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120" yWindow="120" windowWidth="15480" windowHeight="8580" tabRatio="826" activeTab="1"/>
  </bookViews>
  <sheets>
    <sheet name="Kalend" sheetId="8" r:id="rId1"/>
    <sheet name="Kal E" sheetId="7" r:id="rId2"/>
    <sheet name="V" sheetId="16" r:id="rId3"/>
    <sheet name="I-V-t" sheetId="107" r:id="rId4"/>
    <sheet name="V1" sheetId="82" r:id="rId5"/>
    <sheet name="EW" sheetId="99" state="hidden" r:id="rId6"/>
    <sheet name="T-MV-d" sheetId="103" state="hidden" r:id="rId7"/>
    <sheet name="T-MV-t" sheetId="102" state="hidden" r:id="rId8"/>
    <sheet name="V-lõp" sheetId="105" state="hidden" r:id="rId9"/>
    <sheet name="I-V-d" sheetId="106" state="hidden" r:id="rId10"/>
    <sheet name="V9 (2)" sheetId="101" state="hidden" r:id="rId11"/>
    <sheet name="Juhend" sheetId="56" state="hidden" r:id="rId12"/>
    <sheet name="ETAPP" sheetId="5" state="hidden" r:id="rId13"/>
    <sheet name="PIV" sheetId="4" state="hidden" r:id="rId14"/>
    <sheet name="swiss-v" sheetId="50" state="hidden" r:id="rId15"/>
    <sheet name="alagr-v" sheetId="53" state="hidden" r:id="rId16"/>
    <sheet name="alagr-9-v" sheetId="69" state="hidden" r:id="rId17"/>
    <sheet name="V2" sheetId="112" r:id="rId18"/>
    <sheet name="V3" sheetId="113" r:id="rId19"/>
    <sheet name="V4" sheetId="114" r:id="rId20"/>
    <sheet name="V-J" sheetId="115" r:id="rId21"/>
    <sheet name="V-jh" sheetId="84" state="hidden" r:id="rId22"/>
    <sheet name="V-AV" sheetId="116" r:id="rId23"/>
    <sheet name="V5" sheetId="117" r:id="rId24"/>
    <sheet name="V6" sheetId="118" r:id="rId25"/>
    <sheet name="V7" sheetId="120" r:id="rId26"/>
    <sheet name="V8" sheetId="121" r:id="rId27"/>
    <sheet name="V9" sheetId="122" r:id="rId28"/>
    <sheet name="V10" sheetId="125" r:id="rId29"/>
    <sheet name="I-V-t-2" sheetId="119" r:id="rId30"/>
    <sheet name="I-V-sd" sheetId="123" r:id="rId31"/>
    <sheet name="Juh Voka 6. sise-KV" sheetId="124" r:id="rId32"/>
    <sheet name="Juh I-Viru sise-MV" sheetId="111" r:id="rId33"/>
    <sheet name="Juh Toila sise-MV" sheetId="110" r:id="rId34"/>
    <sheet name="Juh EW 106" sheetId="109" r:id="rId35"/>
  </sheets>
  <definedNames>
    <definedName name="__DdeLink__158_3716264120" localSheetId="33">'Juh Toila sise-MV'!$A$34</definedName>
    <definedName name="_xlnm._FilterDatabase" localSheetId="2" hidden="1">V!$A$5:$I$120</definedName>
    <definedName name="_xlnm.Print_Titles" localSheetId="16">'alagr-9-v'!$1:$2</definedName>
    <definedName name="_xlnm.Print_Titles" localSheetId="15">'alagr-v'!$1:$2</definedName>
    <definedName name="_xlnm.Print_Titles" localSheetId="5">EW!$1:$1</definedName>
    <definedName name="_xlnm.Print_Titles" localSheetId="9">'I-V-d'!$1:$2</definedName>
    <definedName name="_xlnm.Print_Titles" localSheetId="30">'I-V-sd'!$1:$2</definedName>
    <definedName name="_xlnm.Print_Titles" localSheetId="3">'I-V-t'!$1:$2</definedName>
    <definedName name="_xlnm.Print_Titles" localSheetId="29">'I-V-t-2'!$1:$2</definedName>
    <definedName name="_xlnm.Print_Titles" localSheetId="1">'Kal E'!$1:$3</definedName>
    <definedName name="_xlnm.Print_Titles" localSheetId="0">Kalend!$1:$2</definedName>
    <definedName name="_xlnm.Print_Titles" localSheetId="14">'swiss-v'!$1:$2</definedName>
    <definedName name="_xlnm.Print_Titles" localSheetId="6">'T-MV-d'!$1:$2</definedName>
    <definedName name="_xlnm.Print_Titles" localSheetId="7">'T-MV-t'!$1:$2</definedName>
    <definedName name="_xlnm.Print_Titles" localSheetId="2">V!$1:$6</definedName>
    <definedName name="_xlnm.Print_Titles" localSheetId="4">'V1'!$1:$2</definedName>
    <definedName name="_xlnm.Print_Titles" localSheetId="28">'V10'!$1:$2</definedName>
    <definedName name="_xlnm.Print_Titles" localSheetId="17">'V2'!$1:$2</definedName>
    <definedName name="_xlnm.Print_Titles" localSheetId="18">'V3'!$1:$2</definedName>
    <definedName name="_xlnm.Print_Titles" localSheetId="19">'V4'!$1:$2</definedName>
    <definedName name="_xlnm.Print_Titles" localSheetId="23">'V5'!$1:$2</definedName>
    <definedName name="_xlnm.Print_Titles" localSheetId="24">'V6'!$1:$2</definedName>
    <definedName name="_xlnm.Print_Titles" localSheetId="25">'V7'!$1:$2</definedName>
    <definedName name="_xlnm.Print_Titles" localSheetId="26">'V8'!$1:$2</definedName>
    <definedName name="_xlnm.Print_Titles" localSheetId="27">'V9'!$1:$2</definedName>
    <definedName name="_xlnm.Print_Titles" localSheetId="10">'V9 (2)'!$1:$2</definedName>
    <definedName name="_xlnm.Print_Titles" localSheetId="22">'V-AV'!$1:$2</definedName>
    <definedName name="_xlnm.Print_Titles" localSheetId="20">'V-J'!$1:$2</definedName>
    <definedName name="_xlnm.Print_Titles" localSheetId="21">'V-jh'!$1:$2</definedName>
    <definedName name="_xlnm.Print_Titles" localSheetId="8">'V-lõp'!$1:$2</definedName>
  </definedNames>
  <calcPr calcId="145621"/>
</workbook>
</file>

<file path=xl/calcChain.xml><?xml version="1.0" encoding="utf-8"?>
<calcChain xmlns="http://schemas.openxmlformats.org/spreadsheetml/2006/main">
  <c r="AI8" i="16" l="1"/>
  <c r="AI9" i="16"/>
  <c r="AI10" i="16"/>
  <c r="AI12" i="16"/>
  <c r="AI13" i="16"/>
  <c r="AI17" i="16"/>
  <c r="AI14" i="16"/>
  <c r="AI15" i="16"/>
  <c r="AI11" i="16"/>
  <c r="AI16" i="16"/>
  <c r="AI18" i="16"/>
  <c r="AI21" i="16"/>
  <c r="AI19" i="16"/>
  <c r="AI20" i="16"/>
  <c r="AI23" i="16"/>
  <c r="AI24" i="16"/>
  <c r="AI22" i="16"/>
  <c r="AI26" i="16"/>
  <c r="AI25" i="16"/>
  <c r="AI29" i="16"/>
  <c r="AI28" i="16"/>
  <c r="AI30" i="16"/>
  <c r="AI27" i="16"/>
  <c r="AI32" i="16"/>
  <c r="AI33" i="16"/>
  <c r="AI31" i="16"/>
  <c r="AI34" i="16"/>
  <c r="AI35" i="16"/>
  <c r="AI36" i="16"/>
  <c r="AI37" i="16"/>
  <c r="AI38" i="16"/>
  <c r="AI39" i="16"/>
  <c r="AI40" i="16"/>
  <c r="AI41" i="16"/>
  <c r="AI42" i="16"/>
  <c r="AI45" i="16"/>
  <c r="AI46" i="16"/>
  <c r="AI47" i="16"/>
  <c r="AI48" i="16"/>
  <c r="AI49" i="16"/>
  <c r="AI50" i="16"/>
  <c r="AI51" i="16"/>
  <c r="AI52" i="16"/>
  <c r="AI53" i="16"/>
  <c r="AI54" i="16"/>
  <c r="AI55" i="16"/>
  <c r="AI56" i="16"/>
  <c r="AI57" i="16"/>
  <c r="AI58" i="16"/>
  <c r="AI59" i="16"/>
  <c r="AI60" i="16"/>
  <c r="AI61" i="16"/>
  <c r="AI62" i="16"/>
  <c r="AI63" i="16"/>
  <c r="AI64" i="16"/>
  <c r="AI65" i="16"/>
  <c r="AI66" i="16"/>
  <c r="AI67" i="16"/>
  <c r="AI68" i="16"/>
  <c r="AI69" i="16"/>
  <c r="AI70" i="16"/>
  <c r="AI71" i="16"/>
  <c r="AI72" i="16"/>
  <c r="AI73" i="16"/>
  <c r="AI74" i="16"/>
  <c r="AI75" i="16"/>
  <c r="AI76" i="16"/>
  <c r="AI77" i="16"/>
  <c r="AI78" i="16"/>
  <c r="AI79" i="16"/>
  <c r="AI80" i="16"/>
  <c r="AI81" i="16"/>
  <c r="AI82" i="16"/>
  <c r="AI83" i="16"/>
  <c r="AI84" i="16"/>
  <c r="AI85" i="16"/>
  <c r="AI44" i="16"/>
  <c r="AI43" i="16"/>
  <c r="AI86" i="16"/>
  <c r="AI87" i="16"/>
  <c r="AI88" i="16"/>
  <c r="AI89" i="16"/>
  <c r="AI90" i="16"/>
  <c r="AI91" i="16"/>
  <c r="AI92" i="16"/>
  <c r="AI93" i="16"/>
  <c r="AI94" i="16"/>
  <c r="AI95" i="16"/>
  <c r="AI96" i="16"/>
  <c r="AI97" i="16"/>
  <c r="AI98" i="16"/>
  <c r="AI99" i="16"/>
  <c r="AI100" i="16"/>
  <c r="AI101" i="16"/>
  <c r="AI102" i="16"/>
  <c r="AI103" i="16"/>
  <c r="AI104" i="16"/>
  <c r="AI105" i="16"/>
  <c r="AI106" i="16"/>
  <c r="AI107" i="16"/>
  <c r="AI108" i="16"/>
  <c r="AI109" i="16"/>
  <c r="AI110" i="16"/>
  <c r="AI111" i="16"/>
  <c r="AI112" i="16"/>
  <c r="AI113" i="16"/>
  <c r="AI114" i="16"/>
  <c r="AI115" i="16"/>
  <c r="AI116" i="16"/>
  <c r="AI117" i="16"/>
  <c r="AI7" i="16"/>
  <c r="V44" i="16"/>
  <c r="Z44" i="16"/>
  <c r="AA44" i="16"/>
  <c r="AD44" i="16"/>
  <c r="AE44" i="16"/>
  <c r="AZ44" i="16" s="1"/>
  <c r="AF44" i="16"/>
  <c r="AG44" i="16"/>
  <c r="AH44" i="16"/>
  <c r="BC44" i="16" s="1"/>
  <c r="AM44" i="16"/>
  <c r="AU44" i="16"/>
  <c r="AV44" i="16"/>
  <c r="AY44" i="16"/>
  <c r="BB44" i="16"/>
  <c r="BD44" i="16"/>
  <c r="V43" i="16"/>
  <c r="Z43" i="16"/>
  <c r="AA43" i="16"/>
  <c r="AD43" i="16"/>
  <c r="AE43" i="16"/>
  <c r="AF43" i="16"/>
  <c r="AG43" i="16"/>
  <c r="AH43" i="16"/>
  <c r="AM43" i="16"/>
  <c r="AU43" i="16"/>
  <c r="AV43" i="16"/>
  <c r="AY43" i="16"/>
  <c r="BA43" i="16"/>
  <c r="BC43" i="16"/>
  <c r="BD43" i="16"/>
  <c r="A1" i="125"/>
  <c r="C310" i="125"/>
  <c r="C309" i="125"/>
  <c r="C308" i="125"/>
  <c r="C307" i="125"/>
  <c r="C306" i="125"/>
  <c r="C305" i="125"/>
  <c r="C304" i="125"/>
  <c r="C303" i="125"/>
  <c r="C302" i="125"/>
  <c r="C301" i="125"/>
  <c r="C300" i="125"/>
  <c r="AP17" i="125"/>
  <c r="AO17" i="125" s="1"/>
  <c r="AN17" i="125"/>
  <c r="AM17" i="125" s="1"/>
  <c r="AL17" i="125"/>
  <c r="AK17" i="125" s="1"/>
  <c r="AJ17" i="125"/>
  <c r="AI17" i="125" s="1"/>
  <c r="AH17" i="125"/>
  <c r="AF17" i="125"/>
  <c r="AB17" i="125"/>
  <c r="Z17" i="125"/>
  <c r="AC17" i="125" s="1"/>
  <c r="W17" i="125"/>
  <c r="AP16" i="125"/>
  <c r="AO16" i="125" s="1"/>
  <c r="AN16" i="125"/>
  <c r="AM16" i="125" s="1"/>
  <c r="AL16" i="125"/>
  <c r="AK16" i="125" s="1"/>
  <c r="AJ16" i="125"/>
  <c r="AI16" i="125" s="1"/>
  <c r="AH16" i="125"/>
  <c r="AF16" i="125"/>
  <c r="AB16" i="125"/>
  <c r="Z16" i="125"/>
  <c r="W16" i="125"/>
  <c r="AP15" i="125"/>
  <c r="AO15" i="125" s="1"/>
  <c r="AN15" i="125"/>
  <c r="AM15" i="125" s="1"/>
  <c r="AL15" i="125"/>
  <c r="AK15" i="125" s="1"/>
  <c r="AJ15" i="125"/>
  <c r="AI15" i="125" s="1"/>
  <c r="AH15" i="125"/>
  <c r="AF15" i="125"/>
  <c r="AB15" i="125"/>
  <c r="Z15" i="125"/>
  <c r="AC15" i="125" s="1"/>
  <c r="W15" i="125"/>
  <c r="AP14" i="125"/>
  <c r="AO14" i="125" s="1"/>
  <c r="AN14" i="125"/>
  <c r="AM14" i="125" s="1"/>
  <c r="AL14" i="125"/>
  <c r="AK14" i="125" s="1"/>
  <c r="AJ14" i="125"/>
  <c r="AI14" i="125" s="1"/>
  <c r="AH14" i="125"/>
  <c r="AF14" i="125"/>
  <c r="AB14" i="125"/>
  <c r="Z14" i="125"/>
  <c r="W14" i="125"/>
  <c r="AP13" i="125"/>
  <c r="AO13" i="125" s="1"/>
  <c r="AN13" i="125"/>
  <c r="AM13" i="125" s="1"/>
  <c r="AL13" i="125"/>
  <c r="AK13" i="125" s="1"/>
  <c r="AJ13" i="125"/>
  <c r="AI13" i="125" s="1"/>
  <c r="AH13" i="125"/>
  <c r="AF13" i="125"/>
  <c r="AB13" i="125"/>
  <c r="Z13" i="125"/>
  <c r="AC13" i="125" s="1"/>
  <c r="W13" i="125"/>
  <c r="AP12" i="125"/>
  <c r="AO12" i="125" s="1"/>
  <c r="AN12" i="125"/>
  <c r="AM12" i="125" s="1"/>
  <c r="AL12" i="125"/>
  <c r="AK12" i="125" s="1"/>
  <c r="AJ12" i="125"/>
  <c r="AI12" i="125" s="1"/>
  <c r="AH12" i="125"/>
  <c r="AF12" i="125"/>
  <c r="AB12" i="125"/>
  <c r="Z12" i="125"/>
  <c r="W12" i="125"/>
  <c r="AP11" i="125"/>
  <c r="AO11" i="125" s="1"/>
  <c r="AN11" i="125"/>
  <c r="AM11" i="125" s="1"/>
  <c r="AL11" i="125"/>
  <c r="AK11" i="125" s="1"/>
  <c r="AJ11" i="125"/>
  <c r="AI11" i="125" s="1"/>
  <c r="AH11" i="125"/>
  <c r="AF11" i="125"/>
  <c r="AB11" i="125"/>
  <c r="Z11" i="125"/>
  <c r="AC11" i="125" s="1"/>
  <c r="W11" i="125"/>
  <c r="AP10" i="125"/>
  <c r="AO10" i="125" s="1"/>
  <c r="AN10" i="125"/>
  <c r="AM10" i="125" s="1"/>
  <c r="AL10" i="125"/>
  <c r="AK10" i="125" s="1"/>
  <c r="AJ10" i="125"/>
  <c r="AI10" i="125" s="1"/>
  <c r="AH10" i="125"/>
  <c r="AF10" i="125"/>
  <c r="AB10" i="125"/>
  <c r="Z10" i="125"/>
  <c r="W10" i="125"/>
  <c r="AP9" i="125"/>
  <c r="AO9" i="125" s="1"/>
  <c r="AN9" i="125"/>
  <c r="AM9" i="125" s="1"/>
  <c r="AL9" i="125"/>
  <c r="AK9" i="125" s="1"/>
  <c r="AJ9" i="125"/>
  <c r="AI9" i="125" s="1"/>
  <c r="AH9" i="125"/>
  <c r="AF9" i="125"/>
  <c r="AB9" i="125"/>
  <c r="Z9" i="125"/>
  <c r="AC9" i="125" s="1"/>
  <c r="W9" i="125"/>
  <c r="AP8" i="125"/>
  <c r="AO8" i="125" s="1"/>
  <c r="AN8" i="125"/>
  <c r="AM8" i="125" s="1"/>
  <c r="AL8" i="125"/>
  <c r="AK8" i="125" s="1"/>
  <c r="AJ8" i="125"/>
  <c r="AI8" i="125" s="1"/>
  <c r="AH8" i="125"/>
  <c r="AF8" i="125"/>
  <c r="AB8" i="125"/>
  <c r="Z8" i="125"/>
  <c r="W8" i="125"/>
  <c r="AP7" i="125"/>
  <c r="AO7" i="125" s="1"/>
  <c r="AN7" i="125"/>
  <c r="AM7" i="125" s="1"/>
  <c r="AL7" i="125"/>
  <c r="AJ7" i="125"/>
  <c r="AH7" i="125"/>
  <c r="AG7" i="125" s="1"/>
  <c r="AF7" i="125"/>
  <c r="AB7" i="125"/>
  <c r="Z7" i="125"/>
  <c r="AC7" i="125" s="1"/>
  <c r="W7" i="125"/>
  <c r="AZ43" i="16" l="1"/>
  <c r="BR44" i="16"/>
  <c r="BR43" i="16"/>
  <c r="BB43" i="16"/>
  <c r="BA44" i="16"/>
  <c r="AC8" i="125"/>
  <c r="AC10" i="125"/>
  <c r="AC12" i="125"/>
  <c r="AC14" i="125"/>
  <c r="AC16" i="125"/>
  <c r="B300" i="125"/>
  <c r="B301" i="125"/>
  <c r="B302" i="125"/>
  <c r="B303" i="125"/>
  <c r="B304" i="125"/>
  <c r="B305" i="125"/>
  <c r="B306" i="125"/>
  <c r="B307" i="125"/>
  <c r="B308" i="125"/>
  <c r="B309" i="125"/>
  <c r="B310" i="125"/>
  <c r="F32" i="8"/>
  <c r="E32" i="8"/>
  <c r="M114" i="7"/>
  <c r="M112" i="7"/>
  <c r="I34" i="8" l="1"/>
  <c r="N117" i="7"/>
  <c r="AE1" i="16"/>
  <c r="AI4" i="16" l="1"/>
  <c r="AH4" i="16"/>
  <c r="A1" i="123"/>
  <c r="C310" i="123"/>
  <c r="C309" i="123"/>
  <c r="C308" i="123"/>
  <c r="C307" i="123"/>
  <c r="C306" i="123"/>
  <c r="C305" i="123"/>
  <c r="C304" i="123"/>
  <c r="C303" i="123"/>
  <c r="C302" i="123"/>
  <c r="C301" i="123"/>
  <c r="C300" i="123"/>
  <c r="AP17" i="123"/>
  <c r="AO17" i="123" s="1"/>
  <c r="AN17" i="123"/>
  <c r="AM17" i="123" s="1"/>
  <c r="AL17" i="123"/>
  <c r="AK17" i="123" s="1"/>
  <c r="AJ17" i="123"/>
  <c r="AI17" i="123" s="1"/>
  <c r="AH17" i="123"/>
  <c r="AF17" i="123"/>
  <c r="AB17" i="123"/>
  <c r="Z17" i="123"/>
  <c r="AC17" i="123" s="1"/>
  <c r="W17" i="123"/>
  <c r="AP16" i="123"/>
  <c r="AO16" i="123" s="1"/>
  <c r="AN16" i="123"/>
  <c r="AM16" i="123" s="1"/>
  <c r="AL16" i="123"/>
  <c r="AK16" i="123" s="1"/>
  <c r="AJ16" i="123"/>
  <c r="AI16" i="123" s="1"/>
  <c r="AH16" i="123"/>
  <c r="AF16" i="123"/>
  <c r="AB16" i="123"/>
  <c r="Z16" i="123"/>
  <c r="W16" i="123"/>
  <c r="AP15" i="123"/>
  <c r="AO15" i="123" s="1"/>
  <c r="AN15" i="123"/>
  <c r="AM15" i="123" s="1"/>
  <c r="AL15" i="123"/>
  <c r="AK15" i="123" s="1"/>
  <c r="AJ15" i="123"/>
  <c r="AI15" i="123" s="1"/>
  <c r="AH15" i="123"/>
  <c r="AF15" i="123"/>
  <c r="AB15" i="123"/>
  <c r="Z15" i="123"/>
  <c r="AC15" i="123" s="1"/>
  <c r="W15" i="123"/>
  <c r="AP14" i="123"/>
  <c r="AO14" i="123" s="1"/>
  <c r="AN14" i="123"/>
  <c r="AM14" i="123" s="1"/>
  <c r="AL14" i="123"/>
  <c r="AK14" i="123" s="1"/>
  <c r="AJ14" i="123"/>
  <c r="AI14" i="123" s="1"/>
  <c r="AH14" i="123"/>
  <c r="AF14" i="123"/>
  <c r="AB14" i="123"/>
  <c r="Z14" i="123"/>
  <c r="W14" i="123"/>
  <c r="AP13" i="123"/>
  <c r="AO13" i="123" s="1"/>
  <c r="AN13" i="123"/>
  <c r="AM13" i="123" s="1"/>
  <c r="AL13" i="123"/>
  <c r="AK13" i="123" s="1"/>
  <c r="AJ13" i="123"/>
  <c r="AI13" i="123" s="1"/>
  <c r="AH13" i="123"/>
  <c r="AF13" i="123"/>
  <c r="AB13" i="123"/>
  <c r="Z13" i="123"/>
  <c r="AC13" i="123" s="1"/>
  <c r="W13" i="123"/>
  <c r="AP12" i="123"/>
  <c r="AO12" i="123" s="1"/>
  <c r="AN12" i="123"/>
  <c r="AM12" i="123" s="1"/>
  <c r="AL12" i="123"/>
  <c r="AJ12" i="123"/>
  <c r="AH12" i="123"/>
  <c r="AG12" i="123" s="1"/>
  <c r="AF12" i="123"/>
  <c r="AB12" i="123"/>
  <c r="Z12" i="123"/>
  <c r="W12" i="123"/>
  <c r="AP11" i="123"/>
  <c r="AO11" i="123" s="1"/>
  <c r="AN11" i="123"/>
  <c r="AM11" i="123" s="1"/>
  <c r="AL11" i="123"/>
  <c r="AK11" i="123" s="1"/>
  <c r="AJ11" i="123"/>
  <c r="AI11" i="123" s="1"/>
  <c r="AH11" i="123"/>
  <c r="AF11" i="123"/>
  <c r="AB11" i="123"/>
  <c r="Z11" i="123"/>
  <c r="AC11" i="123" s="1"/>
  <c r="W11" i="123"/>
  <c r="AP10" i="123"/>
  <c r="AO10" i="123" s="1"/>
  <c r="AN10" i="123"/>
  <c r="AM10" i="123" s="1"/>
  <c r="AL10" i="123"/>
  <c r="AJ10" i="123"/>
  <c r="AH10" i="123"/>
  <c r="AG10" i="123" s="1"/>
  <c r="AF10" i="123"/>
  <c r="AB10" i="123"/>
  <c r="Z10" i="123"/>
  <c r="W10" i="123"/>
  <c r="AP9" i="123"/>
  <c r="AO9" i="123" s="1"/>
  <c r="AN9" i="123"/>
  <c r="AM9" i="123" s="1"/>
  <c r="AL9" i="123"/>
  <c r="AK9" i="123" s="1"/>
  <c r="AJ9" i="123"/>
  <c r="AI9" i="123" s="1"/>
  <c r="AH9" i="123"/>
  <c r="AF9" i="123"/>
  <c r="AB9" i="123"/>
  <c r="Z9" i="123"/>
  <c r="AC9" i="123" s="1"/>
  <c r="W9" i="123"/>
  <c r="AP8" i="123"/>
  <c r="AO8" i="123" s="1"/>
  <c r="AN8" i="123"/>
  <c r="AM8" i="123" s="1"/>
  <c r="AL8" i="123"/>
  <c r="AK8" i="123" s="1"/>
  <c r="AJ8" i="123"/>
  <c r="AI8" i="123" s="1"/>
  <c r="AH8" i="123"/>
  <c r="AF8" i="123"/>
  <c r="AB8" i="123"/>
  <c r="Z8" i="123"/>
  <c r="W8" i="123"/>
  <c r="AP7" i="123"/>
  <c r="AO7" i="123" s="1"/>
  <c r="AN7" i="123"/>
  <c r="AM7" i="123" s="1"/>
  <c r="AL7" i="123"/>
  <c r="AK7" i="123" s="1"/>
  <c r="AJ7" i="123"/>
  <c r="AI7" i="123" s="1"/>
  <c r="AH7" i="123"/>
  <c r="AF7" i="123"/>
  <c r="AB7" i="123"/>
  <c r="Z7" i="123"/>
  <c r="AC7" i="123" s="1"/>
  <c r="W7" i="123"/>
  <c r="AC8" i="123" l="1"/>
  <c r="AC10" i="123"/>
  <c r="AC12" i="123"/>
  <c r="AC14" i="123"/>
  <c r="AC16" i="123"/>
  <c r="B300" i="123"/>
  <c r="B301" i="123"/>
  <c r="B302" i="123"/>
  <c r="B303" i="123"/>
  <c r="B304" i="123"/>
  <c r="B305" i="123"/>
  <c r="B306" i="123"/>
  <c r="B307" i="123"/>
  <c r="B308" i="123"/>
  <c r="B309" i="123"/>
  <c r="B310" i="123"/>
  <c r="M96" i="7"/>
  <c r="M93" i="7"/>
  <c r="M98" i="7"/>
  <c r="M95" i="7"/>
  <c r="M87" i="7"/>
  <c r="M89" i="7"/>
  <c r="M79" i="7"/>
  <c r="A1" i="122"/>
  <c r="C309" i="122"/>
  <c r="C308" i="122"/>
  <c r="C307" i="122"/>
  <c r="C306" i="122"/>
  <c r="C305" i="122"/>
  <c r="C304" i="122"/>
  <c r="C303" i="122"/>
  <c r="C302" i="122"/>
  <c r="C301" i="122"/>
  <c r="C300" i="122"/>
  <c r="AP16" i="122"/>
  <c r="AO16" i="122" s="1"/>
  <c r="AN16" i="122"/>
  <c r="AM16" i="122" s="1"/>
  <c r="AL16" i="122"/>
  <c r="AK16" i="122" s="1"/>
  <c r="AJ16" i="122"/>
  <c r="AI16" i="122" s="1"/>
  <c r="AH16" i="122"/>
  <c r="AF16" i="122"/>
  <c r="AB16" i="122"/>
  <c r="Z16" i="122"/>
  <c r="W16" i="122"/>
  <c r="AP15" i="122"/>
  <c r="AO15" i="122" s="1"/>
  <c r="AN15" i="122"/>
  <c r="AM15" i="122" s="1"/>
  <c r="AL15" i="122"/>
  <c r="AK15" i="122" s="1"/>
  <c r="AJ15" i="122"/>
  <c r="AI15" i="122" s="1"/>
  <c r="AH15" i="122"/>
  <c r="AF15" i="122"/>
  <c r="AB15" i="122"/>
  <c r="Z15" i="122"/>
  <c r="AC15" i="122" s="1"/>
  <c r="W15" i="122"/>
  <c r="AP14" i="122"/>
  <c r="AO14" i="122" s="1"/>
  <c r="AN14" i="122"/>
  <c r="AM14" i="122" s="1"/>
  <c r="AL14" i="122"/>
  <c r="AK14" i="122" s="1"/>
  <c r="AJ14" i="122"/>
  <c r="AI14" i="122" s="1"/>
  <c r="AH14" i="122"/>
  <c r="AF14" i="122"/>
  <c r="AB14" i="122"/>
  <c r="Z14" i="122"/>
  <c r="W14" i="122"/>
  <c r="AP13" i="122"/>
  <c r="AO13" i="122" s="1"/>
  <c r="AN13" i="122"/>
  <c r="AM13" i="122" s="1"/>
  <c r="AL13" i="122"/>
  <c r="AK13" i="122" s="1"/>
  <c r="AJ13" i="122"/>
  <c r="AI13" i="122" s="1"/>
  <c r="AH13" i="122"/>
  <c r="AF13" i="122"/>
  <c r="AB13" i="122"/>
  <c r="Z13" i="122"/>
  <c r="AC13" i="122" s="1"/>
  <c r="W13" i="122"/>
  <c r="AP12" i="122"/>
  <c r="AO12" i="122" s="1"/>
  <c r="AN12" i="122"/>
  <c r="AM12" i="122" s="1"/>
  <c r="AL12" i="122"/>
  <c r="AK12" i="122" s="1"/>
  <c r="AJ12" i="122"/>
  <c r="AI12" i="122" s="1"/>
  <c r="AH12" i="122"/>
  <c r="AF12" i="122"/>
  <c r="AB12" i="122"/>
  <c r="Z12" i="122"/>
  <c r="W12" i="122"/>
  <c r="AP11" i="122"/>
  <c r="AO11" i="122" s="1"/>
  <c r="AN11" i="122"/>
  <c r="AM11" i="122" s="1"/>
  <c r="AL11" i="122"/>
  <c r="AK11" i="122" s="1"/>
  <c r="AJ11" i="122"/>
  <c r="AI11" i="122" s="1"/>
  <c r="AH11" i="122"/>
  <c r="AF11" i="122"/>
  <c r="AB11" i="122"/>
  <c r="Z11" i="122"/>
  <c r="AC11" i="122" s="1"/>
  <c r="W11" i="122"/>
  <c r="AP10" i="122"/>
  <c r="AO10" i="122" s="1"/>
  <c r="AN10" i="122"/>
  <c r="AM10" i="122" s="1"/>
  <c r="AL10" i="122"/>
  <c r="AJ10" i="122"/>
  <c r="AH10" i="122"/>
  <c r="AF10" i="122"/>
  <c r="AB10" i="122"/>
  <c r="Z10" i="122"/>
  <c r="W10" i="122"/>
  <c r="AP9" i="122"/>
  <c r="AO9" i="122" s="1"/>
  <c r="AN9" i="122"/>
  <c r="AM9" i="122" s="1"/>
  <c r="AL9" i="122"/>
  <c r="AK9" i="122" s="1"/>
  <c r="AJ9" i="122"/>
  <c r="AI9" i="122" s="1"/>
  <c r="AH9" i="122"/>
  <c r="AF9" i="122"/>
  <c r="AB9" i="122"/>
  <c r="Z9" i="122"/>
  <c r="AC9" i="122" s="1"/>
  <c r="W9" i="122"/>
  <c r="AP8" i="122"/>
  <c r="AO8" i="122" s="1"/>
  <c r="AN8" i="122"/>
  <c r="AM8" i="122" s="1"/>
  <c r="AL8" i="122"/>
  <c r="AK8" i="122" s="1"/>
  <c r="AJ8" i="122"/>
  <c r="AI8" i="122" s="1"/>
  <c r="AH8" i="122"/>
  <c r="AF8" i="122"/>
  <c r="AB8" i="122"/>
  <c r="Z8" i="122"/>
  <c r="W8" i="122"/>
  <c r="AP7" i="122"/>
  <c r="AO7" i="122" s="1"/>
  <c r="AN7" i="122"/>
  <c r="AM7" i="122" s="1"/>
  <c r="AL7" i="122"/>
  <c r="AK7" i="122" s="1"/>
  <c r="AJ7" i="122"/>
  <c r="AI7" i="122" s="1"/>
  <c r="AH7" i="122"/>
  <c r="AF7" i="122"/>
  <c r="AB7" i="122"/>
  <c r="Z7" i="122"/>
  <c r="AC7" i="122" s="1"/>
  <c r="W7" i="122"/>
  <c r="AC8" i="122" l="1"/>
  <c r="AC10" i="122"/>
  <c r="AC12" i="122"/>
  <c r="AC14" i="122"/>
  <c r="AC16" i="122"/>
  <c r="C311" i="121"/>
  <c r="C310" i="121"/>
  <c r="C309" i="121"/>
  <c r="C308" i="121"/>
  <c r="C307" i="121"/>
  <c r="C306" i="121"/>
  <c r="C305" i="121"/>
  <c r="C304" i="121"/>
  <c r="C303" i="121"/>
  <c r="C302" i="121"/>
  <c r="C301" i="121"/>
  <c r="C300" i="121"/>
  <c r="AP18" i="121"/>
  <c r="AO18" i="121" s="1"/>
  <c r="AN18" i="121"/>
  <c r="AM18" i="121" s="1"/>
  <c r="AL18" i="121"/>
  <c r="AK18" i="121" s="1"/>
  <c r="AJ18" i="121"/>
  <c r="AI18" i="121" s="1"/>
  <c r="AH18" i="121"/>
  <c r="AF18" i="121"/>
  <c r="AB18" i="121"/>
  <c r="Z18" i="121"/>
  <c r="AC18" i="121" s="1"/>
  <c r="W18" i="121"/>
  <c r="AP17" i="121"/>
  <c r="AO17" i="121" s="1"/>
  <c r="AN17" i="121"/>
  <c r="AM17" i="121" s="1"/>
  <c r="AL17" i="121"/>
  <c r="AK17" i="121" s="1"/>
  <c r="AJ17" i="121"/>
  <c r="AI17" i="121" s="1"/>
  <c r="AH17" i="121"/>
  <c r="AF17" i="121"/>
  <c r="AB17" i="121"/>
  <c r="Z17" i="121"/>
  <c r="W17" i="121"/>
  <c r="AP16" i="121"/>
  <c r="AO16" i="121" s="1"/>
  <c r="AN16" i="121"/>
  <c r="AM16" i="121" s="1"/>
  <c r="AL16" i="121"/>
  <c r="AK16" i="121" s="1"/>
  <c r="AJ16" i="121"/>
  <c r="AI16" i="121" s="1"/>
  <c r="AH16" i="121"/>
  <c r="AF16" i="121"/>
  <c r="AB16" i="121"/>
  <c r="Z16" i="121"/>
  <c r="AC16" i="121" s="1"/>
  <c r="W16" i="121"/>
  <c r="AP15" i="121"/>
  <c r="AO15" i="121" s="1"/>
  <c r="AN15" i="121"/>
  <c r="AM15" i="121" s="1"/>
  <c r="AL15" i="121"/>
  <c r="AK15" i="121" s="1"/>
  <c r="AJ15" i="121"/>
  <c r="AI15" i="121" s="1"/>
  <c r="AH15" i="121"/>
  <c r="AF15" i="121"/>
  <c r="AB15" i="121"/>
  <c r="Z15" i="121"/>
  <c r="W15" i="121"/>
  <c r="AP14" i="121"/>
  <c r="AO14" i="121" s="1"/>
  <c r="AN14" i="121"/>
  <c r="AM14" i="121" s="1"/>
  <c r="AL14" i="121"/>
  <c r="AK14" i="121" s="1"/>
  <c r="AJ14" i="121"/>
  <c r="AI14" i="121" s="1"/>
  <c r="AH14" i="121"/>
  <c r="AF14" i="121"/>
  <c r="AB14" i="121"/>
  <c r="Z14" i="121"/>
  <c r="AC14" i="121" s="1"/>
  <c r="W14" i="121"/>
  <c r="AP13" i="121"/>
  <c r="AO13" i="121" s="1"/>
  <c r="AN13" i="121"/>
  <c r="AM13" i="121" s="1"/>
  <c r="AL13" i="121"/>
  <c r="AK13" i="121" s="1"/>
  <c r="AJ13" i="121"/>
  <c r="AI13" i="121" s="1"/>
  <c r="AH13" i="121"/>
  <c r="AF13" i="121"/>
  <c r="AB13" i="121"/>
  <c r="Z13" i="121"/>
  <c r="W13" i="121"/>
  <c r="AP12" i="121"/>
  <c r="AO12" i="121" s="1"/>
  <c r="AN12" i="121"/>
  <c r="AM12" i="121" s="1"/>
  <c r="AL12" i="121"/>
  <c r="AK12" i="121" s="1"/>
  <c r="AJ12" i="121"/>
  <c r="AI12" i="121" s="1"/>
  <c r="AH12" i="121"/>
  <c r="AF12" i="121"/>
  <c r="AB12" i="121"/>
  <c r="Z12" i="121"/>
  <c r="AC12" i="121" s="1"/>
  <c r="W12" i="121"/>
  <c r="AP11" i="121"/>
  <c r="AO11" i="121" s="1"/>
  <c r="AN11" i="121"/>
  <c r="AM11" i="121" s="1"/>
  <c r="AL11" i="121"/>
  <c r="AK11" i="121" s="1"/>
  <c r="AJ11" i="121"/>
  <c r="AI11" i="121" s="1"/>
  <c r="AH11" i="121"/>
  <c r="AF11" i="121"/>
  <c r="AB11" i="121"/>
  <c r="Z11" i="121"/>
  <c r="W11" i="121"/>
  <c r="AP10" i="121"/>
  <c r="AO10" i="121" s="1"/>
  <c r="AN10" i="121"/>
  <c r="AM10" i="121" s="1"/>
  <c r="AL10" i="121"/>
  <c r="AK10" i="121" s="1"/>
  <c r="AJ10" i="121"/>
  <c r="AI10" i="121" s="1"/>
  <c r="AH10" i="121"/>
  <c r="AF10" i="121"/>
  <c r="AB10" i="121"/>
  <c r="Z10" i="121"/>
  <c r="AC10" i="121" s="1"/>
  <c r="W10" i="121"/>
  <c r="AP9" i="121"/>
  <c r="AO9" i="121" s="1"/>
  <c r="AN9" i="121"/>
  <c r="AM9" i="121" s="1"/>
  <c r="AL9" i="121"/>
  <c r="AK9" i="121" s="1"/>
  <c r="AJ9" i="121"/>
  <c r="AI9" i="121" s="1"/>
  <c r="AH9" i="121"/>
  <c r="AF9" i="121"/>
  <c r="AB9" i="121"/>
  <c r="Z9" i="121"/>
  <c r="W9" i="121"/>
  <c r="AP8" i="121"/>
  <c r="AO8" i="121" s="1"/>
  <c r="AN8" i="121"/>
  <c r="AM8" i="121" s="1"/>
  <c r="AL8" i="121"/>
  <c r="AK8" i="121" s="1"/>
  <c r="AJ8" i="121"/>
  <c r="AI8" i="121" s="1"/>
  <c r="AH8" i="121"/>
  <c r="AF8" i="121"/>
  <c r="AB8" i="121"/>
  <c r="Z8" i="121"/>
  <c r="AC8" i="121" s="1"/>
  <c r="W8" i="121"/>
  <c r="AP7" i="121"/>
  <c r="AO7" i="121" s="1"/>
  <c r="AN7" i="121"/>
  <c r="AM7" i="121" s="1"/>
  <c r="AL7" i="121"/>
  <c r="AK7" i="121" s="1"/>
  <c r="AJ7" i="121"/>
  <c r="AI7" i="121" s="1"/>
  <c r="AH7" i="121"/>
  <c r="AF7" i="121"/>
  <c r="AB7" i="121"/>
  <c r="Z7" i="121"/>
  <c r="W7" i="121"/>
  <c r="AC7" i="121" l="1"/>
  <c r="AC9" i="121"/>
  <c r="AC11" i="121"/>
  <c r="AC13" i="121"/>
  <c r="AC15" i="121"/>
  <c r="AC17" i="121"/>
  <c r="AG4" i="16"/>
  <c r="AF4" i="16"/>
  <c r="AE4" i="16"/>
  <c r="C311" i="120"/>
  <c r="C310" i="120"/>
  <c r="C309" i="120"/>
  <c r="C308" i="120"/>
  <c r="C307" i="120"/>
  <c r="C306" i="120"/>
  <c r="C305" i="120"/>
  <c r="C304" i="120"/>
  <c r="C303" i="120"/>
  <c r="C302" i="120"/>
  <c r="C301" i="120"/>
  <c r="C300" i="120"/>
  <c r="AP18" i="120"/>
  <c r="AO18" i="120" s="1"/>
  <c r="AN18" i="120"/>
  <c r="AM18" i="120" s="1"/>
  <c r="AL18" i="120"/>
  <c r="AK18" i="120" s="1"/>
  <c r="AJ18" i="120"/>
  <c r="AI18" i="120" s="1"/>
  <c r="AH18" i="120"/>
  <c r="AF18" i="120"/>
  <c r="AB18" i="120"/>
  <c r="Z18" i="120"/>
  <c r="AC18" i="120" s="1"/>
  <c r="W18" i="120"/>
  <c r="AP17" i="120"/>
  <c r="AO17" i="120" s="1"/>
  <c r="AN17" i="120"/>
  <c r="AM17" i="120" s="1"/>
  <c r="AL17" i="120"/>
  <c r="AK17" i="120" s="1"/>
  <c r="AJ17" i="120"/>
  <c r="AI17" i="120" s="1"/>
  <c r="AH17" i="120"/>
  <c r="AF17" i="120"/>
  <c r="AB17" i="120"/>
  <c r="Z17" i="120"/>
  <c r="W17" i="120"/>
  <c r="AP16" i="120"/>
  <c r="AO16" i="120" s="1"/>
  <c r="AN16" i="120"/>
  <c r="AM16" i="120" s="1"/>
  <c r="AL16" i="120"/>
  <c r="AK16" i="120" s="1"/>
  <c r="AJ16" i="120"/>
  <c r="AI16" i="120" s="1"/>
  <c r="AH16" i="120"/>
  <c r="AF16" i="120"/>
  <c r="AB16" i="120"/>
  <c r="Z16" i="120"/>
  <c r="AC16" i="120" s="1"/>
  <c r="W16" i="120"/>
  <c r="AP15" i="120"/>
  <c r="AO15" i="120" s="1"/>
  <c r="AN15" i="120"/>
  <c r="AM15" i="120" s="1"/>
  <c r="AL15" i="120"/>
  <c r="AK15" i="120" s="1"/>
  <c r="AJ15" i="120"/>
  <c r="AI15" i="120" s="1"/>
  <c r="AH15" i="120"/>
  <c r="AF15" i="120"/>
  <c r="AB15" i="120"/>
  <c r="Z15" i="120"/>
  <c r="W15" i="120"/>
  <c r="AP14" i="120"/>
  <c r="AO14" i="120" s="1"/>
  <c r="AN14" i="120"/>
  <c r="AM14" i="120" s="1"/>
  <c r="AL14" i="120"/>
  <c r="AK14" i="120" s="1"/>
  <c r="AJ14" i="120"/>
  <c r="AI14" i="120" s="1"/>
  <c r="AH14" i="120"/>
  <c r="AF14" i="120"/>
  <c r="AB14" i="120"/>
  <c r="Z14" i="120"/>
  <c r="AC14" i="120" s="1"/>
  <c r="W14" i="120"/>
  <c r="AP13" i="120"/>
  <c r="AO13" i="120" s="1"/>
  <c r="AN13" i="120"/>
  <c r="AM13" i="120" s="1"/>
  <c r="AL13" i="120"/>
  <c r="AK13" i="120" s="1"/>
  <c r="AJ13" i="120"/>
  <c r="AI13" i="120" s="1"/>
  <c r="AH13" i="120"/>
  <c r="AF13" i="120"/>
  <c r="AB13" i="120"/>
  <c r="Z13" i="120"/>
  <c r="W13" i="120"/>
  <c r="AP12" i="120"/>
  <c r="AO12" i="120" s="1"/>
  <c r="AN12" i="120"/>
  <c r="AM12" i="120" s="1"/>
  <c r="AL12" i="120"/>
  <c r="AK12" i="120" s="1"/>
  <c r="AJ12" i="120"/>
  <c r="AI12" i="120" s="1"/>
  <c r="AH12" i="120"/>
  <c r="AF12" i="120"/>
  <c r="AB12" i="120"/>
  <c r="Z12" i="120"/>
  <c r="AC12" i="120" s="1"/>
  <c r="W12" i="120"/>
  <c r="AP11" i="120"/>
  <c r="AO11" i="120" s="1"/>
  <c r="AN11" i="120"/>
  <c r="AM11" i="120" s="1"/>
  <c r="AL11" i="120"/>
  <c r="AK11" i="120" s="1"/>
  <c r="AJ11" i="120"/>
  <c r="AI11" i="120" s="1"/>
  <c r="AH11" i="120"/>
  <c r="AG11" i="120" s="1"/>
  <c r="AB11" i="120"/>
  <c r="Z11" i="120"/>
  <c r="W11" i="120"/>
  <c r="AP10" i="120"/>
  <c r="AO10" i="120" s="1"/>
  <c r="AN10" i="120"/>
  <c r="AM10" i="120" s="1"/>
  <c r="AL10" i="120"/>
  <c r="AK10" i="120" s="1"/>
  <c r="AJ10" i="120"/>
  <c r="AI10" i="120" s="1"/>
  <c r="AH10" i="120"/>
  <c r="AF10" i="120"/>
  <c r="AB10" i="120"/>
  <c r="Z10" i="120"/>
  <c r="AC10" i="120" s="1"/>
  <c r="W10" i="120"/>
  <c r="AP9" i="120"/>
  <c r="AO9" i="120" s="1"/>
  <c r="AN9" i="120"/>
  <c r="AM9" i="120" s="1"/>
  <c r="AL9" i="120"/>
  <c r="AK9" i="120" s="1"/>
  <c r="AJ9" i="120"/>
  <c r="AI9" i="120" s="1"/>
  <c r="AH9" i="120"/>
  <c r="AF9" i="120"/>
  <c r="AB9" i="120"/>
  <c r="Z9" i="120"/>
  <c r="W9" i="120"/>
  <c r="AP8" i="120"/>
  <c r="AO8" i="120" s="1"/>
  <c r="AN8" i="120"/>
  <c r="AM8" i="120" s="1"/>
  <c r="AL8" i="120"/>
  <c r="AK8" i="120" s="1"/>
  <c r="AJ8" i="120"/>
  <c r="AI8" i="120" s="1"/>
  <c r="AH8" i="120"/>
  <c r="AF8" i="120"/>
  <c r="AB8" i="120"/>
  <c r="Z8" i="120"/>
  <c r="AC8" i="120" s="1"/>
  <c r="W8" i="120"/>
  <c r="AP7" i="120"/>
  <c r="AO7" i="120" s="1"/>
  <c r="AN7" i="120"/>
  <c r="AM7" i="120" s="1"/>
  <c r="AL7" i="120"/>
  <c r="AK7" i="120" s="1"/>
  <c r="AJ7" i="120"/>
  <c r="AI7" i="120" s="1"/>
  <c r="AH7" i="120"/>
  <c r="AF7" i="120"/>
  <c r="AB7" i="120"/>
  <c r="Z7" i="120"/>
  <c r="W7" i="120"/>
  <c r="AC7" i="120" l="1"/>
  <c r="AC9" i="120"/>
  <c r="AC11" i="120"/>
  <c r="AC13" i="120"/>
  <c r="AC15" i="120"/>
  <c r="AC17" i="120"/>
  <c r="M65" i="7"/>
  <c r="E17" i="8"/>
  <c r="AP14" i="119"/>
  <c r="AO14" i="119" s="1"/>
  <c r="AN14" i="119"/>
  <c r="AM14" i="119" s="1"/>
  <c r="AL14" i="119"/>
  <c r="AJ14" i="119"/>
  <c r="AH14" i="119"/>
  <c r="AG14" i="119" s="1"/>
  <c r="AF14" i="119"/>
  <c r="AB14" i="119"/>
  <c r="Z14" i="119"/>
  <c r="W14" i="119"/>
  <c r="AP13" i="119"/>
  <c r="AO13" i="119" s="1"/>
  <c r="AN13" i="119"/>
  <c r="AM13" i="119" s="1"/>
  <c r="AL13" i="119"/>
  <c r="AJ13" i="119"/>
  <c r="AH13" i="119"/>
  <c r="AG13" i="119" s="1"/>
  <c r="AF13" i="119"/>
  <c r="AB13" i="119"/>
  <c r="Z13" i="119"/>
  <c r="W13" i="119"/>
  <c r="AP12" i="119"/>
  <c r="AO12" i="119" s="1"/>
  <c r="AN12" i="119"/>
  <c r="AM12" i="119" s="1"/>
  <c r="AL12" i="119"/>
  <c r="AJ12" i="119"/>
  <c r="AH12" i="119"/>
  <c r="AG12" i="119" s="1"/>
  <c r="AF12" i="119"/>
  <c r="AB12" i="119"/>
  <c r="Z12" i="119"/>
  <c r="W12" i="119"/>
  <c r="AP11" i="119"/>
  <c r="AO11" i="119" s="1"/>
  <c r="AN11" i="119"/>
  <c r="AM11" i="119" s="1"/>
  <c r="AL11" i="119"/>
  <c r="AJ11" i="119"/>
  <c r="AH11" i="119"/>
  <c r="AG11" i="119" s="1"/>
  <c r="AF11" i="119"/>
  <c r="AB11" i="119"/>
  <c r="Z11" i="119"/>
  <c r="W11" i="119"/>
  <c r="AP10" i="119"/>
  <c r="AO10" i="119" s="1"/>
  <c r="AN10" i="119"/>
  <c r="AM10" i="119" s="1"/>
  <c r="AL10" i="119"/>
  <c r="AJ10" i="119"/>
  <c r="AH10" i="119"/>
  <c r="AG10" i="119" s="1"/>
  <c r="AF10" i="119"/>
  <c r="AB10" i="119"/>
  <c r="Z10" i="119"/>
  <c r="AC10" i="119" s="1"/>
  <c r="W10" i="119"/>
  <c r="AP9" i="119"/>
  <c r="AO9" i="119" s="1"/>
  <c r="AN9" i="119"/>
  <c r="AM9" i="119" s="1"/>
  <c r="AL9" i="119"/>
  <c r="AJ9" i="119"/>
  <c r="AH9" i="119"/>
  <c r="AG9" i="119" s="1"/>
  <c r="AF9" i="119"/>
  <c r="AB9" i="119"/>
  <c r="Z9" i="119"/>
  <c r="W9" i="119"/>
  <c r="AP8" i="119"/>
  <c r="AO8" i="119" s="1"/>
  <c r="AN8" i="119"/>
  <c r="AM8" i="119" s="1"/>
  <c r="AL8" i="119"/>
  <c r="AJ8" i="119"/>
  <c r="AH8" i="119"/>
  <c r="AG8" i="119" s="1"/>
  <c r="AF8" i="119"/>
  <c r="AB8" i="119"/>
  <c r="Z8" i="119"/>
  <c r="AC8" i="119" s="1"/>
  <c r="W8" i="119"/>
  <c r="AP7" i="119"/>
  <c r="AO7" i="119" s="1"/>
  <c r="AN7" i="119"/>
  <c r="AM7" i="119" s="1"/>
  <c r="AL7" i="119"/>
  <c r="AJ7" i="119"/>
  <c r="AH7" i="119"/>
  <c r="AG7" i="119" s="1"/>
  <c r="AF7" i="119"/>
  <c r="AB7" i="119"/>
  <c r="Z7" i="119"/>
  <c r="W7" i="119"/>
  <c r="AC12" i="119" l="1"/>
  <c r="AC14" i="119"/>
  <c r="AC7" i="119"/>
  <c r="AC9" i="119"/>
  <c r="AC11" i="119"/>
  <c r="AC13" i="119"/>
  <c r="M81" i="7"/>
  <c r="E22" i="8"/>
  <c r="F22" i="8"/>
  <c r="M76" i="7"/>
  <c r="M73" i="7"/>
  <c r="M78" i="7"/>
  <c r="M75" i="7"/>
  <c r="C310" i="118" l="1"/>
  <c r="C309" i="118"/>
  <c r="C308" i="118"/>
  <c r="C307" i="118"/>
  <c r="C306" i="118"/>
  <c r="C305" i="118"/>
  <c r="C304" i="118"/>
  <c r="C303" i="118"/>
  <c r="C302" i="118"/>
  <c r="C301" i="118"/>
  <c r="C300" i="118"/>
  <c r="AP17" i="118"/>
  <c r="AO17" i="118" s="1"/>
  <c r="AN17" i="118"/>
  <c r="AM17" i="118" s="1"/>
  <c r="AL17" i="118"/>
  <c r="AK17" i="118" s="1"/>
  <c r="AJ17" i="118"/>
  <c r="AI17" i="118" s="1"/>
  <c r="AH17" i="118"/>
  <c r="AF17" i="118"/>
  <c r="AB17" i="118"/>
  <c r="Z17" i="118"/>
  <c r="W17" i="118"/>
  <c r="AP16" i="118"/>
  <c r="AO16" i="118" s="1"/>
  <c r="AN16" i="118"/>
  <c r="AM16" i="118" s="1"/>
  <c r="AL16" i="118"/>
  <c r="AK16" i="118" s="1"/>
  <c r="AJ16" i="118"/>
  <c r="AI16" i="118" s="1"/>
  <c r="AH16" i="118"/>
  <c r="AF16" i="118"/>
  <c r="AB16" i="118"/>
  <c r="Z16" i="118"/>
  <c r="AC16" i="118" s="1"/>
  <c r="W16" i="118"/>
  <c r="AP15" i="118"/>
  <c r="AO15" i="118" s="1"/>
  <c r="AN15" i="118"/>
  <c r="AM15" i="118" s="1"/>
  <c r="AL15" i="118"/>
  <c r="AK15" i="118" s="1"/>
  <c r="AJ15" i="118"/>
  <c r="AI15" i="118" s="1"/>
  <c r="AH15" i="118"/>
  <c r="AF15" i="118"/>
  <c r="AB15" i="118"/>
  <c r="Z15" i="118"/>
  <c r="W15" i="118"/>
  <c r="AP14" i="118"/>
  <c r="AO14" i="118" s="1"/>
  <c r="AN14" i="118"/>
  <c r="AM14" i="118" s="1"/>
  <c r="AL14" i="118"/>
  <c r="AK14" i="118" s="1"/>
  <c r="AJ14" i="118"/>
  <c r="AI14" i="118" s="1"/>
  <c r="AH14" i="118"/>
  <c r="AF14" i="118"/>
  <c r="AB14" i="118"/>
  <c r="Z14" i="118"/>
  <c r="AC14" i="118" s="1"/>
  <c r="W14" i="118"/>
  <c r="AP13" i="118"/>
  <c r="AO13" i="118" s="1"/>
  <c r="AN13" i="118"/>
  <c r="AM13" i="118" s="1"/>
  <c r="AL13" i="118"/>
  <c r="AK13" i="118" s="1"/>
  <c r="AJ13" i="118"/>
  <c r="AI13" i="118" s="1"/>
  <c r="AH13" i="118"/>
  <c r="AF13" i="118"/>
  <c r="AB13" i="118"/>
  <c r="Z13" i="118"/>
  <c r="W13" i="118"/>
  <c r="AP12" i="118"/>
  <c r="AO12" i="118" s="1"/>
  <c r="AN12" i="118"/>
  <c r="AM12" i="118" s="1"/>
  <c r="AL12" i="118"/>
  <c r="AK12" i="118" s="1"/>
  <c r="AJ12" i="118"/>
  <c r="AI12" i="118" s="1"/>
  <c r="AH12" i="118"/>
  <c r="AF12" i="118"/>
  <c r="AB12" i="118"/>
  <c r="Z12" i="118"/>
  <c r="AC12" i="118" s="1"/>
  <c r="W12" i="118"/>
  <c r="AP11" i="118"/>
  <c r="AO11" i="118" s="1"/>
  <c r="AN11" i="118"/>
  <c r="AM11" i="118" s="1"/>
  <c r="AL11" i="118"/>
  <c r="AK11" i="118" s="1"/>
  <c r="AJ11" i="118"/>
  <c r="AI11" i="118" s="1"/>
  <c r="AH11" i="118"/>
  <c r="AF11" i="118"/>
  <c r="AB11" i="118"/>
  <c r="Z11" i="118"/>
  <c r="W11" i="118"/>
  <c r="AP10" i="118"/>
  <c r="AO10" i="118" s="1"/>
  <c r="AN10" i="118"/>
  <c r="AM10" i="118" s="1"/>
  <c r="AL10" i="118"/>
  <c r="AK10" i="118" s="1"/>
  <c r="AJ10" i="118"/>
  <c r="AI10" i="118" s="1"/>
  <c r="AH10" i="118"/>
  <c r="AF10" i="118"/>
  <c r="AB10" i="118"/>
  <c r="Z10" i="118"/>
  <c r="AC10" i="118" s="1"/>
  <c r="W10" i="118"/>
  <c r="AP9" i="118"/>
  <c r="AO9" i="118" s="1"/>
  <c r="AN9" i="118"/>
  <c r="AM9" i="118" s="1"/>
  <c r="AL9" i="118"/>
  <c r="AK9" i="118" s="1"/>
  <c r="AJ9" i="118"/>
  <c r="AI9" i="118" s="1"/>
  <c r="AH9" i="118"/>
  <c r="AF9" i="118"/>
  <c r="AB9" i="118"/>
  <c r="Z9" i="118"/>
  <c r="W9" i="118"/>
  <c r="AP8" i="118"/>
  <c r="AO8" i="118" s="1"/>
  <c r="AN8" i="118"/>
  <c r="AM8" i="118" s="1"/>
  <c r="AL8" i="118"/>
  <c r="AK8" i="118" s="1"/>
  <c r="AJ8" i="118"/>
  <c r="AI8" i="118" s="1"/>
  <c r="AH8" i="118"/>
  <c r="AF8" i="118"/>
  <c r="AB8" i="118"/>
  <c r="Z8" i="118"/>
  <c r="AC8" i="118" s="1"/>
  <c r="W8" i="118"/>
  <c r="AP7" i="118"/>
  <c r="AO7" i="118" s="1"/>
  <c r="AN7" i="118"/>
  <c r="AM7" i="118" s="1"/>
  <c r="AL7" i="118"/>
  <c r="AK7" i="118" s="1"/>
  <c r="AJ7" i="118"/>
  <c r="AI7" i="118" s="1"/>
  <c r="AH7" i="118"/>
  <c r="AF7" i="118"/>
  <c r="AB7" i="118"/>
  <c r="Z7" i="118"/>
  <c r="W7" i="118"/>
  <c r="AC7" i="118" l="1"/>
  <c r="AC9" i="118"/>
  <c r="AC11" i="118"/>
  <c r="AC13" i="118"/>
  <c r="AC15" i="118"/>
  <c r="AC17" i="118"/>
  <c r="AD4" i="16"/>
  <c r="C308" i="117"/>
  <c r="C307" i="117"/>
  <c r="C306" i="117"/>
  <c r="C305" i="117"/>
  <c r="C304" i="117"/>
  <c r="C303" i="117"/>
  <c r="C302" i="117"/>
  <c r="C301" i="117"/>
  <c r="C300" i="117"/>
  <c r="AP15" i="117"/>
  <c r="AO15" i="117" s="1"/>
  <c r="AN15" i="117"/>
  <c r="AM15" i="117" s="1"/>
  <c r="AL15" i="117"/>
  <c r="AK15" i="117" s="1"/>
  <c r="AJ15" i="117"/>
  <c r="AI15" i="117" s="1"/>
  <c r="AH15" i="117"/>
  <c r="AF15" i="117"/>
  <c r="AB15" i="117"/>
  <c r="Z15" i="117"/>
  <c r="AC15" i="117" s="1"/>
  <c r="W15" i="117"/>
  <c r="AP14" i="117"/>
  <c r="AO14" i="117" s="1"/>
  <c r="AN14" i="117"/>
  <c r="AM14" i="117" s="1"/>
  <c r="AL14" i="117"/>
  <c r="AK14" i="117" s="1"/>
  <c r="AJ14" i="117"/>
  <c r="AI14" i="117" s="1"/>
  <c r="AH14" i="117"/>
  <c r="AF14" i="117"/>
  <c r="AB14" i="117"/>
  <c r="Z14" i="117"/>
  <c r="W14" i="117"/>
  <c r="AP13" i="117"/>
  <c r="AO13" i="117" s="1"/>
  <c r="AN13" i="117"/>
  <c r="AM13" i="117" s="1"/>
  <c r="AL13" i="117"/>
  <c r="AK13" i="117" s="1"/>
  <c r="AJ13" i="117"/>
  <c r="AI13" i="117" s="1"/>
  <c r="AH13" i="117"/>
  <c r="AF13" i="117"/>
  <c r="AB13" i="117"/>
  <c r="Z13" i="117"/>
  <c r="AC13" i="117" s="1"/>
  <c r="W13" i="117"/>
  <c r="AP12" i="117"/>
  <c r="AO12" i="117" s="1"/>
  <c r="AN12" i="117"/>
  <c r="AM12" i="117" s="1"/>
  <c r="AL12" i="117"/>
  <c r="AK12" i="117" s="1"/>
  <c r="AJ12" i="117"/>
  <c r="AI12" i="117" s="1"/>
  <c r="AH12" i="117"/>
  <c r="AF12" i="117"/>
  <c r="AB12" i="117"/>
  <c r="Z12" i="117"/>
  <c r="W12" i="117"/>
  <c r="AP11" i="117"/>
  <c r="AO11" i="117" s="1"/>
  <c r="AN11" i="117"/>
  <c r="AM11" i="117" s="1"/>
  <c r="AL11" i="117"/>
  <c r="AK11" i="117" s="1"/>
  <c r="AJ11" i="117"/>
  <c r="AI11" i="117" s="1"/>
  <c r="AH11" i="117"/>
  <c r="AF11" i="117"/>
  <c r="AB11" i="117"/>
  <c r="Z11" i="117"/>
  <c r="AC11" i="117" s="1"/>
  <c r="W11" i="117"/>
  <c r="AP10" i="117"/>
  <c r="AO10" i="117" s="1"/>
  <c r="AN10" i="117"/>
  <c r="AM10" i="117" s="1"/>
  <c r="AL10" i="117"/>
  <c r="AK10" i="117" s="1"/>
  <c r="AJ10" i="117"/>
  <c r="AI10" i="117" s="1"/>
  <c r="AH10" i="117"/>
  <c r="AF10" i="117"/>
  <c r="AB10" i="117"/>
  <c r="Z10" i="117"/>
  <c r="W10" i="117"/>
  <c r="AP9" i="117"/>
  <c r="AO9" i="117" s="1"/>
  <c r="AN9" i="117"/>
  <c r="AM9" i="117" s="1"/>
  <c r="AL9" i="117"/>
  <c r="AK9" i="117" s="1"/>
  <c r="AJ9" i="117"/>
  <c r="AI9" i="117" s="1"/>
  <c r="AH9" i="117"/>
  <c r="AF9" i="117"/>
  <c r="AB9" i="117"/>
  <c r="Z9" i="117"/>
  <c r="AC9" i="117" s="1"/>
  <c r="W9" i="117"/>
  <c r="AP8" i="117"/>
  <c r="AO8" i="117" s="1"/>
  <c r="AN8" i="117"/>
  <c r="AM8" i="117" s="1"/>
  <c r="AL8" i="117"/>
  <c r="AK8" i="117" s="1"/>
  <c r="AJ8" i="117"/>
  <c r="AI8" i="117" s="1"/>
  <c r="AH8" i="117"/>
  <c r="AF8" i="117"/>
  <c r="AB8" i="117"/>
  <c r="Z8" i="117"/>
  <c r="W8" i="117"/>
  <c r="AP7" i="117"/>
  <c r="AO7" i="117" s="1"/>
  <c r="AN7" i="117"/>
  <c r="AM7" i="117" s="1"/>
  <c r="AL7" i="117"/>
  <c r="AK7" i="117" s="1"/>
  <c r="AJ7" i="117"/>
  <c r="AI7" i="117" s="1"/>
  <c r="AH7" i="117"/>
  <c r="AF7" i="117"/>
  <c r="AB7" i="117"/>
  <c r="Z7" i="117"/>
  <c r="AC7" i="117" s="1"/>
  <c r="W7" i="117"/>
  <c r="AC8" i="117" l="1"/>
  <c r="AC10" i="117"/>
  <c r="AC12" i="117"/>
  <c r="AC14" i="117"/>
  <c r="K52" i="7"/>
  <c r="K49" i="7"/>
  <c r="E12" i="8"/>
  <c r="E13" i="8"/>
  <c r="AP18" i="116"/>
  <c r="AO18" i="116" s="1"/>
  <c r="AN18" i="116"/>
  <c r="AM18" i="116" s="1"/>
  <c r="AL18" i="116"/>
  <c r="AK18" i="116" s="1"/>
  <c r="AJ18" i="116"/>
  <c r="AI18" i="116" s="1"/>
  <c r="AH18" i="116"/>
  <c r="AG18" i="116" s="1"/>
  <c r="AF18" i="116"/>
  <c r="AB18" i="116"/>
  <c r="Z18" i="116"/>
  <c r="W18" i="116"/>
  <c r="AP17" i="116"/>
  <c r="AO17" i="116" s="1"/>
  <c r="AN17" i="116"/>
  <c r="AM17" i="116" s="1"/>
  <c r="AL17" i="116"/>
  <c r="AK17" i="116" s="1"/>
  <c r="AJ17" i="116"/>
  <c r="AI17" i="116" s="1"/>
  <c r="AH17" i="116"/>
  <c r="AG17" i="116" s="1"/>
  <c r="AF17" i="116"/>
  <c r="AB17" i="116"/>
  <c r="Z17" i="116"/>
  <c r="W17" i="116"/>
  <c r="AP16" i="116"/>
  <c r="AO16" i="116" s="1"/>
  <c r="AN16" i="116"/>
  <c r="AM16" i="116" s="1"/>
  <c r="AL16" i="116"/>
  <c r="AK16" i="116" s="1"/>
  <c r="AJ16" i="116"/>
  <c r="AI16" i="116" s="1"/>
  <c r="AH16" i="116"/>
  <c r="AG16" i="116" s="1"/>
  <c r="AF16" i="116"/>
  <c r="AB16" i="116"/>
  <c r="Z16" i="116"/>
  <c r="W16" i="116"/>
  <c r="AP15" i="116"/>
  <c r="AO15" i="116" s="1"/>
  <c r="AN15" i="116"/>
  <c r="AM15" i="116" s="1"/>
  <c r="AL15" i="116"/>
  <c r="AK15" i="116" s="1"/>
  <c r="AJ15" i="116"/>
  <c r="AI15" i="116" s="1"/>
  <c r="AH15" i="116"/>
  <c r="AG15" i="116" s="1"/>
  <c r="AF15" i="116"/>
  <c r="AB15" i="116"/>
  <c r="Z15" i="116"/>
  <c r="W15" i="116"/>
  <c r="AP14" i="116"/>
  <c r="AO14" i="116" s="1"/>
  <c r="AN14" i="116"/>
  <c r="AM14" i="116" s="1"/>
  <c r="AL14" i="116"/>
  <c r="AK14" i="116" s="1"/>
  <c r="AJ14" i="116"/>
  <c r="AI14" i="116" s="1"/>
  <c r="AH14" i="116"/>
  <c r="AG14" i="116" s="1"/>
  <c r="AF14" i="116"/>
  <c r="AB14" i="116"/>
  <c r="Z14" i="116"/>
  <c r="W14" i="116"/>
  <c r="AP13" i="116"/>
  <c r="AO13" i="116" s="1"/>
  <c r="AN13" i="116"/>
  <c r="AM13" i="116" s="1"/>
  <c r="AL13" i="116"/>
  <c r="AK13" i="116" s="1"/>
  <c r="AJ13" i="116"/>
  <c r="AI13" i="116" s="1"/>
  <c r="AH13" i="116"/>
  <c r="AG13" i="116" s="1"/>
  <c r="AF13" i="116"/>
  <c r="AB13" i="116"/>
  <c r="Z13" i="116"/>
  <c r="W13" i="116"/>
  <c r="AP12" i="116"/>
  <c r="AO12" i="116" s="1"/>
  <c r="AN12" i="116"/>
  <c r="AM12" i="116" s="1"/>
  <c r="AL12" i="116"/>
  <c r="AK12" i="116" s="1"/>
  <c r="AJ12" i="116"/>
  <c r="AI12" i="116" s="1"/>
  <c r="AH12" i="116"/>
  <c r="AG12" i="116" s="1"/>
  <c r="AF12" i="116"/>
  <c r="AB12" i="116"/>
  <c r="Z12" i="116"/>
  <c r="W12" i="116"/>
  <c r="AP11" i="116"/>
  <c r="AO11" i="116" s="1"/>
  <c r="AN11" i="116"/>
  <c r="AM11" i="116" s="1"/>
  <c r="AL11" i="116"/>
  <c r="AK11" i="116" s="1"/>
  <c r="AJ11" i="116"/>
  <c r="AI11" i="116" s="1"/>
  <c r="AH11" i="116"/>
  <c r="AG11" i="116" s="1"/>
  <c r="AF11" i="116"/>
  <c r="AB11" i="116"/>
  <c r="Z11" i="116"/>
  <c r="W11" i="116"/>
  <c r="AP10" i="116"/>
  <c r="AO10" i="116" s="1"/>
  <c r="AN10" i="116"/>
  <c r="AM10" i="116" s="1"/>
  <c r="AL10" i="116"/>
  <c r="AK10" i="116" s="1"/>
  <c r="AJ10" i="116"/>
  <c r="AI10" i="116" s="1"/>
  <c r="AH10" i="116"/>
  <c r="AG10" i="116" s="1"/>
  <c r="AF10" i="116"/>
  <c r="AB10" i="116"/>
  <c r="Z10" i="116"/>
  <c r="W10" i="116"/>
  <c r="AP9" i="116"/>
  <c r="AO9" i="116" s="1"/>
  <c r="AN9" i="116"/>
  <c r="AM9" i="116" s="1"/>
  <c r="AL9" i="116"/>
  <c r="AK9" i="116" s="1"/>
  <c r="AJ9" i="116"/>
  <c r="AI9" i="116" s="1"/>
  <c r="AH9" i="116"/>
  <c r="AG9" i="116" s="1"/>
  <c r="AF9" i="116"/>
  <c r="AB9" i="116"/>
  <c r="Z9" i="116"/>
  <c r="W9" i="116"/>
  <c r="AP8" i="116"/>
  <c r="AO8" i="116" s="1"/>
  <c r="AN8" i="116"/>
  <c r="AM8" i="116" s="1"/>
  <c r="AL8" i="116"/>
  <c r="AK8" i="116" s="1"/>
  <c r="AJ8" i="116"/>
  <c r="AI8" i="116" s="1"/>
  <c r="AH8" i="116"/>
  <c r="AG8" i="116" s="1"/>
  <c r="AF8" i="116"/>
  <c r="AB8" i="116"/>
  <c r="Z8" i="116"/>
  <c r="W8" i="116"/>
  <c r="AP7" i="116"/>
  <c r="AO7" i="116" s="1"/>
  <c r="AN7" i="116"/>
  <c r="AM7" i="116" s="1"/>
  <c r="AL7" i="116"/>
  <c r="AK7" i="116" s="1"/>
  <c r="AJ7" i="116"/>
  <c r="AI7" i="116" s="1"/>
  <c r="AH7" i="116"/>
  <c r="AG7" i="116" s="1"/>
  <c r="AF7" i="116"/>
  <c r="AB7" i="116"/>
  <c r="Z7" i="116"/>
  <c r="W7" i="116"/>
  <c r="AC16" i="116" l="1"/>
  <c r="AC14" i="116"/>
  <c r="AC18" i="116"/>
  <c r="AC7" i="116"/>
  <c r="AC9" i="116"/>
  <c r="AC11" i="116"/>
  <c r="AC13" i="116"/>
  <c r="AC15" i="116"/>
  <c r="AC17" i="116"/>
  <c r="AC8" i="116"/>
  <c r="AC10" i="116"/>
  <c r="AC12" i="116"/>
  <c r="V72" i="16"/>
  <c r="AM72" i="16"/>
  <c r="BD72" i="16"/>
  <c r="BR72" i="16"/>
  <c r="AF8" i="115"/>
  <c r="AF9" i="115"/>
  <c r="AF10" i="115"/>
  <c r="AF11" i="115"/>
  <c r="AF12" i="115"/>
  <c r="AF13" i="115"/>
  <c r="AF14" i="115"/>
  <c r="AF15" i="115"/>
  <c r="AF16" i="115"/>
  <c r="AF17" i="115"/>
  <c r="AF18" i="115"/>
  <c r="AF19" i="115"/>
  <c r="AF20" i="115"/>
  <c r="AF21" i="115"/>
  <c r="AF22" i="115"/>
  <c r="AF23" i="115"/>
  <c r="AF24" i="115"/>
  <c r="AF7" i="115"/>
  <c r="W20" i="115"/>
  <c r="Z20" i="115"/>
  <c r="AB20" i="115"/>
  <c r="AC20" i="115" s="1"/>
  <c r="AH20" i="115"/>
  <c r="AG20" i="115" s="1"/>
  <c r="AJ20" i="115"/>
  <c r="AI20" i="115" s="1"/>
  <c r="AL20" i="115"/>
  <c r="AK20" i="115" s="1"/>
  <c r="AN20" i="115"/>
  <c r="AM20" i="115" s="1"/>
  <c r="AP20" i="115"/>
  <c r="AO20" i="115" s="1"/>
  <c r="W21" i="115"/>
  <c r="Z21" i="115"/>
  <c r="AB21" i="115"/>
  <c r="AC21" i="115" s="1"/>
  <c r="AH21" i="115"/>
  <c r="AG21" i="115" s="1"/>
  <c r="AJ21" i="115"/>
  <c r="AI21" i="115" s="1"/>
  <c r="AL21" i="115"/>
  <c r="AK21" i="115" s="1"/>
  <c r="AN21" i="115"/>
  <c r="AM21" i="115" s="1"/>
  <c r="AP21" i="115"/>
  <c r="AO21" i="115" s="1"/>
  <c r="W22" i="115"/>
  <c r="Z22" i="115"/>
  <c r="AB22" i="115"/>
  <c r="AH22" i="115"/>
  <c r="AG22" i="115" s="1"/>
  <c r="AJ22" i="115"/>
  <c r="AI22" i="115" s="1"/>
  <c r="AL22" i="115"/>
  <c r="AK22" i="115" s="1"/>
  <c r="AN22" i="115"/>
  <c r="AM22" i="115" s="1"/>
  <c r="AP22" i="115"/>
  <c r="AO22" i="115" s="1"/>
  <c r="W23" i="115"/>
  <c r="Z23" i="115"/>
  <c r="AB23" i="115"/>
  <c r="AC23" i="115" s="1"/>
  <c r="AH23" i="115"/>
  <c r="AG23" i="115" s="1"/>
  <c r="AJ23" i="115"/>
  <c r="AI23" i="115" s="1"/>
  <c r="AL23" i="115"/>
  <c r="AK23" i="115" s="1"/>
  <c r="AN23" i="115"/>
  <c r="AM23" i="115" s="1"/>
  <c r="AP23" i="115"/>
  <c r="AO23" i="115" s="1"/>
  <c r="W24" i="115"/>
  <c r="Z24" i="115"/>
  <c r="AB24" i="115"/>
  <c r="AC24" i="115" s="1"/>
  <c r="AH24" i="115"/>
  <c r="AG24" i="115" s="1"/>
  <c r="AJ24" i="115"/>
  <c r="AI24" i="115" s="1"/>
  <c r="AL24" i="115"/>
  <c r="AK24" i="115" s="1"/>
  <c r="AN24" i="115"/>
  <c r="AM24" i="115" s="1"/>
  <c r="AP24" i="115"/>
  <c r="AO24" i="115" s="1"/>
  <c r="AP19" i="115"/>
  <c r="AO19" i="115" s="1"/>
  <c r="AN19" i="115"/>
  <c r="AM19" i="115" s="1"/>
  <c r="AL19" i="115"/>
  <c r="AK19" i="115" s="1"/>
  <c r="AJ19" i="115"/>
  <c r="AI19" i="115" s="1"/>
  <c r="AH19" i="115"/>
  <c r="AG19" i="115" s="1"/>
  <c r="AB19" i="115"/>
  <c r="Z19" i="115"/>
  <c r="W19" i="115"/>
  <c r="AP18" i="115"/>
  <c r="AO18" i="115" s="1"/>
  <c r="AN18" i="115"/>
  <c r="AM18" i="115" s="1"/>
  <c r="AL18" i="115"/>
  <c r="AK18" i="115" s="1"/>
  <c r="AJ18" i="115"/>
  <c r="AI18" i="115" s="1"/>
  <c r="AH18" i="115"/>
  <c r="AG18" i="115" s="1"/>
  <c r="AB18" i="115"/>
  <c r="Z18" i="115"/>
  <c r="AC18" i="115" s="1"/>
  <c r="W18" i="115"/>
  <c r="AP17" i="115"/>
  <c r="AO17" i="115" s="1"/>
  <c r="AN17" i="115"/>
  <c r="AM17" i="115" s="1"/>
  <c r="AL17" i="115"/>
  <c r="AK17" i="115" s="1"/>
  <c r="AJ17" i="115"/>
  <c r="AI17" i="115" s="1"/>
  <c r="AH17" i="115"/>
  <c r="AG17" i="115" s="1"/>
  <c r="AB17" i="115"/>
  <c r="Z17" i="115"/>
  <c r="W17" i="115"/>
  <c r="AP16" i="115"/>
  <c r="AO16" i="115" s="1"/>
  <c r="AN16" i="115"/>
  <c r="AM16" i="115" s="1"/>
  <c r="AL16" i="115"/>
  <c r="AK16" i="115" s="1"/>
  <c r="AJ16" i="115"/>
  <c r="AI16" i="115" s="1"/>
  <c r="AH16" i="115"/>
  <c r="AG16" i="115" s="1"/>
  <c r="AB16" i="115"/>
  <c r="Z16" i="115"/>
  <c r="AC16" i="115" s="1"/>
  <c r="W16" i="115"/>
  <c r="AP15" i="115"/>
  <c r="AO15" i="115" s="1"/>
  <c r="AN15" i="115"/>
  <c r="AM15" i="115" s="1"/>
  <c r="AL15" i="115"/>
  <c r="AK15" i="115" s="1"/>
  <c r="AJ15" i="115"/>
  <c r="AI15" i="115" s="1"/>
  <c r="AH15" i="115"/>
  <c r="AG15" i="115" s="1"/>
  <c r="AB15" i="115"/>
  <c r="Z15" i="115"/>
  <c r="W15" i="115"/>
  <c r="AP14" i="115"/>
  <c r="AO14" i="115" s="1"/>
  <c r="AN14" i="115"/>
  <c r="AM14" i="115" s="1"/>
  <c r="AL14" i="115"/>
  <c r="AK14" i="115" s="1"/>
  <c r="AJ14" i="115"/>
  <c r="AI14" i="115" s="1"/>
  <c r="AH14" i="115"/>
  <c r="AG14" i="115" s="1"/>
  <c r="AB14" i="115"/>
  <c r="Z14" i="115"/>
  <c r="AC14" i="115" s="1"/>
  <c r="W14" i="115"/>
  <c r="AP13" i="115"/>
  <c r="AO13" i="115" s="1"/>
  <c r="AN13" i="115"/>
  <c r="AM13" i="115" s="1"/>
  <c r="AL13" i="115"/>
  <c r="AK13" i="115" s="1"/>
  <c r="AJ13" i="115"/>
  <c r="AI13" i="115" s="1"/>
  <c r="AH13" i="115"/>
  <c r="AG13" i="115" s="1"/>
  <c r="AB13" i="115"/>
  <c r="Z13" i="115"/>
  <c r="W13" i="115"/>
  <c r="AP12" i="115"/>
  <c r="AO12" i="115" s="1"/>
  <c r="AN12" i="115"/>
  <c r="AM12" i="115" s="1"/>
  <c r="AL12" i="115"/>
  <c r="AK12" i="115" s="1"/>
  <c r="AJ12" i="115"/>
  <c r="AI12" i="115" s="1"/>
  <c r="AH12" i="115"/>
  <c r="AG12" i="115" s="1"/>
  <c r="AB12" i="115"/>
  <c r="Z12" i="115"/>
  <c r="AC12" i="115" s="1"/>
  <c r="W12" i="115"/>
  <c r="AP11" i="115"/>
  <c r="AO11" i="115" s="1"/>
  <c r="AN11" i="115"/>
  <c r="AM11" i="115" s="1"/>
  <c r="AL11" i="115"/>
  <c r="AK11" i="115" s="1"/>
  <c r="AJ11" i="115"/>
  <c r="AI11" i="115" s="1"/>
  <c r="AH11" i="115"/>
  <c r="AG11" i="115" s="1"/>
  <c r="AB11" i="115"/>
  <c r="Z11" i="115"/>
  <c r="W11" i="115"/>
  <c r="AP10" i="115"/>
  <c r="AO10" i="115" s="1"/>
  <c r="AN10" i="115"/>
  <c r="AM10" i="115" s="1"/>
  <c r="AL10" i="115"/>
  <c r="AK10" i="115" s="1"/>
  <c r="AJ10" i="115"/>
  <c r="AI10" i="115" s="1"/>
  <c r="AH10" i="115"/>
  <c r="AG10" i="115" s="1"/>
  <c r="AB10" i="115"/>
  <c r="Z10" i="115"/>
  <c r="AC10" i="115" s="1"/>
  <c r="W10" i="115"/>
  <c r="AP9" i="115"/>
  <c r="AO9" i="115" s="1"/>
  <c r="AN9" i="115"/>
  <c r="AM9" i="115" s="1"/>
  <c r="AL9" i="115"/>
  <c r="AK9" i="115" s="1"/>
  <c r="AJ9" i="115"/>
  <c r="AI9" i="115" s="1"/>
  <c r="AH9" i="115"/>
  <c r="AG9" i="115" s="1"/>
  <c r="AB9" i="115"/>
  <c r="Z9" i="115"/>
  <c r="W9" i="115"/>
  <c r="AP8" i="115"/>
  <c r="AO8" i="115" s="1"/>
  <c r="AN8" i="115"/>
  <c r="AM8" i="115" s="1"/>
  <c r="AL8" i="115"/>
  <c r="AK8" i="115" s="1"/>
  <c r="AJ8" i="115"/>
  <c r="AI8" i="115" s="1"/>
  <c r="AH8" i="115"/>
  <c r="AG8" i="115" s="1"/>
  <c r="AB8" i="115"/>
  <c r="Z8" i="115"/>
  <c r="AC8" i="115" s="1"/>
  <c r="W8" i="115"/>
  <c r="AP7" i="115"/>
  <c r="AO7" i="115" s="1"/>
  <c r="AN7" i="115"/>
  <c r="AM7" i="115" s="1"/>
  <c r="AL7" i="115"/>
  <c r="AK7" i="115" s="1"/>
  <c r="AJ7" i="115"/>
  <c r="AI7" i="115" s="1"/>
  <c r="AH7" i="115"/>
  <c r="AG7" i="115" s="1"/>
  <c r="AB7" i="115"/>
  <c r="Z7" i="115"/>
  <c r="W7" i="115"/>
  <c r="K54" i="7"/>
  <c r="F13" i="8"/>
  <c r="A1" i="116" s="1"/>
  <c r="B311" i="116" l="1"/>
  <c r="B307" i="116"/>
  <c r="B301" i="116"/>
  <c r="B308" i="116"/>
  <c r="B304" i="116"/>
  <c r="B300" i="116"/>
  <c r="B309" i="116"/>
  <c r="B305" i="116"/>
  <c r="B310" i="116"/>
  <c r="B306" i="116"/>
  <c r="B302" i="116"/>
  <c r="AC7" i="115"/>
  <c r="AC9" i="115"/>
  <c r="AC11" i="115"/>
  <c r="AC13" i="115"/>
  <c r="AC15" i="115"/>
  <c r="AC17" i="115"/>
  <c r="AC19" i="115"/>
  <c r="AC22" i="115"/>
  <c r="M62" i="7"/>
  <c r="M56" i="7"/>
  <c r="M64" i="7"/>
  <c r="M58" i="7"/>
  <c r="K112" i="7" l="1"/>
  <c r="M106" i="7"/>
  <c r="K106" i="7"/>
  <c r="K114" i="7"/>
  <c r="K109" i="7"/>
  <c r="M108" i="7" l="1"/>
  <c r="K111" i="7"/>
  <c r="K108" i="7"/>
  <c r="K104" i="7"/>
  <c r="K103" i="7"/>
  <c r="K100" i="7"/>
  <c r="K102" i="7"/>
  <c r="K98" i="7" l="1"/>
  <c r="K96" i="7"/>
  <c r="I98" i="7"/>
  <c r="I96" i="7"/>
  <c r="C310" i="114" l="1"/>
  <c r="C309" i="114"/>
  <c r="C308" i="114"/>
  <c r="C307" i="114"/>
  <c r="C306" i="114"/>
  <c r="C305" i="114"/>
  <c r="C304" i="114"/>
  <c r="C303" i="114"/>
  <c r="C302" i="114"/>
  <c r="C301" i="114"/>
  <c r="C300" i="114"/>
  <c r="AP17" i="114"/>
  <c r="AO17" i="114" s="1"/>
  <c r="AN17" i="114"/>
  <c r="AM17" i="114" s="1"/>
  <c r="AL17" i="114"/>
  <c r="AK17" i="114" s="1"/>
  <c r="AJ17" i="114"/>
  <c r="AI17" i="114" s="1"/>
  <c r="AH17" i="114"/>
  <c r="AF17" i="114"/>
  <c r="AB17" i="114"/>
  <c r="Z17" i="114"/>
  <c r="W17" i="114"/>
  <c r="AP16" i="114"/>
  <c r="AO16" i="114" s="1"/>
  <c r="AN16" i="114"/>
  <c r="AM16" i="114" s="1"/>
  <c r="AL16" i="114"/>
  <c r="AK16" i="114" s="1"/>
  <c r="AJ16" i="114"/>
  <c r="AI16" i="114" s="1"/>
  <c r="AH16" i="114"/>
  <c r="AF16" i="114"/>
  <c r="AB16" i="114"/>
  <c r="Z16" i="114"/>
  <c r="AC16" i="114" s="1"/>
  <c r="W16" i="114"/>
  <c r="AP15" i="114"/>
  <c r="AO15" i="114" s="1"/>
  <c r="AN15" i="114"/>
  <c r="AM15" i="114" s="1"/>
  <c r="AL15" i="114"/>
  <c r="AK15" i="114" s="1"/>
  <c r="AJ15" i="114"/>
  <c r="AI15" i="114" s="1"/>
  <c r="AH15" i="114"/>
  <c r="AF15" i="114"/>
  <c r="AB15" i="114"/>
  <c r="Z15" i="114"/>
  <c r="W15" i="114"/>
  <c r="AP14" i="114"/>
  <c r="AO14" i="114" s="1"/>
  <c r="AN14" i="114"/>
  <c r="AM14" i="114" s="1"/>
  <c r="AL14" i="114"/>
  <c r="AK14" i="114" s="1"/>
  <c r="AJ14" i="114"/>
  <c r="AI14" i="114" s="1"/>
  <c r="AH14" i="114"/>
  <c r="AF14" i="114"/>
  <c r="AB14" i="114"/>
  <c r="Z14" i="114"/>
  <c r="AC14" i="114" s="1"/>
  <c r="W14" i="114"/>
  <c r="AP13" i="114"/>
  <c r="AO13" i="114" s="1"/>
  <c r="AN13" i="114"/>
  <c r="AM13" i="114" s="1"/>
  <c r="AL13" i="114"/>
  <c r="AK13" i="114" s="1"/>
  <c r="AJ13" i="114"/>
  <c r="AI13" i="114" s="1"/>
  <c r="AH13" i="114"/>
  <c r="AF13" i="114"/>
  <c r="AB13" i="114"/>
  <c r="Z13" i="114"/>
  <c r="W13" i="114"/>
  <c r="AP12" i="114"/>
  <c r="AO12" i="114" s="1"/>
  <c r="AN12" i="114"/>
  <c r="AM12" i="114" s="1"/>
  <c r="AL12" i="114"/>
  <c r="AK12" i="114" s="1"/>
  <c r="AJ12" i="114"/>
  <c r="AI12" i="114" s="1"/>
  <c r="AH12" i="114"/>
  <c r="AF12" i="114"/>
  <c r="AB12" i="114"/>
  <c r="Z12" i="114"/>
  <c r="AC12" i="114" s="1"/>
  <c r="W12" i="114"/>
  <c r="AP11" i="114"/>
  <c r="AO11" i="114" s="1"/>
  <c r="AN11" i="114"/>
  <c r="AM11" i="114" s="1"/>
  <c r="AL11" i="114"/>
  <c r="AK11" i="114" s="1"/>
  <c r="AJ11" i="114"/>
  <c r="AI11" i="114" s="1"/>
  <c r="AH11" i="114"/>
  <c r="AF11" i="114"/>
  <c r="AB11" i="114"/>
  <c r="Z11" i="114"/>
  <c r="W11" i="114"/>
  <c r="AP10" i="114"/>
  <c r="AO10" i="114" s="1"/>
  <c r="AN10" i="114"/>
  <c r="AM10" i="114" s="1"/>
  <c r="AL10" i="114"/>
  <c r="AJ10" i="114"/>
  <c r="AH10" i="114"/>
  <c r="AF10" i="114"/>
  <c r="AB10" i="114"/>
  <c r="Z10" i="114"/>
  <c r="AC10" i="114" s="1"/>
  <c r="W10" i="114"/>
  <c r="AP9" i="114"/>
  <c r="AO9" i="114" s="1"/>
  <c r="AN9" i="114"/>
  <c r="AM9" i="114" s="1"/>
  <c r="AL9" i="114"/>
  <c r="AK9" i="114" s="1"/>
  <c r="AJ9" i="114"/>
  <c r="AI9" i="114" s="1"/>
  <c r="AH9" i="114"/>
  <c r="AF9" i="114"/>
  <c r="AB9" i="114"/>
  <c r="Z9" i="114"/>
  <c r="W9" i="114"/>
  <c r="AP8" i="114"/>
  <c r="AO8" i="114" s="1"/>
  <c r="AN8" i="114"/>
  <c r="AM8" i="114" s="1"/>
  <c r="AL8" i="114"/>
  <c r="AK8" i="114" s="1"/>
  <c r="AJ8" i="114"/>
  <c r="AI8" i="114" s="1"/>
  <c r="AH8" i="114"/>
  <c r="AF8" i="114"/>
  <c r="AB8" i="114"/>
  <c r="Z8" i="114"/>
  <c r="AC8" i="114" s="1"/>
  <c r="W8" i="114"/>
  <c r="AP7" i="114"/>
  <c r="AO7" i="114" s="1"/>
  <c r="AN7" i="114"/>
  <c r="AM7" i="114" s="1"/>
  <c r="AL7" i="114"/>
  <c r="AK7" i="114" s="1"/>
  <c r="AJ7" i="114"/>
  <c r="AI7" i="114" s="1"/>
  <c r="AH7" i="114"/>
  <c r="AF7" i="114"/>
  <c r="AB7" i="114"/>
  <c r="Z7" i="114"/>
  <c r="W7" i="114"/>
  <c r="AC17" i="114" l="1"/>
  <c r="AC7" i="114"/>
  <c r="AC9" i="114"/>
  <c r="AC11" i="114"/>
  <c r="AC13" i="114"/>
  <c r="AC15" i="114"/>
  <c r="AC4" i="16"/>
  <c r="AB4" i="16"/>
  <c r="C309" i="113"/>
  <c r="C308" i="113"/>
  <c r="C307" i="113"/>
  <c r="C306" i="113"/>
  <c r="C305" i="113"/>
  <c r="C304" i="113"/>
  <c r="C303" i="113"/>
  <c r="C302" i="113"/>
  <c r="C301" i="113"/>
  <c r="C300" i="113"/>
  <c r="AP16" i="113"/>
  <c r="AO16" i="113" s="1"/>
  <c r="AN16" i="113"/>
  <c r="AM16" i="113" s="1"/>
  <c r="AL16" i="113"/>
  <c r="AK16" i="113" s="1"/>
  <c r="AJ16" i="113"/>
  <c r="AI16" i="113" s="1"/>
  <c r="AH16" i="113"/>
  <c r="AF16" i="113"/>
  <c r="AB16" i="113"/>
  <c r="Z16" i="113"/>
  <c r="AC16" i="113" s="1"/>
  <c r="W16" i="113"/>
  <c r="AP15" i="113"/>
  <c r="AO15" i="113" s="1"/>
  <c r="AN15" i="113"/>
  <c r="AM15" i="113" s="1"/>
  <c r="AL15" i="113"/>
  <c r="AK15" i="113" s="1"/>
  <c r="AJ15" i="113"/>
  <c r="AI15" i="113" s="1"/>
  <c r="AH15" i="113"/>
  <c r="AF15" i="113"/>
  <c r="AB15" i="113"/>
  <c r="Z15" i="113"/>
  <c r="W15" i="113"/>
  <c r="AP14" i="113"/>
  <c r="AO14" i="113" s="1"/>
  <c r="AN14" i="113"/>
  <c r="AM14" i="113" s="1"/>
  <c r="AL14" i="113"/>
  <c r="AK14" i="113" s="1"/>
  <c r="AJ14" i="113"/>
  <c r="AI14" i="113" s="1"/>
  <c r="AH14" i="113"/>
  <c r="AF14" i="113"/>
  <c r="AB14" i="113"/>
  <c r="Z14" i="113"/>
  <c r="AC14" i="113" s="1"/>
  <c r="W14" i="113"/>
  <c r="AP13" i="113"/>
  <c r="AO13" i="113" s="1"/>
  <c r="AN13" i="113"/>
  <c r="AM13" i="113" s="1"/>
  <c r="AL13" i="113"/>
  <c r="AK13" i="113" s="1"/>
  <c r="AJ13" i="113"/>
  <c r="AI13" i="113" s="1"/>
  <c r="AH13" i="113"/>
  <c r="AF13" i="113"/>
  <c r="AB13" i="113"/>
  <c r="Z13" i="113"/>
  <c r="W13" i="113"/>
  <c r="AP12" i="113"/>
  <c r="AO12" i="113" s="1"/>
  <c r="AN12" i="113"/>
  <c r="AM12" i="113" s="1"/>
  <c r="AL12" i="113"/>
  <c r="AK12" i="113" s="1"/>
  <c r="AJ12" i="113"/>
  <c r="AI12" i="113" s="1"/>
  <c r="AH12" i="113"/>
  <c r="AF12" i="113"/>
  <c r="AB12" i="113"/>
  <c r="Z12" i="113"/>
  <c r="AC12" i="113" s="1"/>
  <c r="W12" i="113"/>
  <c r="AP11" i="113"/>
  <c r="AO11" i="113" s="1"/>
  <c r="AN11" i="113"/>
  <c r="AM11" i="113" s="1"/>
  <c r="AL11" i="113"/>
  <c r="AK11" i="113" s="1"/>
  <c r="AJ11" i="113"/>
  <c r="AI11" i="113" s="1"/>
  <c r="AH11" i="113"/>
  <c r="AF11" i="113"/>
  <c r="AB11" i="113"/>
  <c r="Z11" i="113"/>
  <c r="W11" i="113"/>
  <c r="AP10" i="113"/>
  <c r="AO10" i="113" s="1"/>
  <c r="AN10" i="113"/>
  <c r="AM10" i="113" s="1"/>
  <c r="AL10" i="113"/>
  <c r="AJ10" i="113"/>
  <c r="AH10" i="113"/>
  <c r="AF10" i="113"/>
  <c r="AB10" i="113"/>
  <c r="Z10" i="113"/>
  <c r="AC10" i="113" s="1"/>
  <c r="W10" i="113"/>
  <c r="AP9" i="113"/>
  <c r="AO9" i="113" s="1"/>
  <c r="AN9" i="113"/>
  <c r="AM9" i="113" s="1"/>
  <c r="AL9" i="113"/>
  <c r="AK9" i="113" s="1"/>
  <c r="AJ9" i="113"/>
  <c r="AI9" i="113" s="1"/>
  <c r="AH9" i="113"/>
  <c r="AF9" i="113"/>
  <c r="AB9" i="113"/>
  <c r="Z9" i="113"/>
  <c r="W9" i="113"/>
  <c r="AP8" i="113"/>
  <c r="AO8" i="113" s="1"/>
  <c r="AN8" i="113"/>
  <c r="AM8" i="113" s="1"/>
  <c r="AL8" i="113"/>
  <c r="AK8" i="113" s="1"/>
  <c r="AJ8" i="113"/>
  <c r="AI8" i="113" s="1"/>
  <c r="AH8" i="113"/>
  <c r="AF8" i="113"/>
  <c r="AB8" i="113"/>
  <c r="Z8" i="113"/>
  <c r="AC8" i="113" s="1"/>
  <c r="W8" i="113"/>
  <c r="AP7" i="113"/>
  <c r="AO7" i="113" s="1"/>
  <c r="AN7" i="113"/>
  <c r="AM7" i="113" s="1"/>
  <c r="AL7" i="113"/>
  <c r="AK7" i="113" s="1"/>
  <c r="AJ7" i="113"/>
  <c r="AI7" i="113" s="1"/>
  <c r="AH7" i="113"/>
  <c r="AF7" i="113"/>
  <c r="AB7" i="113"/>
  <c r="Z7" i="113"/>
  <c r="W7" i="113"/>
  <c r="AC7" i="113" l="1"/>
  <c r="AC9" i="113"/>
  <c r="AC11" i="113"/>
  <c r="AC13" i="113"/>
  <c r="AC15" i="113"/>
  <c r="C312" i="112"/>
  <c r="C311" i="112"/>
  <c r="C310" i="112"/>
  <c r="C309" i="112"/>
  <c r="C308" i="112"/>
  <c r="C307" i="112"/>
  <c r="C306" i="112"/>
  <c r="C305" i="112"/>
  <c r="C304" i="112"/>
  <c r="C303" i="112"/>
  <c r="C302" i="112"/>
  <c r="C301" i="112"/>
  <c r="C300" i="112"/>
  <c r="AP19" i="112"/>
  <c r="AO19" i="112" s="1"/>
  <c r="AN19" i="112"/>
  <c r="AM19" i="112" s="1"/>
  <c r="AL19" i="112"/>
  <c r="AK19" i="112" s="1"/>
  <c r="AJ19" i="112"/>
  <c r="AI19" i="112" s="1"/>
  <c r="AH19" i="112"/>
  <c r="AF19" i="112"/>
  <c r="AB19" i="112"/>
  <c r="Z19" i="112"/>
  <c r="W19" i="112"/>
  <c r="AP18" i="112"/>
  <c r="AO18" i="112" s="1"/>
  <c r="AN18" i="112"/>
  <c r="AM18" i="112" s="1"/>
  <c r="AL18" i="112"/>
  <c r="AK18" i="112" s="1"/>
  <c r="AJ18" i="112"/>
  <c r="AI18" i="112" s="1"/>
  <c r="AH18" i="112"/>
  <c r="AF18" i="112"/>
  <c r="AB18" i="112"/>
  <c r="Z18" i="112"/>
  <c r="AC18" i="112" s="1"/>
  <c r="W18" i="112"/>
  <c r="AP17" i="112"/>
  <c r="AO17" i="112" s="1"/>
  <c r="AN17" i="112"/>
  <c r="AM17" i="112" s="1"/>
  <c r="AL17" i="112"/>
  <c r="AK17" i="112" s="1"/>
  <c r="AJ17" i="112"/>
  <c r="AI17" i="112" s="1"/>
  <c r="AH17" i="112"/>
  <c r="AF17" i="112"/>
  <c r="AB17" i="112"/>
  <c r="Z17" i="112"/>
  <c r="W17" i="112"/>
  <c r="AP16" i="112"/>
  <c r="AO16" i="112" s="1"/>
  <c r="AN16" i="112"/>
  <c r="AM16" i="112" s="1"/>
  <c r="AL16" i="112"/>
  <c r="AK16" i="112" s="1"/>
  <c r="AJ16" i="112"/>
  <c r="AI16" i="112" s="1"/>
  <c r="AH16" i="112"/>
  <c r="AF16" i="112"/>
  <c r="AB16" i="112"/>
  <c r="Z16" i="112"/>
  <c r="AC16" i="112" s="1"/>
  <c r="W16" i="112"/>
  <c r="AP15" i="112"/>
  <c r="AO15" i="112" s="1"/>
  <c r="AN15" i="112"/>
  <c r="AM15" i="112" s="1"/>
  <c r="AL15" i="112"/>
  <c r="AK15" i="112" s="1"/>
  <c r="AJ15" i="112"/>
  <c r="AI15" i="112" s="1"/>
  <c r="AH15" i="112"/>
  <c r="AF15" i="112"/>
  <c r="AB15" i="112"/>
  <c r="Z15" i="112"/>
  <c r="W15" i="112"/>
  <c r="AP14" i="112"/>
  <c r="AO14" i="112" s="1"/>
  <c r="AN14" i="112"/>
  <c r="AM14" i="112" s="1"/>
  <c r="AL14" i="112"/>
  <c r="AK14" i="112" s="1"/>
  <c r="AJ14" i="112"/>
  <c r="AI14" i="112" s="1"/>
  <c r="AH14" i="112"/>
  <c r="AF14" i="112"/>
  <c r="AB14" i="112"/>
  <c r="Z14" i="112"/>
  <c r="AC14" i="112" s="1"/>
  <c r="W14" i="112"/>
  <c r="AP13" i="112"/>
  <c r="AO13" i="112" s="1"/>
  <c r="AN13" i="112"/>
  <c r="AM13" i="112" s="1"/>
  <c r="AL13" i="112"/>
  <c r="AK13" i="112" s="1"/>
  <c r="AJ13" i="112"/>
  <c r="AI13" i="112" s="1"/>
  <c r="AH13" i="112"/>
  <c r="AF13" i="112"/>
  <c r="AB13" i="112"/>
  <c r="Z13" i="112"/>
  <c r="W13" i="112"/>
  <c r="AP12" i="112"/>
  <c r="AO12" i="112" s="1"/>
  <c r="AN12" i="112"/>
  <c r="AM12" i="112" s="1"/>
  <c r="AL12" i="112"/>
  <c r="AK12" i="112" s="1"/>
  <c r="AJ12" i="112"/>
  <c r="AI12" i="112" s="1"/>
  <c r="AH12" i="112"/>
  <c r="AF12" i="112"/>
  <c r="AB12" i="112"/>
  <c r="Z12" i="112"/>
  <c r="AC12" i="112" s="1"/>
  <c r="W12" i="112"/>
  <c r="AP11" i="112"/>
  <c r="AO11" i="112" s="1"/>
  <c r="AN11" i="112"/>
  <c r="AM11" i="112" s="1"/>
  <c r="AL11" i="112"/>
  <c r="AK11" i="112" s="1"/>
  <c r="AJ11" i="112"/>
  <c r="AI11" i="112" s="1"/>
  <c r="AH11" i="112"/>
  <c r="AF11" i="112"/>
  <c r="AB11" i="112"/>
  <c r="Z11" i="112"/>
  <c r="W11" i="112"/>
  <c r="AP10" i="112"/>
  <c r="AO10" i="112" s="1"/>
  <c r="AN10" i="112"/>
  <c r="AM10" i="112" s="1"/>
  <c r="AL10" i="112"/>
  <c r="AK10" i="112" s="1"/>
  <c r="AJ10" i="112"/>
  <c r="AI10" i="112" s="1"/>
  <c r="AH10" i="112"/>
  <c r="AF10" i="112"/>
  <c r="AB10" i="112"/>
  <c r="Z10" i="112"/>
  <c r="AC10" i="112" s="1"/>
  <c r="W10" i="112"/>
  <c r="AP9" i="112"/>
  <c r="AO9" i="112" s="1"/>
  <c r="AN9" i="112"/>
  <c r="AM9" i="112" s="1"/>
  <c r="AL9" i="112"/>
  <c r="AK9" i="112" s="1"/>
  <c r="AJ9" i="112"/>
  <c r="AI9" i="112" s="1"/>
  <c r="AH9" i="112"/>
  <c r="AF9" i="112"/>
  <c r="AB9" i="112"/>
  <c r="Z9" i="112"/>
  <c r="W9" i="112"/>
  <c r="AP8" i="112"/>
  <c r="AO8" i="112" s="1"/>
  <c r="AN8" i="112"/>
  <c r="AM8" i="112" s="1"/>
  <c r="AL8" i="112"/>
  <c r="AK8" i="112" s="1"/>
  <c r="AJ8" i="112"/>
  <c r="AI8" i="112" s="1"/>
  <c r="AH8" i="112"/>
  <c r="AF8" i="112"/>
  <c r="AB8" i="112"/>
  <c r="Z8" i="112"/>
  <c r="AC8" i="112" s="1"/>
  <c r="W8" i="112"/>
  <c r="AP7" i="112"/>
  <c r="AO7" i="112" s="1"/>
  <c r="AN7" i="112"/>
  <c r="AM7" i="112" s="1"/>
  <c r="AL7" i="112"/>
  <c r="AK7" i="112" s="1"/>
  <c r="AJ7" i="112"/>
  <c r="AI7" i="112" s="1"/>
  <c r="AH7" i="112"/>
  <c r="AF7" i="112"/>
  <c r="AB7" i="112"/>
  <c r="Z7" i="112"/>
  <c r="W7" i="112"/>
  <c r="AC9" i="112" l="1"/>
  <c r="AC11" i="112"/>
  <c r="AC15" i="112"/>
  <c r="AC17" i="112"/>
  <c r="AC19" i="112"/>
  <c r="AC7" i="112"/>
  <c r="AC13" i="112"/>
  <c r="K51" i="7"/>
  <c r="M46" i="7"/>
  <c r="M33" i="7"/>
  <c r="M40" i="7"/>
  <c r="M48" i="7"/>
  <c r="M42" i="7"/>
  <c r="C309" i="82" l="1"/>
  <c r="C310" i="82"/>
  <c r="C311" i="82"/>
  <c r="C312" i="82"/>
  <c r="W16" i="82"/>
  <c r="Z16" i="82"/>
  <c r="AB16" i="82"/>
  <c r="AC16" i="82"/>
  <c r="AF16" i="82"/>
  <c r="AH16" i="82"/>
  <c r="AI16" i="82"/>
  <c r="AJ16" i="82"/>
  <c r="AK16" i="82"/>
  <c r="AL16" i="82"/>
  <c r="AM16" i="82"/>
  <c r="AN16" i="82"/>
  <c r="AO16" i="82"/>
  <c r="AP16" i="82"/>
  <c r="W17" i="82"/>
  <c r="Z17" i="82"/>
  <c r="AB17" i="82"/>
  <c r="AC17" i="82" s="1"/>
  <c r="AF17" i="82"/>
  <c r="AH17" i="82"/>
  <c r="AJ17" i="82"/>
  <c r="AI17" i="82" s="1"/>
  <c r="AL17" i="82"/>
  <c r="AK17" i="82" s="1"/>
  <c r="AN17" i="82"/>
  <c r="AM17" i="82" s="1"/>
  <c r="AP17" i="82"/>
  <c r="AO17" i="82" s="1"/>
  <c r="W18" i="82"/>
  <c r="Z18" i="82"/>
  <c r="AB18" i="82"/>
  <c r="AC18" i="82"/>
  <c r="AF18" i="82"/>
  <c r="AH18" i="82"/>
  <c r="AJ18" i="82"/>
  <c r="AI18" i="82" s="1"/>
  <c r="AL18" i="82"/>
  <c r="AK18" i="82" s="1"/>
  <c r="AN18" i="82"/>
  <c r="AM18" i="82" s="1"/>
  <c r="AP18" i="82"/>
  <c r="AO18" i="82" s="1"/>
  <c r="W19" i="82"/>
  <c r="Z19" i="82"/>
  <c r="AB19" i="82"/>
  <c r="AC19" i="82" s="1"/>
  <c r="AF19" i="82"/>
  <c r="AH19" i="82"/>
  <c r="AJ19" i="82"/>
  <c r="AI19" i="82" s="1"/>
  <c r="AL19" i="82"/>
  <c r="AK19" i="82" s="1"/>
  <c r="AN19" i="82"/>
  <c r="AM19" i="82" s="1"/>
  <c r="AP19" i="82"/>
  <c r="AO19" i="82" s="1"/>
  <c r="K81" i="7" l="1"/>
  <c r="E31" i="8" l="1"/>
  <c r="F31" i="8"/>
  <c r="M109" i="7"/>
  <c r="M103" i="7"/>
  <c r="E5" i="8" l="1"/>
  <c r="E25" i="8"/>
  <c r="F25" i="8"/>
  <c r="F17" i="8"/>
  <c r="A1" i="119" s="1"/>
  <c r="M111" i="7"/>
  <c r="M105" i="7"/>
  <c r="M90" i="7"/>
  <c r="B300" i="119" l="1"/>
  <c r="B304" i="119"/>
  <c r="B301" i="119"/>
  <c r="B305" i="119"/>
  <c r="B306" i="119"/>
  <c r="B307" i="119"/>
  <c r="B302" i="119"/>
  <c r="B303" i="119"/>
  <c r="M92" i="7"/>
  <c r="M67" i="7"/>
  <c r="M25" i="7" l="1"/>
  <c r="M35" i="7"/>
  <c r="M27" i="7"/>
  <c r="L16" i="7" l="1"/>
  <c r="L15" i="7"/>
  <c r="K14" i="7"/>
  <c r="M11" i="7" l="1"/>
  <c r="J28" i="7" l="1"/>
  <c r="D6" i="7" l="1"/>
  <c r="W7" i="107"/>
  <c r="W8" i="107"/>
  <c r="W9" i="107"/>
  <c r="W10" i="107"/>
  <c r="W11" i="107"/>
  <c r="W12" i="107"/>
  <c r="W14" i="107"/>
  <c r="W15" i="107"/>
  <c r="W16" i="107"/>
  <c r="F5" i="8"/>
  <c r="A1" i="107" s="1"/>
  <c r="J36" i="7"/>
  <c r="AP16" i="107"/>
  <c r="AO16" i="107" s="1"/>
  <c r="AN16" i="107"/>
  <c r="AM16" i="107" s="1"/>
  <c r="AL16" i="107"/>
  <c r="AJ16" i="107"/>
  <c r="AH16" i="107"/>
  <c r="AG16" i="107" s="1"/>
  <c r="AF16" i="107"/>
  <c r="AB16" i="107"/>
  <c r="Z16" i="107"/>
  <c r="AP15" i="107"/>
  <c r="AO15" i="107" s="1"/>
  <c r="AN15" i="107"/>
  <c r="AM15" i="107" s="1"/>
  <c r="AL15" i="107"/>
  <c r="AJ15" i="107"/>
  <c r="AH15" i="107"/>
  <c r="AG15" i="107" s="1"/>
  <c r="AF15" i="107"/>
  <c r="AB15" i="107"/>
  <c r="Z15" i="107"/>
  <c r="AP14" i="107"/>
  <c r="AO14" i="107" s="1"/>
  <c r="AN14" i="107"/>
  <c r="AM14" i="107" s="1"/>
  <c r="AL14" i="107"/>
  <c r="AJ14" i="107"/>
  <c r="AH14" i="107"/>
  <c r="AG14" i="107" s="1"/>
  <c r="AF14" i="107"/>
  <c r="AB14" i="107"/>
  <c r="Z14" i="107"/>
  <c r="AP13" i="107"/>
  <c r="AO13" i="107" s="1"/>
  <c r="AN13" i="107"/>
  <c r="AM13" i="107" s="1"/>
  <c r="AL13" i="107"/>
  <c r="AJ13" i="107"/>
  <c r="AH13" i="107"/>
  <c r="AG13" i="107" s="1"/>
  <c r="AF13" i="107"/>
  <c r="AB13" i="107"/>
  <c r="Z13" i="107"/>
  <c r="W13" i="107"/>
  <c r="AP12" i="107"/>
  <c r="AO12" i="107" s="1"/>
  <c r="AN12" i="107"/>
  <c r="AM12" i="107" s="1"/>
  <c r="AL12" i="107"/>
  <c r="AJ12" i="107"/>
  <c r="AH12" i="107"/>
  <c r="AG12" i="107" s="1"/>
  <c r="AF12" i="107"/>
  <c r="AB12" i="107"/>
  <c r="Z12" i="107"/>
  <c r="AP11" i="107"/>
  <c r="AO11" i="107" s="1"/>
  <c r="AN11" i="107"/>
  <c r="AM11" i="107" s="1"/>
  <c r="AL11" i="107"/>
  <c r="AJ11" i="107"/>
  <c r="AH11" i="107"/>
  <c r="AG11" i="107" s="1"/>
  <c r="AF11" i="107"/>
  <c r="AB11" i="107"/>
  <c r="Z11" i="107"/>
  <c r="AP10" i="107"/>
  <c r="AO10" i="107" s="1"/>
  <c r="AN10" i="107"/>
  <c r="AM10" i="107" s="1"/>
  <c r="AL10" i="107"/>
  <c r="AJ10" i="107"/>
  <c r="AH10" i="107"/>
  <c r="AG10" i="107" s="1"/>
  <c r="AF10" i="107"/>
  <c r="AB10" i="107"/>
  <c r="Z10" i="107"/>
  <c r="AP9" i="107"/>
  <c r="AO9" i="107" s="1"/>
  <c r="AN9" i="107"/>
  <c r="AM9" i="107" s="1"/>
  <c r="AL9" i="107"/>
  <c r="AJ9" i="107"/>
  <c r="AH9" i="107"/>
  <c r="AG9" i="107" s="1"/>
  <c r="AF9" i="107"/>
  <c r="AB9" i="107"/>
  <c r="Z9" i="107"/>
  <c r="AP8" i="107"/>
  <c r="AO8" i="107" s="1"/>
  <c r="AN8" i="107"/>
  <c r="AM8" i="107" s="1"/>
  <c r="AL8" i="107"/>
  <c r="AJ8" i="107"/>
  <c r="AH8" i="107"/>
  <c r="AG8" i="107" s="1"/>
  <c r="AF8" i="107"/>
  <c r="AB8" i="107"/>
  <c r="Z8" i="107"/>
  <c r="AP7" i="107"/>
  <c r="AO7" i="107" s="1"/>
  <c r="AN7" i="107"/>
  <c r="AM7" i="107" s="1"/>
  <c r="AL7" i="107"/>
  <c r="AJ7" i="107"/>
  <c r="AH7" i="107"/>
  <c r="AG7" i="107" s="1"/>
  <c r="AF7" i="107"/>
  <c r="AB7" i="107"/>
  <c r="Z7" i="107"/>
  <c r="AC13" i="107" l="1"/>
  <c r="AC15" i="107"/>
  <c r="AC7" i="107"/>
  <c r="AC9" i="107"/>
  <c r="AC11" i="107"/>
  <c r="AC8" i="107"/>
  <c r="AC10" i="107"/>
  <c r="AC12" i="107"/>
  <c r="AC14" i="107"/>
  <c r="AC16" i="107"/>
  <c r="B301" i="107"/>
  <c r="B303" i="107"/>
  <c r="B305" i="107"/>
  <c r="B307" i="107"/>
  <c r="B309" i="107"/>
  <c r="B300" i="107"/>
  <c r="B302" i="107"/>
  <c r="B304" i="107"/>
  <c r="B306" i="107"/>
  <c r="B308" i="107"/>
  <c r="M14" i="7"/>
  <c r="M19" i="7"/>
  <c r="M16" i="7"/>
  <c r="K16" i="7"/>
  <c r="M17" i="7"/>
  <c r="K8" i="7"/>
  <c r="K17" i="7" l="1"/>
  <c r="K19" i="7"/>
  <c r="K10" i="7"/>
  <c r="M13" i="7"/>
  <c r="E29" i="8" l="1"/>
  <c r="AB17" i="106"/>
  <c r="Z17" i="106"/>
  <c r="AC17" i="106" s="1"/>
  <c r="W17" i="106"/>
  <c r="AB16" i="106"/>
  <c r="Z16" i="106"/>
  <c r="AC16" i="106" s="1"/>
  <c r="W16" i="106"/>
  <c r="AB15" i="106"/>
  <c r="Z15" i="106"/>
  <c r="AC15" i="106" s="1"/>
  <c r="W15" i="106"/>
  <c r="AB14" i="106"/>
  <c r="Z14" i="106"/>
  <c r="AC14" i="106" s="1"/>
  <c r="W14" i="106"/>
  <c r="AB13" i="106"/>
  <c r="Z13" i="106"/>
  <c r="AC13" i="106" s="1"/>
  <c r="W13" i="106"/>
  <c r="AB12" i="106"/>
  <c r="Z12" i="106"/>
  <c r="AC12" i="106" s="1"/>
  <c r="W12" i="106"/>
  <c r="AB11" i="106"/>
  <c r="Z11" i="106"/>
  <c r="AC11" i="106" s="1"/>
  <c r="W11" i="106"/>
  <c r="AB10" i="106"/>
  <c r="Z10" i="106"/>
  <c r="AC10" i="106" s="1"/>
  <c r="W10" i="106"/>
  <c r="AB9" i="106"/>
  <c r="Z9" i="106"/>
  <c r="AC9" i="106" s="1"/>
  <c r="W9" i="106"/>
  <c r="AB8" i="106"/>
  <c r="Z8" i="106"/>
  <c r="AC8" i="106" s="1"/>
  <c r="W8" i="106"/>
  <c r="AB7" i="106"/>
  <c r="Z7" i="106"/>
  <c r="AC7" i="106" s="1"/>
  <c r="W7" i="106"/>
  <c r="AF13" i="106"/>
  <c r="AH13" i="106"/>
  <c r="AJ13" i="106"/>
  <c r="AI13" i="106" s="1"/>
  <c r="AL13" i="106"/>
  <c r="AK13" i="106" s="1"/>
  <c r="AN13" i="106"/>
  <c r="AM13" i="106" s="1"/>
  <c r="AP13" i="106"/>
  <c r="AO13" i="106" s="1"/>
  <c r="AF14" i="106"/>
  <c r="AH14" i="106"/>
  <c r="AI14" i="106"/>
  <c r="AJ14" i="106"/>
  <c r="AK14" i="106"/>
  <c r="AL14" i="106"/>
  <c r="AM14" i="106"/>
  <c r="AN14" i="106"/>
  <c r="AO14" i="106"/>
  <c r="AP14" i="106"/>
  <c r="AF15" i="106"/>
  <c r="AH15" i="106"/>
  <c r="AJ15" i="106"/>
  <c r="AI15" i="106" s="1"/>
  <c r="AL15" i="106"/>
  <c r="AK15" i="106" s="1"/>
  <c r="AN15" i="106"/>
  <c r="AM15" i="106" s="1"/>
  <c r="AP15" i="106"/>
  <c r="AO15" i="106" s="1"/>
  <c r="AF16" i="106"/>
  <c r="AH16" i="106"/>
  <c r="AI16" i="106"/>
  <c r="AJ16" i="106"/>
  <c r="AK16" i="106"/>
  <c r="AL16" i="106"/>
  <c r="AM16" i="106"/>
  <c r="AN16" i="106"/>
  <c r="AO16" i="106"/>
  <c r="AP16" i="106"/>
  <c r="AF17" i="106"/>
  <c r="AH17" i="106"/>
  <c r="AJ17" i="106"/>
  <c r="AI17" i="106" s="1"/>
  <c r="AL17" i="106"/>
  <c r="AK17" i="106" s="1"/>
  <c r="AN17" i="106"/>
  <c r="AM17" i="106" s="1"/>
  <c r="AP17" i="106"/>
  <c r="AO17" i="106" s="1"/>
  <c r="E27" i="8"/>
  <c r="A1" i="105" s="1"/>
  <c r="F27" i="8"/>
  <c r="AP12" i="106"/>
  <c r="AO12" i="106" s="1"/>
  <c r="AN12" i="106"/>
  <c r="AM12" i="106" s="1"/>
  <c r="AL12" i="106"/>
  <c r="AJ12" i="106"/>
  <c r="AH12" i="106"/>
  <c r="AF12" i="106"/>
  <c r="AP11" i="106"/>
  <c r="AO11" i="106"/>
  <c r="AN11" i="106"/>
  <c r="AM11" i="106"/>
  <c r="AL11" i="106"/>
  <c r="AJ11" i="106"/>
  <c r="AH11" i="106"/>
  <c r="AF11" i="106"/>
  <c r="AP10" i="106"/>
  <c r="AO10" i="106"/>
  <c r="AN10" i="106"/>
  <c r="AM10" i="106"/>
  <c r="AL10" i="106"/>
  <c r="AJ10" i="106"/>
  <c r="AH10" i="106"/>
  <c r="AF10" i="106"/>
  <c r="AP9" i="106"/>
  <c r="AO9" i="106" s="1"/>
  <c r="AN9" i="106"/>
  <c r="AM9" i="106" s="1"/>
  <c r="AL9" i="106"/>
  <c r="AJ9" i="106"/>
  <c r="AH9" i="106"/>
  <c r="AF9" i="106"/>
  <c r="AP8" i="106"/>
  <c r="AO8" i="106" s="1"/>
  <c r="AN8" i="106"/>
  <c r="AM8" i="106" s="1"/>
  <c r="AL8" i="106"/>
  <c r="AJ8" i="106"/>
  <c r="AH8" i="106"/>
  <c r="AF8" i="106"/>
  <c r="AP7" i="106"/>
  <c r="AO7" i="106" s="1"/>
  <c r="AN7" i="106"/>
  <c r="AM7" i="106" s="1"/>
  <c r="AL7" i="106"/>
  <c r="AJ7" i="106"/>
  <c r="AH7" i="106"/>
  <c r="AF7" i="106"/>
  <c r="W18" i="105" l="1"/>
  <c r="W17" i="105"/>
  <c r="W16" i="105"/>
  <c r="W15" i="105"/>
  <c r="W14" i="105"/>
  <c r="W13" i="105"/>
  <c r="W12" i="105"/>
  <c r="W11" i="105"/>
  <c r="W10" i="105"/>
  <c r="W9" i="105"/>
  <c r="W8" i="105"/>
  <c r="W7" i="105"/>
  <c r="AB18" i="105"/>
  <c r="Z18" i="105"/>
  <c r="AB17" i="105"/>
  <c r="Z17" i="105"/>
  <c r="AB16" i="105"/>
  <c r="Z16" i="105"/>
  <c r="AB15" i="105"/>
  <c r="Z15" i="105"/>
  <c r="AB14" i="105"/>
  <c r="Z14" i="105"/>
  <c r="AB13" i="105"/>
  <c r="Z13" i="105"/>
  <c r="AB12" i="105"/>
  <c r="Z12" i="105"/>
  <c r="AB11" i="105"/>
  <c r="Z11" i="105"/>
  <c r="AB10" i="105"/>
  <c r="Z10" i="105"/>
  <c r="AB9" i="105"/>
  <c r="Z9" i="105"/>
  <c r="AB8" i="105"/>
  <c r="Z8" i="105"/>
  <c r="AB7" i="105"/>
  <c r="Z7" i="105"/>
  <c r="AC18" i="105"/>
  <c r="AC17" i="105"/>
  <c r="AC16" i="105"/>
  <c r="AC15" i="105"/>
  <c r="AC14" i="105"/>
  <c r="AC13" i="105"/>
  <c r="AC12" i="105"/>
  <c r="AC11" i="105"/>
  <c r="AC10" i="105"/>
  <c r="AC9" i="105"/>
  <c r="AC8" i="105"/>
  <c r="AC7" i="105"/>
  <c r="AP18" i="105"/>
  <c r="AO18" i="105" s="1"/>
  <c r="AN18" i="105"/>
  <c r="AM18" i="105" s="1"/>
  <c r="AL18" i="105"/>
  <c r="AK18" i="105" s="1"/>
  <c r="AJ18" i="105"/>
  <c r="AI18" i="105" s="1"/>
  <c r="AH18" i="105"/>
  <c r="AF18" i="105"/>
  <c r="AP17" i="105"/>
  <c r="AO17" i="105" s="1"/>
  <c r="AN17" i="105"/>
  <c r="AM17" i="105" s="1"/>
  <c r="AL17" i="105"/>
  <c r="AK17" i="105" s="1"/>
  <c r="AJ17" i="105"/>
  <c r="AI17" i="105" s="1"/>
  <c r="AH17" i="105"/>
  <c r="AF17" i="105"/>
  <c r="AP16" i="105"/>
  <c r="AO16" i="105" s="1"/>
  <c r="AN16" i="105"/>
  <c r="AM16" i="105" s="1"/>
  <c r="AL16" i="105"/>
  <c r="AK16" i="105" s="1"/>
  <c r="AJ16" i="105"/>
  <c r="AI16" i="105" s="1"/>
  <c r="AH16" i="105"/>
  <c r="AF16" i="105"/>
  <c r="AP15" i="105"/>
  <c r="AO15" i="105" s="1"/>
  <c r="AN15" i="105"/>
  <c r="AM15" i="105" s="1"/>
  <c r="AL15" i="105"/>
  <c r="AK15" i="105" s="1"/>
  <c r="AJ15" i="105"/>
  <c r="AI15" i="105" s="1"/>
  <c r="AH15" i="105"/>
  <c r="AF15" i="105"/>
  <c r="AP14" i="105"/>
  <c r="AO14" i="105" s="1"/>
  <c r="AN14" i="105"/>
  <c r="AM14" i="105" s="1"/>
  <c r="AL14" i="105"/>
  <c r="AK14" i="105" s="1"/>
  <c r="AJ14" i="105"/>
  <c r="AI14" i="105" s="1"/>
  <c r="AH14" i="105"/>
  <c r="AF14" i="105"/>
  <c r="AP13" i="105"/>
  <c r="AO13" i="105" s="1"/>
  <c r="AN13" i="105"/>
  <c r="AM13" i="105" s="1"/>
  <c r="AL13" i="105"/>
  <c r="AK13" i="105" s="1"/>
  <c r="AJ13" i="105"/>
  <c r="AI13" i="105" s="1"/>
  <c r="AH13" i="105"/>
  <c r="AF13" i="105"/>
  <c r="AP12" i="105"/>
  <c r="AO12" i="105" s="1"/>
  <c r="AN12" i="105"/>
  <c r="AM12" i="105" s="1"/>
  <c r="AL12" i="105"/>
  <c r="AK12" i="105" s="1"/>
  <c r="AJ12" i="105"/>
  <c r="AI12" i="105" s="1"/>
  <c r="AH12" i="105"/>
  <c r="AF12" i="105"/>
  <c r="AP11" i="105"/>
  <c r="AO11" i="105" s="1"/>
  <c r="AN11" i="105"/>
  <c r="AM11" i="105" s="1"/>
  <c r="AL11" i="105"/>
  <c r="AK11" i="105" s="1"/>
  <c r="AJ11" i="105"/>
  <c r="AI11" i="105" s="1"/>
  <c r="AH11" i="105"/>
  <c r="AF11" i="105"/>
  <c r="AP10" i="105"/>
  <c r="AO10" i="105" s="1"/>
  <c r="AN10" i="105"/>
  <c r="AM10" i="105" s="1"/>
  <c r="AL10" i="105"/>
  <c r="AK10" i="105" s="1"/>
  <c r="AJ10" i="105"/>
  <c r="AI10" i="105" s="1"/>
  <c r="AH10" i="105"/>
  <c r="AF10" i="105"/>
  <c r="AP9" i="105"/>
  <c r="AO9" i="105" s="1"/>
  <c r="AN9" i="105"/>
  <c r="AM9" i="105" s="1"/>
  <c r="AL9" i="105"/>
  <c r="AK9" i="105" s="1"/>
  <c r="AJ9" i="105"/>
  <c r="AI9" i="105" s="1"/>
  <c r="AH9" i="105"/>
  <c r="AF9" i="105"/>
  <c r="AP8" i="105"/>
  <c r="AO8" i="105" s="1"/>
  <c r="AN8" i="105"/>
  <c r="AM8" i="105" s="1"/>
  <c r="AL8" i="105"/>
  <c r="AK8" i="105" s="1"/>
  <c r="AJ8" i="105"/>
  <c r="AI8" i="105" s="1"/>
  <c r="AH8" i="105"/>
  <c r="AF8" i="105"/>
  <c r="AP7" i="105"/>
  <c r="AO7" i="105" s="1"/>
  <c r="AN7" i="105"/>
  <c r="AM7" i="105" s="1"/>
  <c r="AL7" i="105"/>
  <c r="AK7" i="105" s="1"/>
  <c r="AJ7" i="105"/>
  <c r="AI7" i="105" s="1"/>
  <c r="AH7" i="105"/>
  <c r="AF7" i="105"/>
  <c r="B301" i="105" l="1"/>
  <c r="B303" i="105"/>
  <c r="B305" i="105"/>
  <c r="B307" i="105"/>
  <c r="B309" i="105"/>
  <c r="B311" i="105"/>
  <c r="B300" i="105"/>
  <c r="B302" i="105"/>
  <c r="B304" i="105"/>
  <c r="B306" i="105"/>
  <c r="B308" i="105"/>
  <c r="B310" i="105"/>
  <c r="F26" i="8"/>
  <c r="E26" i="8"/>
  <c r="V114" i="16" l="1"/>
  <c r="AM114" i="16"/>
  <c r="AP19" i="103" l="1"/>
  <c r="AO19" i="103" s="1"/>
  <c r="AN19" i="103"/>
  <c r="AM19" i="103" s="1"/>
  <c r="AL19" i="103"/>
  <c r="AK19" i="103" s="1"/>
  <c r="AJ19" i="103"/>
  <c r="AI19" i="103" s="1"/>
  <c r="AH19" i="103"/>
  <c r="AF19" i="103"/>
  <c r="AP18" i="103"/>
  <c r="AO18" i="103"/>
  <c r="AN18" i="103"/>
  <c r="AM18" i="103"/>
  <c r="AL18" i="103"/>
  <c r="AK18" i="103"/>
  <c r="AJ18" i="103"/>
  <c r="AI18" i="103"/>
  <c r="AH18" i="103"/>
  <c r="AF18" i="103"/>
  <c r="AP17" i="103"/>
  <c r="AO17" i="103" s="1"/>
  <c r="AN17" i="103"/>
  <c r="AM17" i="103" s="1"/>
  <c r="AL17" i="103"/>
  <c r="AK17" i="103" s="1"/>
  <c r="AJ17" i="103"/>
  <c r="AI17" i="103" s="1"/>
  <c r="AH17" i="103"/>
  <c r="AF17" i="103"/>
  <c r="AP16" i="103"/>
  <c r="AO16" i="103"/>
  <c r="AN16" i="103"/>
  <c r="AM16" i="103"/>
  <c r="AL16" i="103"/>
  <c r="AK16" i="103"/>
  <c r="AJ16" i="103"/>
  <c r="AI16" i="103"/>
  <c r="AH16" i="103"/>
  <c r="AF16" i="103"/>
  <c r="AP15" i="103"/>
  <c r="AO15" i="103" s="1"/>
  <c r="AN15" i="103"/>
  <c r="AM15" i="103" s="1"/>
  <c r="AL15" i="103"/>
  <c r="AJ15" i="103"/>
  <c r="AH15" i="103"/>
  <c r="AG15" i="103" s="1"/>
  <c r="AF15" i="103"/>
  <c r="AP14" i="103"/>
  <c r="AO14" i="103"/>
  <c r="AN14" i="103"/>
  <c r="AM14" i="103"/>
  <c r="AL14" i="103"/>
  <c r="AK14" i="103"/>
  <c r="AJ14" i="103"/>
  <c r="AI14" i="103"/>
  <c r="AH14" i="103"/>
  <c r="AF14" i="103"/>
  <c r="AP13" i="103"/>
  <c r="AO13" i="103" s="1"/>
  <c r="AN13" i="103"/>
  <c r="AM13" i="103" s="1"/>
  <c r="AL13" i="103"/>
  <c r="AK13" i="103" s="1"/>
  <c r="AJ13" i="103"/>
  <c r="AI13" i="103" s="1"/>
  <c r="AH13" i="103"/>
  <c r="AF13" i="103"/>
  <c r="AP12" i="103"/>
  <c r="AO12" i="103"/>
  <c r="AN12" i="103"/>
  <c r="AM12" i="103"/>
  <c r="AL12" i="103"/>
  <c r="AK12" i="103"/>
  <c r="AJ12" i="103"/>
  <c r="AI12" i="103"/>
  <c r="AH12" i="103"/>
  <c r="AF12" i="103"/>
  <c r="AP11" i="103"/>
  <c r="AO11" i="103" s="1"/>
  <c r="AN11" i="103"/>
  <c r="AM11" i="103" s="1"/>
  <c r="AL11" i="103"/>
  <c r="AK11" i="103" s="1"/>
  <c r="AJ11" i="103"/>
  <c r="AI11" i="103" s="1"/>
  <c r="AH11" i="103"/>
  <c r="AF11" i="103"/>
  <c r="AP10" i="103"/>
  <c r="AO10" i="103"/>
  <c r="AN10" i="103"/>
  <c r="AM10" i="103"/>
  <c r="AL10" i="103"/>
  <c r="AK10" i="103"/>
  <c r="AJ10" i="103"/>
  <c r="AI10" i="103"/>
  <c r="AH10" i="103"/>
  <c r="AF10" i="103"/>
  <c r="AP9" i="103"/>
  <c r="AO9" i="103" s="1"/>
  <c r="AN9" i="103"/>
  <c r="AM9" i="103" s="1"/>
  <c r="AL9" i="103"/>
  <c r="AK9" i="103" s="1"/>
  <c r="AJ9" i="103"/>
  <c r="AI9" i="103" s="1"/>
  <c r="AH9" i="103"/>
  <c r="AF9" i="103"/>
  <c r="AP8" i="103"/>
  <c r="AO8" i="103"/>
  <c r="AN8" i="103"/>
  <c r="AM8" i="103"/>
  <c r="AL8" i="103"/>
  <c r="AK8" i="103"/>
  <c r="AJ8" i="103"/>
  <c r="AI8" i="103"/>
  <c r="AH8" i="103"/>
  <c r="AF8" i="103"/>
  <c r="AP7" i="103"/>
  <c r="AO7" i="103" s="1"/>
  <c r="AN7" i="103"/>
  <c r="AM7" i="103" s="1"/>
  <c r="AL7" i="103"/>
  <c r="AK7" i="103" s="1"/>
  <c r="AJ7" i="103"/>
  <c r="AI7" i="103" s="1"/>
  <c r="AH7" i="103"/>
  <c r="AF7" i="103"/>
  <c r="E24" i="8"/>
  <c r="AP12" i="102"/>
  <c r="AO12" i="102" s="1"/>
  <c r="AN12" i="102"/>
  <c r="AM12" i="102" s="1"/>
  <c r="AL12" i="102"/>
  <c r="AJ12" i="102"/>
  <c r="AH12" i="102"/>
  <c r="AF12" i="102"/>
  <c r="AP11" i="102"/>
  <c r="AO11" i="102" s="1"/>
  <c r="AN11" i="102"/>
  <c r="AM11" i="102" s="1"/>
  <c r="AL11" i="102"/>
  <c r="AJ11" i="102"/>
  <c r="AH11" i="102"/>
  <c r="AF11" i="102"/>
  <c r="AP10" i="102"/>
  <c r="AO10" i="102" s="1"/>
  <c r="AN10" i="102"/>
  <c r="AM10" i="102" s="1"/>
  <c r="AL10" i="102"/>
  <c r="AJ10" i="102"/>
  <c r="AH10" i="102"/>
  <c r="AF10" i="102"/>
  <c r="AP9" i="102"/>
  <c r="AO9" i="102" s="1"/>
  <c r="AN9" i="102"/>
  <c r="AM9" i="102" s="1"/>
  <c r="AL9" i="102"/>
  <c r="AJ9" i="102"/>
  <c r="AH9" i="102"/>
  <c r="AF9" i="102"/>
  <c r="AP8" i="102"/>
  <c r="AO8" i="102" s="1"/>
  <c r="AN8" i="102"/>
  <c r="AM8" i="102" s="1"/>
  <c r="AL8" i="102"/>
  <c r="AJ8" i="102"/>
  <c r="AH8" i="102"/>
  <c r="AF8" i="102"/>
  <c r="AP7" i="102"/>
  <c r="AO7" i="102" s="1"/>
  <c r="AN7" i="102"/>
  <c r="AM7" i="102" s="1"/>
  <c r="AL7" i="102"/>
  <c r="AJ7" i="102"/>
  <c r="AH7" i="102"/>
  <c r="AF7" i="102"/>
  <c r="C312" i="101" l="1"/>
  <c r="C311" i="101"/>
  <c r="C310" i="101"/>
  <c r="C309" i="101"/>
  <c r="C308" i="101"/>
  <c r="C307" i="101"/>
  <c r="C306" i="101"/>
  <c r="C305" i="101"/>
  <c r="C304" i="101"/>
  <c r="C303" i="101"/>
  <c r="C302" i="101"/>
  <c r="C301" i="101"/>
  <c r="C300" i="101"/>
  <c r="AP19" i="101"/>
  <c r="AO19" i="101" s="1"/>
  <c r="AN19" i="101"/>
  <c r="AM19" i="101" s="1"/>
  <c r="AL19" i="101"/>
  <c r="AK19" i="101" s="1"/>
  <c r="AJ19" i="101"/>
  <c r="AI19" i="101" s="1"/>
  <c r="AH19" i="101"/>
  <c r="AF19" i="101"/>
  <c r="AB19" i="101"/>
  <c r="Z19" i="101"/>
  <c r="AC19" i="101" s="1"/>
  <c r="W19" i="101"/>
  <c r="AP18" i="101"/>
  <c r="AO18" i="101"/>
  <c r="AN18" i="101"/>
  <c r="AM18" i="101"/>
  <c r="AL18" i="101"/>
  <c r="AK18" i="101"/>
  <c r="AJ18" i="101"/>
  <c r="AI18" i="101"/>
  <c r="AH18" i="101"/>
  <c r="AF18" i="101"/>
  <c r="AB18" i="101"/>
  <c r="Z18" i="101"/>
  <c r="AC18" i="101" s="1"/>
  <c r="W18" i="101"/>
  <c r="AP17" i="101"/>
  <c r="AO17" i="101" s="1"/>
  <c r="AN17" i="101"/>
  <c r="AM17" i="101" s="1"/>
  <c r="AL17" i="101"/>
  <c r="AK17" i="101" s="1"/>
  <c r="AJ17" i="101"/>
  <c r="AI17" i="101" s="1"/>
  <c r="AH17" i="101"/>
  <c r="AF17" i="101"/>
  <c r="AB17" i="101"/>
  <c r="Z17" i="101"/>
  <c r="AC17" i="101" s="1"/>
  <c r="W17" i="101"/>
  <c r="AP16" i="101"/>
  <c r="AO16" i="101"/>
  <c r="AN16" i="101"/>
  <c r="AM16" i="101"/>
  <c r="AL16" i="101"/>
  <c r="AK16" i="101"/>
  <c r="AJ16" i="101"/>
  <c r="AI16" i="101"/>
  <c r="AH16" i="101"/>
  <c r="AF16" i="101"/>
  <c r="AB16" i="101"/>
  <c r="Z16" i="101"/>
  <c r="AC16" i="101" s="1"/>
  <c r="W16" i="101"/>
  <c r="AP15" i="101"/>
  <c r="AO15" i="101" s="1"/>
  <c r="AN15" i="101"/>
  <c r="AM15" i="101" s="1"/>
  <c r="AL15" i="101"/>
  <c r="AJ15" i="101"/>
  <c r="AH15" i="101"/>
  <c r="AG15" i="101" s="1"/>
  <c r="AF15" i="101"/>
  <c r="AB15" i="101"/>
  <c r="Z15" i="101"/>
  <c r="AC15" i="101" s="1"/>
  <c r="W15" i="101"/>
  <c r="AP14" i="101"/>
  <c r="AO14" i="101"/>
  <c r="AN14" i="101"/>
  <c r="AM14" i="101"/>
  <c r="AL14" i="101"/>
  <c r="AK14" i="101"/>
  <c r="AJ14" i="101"/>
  <c r="AI14" i="101"/>
  <c r="AH14" i="101"/>
  <c r="AF14" i="101"/>
  <c r="AB14" i="101"/>
  <c r="Z14" i="101"/>
  <c r="AC14" i="101" s="1"/>
  <c r="W14" i="101"/>
  <c r="AP13" i="101"/>
  <c r="AO13" i="101" s="1"/>
  <c r="AN13" i="101"/>
  <c r="AM13" i="101" s="1"/>
  <c r="AL13" i="101"/>
  <c r="AK13" i="101" s="1"/>
  <c r="AJ13" i="101"/>
  <c r="AI13" i="101" s="1"/>
  <c r="AH13" i="101"/>
  <c r="AF13" i="101"/>
  <c r="AB13" i="101"/>
  <c r="Z13" i="101"/>
  <c r="AC13" i="101" s="1"/>
  <c r="W13" i="101"/>
  <c r="AP12" i="101"/>
  <c r="AO12" i="101"/>
  <c r="AN12" i="101"/>
  <c r="AM12" i="101"/>
  <c r="AL12" i="101"/>
  <c r="AK12" i="101"/>
  <c r="AJ12" i="101"/>
  <c r="AI12" i="101"/>
  <c r="AH12" i="101"/>
  <c r="AF12" i="101"/>
  <c r="AB12" i="101"/>
  <c r="Z12" i="101"/>
  <c r="AC12" i="101" s="1"/>
  <c r="W12" i="101"/>
  <c r="AP11" i="101"/>
  <c r="AO11" i="101" s="1"/>
  <c r="AN11" i="101"/>
  <c r="AM11" i="101" s="1"/>
  <c r="AL11" i="101"/>
  <c r="AK11" i="101" s="1"/>
  <c r="AJ11" i="101"/>
  <c r="AI11" i="101" s="1"/>
  <c r="AH11" i="101"/>
  <c r="AF11" i="101"/>
  <c r="AB11" i="101"/>
  <c r="Z11" i="101"/>
  <c r="AC11" i="101" s="1"/>
  <c r="W11" i="101"/>
  <c r="AP10" i="101"/>
  <c r="AO10" i="101"/>
  <c r="AN10" i="101"/>
  <c r="AM10" i="101"/>
  <c r="AL10" i="101"/>
  <c r="AK10" i="101"/>
  <c r="AJ10" i="101"/>
  <c r="AI10" i="101"/>
  <c r="AH10" i="101"/>
  <c r="AF10" i="101"/>
  <c r="AB10" i="101"/>
  <c r="Z10" i="101"/>
  <c r="AC10" i="101" s="1"/>
  <c r="W10" i="101"/>
  <c r="AP9" i="101"/>
  <c r="AO9" i="101" s="1"/>
  <c r="AN9" i="101"/>
  <c r="AM9" i="101" s="1"/>
  <c r="AL9" i="101"/>
  <c r="AK9" i="101" s="1"/>
  <c r="AJ9" i="101"/>
  <c r="AI9" i="101" s="1"/>
  <c r="AH9" i="101"/>
  <c r="AF9" i="101"/>
  <c r="AB9" i="101"/>
  <c r="Z9" i="101"/>
  <c r="AC9" i="101" s="1"/>
  <c r="W9" i="101"/>
  <c r="AP8" i="101"/>
  <c r="AO8" i="101"/>
  <c r="AN8" i="101"/>
  <c r="AM8" i="101"/>
  <c r="AL8" i="101"/>
  <c r="AK8" i="101"/>
  <c r="AJ8" i="101"/>
  <c r="AI8" i="101"/>
  <c r="AH8" i="101"/>
  <c r="AF8" i="101"/>
  <c r="AB8" i="101"/>
  <c r="Z8" i="101"/>
  <c r="AC8" i="101" s="1"/>
  <c r="W8" i="101"/>
  <c r="AP7" i="101"/>
  <c r="AO7" i="101" s="1"/>
  <c r="AN7" i="101"/>
  <c r="AM7" i="101" s="1"/>
  <c r="AL7" i="101"/>
  <c r="AK7" i="101" s="1"/>
  <c r="AJ7" i="101"/>
  <c r="AI7" i="101" s="1"/>
  <c r="AH7" i="101"/>
  <c r="AF7" i="101"/>
  <c r="AB7" i="101"/>
  <c r="Z7" i="101"/>
  <c r="AC7" i="101" s="1"/>
  <c r="W7" i="101"/>
  <c r="AD13" i="99" l="1"/>
  <c r="F24" i="8" l="1"/>
  <c r="A1" i="103" s="1"/>
  <c r="A1" i="101" l="1"/>
  <c r="Z8" i="99"/>
  <c r="AB8" i="99"/>
  <c r="AC8" i="99"/>
  <c r="Z9" i="99"/>
  <c r="AB9" i="99"/>
  <c r="AC9" i="99" s="1"/>
  <c r="Z10" i="99"/>
  <c r="AB10" i="99"/>
  <c r="AC10" i="99" s="1"/>
  <c r="Z11" i="99"/>
  <c r="AB11" i="99"/>
  <c r="AC11" i="99"/>
  <c r="Z12" i="99"/>
  <c r="AB12" i="99"/>
  <c r="AC12" i="99" s="1"/>
  <c r="Z13" i="99"/>
  <c r="AB13" i="99"/>
  <c r="AC13" i="99"/>
  <c r="Z14" i="99"/>
  <c r="AB14" i="99"/>
  <c r="AC14" i="99" s="1"/>
  <c r="Z15" i="99"/>
  <c r="AB15" i="99"/>
  <c r="AC15" i="99"/>
  <c r="Z16" i="99"/>
  <c r="AB16" i="99"/>
  <c r="AC16" i="99" s="1"/>
  <c r="Z17" i="99"/>
  <c r="AB17" i="99"/>
  <c r="AC17" i="99"/>
  <c r="Z18" i="99"/>
  <c r="AB18" i="99"/>
  <c r="AC18" i="99" s="1"/>
  <c r="W8" i="99"/>
  <c r="W9" i="99"/>
  <c r="W10" i="99"/>
  <c r="W11" i="99"/>
  <c r="W12" i="99"/>
  <c r="W13" i="99"/>
  <c r="W14" i="99"/>
  <c r="W15" i="99"/>
  <c r="W16" i="99"/>
  <c r="W17" i="99"/>
  <c r="W18" i="99"/>
  <c r="B31" i="103" l="1"/>
  <c r="F30" i="103" s="1"/>
  <c r="B312" i="103"/>
  <c r="B25" i="103"/>
  <c r="F27" i="103" s="1"/>
  <c r="B23" i="103"/>
  <c r="F24" i="103" s="1"/>
  <c r="B29" i="103"/>
  <c r="F33" i="103" s="1"/>
  <c r="B311" i="103"/>
  <c r="B300" i="103"/>
  <c r="B302" i="103"/>
  <c r="B304" i="103"/>
  <c r="B306" i="103"/>
  <c r="B308" i="103"/>
  <c r="B310" i="103"/>
  <c r="B301" i="103"/>
  <c r="B303" i="103"/>
  <c r="B305" i="103"/>
  <c r="B307" i="103"/>
  <c r="B309" i="103"/>
  <c r="B312" i="101"/>
  <c r="B300" i="101"/>
  <c r="B302" i="101"/>
  <c r="B304" i="101"/>
  <c r="B306" i="101"/>
  <c r="B308" i="101"/>
  <c r="B310" i="101"/>
  <c r="B301" i="101"/>
  <c r="B303" i="101"/>
  <c r="B305" i="101"/>
  <c r="B307" i="101"/>
  <c r="B309" i="101"/>
  <c r="B311" i="101"/>
  <c r="AF13" i="99"/>
  <c r="AH13" i="99"/>
  <c r="AJ13" i="99"/>
  <c r="AI13" i="99" s="1"/>
  <c r="AL13" i="99"/>
  <c r="AK13" i="99" s="1"/>
  <c r="AN13" i="99"/>
  <c r="AM13" i="99" s="1"/>
  <c r="AP13" i="99"/>
  <c r="AO13" i="99" s="1"/>
  <c r="E21" i="8" l="1"/>
  <c r="AP18" i="99"/>
  <c r="AO18" i="99" s="1"/>
  <c r="AN18" i="99"/>
  <c r="AM18" i="99" s="1"/>
  <c r="AL18" i="99"/>
  <c r="AK18" i="99" s="1"/>
  <c r="AJ18" i="99"/>
  <c r="AI18" i="99" s="1"/>
  <c r="AH18" i="99"/>
  <c r="AF18" i="99"/>
  <c r="AP17" i="99"/>
  <c r="AO17" i="99" s="1"/>
  <c r="AN17" i="99"/>
  <c r="AM17" i="99" s="1"/>
  <c r="AL17" i="99"/>
  <c r="AK17" i="99" s="1"/>
  <c r="AJ17" i="99"/>
  <c r="AI17" i="99" s="1"/>
  <c r="AH17" i="99"/>
  <c r="AF17" i="99"/>
  <c r="AP16" i="99"/>
  <c r="AO16" i="99" s="1"/>
  <c r="AN16" i="99"/>
  <c r="AM16" i="99" s="1"/>
  <c r="AL16" i="99"/>
  <c r="AJ16" i="99"/>
  <c r="AH16" i="99"/>
  <c r="AG16" i="99" s="1"/>
  <c r="AF16" i="99"/>
  <c r="AP15" i="99"/>
  <c r="AO15" i="99" s="1"/>
  <c r="AN15" i="99"/>
  <c r="AM15" i="99" s="1"/>
  <c r="AL15" i="99"/>
  <c r="AK15" i="99" s="1"/>
  <c r="AJ15" i="99"/>
  <c r="AI15" i="99" s="1"/>
  <c r="AH15" i="99"/>
  <c r="AF15" i="99"/>
  <c r="AP14" i="99"/>
  <c r="AO14" i="99" s="1"/>
  <c r="AN14" i="99"/>
  <c r="AM14" i="99" s="1"/>
  <c r="AL14" i="99"/>
  <c r="AK14" i="99" s="1"/>
  <c r="AJ14" i="99"/>
  <c r="AI14" i="99" s="1"/>
  <c r="AH14" i="99"/>
  <c r="AF14" i="99"/>
  <c r="AP12" i="99"/>
  <c r="AO12" i="99" s="1"/>
  <c r="AN12" i="99"/>
  <c r="AM12" i="99" s="1"/>
  <c r="AL12" i="99"/>
  <c r="AK12" i="99" s="1"/>
  <c r="AJ12" i="99"/>
  <c r="AI12" i="99" s="1"/>
  <c r="AH12" i="99"/>
  <c r="AF12" i="99"/>
  <c r="AP11" i="99"/>
  <c r="AO11" i="99"/>
  <c r="AN11" i="99"/>
  <c r="AM11" i="99"/>
  <c r="AL11" i="99"/>
  <c r="AK11" i="99"/>
  <c r="AJ11" i="99"/>
  <c r="AI11" i="99"/>
  <c r="AH11" i="99"/>
  <c r="AF11" i="99"/>
  <c r="AP10" i="99"/>
  <c r="AO10" i="99" s="1"/>
  <c r="AN10" i="99"/>
  <c r="AM10" i="99" s="1"/>
  <c r="AL10" i="99"/>
  <c r="AK10" i="99" s="1"/>
  <c r="AJ10" i="99"/>
  <c r="AI10" i="99" s="1"/>
  <c r="AH10" i="99"/>
  <c r="AF10" i="99"/>
  <c r="AP9" i="99"/>
  <c r="AO9" i="99" s="1"/>
  <c r="AN9" i="99"/>
  <c r="AM9" i="99" s="1"/>
  <c r="AL9" i="99"/>
  <c r="AK9" i="99" s="1"/>
  <c r="AJ9" i="99"/>
  <c r="AI9" i="99" s="1"/>
  <c r="AH9" i="99"/>
  <c r="AF9" i="99"/>
  <c r="AP8" i="99"/>
  <c r="AO8" i="99" s="1"/>
  <c r="AN8" i="99"/>
  <c r="AM8" i="99" s="1"/>
  <c r="AL8" i="99"/>
  <c r="AK8" i="99" s="1"/>
  <c r="AJ8" i="99"/>
  <c r="AI8" i="99" s="1"/>
  <c r="AH8" i="99"/>
  <c r="AF8" i="99"/>
  <c r="AP7" i="99"/>
  <c r="AO7" i="99" s="1"/>
  <c r="AN7" i="99"/>
  <c r="AM7" i="99" s="1"/>
  <c r="AL7" i="99"/>
  <c r="AK7" i="99" s="1"/>
  <c r="AJ7" i="99"/>
  <c r="AI7" i="99" s="1"/>
  <c r="AH7" i="99"/>
  <c r="AF7" i="99"/>
  <c r="AB7" i="99"/>
  <c r="Z7" i="99"/>
  <c r="W7" i="99"/>
  <c r="AC7" i="99" l="1"/>
  <c r="AA4" i="16" l="1"/>
  <c r="Z4" i="16"/>
  <c r="V18" i="16" l="1"/>
  <c r="AM18" i="16"/>
  <c r="V21" i="16"/>
  <c r="AM21" i="16"/>
  <c r="V96" i="16"/>
  <c r="AM96" i="16"/>
  <c r="AF14" i="82"/>
  <c r="AH14" i="82"/>
  <c r="AJ14" i="82"/>
  <c r="AI14" i="82" s="1"/>
  <c r="AL14" i="82"/>
  <c r="AK14" i="82" s="1"/>
  <c r="AN14" i="82"/>
  <c r="AM14" i="82" s="1"/>
  <c r="AP14" i="82"/>
  <c r="AO14" i="82" s="1"/>
  <c r="AF15" i="82"/>
  <c r="AH15" i="82"/>
  <c r="AJ15" i="82"/>
  <c r="AL15" i="82"/>
  <c r="AN15" i="82"/>
  <c r="AM15" i="82" s="1"/>
  <c r="AP15" i="82"/>
  <c r="AO15" i="82" s="1"/>
  <c r="AB15" i="82"/>
  <c r="Z15" i="82"/>
  <c r="W15" i="82"/>
  <c r="AB14" i="82"/>
  <c r="Z14" i="82"/>
  <c r="AC14" i="82" s="1"/>
  <c r="W14" i="82"/>
  <c r="AB13" i="82"/>
  <c r="Z13" i="82"/>
  <c r="W13" i="82"/>
  <c r="AB12" i="82"/>
  <c r="Z12" i="82"/>
  <c r="AC12" i="82" s="1"/>
  <c r="W12" i="82"/>
  <c r="AB11" i="82"/>
  <c r="Z11" i="82"/>
  <c r="W11" i="82"/>
  <c r="AB10" i="82"/>
  <c r="Z10" i="82"/>
  <c r="AC10" i="82" s="1"/>
  <c r="W10" i="82"/>
  <c r="AB9" i="82"/>
  <c r="Z9" i="82"/>
  <c r="W9" i="82"/>
  <c r="AB8" i="82"/>
  <c r="Z8" i="82"/>
  <c r="AC8" i="82" s="1"/>
  <c r="W8" i="82"/>
  <c r="AB7" i="82"/>
  <c r="Z7" i="82"/>
  <c r="W7" i="82"/>
  <c r="C308" i="82"/>
  <c r="AC15" i="82" l="1"/>
  <c r="AC7" i="82"/>
  <c r="AC9" i="82"/>
  <c r="AC11" i="82"/>
  <c r="AC13" i="82"/>
  <c r="A1" i="106" l="1"/>
  <c r="B305" i="106" l="1"/>
  <c r="B309" i="106"/>
  <c r="B310" i="106"/>
  <c r="B306" i="106"/>
  <c r="B302" i="106"/>
  <c r="B301" i="106"/>
  <c r="B307" i="106"/>
  <c r="B308" i="106"/>
  <c r="B300" i="106"/>
  <c r="B304" i="106"/>
  <c r="B303" i="106"/>
  <c r="E15" i="8"/>
  <c r="F29" i="8" l="1"/>
  <c r="A1" i="102" s="1"/>
  <c r="BR99" i="16" l="1"/>
  <c r="BR61" i="16"/>
  <c r="BR93" i="16"/>
  <c r="BR57" i="16"/>
  <c r="BR96" i="16"/>
  <c r="BR109" i="16"/>
  <c r="BR38" i="16"/>
  <c r="BR106" i="16"/>
  <c r="BR83" i="16"/>
  <c r="BR69" i="16"/>
  <c r="BR52" i="16"/>
  <c r="BR37" i="16"/>
  <c r="BR24" i="16"/>
  <c r="BR117" i="16"/>
  <c r="BR97" i="16"/>
  <c r="BR78" i="16"/>
  <c r="BR59" i="16"/>
  <c r="BR103" i="16"/>
  <c r="BR31" i="16"/>
  <c r="BR80" i="16"/>
  <c r="BR113" i="16"/>
  <c r="BR75" i="16"/>
  <c r="BR46" i="16"/>
  <c r="BR73" i="16"/>
  <c r="BR74" i="16"/>
  <c r="BR41" i="16"/>
  <c r="BR92" i="16"/>
  <c r="BR60" i="16"/>
  <c r="BR12" i="16"/>
  <c r="BR25" i="16"/>
  <c r="BR45" i="16"/>
  <c r="BR10" i="16"/>
  <c r="BR86" i="16"/>
  <c r="BR68" i="16"/>
  <c r="BR51" i="16"/>
  <c r="BR116" i="16"/>
  <c r="BR66" i="16"/>
  <c r="BR16" i="16"/>
  <c r="BR115" i="16"/>
  <c r="BR105" i="16"/>
  <c r="BR95" i="16"/>
  <c r="BR85" i="16"/>
  <c r="BR76" i="16"/>
  <c r="BR67" i="16"/>
  <c r="BR58" i="16"/>
  <c r="BR50" i="16"/>
  <c r="BR111" i="16"/>
  <c r="BR87" i="16"/>
  <c r="BR20" i="16"/>
  <c r="BR26" i="16"/>
  <c r="BR15" i="16"/>
  <c r="BR7" i="16"/>
  <c r="BR29" i="16"/>
  <c r="BR77" i="16"/>
  <c r="BR107" i="16"/>
  <c r="BR89" i="16"/>
  <c r="BR39" i="16"/>
  <c r="BR53" i="16"/>
  <c r="BR104" i="16"/>
  <c r="BR84" i="16"/>
  <c r="BR65" i="16"/>
  <c r="BR49" i="16"/>
  <c r="BR112" i="16"/>
  <c r="BR18" i="16"/>
  <c r="BR17" i="16"/>
  <c r="BR98" i="16"/>
  <c r="BR36" i="16"/>
  <c r="BR19" i="16"/>
  <c r="BR27" i="16"/>
  <c r="BR102" i="16"/>
  <c r="BR88" i="16"/>
  <c r="BR79" i="16"/>
  <c r="BR64" i="16"/>
  <c r="BR56" i="16"/>
  <c r="BR30" i="16"/>
  <c r="BR94" i="16"/>
  <c r="BR9" i="16"/>
  <c r="BR21" i="16"/>
  <c r="BR14" i="16"/>
  <c r="BR28" i="16"/>
  <c r="BR108" i="16"/>
  <c r="BR101" i="16"/>
  <c r="BR91" i="16"/>
  <c r="BR82" i="16"/>
  <c r="BR71" i="16"/>
  <c r="BR63" i="16"/>
  <c r="BR55" i="16"/>
  <c r="BR48" i="16"/>
  <c r="BR13" i="16"/>
  <c r="BR34" i="16"/>
  <c r="BR22" i="16"/>
  <c r="BR32" i="16"/>
  <c r="BR11" i="16"/>
  <c r="BR42" i="16"/>
  <c r="BR100" i="16"/>
  <c r="BR90" i="16"/>
  <c r="BR81" i="16"/>
  <c r="BR70" i="16"/>
  <c r="BR62" i="16"/>
  <c r="BR54" i="16"/>
  <c r="BR47" i="16"/>
  <c r="BR35" i="16"/>
  <c r="BR40" i="16"/>
  <c r="BR110" i="16"/>
  <c r="BR33" i="16"/>
  <c r="BR8" i="16"/>
  <c r="BR23" i="16"/>
  <c r="BR114" i="16"/>
  <c r="BR6" i="16"/>
  <c r="B300" i="102"/>
  <c r="B302" i="102"/>
  <c r="B304" i="102"/>
  <c r="B301" i="102"/>
  <c r="B303" i="102"/>
  <c r="B305" i="102"/>
  <c r="E20" i="8"/>
  <c r="A1" i="121" s="1"/>
  <c r="F20" i="8"/>
  <c r="B300" i="121" l="1"/>
  <c r="B302" i="121"/>
  <c r="B304" i="121"/>
  <c r="B306" i="121"/>
  <c r="B308" i="121"/>
  <c r="B310" i="121"/>
  <c r="B301" i="121"/>
  <c r="B303" i="121"/>
  <c r="B305" i="121"/>
  <c r="B307" i="121"/>
  <c r="B309" i="121"/>
  <c r="B311" i="121"/>
  <c r="E19" i="8"/>
  <c r="F19" i="8"/>
  <c r="A1" i="120" l="1"/>
  <c r="AG8" i="16"/>
  <c r="AG12" i="16"/>
  <c r="AG14" i="16"/>
  <c r="AG18" i="16"/>
  <c r="AG22" i="16"/>
  <c r="AG26" i="16"/>
  <c r="AG31" i="16"/>
  <c r="AG37" i="16"/>
  <c r="AG40" i="16"/>
  <c r="AG46" i="16"/>
  <c r="AG50" i="16"/>
  <c r="AG54" i="16"/>
  <c r="AG58" i="16"/>
  <c r="AG62" i="16"/>
  <c r="AG66" i="16"/>
  <c r="AG70" i="16"/>
  <c r="AG74" i="16"/>
  <c r="AG78" i="16"/>
  <c r="AG82" i="16"/>
  <c r="AG86" i="16"/>
  <c r="AG90" i="16"/>
  <c r="AG94" i="16"/>
  <c r="AG98" i="16"/>
  <c r="AG102" i="16"/>
  <c r="AG106" i="16"/>
  <c r="AG110" i="16"/>
  <c r="AG114" i="16"/>
  <c r="AG7" i="16"/>
  <c r="AG17" i="16"/>
  <c r="AG11" i="16"/>
  <c r="AG20" i="16"/>
  <c r="AG23" i="16"/>
  <c r="AG30" i="16"/>
  <c r="AG35" i="16"/>
  <c r="AG34" i="16"/>
  <c r="AG39" i="16"/>
  <c r="AG45" i="16"/>
  <c r="AG49" i="16"/>
  <c r="AG53" i="16"/>
  <c r="AG57" i="16"/>
  <c r="AG61" i="16"/>
  <c r="AG65" i="16"/>
  <c r="AG69" i="16"/>
  <c r="AG73" i="16"/>
  <c r="AG77" i="16"/>
  <c r="AG81" i="16"/>
  <c r="AG85" i="16"/>
  <c r="AG89" i="16"/>
  <c r="AG93" i="16"/>
  <c r="AG97" i="16"/>
  <c r="AG101" i="16"/>
  <c r="AG105" i="16"/>
  <c r="AG109" i="16"/>
  <c r="AG113" i="16"/>
  <c r="AG117" i="16"/>
  <c r="AG10" i="16"/>
  <c r="AG16" i="16"/>
  <c r="AG19" i="16"/>
  <c r="AG24" i="16"/>
  <c r="AG28" i="16"/>
  <c r="AG25" i="16"/>
  <c r="AG36" i="16"/>
  <c r="AG38" i="16"/>
  <c r="AG42" i="16"/>
  <c r="AG48" i="16"/>
  <c r="AG52" i="16"/>
  <c r="AG56" i="16"/>
  <c r="AG60" i="16"/>
  <c r="AG64" i="16"/>
  <c r="AG68" i="16"/>
  <c r="AG72" i="16"/>
  <c r="AG76" i="16"/>
  <c r="AG80" i="16"/>
  <c r="AG84" i="16"/>
  <c r="AG88" i="16"/>
  <c r="AG92" i="16"/>
  <c r="AG96" i="16"/>
  <c r="AG100" i="16"/>
  <c r="AG104" i="16"/>
  <c r="AG108" i="16"/>
  <c r="AG112" i="16"/>
  <c r="AG116" i="16"/>
  <c r="AG9" i="16"/>
  <c r="AG13" i="16"/>
  <c r="AG15" i="16"/>
  <c r="AG21" i="16"/>
  <c r="AG29" i="16"/>
  <c r="AG27" i="16"/>
  <c r="AG32" i="16"/>
  <c r="AG33" i="16"/>
  <c r="AG41" i="16"/>
  <c r="AG47" i="16"/>
  <c r="AG51" i="16"/>
  <c r="AG55" i="16"/>
  <c r="AG59" i="16"/>
  <c r="AG63" i="16"/>
  <c r="AG67" i="16"/>
  <c r="AG71" i="16"/>
  <c r="AG75" i="16"/>
  <c r="AG79" i="16"/>
  <c r="AG83" i="16"/>
  <c r="AG87" i="16"/>
  <c r="AG91" i="16"/>
  <c r="AG95" i="16"/>
  <c r="AG99" i="16"/>
  <c r="AG103" i="16"/>
  <c r="AG107" i="16"/>
  <c r="AG111" i="16"/>
  <c r="AG115" i="16"/>
  <c r="AM27" i="16"/>
  <c r="E16" i="8"/>
  <c r="BP44" i="16" l="1"/>
  <c r="BP43" i="16"/>
  <c r="BB72" i="16"/>
  <c r="BP72" i="16"/>
  <c r="AG118" i="16"/>
  <c r="AG119" i="16" s="1"/>
  <c r="B301" i="120"/>
  <c r="B303" i="120"/>
  <c r="B305" i="120"/>
  <c r="B307" i="120"/>
  <c r="B309" i="120"/>
  <c r="B311" i="120"/>
  <c r="B300" i="120"/>
  <c r="B302" i="120"/>
  <c r="B304" i="120"/>
  <c r="B306" i="120"/>
  <c r="B308" i="120"/>
  <c r="B310" i="120"/>
  <c r="F16" i="8"/>
  <c r="A1" i="118" s="1"/>
  <c r="AF7" i="16" l="1"/>
  <c r="AF8" i="16"/>
  <c r="AF9" i="16"/>
  <c r="AF16" i="16"/>
  <c r="AF13" i="16"/>
  <c r="AF15" i="16"/>
  <c r="AF19" i="16"/>
  <c r="AF23" i="16"/>
  <c r="AF18" i="16"/>
  <c r="AF29" i="16"/>
  <c r="AF27" i="16"/>
  <c r="AF28" i="16"/>
  <c r="AF31" i="16"/>
  <c r="AF34" i="16"/>
  <c r="AF35" i="16"/>
  <c r="AF38" i="16"/>
  <c r="AF39" i="16"/>
  <c r="AF42" i="16"/>
  <c r="AF46" i="16"/>
  <c r="AF48" i="16"/>
  <c r="AF50" i="16"/>
  <c r="AF52" i="16"/>
  <c r="AF54" i="16"/>
  <c r="AF56" i="16"/>
  <c r="AF58" i="16"/>
  <c r="AF60" i="16"/>
  <c r="AF62" i="16"/>
  <c r="AF64" i="16"/>
  <c r="AF66" i="16"/>
  <c r="AF68" i="16"/>
  <c r="AF70" i="16"/>
  <c r="AF71" i="16"/>
  <c r="AF73" i="16"/>
  <c r="AF75" i="16"/>
  <c r="AF77" i="16"/>
  <c r="AF79" i="16"/>
  <c r="AF81" i="16"/>
  <c r="AF83" i="16"/>
  <c r="AF85" i="16"/>
  <c r="AF87" i="16"/>
  <c r="AF89" i="16"/>
  <c r="AF91" i="16"/>
  <c r="AF93" i="16"/>
  <c r="AF95" i="16"/>
  <c r="AF97" i="16"/>
  <c r="AF99" i="16"/>
  <c r="AF101" i="16"/>
  <c r="AF103" i="16"/>
  <c r="AF105" i="16"/>
  <c r="AF107" i="16"/>
  <c r="AF109" i="16"/>
  <c r="AF111" i="16"/>
  <c r="AF112" i="16"/>
  <c r="AF114" i="16"/>
  <c r="AF116" i="16"/>
  <c r="AF17" i="16"/>
  <c r="AF10" i="16"/>
  <c r="AF12" i="16"/>
  <c r="AF14" i="16"/>
  <c r="AF11" i="16"/>
  <c r="AF20" i="16"/>
  <c r="AF21" i="16"/>
  <c r="AF24" i="16"/>
  <c r="AF30" i="16"/>
  <c r="AF26" i="16"/>
  <c r="AF22" i="16"/>
  <c r="AF36" i="16"/>
  <c r="AF37" i="16"/>
  <c r="AF32" i="16"/>
  <c r="AF33" i="16"/>
  <c r="AF40" i="16"/>
  <c r="AF45" i="16"/>
  <c r="AF47" i="16"/>
  <c r="AF49" i="16"/>
  <c r="AF51" i="16"/>
  <c r="AF53" i="16"/>
  <c r="AF55" i="16"/>
  <c r="AF57" i="16"/>
  <c r="AF59" i="16"/>
  <c r="AF61" i="16"/>
  <c r="AF63" i="16"/>
  <c r="AF65" i="16"/>
  <c r="AF67" i="16"/>
  <c r="AF69" i="16"/>
  <c r="AF25" i="16"/>
  <c r="AF72" i="16"/>
  <c r="AF74" i="16"/>
  <c r="AF76" i="16"/>
  <c r="AF78" i="16"/>
  <c r="AF80" i="16"/>
  <c r="AF82" i="16"/>
  <c r="AF84" i="16"/>
  <c r="AF86" i="16"/>
  <c r="AF88" i="16"/>
  <c r="AF90" i="16"/>
  <c r="AF92" i="16"/>
  <c r="AF94" i="16"/>
  <c r="AF96" i="16"/>
  <c r="AF98" i="16"/>
  <c r="AF100" i="16"/>
  <c r="AF102" i="16"/>
  <c r="AF104" i="16"/>
  <c r="AF106" i="16"/>
  <c r="AF108" i="16"/>
  <c r="AF110" i="16"/>
  <c r="AF41" i="16"/>
  <c r="AF113" i="16"/>
  <c r="AF115" i="16"/>
  <c r="AF117" i="16"/>
  <c r="B300" i="118"/>
  <c r="B302" i="118"/>
  <c r="B304" i="118"/>
  <c r="B306" i="118"/>
  <c r="B308" i="118"/>
  <c r="B310" i="118"/>
  <c r="B301" i="118"/>
  <c r="B303" i="118"/>
  <c r="B305" i="118"/>
  <c r="B307" i="118"/>
  <c r="B309" i="118"/>
  <c r="BP113" i="16"/>
  <c r="BP105" i="16"/>
  <c r="BP95" i="16"/>
  <c r="BP85" i="16"/>
  <c r="BP76" i="16"/>
  <c r="BP63" i="16"/>
  <c r="BP55" i="16"/>
  <c r="BP48" i="16"/>
  <c r="BP94" i="16"/>
  <c r="BP40" i="16"/>
  <c r="BP26" i="16"/>
  <c r="BP33" i="16"/>
  <c r="BP17" i="16"/>
  <c r="BP111" i="16"/>
  <c r="BP99" i="16"/>
  <c r="BP89" i="16"/>
  <c r="BP75" i="16"/>
  <c r="BP67" i="16"/>
  <c r="BP62" i="16"/>
  <c r="BP58" i="16"/>
  <c r="BP54" i="16"/>
  <c r="BP50" i="16"/>
  <c r="BP47" i="16"/>
  <c r="BP103" i="16"/>
  <c r="BP13" i="16"/>
  <c r="BP66" i="16"/>
  <c r="BP20" i="16"/>
  <c r="BP21" i="16"/>
  <c r="BP22" i="16"/>
  <c r="BP16" i="16"/>
  <c r="BP73" i="16"/>
  <c r="BP28" i="16"/>
  <c r="BP23" i="16"/>
  <c r="BP42" i="16"/>
  <c r="BP100" i="16"/>
  <c r="BP90" i="16"/>
  <c r="BP81" i="16"/>
  <c r="BP70" i="16"/>
  <c r="BP9" i="16"/>
  <c r="BP59" i="16"/>
  <c r="BP51" i="16"/>
  <c r="BP12" i="16"/>
  <c r="BP87" i="16"/>
  <c r="BP37" i="16"/>
  <c r="BP18" i="16"/>
  <c r="BP41" i="16"/>
  <c r="BP7" i="16"/>
  <c r="BP114" i="16"/>
  <c r="BP107" i="16"/>
  <c r="BP104" i="16"/>
  <c r="BP93" i="16"/>
  <c r="BP84" i="16"/>
  <c r="BP80" i="16"/>
  <c r="BP39" i="16"/>
  <c r="BP117" i="16"/>
  <c r="BP109" i="16"/>
  <c r="BP106" i="16"/>
  <c r="BP102" i="16"/>
  <c r="BP98" i="16"/>
  <c r="BP92" i="16"/>
  <c r="BP88" i="16"/>
  <c r="BP83" i="16"/>
  <c r="BP79" i="16"/>
  <c r="BP74" i="16"/>
  <c r="BP69" i="16"/>
  <c r="BP65" i="16"/>
  <c r="BP61" i="16"/>
  <c r="BP57" i="16"/>
  <c r="BP53" i="16"/>
  <c r="BP49" i="16"/>
  <c r="BP35" i="16"/>
  <c r="BP25" i="16"/>
  <c r="BP112" i="16"/>
  <c r="BP38" i="16"/>
  <c r="BP19" i="16"/>
  <c r="BP110" i="16"/>
  <c r="BP31" i="16"/>
  <c r="BP8" i="16"/>
  <c r="BP45" i="16"/>
  <c r="BP11" i="16"/>
  <c r="BP29" i="16"/>
  <c r="BP115" i="16"/>
  <c r="BP108" i="16"/>
  <c r="BP10" i="16"/>
  <c r="BP101" i="16"/>
  <c r="BP97" i="16"/>
  <c r="BP91" i="16"/>
  <c r="BP86" i="16"/>
  <c r="BP82" i="16"/>
  <c r="BP78" i="16"/>
  <c r="BP71" i="16"/>
  <c r="BP68" i="16"/>
  <c r="BP64" i="16"/>
  <c r="BP60" i="16"/>
  <c r="BP56" i="16"/>
  <c r="BP52" i="16"/>
  <c r="BP30" i="16"/>
  <c r="BP46" i="16"/>
  <c r="BP36" i="16"/>
  <c r="BP116" i="16"/>
  <c r="BP34" i="16"/>
  <c r="BP96" i="16"/>
  <c r="BP24" i="16"/>
  <c r="BP27" i="16"/>
  <c r="BP32" i="16"/>
  <c r="BP14" i="16"/>
  <c r="BP15" i="16"/>
  <c r="BP77" i="16"/>
  <c r="BP6" i="16"/>
  <c r="BO43" i="16" l="1"/>
  <c r="BO44" i="16"/>
  <c r="BA72" i="16"/>
  <c r="BO72" i="16"/>
  <c r="AE9" i="16"/>
  <c r="AE8" i="16"/>
  <c r="AE13" i="16"/>
  <c r="AE21" i="16"/>
  <c r="AE30" i="16"/>
  <c r="AE27" i="16"/>
  <c r="AE35" i="16"/>
  <c r="AE39" i="16"/>
  <c r="AE45" i="16"/>
  <c r="AE49" i="16"/>
  <c r="AE53" i="16"/>
  <c r="AE57" i="16"/>
  <c r="AE61" i="16"/>
  <c r="AE65" i="16"/>
  <c r="AE69" i="16"/>
  <c r="AE72" i="16"/>
  <c r="AE76" i="16"/>
  <c r="AE80" i="16"/>
  <c r="AE84" i="16"/>
  <c r="AE88" i="16"/>
  <c r="AE92" i="16"/>
  <c r="AE95" i="16"/>
  <c r="AE99" i="16"/>
  <c r="AE103" i="16"/>
  <c r="AE107" i="16"/>
  <c r="AE111" i="16"/>
  <c r="AE114" i="16"/>
  <c r="AE7" i="16"/>
  <c r="AE17" i="16"/>
  <c r="AE12" i="16"/>
  <c r="AE23" i="16"/>
  <c r="AE24" i="16"/>
  <c r="AE28" i="16"/>
  <c r="AE37" i="16"/>
  <c r="AE33" i="16"/>
  <c r="AE42" i="16"/>
  <c r="AE48" i="16"/>
  <c r="AE52" i="16"/>
  <c r="AE56" i="16"/>
  <c r="AE60" i="16"/>
  <c r="AE64" i="16"/>
  <c r="AE68" i="16"/>
  <c r="AE71" i="16"/>
  <c r="AE75" i="16"/>
  <c r="AE79" i="16"/>
  <c r="AE83" i="16"/>
  <c r="AE87" i="16"/>
  <c r="AE91" i="16"/>
  <c r="AE36" i="16"/>
  <c r="AE98" i="16"/>
  <c r="AE102" i="16"/>
  <c r="AE106" i="16"/>
  <c r="AE110" i="16"/>
  <c r="AE113" i="16"/>
  <c r="AE117" i="16"/>
  <c r="AE16" i="16"/>
  <c r="AE15" i="16"/>
  <c r="AE20" i="16"/>
  <c r="AE11" i="16"/>
  <c r="AE26" i="16"/>
  <c r="AE31" i="16"/>
  <c r="AE38" i="16"/>
  <c r="AE40" i="16"/>
  <c r="AE47" i="16"/>
  <c r="AE51" i="16"/>
  <c r="AE55" i="16"/>
  <c r="AE59" i="16"/>
  <c r="AE63" i="16"/>
  <c r="AE67" i="16"/>
  <c r="AE25" i="16"/>
  <c r="AE74" i="16"/>
  <c r="AE78" i="16"/>
  <c r="AE82" i="16"/>
  <c r="AE86" i="16"/>
  <c r="AE90" i="16"/>
  <c r="AE94" i="16"/>
  <c r="AE97" i="16"/>
  <c r="AE101" i="16"/>
  <c r="AE105" i="16"/>
  <c r="AE109" i="16"/>
  <c r="AE112" i="16"/>
  <c r="AE116" i="16"/>
  <c r="AE10" i="16"/>
  <c r="AE14" i="16"/>
  <c r="AE19" i="16"/>
  <c r="AE18" i="16"/>
  <c r="AE29" i="16"/>
  <c r="AE22" i="16"/>
  <c r="AE32" i="16"/>
  <c r="AE34" i="16"/>
  <c r="AE46" i="16"/>
  <c r="AE50" i="16"/>
  <c r="AE54" i="16"/>
  <c r="AE58" i="16"/>
  <c r="AE62" i="16"/>
  <c r="AE66" i="16"/>
  <c r="AE70" i="16"/>
  <c r="AE73" i="16"/>
  <c r="AE77" i="16"/>
  <c r="AE81" i="16"/>
  <c r="AE85" i="16"/>
  <c r="AE89" i="16"/>
  <c r="AE93" i="16"/>
  <c r="AE96" i="16"/>
  <c r="AE100" i="16"/>
  <c r="AE104" i="16"/>
  <c r="AE108" i="16"/>
  <c r="AE41" i="16"/>
  <c r="AE115" i="16"/>
  <c r="BO113" i="16"/>
  <c r="BO42" i="16"/>
  <c r="BO100" i="16"/>
  <c r="BO91" i="16"/>
  <c r="BO82" i="16"/>
  <c r="BO78" i="16"/>
  <c r="BO71" i="16"/>
  <c r="BO68" i="16"/>
  <c r="BO65" i="16"/>
  <c r="BO61" i="16"/>
  <c r="BO57" i="16"/>
  <c r="BO53" i="16"/>
  <c r="BO49" i="16"/>
  <c r="BO35" i="16"/>
  <c r="BO25" i="16"/>
  <c r="BO116" i="16"/>
  <c r="BO19" i="16"/>
  <c r="BO22" i="16"/>
  <c r="BO110" i="16"/>
  <c r="BO27" i="16"/>
  <c r="BO26" i="16"/>
  <c r="BO28" i="16"/>
  <c r="BO17" i="16"/>
  <c r="BO7" i="16"/>
  <c r="BO114" i="16"/>
  <c r="BO111" i="16"/>
  <c r="BO107" i="16"/>
  <c r="BO104" i="16"/>
  <c r="BO99" i="16"/>
  <c r="BO36" i="16"/>
  <c r="BO90" i="16"/>
  <c r="BO85" i="16"/>
  <c r="BO81" i="16"/>
  <c r="BO76" i="16"/>
  <c r="BO70" i="16"/>
  <c r="BO13" i="16"/>
  <c r="BO64" i="16"/>
  <c r="BO60" i="16"/>
  <c r="BO56" i="16"/>
  <c r="BO52" i="16"/>
  <c r="BO30" i="16"/>
  <c r="BO46" i="16"/>
  <c r="BO94" i="16"/>
  <c r="BO87" i="16"/>
  <c r="BO34" i="16"/>
  <c r="BO96" i="16"/>
  <c r="BO18" i="16"/>
  <c r="BO73" i="16"/>
  <c r="BO32" i="16"/>
  <c r="BO14" i="16"/>
  <c r="BO23" i="16"/>
  <c r="BO105" i="16"/>
  <c r="BO95" i="16"/>
  <c r="BO86" i="16"/>
  <c r="BO117" i="16"/>
  <c r="BO109" i="16"/>
  <c r="BO106" i="16"/>
  <c r="BO102" i="16"/>
  <c r="BO98" i="16"/>
  <c r="BO93" i="16"/>
  <c r="BO89" i="16"/>
  <c r="BO84" i="16"/>
  <c r="BO80" i="16"/>
  <c r="BO75" i="16"/>
  <c r="BO39" i="16"/>
  <c r="BO9" i="16"/>
  <c r="BO63" i="16"/>
  <c r="BO59" i="16"/>
  <c r="BO55" i="16"/>
  <c r="BO51" i="16"/>
  <c r="BO48" i="16"/>
  <c r="BO12" i="16"/>
  <c r="BO112" i="16"/>
  <c r="BO38" i="16"/>
  <c r="BO40" i="16"/>
  <c r="BO37" i="16"/>
  <c r="BO16" i="16"/>
  <c r="BO45" i="16"/>
  <c r="BO33" i="16"/>
  <c r="BO15" i="16"/>
  <c r="BO77" i="16"/>
  <c r="BO115" i="16"/>
  <c r="BO108" i="16"/>
  <c r="BO10" i="16"/>
  <c r="BO101" i="16"/>
  <c r="BO97" i="16"/>
  <c r="BO92" i="16"/>
  <c r="BO88" i="16"/>
  <c r="BO83" i="16"/>
  <c r="BO79" i="16"/>
  <c r="BO74" i="16"/>
  <c r="BO69" i="16"/>
  <c r="BO67" i="16"/>
  <c r="BO62" i="16"/>
  <c r="BO58" i="16"/>
  <c r="BO54" i="16"/>
  <c r="BO50" i="16"/>
  <c r="BO47" i="16"/>
  <c r="BO103" i="16"/>
  <c r="BO66" i="16"/>
  <c r="BO20" i="16"/>
  <c r="BO24" i="16"/>
  <c r="BO21" i="16"/>
  <c r="BO8" i="16"/>
  <c r="BO31" i="16"/>
  <c r="BO41" i="16"/>
  <c r="BO11" i="16"/>
  <c r="BO29" i="16"/>
  <c r="BO6" i="16"/>
  <c r="F21" i="8"/>
  <c r="A1" i="99" s="1"/>
  <c r="B119" i="99" s="1"/>
  <c r="C127" i="99" s="1"/>
  <c r="BN43" i="16" l="1"/>
  <c r="BN44" i="16"/>
  <c r="AZ72" i="16"/>
  <c r="BN72" i="16"/>
  <c r="BN20" i="16"/>
  <c r="BN108" i="16"/>
  <c r="BN101" i="16"/>
  <c r="BN92" i="16"/>
  <c r="BN83" i="16"/>
  <c r="BN80" i="16"/>
  <c r="BN9" i="16"/>
  <c r="BN10" i="16"/>
  <c r="BN97" i="16"/>
  <c r="BN88" i="16"/>
  <c r="BN75" i="16"/>
  <c r="BN39" i="16"/>
  <c r="BN63" i="16"/>
  <c r="BN59" i="16"/>
  <c r="BN55" i="16"/>
  <c r="BN51" i="16"/>
  <c r="BN48" i="16"/>
  <c r="BN12" i="16"/>
  <c r="BN94" i="16"/>
  <c r="BN24" i="16"/>
  <c r="BN87" i="16"/>
  <c r="BN37" i="16"/>
  <c r="BN21" i="16"/>
  <c r="BN28" i="16"/>
  <c r="BN33" i="16"/>
  <c r="BN15" i="16"/>
  <c r="BN7" i="16"/>
  <c r="BN114" i="16"/>
  <c r="BN113" i="16"/>
  <c r="BN42" i="16"/>
  <c r="BN105" i="16"/>
  <c r="BN100" i="16"/>
  <c r="BN95" i="16"/>
  <c r="BN91" i="16"/>
  <c r="BN86" i="16"/>
  <c r="BN19" i="16"/>
  <c r="BN79" i="16"/>
  <c r="BN74" i="16"/>
  <c r="BN69" i="16"/>
  <c r="BN67" i="16"/>
  <c r="BN62" i="16"/>
  <c r="BN58" i="16"/>
  <c r="BN54" i="16"/>
  <c r="BN50" i="16"/>
  <c r="BN47" i="16"/>
  <c r="BN103" i="16"/>
  <c r="BN112" i="16"/>
  <c r="BN34" i="16"/>
  <c r="BN31" i="16"/>
  <c r="BN73" i="16"/>
  <c r="BN27" i="16"/>
  <c r="BN16" i="16"/>
  <c r="BN14" i="16"/>
  <c r="BN23" i="16"/>
  <c r="BN117" i="16"/>
  <c r="BN111" i="16"/>
  <c r="BN107" i="16"/>
  <c r="BN104" i="16"/>
  <c r="BN99" i="16"/>
  <c r="BN36" i="16"/>
  <c r="BN90" i="16"/>
  <c r="BN85" i="16"/>
  <c r="BN82" i="16"/>
  <c r="BN78" i="16"/>
  <c r="BN71" i="16"/>
  <c r="BN68" i="16"/>
  <c r="BN65" i="16"/>
  <c r="BN61" i="16"/>
  <c r="BN57" i="16"/>
  <c r="BN53" i="16"/>
  <c r="BN49" i="16"/>
  <c r="BN35" i="16"/>
  <c r="BN25" i="16"/>
  <c r="BN40" i="16"/>
  <c r="BN116" i="16"/>
  <c r="BN22" i="16"/>
  <c r="BN45" i="16"/>
  <c r="BN18" i="16"/>
  <c r="BN8" i="16"/>
  <c r="BN11" i="16"/>
  <c r="BN29" i="16"/>
  <c r="BN115" i="16"/>
  <c r="BN109" i="16"/>
  <c r="BN106" i="16"/>
  <c r="BN102" i="16"/>
  <c r="BN98" i="16"/>
  <c r="BN93" i="16"/>
  <c r="BN89" i="16"/>
  <c r="BN84" i="16"/>
  <c r="BN81" i="16"/>
  <c r="BN76" i="16"/>
  <c r="BN70" i="16"/>
  <c r="BN13" i="16"/>
  <c r="BN64" i="16"/>
  <c r="BN60" i="16"/>
  <c r="BN56" i="16"/>
  <c r="BN52" i="16"/>
  <c r="BN30" i="16"/>
  <c r="BN46" i="16"/>
  <c r="BN66" i="16"/>
  <c r="BN110" i="16"/>
  <c r="BN38" i="16"/>
  <c r="BN96" i="16"/>
  <c r="BN26" i="16"/>
  <c r="BN41" i="16"/>
  <c r="BN32" i="16"/>
  <c r="BN17" i="16"/>
  <c r="BN77" i="16"/>
  <c r="BN6" i="16"/>
  <c r="B142" i="99"/>
  <c r="C141" i="99" s="1"/>
  <c r="J139" i="99" s="1"/>
  <c r="B138" i="99"/>
  <c r="C144" i="99" s="1"/>
  <c r="J148" i="99" s="1"/>
  <c r="B125" i="99"/>
  <c r="C129" i="99" s="1"/>
  <c r="J128" i="99" s="1"/>
  <c r="B121" i="99"/>
  <c r="C120" i="99" s="1"/>
  <c r="B108" i="99"/>
  <c r="C112" i="99" s="1"/>
  <c r="J111" i="99" s="1"/>
  <c r="B104" i="99"/>
  <c r="C110" i="99" s="1"/>
  <c r="J114" i="99" s="1"/>
  <c r="B140" i="99"/>
  <c r="C146" i="99" s="1"/>
  <c r="J145" i="99" s="1"/>
  <c r="B136" i="99"/>
  <c r="C137" i="99" s="1"/>
  <c r="J142" i="99" s="1"/>
  <c r="B123" i="99"/>
  <c r="C124" i="99" s="1"/>
  <c r="J122" i="99" s="1"/>
  <c r="B106" i="99"/>
  <c r="C107" i="99" s="1"/>
  <c r="J108" i="99" s="1"/>
  <c r="B102" i="99"/>
  <c r="C103" i="99" s="1"/>
  <c r="J105" i="99" s="1"/>
  <c r="Q118" i="16"/>
  <c r="S3" i="16"/>
  <c r="J131" i="99" l="1"/>
  <c r="J125" i="99"/>
  <c r="B302" i="99"/>
  <c r="B301" i="99"/>
  <c r="B304" i="99"/>
  <c r="B300" i="99"/>
  <c r="B303" i="99"/>
  <c r="B307" i="99" l="1"/>
  <c r="B311" i="99"/>
  <c r="B305" i="99"/>
  <c r="B308" i="99"/>
  <c r="B310" i="99"/>
  <c r="B309" i="99"/>
  <c r="B306" i="99"/>
  <c r="F15" i="8"/>
  <c r="A1" i="117" s="1"/>
  <c r="B301" i="117" l="1"/>
  <c r="B303" i="117"/>
  <c r="B305" i="117"/>
  <c r="B307" i="117"/>
  <c r="B300" i="117"/>
  <c r="B302" i="117"/>
  <c r="B304" i="117"/>
  <c r="B306" i="117"/>
  <c r="B308" i="117"/>
  <c r="C300" i="82"/>
  <c r="C301" i="82"/>
  <c r="C302" i="82"/>
  <c r="C303" i="82"/>
  <c r="C304" i="82"/>
  <c r="C305" i="82"/>
  <c r="C306" i="82"/>
  <c r="C307" i="82"/>
  <c r="AD9" i="16" l="1"/>
  <c r="AD16" i="16"/>
  <c r="AD15" i="16"/>
  <c r="AD12" i="16"/>
  <c r="AD17" i="16"/>
  <c r="AD20" i="16"/>
  <c r="AD11" i="16"/>
  <c r="AD18" i="16"/>
  <c r="AD26" i="16"/>
  <c r="AD22" i="16"/>
  <c r="AD31" i="16"/>
  <c r="AD28" i="16"/>
  <c r="AD35" i="16"/>
  <c r="AD38" i="16"/>
  <c r="AD39" i="16"/>
  <c r="AD42" i="16"/>
  <c r="AD46" i="16"/>
  <c r="AD48" i="16"/>
  <c r="AD50" i="16"/>
  <c r="AD52" i="16"/>
  <c r="AD54" i="16"/>
  <c r="AD56" i="16"/>
  <c r="AD58" i="16"/>
  <c r="AD60" i="16"/>
  <c r="AD62" i="16"/>
  <c r="AD64" i="16"/>
  <c r="AD66" i="16"/>
  <c r="AD68" i="16"/>
  <c r="AD70" i="16"/>
  <c r="AD71" i="16"/>
  <c r="AD73" i="16"/>
  <c r="AD75" i="16"/>
  <c r="AD77" i="16"/>
  <c r="AD79" i="16"/>
  <c r="AD81" i="16"/>
  <c r="AD83" i="16"/>
  <c r="AD85" i="16"/>
  <c r="AD87" i="16"/>
  <c r="AD89" i="16"/>
  <c r="AD91" i="16"/>
  <c r="AD93" i="16"/>
  <c r="AD36" i="16"/>
  <c r="AD96" i="16"/>
  <c r="AD98" i="16"/>
  <c r="AD100" i="16"/>
  <c r="AD102" i="16"/>
  <c r="AD104" i="16"/>
  <c r="AD106" i="16"/>
  <c r="AD107" i="16"/>
  <c r="AD109" i="16"/>
  <c r="AD111" i="16"/>
  <c r="AD112" i="16"/>
  <c r="AD114" i="16"/>
  <c r="AD116" i="16"/>
  <c r="AD7" i="16"/>
  <c r="AD10" i="16"/>
  <c r="AD14" i="16"/>
  <c r="AD8" i="16"/>
  <c r="AD13" i="16"/>
  <c r="AD19" i="16"/>
  <c r="AD23" i="16"/>
  <c r="AD21" i="16"/>
  <c r="AD30" i="16"/>
  <c r="AD24" i="16"/>
  <c r="AD27" i="16"/>
  <c r="AD29" i="16"/>
  <c r="AD37" i="16"/>
  <c r="AD32" i="16"/>
  <c r="AD33" i="16"/>
  <c r="AD40" i="16"/>
  <c r="AD45" i="16"/>
  <c r="AD47" i="16"/>
  <c r="AD49" i="16"/>
  <c r="AD51" i="16"/>
  <c r="AD53" i="16"/>
  <c r="AD55" i="16"/>
  <c r="AD57" i="16"/>
  <c r="AD59" i="16"/>
  <c r="AD61" i="16"/>
  <c r="AD63" i="16"/>
  <c r="AD65" i="16"/>
  <c r="AD67" i="16"/>
  <c r="AD69" i="16"/>
  <c r="AD25" i="16"/>
  <c r="AD72" i="16"/>
  <c r="AD74" i="16"/>
  <c r="AD76" i="16"/>
  <c r="AD78" i="16"/>
  <c r="AD80" i="16"/>
  <c r="AD82" i="16"/>
  <c r="AD84" i="16"/>
  <c r="AD86" i="16"/>
  <c r="AD88" i="16"/>
  <c r="AD90" i="16"/>
  <c r="AD92" i="16"/>
  <c r="AD94" i="16"/>
  <c r="AD95" i="16"/>
  <c r="AD97" i="16"/>
  <c r="AD99" i="16"/>
  <c r="AD101" i="16"/>
  <c r="AD103" i="16"/>
  <c r="AD105" i="16"/>
  <c r="AD34" i="16"/>
  <c r="AD108" i="16"/>
  <c r="AD110" i="16"/>
  <c r="AD41" i="16"/>
  <c r="AD113" i="16"/>
  <c r="AD115" i="16"/>
  <c r="AD117" i="16"/>
  <c r="AI6" i="16"/>
  <c r="BD114" i="16" s="1"/>
  <c r="AH6" i="16"/>
  <c r="AG6" i="16"/>
  <c r="BB114" i="16" s="1"/>
  <c r="AF6" i="16"/>
  <c r="BA114" i="16" s="1"/>
  <c r="AE6" i="16"/>
  <c r="AZ114" i="16" s="1"/>
  <c r="AD6" i="16"/>
  <c r="AY114" i="16" s="1"/>
  <c r="AC6" i="16"/>
  <c r="AB6" i="16"/>
  <c r="AA6" i="16"/>
  <c r="Z6" i="16"/>
  <c r="BM43" i="16" l="1"/>
  <c r="BM44" i="16"/>
  <c r="BM110" i="16"/>
  <c r="BM45" i="16"/>
  <c r="BM26" i="16"/>
  <c r="BM58" i="16"/>
  <c r="BM14" i="16"/>
  <c r="BM53" i="16"/>
  <c r="BM95" i="16"/>
  <c r="BM80" i="16"/>
  <c r="BM96" i="16"/>
  <c r="BM111" i="16"/>
  <c r="BM34" i="16"/>
  <c r="BM114" i="16"/>
  <c r="BM68" i="16"/>
  <c r="BM74" i="16"/>
  <c r="BM41" i="16"/>
  <c r="BM101" i="16"/>
  <c r="BM23" i="16"/>
  <c r="BM106" i="16"/>
  <c r="BM108" i="16"/>
  <c r="BM63" i="16"/>
  <c r="BM78" i="16"/>
  <c r="BM99" i="16"/>
  <c r="BM60" i="16"/>
  <c r="BM93" i="16"/>
  <c r="BM20" i="16"/>
  <c r="BM54" i="16"/>
  <c r="BM61" i="16"/>
  <c r="BM81" i="16"/>
  <c r="BM102" i="16"/>
  <c r="BM115" i="16"/>
  <c r="BM88" i="16"/>
  <c r="BM6" i="16"/>
  <c r="BM36" i="16"/>
  <c r="BM66" i="16"/>
  <c r="BM47" i="16"/>
  <c r="BM67" i="16"/>
  <c r="BM17" i="16"/>
  <c r="BM19" i="16"/>
  <c r="BM55" i="16"/>
  <c r="BM84" i="16"/>
  <c r="BM104" i="16"/>
  <c r="BM117" i="16"/>
  <c r="BM90" i="16"/>
  <c r="BM42" i="16"/>
  <c r="BM18" i="16"/>
  <c r="BM31" i="16"/>
  <c r="BM9" i="16"/>
  <c r="BM49" i="16"/>
  <c r="BM16" i="16"/>
  <c r="BM37" i="16"/>
  <c r="BM12" i="16"/>
  <c r="BM50" i="16"/>
  <c r="BM70" i="16"/>
  <c r="BM91" i="16"/>
  <c r="BM116" i="16"/>
  <c r="BM7" i="16"/>
  <c r="BM105" i="16"/>
  <c r="BM94" i="16"/>
  <c r="BM76" i="16"/>
  <c r="BM109" i="16"/>
  <c r="BM8" i="16"/>
  <c r="BM29" i="16"/>
  <c r="BM38" i="16"/>
  <c r="BM24" i="16"/>
  <c r="BM32" i="16"/>
  <c r="BM73" i="16"/>
  <c r="BM52" i="16"/>
  <c r="BM62" i="16"/>
  <c r="BM27" i="16"/>
  <c r="BM22" i="16"/>
  <c r="BM28" i="16"/>
  <c r="BM35" i="16"/>
  <c r="BM33" i="16"/>
  <c r="BM48" i="16"/>
  <c r="BM59" i="16"/>
  <c r="BM69" i="16"/>
  <c r="BM79" i="16"/>
  <c r="BM89" i="16"/>
  <c r="BM100" i="16"/>
  <c r="BM107" i="16"/>
  <c r="BM21" i="16"/>
  <c r="BM75" i="16"/>
  <c r="BM85" i="16"/>
  <c r="BM97" i="16"/>
  <c r="BM112" i="16"/>
  <c r="BM11" i="16"/>
  <c r="BM15" i="16"/>
  <c r="BM51" i="16"/>
  <c r="BM87" i="16"/>
  <c r="BM40" i="16"/>
  <c r="BM82" i="16"/>
  <c r="BM56" i="16"/>
  <c r="BM64" i="16"/>
  <c r="BM77" i="16"/>
  <c r="BM13" i="16"/>
  <c r="BM30" i="16"/>
  <c r="BM25" i="16"/>
  <c r="BM39" i="16"/>
  <c r="BM46" i="16"/>
  <c r="BM57" i="16"/>
  <c r="BM65" i="16"/>
  <c r="BM86" i="16"/>
  <c r="BM98" i="16"/>
  <c r="BM10" i="16"/>
  <c r="BM113" i="16"/>
  <c r="BM71" i="16"/>
  <c r="BM83" i="16"/>
  <c r="BM92" i="16"/>
  <c r="BM103" i="16"/>
  <c r="AY72" i="16"/>
  <c r="BM72" i="16"/>
  <c r="AZ96" i="16"/>
  <c r="AZ18" i="16"/>
  <c r="AZ21" i="16"/>
  <c r="AZ27" i="16"/>
  <c r="AZ111" i="16"/>
  <c r="AZ15" i="16"/>
  <c r="BB96" i="16"/>
  <c r="BB18" i="16"/>
  <c r="BB21" i="16"/>
  <c r="BB27" i="16"/>
  <c r="BB15" i="16"/>
  <c r="BB111" i="16"/>
  <c r="AY27" i="16"/>
  <c r="AY21" i="16"/>
  <c r="AY96" i="16"/>
  <c r="AY18" i="16"/>
  <c r="AY111" i="16"/>
  <c r="AY93" i="16"/>
  <c r="AY11" i="16"/>
  <c r="AY15" i="16"/>
  <c r="AY16" i="16"/>
  <c r="AY26" i="16"/>
  <c r="AY17" i="16"/>
  <c r="AY13" i="16"/>
  <c r="AY66" i="16"/>
  <c r="AY38" i="16"/>
  <c r="AY8" i="16"/>
  <c r="AY23" i="16"/>
  <c r="AY77" i="16"/>
  <c r="AY51" i="16"/>
  <c r="AY31" i="16"/>
  <c r="AY29" i="16"/>
  <c r="AY36" i="16"/>
  <c r="AY37" i="16"/>
  <c r="BA18" i="16"/>
  <c r="BA21" i="16"/>
  <c r="BA96" i="16"/>
  <c r="BA27" i="16"/>
  <c r="BA111" i="16"/>
  <c r="BA15" i="16"/>
  <c r="BD96" i="16"/>
  <c r="BD18" i="16"/>
  <c r="BD21" i="16"/>
  <c r="BD27" i="16"/>
  <c r="BD111" i="16"/>
  <c r="BD15" i="16"/>
  <c r="V39" i="16"/>
  <c r="AZ39" i="16"/>
  <c r="BB39" i="16"/>
  <c r="BD39" i="16"/>
  <c r="AM39" i="16"/>
  <c r="AY39" i="16"/>
  <c r="BA39" i="16"/>
  <c r="V35" i="16"/>
  <c r="AY35" i="16"/>
  <c r="AZ35" i="16"/>
  <c r="BA35" i="16"/>
  <c r="BD35" i="16"/>
  <c r="AM35" i="16"/>
  <c r="BB35" i="16"/>
  <c r="AM111" i="16" l="1"/>
  <c r="AM8" i="16"/>
  <c r="AM11" i="16"/>
  <c r="AM93" i="16"/>
  <c r="AM23" i="16"/>
  <c r="AM15" i="16"/>
  <c r="AM77" i="16"/>
  <c r="AM16" i="16"/>
  <c r="AM26" i="16"/>
  <c r="AM31" i="16"/>
  <c r="AM17" i="16"/>
  <c r="AM51" i="16"/>
  <c r="AM29" i="16"/>
  <c r="AM37" i="16"/>
  <c r="AM66" i="16"/>
  <c r="AM13" i="16"/>
  <c r="AM36" i="16"/>
  <c r="AM34" i="16"/>
  <c r="AM7" i="16"/>
  <c r="AM30" i="16"/>
  <c r="AM32" i="16"/>
  <c r="AM38" i="16"/>
  <c r="AM94" i="16"/>
  <c r="AM22" i="16"/>
  <c r="AM19" i="16"/>
  <c r="AM20" i="16"/>
  <c r="AM54" i="16"/>
  <c r="AM14" i="16"/>
  <c r="AM12" i="16"/>
  <c r="AM45" i="16"/>
  <c r="AM46" i="16"/>
  <c r="AM47" i="16"/>
  <c r="AM48" i="16"/>
  <c r="AM49" i="16"/>
  <c r="AM50" i="16"/>
  <c r="AM52" i="16"/>
  <c r="AM53" i="16"/>
  <c r="AM55" i="16"/>
  <c r="AM33" i="16"/>
  <c r="AM56" i="16"/>
  <c r="AM57" i="16"/>
  <c r="AM58" i="16"/>
  <c r="AM59" i="16"/>
  <c r="AM60" i="16"/>
  <c r="AM61" i="16"/>
  <c r="AM62" i="16"/>
  <c r="AM63" i="16"/>
  <c r="AM64" i="16"/>
  <c r="AM65" i="16"/>
  <c r="AM67" i="16"/>
  <c r="AM9" i="16"/>
  <c r="AM68" i="16"/>
  <c r="AM69" i="16"/>
  <c r="AM70" i="16"/>
  <c r="AM25" i="16"/>
  <c r="AM71" i="16"/>
  <c r="AM73" i="16"/>
  <c r="AM74" i="16"/>
  <c r="AM75" i="16"/>
  <c r="AM76" i="16"/>
  <c r="AM78" i="16"/>
  <c r="AM79" i="16"/>
  <c r="AM80" i="16"/>
  <c r="AM81" i="16"/>
  <c r="AM82" i="16"/>
  <c r="AM40" i="16"/>
  <c r="AM83" i="16"/>
  <c r="AM84" i="16"/>
  <c r="AM85" i="16"/>
  <c r="AM86" i="16"/>
  <c r="AM87" i="16"/>
  <c r="AM88" i="16"/>
  <c r="AM28" i="16"/>
  <c r="AM89" i="16"/>
  <c r="AM90" i="16"/>
  <c r="AM91" i="16"/>
  <c r="AM92" i="16"/>
  <c r="AM95" i="16"/>
  <c r="AM24" i="16"/>
  <c r="AM97" i="16"/>
  <c r="AM98" i="16"/>
  <c r="AM99" i="16"/>
  <c r="AM100" i="16"/>
  <c r="AM101" i="16"/>
  <c r="AM102" i="16"/>
  <c r="AM103" i="16"/>
  <c r="AM104" i="16"/>
  <c r="AM105" i="16"/>
  <c r="AM10" i="16"/>
  <c r="AM106" i="16"/>
  <c r="AM107" i="16"/>
  <c r="AM42" i="16"/>
  <c r="AM108" i="16"/>
  <c r="AM109" i="16"/>
  <c r="AM110" i="16"/>
  <c r="AM41" i="16"/>
  <c r="AM112" i="16"/>
  <c r="AM113" i="16"/>
  <c r="AM115" i="16"/>
  <c r="AM116" i="16"/>
  <c r="AM117" i="16"/>
  <c r="V51" i="16" l="1"/>
  <c r="AZ51" i="16"/>
  <c r="BA51" i="16"/>
  <c r="BB51" i="16"/>
  <c r="BD51" i="16"/>
  <c r="J215" i="84" l="1"/>
  <c r="J212" i="84"/>
  <c r="G131" i="84"/>
  <c r="B110" i="84"/>
  <c r="G109" i="84"/>
  <c r="AP11" i="84"/>
  <c r="AN11" i="84"/>
  <c r="AL11" i="84"/>
  <c r="AJ11" i="84"/>
  <c r="AH11" i="84"/>
  <c r="AF11" i="84"/>
  <c r="T11" i="84"/>
  <c r="S11" i="84"/>
  <c r="R11" i="84"/>
  <c r="Q11" i="84"/>
  <c r="P11" i="84"/>
  <c r="O11" i="84"/>
  <c r="N11" i="84"/>
  <c r="H11" i="84"/>
  <c r="P10" i="84"/>
  <c r="O10" i="84"/>
  <c r="N10" i="84"/>
  <c r="H10" i="84"/>
  <c r="P9" i="84"/>
  <c r="O9" i="84"/>
  <c r="N9" i="84"/>
  <c r="H9" i="84"/>
  <c r="P8" i="84"/>
  <c r="O8" i="84"/>
  <c r="N8" i="84"/>
  <c r="H8" i="84"/>
  <c r="P7" i="84"/>
  <c r="O7" i="84"/>
  <c r="N7" i="84"/>
  <c r="H7" i="84"/>
  <c r="R6" i="84"/>
  <c r="I10" i="84" s="1"/>
  <c r="C208" i="84"/>
  <c r="E208" i="84" s="1"/>
  <c r="C198" i="84"/>
  <c r="E198" i="84" s="1"/>
  <c r="B130" i="84"/>
  <c r="C130" i="84" s="1"/>
  <c r="B120" i="84"/>
  <c r="C120" i="84" s="1"/>
  <c r="B104" i="84"/>
  <c r="C104" i="84" s="1"/>
  <c r="P46" i="84"/>
  <c r="O46" i="84"/>
  <c r="N46" i="84"/>
  <c r="H46" i="84"/>
  <c r="Q46" i="84" s="1"/>
  <c r="P45" i="84"/>
  <c r="O45" i="84"/>
  <c r="N45" i="84"/>
  <c r="H45" i="84"/>
  <c r="Q45" i="84" s="1"/>
  <c r="AP44" i="84"/>
  <c r="AO44" i="84"/>
  <c r="AN44" i="84"/>
  <c r="AM44" i="84"/>
  <c r="AL44" i="84"/>
  <c r="AK44" i="84"/>
  <c r="AJ44" i="84"/>
  <c r="AI44" i="84"/>
  <c r="AH44" i="84"/>
  <c r="AG44" i="84"/>
  <c r="AF44" i="84"/>
  <c r="AE44" i="84"/>
  <c r="AD44" i="84" s="1"/>
  <c r="P44" i="84"/>
  <c r="O44" i="84"/>
  <c r="N44" i="84"/>
  <c r="H44" i="84"/>
  <c r="Q44" i="84" s="1"/>
  <c r="AP43" i="84"/>
  <c r="AO43" i="84"/>
  <c r="AN43" i="84"/>
  <c r="AM43" i="84"/>
  <c r="AL43" i="84"/>
  <c r="AK43" i="84"/>
  <c r="AJ43" i="84"/>
  <c r="AI43" i="84"/>
  <c r="AH43" i="84"/>
  <c r="AG43" i="84"/>
  <c r="AF43" i="84"/>
  <c r="AE43" i="84"/>
  <c r="AD43" i="84" s="1"/>
  <c r="P43" i="84"/>
  <c r="O43" i="84"/>
  <c r="N43" i="84"/>
  <c r="H43" i="84"/>
  <c r="Q43" i="84" s="1"/>
  <c r="AP42" i="84"/>
  <c r="AO42" i="84" s="1"/>
  <c r="AN42" i="84"/>
  <c r="AM42" i="84" s="1"/>
  <c r="AL42" i="84"/>
  <c r="AK42" i="84" s="1"/>
  <c r="AJ42" i="84"/>
  <c r="AI42" i="84" s="1"/>
  <c r="AH42" i="84"/>
  <c r="AG42" i="84" s="1"/>
  <c r="AF42" i="84"/>
  <c r="AE42" i="84" s="1"/>
  <c r="P42" i="84"/>
  <c r="O42" i="84"/>
  <c r="N42" i="84"/>
  <c r="H42" i="84"/>
  <c r="Q42" i="84" s="1"/>
  <c r="AP41" i="84"/>
  <c r="AO41" i="84" s="1"/>
  <c r="AN41" i="84"/>
  <c r="AM41" i="84" s="1"/>
  <c r="AL41" i="84"/>
  <c r="AK41" i="84" s="1"/>
  <c r="AJ41" i="84"/>
  <c r="AI41" i="84" s="1"/>
  <c r="AH41" i="84"/>
  <c r="AG41" i="84" s="1"/>
  <c r="AF41" i="84"/>
  <c r="AE41" i="84" s="1"/>
  <c r="R41" i="84"/>
  <c r="AP40" i="84"/>
  <c r="AO40" i="84" s="1"/>
  <c r="AN40" i="84"/>
  <c r="AM40" i="84" s="1"/>
  <c r="AL40" i="84"/>
  <c r="AK40" i="84" s="1"/>
  <c r="AJ40" i="84"/>
  <c r="AI40" i="84" s="1"/>
  <c r="AH40" i="84"/>
  <c r="AG40" i="84" s="1"/>
  <c r="AF40" i="84"/>
  <c r="AE40" i="84" s="1"/>
  <c r="AP39" i="84"/>
  <c r="AO39" i="84" s="1"/>
  <c r="AN39" i="84"/>
  <c r="AM39" i="84" s="1"/>
  <c r="AL39" i="84"/>
  <c r="AK39" i="84" s="1"/>
  <c r="AJ39" i="84"/>
  <c r="AI39" i="84" s="1"/>
  <c r="AH39" i="84"/>
  <c r="AG39" i="84" s="1"/>
  <c r="AF39" i="84"/>
  <c r="AE39" i="84" s="1"/>
  <c r="P39" i="84"/>
  <c r="O39" i="84"/>
  <c r="N39" i="84"/>
  <c r="H39" i="84"/>
  <c r="Q39" i="84" s="1"/>
  <c r="AP38" i="84"/>
  <c r="AO38" i="84" s="1"/>
  <c r="AN38" i="84"/>
  <c r="AM38" i="84" s="1"/>
  <c r="AL38" i="84"/>
  <c r="AK38" i="84" s="1"/>
  <c r="AJ38" i="84"/>
  <c r="AI38" i="84" s="1"/>
  <c r="AH38" i="84"/>
  <c r="AG38" i="84" s="1"/>
  <c r="AF38" i="84"/>
  <c r="AE38" i="84" s="1"/>
  <c r="P38" i="84"/>
  <c r="O38" i="84"/>
  <c r="N38" i="84"/>
  <c r="H38" i="84"/>
  <c r="Q38" i="84" s="1"/>
  <c r="AP37" i="84"/>
  <c r="AO37" i="84" s="1"/>
  <c r="AN37" i="84"/>
  <c r="AM37" i="84" s="1"/>
  <c r="AL37" i="84"/>
  <c r="AK37" i="84" s="1"/>
  <c r="AJ37" i="84"/>
  <c r="AI37" i="84" s="1"/>
  <c r="AH37" i="84"/>
  <c r="AG37" i="84" s="1"/>
  <c r="AF37" i="84"/>
  <c r="AE37" i="84" s="1"/>
  <c r="P37" i="84"/>
  <c r="O37" i="84"/>
  <c r="N37" i="84"/>
  <c r="H37" i="84"/>
  <c r="Q37" i="84" s="1"/>
  <c r="AP36" i="84"/>
  <c r="AO36" i="84" s="1"/>
  <c r="AN36" i="84"/>
  <c r="AM36" i="84" s="1"/>
  <c r="AL36" i="84"/>
  <c r="AK36" i="84" s="1"/>
  <c r="AJ36" i="84"/>
  <c r="AI36" i="84" s="1"/>
  <c r="AH36" i="84"/>
  <c r="AG36" i="84" s="1"/>
  <c r="AF36" i="84"/>
  <c r="AE36" i="84" s="1"/>
  <c r="P36" i="84"/>
  <c r="O36" i="84"/>
  <c r="N36" i="84"/>
  <c r="H36" i="84"/>
  <c r="Q36" i="84" s="1"/>
  <c r="AP35" i="84"/>
  <c r="AO35" i="84" s="1"/>
  <c r="AN35" i="84"/>
  <c r="AM35" i="84" s="1"/>
  <c r="AL35" i="84"/>
  <c r="AK35" i="84" s="1"/>
  <c r="AJ35" i="84"/>
  <c r="AI35" i="84" s="1"/>
  <c r="AH35" i="84"/>
  <c r="AG35" i="84" s="1"/>
  <c r="AF35" i="84"/>
  <c r="AE35" i="84" s="1"/>
  <c r="P35" i="84"/>
  <c r="O35" i="84"/>
  <c r="N35" i="84"/>
  <c r="H35" i="84"/>
  <c r="Q35" i="84" s="1"/>
  <c r="AP34" i="84"/>
  <c r="AO34" i="84" s="1"/>
  <c r="AN34" i="84"/>
  <c r="AM34" i="84" s="1"/>
  <c r="AL34" i="84"/>
  <c r="AK34" i="84" s="1"/>
  <c r="AJ34" i="84"/>
  <c r="AI34" i="84" s="1"/>
  <c r="AH34" i="84"/>
  <c r="AG34" i="84" s="1"/>
  <c r="AF34" i="84"/>
  <c r="AE34" i="84" s="1"/>
  <c r="R34" i="84"/>
  <c r="I38" i="84" s="1"/>
  <c r="AP33" i="84"/>
  <c r="AO33" i="84" s="1"/>
  <c r="AN33" i="84"/>
  <c r="AM33" i="84" s="1"/>
  <c r="AL33" i="84"/>
  <c r="AK33" i="84" s="1"/>
  <c r="AJ33" i="84"/>
  <c r="AI33" i="84" s="1"/>
  <c r="AH33" i="84"/>
  <c r="AG33" i="84" s="1"/>
  <c r="AF33" i="84"/>
  <c r="AE33" i="84" s="1"/>
  <c r="AP32" i="84"/>
  <c r="AO32" i="84" s="1"/>
  <c r="AN32" i="84"/>
  <c r="AM32" i="84" s="1"/>
  <c r="AL32" i="84"/>
  <c r="AK32" i="84" s="1"/>
  <c r="AJ32" i="84"/>
  <c r="AI32" i="84" s="1"/>
  <c r="AH32" i="84"/>
  <c r="AG32" i="84" s="1"/>
  <c r="AF32" i="84"/>
  <c r="AE32" i="84" s="1"/>
  <c r="P32" i="84"/>
  <c r="O32" i="84"/>
  <c r="N32" i="84"/>
  <c r="H32" i="84"/>
  <c r="Q32" i="84" s="1"/>
  <c r="AP31" i="84"/>
  <c r="AO31" i="84" s="1"/>
  <c r="AN31" i="84"/>
  <c r="AM31" i="84" s="1"/>
  <c r="AL31" i="84"/>
  <c r="AK31" i="84" s="1"/>
  <c r="AJ31" i="84"/>
  <c r="AI31" i="84" s="1"/>
  <c r="AH31" i="84"/>
  <c r="AG31" i="84" s="1"/>
  <c r="AF31" i="84"/>
  <c r="AE31" i="84" s="1"/>
  <c r="P31" i="84"/>
  <c r="O31" i="84"/>
  <c r="N31" i="84"/>
  <c r="H31" i="84"/>
  <c r="Q31" i="84" s="1"/>
  <c r="AP30" i="84"/>
  <c r="AO30" i="84" s="1"/>
  <c r="AN30" i="84"/>
  <c r="AM30" i="84" s="1"/>
  <c r="AL30" i="84"/>
  <c r="AK30" i="84" s="1"/>
  <c r="AJ30" i="84"/>
  <c r="AI30" i="84" s="1"/>
  <c r="AH30" i="84"/>
  <c r="AG30" i="84" s="1"/>
  <c r="AF30" i="84"/>
  <c r="AE30" i="84" s="1"/>
  <c r="P30" i="84"/>
  <c r="O30" i="84"/>
  <c r="N30" i="84"/>
  <c r="H30" i="84"/>
  <c r="Q30" i="84" s="1"/>
  <c r="AP29" i="84"/>
  <c r="AO29" i="84" s="1"/>
  <c r="AN29" i="84"/>
  <c r="AM29" i="84" s="1"/>
  <c r="AL29" i="84"/>
  <c r="AK29" i="84" s="1"/>
  <c r="AJ29" i="84"/>
  <c r="AI29" i="84" s="1"/>
  <c r="AH29" i="84"/>
  <c r="AG29" i="84" s="1"/>
  <c r="AF29" i="84"/>
  <c r="AE29" i="84" s="1"/>
  <c r="P29" i="84"/>
  <c r="O29" i="84"/>
  <c r="N29" i="84"/>
  <c r="H29" i="84"/>
  <c r="Q29" i="84" s="1"/>
  <c r="AP28" i="84"/>
  <c r="AO28" i="84" s="1"/>
  <c r="AN28" i="84"/>
  <c r="AM28" i="84" s="1"/>
  <c r="AL28" i="84"/>
  <c r="AK28" i="84" s="1"/>
  <c r="AJ28" i="84"/>
  <c r="AI28" i="84" s="1"/>
  <c r="AH28" i="84"/>
  <c r="AG28" i="84" s="1"/>
  <c r="AF28" i="84"/>
  <c r="AE28" i="84" s="1"/>
  <c r="P28" i="84"/>
  <c r="O28" i="84"/>
  <c r="N28" i="84"/>
  <c r="H28" i="84"/>
  <c r="Q28" i="84" s="1"/>
  <c r="AP27" i="84"/>
  <c r="AO27" i="84" s="1"/>
  <c r="AN27" i="84"/>
  <c r="AM27" i="84" s="1"/>
  <c r="AL27" i="84"/>
  <c r="AK27" i="84" s="1"/>
  <c r="AJ27" i="84"/>
  <c r="AI27" i="84" s="1"/>
  <c r="AH27" i="84"/>
  <c r="AG27" i="84" s="1"/>
  <c r="AF27" i="84"/>
  <c r="AE27" i="84" s="1"/>
  <c r="R27" i="84"/>
  <c r="I32" i="84" s="1"/>
  <c r="AP26" i="84"/>
  <c r="AO26" i="84" s="1"/>
  <c r="AN26" i="84"/>
  <c r="AM26" i="84" s="1"/>
  <c r="AL26" i="84"/>
  <c r="AK26" i="84" s="1"/>
  <c r="AJ26" i="84"/>
  <c r="AI26" i="84" s="1"/>
  <c r="AH26" i="84"/>
  <c r="AG26" i="84" s="1"/>
  <c r="AF26" i="84"/>
  <c r="AE26" i="84" s="1"/>
  <c r="AP25" i="84"/>
  <c r="AO25" i="84" s="1"/>
  <c r="AN25" i="84"/>
  <c r="AM25" i="84" s="1"/>
  <c r="AL25" i="84"/>
  <c r="AK25" i="84" s="1"/>
  <c r="AJ25" i="84"/>
  <c r="AI25" i="84" s="1"/>
  <c r="AH25" i="84"/>
  <c r="AG25" i="84" s="1"/>
  <c r="AF25" i="84"/>
  <c r="AE25" i="84" s="1"/>
  <c r="P25" i="84"/>
  <c r="O25" i="84"/>
  <c r="N25" i="84"/>
  <c r="H25" i="84"/>
  <c r="Q25" i="84" s="1"/>
  <c r="AP24" i="84"/>
  <c r="AO24" i="84" s="1"/>
  <c r="AN24" i="84"/>
  <c r="AM24" i="84" s="1"/>
  <c r="AL24" i="84"/>
  <c r="AK24" i="84" s="1"/>
  <c r="AJ24" i="84"/>
  <c r="AI24" i="84" s="1"/>
  <c r="AH24" i="84"/>
  <c r="AG24" i="84" s="1"/>
  <c r="AF24" i="84"/>
  <c r="AE24" i="84" s="1"/>
  <c r="P24" i="84"/>
  <c r="O24" i="84"/>
  <c r="N24" i="84"/>
  <c r="H24" i="84"/>
  <c r="Q24" i="84" s="1"/>
  <c r="AP23" i="84"/>
  <c r="AO23" i="84" s="1"/>
  <c r="AN23" i="84"/>
  <c r="AM23" i="84" s="1"/>
  <c r="AL23" i="84"/>
  <c r="AK23" i="84" s="1"/>
  <c r="AJ23" i="84"/>
  <c r="AI23" i="84" s="1"/>
  <c r="AH23" i="84"/>
  <c r="AG23" i="84" s="1"/>
  <c r="AF23" i="84"/>
  <c r="AE23" i="84" s="1"/>
  <c r="P23" i="84"/>
  <c r="O23" i="84"/>
  <c r="N23" i="84"/>
  <c r="H23" i="84"/>
  <c r="Q23" i="84" s="1"/>
  <c r="AP22" i="84"/>
  <c r="AO22" i="84" s="1"/>
  <c r="AN22" i="84"/>
  <c r="AM22" i="84" s="1"/>
  <c r="AL22" i="84"/>
  <c r="AK22" i="84" s="1"/>
  <c r="AJ22" i="84"/>
  <c r="AI22" i="84" s="1"/>
  <c r="AH22" i="84"/>
  <c r="AG22" i="84" s="1"/>
  <c r="AF22" i="84"/>
  <c r="AE22" i="84" s="1"/>
  <c r="P22" i="84"/>
  <c r="O22" i="84"/>
  <c r="N22" i="84"/>
  <c r="H22" i="84"/>
  <c r="Q22" i="84" s="1"/>
  <c r="AP21" i="84"/>
  <c r="AO21" i="84" s="1"/>
  <c r="AN21" i="84"/>
  <c r="AM21" i="84" s="1"/>
  <c r="AL21" i="84"/>
  <c r="AK21" i="84" s="1"/>
  <c r="AJ21" i="84"/>
  <c r="AI21" i="84" s="1"/>
  <c r="AH21" i="84"/>
  <c r="AG21" i="84" s="1"/>
  <c r="AF21" i="84"/>
  <c r="AE21" i="84" s="1"/>
  <c r="P21" i="84"/>
  <c r="O21" i="84"/>
  <c r="N21" i="84"/>
  <c r="H21" i="84"/>
  <c r="Q21" i="84" s="1"/>
  <c r="AP20" i="84"/>
  <c r="AO20" i="84" s="1"/>
  <c r="AN20" i="84"/>
  <c r="AM20" i="84" s="1"/>
  <c r="AL20" i="84"/>
  <c r="AK20" i="84" s="1"/>
  <c r="AJ20" i="84"/>
  <c r="AI20" i="84" s="1"/>
  <c r="AH20" i="84"/>
  <c r="AG20" i="84" s="1"/>
  <c r="AF20" i="84"/>
  <c r="AE20" i="84" s="1"/>
  <c r="R20" i="84"/>
  <c r="I24" i="84" s="1"/>
  <c r="AP19" i="84"/>
  <c r="AO19" i="84" s="1"/>
  <c r="AN19" i="84"/>
  <c r="AM19" i="84" s="1"/>
  <c r="AL19" i="84"/>
  <c r="AK19" i="84" s="1"/>
  <c r="AJ19" i="84"/>
  <c r="AI19" i="84" s="1"/>
  <c r="AH19" i="84"/>
  <c r="AG19" i="84" s="1"/>
  <c r="AF19" i="84"/>
  <c r="AE19" i="84" s="1"/>
  <c r="AP18" i="84"/>
  <c r="AO18" i="84" s="1"/>
  <c r="AN18" i="84"/>
  <c r="AM18" i="84" s="1"/>
  <c r="AL18" i="84"/>
  <c r="AK18" i="84" s="1"/>
  <c r="AJ18" i="84"/>
  <c r="AI18" i="84" s="1"/>
  <c r="AH18" i="84"/>
  <c r="AG18" i="84" s="1"/>
  <c r="AF18" i="84"/>
  <c r="AE18" i="84" s="1"/>
  <c r="P18" i="84"/>
  <c r="O18" i="84"/>
  <c r="N18" i="84"/>
  <c r="H18" i="84"/>
  <c r="Q18" i="84" s="1"/>
  <c r="AP17" i="84"/>
  <c r="AO17" i="84" s="1"/>
  <c r="AN17" i="84"/>
  <c r="AM17" i="84" s="1"/>
  <c r="AL17" i="84"/>
  <c r="AK17" i="84" s="1"/>
  <c r="AJ17" i="84"/>
  <c r="AI17" i="84" s="1"/>
  <c r="AH17" i="84"/>
  <c r="AG17" i="84" s="1"/>
  <c r="AF17" i="84"/>
  <c r="AE17" i="84" s="1"/>
  <c r="P17" i="84"/>
  <c r="O17" i="84"/>
  <c r="N17" i="84"/>
  <c r="H17" i="84"/>
  <c r="Q17" i="84" s="1"/>
  <c r="AP16" i="84"/>
  <c r="AO16" i="84" s="1"/>
  <c r="AN16" i="84"/>
  <c r="AM16" i="84" s="1"/>
  <c r="AL16" i="84"/>
  <c r="AK16" i="84" s="1"/>
  <c r="AJ16" i="84"/>
  <c r="AI16" i="84" s="1"/>
  <c r="AH16" i="84"/>
  <c r="AG16" i="84" s="1"/>
  <c r="AF16" i="84"/>
  <c r="AE16" i="84" s="1"/>
  <c r="P16" i="84"/>
  <c r="O16" i="84"/>
  <c r="N16" i="84"/>
  <c r="H16" i="84"/>
  <c r="Q16" i="84" s="1"/>
  <c r="AP15" i="84"/>
  <c r="AO15" i="84" s="1"/>
  <c r="AN15" i="84"/>
  <c r="AM15" i="84" s="1"/>
  <c r="AL15" i="84"/>
  <c r="AK15" i="84" s="1"/>
  <c r="AJ15" i="84"/>
  <c r="AI15" i="84" s="1"/>
  <c r="AH15" i="84"/>
  <c r="AG15" i="84" s="1"/>
  <c r="AF15" i="84"/>
  <c r="AE15" i="84" s="1"/>
  <c r="P15" i="84"/>
  <c r="O15" i="84"/>
  <c r="N15" i="84"/>
  <c r="H15" i="84"/>
  <c r="Q15" i="84" s="1"/>
  <c r="AP14" i="84"/>
  <c r="AO14" i="84" s="1"/>
  <c r="AN14" i="84"/>
  <c r="AM14" i="84" s="1"/>
  <c r="AL14" i="84"/>
  <c r="AK14" i="84" s="1"/>
  <c r="AJ14" i="84"/>
  <c r="AI14" i="84" s="1"/>
  <c r="AH14" i="84"/>
  <c r="AG14" i="84" s="1"/>
  <c r="AF14" i="84"/>
  <c r="AE14" i="84" s="1"/>
  <c r="P14" i="84"/>
  <c r="O14" i="84"/>
  <c r="N14" i="84"/>
  <c r="H14" i="84"/>
  <c r="Q14" i="84" s="1"/>
  <c r="AP13" i="84"/>
  <c r="AO13" i="84" s="1"/>
  <c r="AN13" i="84"/>
  <c r="AM13" i="84" s="1"/>
  <c r="AL13" i="84"/>
  <c r="AK13" i="84" s="1"/>
  <c r="AJ13" i="84"/>
  <c r="AI13" i="84" s="1"/>
  <c r="AH13" i="84"/>
  <c r="AG13" i="84" s="1"/>
  <c r="AF13" i="84"/>
  <c r="AE13" i="84" s="1"/>
  <c r="R13" i="84"/>
  <c r="AP12" i="84"/>
  <c r="AO11" i="84" s="1"/>
  <c r="AN12" i="84"/>
  <c r="AM11" i="84" s="1"/>
  <c r="AL12" i="84"/>
  <c r="AK11" i="84" s="1"/>
  <c r="AJ12" i="84"/>
  <c r="AI11" i="84" s="1"/>
  <c r="AH12" i="84"/>
  <c r="AG11" i="84" s="1"/>
  <c r="AF12" i="84"/>
  <c r="AE11" i="84" s="1"/>
  <c r="AP10" i="84"/>
  <c r="AO10" i="84" s="1"/>
  <c r="AN10" i="84"/>
  <c r="AM10" i="84" s="1"/>
  <c r="AL10" i="84"/>
  <c r="AK10" i="84" s="1"/>
  <c r="AJ10" i="84"/>
  <c r="AI10" i="84" s="1"/>
  <c r="AH10" i="84"/>
  <c r="AG10" i="84" s="1"/>
  <c r="AF10" i="84"/>
  <c r="AE10" i="84" s="1"/>
  <c r="Q10" i="84"/>
  <c r="AP9" i="84"/>
  <c r="AO9" i="84" s="1"/>
  <c r="AN9" i="84"/>
  <c r="AM9" i="84" s="1"/>
  <c r="AL9" i="84"/>
  <c r="AK9" i="84" s="1"/>
  <c r="AJ9" i="84"/>
  <c r="AI9" i="84" s="1"/>
  <c r="AH9" i="84"/>
  <c r="AG9" i="84" s="1"/>
  <c r="AF9" i="84"/>
  <c r="AE9" i="84" s="1"/>
  <c r="Q9" i="84"/>
  <c r="AP8" i="84"/>
  <c r="AO8" i="84" s="1"/>
  <c r="AN8" i="84"/>
  <c r="AM8" i="84" s="1"/>
  <c r="AL8" i="84"/>
  <c r="AK8" i="84" s="1"/>
  <c r="AJ8" i="84"/>
  <c r="AI8" i="84" s="1"/>
  <c r="AH8" i="84"/>
  <c r="AG8" i="84" s="1"/>
  <c r="AF8" i="84"/>
  <c r="AE8" i="84" s="1"/>
  <c r="Q8" i="84"/>
  <c r="AP7" i="84"/>
  <c r="AO7" i="84" s="1"/>
  <c r="AN7" i="84"/>
  <c r="AM7" i="84" s="1"/>
  <c r="AL7" i="84"/>
  <c r="AK7" i="84" s="1"/>
  <c r="AJ7" i="84"/>
  <c r="AI7" i="84" s="1"/>
  <c r="AH7" i="84"/>
  <c r="AG7" i="84" s="1"/>
  <c r="AF7" i="84"/>
  <c r="AE7" i="84" s="1"/>
  <c r="Q7" i="84"/>
  <c r="AF8" i="82"/>
  <c r="AH8" i="82"/>
  <c r="AJ8" i="82"/>
  <c r="AI8" i="82" s="1"/>
  <c r="AL8" i="82"/>
  <c r="AK8" i="82" s="1"/>
  <c r="AN8" i="82"/>
  <c r="AM8" i="82" s="1"/>
  <c r="AP8" i="82"/>
  <c r="AO8" i="82" s="1"/>
  <c r="AF9" i="82"/>
  <c r="AH9" i="82"/>
  <c r="AJ9" i="82"/>
  <c r="AI9" i="82" s="1"/>
  <c r="AL9" i="82"/>
  <c r="AK9" i="82" s="1"/>
  <c r="AN9" i="82"/>
  <c r="AM9" i="82" s="1"/>
  <c r="AP9" i="82"/>
  <c r="AO9" i="82" s="1"/>
  <c r="AF10" i="82"/>
  <c r="AH10" i="82"/>
  <c r="AJ10" i="82"/>
  <c r="AI10" i="82" s="1"/>
  <c r="AL10" i="82"/>
  <c r="AK10" i="82" s="1"/>
  <c r="AN10" i="82"/>
  <c r="AM10" i="82" s="1"/>
  <c r="AP10" i="82"/>
  <c r="AO10" i="82" s="1"/>
  <c r="AF11" i="82"/>
  <c r="AH11" i="82"/>
  <c r="AJ11" i="82"/>
  <c r="AI11" i="82" s="1"/>
  <c r="AL11" i="82"/>
  <c r="AK11" i="82" s="1"/>
  <c r="AN11" i="82"/>
  <c r="AM11" i="82" s="1"/>
  <c r="AP11" i="82"/>
  <c r="AO11" i="82" s="1"/>
  <c r="AF12" i="82"/>
  <c r="AH12" i="82"/>
  <c r="AJ12" i="82"/>
  <c r="AI12" i="82" s="1"/>
  <c r="AL12" i="82"/>
  <c r="AK12" i="82" s="1"/>
  <c r="AN12" i="82"/>
  <c r="AM12" i="82" s="1"/>
  <c r="AP12" i="82"/>
  <c r="AO12" i="82" s="1"/>
  <c r="AF13" i="82"/>
  <c r="AH13" i="82"/>
  <c r="AJ13" i="82"/>
  <c r="AI13" i="82" s="1"/>
  <c r="AL13" i="82"/>
  <c r="AK13" i="82" s="1"/>
  <c r="AN13" i="82"/>
  <c r="AM13" i="82" s="1"/>
  <c r="AP13" i="82"/>
  <c r="AO13" i="82" s="1"/>
  <c r="AP7" i="82"/>
  <c r="AO7" i="82" s="1"/>
  <c r="AN7" i="82"/>
  <c r="AM7" i="82" s="1"/>
  <c r="AL7" i="82"/>
  <c r="AK7" i="82" s="1"/>
  <c r="AJ7" i="82"/>
  <c r="AI7" i="82" s="1"/>
  <c r="AH7" i="82"/>
  <c r="AF7" i="82"/>
  <c r="AD29" i="84" l="1"/>
  <c r="AD30" i="84"/>
  <c r="AD31" i="84"/>
  <c r="AD32" i="84"/>
  <c r="AD28" i="84"/>
  <c r="AD27" i="84"/>
  <c r="AD23" i="84"/>
  <c r="AD41" i="84"/>
  <c r="AD42" i="84"/>
  <c r="AD8" i="84"/>
  <c r="AD9" i="84"/>
  <c r="AD20" i="84"/>
  <c r="AD40" i="84"/>
  <c r="AD7" i="84"/>
  <c r="AD13" i="84"/>
  <c r="AD14" i="84"/>
  <c r="AD15" i="84"/>
  <c r="AD16" i="84"/>
  <c r="AD17" i="84"/>
  <c r="AD18" i="84"/>
  <c r="AD33" i="84"/>
  <c r="L8" i="84"/>
  <c r="AD10" i="84"/>
  <c r="AD19" i="84"/>
  <c r="AD21" i="84"/>
  <c r="AD22" i="84"/>
  <c r="AD26" i="84"/>
  <c r="I25" i="84"/>
  <c r="I35" i="84"/>
  <c r="I37" i="84"/>
  <c r="I39" i="84"/>
  <c r="L11" i="84"/>
  <c r="L9" i="84"/>
  <c r="L10" i="84"/>
  <c r="AE12" i="84"/>
  <c r="AG12" i="84"/>
  <c r="AI12" i="84"/>
  <c r="AK12" i="84"/>
  <c r="AM12" i="84"/>
  <c r="AO12" i="84"/>
  <c r="I21" i="84"/>
  <c r="I23" i="84"/>
  <c r="AD34" i="84"/>
  <c r="AD35" i="84"/>
  <c r="AD36" i="84"/>
  <c r="AD37" i="84"/>
  <c r="AD38" i="84"/>
  <c r="AD39" i="84"/>
  <c r="I22" i="84"/>
  <c r="I36" i="84"/>
  <c r="C165" i="84"/>
  <c r="C161" i="84"/>
  <c r="I7" i="84"/>
  <c r="J8" i="84"/>
  <c r="T8" i="84" s="1"/>
  <c r="I9" i="84"/>
  <c r="J10" i="84"/>
  <c r="I11" i="84"/>
  <c r="J7" i="84"/>
  <c r="T7" i="84" s="1"/>
  <c r="L7" i="84"/>
  <c r="I8" i="84"/>
  <c r="J9" i="84"/>
  <c r="J11" i="84"/>
  <c r="T9" i="84"/>
  <c r="I18" i="84"/>
  <c r="I17" i="84"/>
  <c r="I16" i="84"/>
  <c r="I15" i="84"/>
  <c r="I14" i="84"/>
  <c r="J14" i="84"/>
  <c r="J15" i="84"/>
  <c r="T15" i="84" s="1"/>
  <c r="J16" i="84"/>
  <c r="J17" i="84"/>
  <c r="T17" i="84" s="1"/>
  <c r="J18" i="84"/>
  <c r="AD24" i="84"/>
  <c r="AD25" i="84"/>
  <c r="T10" i="84"/>
  <c r="L14" i="84"/>
  <c r="L15" i="84"/>
  <c r="L16" i="84"/>
  <c r="L17" i="84"/>
  <c r="L18" i="84"/>
  <c r="L21" i="84"/>
  <c r="J21" i="84"/>
  <c r="T21" i="84" s="1"/>
  <c r="L22" i="84"/>
  <c r="J22" i="84"/>
  <c r="T22" i="84" s="1"/>
  <c r="L23" i="84"/>
  <c r="J23" i="84"/>
  <c r="T23" i="84" s="1"/>
  <c r="L28" i="84"/>
  <c r="J28" i="84"/>
  <c r="T28" i="84" s="1"/>
  <c r="L29" i="84"/>
  <c r="J29" i="84"/>
  <c r="T29" i="84" s="1"/>
  <c r="L30" i="84"/>
  <c r="J30" i="84"/>
  <c r="T30" i="84" s="1"/>
  <c r="L31" i="84"/>
  <c r="J31" i="84"/>
  <c r="T31" i="84" s="1"/>
  <c r="L32" i="84"/>
  <c r="J32" i="84"/>
  <c r="T32" i="84" s="1"/>
  <c r="K32" i="84" s="1"/>
  <c r="I45" i="84"/>
  <c r="I46" i="84"/>
  <c r="I44" i="84"/>
  <c r="I43" i="84"/>
  <c r="I42" i="84"/>
  <c r="J24" i="84"/>
  <c r="T24" i="84" s="1"/>
  <c r="L24" i="84"/>
  <c r="J25" i="84"/>
  <c r="T25" i="84" s="1"/>
  <c r="K25" i="84" s="1"/>
  <c r="L25" i="84"/>
  <c r="I28" i="84"/>
  <c r="I29" i="84"/>
  <c r="I30" i="84"/>
  <c r="I31" i="84"/>
  <c r="L35" i="84"/>
  <c r="J35" i="84"/>
  <c r="T35" i="84" s="1"/>
  <c r="L36" i="84"/>
  <c r="J36" i="84"/>
  <c r="T36" i="84" s="1"/>
  <c r="L37" i="84"/>
  <c r="J37" i="84"/>
  <c r="T37" i="84" s="1"/>
  <c r="L38" i="84"/>
  <c r="J38" i="84"/>
  <c r="T38" i="84" s="1"/>
  <c r="L39" i="84"/>
  <c r="J39" i="84"/>
  <c r="J45" i="84"/>
  <c r="T45" i="84" s="1"/>
  <c r="L42" i="84"/>
  <c r="J42" i="84"/>
  <c r="T42" i="84" s="1"/>
  <c r="L43" i="84"/>
  <c r="J43" i="84"/>
  <c r="T43" i="84" s="1"/>
  <c r="L44" i="84"/>
  <c r="J44" i="84"/>
  <c r="T44" i="84" s="1"/>
  <c r="L45" i="84"/>
  <c r="L46" i="84"/>
  <c r="J46" i="84"/>
  <c r="T46" i="84" s="1"/>
  <c r="E11" i="8"/>
  <c r="E7" i="8"/>
  <c r="F7" i="8"/>
  <c r="E10" i="8"/>
  <c r="E8" i="8"/>
  <c r="F8" i="8"/>
  <c r="F12" i="8"/>
  <c r="A1" i="115" s="1"/>
  <c r="A1" i="112" l="1"/>
  <c r="B300" i="122"/>
  <c r="B302" i="122"/>
  <c r="B304" i="122"/>
  <c r="B306" i="122"/>
  <c r="B308" i="122"/>
  <c r="B301" i="122"/>
  <c r="B303" i="122"/>
  <c r="B305" i="122"/>
  <c r="B307" i="122"/>
  <c r="B309" i="122"/>
  <c r="B312" i="115"/>
  <c r="B314" i="115"/>
  <c r="B315" i="115"/>
  <c r="B316" i="115"/>
  <c r="B317" i="115"/>
  <c r="B313" i="115"/>
  <c r="B300" i="115"/>
  <c r="B302" i="115"/>
  <c r="B304" i="115"/>
  <c r="B306" i="115"/>
  <c r="B308" i="115"/>
  <c r="B310" i="115"/>
  <c r="B301" i="115"/>
  <c r="B303" i="115"/>
  <c r="B305" i="115"/>
  <c r="B307" i="115"/>
  <c r="B309" i="115"/>
  <c r="B311" i="115"/>
  <c r="R25" i="84"/>
  <c r="A1" i="82"/>
  <c r="B312" i="112"/>
  <c r="B300" i="112"/>
  <c r="B306" i="112"/>
  <c r="B310" i="112"/>
  <c r="B301" i="112"/>
  <c r="B303" i="112"/>
  <c r="B305" i="112"/>
  <c r="B307" i="112"/>
  <c r="B309" i="112"/>
  <c r="B311" i="112"/>
  <c r="B302" i="112"/>
  <c r="B304" i="112"/>
  <c r="B308" i="112"/>
  <c r="A1" i="84"/>
  <c r="T39" i="84"/>
  <c r="K39" i="84" s="1"/>
  <c r="R39" i="84" s="1"/>
  <c r="K44" i="84"/>
  <c r="AD12" i="84"/>
  <c r="AD11" i="84"/>
  <c r="K11" i="84"/>
  <c r="K7" i="84"/>
  <c r="K10" i="84"/>
  <c r="K8" i="84"/>
  <c r="K9" i="84"/>
  <c r="B118" i="84"/>
  <c r="B116" i="84"/>
  <c r="B114" i="84"/>
  <c r="B112" i="84"/>
  <c r="K24" i="84"/>
  <c r="R24" i="84" s="1"/>
  <c r="K31" i="84"/>
  <c r="K29" i="84"/>
  <c r="K23" i="84"/>
  <c r="K21" i="84"/>
  <c r="K30" i="84"/>
  <c r="K28" i="84"/>
  <c r="K22" i="84"/>
  <c r="K43" i="84"/>
  <c r="K42" i="84"/>
  <c r="R42" i="84" s="1"/>
  <c r="K46" i="84"/>
  <c r="R46" i="84" s="1"/>
  <c r="R44" i="84"/>
  <c r="K37" i="84"/>
  <c r="R37" i="84" s="1"/>
  <c r="K36" i="84"/>
  <c r="R36" i="84" s="1"/>
  <c r="K35" i="84"/>
  <c r="R35" i="84" s="1"/>
  <c r="R32" i="84"/>
  <c r="R31" i="84"/>
  <c r="R30" i="84"/>
  <c r="R29" i="84"/>
  <c r="R28" i="84"/>
  <c r="R23" i="84"/>
  <c r="R22" i="84"/>
  <c r="R21" i="84"/>
  <c r="R10" i="84"/>
  <c r="R9" i="84"/>
  <c r="R8" i="84"/>
  <c r="R7" i="84"/>
  <c r="R43" i="84"/>
  <c r="K45" i="84"/>
  <c r="K38" i="84"/>
  <c r="R38" i="84" s="1"/>
  <c r="R45" i="84"/>
  <c r="T18" i="84"/>
  <c r="T16" i="84"/>
  <c r="K16" i="84" s="1"/>
  <c r="R16" i="84" s="1"/>
  <c r="T14" i="84"/>
  <c r="B132" i="84"/>
  <c r="C132" i="84" s="1"/>
  <c r="B128" i="84"/>
  <c r="C210" i="84"/>
  <c r="E210" i="84" s="1"/>
  <c r="C206" i="84"/>
  <c r="E222" i="84" s="1"/>
  <c r="C204" i="84"/>
  <c r="E205" i="84" s="1"/>
  <c r="G207" i="84" s="1"/>
  <c r="J208" i="84" s="1"/>
  <c r="C202" i="84"/>
  <c r="E220" i="84" s="1"/>
  <c r="C200" i="84"/>
  <c r="E201" i="84" s="1"/>
  <c r="G211" i="84" s="1"/>
  <c r="C196" i="84"/>
  <c r="E196" i="84" s="1"/>
  <c r="B126" i="84"/>
  <c r="B124" i="84"/>
  <c r="B122" i="84"/>
  <c r="J117" i="84"/>
  <c r="B108" i="84"/>
  <c r="C107" i="84" s="1"/>
  <c r="E140" i="84" s="1"/>
  <c r="G148" i="84" s="1"/>
  <c r="J152" i="84" s="1"/>
  <c r="B106" i="84"/>
  <c r="C159" i="84" s="1"/>
  <c r="B102" i="84"/>
  <c r="C102" i="84" s="1"/>
  <c r="AH9" i="16" l="1"/>
  <c r="AH17" i="16"/>
  <c r="AH12" i="16"/>
  <c r="AH16" i="16"/>
  <c r="AH15" i="16"/>
  <c r="BC15" i="16" s="1"/>
  <c r="AH19" i="16"/>
  <c r="AH21" i="16"/>
  <c r="BC21" i="16" s="1"/>
  <c r="AH24" i="16"/>
  <c r="AH29" i="16"/>
  <c r="AH28" i="16"/>
  <c r="AH27" i="16"/>
  <c r="BC27" i="16" s="1"/>
  <c r="AH31" i="16"/>
  <c r="AH35" i="16"/>
  <c r="BC35" i="16" s="1"/>
  <c r="AH33" i="16"/>
  <c r="AH37" i="16"/>
  <c r="AH39" i="16"/>
  <c r="BC39" i="16" s="1"/>
  <c r="AH41" i="16"/>
  <c r="AH45" i="16"/>
  <c r="AH47" i="16"/>
  <c r="AH49" i="16"/>
  <c r="AH51" i="16"/>
  <c r="BC51" i="16" s="1"/>
  <c r="AH53" i="16"/>
  <c r="AH55" i="16"/>
  <c r="AH57" i="16"/>
  <c r="AH59" i="16"/>
  <c r="AH61" i="16"/>
  <c r="AH63" i="16"/>
  <c r="AH65" i="16"/>
  <c r="AH67" i="16"/>
  <c r="AH69" i="16"/>
  <c r="AH71" i="16"/>
  <c r="AH73" i="16"/>
  <c r="AH75" i="16"/>
  <c r="AH77" i="16"/>
  <c r="AH79" i="16"/>
  <c r="AH81" i="16"/>
  <c r="AH83" i="16"/>
  <c r="AH85" i="16"/>
  <c r="AH87" i="16"/>
  <c r="AH89" i="16"/>
  <c r="AH91" i="16"/>
  <c r="AH93" i="16"/>
  <c r="BC93" i="16" s="1"/>
  <c r="AH95" i="16"/>
  <c r="AH97" i="16"/>
  <c r="AH99" i="16"/>
  <c r="AH101" i="16"/>
  <c r="AH103" i="16"/>
  <c r="AH105" i="16"/>
  <c r="AH107" i="16"/>
  <c r="AH109" i="16"/>
  <c r="AH111" i="16"/>
  <c r="BC111" i="16" s="1"/>
  <c r="AH113" i="16"/>
  <c r="AH115" i="16"/>
  <c r="AH117" i="16"/>
  <c r="AH7" i="16"/>
  <c r="AH10" i="16"/>
  <c r="AH11" i="16"/>
  <c r="AH13" i="16"/>
  <c r="AH14" i="16"/>
  <c r="AH18" i="16"/>
  <c r="BC18" i="16" s="1"/>
  <c r="AH20" i="16"/>
  <c r="AH23" i="16"/>
  <c r="AH22" i="16"/>
  <c r="AH26" i="16"/>
  <c r="AH30" i="16"/>
  <c r="AH25" i="16"/>
  <c r="AH34" i="16"/>
  <c r="AH32" i="16"/>
  <c r="AH36" i="16"/>
  <c r="AH38" i="16"/>
  <c r="AH40" i="16"/>
  <c r="AH42" i="16"/>
  <c r="AH46" i="16"/>
  <c r="AH48" i="16"/>
  <c r="AH50" i="16"/>
  <c r="AH52" i="16"/>
  <c r="AH54" i="16"/>
  <c r="AH56" i="16"/>
  <c r="AH58" i="16"/>
  <c r="AH60" i="16"/>
  <c r="AH62" i="16"/>
  <c r="AH64" i="16"/>
  <c r="AH66" i="16"/>
  <c r="AH68" i="16"/>
  <c r="AH70" i="16"/>
  <c r="AH72" i="16"/>
  <c r="BC72" i="16" s="1"/>
  <c r="AH74" i="16"/>
  <c r="AH76" i="16"/>
  <c r="AH78" i="16"/>
  <c r="AH80" i="16"/>
  <c r="AH82" i="16"/>
  <c r="AH84" i="16"/>
  <c r="AH86" i="16"/>
  <c r="AH88" i="16"/>
  <c r="AH90" i="16"/>
  <c r="AH92" i="16"/>
  <c r="AH94" i="16"/>
  <c r="AH96" i="16"/>
  <c r="BC96" i="16" s="1"/>
  <c r="AH98" i="16"/>
  <c r="AH100" i="16"/>
  <c r="AH102" i="16"/>
  <c r="AH104" i="16"/>
  <c r="AH106" i="16"/>
  <c r="AH108" i="16"/>
  <c r="AH110" i="16"/>
  <c r="AH112" i="16"/>
  <c r="AH114" i="16"/>
  <c r="BC114" i="16" s="1"/>
  <c r="AH116" i="16"/>
  <c r="AH8" i="16"/>
  <c r="AA72" i="16"/>
  <c r="AV72" i="16" s="1"/>
  <c r="AA7" i="16"/>
  <c r="AA9" i="16"/>
  <c r="AA14" i="16"/>
  <c r="AA12" i="16"/>
  <c r="AA16" i="16"/>
  <c r="AA24" i="16"/>
  <c r="AA11" i="16"/>
  <c r="AA20" i="16"/>
  <c r="AA17" i="16"/>
  <c r="AA10" i="16"/>
  <c r="AA15" i="16"/>
  <c r="AA13" i="16"/>
  <c r="AA28" i="16"/>
  <c r="AA29" i="16"/>
  <c r="AA8" i="16"/>
  <c r="AA26" i="16"/>
  <c r="AA32" i="16"/>
  <c r="AA23" i="16"/>
  <c r="AA40" i="16"/>
  <c r="AA18" i="16"/>
  <c r="AA46" i="16"/>
  <c r="AA48" i="16"/>
  <c r="AA50" i="16"/>
  <c r="AA52" i="16"/>
  <c r="AA54" i="16"/>
  <c r="AA56" i="16"/>
  <c r="AA58" i="16"/>
  <c r="AA60" i="16"/>
  <c r="AA62" i="16"/>
  <c r="AA64" i="16"/>
  <c r="AA66" i="16"/>
  <c r="AA68" i="16"/>
  <c r="AA39" i="16"/>
  <c r="AA33" i="16"/>
  <c r="AA27" i="16"/>
  <c r="AA45" i="16"/>
  <c r="AA49" i="16"/>
  <c r="AA53" i="16"/>
  <c r="AA57" i="16"/>
  <c r="AA61" i="16"/>
  <c r="AA65" i="16"/>
  <c r="AA69" i="16"/>
  <c r="AA25" i="16"/>
  <c r="AA73" i="16"/>
  <c r="AA75" i="16"/>
  <c r="AA77" i="16"/>
  <c r="AA79" i="16"/>
  <c r="AA81" i="16"/>
  <c r="AA37" i="16"/>
  <c r="AA84" i="16"/>
  <c r="AA86" i="16"/>
  <c r="AA88" i="16"/>
  <c r="AA90" i="16"/>
  <c r="AA92" i="16"/>
  <c r="AA94" i="16"/>
  <c r="AA95" i="16"/>
  <c r="AA97" i="16"/>
  <c r="AA99" i="16"/>
  <c r="AA101" i="16"/>
  <c r="AA103" i="16"/>
  <c r="AA105" i="16"/>
  <c r="AA106" i="16"/>
  <c r="AA107" i="16"/>
  <c r="AA108" i="16"/>
  <c r="AA38" i="16"/>
  <c r="AA110" i="16"/>
  <c r="AA41" i="16"/>
  <c r="AA113" i="16"/>
  <c r="AA115" i="16"/>
  <c r="AA117" i="16"/>
  <c r="AA35" i="16"/>
  <c r="AA30" i="16"/>
  <c r="AA21" i="16"/>
  <c r="AA47" i="16"/>
  <c r="AA51" i="16"/>
  <c r="AA55" i="16"/>
  <c r="AA59" i="16"/>
  <c r="AA63" i="16"/>
  <c r="AA67" i="16"/>
  <c r="AA70" i="16"/>
  <c r="AA71" i="16"/>
  <c r="AA74" i="16"/>
  <c r="AA76" i="16"/>
  <c r="AA78" i="16"/>
  <c r="AA80" i="16"/>
  <c r="AA82" i="16"/>
  <c r="AA83" i="16"/>
  <c r="AA85" i="16"/>
  <c r="AA87" i="16"/>
  <c r="AA89" i="16"/>
  <c r="AA91" i="16"/>
  <c r="AA93" i="16"/>
  <c r="AA36" i="16"/>
  <c r="AA96" i="16"/>
  <c r="AA98" i="16"/>
  <c r="AA100" i="16"/>
  <c r="AA102" i="16"/>
  <c r="AA104" i="16"/>
  <c r="AA31" i="16"/>
  <c r="AA34" i="16"/>
  <c r="AA42" i="16"/>
  <c r="AA22" i="16"/>
  <c r="AA109" i="16"/>
  <c r="AA111" i="16"/>
  <c r="AA112" i="16"/>
  <c r="AA114" i="16"/>
  <c r="AA116" i="16"/>
  <c r="AA19" i="16"/>
  <c r="B308" i="82"/>
  <c r="B309" i="82"/>
  <c r="B310" i="82"/>
  <c r="B311" i="82"/>
  <c r="B312" i="82"/>
  <c r="B300" i="82"/>
  <c r="B302" i="82"/>
  <c r="B304" i="82"/>
  <c r="B306" i="82"/>
  <c r="B301" i="82"/>
  <c r="B303" i="82"/>
  <c r="B305" i="82"/>
  <c r="B307" i="82"/>
  <c r="M8" i="84"/>
  <c r="C123" i="84"/>
  <c r="C114" i="84"/>
  <c r="C115" i="84"/>
  <c r="C127" i="84"/>
  <c r="E146" i="84" s="1"/>
  <c r="G150" i="84" s="1"/>
  <c r="J149" i="84" s="1"/>
  <c r="C118" i="84"/>
  <c r="C119" i="84"/>
  <c r="M10" i="84"/>
  <c r="C167" i="84"/>
  <c r="C111" i="84"/>
  <c r="C169" i="84"/>
  <c r="C163" i="84"/>
  <c r="C116" i="84"/>
  <c r="M11" i="84"/>
  <c r="M7" i="84"/>
  <c r="M9" i="84"/>
  <c r="M38" i="84"/>
  <c r="S38" i="84" s="1"/>
  <c r="S10" i="84"/>
  <c r="M35" i="84"/>
  <c r="S35" i="84" s="1"/>
  <c r="M39" i="84"/>
  <c r="S39" i="84" s="1"/>
  <c r="M37" i="84"/>
  <c r="S37" i="84" s="1"/>
  <c r="M36" i="84"/>
  <c r="S36" i="84" s="1"/>
  <c r="M46" i="84"/>
  <c r="S46" i="84" s="1"/>
  <c r="C157" i="84"/>
  <c r="E157" i="84" s="1"/>
  <c r="C103" i="84"/>
  <c r="E105" i="84" s="1"/>
  <c r="J135" i="84" s="1"/>
  <c r="B300" i="84"/>
  <c r="E209" i="84"/>
  <c r="G213" i="84" s="1"/>
  <c r="E224" i="84"/>
  <c r="G224" i="84" s="1"/>
  <c r="K14" i="84"/>
  <c r="R14" i="84" s="1"/>
  <c r="K18" i="84"/>
  <c r="R18" i="84" s="1"/>
  <c r="M43" i="84"/>
  <c r="S43" i="84" s="1"/>
  <c r="S8" i="84"/>
  <c r="M21" i="84"/>
  <c r="S21" i="84" s="1"/>
  <c r="M23" i="84"/>
  <c r="S23" i="84" s="1"/>
  <c r="M29" i="84"/>
  <c r="S29" i="84" s="1"/>
  <c r="M31" i="84"/>
  <c r="S31" i="84" s="1"/>
  <c r="M44" i="84"/>
  <c r="S44" i="84" s="1"/>
  <c r="K15" i="84"/>
  <c r="R15" i="84" s="1"/>
  <c r="M25" i="84"/>
  <c r="S25" i="84" s="1"/>
  <c r="E159" i="84"/>
  <c r="E161" i="84"/>
  <c r="E165" i="84"/>
  <c r="E218" i="84"/>
  <c r="G218" i="84" s="1"/>
  <c r="E197" i="84"/>
  <c r="G199" i="84" s="1"/>
  <c r="J203" i="84" s="1"/>
  <c r="G220" i="84"/>
  <c r="G222" i="84"/>
  <c r="E163" i="84"/>
  <c r="C131" i="84"/>
  <c r="E129" i="84" s="1"/>
  <c r="C171" i="84"/>
  <c r="E171" i="84" s="1"/>
  <c r="M45" i="84"/>
  <c r="S45" i="84" s="1"/>
  <c r="S7" i="84"/>
  <c r="S9" i="84"/>
  <c r="M22" i="84"/>
  <c r="S22" i="84" s="1"/>
  <c r="M28" i="84"/>
  <c r="S28" i="84" s="1"/>
  <c r="M30" i="84"/>
  <c r="S30" i="84" s="1"/>
  <c r="M32" i="84"/>
  <c r="S32" i="84" s="1"/>
  <c r="M42" i="84"/>
  <c r="S42" i="84" s="1"/>
  <c r="K17" i="84"/>
  <c r="R17" i="84" s="1"/>
  <c r="M24" i="84"/>
  <c r="S24" i="84" s="1"/>
  <c r="AZ13" i="16"/>
  <c r="BB13" i="16"/>
  <c r="BC13" i="16"/>
  <c r="AZ36" i="16"/>
  <c r="BB36" i="16"/>
  <c r="BC36" i="16"/>
  <c r="AZ16" i="16"/>
  <c r="BB16" i="16"/>
  <c r="BC16" i="16"/>
  <c r="AZ23" i="16"/>
  <c r="BB23" i="16"/>
  <c r="BC23" i="16"/>
  <c r="AZ37" i="16"/>
  <c r="BB37" i="16"/>
  <c r="BC37" i="16"/>
  <c r="AZ26" i="16"/>
  <c r="BB26" i="16"/>
  <c r="BC26" i="16"/>
  <c r="AZ11" i="16"/>
  <c r="BB11" i="16"/>
  <c r="BC11" i="16"/>
  <c r="AZ38" i="16"/>
  <c r="BB38" i="16"/>
  <c r="BC38" i="16"/>
  <c r="AZ31" i="16"/>
  <c r="BB31" i="16"/>
  <c r="BC31" i="16"/>
  <c r="AZ66" i="16"/>
  <c r="BB66" i="16"/>
  <c r="BC66" i="16"/>
  <c r="AZ29" i="16"/>
  <c r="BB29" i="16"/>
  <c r="BC29" i="16"/>
  <c r="AZ8" i="16"/>
  <c r="BB8" i="16"/>
  <c r="BC8" i="16"/>
  <c r="AZ93" i="16"/>
  <c r="BB93" i="16"/>
  <c r="AZ17" i="16"/>
  <c r="BB17" i="16"/>
  <c r="BC17" i="16"/>
  <c r="BJ43" i="16" l="1"/>
  <c r="BJ44" i="16"/>
  <c r="BQ43" i="16"/>
  <c r="BQ44" i="16"/>
  <c r="BQ72" i="16"/>
  <c r="BQ117" i="16"/>
  <c r="BQ109" i="16"/>
  <c r="BQ92" i="16"/>
  <c r="BQ74" i="16"/>
  <c r="BQ57" i="16"/>
  <c r="BQ36" i="16"/>
  <c r="BQ19" i="16"/>
  <c r="BQ8" i="16"/>
  <c r="BQ104" i="16"/>
  <c r="BQ84" i="16"/>
  <c r="BQ67" i="16"/>
  <c r="BQ50" i="16"/>
  <c r="BQ38" i="16"/>
  <c r="BQ16" i="16"/>
  <c r="BQ113" i="16"/>
  <c r="BQ95" i="16"/>
  <c r="BQ76" i="16"/>
  <c r="BQ59" i="16"/>
  <c r="BQ12" i="16"/>
  <c r="BQ18" i="16"/>
  <c r="BQ45" i="16"/>
  <c r="BQ10" i="16"/>
  <c r="BQ86" i="16"/>
  <c r="BQ68" i="16"/>
  <c r="BQ52" i="16"/>
  <c r="BQ116" i="16"/>
  <c r="BQ26" i="16"/>
  <c r="BQ7" i="16"/>
  <c r="BQ98" i="16"/>
  <c r="BQ79" i="16"/>
  <c r="BQ61" i="16"/>
  <c r="BQ35" i="16"/>
  <c r="BQ37" i="16"/>
  <c r="BQ33" i="16"/>
  <c r="BQ107" i="16"/>
  <c r="BQ89" i="16"/>
  <c r="BQ39" i="16"/>
  <c r="BQ54" i="16"/>
  <c r="BQ112" i="16"/>
  <c r="BQ110" i="16"/>
  <c r="BQ23" i="16"/>
  <c r="BQ100" i="16"/>
  <c r="BQ81" i="16"/>
  <c r="BQ63" i="16"/>
  <c r="BQ48" i="16"/>
  <c r="BQ40" i="16"/>
  <c r="BQ28" i="16"/>
  <c r="BQ108" i="16"/>
  <c r="BQ91" i="16"/>
  <c r="BQ71" i="16"/>
  <c r="BQ56" i="16"/>
  <c r="BQ94" i="16"/>
  <c r="BQ24" i="16"/>
  <c r="BQ11" i="16"/>
  <c r="BQ6" i="16"/>
  <c r="BQ106" i="16"/>
  <c r="BQ102" i="16"/>
  <c r="BQ83" i="16"/>
  <c r="BQ65" i="16"/>
  <c r="BQ49" i="16"/>
  <c r="BQ34" i="16"/>
  <c r="BQ14" i="16"/>
  <c r="BQ111" i="16"/>
  <c r="BQ93" i="16"/>
  <c r="BQ75" i="16"/>
  <c r="BQ58" i="16"/>
  <c r="BQ103" i="16"/>
  <c r="BQ20" i="16"/>
  <c r="BQ15" i="16"/>
  <c r="BQ105" i="16"/>
  <c r="BQ85" i="16"/>
  <c r="BQ9" i="16"/>
  <c r="BQ51" i="16"/>
  <c r="BQ87" i="16"/>
  <c r="BQ27" i="16"/>
  <c r="BQ115" i="16"/>
  <c r="BQ97" i="16"/>
  <c r="BQ78" i="16"/>
  <c r="BQ60" i="16"/>
  <c r="BQ46" i="16"/>
  <c r="BQ21" i="16"/>
  <c r="BQ73" i="16"/>
  <c r="BQ114" i="16"/>
  <c r="BQ88" i="16"/>
  <c r="BQ69" i="16"/>
  <c r="BQ53" i="16"/>
  <c r="BQ31" i="16"/>
  <c r="BQ99" i="16"/>
  <c r="BQ62" i="16"/>
  <c r="BQ96" i="16"/>
  <c r="BQ42" i="16"/>
  <c r="BQ70" i="16"/>
  <c r="BQ13" i="16"/>
  <c r="BQ17" i="16"/>
  <c r="BQ82" i="16"/>
  <c r="BQ30" i="16"/>
  <c r="BQ41" i="16"/>
  <c r="BQ25" i="16"/>
  <c r="BQ29" i="16"/>
  <c r="BQ80" i="16"/>
  <c r="BQ47" i="16"/>
  <c r="BQ32" i="16"/>
  <c r="BQ90" i="16"/>
  <c r="BQ55" i="16"/>
  <c r="BQ22" i="16"/>
  <c r="BQ101" i="16"/>
  <c r="BQ64" i="16"/>
  <c r="BQ66" i="16"/>
  <c r="BQ77" i="16"/>
  <c r="Z72" i="16"/>
  <c r="AU72" i="16" s="1"/>
  <c r="BJ72" i="16"/>
  <c r="Z77" i="16"/>
  <c r="Z23" i="16"/>
  <c r="Z11" i="16"/>
  <c r="Z28" i="16"/>
  <c r="Z14" i="16"/>
  <c r="Z27" i="16"/>
  <c r="Z32" i="16"/>
  <c r="Z73" i="16"/>
  <c r="Z18" i="16"/>
  <c r="Z41" i="16"/>
  <c r="Z22" i="16"/>
  <c r="Z21" i="16"/>
  <c r="Z19" i="16"/>
  <c r="Z9" i="16"/>
  <c r="Z37" i="16"/>
  <c r="Z96" i="16"/>
  <c r="Z40" i="16"/>
  <c r="Z38" i="16"/>
  <c r="AU38" i="16" s="1"/>
  <c r="Z116" i="16"/>
  <c r="Z35" i="16"/>
  <c r="Z13" i="16"/>
  <c r="Z103" i="16"/>
  <c r="Z46" i="16"/>
  <c r="Z48" i="16"/>
  <c r="Z49" i="16"/>
  <c r="Z51" i="16"/>
  <c r="Z53" i="16"/>
  <c r="Z55" i="16"/>
  <c r="Z57" i="16"/>
  <c r="Z59" i="16"/>
  <c r="Z61" i="16"/>
  <c r="Z63" i="16"/>
  <c r="Z65" i="16"/>
  <c r="Z68" i="16"/>
  <c r="Z39" i="16"/>
  <c r="Z71" i="16"/>
  <c r="Z75" i="16"/>
  <c r="Z78" i="16"/>
  <c r="Z80" i="16"/>
  <c r="Z82" i="16"/>
  <c r="Z84" i="16"/>
  <c r="Z86" i="16"/>
  <c r="Z89" i="16"/>
  <c r="Z91" i="16"/>
  <c r="Z93" i="16"/>
  <c r="Z97" i="16"/>
  <c r="Z99" i="16"/>
  <c r="Z101" i="16"/>
  <c r="Z104" i="16"/>
  <c r="Z10" i="16"/>
  <c r="Z107" i="16"/>
  <c r="Z108" i="16"/>
  <c r="Z113" i="16"/>
  <c r="Z117" i="16"/>
  <c r="Z7" i="16"/>
  <c r="Z29" i="16"/>
  <c r="Z17" i="16"/>
  <c r="Z8" i="16"/>
  <c r="AU8" i="16" s="1"/>
  <c r="Z15" i="16"/>
  <c r="Z16" i="16"/>
  <c r="AU16" i="16" s="1"/>
  <c r="Z33" i="16"/>
  <c r="Z45" i="16"/>
  <c r="Z110" i="16"/>
  <c r="Z24" i="16"/>
  <c r="Z26" i="16"/>
  <c r="Z31" i="16"/>
  <c r="Z66" i="16"/>
  <c r="Z20" i="16"/>
  <c r="Z25" i="16"/>
  <c r="Z114" i="16"/>
  <c r="Z111" i="16"/>
  <c r="Z34" i="16"/>
  <c r="Z87" i="16"/>
  <c r="Z112" i="16"/>
  <c r="Z94" i="16"/>
  <c r="Z36" i="16"/>
  <c r="AU36" i="16" s="1"/>
  <c r="Z12" i="16"/>
  <c r="Z47" i="16"/>
  <c r="Z30" i="16"/>
  <c r="Z50" i="16"/>
  <c r="Z52" i="16"/>
  <c r="Z54" i="16"/>
  <c r="Z56" i="16"/>
  <c r="Z58" i="16"/>
  <c r="Z60" i="16"/>
  <c r="Z62" i="16"/>
  <c r="Z64" i="16"/>
  <c r="Z67" i="16"/>
  <c r="Z69" i="16"/>
  <c r="Z70" i="16"/>
  <c r="Z74" i="16"/>
  <c r="Z76" i="16"/>
  <c r="Z79" i="16"/>
  <c r="Z81" i="16"/>
  <c r="Z83" i="16"/>
  <c r="Z85" i="16"/>
  <c r="Z88" i="16"/>
  <c r="Z90" i="16"/>
  <c r="Z92" i="16"/>
  <c r="Z95" i="16"/>
  <c r="Z98" i="16"/>
  <c r="Z100" i="16"/>
  <c r="Z102" i="16"/>
  <c r="Z105" i="16"/>
  <c r="Z106" i="16"/>
  <c r="Z42" i="16"/>
  <c r="Z109" i="16"/>
  <c r="Z115" i="16"/>
  <c r="AV114" i="16"/>
  <c r="AU93" i="16"/>
  <c r="AU37" i="16"/>
  <c r="AU29" i="16"/>
  <c r="AU17" i="16"/>
  <c r="G133" i="84"/>
  <c r="J132" i="84" s="1"/>
  <c r="E121" i="84"/>
  <c r="E144" i="84"/>
  <c r="G145" i="84" s="1"/>
  <c r="J146" i="84" s="1"/>
  <c r="M17" i="84"/>
  <c r="S17" i="84" s="1"/>
  <c r="G226" i="84"/>
  <c r="I226" i="84" s="1"/>
  <c r="G219" i="84"/>
  <c r="J224" i="84" s="1"/>
  <c r="M15" i="84"/>
  <c r="S15" i="84" s="1"/>
  <c r="M14" i="84"/>
  <c r="S14" i="84" s="1"/>
  <c r="E167" i="84"/>
  <c r="E183" i="84" s="1"/>
  <c r="G183" i="84" s="1"/>
  <c r="E179" i="84"/>
  <c r="G179" i="84" s="1"/>
  <c r="E158" i="84"/>
  <c r="G172" i="84" s="1"/>
  <c r="J176" i="84" s="1"/>
  <c r="G228" i="84"/>
  <c r="I228" i="84" s="1"/>
  <c r="G223" i="84"/>
  <c r="J221" i="84" s="1"/>
  <c r="E181" i="84"/>
  <c r="G181" i="84" s="1"/>
  <c r="E162" i="84"/>
  <c r="G160" i="84" s="1"/>
  <c r="J164" i="84" s="1"/>
  <c r="M18" i="84"/>
  <c r="S18" i="84" s="1"/>
  <c r="E169" i="84"/>
  <c r="M16" i="84"/>
  <c r="S16" i="84" s="1"/>
  <c r="V94" i="16"/>
  <c r="BI43" i="16" l="1"/>
  <c r="BI44" i="16"/>
  <c r="BI72" i="16"/>
  <c r="AU114" i="16"/>
  <c r="BI117" i="16"/>
  <c r="BJ116" i="16"/>
  <c r="BI41" i="16"/>
  <c r="BI99" i="16"/>
  <c r="BI92" i="16"/>
  <c r="BI11" i="16"/>
  <c r="BI115" i="16"/>
  <c r="BI113" i="16"/>
  <c r="BI42" i="16"/>
  <c r="BI105" i="16"/>
  <c r="BI101" i="16"/>
  <c r="BI97" i="16"/>
  <c r="BI90" i="16"/>
  <c r="BI85" i="16"/>
  <c r="BI80" i="16"/>
  <c r="BI76" i="16"/>
  <c r="BI70" i="16"/>
  <c r="BI64" i="16"/>
  <c r="BI60" i="16"/>
  <c r="BI56" i="16"/>
  <c r="BI49" i="16"/>
  <c r="BI82" i="16"/>
  <c r="BI45" i="16"/>
  <c r="BI40" i="16"/>
  <c r="BI9" i="16"/>
  <c r="BI87" i="16"/>
  <c r="BI110" i="16"/>
  <c r="BI94" i="16"/>
  <c r="BI31" i="16"/>
  <c r="BI51" i="16"/>
  <c r="BI23" i="16"/>
  <c r="BI15" i="16"/>
  <c r="BI116" i="16"/>
  <c r="BI18" i="16"/>
  <c r="BI109" i="16"/>
  <c r="BI107" i="16"/>
  <c r="BI104" i="16"/>
  <c r="BI100" i="16"/>
  <c r="BI95" i="16"/>
  <c r="BI89" i="16"/>
  <c r="BI84" i="16"/>
  <c r="BI78" i="16"/>
  <c r="BI71" i="16"/>
  <c r="BI65" i="16"/>
  <c r="BI61" i="16"/>
  <c r="BI57" i="16"/>
  <c r="BI50" i="16"/>
  <c r="BI46" i="16"/>
  <c r="BI54" i="16"/>
  <c r="BI39" i="16"/>
  <c r="BI12" i="16"/>
  <c r="BI25" i="16"/>
  <c r="BI20" i="16"/>
  <c r="BI30" i="16"/>
  <c r="BI37" i="16"/>
  <c r="BI13" i="16"/>
  <c r="BI93" i="16"/>
  <c r="BI16" i="16"/>
  <c r="AV96" i="16"/>
  <c r="BJ96" i="16"/>
  <c r="BJ112" i="16"/>
  <c r="BJ42" i="16"/>
  <c r="BJ105" i="16"/>
  <c r="BJ101" i="16"/>
  <c r="BJ98" i="16"/>
  <c r="BJ91" i="16"/>
  <c r="BJ86" i="16"/>
  <c r="BJ81" i="16"/>
  <c r="BJ76" i="16"/>
  <c r="BJ70" i="16"/>
  <c r="BJ64" i="16"/>
  <c r="BJ60" i="16"/>
  <c r="BJ56" i="16"/>
  <c r="BJ49" i="16"/>
  <c r="BJ82" i="16"/>
  <c r="BJ45" i="16"/>
  <c r="BJ40" i="16"/>
  <c r="BJ9" i="16"/>
  <c r="BJ87" i="16"/>
  <c r="BJ110" i="16"/>
  <c r="BJ94" i="16"/>
  <c r="AV31" i="16"/>
  <c r="BJ31" i="16"/>
  <c r="AV51" i="16"/>
  <c r="BJ51" i="16"/>
  <c r="AV23" i="16"/>
  <c r="BJ23" i="16"/>
  <c r="AV15" i="16"/>
  <c r="BJ15" i="16"/>
  <c r="BJ117" i="16"/>
  <c r="AV21" i="16"/>
  <c r="BJ21" i="16"/>
  <c r="BJ41" i="16"/>
  <c r="BJ107" i="16"/>
  <c r="BJ104" i="16"/>
  <c r="BJ100" i="16"/>
  <c r="BJ97" i="16"/>
  <c r="BJ90" i="16"/>
  <c r="BJ85" i="16"/>
  <c r="BJ80" i="16"/>
  <c r="BJ75" i="16"/>
  <c r="BJ69" i="16"/>
  <c r="BJ63" i="16"/>
  <c r="BJ59" i="16"/>
  <c r="BJ53" i="16"/>
  <c r="BJ48" i="16"/>
  <c r="BJ55" i="16"/>
  <c r="BJ33" i="16"/>
  <c r="BJ68" i="16"/>
  <c r="AV35" i="16"/>
  <c r="BJ35" i="16"/>
  <c r="BJ19" i="16"/>
  <c r="BJ28" i="16"/>
  <c r="BJ14" i="16"/>
  <c r="BJ22" i="16"/>
  <c r="AV17" i="16"/>
  <c r="BJ17" i="16"/>
  <c r="BJ7" i="16"/>
  <c r="BJ114" i="16"/>
  <c r="AV27" i="16"/>
  <c r="BJ27" i="16"/>
  <c r="BI21" i="16"/>
  <c r="BI106" i="16"/>
  <c r="BI103" i="16"/>
  <c r="BI88" i="16"/>
  <c r="BI83" i="16"/>
  <c r="BI79" i="16"/>
  <c r="BI74" i="16"/>
  <c r="BI67" i="16"/>
  <c r="BI62" i="16"/>
  <c r="BI58" i="16"/>
  <c r="BI52" i="16"/>
  <c r="BI47" i="16"/>
  <c r="BI73" i="16"/>
  <c r="BI34" i="16"/>
  <c r="BI32" i="16"/>
  <c r="BI66" i="16"/>
  <c r="BI24" i="16"/>
  <c r="BI26" i="16"/>
  <c r="BI38" i="16"/>
  <c r="BI36" i="16"/>
  <c r="BI29" i="16"/>
  <c r="BI111" i="16"/>
  <c r="BI8" i="16"/>
  <c r="BI96" i="16"/>
  <c r="BI112" i="16"/>
  <c r="BI108" i="16"/>
  <c r="BI10" i="16"/>
  <c r="BI102" i="16"/>
  <c r="BI98" i="16"/>
  <c r="BI91" i="16"/>
  <c r="BI86" i="16"/>
  <c r="BI81" i="16"/>
  <c r="BI75" i="16"/>
  <c r="BI69" i="16"/>
  <c r="BI63" i="16"/>
  <c r="BI59" i="16"/>
  <c r="BI53" i="16"/>
  <c r="BI48" i="16"/>
  <c r="BI55" i="16"/>
  <c r="BI33" i="16"/>
  <c r="BI68" i="16"/>
  <c r="BI35" i="16"/>
  <c r="BI19" i="16"/>
  <c r="BI28" i="16"/>
  <c r="BI14" i="16"/>
  <c r="BI22" i="16"/>
  <c r="BI17" i="16"/>
  <c r="BI7" i="16"/>
  <c r="BI77" i="16"/>
  <c r="BI114" i="16"/>
  <c r="BI27" i="16"/>
  <c r="AV18" i="16"/>
  <c r="BJ18" i="16"/>
  <c r="BJ109" i="16"/>
  <c r="BJ106" i="16"/>
  <c r="BJ103" i="16"/>
  <c r="AV11" i="16"/>
  <c r="BJ11" i="16"/>
  <c r="BJ95" i="16"/>
  <c r="BJ89" i="16"/>
  <c r="BJ84" i="16"/>
  <c r="BJ79" i="16"/>
  <c r="BJ74" i="16"/>
  <c r="BJ67" i="16"/>
  <c r="BJ62" i="16"/>
  <c r="BJ58" i="16"/>
  <c r="BJ52" i="16"/>
  <c r="BJ47" i="16"/>
  <c r="BJ73" i="16"/>
  <c r="BJ34" i="16"/>
  <c r="BJ32" i="16"/>
  <c r="AV66" i="16"/>
  <c r="BJ66" i="16"/>
  <c r="BJ24" i="16"/>
  <c r="AV26" i="16"/>
  <c r="BJ26" i="16"/>
  <c r="AV38" i="16"/>
  <c r="BJ38" i="16"/>
  <c r="AV36" i="16"/>
  <c r="BJ36" i="16"/>
  <c r="AV29" i="16"/>
  <c r="BJ29" i="16"/>
  <c r="AV111" i="16"/>
  <c r="BJ111" i="16"/>
  <c r="AV8" i="16"/>
  <c r="BJ8" i="16"/>
  <c r="BJ115" i="16"/>
  <c r="BJ113" i="16"/>
  <c r="BJ108" i="16"/>
  <c r="BJ10" i="16"/>
  <c r="BJ102" i="16"/>
  <c r="BJ99" i="16"/>
  <c r="BJ92" i="16"/>
  <c r="BJ88" i="16"/>
  <c r="BJ83" i="16"/>
  <c r="BJ78" i="16"/>
  <c r="BJ71" i="16"/>
  <c r="BJ65" i="16"/>
  <c r="BJ61" i="16"/>
  <c r="BJ57" i="16"/>
  <c r="BJ50" i="16"/>
  <c r="BJ46" i="16"/>
  <c r="BJ54" i="16"/>
  <c r="AV39" i="16"/>
  <c r="BJ39" i="16"/>
  <c r="BJ12" i="16"/>
  <c r="BJ25" i="16"/>
  <c r="BJ20" i="16"/>
  <c r="BJ30" i="16"/>
  <c r="AV37" i="16"/>
  <c r="BJ37" i="16"/>
  <c r="AV13" i="16"/>
  <c r="BJ13" i="16"/>
  <c r="AV93" i="16"/>
  <c r="BJ93" i="16"/>
  <c r="BJ77" i="16"/>
  <c r="AV16" i="16"/>
  <c r="BJ16" i="16"/>
  <c r="BI6" i="16"/>
  <c r="BJ6" i="16"/>
  <c r="AU31" i="16"/>
  <c r="AU51" i="16"/>
  <c r="AU23" i="16"/>
  <c r="AU15" i="16"/>
  <c r="AU13" i="16"/>
  <c r="AU66" i="16"/>
  <c r="AU26" i="16"/>
  <c r="AU111" i="16"/>
  <c r="AU77" i="16"/>
  <c r="AU18" i="16"/>
  <c r="AU96" i="16"/>
  <c r="AU21" i="16"/>
  <c r="AU11" i="16"/>
  <c r="AU27" i="16"/>
  <c r="AU35" i="16"/>
  <c r="AU39" i="16"/>
  <c r="E166" i="84"/>
  <c r="G168" i="84" s="1"/>
  <c r="J169" i="84" s="1"/>
  <c r="E142" i="84"/>
  <c r="G141" i="84" s="1"/>
  <c r="J143" i="84" s="1"/>
  <c r="E113" i="84"/>
  <c r="G125" i="84"/>
  <c r="J126" i="84" s="1"/>
  <c r="E170" i="84"/>
  <c r="G174" i="84" s="1"/>
  <c r="J173" i="84" s="1"/>
  <c r="E185" i="84"/>
  <c r="G185" i="84" s="1"/>
  <c r="G184" i="84" s="1"/>
  <c r="I184" i="84" s="1"/>
  <c r="G187" i="84"/>
  <c r="I187" i="84" s="1"/>
  <c r="G180" i="84"/>
  <c r="I180" i="84" s="1"/>
  <c r="J230" i="84"/>
  <c r="J227" i="84"/>
  <c r="B309" i="84"/>
  <c r="B308" i="84" l="1"/>
  <c r="B311" i="84"/>
  <c r="B303" i="84"/>
  <c r="B307" i="84"/>
  <c r="B304" i="84"/>
  <c r="B301" i="84"/>
  <c r="B305" i="84"/>
  <c r="B302" i="84"/>
  <c r="B306" i="84"/>
  <c r="G189" i="84"/>
  <c r="I189" i="84" s="1"/>
  <c r="I188" i="84" s="1"/>
  <c r="J182" i="84"/>
  <c r="J185" i="84"/>
  <c r="I182" i="84"/>
  <c r="J188" i="84" l="1"/>
  <c r="B314" i="84" s="1"/>
  <c r="J191" i="84"/>
  <c r="B317" i="84"/>
  <c r="B315" i="84" l="1"/>
  <c r="B310" i="84"/>
  <c r="B313" i="84"/>
  <c r="B316" i="84"/>
  <c r="B312" i="84"/>
  <c r="V95" i="16" l="1"/>
  <c r="V67" i="16"/>
  <c r="V88" i="16"/>
  <c r="BC77" i="16" l="1"/>
  <c r="V61" i="16"/>
  <c r="V86" i="16" l="1"/>
  <c r="V58" i="16" l="1"/>
  <c r="V57" i="16" l="1"/>
  <c r="V99" i="16"/>
  <c r="V17" i="16" l="1"/>
  <c r="V108" i="16"/>
  <c r="G125" i="69"/>
  <c r="G109" i="69"/>
  <c r="G113" i="69"/>
  <c r="G121" i="69"/>
  <c r="C317" i="69" l="1"/>
  <c r="C316" i="69"/>
  <c r="C315" i="69"/>
  <c r="C314" i="69"/>
  <c r="C313" i="69"/>
  <c r="C312" i="69"/>
  <c r="C311" i="69"/>
  <c r="C310" i="69"/>
  <c r="C309" i="69"/>
  <c r="C308" i="69"/>
  <c r="C307" i="69"/>
  <c r="C306" i="69"/>
  <c r="C305" i="69"/>
  <c r="C304" i="69"/>
  <c r="C303" i="69"/>
  <c r="C302" i="69"/>
  <c r="C301" i="69"/>
  <c r="C300" i="69"/>
  <c r="C208" i="69"/>
  <c r="E208" i="69" s="1"/>
  <c r="E198" i="69"/>
  <c r="C198" i="69"/>
  <c r="B130" i="69"/>
  <c r="C130" i="69" s="1"/>
  <c r="I125" i="69"/>
  <c r="B120" i="69"/>
  <c r="C120" i="69" s="1"/>
  <c r="C114" i="69"/>
  <c r="B114" i="69"/>
  <c r="I109" i="69"/>
  <c r="J126" i="69" s="1"/>
  <c r="B104" i="69"/>
  <c r="C104" i="69" s="1"/>
  <c r="Q46" i="69"/>
  <c r="P46" i="69"/>
  <c r="O46" i="69"/>
  <c r="N46" i="69"/>
  <c r="H46" i="69"/>
  <c r="P45" i="69"/>
  <c r="O45" i="69"/>
  <c r="N45" i="69"/>
  <c r="H45" i="69"/>
  <c r="Q45" i="69" s="1"/>
  <c r="AP44" i="69"/>
  <c r="AO44" i="69"/>
  <c r="AN44" i="69"/>
  <c r="AM44" i="69"/>
  <c r="AL44" i="69"/>
  <c r="AK44" i="69"/>
  <c r="AJ44" i="69"/>
  <c r="AI44" i="69"/>
  <c r="AH44" i="69"/>
  <c r="AG44" i="69"/>
  <c r="AF44" i="69"/>
  <c r="AE44" i="69"/>
  <c r="AD44" i="69" s="1"/>
  <c r="P44" i="69"/>
  <c r="O44" i="69"/>
  <c r="N44" i="69"/>
  <c r="H44" i="69"/>
  <c r="Q44" i="69" s="1"/>
  <c r="AP43" i="69"/>
  <c r="AO43" i="69"/>
  <c r="AN43" i="69"/>
  <c r="AM43" i="69"/>
  <c r="AL43" i="69"/>
  <c r="AK43" i="69"/>
  <c r="AJ43" i="69"/>
  <c r="AI43" i="69"/>
  <c r="AH43" i="69"/>
  <c r="AG43" i="69"/>
  <c r="AF43" i="69"/>
  <c r="AE43" i="69"/>
  <c r="P43" i="69"/>
  <c r="O43" i="69"/>
  <c r="N43" i="69"/>
  <c r="H43" i="69"/>
  <c r="Q43" i="69" s="1"/>
  <c r="AP42" i="69"/>
  <c r="AO42" i="69"/>
  <c r="AN42" i="69"/>
  <c r="AM42" i="69"/>
  <c r="AL42" i="69"/>
  <c r="AK42" i="69"/>
  <c r="AJ42" i="69"/>
  <c r="AI42" i="69"/>
  <c r="AH42" i="69"/>
  <c r="AG42" i="69"/>
  <c r="AF42" i="69"/>
  <c r="AE42" i="69"/>
  <c r="P42" i="69"/>
  <c r="O42" i="69"/>
  <c r="N42" i="69"/>
  <c r="H42" i="69"/>
  <c r="Q42" i="69" s="1"/>
  <c r="AP41" i="69"/>
  <c r="AO41" i="69"/>
  <c r="AN41" i="69"/>
  <c r="AM41" i="69"/>
  <c r="AL41" i="69"/>
  <c r="AK41" i="69"/>
  <c r="AJ41" i="69"/>
  <c r="AI41" i="69"/>
  <c r="AH41" i="69"/>
  <c r="AG41" i="69"/>
  <c r="AF41" i="69"/>
  <c r="AE41" i="69"/>
  <c r="AD41" i="69" s="1"/>
  <c r="R41" i="69"/>
  <c r="I46" i="69" s="1"/>
  <c r="AP40" i="69"/>
  <c r="AO40" i="69"/>
  <c r="AN40" i="69"/>
  <c r="AM40" i="69"/>
  <c r="AL40" i="69"/>
  <c r="AK40" i="69"/>
  <c r="AJ40" i="69"/>
  <c r="AI40" i="69"/>
  <c r="AH40" i="69"/>
  <c r="AG40" i="69"/>
  <c r="AF40" i="69"/>
  <c r="AE40" i="69"/>
  <c r="AD40" i="69" s="1"/>
  <c r="AP39" i="69"/>
  <c r="AO39" i="69" s="1"/>
  <c r="AN39" i="69"/>
  <c r="AM39" i="69" s="1"/>
  <c r="AL39" i="69"/>
  <c r="AK39" i="69" s="1"/>
  <c r="AJ39" i="69"/>
  <c r="AI39" i="69" s="1"/>
  <c r="AH39" i="69"/>
  <c r="AG39" i="69" s="1"/>
  <c r="AF39" i="69"/>
  <c r="AE39" i="69" s="1"/>
  <c r="Q39" i="69"/>
  <c r="P39" i="69"/>
  <c r="O39" i="69"/>
  <c r="N39" i="69"/>
  <c r="I39" i="69"/>
  <c r="H39" i="69"/>
  <c r="AP38" i="69"/>
  <c r="AO38" i="69" s="1"/>
  <c r="AN38" i="69"/>
  <c r="AM38" i="69" s="1"/>
  <c r="AL38" i="69"/>
  <c r="AK38" i="69" s="1"/>
  <c r="AJ38" i="69"/>
  <c r="AI38" i="69" s="1"/>
  <c r="AH38" i="69"/>
  <c r="AG38" i="69" s="1"/>
  <c r="AF38" i="69"/>
  <c r="AE38" i="69" s="1"/>
  <c r="Q38" i="69"/>
  <c r="P38" i="69"/>
  <c r="O38" i="69"/>
  <c r="N38" i="69"/>
  <c r="I38" i="69"/>
  <c r="H38" i="69"/>
  <c r="AP37" i="69"/>
  <c r="AO37" i="69" s="1"/>
  <c r="AN37" i="69"/>
  <c r="AM37" i="69" s="1"/>
  <c r="AL37" i="69"/>
  <c r="AK37" i="69" s="1"/>
  <c r="AJ37" i="69"/>
  <c r="AI37" i="69" s="1"/>
  <c r="AH37" i="69"/>
  <c r="AG37" i="69" s="1"/>
  <c r="AF37" i="69"/>
  <c r="AE37" i="69" s="1"/>
  <c r="Q37" i="69"/>
  <c r="P37" i="69"/>
  <c r="O37" i="69"/>
  <c r="N37" i="69"/>
  <c r="I37" i="69"/>
  <c r="H37" i="69"/>
  <c r="AP36" i="69"/>
  <c r="AO36" i="69" s="1"/>
  <c r="AN36" i="69"/>
  <c r="AM36" i="69" s="1"/>
  <c r="AL36" i="69"/>
  <c r="AK36" i="69" s="1"/>
  <c r="AJ36" i="69"/>
  <c r="AI36" i="69" s="1"/>
  <c r="AH36" i="69"/>
  <c r="AG36" i="69" s="1"/>
  <c r="AF36" i="69"/>
  <c r="AE36" i="69" s="1"/>
  <c r="Q36" i="69"/>
  <c r="P36" i="69"/>
  <c r="O36" i="69"/>
  <c r="N36" i="69"/>
  <c r="I36" i="69"/>
  <c r="H36" i="69"/>
  <c r="AP35" i="69"/>
  <c r="AO35" i="69" s="1"/>
  <c r="AN35" i="69"/>
  <c r="AM35" i="69" s="1"/>
  <c r="AL35" i="69"/>
  <c r="AK35" i="69" s="1"/>
  <c r="AJ35" i="69"/>
  <c r="AI35" i="69" s="1"/>
  <c r="AH35" i="69"/>
  <c r="AG35" i="69" s="1"/>
  <c r="AF35" i="69"/>
  <c r="AE35" i="69" s="1"/>
  <c r="Q35" i="69"/>
  <c r="P35" i="69"/>
  <c r="O35" i="69"/>
  <c r="N35" i="69"/>
  <c r="I35" i="69"/>
  <c r="H35" i="69"/>
  <c r="AP34" i="69"/>
  <c r="AO34" i="69" s="1"/>
  <c r="AN34" i="69"/>
  <c r="AM34" i="69" s="1"/>
  <c r="AL34" i="69"/>
  <c r="AK34" i="69" s="1"/>
  <c r="AJ34" i="69"/>
  <c r="AI34" i="69" s="1"/>
  <c r="AH34" i="69"/>
  <c r="AG34" i="69" s="1"/>
  <c r="AF34" i="69"/>
  <c r="AE34" i="69" s="1"/>
  <c r="R34" i="69"/>
  <c r="AP33" i="69"/>
  <c r="AO33" i="69" s="1"/>
  <c r="AN33" i="69"/>
  <c r="AM33" i="69" s="1"/>
  <c r="AL33" i="69"/>
  <c r="AK33" i="69" s="1"/>
  <c r="AJ33" i="69"/>
  <c r="AI33" i="69" s="1"/>
  <c r="AH33" i="69"/>
  <c r="AG33" i="69" s="1"/>
  <c r="AF33" i="69"/>
  <c r="AE33" i="69" s="1"/>
  <c r="AP32" i="69"/>
  <c r="AO32" i="69"/>
  <c r="AN32" i="69"/>
  <c r="AM32" i="69"/>
  <c r="AL32" i="69"/>
  <c r="AK32" i="69"/>
  <c r="AJ32" i="69"/>
  <c r="AI32" i="69"/>
  <c r="AH32" i="69"/>
  <c r="AG32" i="69"/>
  <c r="AF32" i="69"/>
  <c r="AE32" i="69"/>
  <c r="P32" i="69"/>
  <c r="O32" i="69"/>
  <c r="N32" i="69"/>
  <c r="H32" i="69"/>
  <c r="Q32" i="69" s="1"/>
  <c r="AP31" i="69"/>
  <c r="AO31" i="69"/>
  <c r="AN31" i="69"/>
  <c r="AM31" i="69"/>
  <c r="AL31" i="69"/>
  <c r="AK31" i="69"/>
  <c r="AJ31" i="69"/>
  <c r="AI31" i="69"/>
  <c r="AH31" i="69"/>
  <c r="AG31" i="69"/>
  <c r="AF31" i="69"/>
  <c r="AE31" i="69"/>
  <c r="AD31" i="69" s="1"/>
  <c r="P31" i="69"/>
  <c r="O31" i="69"/>
  <c r="N31" i="69"/>
  <c r="H31" i="69"/>
  <c r="Q31" i="69" s="1"/>
  <c r="AP30" i="69"/>
  <c r="AO30" i="69"/>
  <c r="AN30" i="69"/>
  <c r="AM30" i="69"/>
  <c r="AL30" i="69"/>
  <c r="AK30" i="69"/>
  <c r="AJ30" i="69"/>
  <c r="AI30" i="69"/>
  <c r="AH30" i="69"/>
  <c r="AG30" i="69"/>
  <c r="AF30" i="69"/>
  <c r="AE30" i="69"/>
  <c r="P30" i="69"/>
  <c r="O30" i="69"/>
  <c r="N30" i="69"/>
  <c r="H30" i="69"/>
  <c r="Q30" i="69" s="1"/>
  <c r="AP29" i="69"/>
  <c r="AO29" i="69"/>
  <c r="AN29" i="69"/>
  <c r="AM29" i="69"/>
  <c r="AL29" i="69"/>
  <c r="AK29" i="69"/>
  <c r="AJ29" i="69"/>
  <c r="AI29" i="69"/>
  <c r="AH29" i="69"/>
  <c r="AG29" i="69"/>
  <c r="AF29" i="69"/>
  <c r="AE29" i="69"/>
  <c r="AD29" i="69" s="1"/>
  <c r="P29" i="69"/>
  <c r="O29" i="69"/>
  <c r="N29" i="69"/>
  <c r="H29" i="69"/>
  <c r="Q29" i="69" s="1"/>
  <c r="AP28" i="69"/>
  <c r="AO28" i="69"/>
  <c r="AN28" i="69"/>
  <c r="AM28" i="69"/>
  <c r="AL28" i="69"/>
  <c r="AK28" i="69"/>
  <c r="AJ28" i="69"/>
  <c r="AI28" i="69"/>
  <c r="AH28" i="69"/>
  <c r="AG28" i="69"/>
  <c r="AF28" i="69"/>
  <c r="AE28" i="69"/>
  <c r="P28" i="69"/>
  <c r="O28" i="69"/>
  <c r="N28" i="69"/>
  <c r="H28" i="69"/>
  <c r="Q28" i="69" s="1"/>
  <c r="AP27" i="69"/>
  <c r="AO27" i="69"/>
  <c r="AN27" i="69"/>
  <c r="AM27" i="69"/>
  <c r="AL27" i="69"/>
  <c r="AK27" i="69"/>
  <c r="AJ27" i="69"/>
  <c r="AI27" i="69"/>
  <c r="AH27" i="69"/>
  <c r="AG27" i="69"/>
  <c r="AF27" i="69"/>
  <c r="AE27" i="69"/>
  <c r="R27" i="69"/>
  <c r="AP26" i="69"/>
  <c r="AO26" i="69"/>
  <c r="AN26" i="69"/>
  <c r="AM26" i="69"/>
  <c r="AL26" i="69"/>
  <c r="AK26" i="69"/>
  <c r="AJ26" i="69"/>
  <c r="AI26" i="69"/>
  <c r="AH26" i="69"/>
  <c r="AG26" i="69"/>
  <c r="AF26" i="69"/>
  <c r="AE26" i="69"/>
  <c r="AD26" i="69" s="1"/>
  <c r="AP25" i="69"/>
  <c r="AO25" i="69" s="1"/>
  <c r="AN25" i="69"/>
  <c r="AM25" i="69" s="1"/>
  <c r="AL25" i="69"/>
  <c r="AK25" i="69" s="1"/>
  <c r="AJ25" i="69"/>
  <c r="AI25" i="69" s="1"/>
  <c r="AH25" i="69"/>
  <c r="AG25" i="69" s="1"/>
  <c r="AF25" i="69"/>
  <c r="AE25" i="69" s="1"/>
  <c r="Q25" i="69"/>
  <c r="P25" i="69"/>
  <c r="O25" i="69"/>
  <c r="N25" i="69"/>
  <c r="I25" i="69"/>
  <c r="H25" i="69"/>
  <c r="AP24" i="69"/>
  <c r="AO24" i="69" s="1"/>
  <c r="AN24" i="69"/>
  <c r="AM24" i="69" s="1"/>
  <c r="AL24" i="69"/>
  <c r="AK24" i="69" s="1"/>
  <c r="AJ24" i="69"/>
  <c r="AI24" i="69" s="1"/>
  <c r="AH24" i="69"/>
  <c r="AG24" i="69" s="1"/>
  <c r="AF24" i="69"/>
  <c r="AE24" i="69" s="1"/>
  <c r="Q24" i="69"/>
  <c r="P24" i="69"/>
  <c r="O24" i="69"/>
  <c r="N24" i="69"/>
  <c r="I24" i="69"/>
  <c r="H24" i="69"/>
  <c r="AP23" i="69"/>
  <c r="AO23" i="69" s="1"/>
  <c r="AN23" i="69"/>
  <c r="AM23" i="69" s="1"/>
  <c r="AL23" i="69"/>
  <c r="AK23" i="69" s="1"/>
  <c r="AJ23" i="69"/>
  <c r="AI23" i="69" s="1"/>
  <c r="AH23" i="69"/>
  <c r="AG23" i="69" s="1"/>
  <c r="AF23" i="69"/>
  <c r="AE23" i="69" s="1"/>
  <c r="Q23" i="69"/>
  <c r="P23" i="69"/>
  <c r="O23" i="69"/>
  <c r="N23" i="69"/>
  <c r="I23" i="69"/>
  <c r="H23" i="69"/>
  <c r="AP22" i="69"/>
  <c r="AO22" i="69" s="1"/>
  <c r="AN22" i="69"/>
  <c r="AM22" i="69" s="1"/>
  <c r="AL22" i="69"/>
  <c r="AK22" i="69" s="1"/>
  <c r="AJ22" i="69"/>
  <c r="AI22" i="69" s="1"/>
  <c r="AH22" i="69"/>
  <c r="AG22" i="69" s="1"/>
  <c r="AF22" i="69"/>
  <c r="AE22" i="69" s="1"/>
  <c r="Q22" i="69"/>
  <c r="P22" i="69"/>
  <c r="O22" i="69"/>
  <c r="N22" i="69"/>
  <c r="I22" i="69"/>
  <c r="H22" i="69"/>
  <c r="AP21" i="69"/>
  <c r="AO21" i="69" s="1"/>
  <c r="AN21" i="69"/>
  <c r="AM21" i="69" s="1"/>
  <c r="AL21" i="69"/>
  <c r="AK21" i="69" s="1"/>
  <c r="AJ21" i="69"/>
  <c r="AI21" i="69" s="1"/>
  <c r="AH21" i="69"/>
  <c r="AG21" i="69" s="1"/>
  <c r="AF21" i="69"/>
  <c r="AE21" i="69" s="1"/>
  <c r="Q21" i="69"/>
  <c r="P21" i="69"/>
  <c r="O21" i="69"/>
  <c r="N21" i="69"/>
  <c r="I21" i="69"/>
  <c r="H21" i="69"/>
  <c r="AP20" i="69"/>
  <c r="AO20" i="69" s="1"/>
  <c r="AN20" i="69"/>
  <c r="AM20" i="69" s="1"/>
  <c r="AL20" i="69"/>
  <c r="AK20" i="69" s="1"/>
  <c r="AJ20" i="69"/>
  <c r="AI20" i="69" s="1"/>
  <c r="AH20" i="69"/>
  <c r="AG20" i="69" s="1"/>
  <c r="AF20" i="69"/>
  <c r="AE20" i="69" s="1"/>
  <c r="R20" i="69"/>
  <c r="AP19" i="69"/>
  <c r="AO19" i="69" s="1"/>
  <c r="AN19" i="69"/>
  <c r="AM19" i="69" s="1"/>
  <c r="AL19" i="69"/>
  <c r="AK19" i="69" s="1"/>
  <c r="AJ19" i="69"/>
  <c r="AI19" i="69" s="1"/>
  <c r="AH19" i="69"/>
  <c r="AG19" i="69" s="1"/>
  <c r="AF19" i="69"/>
  <c r="AE19" i="69" s="1"/>
  <c r="AP18" i="69"/>
  <c r="AO18" i="69"/>
  <c r="AN18" i="69"/>
  <c r="AM18" i="69"/>
  <c r="AL18" i="69"/>
  <c r="AK18" i="69"/>
  <c r="AJ18" i="69"/>
  <c r="AI18" i="69"/>
  <c r="AH18" i="69"/>
  <c r="AG18" i="69"/>
  <c r="AF18" i="69"/>
  <c r="AE18" i="69"/>
  <c r="P18" i="69"/>
  <c r="O18" i="69"/>
  <c r="N18" i="69"/>
  <c r="H18" i="69"/>
  <c r="Q18" i="69" s="1"/>
  <c r="AP17" i="69"/>
  <c r="AO17" i="69"/>
  <c r="AN17" i="69"/>
  <c r="AM17" i="69"/>
  <c r="AL17" i="69"/>
  <c r="AK17" i="69"/>
  <c r="AJ17" i="69"/>
  <c r="AI17" i="69"/>
  <c r="AH17" i="69"/>
  <c r="AG17" i="69"/>
  <c r="AF17" i="69"/>
  <c r="AE17" i="69"/>
  <c r="P17" i="69"/>
  <c r="O17" i="69"/>
  <c r="N17" i="69"/>
  <c r="H17" i="69"/>
  <c r="Q17" i="69" s="1"/>
  <c r="AP16" i="69"/>
  <c r="AO16" i="69"/>
  <c r="AN16" i="69"/>
  <c r="AM16" i="69"/>
  <c r="AL16" i="69"/>
  <c r="AK16" i="69"/>
  <c r="AJ16" i="69"/>
  <c r="AI16" i="69"/>
  <c r="AH16" i="69"/>
  <c r="AG16" i="69"/>
  <c r="AF16" i="69"/>
  <c r="AE16" i="69"/>
  <c r="P16" i="69"/>
  <c r="O16" i="69"/>
  <c r="N16" i="69"/>
  <c r="H16" i="69"/>
  <c r="Q16" i="69" s="1"/>
  <c r="AP15" i="69"/>
  <c r="AO15" i="69"/>
  <c r="AN15" i="69"/>
  <c r="AM15" i="69"/>
  <c r="AL15" i="69"/>
  <c r="AK15" i="69"/>
  <c r="AJ15" i="69"/>
  <c r="AI15" i="69"/>
  <c r="AH15" i="69"/>
  <c r="AG15" i="69"/>
  <c r="AF15" i="69"/>
  <c r="AE15" i="69"/>
  <c r="P15" i="69"/>
  <c r="O15" i="69"/>
  <c r="N15" i="69"/>
  <c r="H15" i="69"/>
  <c r="Q15" i="69" s="1"/>
  <c r="AP14" i="69"/>
  <c r="AO14" i="69"/>
  <c r="AN14" i="69"/>
  <c r="AM14" i="69"/>
  <c r="AL14" i="69"/>
  <c r="AK14" i="69"/>
  <c r="AJ14" i="69"/>
  <c r="AI14" i="69"/>
  <c r="AH14" i="69"/>
  <c r="AG14" i="69"/>
  <c r="AF14" i="69"/>
  <c r="AE14" i="69"/>
  <c r="P14" i="69"/>
  <c r="O14" i="69"/>
  <c r="N14" i="69"/>
  <c r="H14" i="69"/>
  <c r="Q14" i="69" s="1"/>
  <c r="AP13" i="69"/>
  <c r="AO13" i="69"/>
  <c r="AN13" i="69"/>
  <c r="AM13" i="69"/>
  <c r="AL13" i="69"/>
  <c r="AK13" i="69"/>
  <c r="AJ13" i="69"/>
  <c r="AI13" i="69"/>
  <c r="AH13" i="69"/>
  <c r="AG13" i="69"/>
  <c r="AF13" i="69"/>
  <c r="AE13" i="69"/>
  <c r="R13" i="69"/>
  <c r="AP12" i="69"/>
  <c r="AO12" i="69"/>
  <c r="AN12" i="69"/>
  <c r="AM12" i="69"/>
  <c r="AL12" i="69"/>
  <c r="AK12" i="69"/>
  <c r="AJ12" i="69"/>
  <c r="AI12" i="69"/>
  <c r="AH12" i="69"/>
  <c r="AG12" i="69"/>
  <c r="AF12" i="69"/>
  <c r="AE12" i="69"/>
  <c r="AD12" i="69" s="1"/>
  <c r="AP11" i="69"/>
  <c r="AO11" i="69" s="1"/>
  <c r="AN11" i="69"/>
  <c r="AM11" i="69" s="1"/>
  <c r="AL11" i="69"/>
  <c r="AK11" i="69" s="1"/>
  <c r="AJ11" i="69"/>
  <c r="AI11" i="69" s="1"/>
  <c r="AH11" i="69"/>
  <c r="AG11" i="69" s="1"/>
  <c r="AF11" i="69"/>
  <c r="AE11" i="69" s="1"/>
  <c r="Q11" i="69"/>
  <c r="P11" i="69"/>
  <c r="O11" i="69"/>
  <c r="N11" i="69"/>
  <c r="H11" i="69"/>
  <c r="AP10" i="69"/>
  <c r="AO10" i="69" s="1"/>
  <c r="AN10" i="69"/>
  <c r="AM10" i="69" s="1"/>
  <c r="AL10" i="69"/>
  <c r="AK10" i="69" s="1"/>
  <c r="AJ10" i="69"/>
  <c r="AI10" i="69" s="1"/>
  <c r="AH10" i="69"/>
  <c r="AG10" i="69" s="1"/>
  <c r="AF10" i="69"/>
  <c r="AE10" i="69" s="1"/>
  <c r="Q10" i="69"/>
  <c r="P10" i="69"/>
  <c r="O10" i="69"/>
  <c r="N10" i="69"/>
  <c r="H10" i="69"/>
  <c r="AP9" i="69"/>
  <c r="AO9" i="69" s="1"/>
  <c r="AN9" i="69"/>
  <c r="AM9" i="69" s="1"/>
  <c r="AL9" i="69"/>
  <c r="AK9" i="69" s="1"/>
  <c r="AJ9" i="69"/>
  <c r="AI9" i="69" s="1"/>
  <c r="AH9" i="69"/>
  <c r="AG9" i="69" s="1"/>
  <c r="AF9" i="69"/>
  <c r="AE9" i="69" s="1"/>
  <c r="Q9" i="69"/>
  <c r="P9" i="69"/>
  <c r="O9" i="69"/>
  <c r="N9" i="69"/>
  <c r="H9" i="69"/>
  <c r="AP8" i="69"/>
  <c r="AO8" i="69" s="1"/>
  <c r="AN8" i="69"/>
  <c r="AM8" i="69" s="1"/>
  <c r="AL8" i="69"/>
  <c r="AK8" i="69" s="1"/>
  <c r="AJ8" i="69"/>
  <c r="AI8" i="69" s="1"/>
  <c r="AH8" i="69"/>
  <c r="AG8" i="69" s="1"/>
  <c r="AF8" i="69"/>
  <c r="AE8" i="69" s="1"/>
  <c r="Q8" i="69"/>
  <c r="P8" i="69"/>
  <c r="O8" i="69"/>
  <c r="N8" i="69"/>
  <c r="H8" i="69"/>
  <c r="AP7" i="69"/>
  <c r="AO7" i="69" s="1"/>
  <c r="AN7" i="69"/>
  <c r="AM7" i="69" s="1"/>
  <c r="AL7" i="69"/>
  <c r="AK7" i="69" s="1"/>
  <c r="AJ7" i="69"/>
  <c r="AI7" i="69" s="1"/>
  <c r="AH7" i="69"/>
  <c r="AG7" i="69" s="1"/>
  <c r="AF7" i="69"/>
  <c r="AE7" i="69" s="1"/>
  <c r="Q7" i="69"/>
  <c r="P7" i="69"/>
  <c r="O7" i="69"/>
  <c r="N7" i="69"/>
  <c r="H7" i="69"/>
  <c r="R6" i="69"/>
  <c r="I9" i="69" s="1"/>
  <c r="AD42" i="69" l="1"/>
  <c r="AD17" i="69"/>
  <c r="AD13" i="69"/>
  <c r="AD32" i="69"/>
  <c r="AD43" i="69"/>
  <c r="AD14" i="69"/>
  <c r="AD15" i="69"/>
  <c r="AD16" i="69"/>
  <c r="AD18" i="69"/>
  <c r="AD28" i="69"/>
  <c r="AD30" i="69"/>
  <c r="AD27" i="69"/>
  <c r="AD25" i="69"/>
  <c r="AD20" i="69"/>
  <c r="AD21" i="69"/>
  <c r="AD22" i="69"/>
  <c r="AD23" i="69"/>
  <c r="AD33" i="69"/>
  <c r="AD8" i="69"/>
  <c r="AD10" i="69"/>
  <c r="AD24" i="69"/>
  <c r="AD34" i="69"/>
  <c r="L14" i="69"/>
  <c r="J14" i="69"/>
  <c r="L15" i="69"/>
  <c r="J15" i="69"/>
  <c r="L16" i="69"/>
  <c r="J16" i="69"/>
  <c r="L17" i="69"/>
  <c r="J17" i="69"/>
  <c r="L18" i="69"/>
  <c r="J18" i="69"/>
  <c r="AD19" i="69"/>
  <c r="AD7" i="69"/>
  <c r="AD9" i="69"/>
  <c r="AD11" i="69"/>
  <c r="I10" i="69"/>
  <c r="I11" i="69"/>
  <c r="J7" i="69"/>
  <c r="T7" i="69" s="1"/>
  <c r="L7" i="69"/>
  <c r="J8" i="69"/>
  <c r="T8" i="69" s="1"/>
  <c r="L8" i="69"/>
  <c r="J9" i="69"/>
  <c r="T9" i="69" s="1"/>
  <c r="L9" i="69"/>
  <c r="J10" i="69"/>
  <c r="T10" i="69" s="1"/>
  <c r="L10" i="69"/>
  <c r="J11" i="69"/>
  <c r="T11" i="69" s="1"/>
  <c r="K11" i="69" s="1"/>
  <c r="R11" i="69" s="1"/>
  <c r="L11" i="69"/>
  <c r="I14" i="69"/>
  <c r="I15" i="69"/>
  <c r="I16" i="69"/>
  <c r="I17" i="69"/>
  <c r="I18" i="69"/>
  <c r="J21" i="69"/>
  <c r="T21" i="69" s="1"/>
  <c r="L21" i="69"/>
  <c r="J22" i="69"/>
  <c r="T22" i="69" s="1"/>
  <c r="L22" i="69"/>
  <c r="J23" i="69"/>
  <c r="T23" i="69" s="1"/>
  <c r="L23" i="69"/>
  <c r="J24" i="69"/>
  <c r="T24" i="69" s="1"/>
  <c r="L24" i="69"/>
  <c r="I32" i="69"/>
  <c r="I31" i="69"/>
  <c r="I30" i="69"/>
  <c r="I29" i="69"/>
  <c r="I28" i="69"/>
  <c r="J28" i="69"/>
  <c r="T28" i="69" s="1"/>
  <c r="J29" i="69"/>
  <c r="J30" i="69"/>
  <c r="T30" i="69" s="1"/>
  <c r="J31" i="69"/>
  <c r="J32" i="69"/>
  <c r="T32" i="69" s="1"/>
  <c r="AD35" i="69"/>
  <c r="AD36" i="69"/>
  <c r="AD37" i="69"/>
  <c r="AD38" i="69"/>
  <c r="AD39" i="69"/>
  <c r="I7" i="69"/>
  <c r="I8" i="69"/>
  <c r="L25" i="69"/>
  <c r="J25" i="69"/>
  <c r="T25" i="69" s="1"/>
  <c r="K25" i="69" s="1"/>
  <c r="L28" i="69"/>
  <c r="L29" i="69"/>
  <c r="L30" i="69"/>
  <c r="L31" i="69"/>
  <c r="L32" i="69"/>
  <c r="L42" i="69"/>
  <c r="J42" i="69"/>
  <c r="T42" i="69" s="1"/>
  <c r="L43" i="69"/>
  <c r="J43" i="69"/>
  <c r="T43" i="69" s="1"/>
  <c r="L44" i="69"/>
  <c r="J44" i="69"/>
  <c r="T44" i="69" s="1"/>
  <c r="L45" i="69"/>
  <c r="J45" i="69"/>
  <c r="T45" i="69" s="1"/>
  <c r="J35" i="69"/>
  <c r="T35" i="69" s="1"/>
  <c r="L35" i="69"/>
  <c r="J36" i="69"/>
  <c r="T36" i="69" s="1"/>
  <c r="L36" i="69"/>
  <c r="J37" i="69"/>
  <c r="T37" i="69" s="1"/>
  <c r="L37" i="69"/>
  <c r="J38" i="69"/>
  <c r="T38" i="69" s="1"/>
  <c r="L38" i="69"/>
  <c r="J39" i="69"/>
  <c r="T39" i="69" s="1"/>
  <c r="K39" i="69" s="1"/>
  <c r="R39" i="69" s="1"/>
  <c r="L39" i="69"/>
  <c r="I42" i="69"/>
  <c r="I43" i="69"/>
  <c r="I44" i="69"/>
  <c r="I45" i="69"/>
  <c r="J46" i="69"/>
  <c r="T46" i="69" s="1"/>
  <c r="K46" i="69" s="1"/>
  <c r="R46" i="69" s="1"/>
  <c r="L46" i="69"/>
  <c r="J117" i="69"/>
  <c r="BB77" i="16"/>
  <c r="K38" i="69" l="1"/>
  <c r="R38" i="69" s="1"/>
  <c r="K37" i="69"/>
  <c r="R37" i="69" s="1"/>
  <c r="K36" i="69"/>
  <c r="R36" i="69" s="1"/>
  <c r="K35" i="69"/>
  <c r="R35" i="69" s="1"/>
  <c r="K24" i="69"/>
  <c r="R24" i="69" s="1"/>
  <c r="K23" i="69"/>
  <c r="R23" i="69" s="1"/>
  <c r="K22" i="69"/>
  <c r="R22" i="69" s="1"/>
  <c r="K21" i="69"/>
  <c r="R21" i="69" s="1"/>
  <c r="K45" i="69"/>
  <c r="K44" i="69"/>
  <c r="K43" i="69"/>
  <c r="K42" i="69"/>
  <c r="K10" i="69"/>
  <c r="R10" i="69" s="1"/>
  <c r="K9" i="69"/>
  <c r="R9" i="69" s="1"/>
  <c r="K8" i="69"/>
  <c r="R8" i="69" s="1"/>
  <c r="K7" i="69"/>
  <c r="R7" i="69" s="1"/>
  <c r="R45" i="69"/>
  <c r="R44" i="69"/>
  <c r="R43" i="69"/>
  <c r="R42" i="69"/>
  <c r="R25" i="69"/>
  <c r="T18" i="69"/>
  <c r="T17" i="69"/>
  <c r="T16" i="69"/>
  <c r="T15" i="69"/>
  <c r="T14" i="69"/>
  <c r="K14" i="69" s="1"/>
  <c r="R14" i="69" s="1"/>
  <c r="B301" i="69"/>
  <c r="B300" i="69"/>
  <c r="C210" i="69"/>
  <c r="E210" i="69" s="1"/>
  <c r="C202" i="69"/>
  <c r="C200" i="69"/>
  <c r="E200" i="69" s="1"/>
  <c r="C196" i="69"/>
  <c r="E196" i="69" s="1"/>
  <c r="C206" i="69"/>
  <c r="C204" i="69"/>
  <c r="E204" i="69" s="1"/>
  <c r="B132" i="69"/>
  <c r="C132" i="69" s="1"/>
  <c r="B128" i="69"/>
  <c r="B124" i="69"/>
  <c r="B122" i="69"/>
  <c r="C122" i="69" s="1"/>
  <c r="B118" i="69"/>
  <c r="C118" i="69" s="1"/>
  <c r="B108" i="69"/>
  <c r="B106" i="69"/>
  <c r="C106" i="69" s="1"/>
  <c r="B102" i="69"/>
  <c r="C102" i="69" s="1"/>
  <c r="B126" i="69"/>
  <c r="C126" i="69" s="1"/>
  <c r="B116" i="69"/>
  <c r="C116" i="69" s="1"/>
  <c r="B112" i="69"/>
  <c r="B110" i="69"/>
  <c r="C110" i="69" s="1"/>
  <c r="T31" i="69"/>
  <c r="T29" i="69"/>
  <c r="K29" i="69" s="1"/>
  <c r="R29" i="69" s="1"/>
  <c r="P118" i="16"/>
  <c r="V78" i="16"/>
  <c r="V52" i="16"/>
  <c r="K31" i="69" l="1"/>
  <c r="R31" i="69" s="1"/>
  <c r="C112" i="69"/>
  <c r="C165" i="69"/>
  <c r="E165" i="69" s="1"/>
  <c r="C119" i="69"/>
  <c r="C124" i="69"/>
  <c r="C171" i="69"/>
  <c r="E171" i="69" s="1"/>
  <c r="C131" i="69"/>
  <c r="E206" i="69"/>
  <c r="E209" i="69"/>
  <c r="E224" i="69"/>
  <c r="G224" i="69" s="1"/>
  <c r="K15" i="69"/>
  <c r="R15" i="69" s="1"/>
  <c r="M14" i="69" s="1"/>
  <c r="S14" i="69" s="1"/>
  <c r="K17" i="69"/>
  <c r="R17" i="69" s="1"/>
  <c r="S42" i="69"/>
  <c r="M42" i="69"/>
  <c r="S44" i="69"/>
  <c r="M44" i="69"/>
  <c r="S7" i="69"/>
  <c r="M7" i="69"/>
  <c r="M9" i="69"/>
  <c r="S9" i="69" s="1"/>
  <c r="M11" i="69"/>
  <c r="S11" i="69" s="1"/>
  <c r="K28" i="69"/>
  <c r="R28" i="69" s="1"/>
  <c r="K32" i="69"/>
  <c r="R32" i="69" s="1"/>
  <c r="M21" i="69"/>
  <c r="S21" i="69" s="1"/>
  <c r="M23" i="69"/>
  <c r="S23" i="69" s="1"/>
  <c r="M35" i="69"/>
  <c r="S35" i="69" s="1"/>
  <c r="M37" i="69"/>
  <c r="S37" i="69" s="1"/>
  <c r="M39" i="69"/>
  <c r="S39" i="69" s="1"/>
  <c r="M46" i="69"/>
  <c r="S46" i="69" s="1"/>
  <c r="C161" i="69"/>
  <c r="C111" i="69"/>
  <c r="E111" i="69" s="1"/>
  <c r="C115" i="69"/>
  <c r="C163" i="69"/>
  <c r="E163" i="69" s="1"/>
  <c r="C157" i="69"/>
  <c r="E157" i="69" s="1"/>
  <c r="C103" i="69"/>
  <c r="C108" i="69"/>
  <c r="C159" i="69" s="1"/>
  <c r="E159" i="69" s="1"/>
  <c r="C167" i="69"/>
  <c r="E167" i="69" s="1"/>
  <c r="C123" i="69"/>
  <c r="E123" i="69" s="1"/>
  <c r="C128" i="69"/>
  <c r="C169" i="69" s="1"/>
  <c r="E169" i="69" s="1"/>
  <c r="E222" i="69"/>
  <c r="G222" i="69" s="1"/>
  <c r="E205" i="69"/>
  <c r="G205" i="69" s="1"/>
  <c r="E197" i="69"/>
  <c r="E218" i="69"/>
  <c r="G218" i="69" s="1"/>
  <c r="E202" i="69"/>
  <c r="E201" i="69" s="1"/>
  <c r="G201" i="69" s="1"/>
  <c r="K16" i="69"/>
  <c r="R16" i="69" s="1"/>
  <c r="K18" i="69"/>
  <c r="R18" i="69" s="1"/>
  <c r="M25" i="69"/>
  <c r="S25" i="69" s="1"/>
  <c r="S43" i="69"/>
  <c r="M43" i="69"/>
  <c r="S45" i="69"/>
  <c r="M45" i="69"/>
  <c r="S8" i="69"/>
  <c r="M8" i="69"/>
  <c r="S10" i="69"/>
  <c r="M10" i="69"/>
  <c r="K30" i="69"/>
  <c r="R30" i="69" s="1"/>
  <c r="M22" i="69"/>
  <c r="S22" i="69" s="1"/>
  <c r="M24" i="69"/>
  <c r="S24" i="69" s="1"/>
  <c r="M36" i="69"/>
  <c r="S36" i="69" s="1"/>
  <c r="M38" i="69"/>
  <c r="S38" i="69" s="1"/>
  <c r="AH8" i="53"/>
  <c r="AH9" i="53"/>
  <c r="AH10" i="53"/>
  <c r="AH11" i="53"/>
  <c r="AH12" i="53"/>
  <c r="AH13" i="53"/>
  <c r="AH14" i="53"/>
  <c r="AH15" i="53"/>
  <c r="AH16" i="53"/>
  <c r="AH17" i="53"/>
  <c r="AH18" i="53"/>
  <c r="AH19" i="53"/>
  <c r="AH20" i="53"/>
  <c r="AH21" i="53"/>
  <c r="AH22" i="53"/>
  <c r="AH23" i="53"/>
  <c r="AH24" i="53"/>
  <c r="AH25" i="53"/>
  <c r="AH26" i="53"/>
  <c r="AH27" i="53"/>
  <c r="AH28" i="53"/>
  <c r="AH29" i="53"/>
  <c r="AH30" i="53"/>
  <c r="AH31" i="53"/>
  <c r="AH7" i="53"/>
  <c r="AH8" i="50"/>
  <c r="AH9" i="50"/>
  <c r="AH10" i="50"/>
  <c r="AH11" i="50"/>
  <c r="AH12" i="50"/>
  <c r="AH13" i="50"/>
  <c r="AH14" i="50"/>
  <c r="AH15" i="50"/>
  <c r="AH16" i="50"/>
  <c r="AH17" i="50"/>
  <c r="AH18" i="50"/>
  <c r="AH19" i="50"/>
  <c r="AH7" i="50"/>
  <c r="E185" i="69" l="1"/>
  <c r="G185" i="69" s="1"/>
  <c r="E170" i="69"/>
  <c r="M18" i="69"/>
  <c r="S18" i="69" s="1"/>
  <c r="G197" i="69"/>
  <c r="G228" i="69"/>
  <c r="I228" i="69" s="1"/>
  <c r="G223" i="69"/>
  <c r="E179" i="69"/>
  <c r="G179" i="69" s="1"/>
  <c r="E158" i="69"/>
  <c r="E115" i="69"/>
  <c r="E161" i="69"/>
  <c r="S28" i="69"/>
  <c r="M28" i="69"/>
  <c r="M17" i="69"/>
  <c r="S17" i="69" s="1"/>
  <c r="E220" i="69"/>
  <c r="G220" i="69" s="1"/>
  <c r="E119" i="69"/>
  <c r="C107" i="69"/>
  <c r="E107" i="69" s="1"/>
  <c r="C127" i="69"/>
  <c r="E127" i="69" s="1"/>
  <c r="M29" i="69"/>
  <c r="S29" i="69" s="1"/>
  <c r="M30" i="69"/>
  <c r="S30" i="69" s="1"/>
  <c r="M16" i="69"/>
  <c r="S16" i="69" s="1"/>
  <c r="G226" i="69"/>
  <c r="I226" i="69" s="1"/>
  <c r="G219" i="69"/>
  <c r="I219" i="69" s="1"/>
  <c r="E103" i="69"/>
  <c r="E142" i="69"/>
  <c r="G141" i="69" s="1"/>
  <c r="E113" i="69"/>
  <c r="S32" i="69"/>
  <c r="M32" i="69"/>
  <c r="S15" i="69"/>
  <c r="M15" i="69"/>
  <c r="G209" i="69"/>
  <c r="G213" i="69" s="1"/>
  <c r="E131" i="69"/>
  <c r="E183" i="69"/>
  <c r="G183" i="69" s="1"/>
  <c r="E166" i="69"/>
  <c r="G166" i="69" s="1"/>
  <c r="S31" i="69"/>
  <c r="M31" i="69"/>
  <c r="I60" i="53"/>
  <c r="I59" i="53"/>
  <c r="I58" i="53"/>
  <c r="I57" i="53"/>
  <c r="I56" i="53"/>
  <c r="I53" i="53"/>
  <c r="I52" i="53"/>
  <c r="I51" i="53"/>
  <c r="I50" i="53"/>
  <c r="I49" i="53"/>
  <c r="I46" i="53"/>
  <c r="I45" i="53"/>
  <c r="I44" i="53"/>
  <c r="I43" i="53"/>
  <c r="I42" i="53"/>
  <c r="I39" i="53"/>
  <c r="I38" i="53"/>
  <c r="I37" i="53"/>
  <c r="I36" i="53"/>
  <c r="I35" i="53"/>
  <c r="I32" i="53"/>
  <c r="I31" i="53"/>
  <c r="I30" i="53"/>
  <c r="I29" i="53"/>
  <c r="I28" i="53"/>
  <c r="I25" i="53"/>
  <c r="I24" i="53"/>
  <c r="I23" i="53"/>
  <c r="I22" i="53"/>
  <c r="I21" i="53"/>
  <c r="I18" i="53"/>
  <c r="I17" i="53"/>
  <c r="I16" i="53"/>
  <c r="I15" i="53"/>
  <c r="I14" i="53"/>
  <c r="I11" i="53"/>
  <c r="I10" i="53"/>
  <c r="I9" i="53"/>
  <c r="I8" i="53"/>
  <c r="I7" i="53"/>
  <c r="C312" i="50"/>
  <c r="C311" i="50"/>
  <c r="C310" i="50"/>
  <c r="C309" i="50"/>
  <c r="C308" i="50"/>
  <c r="C307" i="50"/>
  <c r="C306" i="50"/>
  <c r="C305" i="50"/>
  <c r="C304" i="50"/>
  <c r="C303" i="50"/>
  <c r="C302" i="50"/>
  <c r="C301" i="50"/>
  <c r="C300" i="50"/>
  <c r="AA19" i="50"/>
  <c r="Y19" i="50"/>
  <c r="W19" i="50"/>
  <c r="AA18" i="50"/>
  <c r="Y18" i="50"/>
  <c r="W18" i="50"/>
  <c r="AA17" i="50"/>
  <c r="Y17" i="50"/>
  <c r="W17" i="50"/>
  <c r="AA16" i="50"/>
  <c r="Y16" i="50"/>
  <c r="AB16" i="50" s="1"/>
  <c r="W16" i="50"/>
  <c r="AA15" i="50"/>
  <c r="Y15" i="50"/>
  <c r="W15" i="50"/>
  <c r="AA14" i="50"/>
  <c r="Y14" i="50"/>
  <c r="W14" i="50"/>
  <c r="AA13" i="50"/>
  <c r="Y13" i="50"/>
  <c r="W13" i="50"/>
  <c r="AA12" i="50"/>
  <c r="Y12" i="50"/>
  <c r="W12" i="50"/>
  <c r="AA11" i="50"/>
  <c r="Y11" i="50"/>
  <c r="W11" i="50"/>
  <c r="AA10" i="50"/>
  <c r="Y10" i="50"/>
  <c r="W10" i="50"/>
  <c r="AA9" i="50"/>
  <c r="Y9" i="50"/>
  <c r="W9" i="50"/>
  <c r="AA8" i="50"/>
  <c r="Y8" i="50"/>
  <c r="W8" i="50"/>
  <c r="AA7" i="50"/>
  <c r="Y7" i="50"/>
  <c r="W7" i="50"/>
  <c r="AF20" i="53"/>
  <c r="AE20" i="53" s="1"/>
  <c r="AG20" i="53"/>
  <c r="AJ20" i="53"/>
  <c r="AI20" i="53" s="1"/>
  <c r="AL20" i="53"/>
  <c r="AK20" i="53" s="1"/>
  <c r="AN20" i="53"/>
  <c r="AM20" i="53" s="1"/>
  <c r="AP20" i="53"/>
  <c r="AO20" i="53" s="1"/>
  <c r="AE21" i="53"/>
  <c r="AF21" i="53"/>
  <c r="AG21" i="53"/>
  <c r="AI21" i="53"/>
  <c r="AJ21" i="53"/>
  <c r="AK21" i="53"/>
  <c r="AL21" i="53"/>
  <c r="AM21" i="53"/>
  <c r="AN21" i="53"/>
  <c r="AO21" i="53"/>
  <c r="AP21" i="53"/>
  <c r="AF22" i="53"/>
  <c r="AE22" i="53" s="1"/>
  <c r="AG22" i="53"/>
  <c r="AJ22" i="53"/>
  <c r="AI22" i="53" s="1"/>
  <c r="AL22" i="53"/>
  <c r="AK22" i="53" s="1"/>
  <c r="AN22" i="53"/>
  <c r="AM22" i="53" s="1"/>
  <c r="AP22" i="53"/>
  <c r="AO22" i="53" s="1"/>
  <c r="AE23" i="53"/>
  <c r="AF23" i="53"/>
  <c r="AG23" i="53"/>
  <c r="AI23" i="53"/>
  <c r="AJ23" i="53"/>
  <c r="AK23" i="53"/>
  <c r="AL23" i="53"/>
  <c r="AM23" i="53"/>
  <c r="AN23" i="53"/>
  <c r="AO23" i="53"/>
  <c r="AP23" i="53"/>
  <c r="AF24" i="53"/>
  <c r="AE24" i="53" s="1"/>
  <c r="AG24" i="53"/>
  <c r="AJ24" i="53"/>
  <c r="AI24" i="53" s="1"/>
  <c r="AL24" i="53"/>
  <c r="AK24" i="53" s="1"/>
  <c r="AN24" i="53"/>
  <c r="AM24" i="53" s="1"/>
  <c r="AP24" i="53"/>
  <c r="AO24" i="53" s="1"/>
  <c r="AE25" i="53"/>
  <c r="AF25" i="53"/>
  <c r="AG25" i="53"/>
  <c r="AI25" i="53"/>
  <c r="AJ25" i="53"/>
  <c r="AK25" i="53"/>
  <c r="AL25" i="53"/>
  <c r="AM25" i="53"/>
  <c r="AN25" i="53"/>
  <c r="AO25" i="53"/>
  <c r="AP25" i="53"/>
  <c r="AF26" i="53"/>
  <c r="AE26" i="53" s="1"/>
  <c r="AG26" i="53"/>
  <c r="AJ26" i="53"/>
  <c r="AI26" i="53" s="1"/>
  <c r="AL26" i="53"/>
  <c r="AK26" i="53" s="1"/>
  <c r="AN26" i="53"/>
  <c r="AM26" i="53" s="1"/>
  <c r="AP26" i="53"/>
  <c r="AO26" i="53" s="1"/>
  <c r="AE27" i="53"/>
  <c r="AF27" i="53"/>
  <c r="AG27" i="53"/>
  <c r="AI27" i="53"/>
  <c r="AJ27" i="53"/>
  <c r="AK27" i="53"/>
  <c r="AL27" i="53"/>
  <c r="AM27" i="53"/>
  <c r="AN27" i="53"/>
  <c r="AO27" i="53"/>
  <c r="AP27" i="53"/>
  <c r="AF28" i="53"/>
  <c r="AE28" i="53" s="1"/>
  <c r="AG28" i="53"/>
  <c r="AJ28" i="53"/>
  <c r="AI28" i="53" s="1"/>
  <c r="AL28" i="53"/>
  <c r="AK28" i="53" s="1"/>
  <c r="AN28" i="53"/>
  <c r="AM28" i="53" s="1"/>
  <c r="AP28" i="53"/>
  <c r="AO28" i="53" s="1"/>
  <c r="AE29" i="53"/>
  <c r="AF29" i="53"/>
  <c r="AG29" i="53"/>
  <c r="AI29" i="53"/>
  <c r="AJ29" i="53"/>
  <c r="AK29" i="53"/>
  <c r="AL29" i="53"/>
  <c r="AM29" i="53"/>
  <c r="AN29" i="53"/>
  <c r="AO29" i="53"/>
  <c r="AP29" i="53"/>
  <c r="AF30" i="53"/>
  <c r="AE30" i="53" s="1"/>
  <c r="AG30" i="53"/>
  <c r="AJ30" i="53"/>
  <c r="AI30" i="53" s="1"/>
  <c r="AL30" i="53"/>
  <c r="AK30" i="53" s="1"/>
  <c r="AN30" i="53"/>
  <c r="AM30" i="53" s="1"/>
  <c r="AP30" i="53"/>
  <c r="AO30" i="53" s="1"/>
  <c r="AE31" i="53"/>
  <c r="AF31" i="53"/>
  <c r="AG31" i="53"/>
  <c r="AI31" i="53"/>
  <c r="AJ31" i="53"/>
  <c r="AK31" i="53"/>
  <c r="AL31" i="53"/>
  <c r="AM31" i="53"/>
  <c r="AN31" i="53"/>
  <c r="AO31" i="53"/>
  <c r="AP31" i="53"/>
  <c r="AP19" i="53"/>
  <c r="AO19" i="53" s="1"/>
  <c r="AN19" i="53"/>
  <c r="AM19" i="53" s="1"/>
  <c r="AL19" i="53"/>
  <c r="AK19" i="53" s="1"/>
  <c r="AJ19" i="53"/>
  <c r="AI19" i="53" s="1"/>
  <c r="AG19" i="53"/>
  <c r="AF19" i="53"/>
  <c r="AE19" i="53" s="1"/>
  <c r="AP18" i="53"/>
  <c r="AO18" i="53"/>
  <c r="AN18" i="53"/>
  <c r="AM18" i="53"/>
  <c r="AL18" i="53"/>
  <c r="AK18" i="53"/>
  <c r="AJ18" i="53"/>
  <c r="AI18" i="53"/>
  <c r="AG18" i="53"/>
  <c r="AF18" i="53"/>
  <c r="AE18" i="53"/>
  <c r="AP17" i="53"/>
  <c r="AO17" i="53" s="1"/>
  <c r="AN17" i="53"/>
  <c r="AM17" i="53" s="1"/>
  <c r="AL17" i="53"/>
  <c r="AK17" i="53" s="1"/>
  <c r="AJ17" i="53"/>
  <c r="AI17" i="53" s="1"/>
  <c r="AG17" i="53"/>
  <c r="AF17" i="53"/>
  <c r="AE17" i="53" s="1"/>
  <c r="AP16" i="53"/>
  <c r="AO16" i="53"/>
  <c r="AN16" i="53"/>
  <c r="AM16" i="53"/>
  <c r="AL16" i="53"/>
  <c r="AK16" i="53"/>
  <c r="AJ16" i="53"/>
  <c r="AI16" i="53"/>
  <c r="AG16" i="53"/>
  <c r="AF16" i="53"/>
  <c r="AE16" i="53"/>
  <c r="AP15" i="53"/>
  <c r="AO15" i="53" s="1"/>
  <c r="AN15" i="53"/>
  <c r="AM15" i="53" s="1"/>
  <c r="AL15" i="53"/>
  <c r="AK15" i="53" s="1"/>
  <c r="AJ15" i="53"/>
  <c r="AI15" i="53" s="1"/>
  <c r="AG15" i="53"/>
  <c r="AF15" i="53"/>
  <c r="AE15" i="53" s="1"/>
  <c r="AP14" i="53"/>
  <c r="AO14" i="53"/>
  <c r="AN14" i="53"/>
  <c r="AM14" i="53"/>
  <c r="AL14" i="53"/>
  <c r="AK14" i="53"/>
  <c r="AJ14" i="53"/>
  <c r="AI14" i="53"/>
  <c r="AG14" i="53"/>
  <c r="AF14" i="53"/>
  <c r="AE14" i="53"/>
  <c r="AP13" i="53"/>
  <c r="AO13" i="53" s="1"/>
  <c r="AN13" i="53"/>
  <c r="AM13" i="53" s="1"/>
  <c r="AL13" i="53"/>
  <c r="AK13" i="53" s="1"/>
  <c r="AJ13" i="53"/>
  <c r="AI13" i="53" s="1"/>
  <c r="AG13" i="53"/>
  <c r="AF13" i="53"/>
  <c r="AE13" i="53" s="1"/>
  <c r="AP12" i="53"/>
  <c r="AO12" i="53"/>
  <c r="AN12" i="53"/>
  <c r="AM12" i="53"/>
  <c r="AL12" i="53"/>
  <c r="AK12" i="53"/>
  <c r="AJ12" i="53"/>
  <c r="AI12" i="53"/>
  <c r="AG12" i="53"/>
  <c r="AF12" i="53"/>
  <c r="AE12" i="53"/>
  <c r="AP11" i="53"/>
  <c r="AO11" i="53" s="1"/>
  <c r="AN11" i="53"/>
  <c r="AM11" i="53" s="1"/>
  <c r="AL11" i="53"/>
  <c r="AK11" i="53" s="1"/>
  <c r="AJ11" i="53"/>
  <c r="AI11" i="53" s="1"/>
  <c r="AG11" i="53"/>
  <c r="AF11" i="53"/>
  <c r="AE11" i="53" s="1"/>
  <c r="AP10" i="53"/>
  <c r="AO10" i="53"/>
  <c r="AN10" i="53"/>
  <c r="AM10" i="53"/>
  <c r="AL10" i="53"/>
  <c r="AK10" i="53"/>
  <c r="AJ10" i="53"/>
  <c r="AI10" i="53"/>
  <c r="AG10" i="53"/>
  <c r="AF10" i="53"/>
  <c r="AE10" i="53"/>
  <c r="AP9" i="53"/>
  <c r="AO9" i="53" s="1"/>
  <c r="AN9" i="53"/>
  <c r="AM9" i="53" s="1"/>
  <c r="AL9" i="53"/>
  <c r="AK9" i="53" s="1"/>
  <c r="AJ9" i="53"/>
  <c r="AI9" i="53" s="1"/>
  <c r="AG9" i="53"/>
  <c r="AF9" i="53"/>
  <c r="AE9" i="53" s="1"/>
  <c r="AP8" i="53"/>
  <c r="AO8" i="53"/>
  <c r="AN8" i="53"/>
  <c r="AM8" i="53"/>
  <c r="AL8" i="53"/>
  <c r="AK8" i="53"/>
  <c r="AJ8" i="53"/>
  <c r="AI8" i="53"/>
  <c r="AG8" i="53"/>
  <c r="AF8" i="53"/>
  <c r="AE8" i="53"/>
  <c r="AP7" i="53"/>
  <c r="AO7" i="53" s="1"/>
  <c r="AN7" i="53"/>
  <c r="AM7" i="53" s="1"/>
  <c r="AL7" i="53"/>
  <c r="AK7" i="53" s="1"/>
  <c r="AJ7" i="53"/>
  <c r="AI7" i="53" s="1"/>
  <c r="AG7" i="53"/>
  <c r="AF7" i="53"/>
  <c r="AE7" i="53" s="1"/>
  <c r="AP19" i="50"/>
  <c r="AO19" i="50" s="1"/>
  <c r="AN19" i="50"/>
  <c r="AM19" i="50" s="1"/>
  <c r="AL19" i="50"/>
  <c r="AK19" i="50" s="1"/>
  <c r="AJ19" i="50"/>
  <c r="AI19" i="50" s="1"/>
  <c r="AG19" i="50"/>
  <c r="AF19" i="50"/>
  <c r="AE19" i="50" s="1"/>
  <c r="AP18" i="50"/>
  <c r="AO18" i="50"/>
  <c r="AN18" i="50"/>
  <c r="AM18" i="50"/>
  <c r="AL18" i="50"/>
  <c r="AK18" i="50"/>
  <c r="AJ18" i="50"/>
  <c r="AI18" i="50" s="1"/>
  <c r="AG18" i="50"/>
  <c r="AF18" i="50"/>
  <c r="AE18" i="50" s="1"/>
  <c r="AP17" i="50"/>
  <c r="AO17" i="50" s="1"/>
  <c r="AN17" i="50"/>
  <c r="AM17" i="50" s="1"/>
  <c r="AL17" i="50"/>
  <c r="AK17" i="50" s="1"/>
  <c r="AJ17" i="50"/>
  <c r="AI17" i="50" s="1"/>
  <c r="AG17" i="50"/>
  <c r="AF17" i="50"/>
  <c r="AE17" i="50" s="1"/>
  <c r="AP16" i="50"/>
  <c r="AO16" i="50"/>
  <c r="AN16" i="50"/>
  <c r="AM16" i="50"/>
  <c r="AL16" i="50"/>
  <c r="AK16" i="50"/>
  <c r="AJ16" i="50"/>
  <c r="AI16" i="50"/>
  <c r="AG16" i="50"/>
  <c r="AF16" i="50"/>
  <c r="AE16" i="50"/>
  <c r="AP15" i="50"/>
  <c r="AO15" i="50" s="1"/>
  <c r="AN15" i="50"/>
  <c r="AM15" i="50" s="1"/>
  <c r="AL15" i="50"/>
  <c r="AK15" i="50" s="1"/>
  <c r="AJ15" i="50"/>
  <c r="AI15" i="50" s="1"/>
  <c r="AG15" i="50"/>
  <c r="AF15" i="50"/>
  <c r="AE15" i="50" s="1"/>
  <c r="AP14" i="50"/>
  <c r="AO14" i="50"/>
  <c r="AN14" i="50"/>
  <c r="AM14" i="50"/>
  <c r="AL14" i="50"/>
  <c r="AK14" i="50"/>
  <c r="AJ14" i="50"/>
  <c r="AI14" i="50"/>
  <c r="AG14" i="50"/>
  <c r="AF14" i="50"/>
  <c r="AE14" i="50"/>
  <c r="AP13" i="50"/>
  <c r="AO13" i="50" s="1"/>
  <c r="AN13" i="50"/>
  <c r="AM13" i="50" s="1"/>
  <c r="AL13" i="50"/>
  <c r="AK13" i="50" s="1"/>
  <c r="AJ13" i="50"/>
  <c r="AI13" i="50" s="1"/>
  <c r="AG13" i="50"/>
  <c r="AF13" i="50"/>
  <c r="AE13" i="50" s="1"/>
  <c r="AP12" i="50"/>
  <c r="AO12" i="50"/>
  <c r="AN12" i="50"/>
  <c r="AM12" i="50"/>
  <c r="AL12" i="50"/>
  <c r="AK12" i="50"/>
  <c r="AJ12" i="50"/>
  <c r="AI12" i="50"/>
  <c r="AG12" i="50"/>
  <c r="AF12" i="50"/>
  <c r="AE12" i="50"/>
  <c r="AP11" i="50"/>
  <c r="AO11" i="50" s="1"/>
  <c r="AN11" i="50"/>
  <c r="AM11" i="50" s="1"/>
  <c r="AL11" i="50"/>
  <c r="AK11" i="50" s="1"/>
  <c r="AJ11" i="50"/>
  <c r="AI11" i="50" s="1"/>
  <c r="AG11" i="50"/>
  <c r="AF11" i="50"/>
  <c r="AE11" i="50" s="1"/>
  <c r="AP10" i="50"/>
  <c r="AO10" i="50"/>
  <c r="AN10" i="50"/>
  <c r="AM10" i="50"/>
  <c r="AL10" i="50"/>
  <c r="AK10" i="50"/>
  <c r="AJ10" i="50"/>
  <c r="AI10" i="50"/>
  <c r="AG10" i="50"/>
  <c r="AF10" i="50"/>
  <c r="AE10" i="50"/>
  <c r="AP9" i="50"/>
  <c r="AO9" i="50" s="1"/>
  <c r="AN9" i="50"/>
  <c r="AM9" i="50" s="1"/>
  <c r="AL9" i="50"/>
  <c r="AK9" i="50" s="1"/>
  <c r="AJ9" i="50"/>
  <c r="AI9" i="50" s="1"/>
  <c r="AG9" i="50"/>
  <c r="AF9" i="50"/>
  <c r="AE9" i="50" s="1"/>
  <c r="AP8" i="50"/>
  <c r="AO8" i="50"/>
  <c r="AN8" i="50"/>
  <c r="AM8" i="50"/>
  <c r="AL8" i="50"/>
  <c r="AK8" i="50"/>
  <c r="AJ8" i="50"/>
  <c r="AI8" i="50"/>
  <c r="AG8" i="50"/>
  <c r="AF8" i="50"/>
  <c r="AE8" i="50"/>
  <c r="AP7" i="50"/>
  <c r="AO7" i="50" s="1"/>
  <c r="AN7" i="50"/>
  <c r="AM7" i="50" s="1"/>
  <c r="AL7" i="50"/>
  <c r="AK7" i="50" s="1"/>
  <c r="AJ7" i="50"/>
  <c r="AI7" i="50" s="1"/>
  <c r="AG7" i="50"/>
  <c r="AF7" i="50"/>
  <c r="AE7" i="50" s="1"/>
  <c r="G184" i="69" l="1"/>
  <c r="I184" i="69" s="1"/>
  <c r="G189" i="69"/>
  <c r="I189" i="69" s="1"/>
  <c r="G207" i="69"/>
  <c r="G170" i="69"/>
  <c r="G168" i="69" s="1"/>
  <c r="G174" i="69"/>
  <c r="E140" i="69"/>
  <c r="G148" i="69" s="1"/>
  <c r="I148" i="69" s="1"/>
  <c r="E105" i="69"/>
  <c r="G105" i="69" s="1"/>
  <c r="J230" i="69"/>
  <c r="J227" i="69"/>
  <c r="E146" i="69"/>
  <c r="G150" i="69" s="1"/>
  <c r="I150" i="69" s="1"/>
  <c r="E129" i="69"/>
  <c r="E144" i="69"/>
  <c r="G145" i="69" s="1"/>
  <c r="I145" i="69" s="1"/>
  <c r="E121" i="69"/>
  <c r="E181" i="69"/>
  <c r="G181" i="69" s="1"/>
  <c r="G180" i="69" s="1"/>
  <c r="I180" i="69" s="1"/>
  <c r="E162" i="69"/>
  <c r="G162" i="69" s="1"/>
  <c r="I223" i="69"/>
  <c r="J224" i="69" s="1"/>
  <c r="G211" i="69"/>
  <c r="I211" i="69" s="1"/>
  <c r="G199" i="69"/>
  <c r="I199" i="69" s="1"/>
  <c r="AD12" i="50"/>
  <c r="AD16" i="50"/>
  <c r="AD8" i="53"/>
  <c r="AD12" i="53"/>
  <c r="AD16" i="53"/>
  <c r="AD10" i="50"/>
  <c r="AD10" i="53"/>
  <c r="AD14" i="53"/>
  <c r="AD18" i="53"/>
  <c r="AD14" i="50"/>
  <c r="AD19" i="50"/>
  <c r="AD7" i="53"/>
  <c r="AD9" i="53"/>
  <c r="AD11" i="53"/>
  <c r="AD13" i="53"/>
  <c r="AD15" i="53"/>
  <c r="AD17" i="53"/>
  <c r="AD19" i="53"/>
  <c r="AD9" i="50"/>
  <c r="AD11" i="50"/>
  <c r="AD13" i="50"/>
  <c r="AD15" i="50"/>
  <c r="AD17" i="50"/>
  <c r="AD31" i="53"/>
  <c r="AD29" i="53"/>
  <c r="AD27" i="53"/>
  <c r="AD25" i="53"/>
  <c r="AD23" i="53"/>
  <c r="AD21" i="53"/>
  <c r="AB19" i="50"/>
  <c r="AB17" i="50"/>
  <c r="AB12" i="50"/>
  <c r="AB14" i="50"/>
  <c r="AB15" i="50"/>
  <c r="AB8" i="50"/>
  <c r="AB10" i="50"/>
  <c r="AB7" i="50"/>
  <c r="AB9" i="50"/>
  <c r="AB11" i="50"/>
  <c r="AB13" i="50"/>
  <c r="AB18" i="50"/>
  <c r="AD8" i="50"/>
  <c r="AD18" i="50"/>
  <c r="AD7" i="50"/>
  <c r="AD30" i="53"/>
  <c r="AD28" i="53"/>
  <c r="AD26" i="53"/>
  <c r="AD24" i="53"/>
  <c r="AD22" i="53"/>
  <c r="AD20" i="53"/>
  <c r="J185" i="69" l="1"/>
  <c r="I182" i="69"/>
  <c r="J182" i="69"/>
  <c r="G158" i="69"/>
  <c r="G131" i="69"/>
  <c r="I131" i="69" s="1"/>
  <c r="G187" i="69"/>
  <c r="I187" i="69" s="1"/>
  <c r="J221" i="69"/>
  <c r="I141" i="69"/>
  <c r="G133" i="69"/>
  <c r="G129" i="69"/>
  <c r="J152" i="69"/>
  <c r="J149" i="69"/>
  <c r="I207" i="69"/>
  <c r="J203" i="69" s="1"/>
  <c r="I213" i="69"/>
  <c r="J215" i="69" s="1"/>
  <c r="J208" i="69" l="1"/>
  <c r="J143" i="69"/>
  <c r="J146" i="69"/>
  <c r="G172" i="69"/>
  <c r="G160" i="69"/>
  <c r="I133" i="69"/>
  <c r="J135" i="69" s="1"/>
  <c r="J188" i="69"/>
  <c r="J191" i="69"/>
  <c r="I188" i="69"/>
  <c r="J212" i="69"/>
  <c r="I172" i="69" l="1"/>
  <c r="I174" i="69"/>
  <c r="I160" i="69"/>
  <c r="I168" i="69"/>
  <c r="J132" i="69"/>
  <c r="B306" i="69" l="1"/>
  <c r="B304" i="69"/>
  <c r="B302" i="69"/>
  <c r="B307" i="69"/>
  <c r="B305" i="69"/>
  <c r="B303" i="69"/>
  <c r="J169" i="69"/>
  <c r="J164" i="69"/>
  <c r="B316" i="69" s="1"/>
  <c r="J173" i="69"/>
  <c r="J176" i="69"/>
  <c r="B311" i="69" l="1"/>
  <c r="B315" i="69"/>
  <c r="B310" i="69"/>
  <c r="B314" i="69"/>
  <c r="B309" i="69"/>
  <c r="B313" i="69"/>
  <c r="B317" i="69"/>
  <c r="B308" i="69"/>
  <c r="B312" i="69"/>
  <c r="BD13" i="16" l="1"/>
  <c r="BD16" i="16"/>
  <c r="BD37" i="16"/>
  <c r="BD26" i="16"/>
  <c r="BD11" i="16"/>
  <c r="BD36" i="16"/>
  <c r="BD23" i="16"/>
  <c r="BD38" i="16"/>
  <c r="BD31" i="16"/>
  <c r="BD66" i="16"/>
  <c r="BD29" i="16"/>
  <c r="BD8" i="16"/>
  <c r="BD93" i="16"/>
  <c r="BD17" i="16"/>
  <c r="BD77" i="16"/>
  <c r="V29" i="16" l="1"/>
  <c r="F11" i="8" l="1"/>
  <c r="A1" i="114" s="1"/>
  <c r="F10" i="8"/>
  <c r="A1" i="113" s="1"/>
  <c r="B301" i="113" l="1"/>
  <c r="B303" i="113"/>
  <c r="B305" i="113"/>
  <c r="B307" i="113"/>
  <c r="B309" i="113"/>
  <c r="B300" i="113"/>
  <c r="B302" i="113"/>
  <c r="B304" i="113"/>
  <c r="B306" i="113"/>
  <c r="B308" i="113"/>
  <c r="B300" i="114"/>
  <c r="B302" i="114"/>
  <c r="B304" i="114"/>
  <c r="B306" i="114"/>
  <c r="B308" i="114"/>
  <c r="B310" i="114"/>
  <c r="B301" i="114"/>
  <c r="B303" i="114"/>
  <c r="B305" i="114"/>
  <c r="B307" i="114"/>
  <c r="B309" i="114"/>
  <c r="AZ77" i="16"/>
  <c r="V7" i="16"/>
  <c r="AB72" i="16" l="1"/>
  <c r="AW72" i="16" s="1"/>
  <c r="AB44" i="16"/>
  <c r="AW44" i="16" s="1"/>
  <c r="AB43" i="16"/>
  <c r="AW43" i="16" s="1"/>
  <c r="AC43" i="16"/>
  <c r="AC44" i="16"/>
  <c r="AC72" i="16"/>
  <c r="AX72" i="16" s="1"/>
  <c r="AB15" i="16"/>
  <c r="AB10" i="16"/>
  <c r="AB13" i="16"/>
  <c r="AB20" i="16"/>
  <c r="AB8" i="16"/>
  <c r="AB17" i="16"/>
  <c r="AB28" i="16"/>
  <c r="AB24" i="16"/>
  <c r="AB23" i="16"/>
  <c r="AB29" i="16"/>
  <c r="AB21" i="16"/>
  <c r="AB33" i="16"/>
  <c r="AB11" i="16"/>
  <c r="AB27" i="16"/>
  <c r="AB45" i="16"/>
  <c r="AB47" i="16"/>
  <c r="AB49" i="16"/>
  <c r="AB51" i="16"/>
  <c r="AB53" i="16"/>
  <c r="AB55" i="16"/>
  <c r="AB57" i="16"/>
  <c r="AB59" i="16"/>
  <c r="AB61" i="16"/>
  <c r="AB63" i="16"/>
  <c r="AB65" i="16"/>
  <c r="AB67" i="16"/>
  <c r="AB69" i="16"/>
  <c r="AB70" i="16"/>
  <c r="AB71" i="16"/>
  <c r="AB74" i="16"/>
  <c r="AB76" i="16"/>
  <c r="AB78" i="16"/>
  <c r="AB80" i="16"/>
  <c r="AB82" i="16"/>
  <c r="AB84" i="16"/>
  <c r="AB86" i="16"/>
  <c r="AB88" i="16"/>
  <c r="AB90" i="16"/>
  <c r="AB92" i="16"/>
  <c r="AB94" i="16"/>
  <c r="AB95" i="16"/>
  <c r="AB97" i="16"/>
  <c r="AB99" i="16"/>
  <c r="AB101" i="16"/>
  <c r="AB103" i="16"/>
  <c r="AB105" i="16"/>
  <c r="AB34" i="16"/>
  <c r="AB42" i="16"/>
  <c r="AB109" i="16"/>
  <c r="AB111" i="16"/>
  <c r="AB112" i="16"/>
  <c r="AB114" i="16"/>
  <c r="AB116" i="16"/>
  <c r="AB7" i="16"/>
  <c r="AB14" i="16"/>
  <c r="AB9" i="16"/>
  <c r="AB12" i="16"/>
  <c r="AB19" i="16"/>
  <c r="AB16" i="16"/>
  <c r="AB22" i="16"/>
  <c r="AB26" i="16"/>
  <c r="AB31" i="16"/>
  <c r="AB30" i="16"/>
  <c r="AB37" i="16"/>
  <c r="AB38" i="16"/>
  <c r="AB18" i="16"/>
  <c r="AB32" i="16"/>
  <c r="AB35" i="16"/>
  <c r="AB40" i="16"/>
  <c r="AB46" i="16"/>
  <c r="AB48" i="16"/>
  <c r="AB50" i="16"/>
  <c r="AB52" i="16"/>
  <c r="AB54" i="16"/>
  <c r="AB56" i="16"/>
  <c r="AB58" i="16"/>
  <c r="AB60" i="16"/>
  <c r="AB62" i="16"/>
  <c r="AB64" i="16"/>
  <c r="AB66" i="16"/>
  <c r="AB68" i="16"/>
  <c r="AB39" i="16"/>
  <c r="AB25" i="16"/>
  <c r="AB73" i="16"/>
  <c r="AB75" i="16"/>
  <c r="AB77" i="16"/>
  <c r="AB79" i="16"/>
  <c r="AB81" i="16"/>
  <c r="AB83" i="16"/>
  <c r="AB85" i="16"/>
  <c r="AB87" i="16"/>
  <c r="AB89" i="16"/>
  <c r="AB91" i="16"/>
  <c r="AB93" i="16"/>
  <c r="AB36" i="16"/>
  <c r="AB96" i="16"/>
  <c r="AB98" i="16"/>
  <c r="AB100" i="16"/>
  <c r="AB102" i="16"/>
  <c r="AB104" i="16"/>
  <c r="AB106" i="16"/>
  <c r="AB107" i="16"/>
  <c r="AB108" i="16"/>
  <c r="AB110" i="16"/>
  <c r="AB41" i="16"/>
  <c r="AB113" i="16"/>
  <c r="AB115" i="16"/>
  <c r="AB117" i="16"/>
  <c r="AC14" i="16"/>
  <c r="AC8" i="16"/>
  <c r="AC13" i="16"/>
  <c r="AC21" i="16"/>
  <c r="AC30" i="16"/>
  <c r="AC28" i="16"/>
  <c r="AC29" i="16"/>
  <c r="AC39" i="16"/>
  <c r="AC46" i="16"/>
  <c r="AC50" i="16"/>
  <c r="AC54" i="16"/>
  <c r="AC58" i="16"/>
  <c r="AC62" i="16"/>
  <c r="AC66" i="16"/>
  <c r="AC70" i="16"/>
  <c r="AC74" i="16"/>
  <c r="AC78" i="16"/>
  <c r="AC82" i="16"/>
  <c r="AC86" i="16"/>
  <c r="AC90" i="16"/>
  <c r="AC94" i="16"/>
  <c r="AC97" i="16"/>
  <c r="AC101" i="16"/>
  <c r="AC105" i="16"/>
  <c r="AC108" i="16"/>
  <c r="AC41" i="16"/>
  <c r="AC115" i="16"/>
  <c r="AC15" i="16"/>
  <c r="AC16" i="16"/>
  <c r="AC19" i="16"/>
  <c r="AC18" i="16"/>
  <c r="AC22" i="16"/>
  <c r="AC31" i="16"/>
  <c r="AC38" i="16"/>
  <c r="AC40" i="16"/>
  <c r="AC47" i="16"/>
  <c r="AC51" i="16"/>
  <c r="AC55" i="16"/>
  <c r="AC59" i="16"/>
  <c r="AC63" i="16"/>
  <c r="AC67" i="16"/>
  <c r="AC25" i="16"/>
  <c r="AC75" i="16"/>
  <c r="AC79" i="16"/>
  <c r="AC83" i="16"/>
  <c r="AC87" i="16"/>
  <c r="AC91" i="16"/>
  <c r="AC36" i="16"/>
  <c r="AC98" i="16"/>
  <c r="AC102" i="16"/>
  <c r="AC106" i="16"/>
  <c r="AC109" i="16"/>
  <c r="AC112" i="16"/>
  <c r="AC116" i="16"/>
  <c r="AC9" i="16"/>
  <c r="AC17" i="16"/>
  <c r="AC20" i="16"/>
  <c r="AC23" i="16"/>
  <c r="AC27" i="16"/>
  <c r="AC37" i="16"/>
  <c r="AC35" i="16"/>
  <c r="AC42" i="16"/>
  <c r="AC48" i="16"/>
  <c r="AC52" i="16"/>
  <c r="AC56" i="16"/>
  <c r="AC60" i="16"/>
  <c r="AC64" i="16"/>
  <c r="AC68" i="16"/>
  <c r="AC71" i="16"/>
  <c r="AC76" i="16"/>
  <c r="AC80" i="16"/>
  <c r="AC84" i="16"/>
  <c r="AC88" i="16"/>
  <c r="AC92" i="16"/>
  <c r="AC95" i="16"/>
  <c r="AC99" i="16"/>
  <c r="AC103" i="16"/>
  <c r="AC34" i="16"/>
  <c r="AC110" i="16"/>
  <c r="AC113" i="16"/>
  <c r="AC117" i="16"/>
  <c r="AC10" i="16"/>
  <c r="AC12" i="16"/>
  <c r="AC11" i="16"/>
  <c r="AC26" i="16"/>
  <c r="AC24" i="16"/>
  <c r="AC32" i="16"/>
  <c r="AC33" i="16"/>
  <c r="AC45" i="16"/>
  <c r="AC49" i="16"/>
  <c r="AC53" i="16"/>
  <c r="AC57" i="16"/>
  <c r="AC61" i="16"/>
  <c r="AC65" i="16"/>
  <c r="AC69" i="16"/>
  <c r="AC73" i="16"/>
  <c r="AC77" i="16"/>
  <c r="AC81" i="16"/>
  <c r="AC85" i="16"/>
  <c r="AC89" i="16"/>
  <c r="AC93" i="16"/>
  <c r="AC96" i="16"/>
  <c r="AX96" i="16" s="1"/>
  <c r="AC100" i="16"/>
  <c r="AC104" i="16"/>
  <c r="AC107" i="16"/>
  <c r="AC111" i="16"/>
  <c r="AX111" i="16" s="1"/>
  <c r="AC114" i="16"/>
  <c r="AX114" i="16" s="1"/>
  <c r="AC7" i="16"/>
  <c r="AX21" i="16"/>
  <c r="AX26" i="16"/>
  <c r="AX31" i="16"/>
  <c r="AX35" i="16"/>
  <c r="AX36" i="16"/>
  <c r="AX23" i="16"/>
  <c r="AX27" i="16"/>
  <c r="AX38" i="16"/>
  <c r="BA36" i="16"/>
  <c r="BA23" i="16"/>
  <c r="BA13" i="16"/>
  <c r="BA16" i="16"/>
  <c r="BA37" i="16"/>
  <c r="BA26" i="16"/>
  <c r="BA11" i="16"/>
  <c r="BA38" i="16"/>
  <c r="BA31" i="16"/>
  <c r="BA66" i="16"/>
  <c r="BA29" i="16"/>
  <c r="BA8" i="16"/>
  <c r="BA93" i="16"/>
  <c r="BA17" i="16"/>
  <c r="BA77" i="16"/>
  <c r="AX44" i="16" l="1"/>
  <c r="AT44" i="16" s="1"/>
  <c r="AK44" i="16"/>
  <c r="AN44" i="16"/>
  <c r="AJ44" i="16" s="1"/>
  <c r="R44" i="16"/>
  <c r="AX43" i="16"/>
  <c r="AT43" i="16" s="1"/>
  <c r="R43" i="16"/>
  <c r="AK43" i="16"/>
  <c r="AN43" i="16"/>
  <c r="AJ43" i="16" s="1"/>
  <c r="BL43" i="16"/>
  <c r="BL44" i="16"/>
  <c r="BK43" i="16"/>
  <c r="S43" i="16" s="1"/>
  <c r="BK44" i="16"/>
  <c r="S44" i="16" s="1"/>
  <c r="AO44" i="16"/>
  <c r="AO43" i="16"/>
  <c r="AP43" i="16"/>
  <c r="AP44" i="16"/>
  <c r="R72" i="16"/>
  <c r="AN72" i="16"/>
  <c r="AJ72" i="16" s="1"/>
  <c r="AK72" i="16"/>
  <c r="AT72" i="16"/>
  <c r="BL72" i="16"/>
  <c r="BK72" i="16"/>
  <c r="AO72" i="16"/>
  <c r="AP72" i="16"/>
  <c r="AW114" i="16"/>
  <c r="AT114" i="16" s="1"/>
  <c r="R114" i="16"/>
  <c r="AK114" i="16"/>
  <c r="AN114" i="16"/>
  <c r="AJ114" i="16" s="1"/>
  <c r="BL99" i="16"/>
  <c r="BK116" i="16"/>
  <c r="AX18" i="16"/>
  <c r="BL18" i="16"/>
  <c r="BL116" i="16"/>
  <c r="BL89" i="16"/>
  <c r="BL67" i="16"/>
  <c r="BL73" i="16"/>
  <c r="BL24" i="16"/>
  <c r="AX29" i="16"/>
  <c r="BL29" i="16"/>
  <c r="AX8" i="16"/>
  <c r="BL8" i="16"/>
  <c r="BL105" i="16"/>
  <c r="BL86" i="16"/>
  <c r="BL76" i="16"/>
  <c r="BL64" i="16"/>
  <c r="BL56" i="16"/>
  <c r="BL82" i="16"/>
  <c r="BL40" i="16"/>
  <c r="BL87" i="16"/>
  <c r="BL94" i="16"/>
  <c r="AX51" i="16"/>
  <c r="BL51" i="16"/>
  <c r="AX15" i="16"/>
  <c r="BL15" i="16"/>
  <c r="BL115" i="16"/>
  <c r="BL113" i="16"/>
  <c r="BL108" i="16"/>
  <c r="BL10" i="16"/>
  <c r="BL102" i="16"/>
  <c r="AX11" i="16"/>
  <c r="BL11" i="16"/>
  <c r="BL92" i="16"/>
  <c r="BL88" i="16"/>
  <c r="BL83" i="16"/>
  <c r="BL78" i="16"/>
  <c r="BL71" i="16"/>
  <c r="BL65" i="16"/>
  <c r="BL61" i="16"/>
  <c r="BL57" i="16"/>
  <c r="BL50" i="16"/>
  <c r="BL46" i="16"/>
  <c r="BL54" i="16"/>
  <c r="AX39" i="16"/>
  <c r="BL39" i="16"/>
  <c r="BL12" i="16"/>
  <c r="BL25" i="16"/>
  <c r="BL20" i="16"/>
  <c r="BL30" i="16"/>
  <c r="AX37" i="16"/>
  <c r="BL37" i="16"/>
  <c r="AX13" i="16"/>
  <c r="BL13" i="16"/>
  <c r="AX93" i="16"/>
  <c r="BL93" i="16"/>
  <c r="BL77" i="16"/>
  <c r="AX16" i="16"/>
  <c r="BL16" i="16"/>
  <c r="S116" i="16"/>
  <c r="BK18" i="16"/>
  <c r="BK109" i="16"/>
  <c r="BK106" i="16"/>
  <c r="BK103" i="16"/>
  <c r="BK99" i="16"/>
  <c r="S99" i="16" s="1"/>
  <c r="BK92" i="16"/>
  <c r="S92" i="16" s="1"/>
  <c r="BK88" i="16"/>
  <c r="S88" i="16" s="1"/>
  <c r="BK83" i="16"/>
  <c r="S83" i="16" s="1"/>
  <c r="BK78" i="16"/>
  <c r="S78" i="16" s="1"/>
  <c r="BK71" i="16"/>
  <c r="S71" i="16" s="1"/>
  <c r="BK65" i="16"/>
  <c r="S65" i="16" s="1"/>
  <c r="BK61" i="16"/>
  <c r="S61" i="16" s="1"/>
  <c r="BK57" i="16"/>
  <c r="S57" i="16" s="1"/>
  <c r="BK50" i="16"/>
  <c r="S50" i="16" s="1"/>
  <c r="BK46" i="16"/>
  <c r="S46" i="16" s="1"/>
  <c r="BK54" i="16"/>
  <c r="S54" i="16" s="1"/>
  <c r="BK39" i="16"/>
  <c r="BK12" i="16"/>
  <c r="S12" i="16" s="1"/>
  <c r="BK25" i="16"/>
  <c r="BK20" i="16"/>
  <c r="S20" i="16" s="1"/>
  <c r="BK115" i="16"/>
  <c r="S115" i="16" s="1"/>
  <c r="BK113" i="16"/>
  <c r="S113" i="16" s="1"/>
  <c r="BK108" i="16"/>
  <c r="S108" i="16" s="1"/>
  <c r="BK10" i="16"/>
  <c r="S10" i="16" s="1"/>
  <c r="BK102" i="16"/>
  <c r="S102" i="16" s="1"/>
  <c r="BK98" i="16"/>
  <c r="BK91" i="16"/>
  <c r="BK86" i="16"/>
  <c r="S86" i="16" s="1"/>
  <c r="BK81" i="16"/>
  <c r="BK76" i="16"/>
  <c r="S76" i="16" s="1"/>
  <c r="BK70" i="16"/>
  <c r="BK64" i="16"/>
  <c r="S64" i="16" s="1"/>
  <c r="BK60" i="16"/>
  <c r="BK56" i="16"/>
  <c r="S56" i="16" s="1"/>
  <c r="BK49" i="16"/>
  <c r="BK82" i="16"/>
  <c r="S82" i="16" s="1"/>
  <c r="BK45" i="16"/>
  <c r="BK40" i="16"/>
  <c r="S40" i="16" s="1"/>
  <c r="BK9" i="16"/>
  <c r="BK87" i="16"/>
  <c r="S87" i="16" s="1"/>
  <c r="BK110" i="16"/>
  <c r="BK94" i="16"/>
  <c r="S94" i="16" s="1"/>
  <c r="BK31" i="16"/>
  <c r="BK51" i="16"/>
  <c r="S51" i="16" s="1"/>
  <c r="BK23" i="16"/>
  <c r="BK15" i="16"/>
  <c r="S15" i="16" s="1"/>
  <c r="BK28" i="16"/>
  <c r="BK14" i="16"/>
  <c r="BK22" i="16"/>
  <c r="BK17" i="16"/>
  <c r="S17" i="16" s="1"/>
  <c r="BK7" i="16"/>
  <c r="BK114" i="16"/>
  <c r="S114" i="16" s="1"/>
  <c r="BK27" i="16"/>
  <c r="BL103" i="16"/>
  <c r="BL79" i="16"/>
  <c r="BL52" i="16"/>
  <c r="BL32" i="16"/>
  <c r="BL38" i="16"/>
  <c r="BL112" i="16"/>
  <c r="BL98" i="16"/>
  <c r="BL106" i="16"/>
  <c r="BL62" i="16"/>
  <c r="BL109" i="16"/>
  <c r="BL95" i="16"/>
  <c r="BL84" i="16"/>
  <c r="BL74" i="16"/>
  <c r="BL58" i="16"/>
  <c r="BL47" i="16"/>
  <c r="BL34" i="16"/>
  <c r="AX66" i="16"/>
  <c r="BL66" i="16"/>
  <c r="BL26" i="16"/>
  <c r="BL36" i="16"/>
  <c r="BL111" i="16"/>
  <c r="BL96" i="16"/>
  <c r="BL42" i="16"/>
  <c r="BL101" i="16"/>
  <c r="BL91" i="16"/>
  <c r="BL81" i="16"/>
  <c r="BL70" i="16"/>
  <c r="BL60" i="16"/>
  <c r="BL49" i="16"/>
  <c r="BL45" i="16"/>
  <c r="BL9" i="16"/>
  <c r="BL110" i="16"/>
  <c r="BL31" i="16"/>
  <c r="BL23" i="16"/>
  <c r="BL117" i="16"/>
  <c r="BL21" i="16"/>
  <c r="BL41" i="16"/>
  <c r="BL107" i="16"/>
  <c r="BL104" i="16"/>
  <c r="BL100" i="16"/>
  <c r="BL97" i="16"/>
  <c r="BL90" i="16"/>
  <c r="BL85" i="16"/>
  <c r="BL80" i="16"/>
  <c r="BL75" i="16"/>
  <c r="BL69" i="16"/>
  <c r="BL63" i="16"/>
  <c r="BL59" i="16"/>
  <c r="BL53" i="16"/>
  <c r="BL48" i="16"/>
  <c r="BL55" i="16"/>
  <c r="BL33" i="16"/>
  <c r="BL68" i="16"/>
  <c r="BL35" i="16"/>
  <c r="BL19" i="16"/>
  <c r="BL28" i="16"/>
  <c r="BL14" i="16"/>
  <c r="BL22" i="16"/>
  <c r="AX17" i="16"/>
  <c r="BL17" i="16"/>
  <c r="BL7" i="16"/>
  <c r="BL114" i="16"/>
  <c r="BL27" i="16"/>
  <c r="BK11" i="16"/>
  <c r="S11" i="16" s="1"/>
  <c r="BK96" i="16"/>
  <c r="S96" i="16" s="1"/>
  <c r="BK112" i="16"/>
  <c r="S112" i="16" s="1"/>
  <c r="BK42" i="16"/>
  <c r="S42" i="16" s="1"/>
  <c r="BK105" i="16"/>
  <c r="BK101" i="16"/>
  <c r="S101" i="16" s="1"/>
  <c r="BK97" i="16"/>
  <c r="BK90" i="16"/>
  <c r="S90" i="16" s="1"/>
  <c r="BK85" i="16"/>
  <c r="BK80" i="16"/>
  <c r="S80" i="16" s="1"/>
  <c r="BK75" i="16"/>
  <c r="BK69" i="16"/>
  <c r="S69" i="16" s="1"/>
  <c r="BK63" i="16"/>
  <c r="BK59" i="16"/>
  <c r="S59" i="16" s="1"/>
  <c r="BK53" i="16"/>
  <c r="BK48" i="16"/>
  <c r="S48" i="16" s="1"/>
  <c r="BK55" i="16"/>
  <c r="BK33" i="16"/>
  <c r="S33" i="16" s="1"/>
  <c r="BK68" i="16"/>
  <c r="BK35" i="16"/>
  <c r="S35" i="16" s="1"/>
  <c r="BK19" i="16"/>
  <c r="BK117" i="16"/>
  <c r="S117" i="16" s="1"/>
  <c r="BK21" i="16"/>
  <c r="S21" i="16" s="1"/>
  <c r="BK41" i="16"/>
  <c r="S41" i="16" s="1"/>
  <c r="BK107" i="16"/>
  <c r="S107" i="16" s="1"/>
  <c r="BK104" i="16"/>
  <c r="S104" i="16" s="1"/>
  <c r="BK100" i="16"/>
  <c r="S100" i="16" s="1"/>
  <c r="BK95" i="16"/>
  <c r="S95" i="16" s="1"/>
  <c r="BK89" i="16"/>
  <c r="BK84" i="16"/>
  <c r="S84" i="16" s="1"/>
  <c r="BK79" i="16"/>
  <c r="S79" i="16" s="1"/>
  <c r="BK74" i="16"/>
  <c r="S74" i="16" s="1"/>
  <c r="BK67" i="16"/>
  <c r="S67" i="16" s="1"/>
  <c r="BK62" i="16"/>
  <c r="S62" i="16" s="1"/>
  <c r="BK58" i="16"/>
  <c r="S58" i="16" s="1"/>
  <c r="BK52" i="16"/>
  <c r="S52" i="16" s="1"/>
  <c r="BK47" i="16"/>
  <c r="BK73" i="16"/>
  <c r="S73" i="16" s="1"/>
  <c r="BK34" i="16"/>
  <c r="S34" i="16" s="1"/>
  <c r="BK32" i="16"/>
  <c r="S32" i="16" s="1"/>
  <c r="BK66" i="16"/>
  <c r="S66" i="16" s="1"/>
  <c r="BK24" i="16"/>
  <c r="S24" i="16" s="1"/>
  <c r="BK26" i="16"/>
  <c r="BK38" i="16"/>
  <c r="S38" i="16" s="1"/>
  <c r="BK36" i="16"/>
  <c r="S36" i="16" s="1"/>
  <c r="BK29" i="16"/>
  <c r="S29" i="16" s="1"/>
  <c r="BK111" i="16"/>
  <c r="BK8" i="16"/>
  <c r="S8" i="16" s="1"/>
  <c r="BK30" i="16"/>
  <c r="BK37" i="16"/>
  <c r="S37" i="16" s="1"/>
  <c r="BK13" i="16"/>
  <c r="BK93" i="16"/>
  <c r="S93" i="16" s="1"/>
  <c r="BK77" i="16"/>
  <c r="BK16" i="16"/>
  <c r="S16" i="16" s="1"/>
  <c r="BL6" i="16"/>
  <c r="BK6" i="16"/>
  <c r="S77" i="16"/>
  <c r="AX77" i="16"/>
  <c r="AP114" i="16"/>
  <c r="AO114" i="16"/>
  <c r="V48" i="16"/>
  <c r="V55" i="16"/>
  <c r="S72" i="16" l="1"/>
  <c r="AE16" i="125"/>
  <c r="A43" i="16"/>
  <c r="E43" i="16"/>
  <c r="C43" i="16"/>
  <c r="A44" i="16"/>
  <c r="I44" i="16"/>
  <c r="G44" i="16"/>
  <c r="AG16" i="125"/>
  <c r="W44" i="16"/>
  <c r="T44" i="16"/>
  <c r="T43" i="16"/>
  <c r="W43" i="16"/>
  <c r="C72" i="16"/>
  <c r="AE23" i="115"/>
  <c r="AD23" i="115" s="1"/>
  <c r="A72" i="16"/>
  <c r="I72" i="16"/>
  <c r="K72" i="16"/>
  <c r="AL72" i="16" s="1"/>
  <c r="E72" i="16"/>
  <c r="G72" i="16"/>
  <c r="W72" i="16"/>
  <c r="T72" i="16"/>
  <c r="S13" i="16"/>
  <c r="S30" i="16"/>
  <c r="S89" i="16"/>
  <c r="S105" i="16"/>
  <c r="A114" i="16"/>
  <c r="C114" i="16"/>
  <c r="E114" i="16"/>
  <c r="I114" i="16"/>
  <c r="S111" i="16"/>
  <c r="S26" i="16"/>
  <c r="S47" i="16"/>
  <c r="S25" i="16"/>
  <c r="S39" i="16"/>
  <c r="S18" i="16"/>
  <c r="W114" i="16"/>
  <c r="T114" i="16"/>
  <c r="S14" i="16"/>
  <c r="S98" i="16"/>
  <c r="S103" i="16"/>
  <c r="S109" i="16"/>
  <c r="S19" i="16"/>
  <c r="S68" i="16"/>
  <c r="S55" i="16"/>
  <c r="S53" i="16"/>
  <c r="S63" i="16"/>
  <c r="S75" i="16"/>
  <c r="S85" i="16"/>
  <c r="S97" i="16"/>
  <c r="S27" i="16"/>
  <c r="S7" i="16"/>
  <c r="S22" i="16"/>
  <c r="S28" i="16"/>
  <c r="S23" i="16"/>
  <c r="S31" i="16"/>
  <c r="S110" i="16"/>
  <c r="S9" i="16"/>
  <c r="S45" i="16"/>
  <c r="S49" i="16"/>
  <c r="S60" i="16"/>
  <c r="S70" i="16"/>
  <c r="S81" i="16"/>
  <c r="S91" i="16"/>
  <c r="S106" i="16"/>
  <c r="V47" i="16"/>
  <c r="V103" i="16"/>
  <c r="V59" i="16"/>
  <c r="V83" i="16"/>
  <c r="V112" i="16"/>
  <c r="AD16" i="125" l="1"/>
  <c r="C306" i="53"/>
  <c r="C307" i="53"/>
  <c r="C308" i="53"/>
  <c r="C309" i="53"/>
  <c r="C310" i="53"/>
  <c r="C311" i="53"/>
  <c r="C312" i="53"/>
  <c r="C313" i="53"/>
  <c r="C314" i="53"/>
  <c r="C315" i="53"/>
  <c r="V40" i="16"/>
  <c r="V115" i="16"/>
  <c r="AV77" i="16" l="1"/>
  <c r="C305" i="53"/>
  <c r="C304" i="53"/>
  <c r="C303" i="53"/>
  <c r="C302" i="53"/>
  <c r="C301" i="53"/>
  <c r="C300" i="53"/>
  <c r="P60" i="53"/>
  <c r="O60" i="53"/>
  <c r="N60" i="53"/>
  <c r="H60" i="53"/>
  <c r="Q60" i="53" s="1"/>
  <c r="P59" i="53"/>
  <c r="O59" i="53"/>
  <c r="N59" i="53"/>
  <c r="H59" i="53"/>
  <c r="Q59" i="53" s="1"/>
  <c r="P58" i="53"/>
  <c r="O58" i="53"/>
  <c r="N58" i="53"/>
  <c r="H58" i="53"/>
  <c r="Q58" i="53" s="1"/>
  <c r="P57" i="53"/>
  <c r="O57" i="53"/>
  <c r="N57" i="53"/>
  <c r="H57" i="53"/>
  <c r="Q57" i="53" s="1"/>
  <c r="P56" i="53"/>
  <c r="O56" i="53"/>
  <c r="N56" i="53"/>
  <c r="H56" i="53"/>
  <c r="Q56" i="53" s="1"/>
  <c r="R55" i="53"/>
  <c r="P53" i="53"/>
  <c r="O53" i="53"/>
  <c r="N53" i="53"/>
  <c r="H53" i="53"/>
  <c r="Q53" i="53" s="1"/>
  <c r="P52" i="53"/>
  <c r="O52" i="53"/>
  <c r="N52" i="53"/>
  <c r="H52" i="53"/>
  <c r="Q52" i="53" s="1"/>
  <c r="P51" i="53"/>
  <c r="O51" i="53"/>
  <c r="N51" i="53"/>
  <c r="H51" i="53"/>
  <c r="Q51" i="53" s="1"/>
  <c r="P50" i="53"/>
  <c r="O50" i="53"/>
  <c r="N50" i="53"/>
  <c r="H50" i="53"/>
  <c r="Q50" i="53" s="1"/>
  <c r="P49" i="53"/>
  <c r="O49" i="53"/>
  <c r="N49" i="53"/>
  <c r="H49" i="53"/>
  <c r="Q49" i="53" s="1"/>
  <c r="R48" i="53"/>
  <c r="P46" i="53"/>
  <c r="O46" i="53"/>
  <c r="N46" i="53"/>
  <c r="H46" i="53"/>
  <c r="Q46" i="53" s="1"/>
  <c r="P45" i="53"/>
  <c r="O45" i="53"/>
  <c r="N45" i="53"/>
  <c r="H45" i="53"/>
  <c r="Q45" i="53" s="1"/>
  <c r="P44" i="53"/>
  <c r="O44" i="53"/>
  <c r="N44" i="53"/>
  <c r="H44" i="53"/>
  <c r="Q44" i="53" s="1"/>
  <c r="P43" i="53"/>
  <c r="O43" i="53"/>
  <c r="N43" i="53"/>
  <c r="H43" i="53"/>
  <c r="Q43" i="53" s="1"/>
  <c r="P42" i="53"/>
  <c r="O42" i="53"/>
  <c r="N42" i="53"/>
  <c r="H42" i="53"/>
  <c r="Q42" i="53" s="1"/>
  <c r="R41" i="53"/>
  <c r="P39" i="53"/>
  <c r="O39" i="53"/>
  <c r="N39" i="53"/>
  <c r="H39" i="53"/>
  <c r="Q39" i="53" s="1"/>
  <c r="P38" i="53"/>
  <c r="O38" i="53"/>
  <c r="N38" i="53"/>
  <c r="H38" i="53"/>
  <c r="Q38" i="53" s="1"/>
  <c r="P37" i="53"/>
  <c r="O37" i="53"/>
  <c r="N37" i="53"/>
  <c r="H37" i="53"/>
  <c r="Q37" i="53" s="1"/>
  <c r="P36" i="53"/>
  <c r="O36" i="53"/>
  <c r="N36" i="53"/>
  <c r="H36" i="53"/>
  <c r="Q36" i="53" s="1"/>
  <c r="P35" i="53"/>
  <c r="O35" i="53"/>
  <c r="N35" i="53"/>
  <c r="H35" i="53"/>
  <c r="Q35" i="53" s="1"/>
  <c r="R34" i="53"/>
  <c r="P32" i="53"/>
  <c r="O32" i="53"/>
  <c r="N32" i="53"/>
  <c r="H32" i="53"/>
  <c r="Q32" i="53" s="1"/>
  <c r="P31" i="53"/>
  <c r="O31" i="53"/>
  <c r="N31" i="53"/>
  <c r="H31" i="53"/>
  <c r="Q31" i="53" s="1"/>
  <c r="P30" i="53"/>
  <c r="O30" i="53"/>
  <c r="N30" i="53"/>
  <c r="H30" i="53"/>
  <c r="Q30" i="53" s="1"/>
  <c r="P29" i="53"/>
  <c r="O29" i="53"/>
  <c r="N29" i="53"/>
  <c r="H29" i="53"/>
  <c r="Q29" i="53" s="1"/>
  <c r="P28" i="53"/>
  <c r="O28" i="53"/>
  <c r="N28" i="53"/>
  <c r="H28" i="53"/>
  <c r="Q28" i="53" s="1"/>
  <c r="R27" i="53"/>
  <c r="P25" i="53"/>
  <c r="O25" i="53"/>
  <c r="N25" i="53"/>
  <c r="H25" i="53"/>
  <c r="Q25" i="53" s="1"/>
  <c r="P24" i="53"/>
  <c r="O24" i="53"/>
  <c r="N24" i="53"/>
  <c r="H24" i="53"/>
  <c r="Q24" i="53" s="1"/>
  <c r="P23" i="53"/>
  <c r="O23" i="53"/>
  <c r="N23" i="53"/>
  <c r="H23" i="53"/>
  <c r="Q23" i="53" s="1"/>
  <c r="P22" i="53"/>
  <c r="O22" i="53"/>
  <c r="N22" i="53"/>
  <c r="H22" i="53"/>
  <c r="Q22" i="53" s="1"/>
  <c r="P21" i="53"/>
  <c r="O21" i="53"/>
  <c r="N21" i="53"/>
  <c r="H21" i="53"/>
  <c r="Q21" i="53" s="1"/>
  <c r="R20" i="53"/>
  <c r="P18" i="53"/>
  <c r="O18" i="53"/>
  <c r="N18" i="53"/>
  <c r="H18" i="53"/>
  <c r="Q18" i="53" s="1"/>
  <c r="P17" i="53"/>
  <c r="O17" i="53"/>
  <c r="N17" i="53"/>
  <c r="H17" i="53"/>
  <c r="Q17" i="53" s="1"/>
  <c r="P16" i="53"/>
  <c r="O16" i="53"/>
  <c r="N16" i="53"/>
  <c r="H16" i="53"/>
  <c r="Q16" i="53" s="1"/>
  <c r="P15" i="53"/>
  <c r="O15" i="53"/>
  <c r="N15" i="53"/>
  <c r="H15" i="53"/>
  <c r="Q15" i="53" s="1"/>
  <c r="P14" i="53"/>
  <c r="O14" i="53"/>
  <c r="N14" i="53"/>
  <c r="H14" i="53"/>
  <c r="Q14" i="53" s="1"/>
  <c r="R13" i="53"/>
  <c r="P11" i="53"/>
  <c r="O11" i="53"/>
  <c r="N11" i="53"/>
  <c r="H11" i="53"/>
  <c r="Q11" i="53" s="1"/>
  <c r="P10" i="53"/>
  <c r="O10" i="53"/>
  <c r="N10" i="53"/>
  <c r="H10" i="53"/>
  <c r="Q10" i="53" s="1"/>
  <c r="P9" i="53"/>
  <c r="O9" i="53"/>
  <c r="N9" i="53"/>
  <c r="H9" i="53"/>
  <c r="Q9" i="53" s="1"/>
  <c r="P8" i="53"/>
  <c r="O8" i="53"/>
  <c r="N8" i="53"/>
  <c r="H8" i="53"/>
  <c r="Q8" i="53" s="1"/>
  <c r="P7" i="53"/>
  <c r="O7" i="53"/>
  <c r="N7" i="53"/>
  <c r="H7" i="53"/>
  <c r="Q7" i="53" s="1"/>
  <c r="R6" i="53"/>
  <c r="L14" i="53" l="1"/>
  <c r="J14" i="53"/>
  <c r="T14" i="53" s="1"/>
  <c r="L15" i="53"/>
  <c r="J15" i="53"/>
  <c r="T15" i="53" s="1"/>
  <c r="L16" i="53"/>
  <c r="J16" i="53"/>
  <c r="T16" i="53" s="1"/>
  <c r="L21" i="53"/>
  <c r="J21" i="53"/>
  <c r="T21" i="53" s="1"/>
  <c r="L22" i="53"/>
  <c r="J22" i="53"/>
  <c r="T22" i="53" s="1"/>
  <c r="L23" i="53"/>
  <c r="J23" i="53"/>
  <c r="T23" i="53" s="1"/>
  <c r="L24" i="53"/>
  <c r="J24" i="53"/>
  <c r="T24" i="53" s="1"/>
  <c r="L25" i="53"/>
  <c r="J25" i="53"/>
  <c r="T25" i="53" s="1"/>
  <c r="K25" i="53" s="1"/>
  <c r="J38" i="53"/>
  <c r="L35" i="53"/>
  <c r="J35" i="53"/>
  <c r="T35" i="53" s="1"/>
  <c r="J7" i="53"/>
  <c r="T7" i="53" s="1"/>
  <c r="L7" i="53"/>
  <c r="J8" i="53"/>
  <c r="T8" i="53" s="1"/>
  <c r="L8" i="53"/>
  <c r="J9" i="53"/>
  <c r="T9" i="53" s="1"/>
  <c r="L9" i="53"/>
  <c r="J10" i="53"/>
  <c r="T10" i="53" s="1"/>
  <c r="L10" i="53"/>
  <c r="J11" i="53"/>
  <c r="T11" i="53" s="1"/>
  <c r="K11" i="53" s="1"/>
  <c r="R11" i="53" s="1"/>
  <c r="L11" i="53"/>
  <c r="L17" i="53"/>
  <c r="J17" i="53"/>
  <c r="T17" i="53" s="1"/>
  <c r="L18" i="53"/>
  <c r="J18" i="53"/>
  <c r="T18" i="53" s="1"/>
  <c r="K18" i="53" s="1"/>
  <c r="L28" i="53"/>
  <c r="J28" i="53"/>
  <c r="T28" i="53" s="1"/>
  <c r="L29" i="53"/>
  <c r="J29" i="53"/>
  <c r="T29" i="53" s="1"/>
  <c r="L30" i="53"/>
  <c r="J30" i="53"/>
  <c r="T30" i="53" s="1"/>
  <c r="L31" i="53"/>
  <c r="J31" i="53"/>
  <c r="T31" i="53" s="1"/>
  <c r="L32" i="53"/>
  <c r="J32" i="53"/>
  <c r="T38" i="53"/>
  <c r="J36" i="53"/>
  <c r="T36" i="53" s="1"/>
  <c r="L37" i="53"/>
  <c r="J37" i="53"/>
  <c r="T37" i="53" s="1"/>
  <c r="L38" i="53"/>
  <c r="L43" i="53"/>
  <c r="J43" i="53"/>
  <c r="T43" i="53" s="1"/>
  <c r="L50" i="53"/>
  <c r="J50" i="53"/>
  <c r="T50" i="53" s="1"/>
  <c r="L57" i="53"/>
  <c r="J57" i="53"/>
  <c r="T57" i="53" s="1"/>
  <c r="L36" i="53"/>
  <c r="L39" i="53"/>
  <c r="J39" i="53"/>
  <c r="T39" i="53" s="1"/>
  <c r="L45" i="53"/>
  <c r="J45" i="53"/>
  <c r="T45" i="53" s="1"/>
  <c r="L52" i="53"/>
  <c r="J52" i="53"/>
  <c r="T52" i="53" s="1"/>
  <c r="L59" i="53"/>
  <c r="J59" i="53"/>
  <c r="T59" i="53" s="1"/>
  <c r="J42" i="53"/>
  <c r="T42" i="53" s="1"/>
  <c r="L42" i="53"/>
  <c r="J44" i="53"/>
  <c r="T44" i="53" s="1"/>
  <c r="L44" i="53"/>
  <c r="J46" i="53"/>
  <c r="T46" i="53" s="1"/>
  <c r="L46" i="53"/>
  <c r="J49" i="53"/>
  <c r="T49" i="53" s="1"/>
  <c r="L49" i="53"/>
  <c r="J51" i="53"/>
  <c r="T51" i="53" s="1"/>
  <c r="L51" i="53"/>
  <c r="J53" i="53"/>
  <c r="T53" i="53" s="1"/>
  <c r="L53" i="53"/>
  <c r="J56" i="53"/>
  <c r="T56" i="53" s="1"/>
  <c r="L56" i="53"/>
  <c r="J58" i="53"/>
  <c r="T58" i="53" s="1"/>
  <c r="L58" i="53"/>
  <c r="J60" i="53"/>
  <c r="T60" i="53" s="1"/>
  <c r="L60" i="53"/>
  <c r="K60" i="53" l="1"/>
  <c r="R60" i="53" s="1"/>
  <c r="K58" i="53"/>
  <c r="K49" i="53"/>
  <c r="R49" i="53" s="1"/>
  <c r="K46" i="53"/>
  <c r="R46" i="53" s="1"/>
  <c r="K37" i="53"/>
  <c r="T32" i="53"/>
  <c r="K32" i="53" s="1"/>
  <c r="R32" i="53" s="1"/>
  <c r="B104" i="53"/>
  <c r="B102" i="53"/>
  <c r="B154" i="53"/>
  <c r="B142" i="53"/>
  <c r="B112" i="53"/>
  <c r="B106" i="53"/>
  <c r="B150" i="53"/>
  <c r="B148" i="53"/>
  <c r="B144" i="53"/>
  <c r="B140" i="53"/>
  <c r="C140" i="53" s="1"/>
  <c r="B116" i="53"/>
  <c r="B114" i="53"/>
  <c r="B108" i="53"/>
  <c r="B152" i="53"/>
  <c r="B146" i="53"/>
  <c r="C146" i="53" s="1"/>
  <c r="B110" i="53"/>
  <c r="K42" i="53"/>
  <c r="R42" i="53" s="1"/>
  <c r="K56" i="53"/>
  <c r="K53" i="53"/>
  <c r="R53" i="53" s="1"/>
  <c r="K51" i="53"/>
  <c r="R51" i="53" s="1"/>
  <c r="K43" i="53"/>
  <c r="K36" i="53"/>
  <c r="K10" i="53"/>
  <c r="R10" i="53" s="1"/>
  <c r="K9" i="53"/>
  <c r="R9" i="53" s="1"/>
  <c r="K8" i="53"/>
  <c r="R8" i="53" s="1"/>
  <c r="K7" i="53"/>
  <c r="R7" i="53" s="1"/>
  <c r="K35" i="53"/>
  <c r="K44" i="53"/>
  <c r="R44" i="53" s="1"/>
  <c r="K57" i="53"/>
  <c r="K17" i="53"/>
  <c r="R17" i="53" s="1"/>
  <c r="K24" i="53"/>
  <c r="K23" i="53"/>
  <c r="R23" i="53" s="1"/>
  <c r="K22" i="53"/>
  <c r="K21" i="53"/>
  <c r="R21" i="53" s="1"/>
  <c r="K16" i="53"/>
  <c r="K15" i="53"/>
  <c r="R15" i="53" s="1"/>
  <c r="K14" i="53"/>
  <c r="R56" i="53"/>
  <c r="K59" i="53"/>
  <c r="R59" i="53" s="1"/>
  <c r="K52" i="53"/>
  <c r="R52" i="53" s="1"/>
  <c r="K45" i="53"/>
  <c r="R45" i="53" s="1"/>
  <c r="K39" i="53"/>
  <c r="R39" i="53" s="1"/>
  <c r="R57" i="53"/>
  <c r="K50" i="53"/>
  <c r="R50" i="53" s="1"/>
  <c r="R43" i="53"/>
  <c r="R37" i="53"/>
  <c r="K38" i="53"/>
  <c r="R38" i="53" s="1"/>
  <c r="K31" i="53"/>
  <c r="R31" i="53" s="1"/>
  <c r="K29" i="53"/>
  <c r="R29" i="53" s="1"/>
  <c r="R18" i="53"/>
  <c r="R36" i="53"/>
  <c r="R25" i="53"/>
  <c r="R24" i="53"/>
  <c r="R22" i="53"/>
  <c r="R16" i="53"/>
  <c r="R14" i="53"/>
  <c r="R58" i="53"/>
  <c r="R35" i="53"/>
  <c r="C110" i="53" l="1"/>
  <c r="C152" i="53"/>
  <c r="C114" i="53"/>
  <c r="C148" i="53"/>
  <c r="C102" i="53"/>
  <c r="C106" i="53"/>
  <c r="C116" i="53"/>
  <c r="C129" i="53" s="1"/>
  <c r="C142" i="53"/>
  <c r="C161" i="53" s="1"/>
  <c r="K28" i="53"/>
  <c r="R28" i="53" s="1"/>
  <c r="K30" i="53"/>
  <c r="R30" i="53" s="1"/>
  <c r="M29" i="53" s="1"/>
  <c r="S29" i="53" s="1"/>
  <c r="C108" i="53"/>
  <c r="C144" i="53"/>
  <c r="C150" i="53"/>
  <c r="C112" i="53"/>
  <c r="C127" i="53" s="1"/>
  <c r="C154" i="53"/>
  <c r="C104" i="53"/>
  <c r="C103" i="53" s="1"/>
  <c r="M31" i="53"/>
  <c r="S31" i="53" s="1"/>
  <c r="M50" i="53"/>
  <c r="S50" i="53" s="1"/>
  <c r="M49" i="53"/>
  <c r="S49" i="53" s="1"/>
  <c r="M39" i="53"/>
  <c r="S39" i="53" s="1"/>
  <c r="S52" i="53"/>
  <c r="M52" i="53"/>
  <c r="M60" i="53"/>
  <c r="S60" i="53" s="1"/>
  <c r="M32" i="53"/>
  <c r="S32" i="53" s="1"/>
  <c r="M30" i="53"/>
  <c r="M45" i="53"/>
  <c r="S45" i="53" s="1"/>
  <c r="M59" i="53"/>
  <c r="S59" i="53" s="1"/>
  <c r="M46" i="53"/>
  <c r="S46" i="53" s="1"/>
  <c r="M58" i="53"/>
  <c r="S58" i="53" s="1"/>
  <c r="M15" i="53"/>
  <c r="S15" i="53" s="1"/>
  <c r="M21" i="53"/>
  <c r="S21" i="53" s="1"/>
  <c r="M23" i="53"/>
  <c r="S23" i="53" s="1"/>
  <c r="M25" i="53"/>
  <c r="S25" i="53" s="1"/>
  <c r="M17" i="53"/>
  <c r="S17" i="53"/>
  <c r="M38" i="53"/>
  <c r="S38" i="53" s="1"/>
  <c r="M43" i="53"/>
  <c r="S43" i="53" s="1"/>
  <c r="M57" i="53"/>
  <c r="S57" i="53" s="1"/>
  <c r="M8" i="53"/>
  <c r="S8" i="53" s="1"/>
  <c r="M10" i="53"/>
  <c r="S10" i="53" s="1"/>
  <c r="M51" i="53"/>
  <c r="S51" i="53" s="1"/>
  <c r="M35" i="53"/>
  <c r="S35" i="53" s="1"/>
  <c r="M14" i="53"/>
  <c r="S14" i="53" s="1"/>
  <c r="M16" i="53"/>
  <c r="S16" i="53" s="1"/>
  <c r="M22" i="53"/>
  <c r="S22" i="53" s="1"/>
  <c r="M24" i="53"/>
  <c r="S24" i="53" s="1"/>
  <c r="M36" i="53"/>
  <c r="S36" i="53" s="1"/>
  <c r="M18" i="53"/>
  <c r="S18" i="53" s="1"/>
  <c r="M37" i="53"/>
  <c r="S37" i="53" s="1"/>
  <c r="M56" i="53"/>
  <c r="S56" i="53" s="1"/>
  <c r="M44" i="53"/>
  <c r="S44" i="53" s="1"/>
  <c r="M7" i="53"/>
  <c r="S7" i="53" s="1"/>
  <c r="M9" i="53"/>
  <c r="S9" i="53" s="1"/>
  <c r="M11" i="53"/>
  <c r="S11" i="53" s="1"/>
  <c r="S53" i="53"/>
  <c r="M53" i="53"/>
  <c r="S42" i="53"/>
  <c r="M42" i="53"/>
  <c r="C167" i="53" l="1"/>
  <c r="C165" i="53"/>
  <c r="E165" i="53" s="1"/>
  <c r="C125" i="53"/>
  <c r="E127" i="53"/>
  <c r="C123" i="53"/>
  <c r="C107" i="53"/>
  <c r="E103" i="53" s="1"/>
  <c r="E125" i="53"/>
  <c r="C111" i="53"/>
  <c r="E129" i="53"/>
  <c r="E133" i="53" s="1"/>
  <c r="E123" i="53"/>
  <c r="E131" i="53" s="1"/>
  <c r="C149" i="53"/>
  <c r="C141" i="53"/>
  <c r="C115" i="53"/>
  <c r="C153" i="53"/>
  <c r="S30" i="53"/>
  <c r="M28" i="53"/>
  <c r="S28" i="53" s="1"/>
  <c r="C145" i="53"/>
  <c r="E145" i="53" s="1"/>
  <c r="C163" i="53"/>
  <c r="E163" i="53" s="1"/>
  <c r="E111" i="53" l="1"/>
  <c r="E107" i="53"/>
  <c r="E115" i="53"/>
  <c r="E167" i="53"/>
  <c r="E153" i="53"/>
  <c r="E128" i="53"/>
  <c r="G131" i="53"/>
  <c r="E105" i="53"/>
  <c r="E119" i="53"/>
  <c r="E113" i="53"/>
  <c r="G113" i="53" s="1"/>
  <c r="E149" i="53"/>
  <c r="E124" i="53"/>
  <c r="G124" i="53" s="1"/>
  <c r="G133" i="53"/>
  <c r="H135" i="53" s="1"/>
  <c r="E141" i="53"/>
  <c r="E161" i="53"/>
  <c r="E117" i="53"/>
  <c r="G117" i="53" s="1"/>
  <c r="E171" i="53"/>
  <c r="E166" i="53"/>
  <c r="G105" i="53" l="1"/>
  <c r="H109" i="53" s="1"/>
  <c r="H132" i="53"/>
  <c r="H114" i="53"/>
  <c r="B301" i="53" s="1"/>
  <c r="E162" i="53"/>
  <c r="G162" i="53" s="1"/>
  <c r="E169" i="53"/>
  <c r="G169" i="53" s="1"/>
  <c r="E155" i="53"/>
  <c r="E143" i="53"/>
  <c r="G128" i="53"/>
  <c r="H129" i="53" s="1"/>
  <c r="B300" i="53"/>
  <c r="E157" i="53"/>
  <c r="G157" i="53" s="1"/>
  <c r="E151" i="53"/>
  <c r="G151" i="53" s="1"/>
  <c r="G119" i="53"/>
  <c r="H118" i="53" s="1"/>
  <c r="G171" i="53" l="1"/>
  <c r="H126" i="53"/>
  <c r="B302" i="53"/>
  <c r="G155" i="53"/>
  <c r="H121" i="53"/>
  <c r="G143" i="53"/>
  <c r="H173" i="53"/>
  <c r="H170" i="53"/>
  <c r="G166" i="53"/>
  <c r="H167" i="53" s="1"/>
  <c r="H164" i="53" l="1"/>
  <c r="B303" i="53"/>
  <c r="B307" i="53"/>
  <c r="H152" i="53"/>
  <c r="H147" i="53"/>
  <c r="H156" i="53"/>
  <c r="H159" i="53"/>
  <c r="B304" i="53"/>
  <c r="B306" i="53"/>
  <c r="B305" i="53"/>
  <c r="B314" i="53"/>
  <c r="B312" i="53" l="1"/>
  <c r="B315" i="53"/>
  <c r="B311" i="53"/>
  <c r="B310" i="53"/>
  <c r="B313" i="53"/>
  <c r="B309" i="53"/>
  <c r="B308" i="53"/>
  <c r="V8" i="16" l="1"/>
  <c r="V101" i="16"/>
  <c r="O118" i="16"/>
  <c r="M118" i="16"/>
  <c r="V117" i="16" l="1"/>
  <c r="N117" i="16"/>
  <c r="V107" i="16"/>
  <c r="N107" i="16"/>
  <c r="V106" i="16"/>
  <c r="N106" i="16"/>
  <c r="V97" i="16"/>
  <c r="N97" i="16"/>
  <c r="V92" i="16"/>
  <c r="N92" i="16"/>
  <c r="V87" i="16"/>
  <c r="N87" i="16"/>
  <c r="V85" i="16"/>
  <c r="N85" i="16"/>
  <c r="V76" i="16"/>
  <c r="N76" i="16"/>
  <c r="V73" i="16"/>
  <c r="N73" i="16"/>
  <c r="V71" i="16"/>
  <c r="N71" i="16"/>
  <c r="V70" i="16"/>
  <c r="N70" i="16"/>
  <c r="V69" i="16"/>
  <c r="N69" i="16"/>
  <c r="V65" i="16"/>
  <c r="N65" i="16"/>
  <c r="V56" i="16"/>
  <c r="N56" i="16"/>
  <c r="V53" i="16"/>
  <c r="N53" i="16"/>
  <c r="V50" i="16"/>
  <c r="N50" i="16"/>
  <c r="V49" i="16"/>
  <c r="N49" i="16"/>
  <c r="V12" i="16"/>
  <c r="N12" i="16"/>
  <c r="V30" i="16"/>
  <c r="N30" i="16"/>
  <c r="V46" i="16"/>
  <c r="V105" i="16"/>
  <c r="V102" i="16"/>
  <c r="V79" i="16"/>
  <c r="V41" i="16"/>
  <c r="N41" i="16"/>
  <c r="V64" i="16"/>
  <c r="N64" i="16"/>
  <c r="V62" i="16"/>
  <c r="V63" i="16"/>
  <c r="V109" i="16"/>
  <c r="V91" i="16"/>
  <c r="V14" i="16"/>
  <c r="V81" i="16"/>
  <c r="V104" i="16"/>
  <c r="V113" i="16"/>
  <c r="N113" i="16"/>
  <c r="V93" i="16"/>
  <c r="V82" i="16"/>
  <c r="N82" i="16"/>
  <c r="V111" i="16"/>
  <c r="V100" i="16"/>
  <c r="V98" i="16"/>
  <c r="V42" i="16"/>
  <c r="N42" i="16"/>
  <c r="V90" i="16"/>
  <c r="N90" i="16"/>
  <c r="V16" i="16"/>
  <c r="V75" i="16"/>
  <c r="V80" i="16"/>
  <c r="N80" i="16"/>
  <c r="V54" i="16"/>
  <c r="N54" i="16"/>
  <c r="V60" i="16"/>
  <c r="N60" i="16"/>
  <c r="V33" i="16"/>
  <c r="N33" i="16"/>
  <c r="V22" i="16"/>
  <c r="V24" i="16"/>
  <c r="N24" i="16"/>
  <c r="V45" i="16"/>
  <c r="N45" i="16"/>
  <c r="V31" i="16"/>
  <c r="N31" i="16"/>
  <c r="V20" i="16"/>
  <c r="N20" i="16"/>
  <c r="V19" i="16"/>
  <c r="N19" i="16"/>
  <c r="V26" i="16"/>
  <c r="N26" i="16"/>
  <c r="V110" i="16"/>
  <c r="N110" i="16"/>
  <c r="V68" i="16"/>
  <c r="N68" i="16"/>
  <c r="V38" i="16"/>
  <c r="N38" i="16"/>
  <c r="V11" i="16"/>
  <c r="N11" i="16"/>
  <c r="V10" i="16"/>
  <c r="V23" i="16"/>
  <c r="N23" i="16"/>
  <c r="V34" i="16"/>
  <c r="N34" i="16"/>
  <c r="V37" i="16"/>
  <c r="N37" i="16"/>
  <c r="V15" i="16"/>
  <c r="N15" i="16"/>
  <c r="V27" i="16"/>
  <c r="N27" i="16"/>
  <c r="V25" i="16"/>
  <c r="N25" i="16"/>
  <c r="V66" i="16"/>
  <c r="N66" i="16"/>
  <c r="V84" i="16"/>
  <c r="N84" i="16"/>
  <c r="V116" i="16"/>
  <c r="N116" i="16"/>
  <c r="V28" i="16"/>
  <c r="N28" i="16"/>
  <c r="V32" i="16"/>
  <c r="N32" i="16"/>
  <c r="V9" i="16"/>
  <c r="V74" i="16"/>
  <c r="N74" i="16"/>
  <c r="V89" i="16"/>
  <c r="N89" i="16"/>
  <c r="V77" i="16"/>
  <c r="N77" i="16"/>
  <c r="V36" i="16"/>
  <c r="N36" i="16"/>
  <c r="AM118" i="16"/>
  <c r="V13" i="16"/>
  <c r="N13" i="16"/>
  <c r="AM6" i="16"/>
  <c r="AV94" i="16" l="1"/>
  <c r="AV95" i="16"/>
  <c r="AV88" i="16"/>
  <c r="AV67" i="16"/>
  <c r="AX94" i="16"/>
  <c r="AX67" i="16"/>
  <c r="AX95" i="16"/>
  <c r="AX88" i="16"/>
  <c r="AZ94" i="16"/>
  <c r="AZ67" i="16"/>
  <c r="AZ95" i="16"/>
  <c r="AZ88" i="16"/>
  <c r="BB94" i="16"/>
  <c r="BB95" i="16"/>
  <c r="BB88" i="16"/>
  <c r="BB67" i="16"/>
  <c r="BD94" i="16"/>
  <c r="BD95" i="16"/>
  <c r="BD67" i="16"/>
  <c r="BD88" i="16"/>
  <c r="AU94" i="16"/>
  <c r="AU95" i="16"/>
  <c r="AU67" i="16"/>
  <c r="AU88" i="16"/>
  <c r="AY94" i="16"/>
  <c r="AY95" i="16"/>
  <c r="AY67" i="16"/>
  <c r="AY88" i="16"/>
  <c r="BA94" i="16"/>
  <c r="BA67" i="16"/>
  <c r="BA88" i="16"/>
  <c r="BA95" i="16"/>
  <c r="BC94" i="16"/>
  <c r="BC67" i="16"/>
  <c r="BC95" i="16"/>
  <c r="BC88" i="16"/>
  <c r="AY61" i="16"/>
  <c r="AY86" i="16"/>
  <c r="AY58" i="16"/>
  <c r="AY57" i="16"/>
  <c r="AY99" i="16"/>
  <c r="AY108" i="16"/>
  <c r="AY52" i="16"/>
  <c r="AY78" i="16"/>
  <c r="AY7" i="16"/>
  <c r="AV61" i="16"/>
  <c r="AV86" i="16"/>
  <c r="AV58" i="16"/>
  <c r="AV57" i="16"/>
  <c r="AV99" i="16"/>
  <c r="AV108" i="16"/>
  <c r="AV78" i="16"/>
  <c r="AV52" i="16"/>
  <c r="AV7" i="16"/>
  <c r="AX61" i="16"/>
  <c r="AX86" i="16"/>
  <c r="AX58" i="16"/>
  <c r="AX57" i="16"/>
  <c r="AX99" i="16"/>
  <c r="AX108" i="16"/>
  <c r="AX7" i="16"/>
  <c r="AX78" i="16"/>
  <c r="AX52" i="16"/>
  <c r="AZ61" i="16"/>
  <c r="AZ86" i="16"/>
  <c r="AZ58" i="16"/>
  <c r="AZ57" i="16"/>
  <c r="AZ99" i="16"/>
  <c r="AZ108" i="16"/>
  <c r="AZ52" i="16"/>
  <c r="AZ78" i="16"/>
  <c r="AZ7" i="16"/>
  <c r="BB61" i="16"/>
  <c r="BB86" i="16"/>
  <c r="BB57" i="16"/>
  <c r="BB58" i="16"/>
  <c r="BB99" i="16"/>
  <c r="BB108" i="16"/>
  <c r="BB52" i="16"/>
  <c r="BB78" i="16"/>
  <c r="BB7" i="16"/>
  <c r="BD61" i="16"/>
  <c r="BD86" i="16"/>
  <c r="BD58" i="16"/>
  <c r="BD57" i="16"/>
  <c r="BD99" i="16"/>
  <c r="BD108" i="16"/>
  <c r="BD52" i="16"/>
  <c r="BD78" i="16"/>
  <c r="BD7" i="16"/>
  <c r="AU61" i="16"/>
  <c r="AU86" i="16"/>
  <c r="AU58" i="16"/>
  <c r="AU57" i="16"/>
  <c r="AU99" i="16"/>
  <c r="AU108" i="16"/>
  <c r="AU52" i="16"/>
  <c r="AU78" i="16"/>
  <c r="AU7" i="16"/>
  <c r="BA61" i="16"/>
  <c r="BA86" i="16"/>
  <c r="BA58" i="16"/>
  <c r="BA57" i="16"/>
  <c r="BA99" i="16"/>
  <c r="BA78" i="16"/>
  <c r="BA52" i="16"/>
  <c r="BA7" i="16"/>
  <c r="BA108" i="16"/>
  <c r="BC61" i="16"/>
  <c r="BC86" i="16"/>
  <c r="BC58" i="16"/>
  <c r="BC99" i="16"/>
  <c r="BC57" i="16"/>
  <c r="BC108" i="16"/>
  <c r="BC78" i="16"/>
  <c r="BC52" i="16"/>
  <c r="BC7" i="16"/>
  <c r="AV48" i="16"/>
  <c r="AV55" i="16"/>
  <c r="AV40" i="16"/>
  <c r="AV103" i="16"/>
  <c r="AV59" i="16"/>
  <c r="AV47" i="16"/>
  <c r="AV83" i="16"/>
  <c r="AV112" i="16"/>
  <c r="AV115" i="16"/>
  <c r="AX48" i="16"/>
  <c r="AX55" i="16"/>
  <c r="AX83" i="16"/>
  <c r="AX59" i="16"/>
  <c r="AX103" i="16"/>
  <c r="AX112" i="16"/>
  <c r="AX47" i="16"/>
  <c r="AX115" i="16"/>
  <c r="AX40" i="16"/>
  <c r="AZ48" i="16"/>
  <c r="AZ55" i="16"/>
  <c r="AZ83" i="16"/>
  <c r="AZ112" i="16"/>
  <c r="AZ47" i="16"/>
  <c r="AZ59" i="16"/>
  <c r="AZ103" i="16"/>
  <c r="AZ40" i="16"/>
  <c r="AZ115" i="16"/>
  <c r="BB48" i="16"/>
  <c r="BB55" i="16"/>
  <c r="BB83" i="16"/>
  <c r="BB112" i="16"/>
  <c r="BB59" i="16"/>
  <c r="BB103" i="16"/>
  <c r="BB47" i="16"/>
  <c r="BB115" i="16"/>
  <c r="BB40" i="16"/>
  <c r="BD48" i="16"/>
  <c r="BD55" i="16"/>
  <c r="BD59" i="16"/>
  <c r="BD83" i="16"/>
  <c r="BD47" i="16"/>
  <c r="BD112" i="16"/>
  <c r="BD103" i="16"/>
  <c r="BD40" i="16"/>
  <c r="BD115" i="16"/>
  <c r="BD101" i="16"/>
  <c r="AU48" i="16"/>
  <c r="AU55" i="16"/>
  <c r="AU47" i="16"/>
  <c r="AU103" i="16"/>
  <c r="AU112" i="16"/>
  <c r="AU83" i="16"/>
  <c r="AU59" i="16"/>
  <c r="AU40" i="16"/>
  <c r="AU115" i="16"/>
  <c r="AU101" i="16"/>
  <c r="AY55" i="16"/>
  <c r="AY48" i="16"/>
  <c r="AY47" i="16"/>
  <c r="AY83" i="16"/>
  <c r="AY59" i="16"/>
  <c r="AY103" i="16"/>
  <c r="AY112" i="16"/>
  <c r="AY115" i="16"/>
  <c r="AY40" i="16"/>
  <c r="BA55" i="16"/>
  <c r="BA48" i="16"/>
  <c r="BA83" i="16"/>
  <c r="BA103" i="16"/>
  <c r="BA47" i="16"/>
  <c r="BA112" i="16"/>
  <c r="BA59" i="16"/>
  <c r="BA40" i="16"/>
  <c r="BA115" i="16"/>
  <c r="BC55" i="16"/>
  <c r="BC48" i="16"/>
  <c r="BC83" i="16"/>
  <c r="BC59" i="16"/>
  <c r="BC103" i="16"/>
  <c r="BC47" i="16"/>
  <c r="BC112" i="16"/>
  <c r="BC40" i="16"/>
  <c r="BC115" i="16"/>
  <c r="N118" i="16"/>
  <c r="AM119" i="16"/>
  <c r="L2" i="7"/>
  <c r="A1" i="69"/>
  <c r="H1" i="8"/>
  <c r="A1" i="50" l="1"/>
  <c r="A1" i="53"/>
  <c r="AU89" i="16"/>
  <c r="AU74" i="16"/>
  <c r="AU9" i="16"/>
  <c r="AU32" i="16"/>
  <c r="AU28" i="16"/>
  <c r="AU116" i="16"/>
  <c r="AU84" i="16"/>
  <c r="AU25" i="16"/>
  <c r="AU34" i="16"/>
  <c r="AU10" i="16"/>
  <c r="AU110" i="16"/>
  <c r="AU19" i="16"/>
  <c r="AU24" i="16"/>
  <c r="AU33" i="16"/>
  <c r="AU54" i="16"/>
  <c r="AU75" i="16"/>
  <c r="AU90" i="16"/>
  <c r="AU98" i="16"/>
  <c r="AU104" i="16"/>
  <c r="AU109" i="16"/>
  <c r="AU62" i="16"/>
  <c r="AU41" i="16"/>
  <c r="AU102" i="16"/>
  <c r="AU46" i="16"/>
  <c r="AU12" i="16"/>
  <c r="AU50" i="16"/>
  <c r="AU56" i="16"/>
  <c r="AU69" i="16"/>
  <c r="AU71" i="16"/>
  <c r="AU76" i="16"/>
  <c r="AU87" i="16"/>
  <c r="AU97" i="16"/>
  <c r="AU107" i="16"/>
  <c r="AU68" i="16"/>
  <c r="AU20" i="16"/>
  <c r="AU45" i="16"/>
  <c r="AU22" i="16"/>
  <c r="AU60" i="16"/>
  <c r="AU80" i="16"/>
  <c r="AU42" i="16"/>
  <c r="AU100" i="16"/>
  <c r="AU82" i="16"/>
  <c r="AU113" i="16"/>
  <c r="AU81" i="16"/>
  <c r="AU91" i="16"/>
  <c r="AU63" i="16"/>
  <c r="AU64" i="16"/>
  <c r="AU79" i="16"/>
  <c r="AU105" i="16"/>
  <c r="AU30" i="16"/>
  <c r="AU49" i="16"/>
  <c r="AU53" i="16"/>
  <c r="AU65" i="16"/>
  <c r="AU70" i="16"/>
  <c r="AU73" i="16"/>
  <c r="AU85" i="16"/>
  <c r="AU92" i="16"/>
  <c r="AU106" i="16"/>
  <c r="AU117" i="16"/>
  <c r="B312" i="50" l="1"/>
  <c r="B301" i="50"/>
  <c r="B303" i="50"/>
  <c r="B305" i="50"/>
  <c r="B307" i="50"/>
  <c r="B309" i="50"/>
  <c r="B311" i="50"/>
  <c r="B300" i="50"/>
  <c r="B302" i="50"/>
  <c r="B304" i="50"/>
  <c r="B306" i="50"/>
  <c r="B308" i="50"/>
  <c r="B310" i="50"/>
  <c r="AZ101" i="16"/>
  <c r="AZ116" i="16"/>
  <c r="AZ45" i="16"/>
  <c r="AZ60" i="16"/>
  <c r="AZ100" i="16"/>
  <c r="AZ74" i="16"/>
  <c r="AZ28" i="16"/>
  <c r="AZ10" i="16"/>
  <c r="AZ110" i="16"/>
  <c r="AZ33" i="16"/>
  <c r="AZ75" i="16"/>
  <c r="AZ98" i="16"/>
  <c r="AZ14" i="16"/>
  <c r="AZ62" i="16"/>
  <c r="AZ102" i="16"/>
  <c r="AZ12" i="16"/>
  <c r="AZ56" i="16"/>
  <c r="AZ71" i="16"/>
  <c r="AZ87" i="16"/>
  <c r="AZ107" i="16"/>
  <c r="AZ106" i="16"/>
  <c r="AZ82" i="16"/>
  <c r="AZ81" i="16"/>
  <c r="AZ63" i="16"/>
  <c r="AZ79" i="16"/>
  <c r="AZ30" i="16"/>
  <c r="AZ53" i="16"/>
  <c r="AZ70" i="16"/>
  <c r="AZ85" i="16"/>
  <c r="AZ89" i="16"/>
  <c r="AZ32" i="16"/>
  <c r="AZ84" i="16"/>
  <c r="AZ68" i="16"/>
  <c r="AZ22" i="16"/>
  <c r="AZ42" i="16"/>
  <c r="AZ9" i="16"/>
  <c r="AZ25" i="16"/>
  <c r="AZ24" i="16"/>
  <c r="AZ90" i="16"/>
  <c r="AZ104" i="16"/>
  <c r="AZ41" i="16"/>
  <c r="AZ50" i="16"/>
  <c r="AZ76" i="16"/>
  <c r="AZ113" i="16"/>
  <c r="AZ64" i="16"/>
  <c r="AZ49" i="16"/>
  <c r="AZ73" i="16"/>
  <c r="AZ20" i="16"/>
  <c r="AZ80" i="16"/>
  <c r="AZ34" i="16"/>
  <c r="AZ19" i="16"/>
  <c r="AZ54" i="16"/>
  <c r="AZ109" i="16"/>
  <c r="AZ46" i="16"/>
  <c r="AZ69" i="16"/>
  <c r="AZ97" i="16"/>
  <c r="AZ117" i="16"/>
  <c r="AZ91" i="16"/>
  <c r="AZ105" i="16"/>
  <c r="AZ65" i="16"/>
  <c r="AZ92" i="16"/>
  <c r="AY9" i="16"/>
  <c r="AY25" i="16"/>
  <c r="AY34" i="16"/>
  <c r="AY19" i="16"/>
  <c r="AY24" i="16"/>
  <c r="AY54" i="16"/>
  <c r="AY90" i="16"/>
  <c r="AY89" i="16"/>
  <c r="AY32" i="16"/>
  <c r="AY84" i="16"/>
  <c r="AY68" i="16"/>
  <c r="AY20" i="16"/>
  <c r="AY22" i="16"/>
  <c r="AY80" i="16"/>
  <c r="AY42" i="16"/>
  <c r="AY82" i="16"/>
  <c r="AY81" i="16"/>
  <c r="AY63" i="16"/>
  <c r="AY79" i="16"/>
  <c r="AY30" i="16"/>
  <c r="AY53" i="16"/>
  <c r="AY70" i="16"/>
  <c r="AY85" i="16"/>
  <c r="AY106" i="16"/>
  <c r="AY14" i="16"/>
  <c r="AY62" i="16"/>
  <c r="AY102" i="16"/>
  <c r="AY12" i="16"/>
  <c r="AY56" i="16"/>
  <c r="AY71" i="16"/>
  <c r="AY87" i="16"/>
  <c r="AY107" i="16"/>
  <c r="AY101" i="16"/>
  <c r="AY74" i="16"/>
  <c r="AY28" i="16"/>
  <c r="AY10" i="16"/>
  <c r="AY110" i="16"/>
  <c r="AY33" i="16"/>
  <c r="AY75" i="16"/>
  <c r="AY98" i="16"/>
  <c r="AY116" i="16"/>
  <c r="AY45" i="16"/>
  <c r="AY60" i="16"/>
  <c r="AY100" i="16"/>
  <c r="AY113" i="16"/>
  <c r="AY91" i="16"/>
  <c r="AY64" i="16"/>
  <c r="AY105" i="16"/>
  <c r="AY49" i="16"/>
  <c r="AY65" i="16"/>
  <c r="AY73" i="16"/>
  <c r="AY92" i="16"/>
  <c r="AY117" i="16"/>
  <c r="AY104" i="16"/>
  <c r="AY109" i="16"/>
  <c r="AY41" i="16"/>
  <c r="AY46" i="16"/>
  <c r="AY50" i="16"/>
  <c r="AY69" i="16"/>
  <c r="AY76" i="16"/>
  <c r="AY97" i="16"/>
  <c r="BB101" i="16"/>
  <c r="BB116" i="16"/>
  <c r="BB89" i="16"/>
  <c r="BB84" i="16"/>
  <c r="BB45" i="16"/>
  <c r="BB60" i="16"/>
  <c r="BB100" i="16"/>
  <c r="BB113" i="16"/>
  <c r="BB91" i="16"/>
  <c r="BB64" i="16"/>
  <c r="BB105" i="16"/>
  <c r="BB49" i="16"/>
  <c r="BB65" i="16"/>
  <c r="BB73" i="16"/>
  <c r="BB92" i="16"/>
  <c r="BB117" i="16"/>
  <c r="BB74" i="16"/>
  <c r="BB28" i="16"/>
  <c r="BB10" i="16"/>
  <c r="BB110" i="16"/>
  <c r="BB33" i="16"/>
  <c r="BB75" i="16"/>
  <c r="BB98" i="16"/>
  <c r="BB14" i="16"/>
  <c r="BB62" i="16"/>
  <c r="BB102" i="16"/>
  <c r="BB12" i="16"/>
  <c r="BB56" i="16"/>
  <c r="BB71" i="16"/>
  <c r="BB87" i="16"/>
  <c r="BB107" i="16"/>
  <c r="BB32" i="16"/>
  <c r="BB68" i="16"/>
  <c r="BB20" i="16"/>
  <c r="BB22" i="16"/>
  <c r="BB80" i="16"/>
  <c r="BB42" i="16"/>
  <c r="BB82" i="16"/>
  <c r="BB81" i="16"/>
  <c r="BB63" i="16"/>
  <c r="BB79" i="16"/>
  <c r="BB30" i="16"/>
  <c r="BB53" i="16"/>
  <c r="BB70" i="16"/>
  <c r="BB85" i="16"/>
  <c r="BB106" i="16"/>
  <c r="BB9" i="16"/>
  <c r="BB25" i="16"/>
  <c r="BB34" i="16"/>
  <c r="BB19" i="16"/>
  <c r="BB24" i="16"/>
  <c r="BB54" i="16"/>
  <c r="BB90" i="16"/>
  <c r="BB104" i="16"/>
  <c r="BB109" i="16"/>
  <c r="BB41" i="16"/>
  <c r="BB46" i="16"/>
  <c r="BB50" i="16"/>
  <c r="BB69" i="16"/>
  <c r="BB76" i="16"/>
  <c r="BB97" i="16"/>
  <c r="BA9" i="16"/>
  <c r="BA25" i="16"/>
  <c r="BA34" i="16"/>
  <c r="BA19" i="16"/>
  <c r="BA24" i="16"/>
  <c r="BA54" i="16"/>
  <c r="BA101" i="16"/>
  <c r="BA28" i="16"/>
  <c r="BA110" i="16"/>
  <c r="BA33" i="16"/>
  <c r="BA90" i="16"/>
  <c r="BA89" i="16"/>
  <c r="BA32" i="16"/>
  <c r="BA84" i="16"/>
  <c r="BA68" i="16"/>
  <c r="BA20" i="16"/>
  <c r="BA22" i="16"/>
  <c r="BA80" i="16"/>
  <c r="BA113" i="16"/>
  <c r="BA91" i="16"/>
  <c r="BA64" i="16"/>
  <c r="BA105" i="16"/>
  <c r="BA49" i="16"/>
  <c r="BA65" i="16"/>
  <c r="BA73" i="16"/>
  <c r="BA92" i="16"/>
  <c r="BA117" i="16"/>
  <c r="BA42" i="16"/>
  <c r="BA14" i="16"/>
  <c r="BA62" i="16"/>
  <c r="BA102" i="16"/>
  <c r="BA12" i="16"/>
  <c r="BA56" i="16"/>
  <c r="BA71" i="16"/>
  <c r="BA87" i="16"/>
  <c r="BA74" i="16"/>
  <c r="BA10" i="16"/>
  <c r="BA75" i="16"/>
  <c r="BA98" i="16"/>
  <c r="BA116" i="16"/>
  <c r="BA45" i="16"/>
  <c r="BA60" i="16"/>
  <c r="BA82" i="16"/>
  <c r="BA81" i="16"/>
  <c r="BA63" i="16"/>
  <c r="BA79" i="16"/>
  <c r="BA30" i="16"/>
  <c r="BA53" i="16"/>
  <c r="BA70" i="16"/>
  <c r="BA85" i="16"/>
  <c r="BA106" i="16"/>
  <c r="BA107" i="16"/>
  <c r="BA100" i="16"/>
  <c r="BA104" i="16"/>
  <c r="BA109" i="16"/>
  <c r="BA41" i="16"/>
  <c r="BA46" i="16"/>
  <c r="BA50" i="16"/>
  <c r="BA69" i="16"/>
  <c r="BA76" i="16"/>
  <c r="BA97" i="16"/>
  <c r="BC89" i="16"/>
  <c r="BC32" i="16"/>
  <c r="BC116" i="16"/>
  <c r="BC84" i="16"/>
  <c r="BC68" i="16"/>
  <c r="BC20" i="16"/>
  <c r="BC22" i="16"/>
  <c r="BC80" i="16"/>
  <c r="BC42" i="16"/>
  <c r="BC82" i="16"/>
  <c r="BC81" i="16"/>
  <c r="BC63" i="16"/>
  <c r="BC79" i="16"/>
  <c r="BC30" i="16"/>
  <c r="BC53" i="16"/>
  <c r="BC70" i="16"/>
  <c r="BC85" i="16"/>
  <c r="BC106" i="16"/>
  <c r="BC34" i="16"/>
  <c r="BC19" i="16"/>
  <c r="BC24" i="16"/>
  <c r="BC54" i="16"/>
  <c r="BC90" i="16"/>
  <c r="BC104" i="16"/>
  <c r="BC109" i="16"/>
  <c r="BC41" i="16"/>
  <c r="BC46" i="16"/>
  <c r="BC50" i="16"/>
  <c r="BC69" i="16"/>
  <c r="BC76" i="16"/>
  <c r="BC97" i="16"/>
  <c r="BC101" i="16"/>
  <c r="BC74" i="16"/>
  <c r="BC9" i="16"/>
  <c r="BC28" i="16"/>
  <c r="BC25" i="16"/>
  <c r="BC45" i="16"/>
  <c r="BC60" i="16"/>
  <c r="BC100" i="16"/>
  <c r="BC113" i="16"/>
  <c r="BC91" i="16"/>
  <c r="BC64" i="16"/>
  <c r="BC105" i="16"/>
  <c r="BC49" i="16"/>
  <c r="BC65" i="16"/>
  <c r="BC73" i="16"/>
  <c r="BC92" i="16"/>
  <c r="BC117" i="16"/>
  <c r="BC10" i="16"/>
  <c r="BC110" i="16"/>
  <c r="BC33" i="16"/>
  <c r="BC98" i="16"/>
  <c r="BC14" i="16"/>
  <c r="BC102" i="16"/>
  <c r="BC56" i="16"/>
  <c r="BC87" i="16"/>
  <c r="BC75" i="16"/>
  <c r="BC62" i="16"/>
  <c r="BC12" i="16"/>
  <c r="BC71" i="16"/>
  <c r="BC107" i="16"/>
  <c r="AW51" i="16" l="1"/>
  <c r="AT51" i="16" s="1"/>
  <c r="AW26" i="16"/>
  <c r="AT26" i="16" s="1"/>
  <c r="AW66" i="16"/>
  <c r="AT66" i="16" s="1"/>
  <c r="AW38" i="16"/>
  <c r="AT38" i="16" s="1"/>
  <c r="AW29" i="16"/>
  <c r="AT29" i="16" s="1"/>
  <c r="AK109" i="16"/>
  <c r="AW13" i="16"/>
  <c r="AT13" i="16" s="1"/>
  <c r="AW36" i="16"/>
  <c r="AT36" i="16" s="1"/>
  <c r="AW16" i="16"/>
  <c r="AT16" i="16" s="1"/>
  <c r="AK74" i="16"/>
  <c r="AK45" i="16"/>
  <c r="AW111" i="16"/>
  <c r="AT111" i="16" s="1"/>
  <c r="AW23" i="16"/>
  <c r="AT23" i="16" s="1"/>
  <c r="AW37" i="16"/>
  <c r="AT37" i="16" s="1"/>
  <c r="AW15" i="16"/>
  <c r="AT15" i="16" s="1"/>
  <c r="AK34" i="16"/>
  <c r="AW11" i="16"/>
  <c r="AT11" i="16" s="1"/>
  <c r="AW31" i="16"/>
  <c r="AT31" i="16" s="1"/>
  <c r="AK42" i="16"/>
  <c r="AK9" i="16"/>
  <c r="AK110" i="16"/>
  <c r="AK90" i="16"/>
  <c r="AK50" i="16"/>
  <c r="AK64" i="16"/>
  <c r="AW8" i="16"/>
  <c r="AT8" i="16" s="1"/>
  <c r="AK70" i="16"/>
  <c r="AW93" i="16"/>
  <c r="AT93" i="16" s="1"/>
  <c r="AW17" i="16"/>
  <c r="AT17" i="16" s="1"/>
  <c r="AW77" i="16"/>
  <c r="AT77" i="16" s="1"/>
  <c r="AK111" i="16"/>
  <c r="AK73" i="16"/>
  <c r="AK31" i="16"/>
  <c r="AK46" i="16"/>
  <c r="AK75" i="16"/>
  <c r="AK92" i="16"/>
  <c r="AK13" i="16"/>
  <c r="AK41" i="16"/>
  <c r="AK33" i="16"/>
  <c r="AK28" i="16"/>
  <c r="AK80" i="16"/>
  <c r="AK20" i="16"/>
  <c r="AK84" i="16"/>
  <c r="AK89" i="16"/>
  <c r="AK12" i="16"/>
  <c r="AK24" i="16"/>
  <c r="AK38" i="16"/>
  <c r="AK25" i="16"/>
  <c r="AK26" i="16"/>
  <c r="AK37" i="16"/>
  <c r="AK116" i="16"/>
  <c r="AK97" i="16"/>
  <c r="AK69" i="16"/>
  <c r="AK66" i="16"/>
  <c r="AK68" i="16"/>
  <c r="AK32" i="16"/>
  <c r="AK54" i="16"/>
  <c r="AK19" i="16"/>
  <c r="AK85" i="16"/>
  <c r="AK53" i="16"/>
  <c r="AK79" i="16"/>
  <c r="AK81" i="16"/>
  <c r="AK22" i="16"/>
  <c r="AK8" i="16"/>
  <c r="AK49" i="16"/>
  <c r="AK113" i="16"/>
  <c r="AK106" i="16"/>
  <c r="AK87" i="16"/>
  <c r="AK56" i="16"/>
  <c r="AK102" i="16"/>
  <c r="AK101" i="16"/>
  <c r="AK30" i="16"/>
  <c r="AK76" i="16"/>
  <c r="AK82" i="16"/>
  <c r="AK65" i="16"/>
  <c r="AK105" i="16"/>
  <c r="AK71" i="16"/>
  <c r="AK62" i="16"/>
  <c r="AK93" i="16"/>
  <c r="AK100" i="16"/>
  <c r="AK60" i="16"/>
  <c r="AX117" i="16"/>
  <c r="AX70" i="16"/>
  <c r="AX30" i="16"/>
  <c r="AX63" i="16"/>
  <c r="AX76" i="16"/>
  <c r="AX50" i="16"/>
  <c r="AX41" i="16"/>
  <c r="AX104" i="16"/>
  <c r="AX33" i="16"/>
  <c r="AX110" i="16"/>
  <c r="AX82" i="16"/>
  <c r="AX80" i="16"/>
  <c r="AX20" i="16"/>
  <c r="AX84" i="16"/>
  <c r="AX89" i="16"/>
  <c r="AX92" i="16"/>
  <c r="AX65" i="16"/>
  <c r="AX105" i="16"/>
  <c r="AX91" i="16"/>
  <c r="AX98" i="16"/>
  <c r="AX107" i="16"/>
  <c r="AX71" i="16"/>
  <c r="AX12" i="16"/>
  <c r="AX62" i="16"/>
  <c r="AX24" i="16"/>
  <c r="AX25" i="16"/>
  <c r="AX9" i="16"/>
  <c r="AX100" i="16"/>
  <c r="AX60" i="16"/>
  <c r="AX116" i="16"/>
  <c r="AX85" i="16"/>
  <c r="AX53" i="16"/>
  <c r="AX79" i="16"/>
  <c r="AX81" i="16"/>
  <c r="AX90" i="16"/>
  <c r="AX97" i="16"/>
  <c r="AX69" i="16"/>
  <c r="AX46" i="16"/>
  <c r="AX109" i="16"/>
  <c r="AX75" i="16"/>
  <c r="AX10" i="16"/>
  <c r="AX74" i="16"/>
  <c r="AX42" i="16"/>
  <c r="AX22" i="16"/>
  <c r="AX68" i="16"/>
  <c r="AX32" i="16"/>
  <c r="AX73" i="16"/>
  <c r="AX49" i="16"/>
  <c r="AX64" i="16"/>
  <c r="AX113" i="16"/>
  <c r="AX106" i="16"/>
  <c r="AX87" i="16"/>
  <c r="AX56" i="16"/>
  <c r="AX102" i="16"/>
  <c r="AX14" i="16"/>
  <c r="AX54" i="16"/>
  <c r="AX19" i="16"/>
  <c r="AX34" i="16"/>
  <c r="AX45" i="16"/>
  <c r="AX101" i="16"/>
  <c r="AX28" i="16"/>
  <c r="AF118" i="16"/>
  <c r="I19" i="8" s="1"/>
  <c r="AC118" i="16"/>
  <c r="I11" i="8" s="1"/>
  <c r="I20" i="8"/>
  <c r="AD118" i="16"/>
  <c r="AE118" i="16"/>
  <c r="AH118" i="16"/>
  <c r="I24" i="8" s="1"/>
  <c r="AK11" i="16" l="1"/>
  <c r="AK36" i="16"/>
  <c r="AK23" i="16"/>
  <c r="AK15" i="16"/>
  <c r="AN18" i="16"/>
  <c r="AW18" i="16"/>
  <c r="AT18" i="16" s="1"/>
  <c r="R18" i="16"/>
  <c r="AK18" i="16"/>
  <c r="AO18" i="16"/>
  <c r="AP18" i="16"/>
  <c r="T18" i="16"/>
  <c r="AW96" i="16"/>
  <c r="AT96" i="16" s="1"/>
  <c r="AK96" i="16"/>
  <c r="R96" i="16"/>
  <c r="AN96" i="16"/>
  <c r="AJ96" i="16" s="1"/>
  <c r="AP96" i="16"/>
  <c r="AO96" i="16"/>
  <c r="AW21" i="16"/>
  <c r="AT21" i="16" s="1"/>
  <c r="R21" i="16"/>
  <c r="AE8" i="123" s="1"/>
  <c r="AP21" i="16"/>
  <c r="AK21" i="16"/>
  <c r="AN21" i="16"/>
  <c r="AO21" i="16"/>
  <c r="AK16" i="16"/>
  <c r="AW27" i="16"/>
  <c r="AT27" i="16" s="1"/>
  <c r="AK27" i="16"/>
  <c r="AN27" i="16"/>
  <c r="I16" i="8"/>
  <c r="AO27" i="16"/>
  <c r="AP27" i="16"/>
  <c r="I15" i="8"/>
  <c r="AC119" i="16"/>
  <c r="AP77" i="16"/>
  <c r="AO77" i="16"/>
  <c r="R77" i="16"/>
  <c r="AE13" i="116" s="1"/>
  <c r="AD13" i="116" s="1"/>
  <c r="R107" i="16"/>
  <c r="A107" i="16" s="1"/>
  <c r="AO107" i="16"/>
  <c r="AP107" i="16"/>
  <c r="R104" i="16"/>
  <c r="A104" i="16" s="1"/>
  <c r="AO104" i="16"/>
  <c r="AP104" i="16"/>
  <c r="R98" i="16"/>
  <c r="A98" i="16" s="1"/>
  <c r="AP98" i="16"/>
  <c r="AO98" i="16"/>
  <c r="R91" i="16"/>
  <c r="A91" i="16" s="1"/>
  <c r="AP91" i="16"/>
  <c r="AO91" i="16"/>
  <c r="R78" i="16"/>
  <c r="A78" i="16" s="1"/>
  <c r="AP78" i="16"/>
  <c r="AO78" i="16"/>
  <c r="R70" i="16"/>
  <c r="A70" i="16" s="1"/>
  <c r="AO70" i="16"/>
  <c r="AP70" i="16"/>
  <c r="R64" i="16"/>
  <c r="A64" i="16" s="1"/>
  <c r="AO64" i="16"/>
  <c r="AP64" i="16"/>
  <c r="R58" i="16"/>
  <c r="A58" i="16" s="1"/>
  <c r="AP58" i="16"/>
  <c r="AO58" i="16"/>
  <c r="R50" i="16"/>
  <c r="A50" i="16" s="1"/>
  <c r="AP50" i="16"/>
  <c r="AO50" i="16"/>
  <c r="R83" i="16"/>
  <c r="A83" i="16" s="1"/>
  <c r="AO83" i="16"/>
  <c r="AP83" i="16"/>
  <c r="R47" i="16"/>
  <c r="A47" i="16" s="1"/>
  <c r="AP47" i="16"/>
  <c r="AO47" i="16"/>
  <c r="R90" i="16"/>
  <c r="AP90" i="16"/>
  <c r="AO90" i="16"/>
  <c r="R61" i="16"/>
  <c r="A61" i="16" s="1"/>
  <c r="AP61" i="16"/>
  <c r="AO61" i="16"/>
  <c r="R88" i="16"/>
  <c r="A88" i="16" s="1"/>
  <c r="AO88" i="16"/>
  <c r="AP88" i="16"/>
  <c r="R94" i="16"/>
  <c r="AO94" i="16"/>
  <c r="AP94" i="16"/>
  <c r="R110" i="16"/>
  <c r="AP110" i="16"/>
  <c r="AO110" i="16"/>
  <c r="R9" i="16"/>
  <c r="AP9" i="16"/>
  <c r="AO9" i="16"/>
  <c r="R42" i="16"/>
  <c r="AO42" i="16"/>
  <c r="AP42" i="16"/>
  <c r="R40" i="16"/>
  <c r="AG17" i="123" s="1"/>
  <c r="AO40" i="16"/>
  <c r="AP40" i="16"/>
  <c r="R11" i="16"/>
  <c r="AP11" i="16"/>
  <c r="AO11" i="16"/>
  <c r="R34" i="16"/>
  <c r="AI12" i="123" s="1"/>
  <c r="AP34" i="16"/>
  <c r="AO34" i="16"/>
  <c r="R15" i="16"/>
  <c r="AP15" i="16"/>
  <c r="AO15" i="16"/>
  <c r="R33" i="16"/>
  <c r="AP33" i="16"/>
  <c r="AO33" i="16"/>
  <c r="R23" i="16"/>
  <c r="AK10" i="114" s="1"/>
  <c r="AP23" i="16"/>
  <c r="AO23" i="16"/>
  <c r="R45" i="16"/>
  <c r="AE19" i="103" s="1"/>
  <c r="AP45" i="16"/>
  <c r="AO45" i="16"/>
  <c r="R74" i="16"/>
  <c r="A74" i="16" s="1"/>
  <c r="AO74" i="16"/>
  <c r="AP74" i="16"/>
  <c r="R16" i="16"/>
  <c r="AO16" i="16"/>
  <c r="AP16" i="16"/>
  <c r="R36" i="16"/>
  <c r="AP36" i="16"/>
  <c r="AO36" i="16"/>
  <c r="R84" i="16"/>
  <c r="A84" i="16" s="1"/>
  <c r="AO84" i="16"/>
  <c r="AP84" i="16"/>
  <c r="R109" i="16"/>
  <c r="A109" i="16" s="1"/>
  <c r="AP109" i="16"/>
  <c r="AO109" i="16"/>
  <c r="R105" i="16"/>
  <c r="A105" i="16" s="1"/>
  <c r="AO105" i="16"/>
  <c r="AP105" i="16"/>
  <c r="R100" i="16"/>
  <c r="A100" i="16" s="1"/>
  <c r="AP100" i="16"/>
  <c r="AO100" i="16"/>
  <c r="R92" i="16"/>
  <c r="A92" i="16" s="1"/>
  <c r="AP92" i="16"/>
  <c r="AO92" i="16"/>
  <c r="R79" i="16"/>
  <c r="A79" i="16" s="1"/>
  <c r="AP79" i="16"/>
  <c r="AO79" i="16"/>
  <c r="R71" i="16"/>
  <c r="A71" i="16" s="1"/>
  <c r="AO71" i="16"/>
  <c r="AP71" i="16"/>
  <c r="R65" i="16"/>
  <c r="A65" i="16" s="1"/>
  <c r="AP65" i="16"/>
  <c r="AO65" i="16"/>
  <c r="R60" i="16"/>
  <c r="A60" i="16" s="1"/>
  <c r="AP60" i="16"/>
  <c r="AO60" i="16"/>
  <c r="R52" i="16"/>
  <c r="A52" i="16" s="1"/>
  <c r="AP52" i="16"/>
  <c r="AO52" i="16"/>
  <c r="R99" i="16"/>
  <c r="A99" i="16" s="1"/>
  <c r="AO99" i="16"/>
  <c r="AP99" i="16"/>
  <c r="R57" i="16"/>
  <c r="A57" i="16" s="1"/>
  <c r="AP57" i="16"/>
  <c r="AO57" i="16"/>
  <c r="R115" i="16"/>
  <c r="AP115" i="16"/>
  <c r="AO115" i="16"/>
  <c r="R67" i="16"/>
  <c r="A67" i="16" s="1"/>
  <c r="AP67" i="16"/>
  <c r="AO67" i="16"/>
  <c r="R54" i="16"/>
  <c r="AO54" i="16"/>
  <c r="AP54" i="16"/>
  <c r="R85" i="16"/>
  <c r="A85" i="16" s="1"/>
  <c r="AP85" i="16"/>
  <c r="AO85" i="16"/>
  <c r="R29" i="16"/>
  <c r="AO29" i="16"/>
  <c r="AP29" i="16"/>
  <c r="R87" i="16"/>
  <c r="AP87" i="16"/>
  <c r="AO87" i="16"/>
  <c r="R22" i="16"/>
  <c r="AK7" i="125" s="1"/>
  <c r="AP22" i="16"/>
  <c r="AO22" i="16"/>
  <c r="R24" i="16"/>
  <c r="AE17" i="125" s="1"/>
  <c r="AO24" i="16"/>
  <c r="AP24" i="16"/>
  <c r="R89" i="16"/>
  <c r="AP89" i="16"/>
  <c r="AO89" i="16"/>
  <c r="R26" i="16"/>
  <c r="AP26" i="16"/>
  <c r="AO26" i="16"/>
  <c r="R19" i="16"/>
  <c r="AE12" i="125" s="1"/>
  <c r="AO19" i="16"/>
  <c r="AP19" i="16"/>
  <c r="R35" i="16"/>
  <c r="AE11" i="123" s="1"/>
  <c r="AP35" i="16"/>
  <c r="AO35" i="16"/>
  <c r="R17" i="16"/>
  <c r="AP17" i="16"/>
  <c r="AO17" i="16"/>
  <c r="R101" i="16"/>
  <c r="A101" i="16" s="1"/>
  <c r="AP101" i="16"/>
  <c r="AO101" i="16"/>
  <c r="R93" i="16"/>
  <c r="AE7" i="105" s="1"/>
  <c r="AO93" i="16"/>
  <c r="AP93" i="16"/>
  <c r="R82" i="16"/>
  <c r="AO82" i="16"/>
  <c r="AP82" i="16"/>
  <c r="R75" i="16"/>
  <c r="A75" i="16" s="1"/>
  <c r="AP75" i="16"/>
  <c r="AO75" i="16"/>
  <c r="R8" i="16"/>
  <c r="AO8" i="16"/>
  <c r="AP8" i="16"/>
  <c r="R62" i="16"/>
  <c r="AP62" i="16"/>
  <c r="AO62" i="16"/>
  <c r="R53" i="16"/>
  <c r="A53" i="16" s="1"/>
  <c r="AO53" i="16"/>
  <c r="AP53" i="16"/>
  <c r="R46" i="16"/>
  <c r="A46" i="16" s="1"/>
  <c r="AP46" i="16"/>
  <c r="AO46" i="16"/>
  <c r="R113" i="16"/>
  <c r="A113" i="16" s="1"/>
  <c r="AO113" i="16"/>
  <c r="AP113" i="16"/>
  <c r="R95" i="16"/>
  <c r="A95" i="16" s="1"/>
  <c r="AP95" i="16"/>
  <c r="AO95" i="16"/>
  <c r="R103" i="16"/>
  <c r="AO103" i="16"/>
  <c r="AP103" i="16"/>
  <c r="R112" i="16"/>
  <c r="AP112" i="16"/>
  <c r="AO112" i="16"/>
  <c r="R49" i="16"/>
  <c r="A49" i="16" s="1"/>
  <c r="AO49" i="16"/>
  <c r="AP49" i="16"/>
  <c r="R7" i="16"/>
  <c r="AG10" i="113" s="1"/>
  <c r="AP7" i="16"/>
  <c r="AO7" i="16"/>
  <c r="R55" i="16"/>
  <c r="AO55" i="16"/>
  <c r="AP55" i="16"/>
  <c r="R31" i="16"/>
  <c r="AO31" i="16"/>
  <c r="AP31" i="16"/>
  <c r="R12" i="16"/>
  <c r="AE15" i="125" s="1"/>
  <c r="AO12" i="16"/>
  <c r="AP12" i="16"/>
  <c r="R32" i="16"/>
  <c r="AO32" i="16"/>
  <c r="AP32" i="16"/>
  <c r="R20" i="16"/>
  <c r="AO20" i="16"/>
  <c r="AP20" i="16"/>
  <c r="R25" i="16"/>
  <c r="AE10" i="123" s="1"/>
  <c r="AO25" i="16"/>
  <c r="AP25" i="16"/>
  <c r="R37" i="16"/>
  <c r="AG16" i="113" s="1"/>
  <c r="AO37" i="16"/>
  <c r="AP37" i="16"/>
  <c r="R73" i="16"/>
  <c r="AG19" i="103" s="1"/>
  <c r="AO73" i="16"/>
  <c r="AP73" i="16"/>
  <c r="R111" i="16"/>
  <c r="AO111" i="16"/>
  <c r="AP111" i="16"/>
  <c r="R14" i="16"/>
  <c r="AE10" i="125" s="1"/>
  <c r="AO14" i="16"/>
  <c r="AP14" i="16"/>
  <c r="R116" i="16"/>
  <c r="AP116" i="16"/>
  <c r="AO116" i="16"/>
  <c r="R28" i="16"/>
  <c r="AG11" i="125" s="1"/>
  <c r="AP28" i="16"/>
  <c r="AO28" i="16"/>
  <c r="R13" i="16"/>
  <c r="AG15" i="125" s="1"/>
  <c r="AO13" i="16"/>
  <c r="AP13" i="16"/>
  <c r="R117" i="16"/>
  <c r="A117" i="16" s="1"/>
  <c r="AO117" i="16"/>
  <c r="AP117" i="16"/>
  <c r="R106" i="16"/>
  <c r="A106" i="16" s="1"/>
  <c r="AP106" i="16"/>
  <c r="AO106" i="16"/>
  <c r="R102" i="16"/>
  <c r="A102" i="16" s="1"/>
  <c r="AP102" i="16"/>
  <c r="AO102" i="16"/>
  <c r="R97" i="16"/>
  <c r="A97" i="16" s="1"/>
  <c r="AO97" i="16"/>
  <c r="AP97" i="16"/>
  <c r="R86" i="16"/>
  <c r="A86" i="16" s="1"/>
  <c r="AP86" i="16"/>
  <c r="AO86" i="16"/>
  <c r="R76" i="16"/>
  <c r="A76" i="16" s="1"/>
  <c r="AP76" i="16"/>
  <c r="AO76" i="16"/>
  <c r="R69" i="16"/>
  <c r="A69" i="16" s="1"/>
  <c r="AP69" i="16"/>
  <c r="AO69" i="16"/>
  <c r="R63" i="16"/>
  <c r="A63" i="16" s="1"/>
  <c r="AO63" i="16"/>
  <c r="AP63" i="16"/>
  <c r="R56" i="16"/>
  <c r="A56" i="16" s="1"/>
  <c r="AP56" i="16"/>
  <c r="AO56" i="16"/>
  <c r="R30" i="16"/>
  <c r="AP30" i="16"/>
  <c r="AO30" i="16"/>
  <c r="R59" i="16"/>
  <c r="A59" i="16" s="1"/>
  <c r="AP59" i="16"/>
  <c r="AO59" i="16"/>
  <c r="R108" i="16"/>
  <c r="A108" i="16" s="1"/>
  <c r="AO108" i="16"/>
  <c r="AP108" i="16"/>
  <c r="R48" i="16"/>
  <c r="A48" i="16" s="1"/>
  <c r="AP48" i="16"/>
  <c r="AO48" i="16"/>
  <c r="R80" i="16"/>
  <c r="AP80" i="16"/>
  <c r="AO80" i="16"/>
  <c r="R81" i="16"/>
  <c r="AP81" i="16"/>
  <c r="AO81" i="16"/>
  <c r="R41" i="16"/>
  <c r="AG15" i="120" s="1"/>
  <c r="AO41" i="16"/>
  <c r="AP41" i="16"/>
  <c r="R10" i="16"/>
  <c r="AP10" i="16"/>
  <c r="AO10" i="16"/>
  <c r="R38" i="16"/>
  <c r="AP38" i="16"/>
  <c r="AO38" i="16"/>
  <c r="R66" i="16"/>
  <c r="AP66" i="16"/>
  <c r="AO66" i="16"/>
  <c r="R27" i="16"/>
  <c r="R68" i="16"/>
  <c r="AK15" i="82" s="1"/>
  <c r="AO68" i="16"/>
  <c r="AP68" i="16"/>
  <c r="R51" i="16"/>
  <c r="AE9" i="123" s="1"/>
  <c r="AO51" i="16"/>
  <c r="AP51" i="16"/>
  <c r="R39" i="16"/>
  <c r="AG11" i="113" s="1"/>
  <c r="AO39" i="16"/>
  <c r="AP39" i="16"/>
  <c r="AK91" i="16"/>
  <c r="AW35" i="16"/>
  <c r="AT35" i="16" s="1"/>
  <c r="AN35" i="16"/>
  <c r="AK35" i="16"/>
  <c r="AK51" i="16"/>
  <c r="AN51" i="16"/>
  <c r="AW39" i="16"/>
  <c r="AT39" i="16" s="1"/>
  <c r="AN39" i="16"/>
  <c r="AJ39" i="16" s="1"/>
  <c r="AK39" i="16"/>
  <c r="Z118" i="16"/>
  <c r="AK117" i="16"/>
  <c r="AK98" i="16"/>
  <c r="AK104" i="16"/>
  <c r="AK107" i="16"/>
  <c r="AK77" i="16"/>
  <c r="AN94" i="16"/>
  <c r="AK94" i="16"/>
  <c r="AW94" i="16"/>
  <c r="AT94" i="16" s="1"/>
  <c r="AK99" i="16"/>
  <c r="AN99" i="16"/>
  <c r="AJ99" i="16" s="1"/>
  <c r="AW99" i="16"/>
  <c r="AT99" i="16" s="1"/>
  <c r="AN58" i="16"/>
  <c r="AJ58" i="16" s="1"/>
  <c r="AK58" i="16"/>
  <c r="AW58" i="16"/>
  <c r="AT58" i="16" s="1"/>
  <c r="AN61" i="16"/>
  <c r="AJ61" i="16" s="1"/>
  <c r="AK61" i="16"/>
  <c r="AW61" i="16"/>
  <c r="AT61" i="16" s="1"/>
  <c r="AW95" i="16"/>
  <c r="AT95" i="16" s="1"/>
  <c r="AN95" i="16"/>
  <c r="AJ95" i="16" s="1"/>
  <c r="AL95" i="16" s="1"/>
  <c r="AK95" i="16"/>
  <c r="AK57" i="16"/>
  <c r="AN57" i="16"/>
  <c r="AJ57" i="16" s="1"/>
  <c r="AW57" i="16"/>
  <c r="AT57" i="16" s="1"/>
  <c r="AN86" i="16"/>
  <c r="AJ86" i="16" s="1"/>
  <c r="AK86" i="16"/>
  <c r="AW86" i="16"/>
  <c r="AT86" i="16" s="1"/>
  <c r="AW88" i="16"/>
  <c r="AT88" i="16" s="1"/>
  <c r="AK88" i="16"/>
  <c r="AN88" i="16"/>
  <c r="AJ88" i="16" s="1"/>
  <c r="AW67" i="16"/>
  <c r="AT67" i="16" s="1"/>
  <c r="AK67" i="16"/>
  <c r="AN67" i="16"/>
  <c r="AJ67" i="16" s="1"/>
  <c r="AN108" i="16"/>
  <c r="AJ108" i="16" s="1"/>
  <c r="AW108" i="16"/>
  <c r="AT108" i="16" s="1"/>
  <c r="AK108" i="16"/>
  <c r="AN17" i="16"/>
  <c r="AK17" i="16"/>
  <c r="AK10" i="16"/>
  <c r="AK48" i="16"/>
  <c r="AN48" i="16"/>
  <c r="AJ48" i="16" s="1"/>
  <c r="AW48" i="16"/>
  <c r="AT48" i="16" s="1"/>
  <c r="AN83" i="16"/>
  <c r="AJ83" i="16" s="1"/>
  <c r="AK83" i="16"/>
  <c r="AW83" i="16"/>
  <c r="AT83" i="16" s="1"/>
  <c r="AK47" i="16"/>
  <c r="AN47" i="16"/>
  <c r="AJ47" i="16" s="1"/>
  <c r="AW47" i="16"/>
  <c r="AT47" i="16" s="1"/>
  <c r="AW78" i="16"/>
  <c r="AT78" i="16" s="1"/>
  <c r="AK78" i="16"/>
  <c r="AN78" i="16"/>
  <c r="AJ78" i="16" s="1"/>
  <c r="AK63" i="16"/>
  <c r="AN115" i="16"/>
  <c r="AJ115" i="16" s="1"/>
  <c r="AK115" i="16"/>
  <c r="AW115" i="16"/>
  <c r="AT115" i="16" s="1"/>
  <c r="AK55" i="16"/>
  <c r="AN55" i="16"/>
  <c r="AW55" i="16"/>
  <c r="AT55" i="16" s="1"/>
  <c r="AK40" i="16"/>
  <c r="AN40" i="16"/>
  <c r="AW40" i="16"/>
  <c r="AT40" i="16" s="1"/>
  <c r="AW7" i="16"/>
  <c r="AT7" i="16" s="1"/>
  <c r="AN7" i="16"/>
  <c r="AK7" i="16"/>
  <c r="AN59" i="16"/>
  <c r="AJ59" i="16" s="1"/>
  <c r="AK59" i="16"/>
  <c r="AW59" i="16"/>
  <c r="AT59" i="16" s="1"/>
  <c r="AK103" i="16"/>
  <c r="AN103" i="16"/>
  <c r="AJ103" i="16" s="1"/>
  <c r="AW103" i="16"/>
  <c r="AT103" i="16" s="1"/>
  <c r="AN112" i="16"/>
  <c r="AK112" i="16"/>
  <c r="AW112" i="16"/>
  <c r="AT112" i="16" s="1"/>
  <c r="AN29" i="16"/>
  <c r="AK29" i="16"/>
  <c r="AW52" i="16"/>
  <c r="AT52" i="16" s="1"/>
  <c r="AN52" i="16"/>
  <c r="AJ52" i="16" s="1"/>
  <c r="AK52" i="16"/>
  <c r="AE119" i="16"/>
  <c r="AH119" i="16"/>
  <c r="AD119" i="16"/>
  <c r="AE11" i="125" l="1"/>
  <c r="AI10" i="114"/>
  <c r="AG14" i="123"/>
  <c r="AG13" i="125"/>
  <c r="AG16" i="121"/>
  <c r="AG14" i="125"/>
  <c r="AE7" i="123"/>
  <c r="AG8" i="125"/>
  <c r="AG7" i="123"/>
  <c r="AE13" i="125"/>
  <c r="AD13" i="125" s="1"/>
  <c r="AG13" i="122"/>
  <c r="AG17" i="125"/>
  <c r="AD11" i="125"/>
  <c r="AE14" i="123"/>
  <c r="AE8" i="125"/>
  <c r="AD8" i="125" s="1"/>
  <c r="AE17" i="123"/>
  <c r="AD17" i="123" s="1"/>
  <c r="AE9" i="125"/>
  <c r="AG16" i="123"/>
  <c r="AG12" i="125"/>
  <c r="AD12" i="125" s="1"/>
  <c r="AD15" i="125"/>
  <c r="AE15" i="123"/>
  <c r="AI7" i="125"/>
  <c r="AG11" i="123"/>
  <c r="AD11" i="123" s="1"/>
  <c r="AE14" i="125"/>
  <c r="AD14" i="125" s="1"/>
  <c r="AD17" i="125"/>
  <c r="AE12" i="123"/>
  <c r="AG10" i="125"/>
  <c r="AD10" i="125" s="1"/>
  <c r="AG9" i="123"/>
  <c r="AD9" i="123" s="1"/>
  <c r="AE7" i="125"/>
  <c r="AD7" i="125" s="1"/>
  <c r="AG8" i="123"/>
  <c r="AD8" i="123" s="1"/>
  <c r="AG9" i="125"/>
  <c r="AG12" i="122"/>
  <c r="AG13" i="123"/>
  <c r="AE7" i="122"/>
  <c r="AE16" i="123"/>
  <c r="AD16" i="123" s="1"/>
  <c r="AD14" i="123"/>
  <c r="AK10" i="122"/>
  <c r="AK10" i="123"/>
  <c r="AE7" i="116"/>
  <c r="AD7" i="116" s="1"/>
  <c r="AK12" i="123"/>
  <c r="AD12" i="123" s="1"/>
  <c r="A62" i="16"/>
  <c r="AE13" i="123"/>
  <c r="AD13" i="123" s="1"/>
  <c r="A80" i="16"/>
  <c r="AI10" i="123"/>
  <c r="AD10" i="123" s="1"/>
  <c r="A90" i="16"/>
  <c r="AG15" i="123"/>
  <c r="AD15" i="123" s="1"/>
  <c r="AE14" i="121"/>
  <c r="AI10" i="122"/>
  <c r="AE15" i="122"/>
  <c r="AG10" i="121"/>
  <c r="AG9" i="122"/>
  <c r="AE8" i="121"/>
  <c r="AE10" i="122"/>
  <c r="AG18" i="121"/>
  <c r="AG16" i="122"/>
  <c r="AG14" i="121"/>
  <c r="AE8" i="122"/>
  <c r="AG11" i="121"/>
  <c r="AG8" i="122"/>
  <c r="AE9" i="121"/>
  <c r="AE12" i="122"/>
  <c r="AD12" i="122" s="1"/>
  <c r="AE18" i="121"/>
  <c r="AD18" i="121" s="1"/>
  <c r="AE16" i="122"/>
  <c r="AD16" i="122" s="1"/>
  <c r="AG17" i="118"/>
  <c r="AE10" i="121"/>
  <c r="AE9" i="122"/>
  <c r="AE17" i="121"/>
  <c r="AG13" i="121"/>
  <c r="AG11" i="122"/>
  <c r="AG15" i="121"/>
  <c r="AG7" i="122"/>
  <c r="AD7" i="122" s="1"/>
  <c r="AE13" i="121"/>
  <c r="AE11" i="122"/>
  <c r="AD11" i="122" s="1"/>
  <c r="AG7" i="121"/>
  <c r="AG14" i="122"/>
  <c r="AE16" i="121"/>
  <c r="AD16" i="121" s="1"/>
  <c r="AG15" i="122"/>
  <c r="AD15" i="122" s="1"/>
  <c r="AE11" i="121"/>
  <c r="AD11" i="121" s="1"/>
  <c r="AE13" i="122"/>
  <c r="AD13" i="122" s="1"/>
  <c r="AG8" i="121"/>
  <c r="AG10" i="122"/>
  <c r="AE7" i="121"/>
  <c r="AD7" i="121" s="1"/>
  <c r="AE14" i="122"/>
  <c r="AD14" i="122" s="1"/>
  <c r="AE12" i="121"/>
  <c r="AG12" i="121"/>
  <c r="AD14" i="121"/>
  <c r="AG15" i="118"/>
  <c r="AG17" i="121"/>
  <c r="AD17" i="121" s="1"/>
  <c r="AE14" i="120"/>
  <c r="AE15" i="121"/>
  <c r="AD15" i="121" s="1"/>
  <c r="AD10" i="121"/>
  <c r="AD13" i="121"/>
  <c r="AI11" i="119"/>
  <c r="AG9" i="121"/>
  <c r="AD9" i="121" s="1"/>
  <c r="AG11" i="118"/>
  <c r="AG12" i="120"/>
  <c r="AK9" i="119"/>
  <c r="AG10" i="117"/>
  <c r="AE15" i="120"/>
  <c r="AI10" i="119"/>
  <c r="AE13" i="118"/>
  <c r="AE16" i="120"/>
  <c r="AE11" i="119"/>
  <c r="AE16" i="113"/>
  <c r="AG18" i="120"/>
  <c r="AG13" i="120"/>
  <c r="AK8" i="119"/>
  <c r="AE8" i="116"/>
  <c r="AD8" i="116" s="1"/>
  <c r="AG8" i="120"/>
  <c r="AG12" i="118"/>
  <c r="AK7" i="119"/>
  <c r="AE10" i="118"/>
  <c r="AE10" i="119"/>
  <c r="AE17" i="112"/>
  <c r="AE18" i="120"/>
  <c r="AD18" i="120" s="1"/>
  <c r="AE12" i="120"/>
  <c r="AD12" i="120" s="1"/>
  <c r="AE9" i="119"/>
  <c r="AE17" i="118"/>
  <c r="AD17" i="118" s="1"/>
  <c r="AI8" i="119"/>
  <c r="AD15" i="120"/>
  <c r="AG9" i="118"/>
  <c r="AG10" i="120"/>
  <c r="AI12" i="119"/>
  <c r="AG14" i="118"/>
  <c r="AG14" i="120"/>
  <c r="AD14" i="120" s="1"/>
  <c r="AK13" i="119"/>
  <c r="AE9" i="118"/>
  <c r="AE10" i="120"/>
  <c r="AD10" i="120" s="1"/>
  <c r="AE12" i="119"/>
  <c r="AG7" i="118"/>
  <c r="AG7" i="120"/>
  <c r="AI7" i="119"/>
  <c r="AE17" i="114"/>
  <c r="AE17" i="120"/>
  <c r="AE8" i="115"/>
  <c r="AD8" i="115" s="1"/>
  <c r="AG17" i="120"/>
  <c r="AE13" i="119"/>
  <c r="AE15" i="118"/>
  <c r="AD15" i="118" s="1"/>
  <c r="AE9" i="120"/>
  <c r="AI13" i="119"/>
  <c r="AG10" i="118"/>
  <c r="AK12" i="119"/>
  <c r="AG13" i="118"/>
  <c r="AG16" i="120"/>
  <c r="AE8" i="119"/>
  <c r="AD8" i="119" s="1"/>
  <c r="AE7" i="120"/>
  <c r="AD7" i="120" s="1"/>
  <c r="AE7" i="119"/>
  <c r="AE16" i="118"/>
  <c r="AE11" i="120"/>
  <c r="AD11" i="120" s="1"/>
  <c r="AG16" i="118"/>
  <c r="AG9" i="120"/>
  <c r="AK11" i="119"/>
  <c r="AE8" i="118"/>
  <c r="AE13" i="120"/>
  <c r="AD13" i="120" s="1"/>
  <c r="AK10" i="119"/>
  <c r="AD10" i="119" s="1"/>
  <c r="A81" i="16"/>
  <c r="AI9" i="119"/>
  <c r="AD9" i="119" s="1"/>
  <c r="AE8" i="120"/>
  <c r="AD8" i="120" s="1"/>
  <c r="AE14" i="119"/>
  <c r="A89" i="16"/>
  <c r="AK14" i="119"/>
  <c r="AI15" i="107"/>
  <c r="AI14" i="119"/>
  <c r="AD10" i="118"/>
  <c r="AG7" i="117"/>
  <c r="AG8" i="118"/>
  <c r="AE8" i="114"/>
  <c r="AE14" i="118"/>
  <c r="AD14" i="118" s="1"/>
  <c r="AE8" i="117"/>
  <c r="AE11" i="118"/>
  <c r="AD11" i="118" s="1"/>
  <c r="AD9" i="118"/>
  <c r="AE18" i="115"/>
  <c r="AD18" i="115" s="1"/>
  <c r="AE12" i="118"/>
  <c r="AD12" i="118" s="1"/>
  <c r="AE12" i="114"/>
  <c r="AE7" i="118"/>
  <c r="AD7" i="118" s="1"/>
  <c r="AG11" i="114"/>
  <c r="AG8" i="117"/>
  <c r="AE13" i="114"/>
  <c r="AE14" i="117"/>
  <c r="AE18" i="116"/>
  <c r="AD18" i="116" s="1"/>
  <c r="AE10" i="115"/>
  <c r="AD10" i="115" s="1"/>
  <c r="AG9" i="117"/>
  <c r="AE15" i="116"/>
  <c r="AD15" i="116" s="1"/>
  <c r="AE17" i="115"/>
  <c r="AD17" i="115" s="1"/>
  <c r="AE10" i="117"/>
  <c r="AD10" i="117" s="1"/>
  <c r="AG18" i="112"/>
  <c r="AG15" i="117"/>
  <c r="AE17" i="116"/>
  <c r="AD17" i="116" s="1"/>
  <c r="AD8" i="117"/>
  <c r="AE21" i="115"/>
  <c r="AD21" i="115" s="1"/>
  <c r="AE15" i="117"/>
  <c r="AD15" i="117" s="1"/>
  <c r="AE12" i="116"/>
  <c r="AD12" i="116" s="1"/>
  <c r="AE12" i="115"/>
  <c r="AD12" i="115" s="1"/>
  <c r="AG13" i="117"/>
  <c r="AE7" i="114"/>
  <c r="AE13" i="117"/>
  <c r="AD13" i="117" s="1"/>
  <c r="AE9" i="117"/>
  <c r="AD9" i="117" s="1"/>
  <c r="AE16" i="116"/>
  <c r="AD16" i="116" s="1"/>
  <c r="AE24" i="115"/>
  <c r="AD24" i="115" s="1"/>
  <c r="AE11" i="117"/>
  <c r="AG14" i="117"/>
  <c r="AE10" i="116"/>
  <c r="AD10" i="116" s="1"/>
  <c r="AE11" i="115"/>
  <c r="AD11" i="115" s="1"/>
  <c r="AE12" i="117"/>
  <c r="AE9" i="116"/>
  <c r="AD9" i="116" s="1"/>
  <c r="AE16" i="115"/>
  <c r="AD16" i="115" s="1"/>
  <c r="AG12" i="117"/>
  <c r="AE14" i="116"/>
  <c r="AD14" i="116" s="1"/>
  <c r="AE9" i="115"/>
  <c r="AD9" i="115" s="1"/>
  <c r="AE7" i="117"/>
  <c r="AE11" i="116"/>
  <c r="AD11" i="116" s="1"/>
  <c r="AE15" i="115"/>
  <c r="AD15" i="115" s="1"/>
  <c r="AG11" i="117"/>
  <c r="AK14" i="107"/>
  <c r="AE13" i="115"/>
  <c r="AD13" i="115" s="1"/>
  <c r="AG17" i="114"/>
  <c r="AE20" i="115"/>
  <c r="AD20" i="115" s="1"/>
  <c r="AG9" i="114"/>
  <c r="AE22" i="115"/>
  <c r="AD22" i="115" s="1"/>
  <c r="AG13" i="114"/>
  <c r="AD13" i="114" s="1"/>
  <c r="AE19" i="115"/>
  <c r="AD19" i="115" s="1"/>
  <c r="AK11" i="107"/>
  <c r="AE7" i="115"/>
  <c r="AD7" i="115" s="1"/>
  <c r="AE8" i="107"/>
  <c r="AE14" i="115"/>
  <c r="AD14" i="115" s="1"/>
  <c r="AD17" i="114"/>
  <c r="AE10" i="113"/>
  <c r="AE16" i="114"/>
  <c r="AK8" i="107"/>
  <c r="AG16" i="114"/>
  <c r="AE9" i="113"/>
  <c r="AE10" i="114"/>
  <c r="AE13" i="113"/>
  <c r="AE11" i="114"/>
  <c r="AD11" i="114" s="1"/>
  <c r="AE11" i="113"/>
  <c r="AD11" i="113" s="1"/>
  <c r="AE14" i="114"/>
  <c r="AG10" i="112"/>
  <c r="AG7" i="114"/>
  <c r="AG16" i="112"/>
  <c r="AG8" i="114"/>
  <c r="AG7" i="113"/>
  <c r="AG12" i="114"/>
  <c r="AD12" i="114" s="1"/>
  <c r="AE14" i="113"/>
  <c r="AG14" i="114"/>
  <c r="AG9" i="113"/>
  <c r="AG10" i="114"/>
  <c r="AE8" i="113"/>
  <c r="AE15" i="114"/>
  <c r="AG8" i="113"/>
  <c r="AG15" i="114"/>
  <c r="AI10" i="113"/>
  <c r="AE9" i="114"/>
  <c r="AD9" i="114" s="1"/>
  <c r="AG9" i="112"/>
  <c r="AG13" i="113"/>
  <c r="AE8" i="112"/>
  <c r="AE12" i="113"/>
  <c r="AD16" i="113"/>
  <c r="AG19" i="112"/>
  <c r="AK10" i="113"/>
  <c r="AD10" i="113" s="1"/>
  <c r="AE15" i="103"/>
  <c r="AE15" i="113"/>
  <c r="AE12" i="112"/>
  <c r="AG15" i="113"/>
  <c r="AG8" i="112"/>
  <c r="AG12" i="113"/>
  <c r="AE7" i="107"/>
  <c r="AE7" i="113"/>
  <c r="AG14" i="113"/>
  <c r="AG16" i="82"/>
  <c r="AG17" i="112"/>
  <c r="AD17" i="112" s="1"/>
  <c r="AK15" i="103"/>
  <c r="AG12" i="112"/>
  <c r="AD12" i="112" s="1"/>
  <c r="AE13" i="107"/>
  <c r="AE7" i="112"/>
  <c r="AE15" i="107"/>
  <c r="AE16" i="112"/>
  <c r="AK7" i="107"/>
  <c r="AG7" i="112"/>
  <c r="AI14" i="107"/>
  <c r="AG11" i="112"/>
  <c r="AE14" i="107"/>
  <c r="AE9" i="112"/>
  <c r="AE18" i="82"/>
  <c r="AE18" i="112"/>
  <c r="AD18" i="112" s="1"/>
  <c r="AK16" i="107"/>
  <c r="AG13" i="112"/>
  <c r="AE17" i="82"/>
  <c r="AE15" i="112"/>
  <c r="AE16" i="107"/>
  <c r="AE13" i="112"/>
  <c r="AD13" i="112" s="1"/>
  <c r="AE11" i="107"/>
  <c r="AE10" i="112"/>
  <c r="AI7" i="107"/>
  <c r="AD7" i="107" s="1"/>
  <c r="AE11" i="112"/>
  <c r="AD11" i="112" s="1"/>
  <c r="AK9" i="107"/>
  <c r="AE19" i="112"/>
  <c r="AD19" i="112" s="1"/>
  <c r="AG17" i="82"/>
  <c r="AG15" i="112"/>
  <c r="AE19" i="82"/>
  <c r="AE14" i="112"/>
  <c r="AG19" i="82"/>
  <c r="AG14" i="112"/>
  <c r="AE12" i="107"/>
  <c r="AE16" i="82"/>
  <c r="AI16" i="107"/>
  <c r="AD16" i="107" s="1"/>
  <c r="AG18" i="82"/>
  <c r="AE9" i="107"/>
  <c r="AI15" i="82"/>
  <c r="AG13" i="106"/>
  <c r="AI12" i="107"/>
  <c r="AG9" i="106"/>
  <c r="AI13" i="107"/>
  <c r="AD14" i="107"/>
  <c r="AE16" i="106"/>
  <c r="AE10" i="107"/>
  <c r="AG17" i="106"/>
  <c r="AI9" i="107"/>
  <c r="AE9" i="106"/>
  <c r="AI11" i="107"/>
  <c r="AD11" i="107" s="1"/>
  <c r="AG11" i="106"/>
  <c r="AK15" i="107"/>
  <c r="AD15" i="107" s="1"/>
  <c r="AG8" i="106"/>
  <c r="AI8" i="107"/>
  <c r="AG16" i="106"/>
  <c r="AK12" i="107"/>
  <c r="AG11" i="105"/>
  <c r="AK13" i="107"/>
  <c r="AE15" i="106"/>
  <c r="AI10" i="107"/>
  <c r="AG15" i="106"/>
  <c r="AK10" i="107"/>
  <c r="AE17" i="105"/>
  <c r="AE17" i="106"/>
  <c r="AG7" i="106"/>
  <c r="AG8" i="105"/>
  <c r="AG12" i="106"/>
  <c r="AE12" i="105"/>
  <c r="AE13" i="106"/>
  <c r="AG16" i="105"/>
  <c r="AG14" i="106"/>
  <c r="AE7" i="106"/>
  <c r="AG13" i="105"/>
  <c r="AE14" i="106"/>
  <c r="AK9" i="106"/>
  <c r="AG10" i="106"/>
  <c r="AI7" i="106"/>
  <c r="AE11" i="106"/>
  <c r="AE14" i="105"/>
  <c r="AE8" i="105"/>
  <c r="AD8" i="105" s="1"/>
  <c r="AG8" i="82"/>
  <c r="AG12" i="105"/>
  <c r="AD12" i="105" s="1"/>
  <c r="AK12" i="106"/>
  <c r="AE11" i="105"/>
  <c r="AI10" i="106"/>
  <c r="AE15" i="105"/>
  <c r="AI9" i="106"/>
  <c r="AG18" i="105"/>
  <c r="AI12" i="106"/>
  <c r="AG17" i="105"/>
  <c r="AK10" i="106"/>
  <c r="AG15" i="105"/>
  <c r="AI8" i="106"/>
  <c r="AE13" i="105"/>
  <c r="AI15" i="103"/>
  <c r="AE9" i="105"/>
  <c r="AK8" i="106"/>
  <c r="AG14" i="105"/>
  <c r="AK7" i="106"/>
  <c r="AG7" i="105"/>
  <c r="AD7" i="105" s="1"/>
  <c r="AE12" i="106"/>
  <c r="AE16" i="105"/>
  <c r="AE8" i="106"/>
  <c r="AG9" i="105"/>
  <c r="AE10" i="106"/>
  <c r="AE18" i="105"/>
  <c r="AI11" i="106"/>
  <c r="AE10" i="105"/>
  <c r="AK11" i="106"/>
  <c r="AG10" i="105"/>
  <c r="AG16" i="103"/>
  <c r="AG18" i="103"/>
  <c r="AE16" i="103"/>
  <c r="AD16" i="103" s="1"/>
  <c r="AG7" i="99"/>
  <c r="AE7" i="103"/>
  <c r="AE9" i="103"/>
  <c r="AE18" i="103"/>
  <c r="AG17" i="103"/>
  <c r="AE12" i="103"/>
  <c r="AG13" i="103"/>
  <c r="AE17" i="103"/>
  <c r="AE11" i="103"/>
  <c r="AI12" i="102"/>
  <c r="AG9" i="103"/>
  <c r="AG14" i="103"/>
  <c r="AK10" i="102"/>
  <c r="AE10" i="103"/>
  <c r="AI8" i="102"/>
  <c r="AG7" i="103"/>
  <c r="AK8" i="102"/>
  <c r="AK9" i="102"/>
  <c r="AK7" i="102"/>
  <c r="AE13" i="103"/>
  <c r="AE8" i="103"/>
  <c r="AI11" i="102"/>
  <c r="AI7" i="102"/>
  <c r="AG11" i="103"/>
  <c r="AG12" i="103"/>
  <c r="AK12" i="102"/>
  <c r="AE14" i="103"/>
  <c r="AI10" i="102"/>
  <c r="AG10" i="103"/>
  <c r="AI9" i="102"/>
  <c r="AD19" i="103"/>
  <c r="AG8" i="103"/>
  <c r="AK11" i="102"/>
  <c r="AG9" i="101"/>
  <c r="AG9" i="102"/>
  <c r="AG14" i="101"/>
  <c r="AE10" i="101"/>
  <c r="AE10" i="102"/>
  <c r="AG7" i="101"/>
  <c r="AG7" i="102"/>
  <c r="AE13" i="101"/>
  <c r="AG18" i="101"/>
  <c r="AE16" i="101"/>
  <c r="AE7" i="101"/>
  <c r="AE7" i="102"/>
  <c r="AE8" i="101"/>
  <c r="AE8" i="102"/>
  <c r="AE9" i="101"/>
  <c r="AE9" i="102"/>
  <c r="AG11" i="101"/>
  <c r="AG11" i="102"/>
  <c r="AE18" i="101"/>
  <c r="AD18" i="101" s="1"/>
  <c r="AG17" i="101"/>
  <c r="AE12" i="101"/>
  <c r="AE12" i="102"/>
  <c r="AG12" i="101"/>
  <c r="AG12" i="102"/>
  <c r="AG13" i="101"/>
  <c r="AG10" i="101"/>
  <c r="AG10" i="102"/>
  <c r="AE17" i="101"/>
  <c r="AD17" i="101" s="1"/>
  <c r="AE11" i="101"/>
  <c r="AD11" i="101" s="1"/>
  <c r="AE11" i="102"/>
  <c r="AG8" i="101"/>
  <c r="AG8" i="102"/>
  <c r="AD9" i="101"/>
  <c r="AG16" i="101"/>
  <c r="AE15" i="101"/>
  <c r="AI15" i="101"/>
  <c r="AG19" i="101"/>
  <c r="AK15" i="101"/>
  <c r="AE14" i="101"/>
  <c r="AE19" i="101"/>
  <c r="AG10" i="99"/>
  <c r="AI16" i="99"/>
  <c r="AE17" i="99"/>
  <c r="AE15" i="99"/>
  <c r="AE12" i="99"/>
  <c r="AG11" i="99"/>
  <c r="AE9" i="99"/>
  <c r="AG12" i="99"/>
  <c r="AE16" i="99"/>
  <c r="AG13" i="99"/>
  <c r="AE8" i="99"/>
  <c r="AG8" i="99"/>
  <c r="AG9" i="99"/>
  <c r="AE13" i="99"/>
  <c r="AG15" i="99"/>
  <c r="AE7" i="99"/>
  <c r="AE10" i="99"/>
  <c r="AE14" i="99"/>
  <c r="A10" i="16"/>
  <c r="AG17" i="99"/>
  <c r="AK16" i="99"/>
  <c r="AG14" i="99"/>
  <c r="AG18" i="99"/>
  <c r="AE11" i="99"/>
  <c r="AE18" i="99"/>
  <c r="AD18" i="99" s="1"/>
  <c r="AG12" i="82"/>
  <c r="AE7" i="82"/>
  <c r="W35" i="16"/>
  <c r="AG7" i="82"/>
  <c r="AE10" i="82"/>
  <c r="A103" i="16"/>
  <c r="AE11" i="82"/>
  <c r="A116" i="16"/>
  <c r="AG14" i="82"/>
  <c r="AE15" i="82"/>
  <c r="AE12" i="82"/>
  <c r="AE14" i="82"/>
  <c r="AG13" i="82"/>
  <c r="AG9" i="82"/>
  <c r="AE9" i="82"/>
  <c r="A21" i="16"/>
  <c r="E21" i="16"/>
  <c r="I21" i="16"/>
  <c r="T21" i="16"/>
  <c r="C21" i="16"/>
  <c r="W21" i="16"/>
  <c r="A96" i="16"/>
  <c r="I96" i="16"/>
  <c r="T96" i="16"/>
  <c r="C96" i="16"/>
  <c r="G96" i="16"/>
  <c r="W96" i="16"/>
  <c r="A18" i="16"/>
  <c r="G18" i="16"/>
  <c r="AG15" i="82"/>
  <c r="I18" i="16"/>
  <c r="C18" i="16"/>
  <c r="W18" i="16"/>
  <c r="A115" i="16"/>
  <c r="C115" i="16"/>
  <c r="E115" i="16"/>
  <c r="G115" i="16"/>
  <c r="I115" i="16"/>
  <c r="K115" i="16"/>
  <c r="A36" i="16"/>
  <c r="A87" i="16"/>
  <c r="A38" i="16"/>
  <c r="A13" i="16"/>
  <c r="A37" i="16"/>
  <c r="A7" i="16"/>
  <c r="A55" i="16"/>
  <c r="A9" i="16"/>
  <c r="A68" i="16"/>
  <c r="A12" i="16"/>
  <c r="Z119" i="16"/>
  <c r="I7" i="8"/>
  <c r="AG11" i="82"/>
  <c r="AG10" i="82"/>
  <c r="C35" i="16"/>
  <c r="T35" i="16"/>
  <c r="E35" i="16"/>
  <c r="C39" i="16"/>
  <c r="I39" i="16"/>
  <c r="G39" i="16"/>
  <c r="E39" i="16"/>
  <c r="T39" i="16"/>
  <c r="W39" i="16"/>
  <c r="W51" i="16"/>
  <c r="C51" i="16"/>
  <c r="E51" i="16"/>
  <c r="T51" i="16"/>
  <c r="AE8" i="82"/>
  <c r="AD8" i="82" s="1"/>
  <c r="AU14" i="16"/>
  <c r="AK14" i="16"/>
  <c r="AE13" i="82"/>
  <c r="T94" i="16"/>
  <c r="G94" i="16"/>
  <c r="W94" i="16"/>
  <c r="T86" i="16"/>
  <c r="T58" i="16"/>
  <c r="C67" i="16"/>
  <c r="E67" i="16"/>
  <c r="T67" i="16"/>
  <c r="I67" i="16"/>
  <c r="W67" i="16"/>
  <c r="E88" i="16"/>
  <c r="W88" i="16"/>
  <c r="T88" i="16"/>
  <c r="C88" i="16"/>
  <c r="I86" i="16"/>
  <c r="C86" i="16"/>
  <c r="K86" i="16"/>
  <c r="AL86" i="16" s="1"/>
  <c r="E86" i="16"/>
  <c r="W86" i="16"/>
  <c r="G86" i="16"/>
  <c r="T61" i="16"/>
  <c r="E58" i="16"/>
  <c r="W58" i="16"/>
  <c r="G58" i="16"/>
  <c r="C58" i="16"/>
  <c r="K58" i="16"/>
  <c r="AL58" i="16" s="1"/>
  <c r="I58" i="16"/>
  <c r="T99" i="16"/>
  <c r="W99" i="16"/>
  <c r="G99" i="16"/>
  <c r="C99" i="16"/>
  <c r="W57" i="16"/>
  <c r="C57" i="16"/>
  <c r="T57" i="16"/>
  <c r="G57" i="16"/>
  <c r="C95" i="16"/>
  <c r="T95" i="16"/>
  <c r="W95" i="16"/>
  <c r="G95" i="16"/>
  <c r="C61" i="16"/>
  <c r="G61" i="16"/>
  <c r="I61" i="16"/>
  <c r="W61" i="16"/>
  <c r="T108" i="16"/>
  <c r="E17" i="16"/>
  <c r="I17" i="16"/>
  <c r="W17" i="16"/>
  <c r="T17" i="16"/>
  <c r="C108" i="16"/>
  <c r="G108" i="16"/>
  <c r="I108" i="16"/>
  <c r="W108" i="16"/>
  <c r="W78" i="16"/>
  <c r="C112" i="16"/>
  <c r="E112" i="16"/>
  <c r="I112" i="16"/>
  <c r="T112" i="16"/>
  <c r="W112" i="16"/>
  <c r="I7" i="16"/>
  <c r="T7" i="16"/>
  <c r="C7" i="16"/>
  <c r="G7" i="16"/>
  <c r="W7" i="16"/>
  <c r="T55" i="16"/>
  <c r="E55" i="16"/>
  <c r="C55" i="16"/>
  <c r="W55" i="16"/>
  <c r="G78" i="16"/>
  <c r="K78" i="16"/>
  <c r="AL78" i="16" s="1"/>
  <c r="C78" i="16"/>
  <c r="I78" i="16"/>
  <c r="T78" i="16"/>
  <c r="E78" i="16"/>
  <c r="I47" i="16"/>
  <c r="T47" i="16"/>
  <c r="W47" i="16"/>
  <c r="C47" i="16"/>
  <c r="G47" i="16"/>
  <c r="E47" i="16"/>
  <c r="C48" i="16"/>
  <c r="T48" i="16"/>
  <c r="I48" i="16"/>
  <c r="W48" i="16"/>
  <c r="G48" i="16"/>
  <c r="K52" i="16"/>
  <c r="AL52" i="16" s="1"/>
  <c r="G52" i="16"/>
  <c r="T52" i="16"/>
  <c r="E52" i="16"/>
  <c r="C52" i="16"/>
  <c r="I52" i="16"/>
  <c r="W52" i="16"/>
  <c r="C29" i="16"/>
  <c r="G29" i="16"/>
  <c r="I29" i="16"/>
  <c r="T29" i="16"/>
  <c r="W29" i="16"/>
  <c r="T103" i="16"/>
  <c r="C103" i="16"/>
  <c r="G103" i="16"/>
  <c r="W103" i="16"/>
  <c r="E103" i="16"/>
  <c r="T59" i="16"/>
  <c r="W59" i="16"/>
  <c r="C59" i="16"/>
  <c r="E59" i="16"/>
  <c r="G59" i="16"/>
  <c r="I59" i="16"/>
  <c r="C40" i="16"/>
  <c r="T40" i="16"/>
  <c r="E40" i="16"/>
  <c r="W40" i="16"/>
  <c r="I40" i="16"/>
  <c r="W115" i="16"/>
  <c r="T115" i="16"/>
  <c r="C83" i="16"/>
  <c r="W83" i="16"/>
  <c r="E83" i="16"/>
  <c r="T83" i="16"/>
  <c r="AW101" i="16"/>
  <c r="AD8" i="118" l="1"/>
  <c r="AD9" i="125"/>
  <c r="AD7" i="123"/>
  <c r="AD13" i="105"/>
  <c r="AD19" i="101"/>
  <c r="AD7" i="119"/>
  <c r="AD9" i="122"/>
  <c r="AD8" i="122"/>
  <c r="AD10" i="122"/>
  <c r="AD18" i="103"/>
  <c r="AD12" i="121"/>
  <c r="AD8" i="121"/>
  <c r="AD9" i="103"/>
  <c r="AD11" i="117"/>
  <c r="AD13" i="119"/>
  <c r="AD9" i="120"/>
  <c r="AD12" i="119"/>
  <c r="AD16" i="120"/>
  <c r="AD16" i="118"/>
  <c r="AD17" i="120"/>
  <c r="AD11" i="119"/>
  <c r="AD13" i="118"/>
  <c r="AD14" i="103"/>
  <c r="AD7" i="106"/>
  <c r="AD15" i="103"/>
  <c r="AD11" i="105"/>
  <c r="AD13" i="106"/>
  <c r="AD18" i="82"/>
  <c r="AD16" i="82"/>
  <c r="AD10" i="112"/>
  <c r="AD9" i="112"/>
  <c r="AD16" i="112"/>
  <c r="AD14" i="113"/>
  <c r="AD14" i="119"/>
  <c r="AD13" i="113"/>
  <c r="AD8" i="107"/>
  <c r="AD7" i="113"/>
  <c r="AD8" i="114"/>
  <c r="AD7" i="114"/>
  <c r="AD7" i="117"/>
  <c r="AD12" i="117"/>
  <c r="AD14" i="117"/>
  <c r="AD9" i="107"/>
  <c r="AD15" i="114"/>
  <c r="AD14" i="114"/>
  <c r="AD10" i="114"/>
  <c r="AD16" i="114"/>
  <c r="AD8" i="113"/>
  <c r="AD9" i="113"/>
  <c r="AD12" i="113"/>
  <c r="AD15" i="113"/>
  <c r="AD8" i="112"/>
  <c r="AD14" i="112"/>
  <c r="AD17" i="82"/>
  <c r="AD7" i="112"/>
  <c r="AD19" i="82"/>
  <c r="AD15" i="112"/>
  <c r="AD7" i="99"/>
  <c r="AD17" i="106"/>
  <c r="AD12" i="107"/>
  <c r="AD17" i="105"/>
  <c r="AD7" i="103"/>
  <c r="AD18" i="105"/>
  <c r="AD16" i="105"/>
  <c r="AD13" i="103"/>
  <c r="AD9" i="106"/>
  <c r="AD13" i="107"/>
  <c r="AD15" i="106"/>
  <c r="AD10" i="107"/>
  <c r="AD16" i="106"/>
  <c r="AD14" i="106"/>
  <c r="AD15" i="105"/>
  <c r="AD9" i="105"/>
  <c r="AD11" i="106"/>
  <c r="AD10" i="105"/>
  <c r="AD10" i="106"/>
  <c r="AD8" i="106"/>
  <c r="AD12" i="106"/>
  <c r="AD14" i="105"/>
  <c r="AD10" i="82"/>
  <c r="AD12" i="103"/>
  <c r="AD17" i="103"/>
  <c r="AD11" i="103"/>
  <c r="AD7" i="101"/>
  <c r="AD14" i="101"/>
  <c r="AD16" i="101"/>
  <c r="AD13" i="101"/>
  <c r="AD16" i="99"/>
  <c r="AD17" i="99"/>
  <c r="AD11" i="102"/>
  <c r="AD7" i="102"/>
  <c r="AD8" i="103"/>
  <c r="AD10" i="103"/>
  <c r="AD12" i="101"/>
  <c r="AD8" i="101"/>
  <c r="AD10" i="102"/>
  <c r="AD12" i="102"/>
  <c r="AD9" i="102"/>
  <c r="AD8" i="102"/>
  <c r="AD10" i="101"/>
  <c r="AD10" i="99"/>
  <c r="AD15" i="101"/>
  <c r="AD15" i="99"/>
  <c r="AD12" i="82"/>
  <c r="AD11" i="99"/>
  <c r="AD9" i="82"/>
  <c r="AD11" i="82"/>
  <c r="AD7" i="82"/>
  <c r="AD8" i="99"/>
  <c r="AD9" i="99"/>
  <c r="AD12" i="99"/>
  <c r="AD14" i="99"/>
  <c r="AD14" i="82"/>
  <c r="AD13" i="82"/>
  <c r="AD15" i="82"/>
  <c r="AN8" i="16" l="1"/>
  <c r="C8" i="16"/>
  <c r="AN101" i="16"/>
  <c r="AJ101" i="16" s="1"/>
  <c r="AV101" i="16"/>
  <c r="AT101" i="16" s="1"/>
  <c r="K101" i="16" l="1"/>
  <c r="C101" i="16"/>
  <c r="AL101" i="16"/>
  <c r="T8" i="16"/>
  <c r="W8" i="16"/>
  <c r="G8" i="16"/>
  <c r="I8" i="16"/>
  <c r="T101" i="16"/>
  <c r="W101" i="16"/>
  <c r="E101" i="16"/>
  <c r="G101" i="16"/>
  <c r="I101" i="16"/>
  <c r="BD46" i="16" l="1"/>
  <c r="BD42" i="16"/>
  <c r="BD34" i="16"/>
  <c r="BD25" i="16"/>
  <c r="BD84" i="16"/>
  <c r="BD116" i="16"/>
  <c r="BD32" i="16"/>
  <c r="BD9" i="16"/>
  <c r="BD89" i="16"/>
  <c r="BD60" i="16"/>
  <c r="BD10" i="16"/>
  <c r="BD28" i="16"/>
  <c r="BD74" i="16"/>
  <c r="BD19" i="16" l="1"/>
  <c r="BD33" i="16"/>
  <c r="BD54" i="16"/>
  <c r="BD110" i="16"/>
  <c r="BD24" i="16"/>
  <c r="BD75" i="16"/>
  <c r="BD64" i="16"/>
  <c r="BD79" i="16"/>
  <c r="BD30" i="16"/>
  <c r="BD100" i="16"/>
  <c r="BD82" i="16"/>
  <c r="BD113" i="16"/>
  <c r="BD81" i="16"/>
  <c r="BD91" i="16"/>
  <c r="BD63" i="16"/>
  <c r="BD105" i="16"/>
  <c r="BD73" i="16"/>
  <c r="BD49" i="16"/>
  <c r="BD53" i="16"/>
  <c r="BD65" i="16"/>
  <c r="BD70" i="16"/>
  <c r="BD76" i="16"/>
  <c r="BD87" i="16"/>
  <c r="BD97" i="16"/>
  <c r="BD107" i="16"/>
  <c r="BD68" i="16"/>
  <c r="BD20" i="16"/>
  <c r="BD80" i="16"/>
  <c r="BD45" i="16"/>
  <c r="BD22" i="16"/>
  <c r="BD90" i="16"/>
  <c r="BD41" i="16"/>
  <c r="BD102" i="16"/>
  <c r="BD98" i="16"/>
  <c r="BD104" i="16"/>
  <c r="BD14" i="16"/>
  <c r="BD109" i="16"/>
  <c r="BD62" i="16"/>
  <c r="BD12" i="16"/>
  <c r="BD50" i="16"/>
  <c r="BD56" i="16"/>
  <c r="BD69" i="16"/>
  <c r="BD71" i="16"/>
  <c r="BD85" i="16"/>
  <c r="BD92" i="16"/>
  <c r="BD106" i="16"/>
  <c r="BD117" i="16"/>
  <c r="AI118" i="16" l="1"/>
  <c r="I26" i="8" s="1"/>
  <c r="AI119" i="16" l="1"/>
  <c r="AW102" i="16"/>
  <c r="AW42" i="16"/>
  <c r="AW68" i="16"/>
  <c r="AW10" i="16"/>
  <c r="AW74" i="16"/>
  <c r="AW110" i="16"/>
  <c r="AW25" i="16"/>
  <c r="AW84" i="16"/>
  <c r="AW116" i="16"/>
  <c r="AW32" i="16"/>
  <c r="AW9" i="16"/>
  <c r="AW89" i="16"/>
  <c r="AW73" i="16" l="1"/>
  <c r="AW107" i="16"/>
  <c r="AW97" i="16"/>
  <c r="AW87" i="16"/>
  <c r="AW76" i="16"/>
  <c r="AW70" i="16"/>
  <c r="AW65" i="16"/>
  <c r="AW53" i="16"/>
  <c r="AW49" i="16"/>
  <c r="AW30" i="16"/>
  <c r="AW79" i="16"/>
  <c r="AW64" i="16"/>
  <c r="AW46" i="16"/>
  <c r="AW62" i="16"/>
  <c r="AW109" i="16"/>
  <c r="AW14" i="16"/>
  <c r="AW104" i="16"/>
  <c r="AW98" i="16"/>
  <c r="AW80" i="16"/>
  <c r="AW60" i="16"/>
  <c r="AW20" i="16"/>
  <c r="AW22" i="16"/>
  <c r="AW45" i="16"/>
  <c r="AW117" i="16"/>
  <c r="AW106" i="16"/>
  <c r="AW92" i="16"/>
  <c r="AW85" i="16"/>
  <c r="AW71" i="16"/>
  <c r="AW69" i="16"/>
  <c r="AW56" i="16"/>
  <c r="AW50" i="16"/>
  <c r="AW12" i="16"/>
  <c r="AW41" i="16"/>
  <c r="AW90" i="16"/>
  <c r="AW105" i="16"/>
  <c r="AW63" i="16"/>
  <c r="AW91" i="16"/>
  <c r="AW81" i="16"/>
  <c r="AW113" i="16"/>
  <c r="AW82" i="16"/>
  <c r="AW100" i="16"/>
  <c r="AW75" i="16"/>
  <c r="AW54" i="16"/>
  <c r="AW33" i="16"/>
  <c r="AW19" i="16"/>
  <c r="AW28" i="16"/>
  <c r="AW24" i="16"/>
  <c r="AW34" i="16"/>
  <c r="AB118" i="16" l="1"/>
  <c r="AB119" i="16" l="1"/>
  <c r="I10" i="8"/>
  <c r="AV74" i="16"/>
  <c r="AT74" i="16" s="1"/>
  <c r="AN74" i="16"/>
  <c r="AV28" i="16"/>
  <c r="AT28" i="16" s="1"/>
  <c r="W28" i="16"/>
  <c r="AN28" i="16"/>
  <c r="AN23" i="16"/>
  <c r="AN11" i="16"/>
  <c r="AV19" i="16"/>
  <c r="AT19" i="16" s="1"/>
  <c r="AN19" i="16"/>
  <c r="AN33" i="16"/>
  <c r="AV33" i="16"/>
  <c r="AT33" i="16" s="1"/>
  <c r="AV75" i="16"/>
  <c r="AT75" i="16" s="1"/>
  <c r="AN75" i="16"/>
  <c r="AJ75" i="16" s="1"/>
  <c r="AN36" i="16"/>
  <c r="AN89" i="16"/>
  <c r="W89" i="16"/>
  <c r="AV89" i="16"/>
  <c r="AT89" i="16" s="1"/>
  <c r="AV32" i="16"/>
  <c r="AT32" i="16" s="1"/>
  <c r="AN32" i="16"/>
  <c r="AN66" i="16"/>
  <c r="AN15" i="16"/>
  <c r="AN38" i="16"/>
  <c r="AN26" i="16"/>
  <c r="AN45" i="16"/>
  <c r="AV45" i="16"/>
  <c r="AT45" i="16" s="1"/>
  <c r="AV22" i="16"/>
  <c r="AT22" i="16" s="1"/>
  <c r="AN22" i="16"/>
  <c r="AN80" i="16"/>
  <c r="AJ80" i="16" s="1"/>
  <c r="AV80" i="16"/>
  <c r="AT80" i="16" s="1"/>
  <c r="AV90" i="16"/>
  <c r="AT90" i="16" s="1"/>
  <c r="AN90" i="16"/>
  <c r="AJ90" i="16" s="1"/>
  <c r="AV41" i="16"/>
  <c r="AT41" i="16" s="1"/>
  <c r="AN41" i="16"/>
  <c r="C102" i="16"/>
  <c r="AN102" i="16"/>
  <c r="AJ102" i="16" s="1"/>
  <c r="AV102" i="16"/>
  <c r="AT102" i="16" s="1"/>
  <c r="C98" i="16"/>
  <c r="AN98" i="16"/>
  <c r="AJ98" i="16" s="1"/>
  <c r="W98" i="16"/>
  <c r="AV98" i="16"/>
  <c r="AT98" i="16" s="1"/>
  <c r="AN111" i="16"/>
  <c r="AN93" i="16"/>
  <c r="AV104" i="16"/>
  <c r="AT104" i="16" s="1"/>
  <c r="AN104" i="16"/>
  <c r="AJ104" i="16" s="1"/>
  <c r="AV14" i="16"/>
  <c r="AT14" i="16" s="1"/>
  <c r="AN14" i="16"/>
  <c r="AV109" i="16"/>
  <c r="AT109" i="16" s="1"/>
  <c r="AN109" i="16"/>
  <c r="AJ109" i="16" s="1"/>
  <c r="AV62" i="16"/>
  <c r="AT62" i="16" s="1"/>
  <c r="AN62" i="16"/>
  <c r="AJ62" i="16" s="1"/>
  <c r="AV105" i="16"/>
  <c r="AT105" i="16" s="1"/>
  <c r="AN105" i="16"/>
  <c r="AJ105" i="16" s="1"/>
  <c r="AV73" i="16"/>
  <c r="AT73" i="16" s="1"/>
  <c r="AN73" i="16"/>
  <c r="AV49" i="16"/>
  <c r="AT49" i="16" s="1"/>
  <c r="W49" i="16"/>
  <c r="AN49" i="16"/>
  <c r="AJ49" i="16" s="1"/>
  <c r="C53" i="16"/>
  <c r="AN53" i="16"/>
  <c r="AJ53" i="16" s="1"/>
  <c r="T53" i="16"/>
  <c r="AV53" i="16"/>
  <c r="AT53" i="16" s="1"/>
  <c r="AN65" i="16"/>
  <c r="AJ65" i="16" s="1"/>
  <c r="AV65" i="16"/>
  <c r="AT65" i="16" s="1"/>
  <c r="C70" i="16"/>
  <c r="AV70" i="16"/>
  <c r="AT70" i="16" s="1"/>
  <c r="AN70" i="16"/>
  <c r="AJ70" i="16" s="1"/>
  <c r="T70" i="16"/>
  <c r="C76" i="16"/>
  <c r="AV76" i="16"/>
  <c r="AT76" i="16" s="1"/>
  <c r="W76" i="16"/>
  <c r="AN76" i="16"/>
  <c r="AJ76" i="16" s="1"/>
  <c r="AV87" i="16"/>
  <c r="AT87" i="16" s="1"/>
  <c r="AN87" i="16"/>
  <c r="C97" i="16"/>
  <c r="AV97" i="16"/>
  <c r="AT97" i="16" s="1"/>
  <c r="W97" i="16"/>
  <c r="AN97" i="16"/>
  <c r="AJ97" i="16" s="1"/>
  <c r="AV107" i="16"/>
  <c r="AT107" i="16" s="1"/>
  <c r="AN107" i="16"/>
  <c r="AJ107" i="16" s="1"/>
  <c r="AN37" i="16"/>
  <c r="AV10" i="16"/>
  <c r="AT10" i="16" s="1"/>
  <c r="AN10" i="16"/>
  <c r="AV68" i="16"/>
  <c r="AT68" i="16" s="1"/>
  <c r="AN68" i="16"/>
  <c r="AV20" i="16"/>
  <c r="AT20" i="16" s="1"/>
  <c r="AN20" i="16"/>
  <c r="C60" i="16"/>
  <c r="AV60" i="16"/>
  <c r="AT60" i="16" s="1"/>
  <c r="AN60" i="16"/>
  <c r="AJ60" i="16" s="1"/>
  <c r="AA118" i="16"/>
  <c r="AN13" i="16"/>
  <c r="AN77" i="16"/>
  <c r="AN9" i="16"/>
  <c r="AV9" i="16"/>
  <c r="AT9" i="16" s="1"/>
  <c r="AV116" i="16"/>
  <c r="AT116" i="16" s="1"/>
  <c r="AN116" i="16"/>
  <c r="AV84" i="16"/>
  <c r="AT84" i="16" s="1"/>
  <c r="AN84" i="16"/>
  <c r="AV25" i="16"/>
  <c r="AT25" i="16" s="1"/>
  <c r="AN25" i="16"/>
  <c r="AV34" i="16"/>
  <c r="AT34" i="16" s="1"/>
  <c r="AN34" i="16"/>
  <c r="AV110" i="16"/>
  <c r="AT110" i="16" s="1"/>
  <c r="AN110" i="16"/>
  <c r="AN31" i="16"/>
  <c r="T31" i="16"/>
  <c r="AV24" i="16"/>
  <c r="AT24" i="16" s="1"/>
  <c r="AN24" i="16"/>
  <c r="AV54" i="16"/>
  <c r="AT54" i="16" s="1"/>
  <c r="AN54" i="16"/>
  <c r="AJ54" i="16" s="1"/>
  <c r="W16" i="16"/>
  <c r="AN16" i="16"/>
  <c r="AN64" i="16"/>
  <c r="AJ64" i="16" s="1"/>
  <c r="AV64" i="16"/>
  <c r="AT64" i="16" s="1"/>
  <c r="AV79" i="16"/>
  <c r="AT79" i="16" s="1"/>
  <c r="AN79" i="16"/>
  <c r="AJ79" i="16" s="1"/>
  <c r="AV42" i="16"/>
  <c r="AT42" i="16" s="1"/>
  <c r="AN42" i="16"/>
  <c r="AV100" i="16"/>
  <c r="AT100" i="16" s="1"/>
  <c r="AN100" i="16"/>
  <c r="AJ100" i="16" s="1"/>
  <c r="AV82" i="16"/>
  <c r="AT82" i="16" s="1"/>
  <c r="AN82" i="16"/>
  <c r="AJ82" i="16" s="1"/>
  <c r="AV113" i="16"/>
  <c r="AT113" i="16" s="1"/>
  <c r="AN113" i="16"/>
  <c r="AJ113" i="16" s="1"/>
  <c r="AV81" i="16"/>
  <c r="AT81" i="16" s="1"/>
  <c r="AN81" i="16"/>
  <c r="AJ81" i="16" s="1"/>
  <c r="AV91" i="16"/>
  <c r="AT91" i="16" s="1"/>
  <c r="AN91" i="16"/>
  <c r="AJ91" i="16" s="1"/>
  <c r="C63" i="16"/>
  <c r="AV63" i="16"/>
  <c r="AT63" i="16" s="1"/>
  <c r="AN63" i="16"/>
  <c r="AJ63" i="16" s="1"/>
  <c r="W63" i="16"/>
  <c r="AV30" i="16"/>
  <c r="AT30" i="16" s="1"/>
  <c r="AN30" i="16"/>
  <c r="AN46" i="16"/>
  <c r="AJ46" i="16" s="1"/>
  <c r="AV46" i="16"/>
  <c r="AT46" i="16" s="1"/>
  <c r="C46" i="16"/>
  <c r="AV12" i="16"/>
  <c r="AT12" i="16" s="1"/>
  <c r="AN12" i="16"/>
  <c r="AN50" i="16"/>
  <c r="AJ50" i="16" s="1"/>
  <c r="AV50" i="16"/>
  <c r="AT50" i="16" s="1"/>
  <c r="C50" i="16"/>
  <c r="C56" i="16"/>
  <c r="AV56" i="16"/>
  <c r="AT56" i="16" s="1"/>
  <c r="AN56" i="16"/>
  <c r="AJ56" i="16" s="1"/>
  <c r="AV69" i="16"/>
  <c r="AT69" i="16" s="1"/>
  <c r="C69" i="16"/>
  <c r="AN69" i="16"/>
  <c r="AJ69" i="16" s="1"/>
  <c r="C71" i="16"/>
  <c r="AV71" i="16"/>
  <c r="AT71" i="16" s="1"/>
  <c r="AN71" i="16"/>
  <c r="AJ71" i="16" s="1"/>
  <c r="AV85" i="16"/>
  <c r="AT85" i="16" s="1"/>
  <c r="AN85" i="16"/>
  <c r="AJ85" i="16" s="1"/>
  <c r="C92" i="16"/>
  <c r="AN92" i="16"/>
  <c r="AJ92" i="16" s="1"/>
  <c r="AV92" i="16"/>
  <c r="AT92" i="16" s="1"/>
  <c r="C106" i="16"/>
  <c r="AV106" i="16"/>
  <c r="AT106" i="16" s="1"/>
  <c r="AN106" i="16"/>
  <c r="AJ106" i="16" s="1"/>
  <c r="C117" i="16"/>
  <c r="AV117" i="16"/>
  <c r="AT117" i="16" s="1"/>
  <c r="AN117" i="16"/>
  <c r="AJ117" i="16" s="1"/>
  <c r="AA119" i="16" l="1"/>
  <c r="I8" i="8"/>
  <c r="C81" i="16"/>
  <c r="C113" i="16"/>
  <c r="C10" i="16"/>
  <c r="C100" i="16"/>
  <c r="C79" i="16"/>
  <c r="C105" i="16"/>
  <c r="C64" i="16"/>
  <c r="C85" i="16"/>
  <c r="C37" i="16"/>
  <c r="C31" i="16"/>
  <c r="C26" i="16"/>
  <c r="C68" i="16"/>
  <c r="C20" i="16"/>
  <c r="C19" i="16"/>
  <c r="C38" i="16"/>
  <c r="C36" i="16"/>
  <c r="C33" i="16"/>
  <c r="C28" i="16"/>
  <c r="C12" i="16"/>
  <c r="C116" i="16"/>
  <c r="C9" i="16"/>
  <c r="C13" i="16"/>
  <c r="C14" i="16"/>
  <c r="C74" i="16"/>
  <c r="W30" i="16"/>
  <c r="T107" i="16"/>
  <c r="C107" i="16"/>
  <c r="T65" i="16"/>
  <c r="C65" i="16"/>
  <c r="C49" i="16"/>
  <c r="T109" i="16"/>
  <c r="C109" i="16"/>
  <c r="T104" i="16"/>
  <c r="C104" i="16"/>
  <c r="C41" i="16"/>
  <c r="W91" i="16"/>
  <c r="C91" i="16"/>
  <c r="C54" i="16"/>
  <c r="C87" i="16"/>
  <c r="T62" i="16"/>
  <c r="C62" i="16"/>
  <c r="C93" i="16"/>
  <c r="C22" i="16"/>
  <c r="C32" i="16"/>
  <c r="W75" i="16"/>
  <c r="C75" i="16"/>
  <c r="C23" i="16"/>
  <c r="W81" i="16"/>
  <c r="W113" i="16"/>
  <c r="T14" i="16"/>
  <c r="T111" i="16"/>
  <c r="T93" i="16"/>
  <c r="T87" i="16"/>
  <c r="T36" i="16"/>
  <c r="W26" i="16"/>
  <c r="W11" i="16"/>
  <c r="W20" i="16"/>
  <c r="W80" i="16"/>
  <c r="W15" i="16"/>
  <c r="W68" i="16"/>
  <c r="W22" i="16"/>
  <c r="W66" i="16"/>
  <c r="W74" i="16"/>
  <c r="T64" i="16"/>
  <c r="T9" i="16"/>
  <c r="K106" i="16"/>
  <c r="AL106" i="16" s="1"/>
  <c r="G106" i="16"/>
  <c r="W106" i="16"/>
  <c r="T106" i="16"/>
  <c r="I106" i="16"/>
  <c r="E106" i="16"/>
  <c r="T85" i="16"/>
  <c r="I85" i="16"/>
  <c r="G85" i="16"/>
  <c r="W85" i="16"/>
  <c r="W71" i="16"/>
  <c r="K71" i="16"/>
  <c r="AL71" i="16" s="1"/>
  <c r="G71" i="16"/>
  <c r="T71" i="16"/>
  <c r="I71" i="16"/>
  <c r="E71" i="16"/>
  <c r="T69" i="16"/>
  <c r="I69" i="16"/>
  <c r="E69" i="16"/>
  <c r="K69" i="16"/>
  <c r="AL69" i="16" s="1"/>
  <c r="G69" i="16"/>
  <c r="W69" i="16"/>
  <c r="T56" i="16"/>
  <c r="I56" i="16"/>
  <c r="E56" i="16"/>
  <c r="K56" i="16"/>
  <c r="AL56" i="16" s="1"/>
  <c r="G56" i="16"/>
  <c r="T50" i="16"/>
  <c r="I50" i="16"/>
  <c r="E50" i="16"/>
  <c r="W50" i="16"/>
  <c r="K50" i="16"/>
  <c r="AL50" i="16" s="1"/>
  <c r="G50" i="16"/>
  <c r="T12" i="16"/>
  <c r="I12" i="16"/>
  <c r="W12" i="16"/>
  <c r="G12" i="16"/>
  <c r="I30" i="16"/>
  <c r="G30" i="16"/>
  <c r="T30" i="16"/>
  <c r="I63" i="16"/>
  <c r="G63" i="16"/>
  <c r="T63" i="16"/>
  <c r="G91" i="16"/>
  <c r="I91" i="16"/>
  <c r="T91" i="16"/>
  <c r="G81" i="16"/>
  <c r="I81" i="16"/>
  <c r="T81" i="16"/>
  <c r="E113" i="16"/>
  <c r="T113" i="16"/>
  <c r="E82" i="16"/>
  <c r="T82" i="16"/>
  <c r="W82" i="16"/>
  <c r="G100" i="16"/>
  <c r="W100" i="16"/>
  <c r="T100" i="16"/>
  <c r="G42" i="16"/>
  <c r="I42" i="16"/>
  <c r="T42" i="16"/>
  <c r="G79" i="16"/>
  <c r="W79" i="16"/>
  <c r="T79" i="16"/>
  <c r="G16" i="16"/>
  <c r="T16" i="16"/>
  <c r="T54" i="16"/>
  <c r="G54" i="16"/>
  <c r="W54" i="16"/>
  <c r="I54" i="16"/>
  <c r="G24" i="16"/>
  <c r="I24" i="16"/>
  <c r="T24" i="16"/>
  <c r="T110" i="16"/>
  <c r="G110" i="16"/>
  <c r="I110" i="16"/>
  <c r="W110" i="16"/>
  <c r="G34" i="16"/>
  <c r="I34" i="16"/>
  <c r="T34" i="16"/>
  <c r="G25" i="16"/>
  <c r="I25" i="16"/>
  <c r="T25" i="16"/>
  <c r="T84" i="16"/>
  <c r="G84" i="16"/>
  <c r="I84" i="16"/>
  <c r="W84" i="16"/>
  <c r="I116" i="16"/>
  <c r="W116" i="16"/>
  <c r="T116" i="16"/>
  <c r="G116" i="16"/>
  <c r="I77" i="16"/>
  <c r="T77" i="16"/>
  <c r="G77" i="16"/>
  <c r="W77" i="16"/>
  <c r="I13" i="16"/>
  <c r="W13" i="16"/>
  <c r="T13" i="16"/>
  <c r="G13" i="16"/>
  <c r="W73" i="16"/>
  <c r="T73" i="16"/>
  <c r="I73" i="16"/>
  <c r="G73" i="16"/>
  <c r="T102" i="16"/>
  <c r="E102" i="16"/>
  <c r="W102" i="16"/>
  <c r="I102" i="16"/>
  <c r="K117" i="16"/>
  <c r="AL117" i="16" s="1"/>
  <c r="G117" i="16"/>
  <c r="I117" i="16"/>
  <c r="E117" i="16"/>
  <c r="T117" i="16"/>
  <c r="W117" i="16"/>
  <c r="K92" i="16"/>
  <c r="AL92" i="16" s="1"/>
  <c r="G92" i="16"/>
  <c r="W92" i="16"/>
  <c r="T92" i="16"/>
  <c r="I92" i="16"/>
  <c r="E92" i="16"/>
  <c r="W56" i="16"/>
  <c r="I46" i="16"/>
  <c r="T46" i="16"/>
  <c r="W46" i="16"/>
  <c r="E46" i="16"/>
  <c r="W42" i="16"/>
  <c r="I64" i="16"/>
  <c r="E64" i="16"/>
  <c r="W64" i="16"/>
  <c r="W24" i="16"/>
  <c r="I31" i="16"/>
  <c r="E31" i="16"/>
  <c r="W31" i="16"/>
  <c r="W34" i="16"/>
  <c r="W25" i="16"/>
  <c r="G9" i="16"/>
  <c r="I9" i="16"/>
  <c r="W9" i="16"/>
  <c r="I60" i="16"/>
  <c r="G60" i="16"/>
  <c r="T60" i="16"/>
  <c r="W60" i="16"/>
  <c r="I20" i="16"/>
  <c r="G20" i="16"/>
  <c r="T20" i="16"/>
  <c r="I68" i="16"/>
  <c r="G68" i="16"/>
  <c r="T68" i="16"/>
  <c r="W10" i="16"/>
  <c r="E10" i="16"/>
  <c r="T10" i="16"/>
  <c r="I10" i="16"/>
  <c r="T37" i="16"/>
  <c r="G37" i="16"/>
  <c r="I37" i="16"/>
  <c r="W37" i="16"/>
  <c r="I107" i="16"/>
  <c r="G107" i="16"/>
  <c r="K107" i="16"/>
  <c r="AL107" i="16" s="1"/>
  <c r="E107" i="16"/>
  <c r="W107" i="16"/>
  <c r="I97" i="16"/>
  <c r="G97" i="16"/>
  <c r="K97" i="16"/>
  <c r="AL97" i="16" s="1"/>
  <c r="E97" i="16"/>
  <c r="T97" i="16"/>
  <c r="I87" i="16"/>
  <c r="E87" i="16"/>
  <c r="W87" i="16"/>
  <c r="G76" i="16"/>
  <c r="K76" i="16"/>
  <c r="AL76" i="16" s="1"/>
  <c r="E76" i="16"/>
  <c r="I76" i="16"/>
  <c r="T76" i="16"/>
  <c r="I70" i="16"/>
  <c r="G70" i="16"/>
  <c r="K70" i="16"/>
  <c r="AL70" i="16" s="1"/>
  <c r="E70" i="16"/>
  <c r="W70" i="16"/>
  <c r="I65" i="16"/>
  <c r="G65" i="16"/>
  <c r="K65" i="16"/>
  <c r="AL65" i="16" s="1"/>
  <c r="E65" i="16"/>
  <c r="W65" i="16"/>
  <c r="I53" i="16"/>
  <c r="G53" i="16"/>
  <c r="K53" i="16"/>
  <c r="AL53" i="16" s="1"/>
  <c r="E53" i="16"/>
  <c r="W53" i="16"/>
  <c r="I49" i="16"/>
  <c r="G49" i="16"/>
  <c r="T49" i="16"/>
  <c r="W105" i="16"/>
  <c r="G105" i="16"/>
  <c r="I105" i="16"/>
  <c r="T105" i="16"/>
  <c r="I62" i="16"/>
  <c r="W62" i="16"/>
  <c r="E62" i="16"/>
  <c r="G109" i="16"/>
  <c r="I109" i="16"/>
  <c r="W109" i="16"/>
  <c r="I14" i="16"/>
  <c r="W14" i="16"/>
  <c r="G14" i="16"/>
  <c r="I104" i="16"/>
  <c r="W104" i="16"/>
  <c r="E104" i="16"/>
  <c r="E93" i="16"/>
  <c r="I93" i="16"/>
  <c r="W93" i="16"/>
  <c r="I111" i="16"/>
  <c r="W111" i="16"/>
  <c r="G111" i="16"/>
  <c r="G98" i="16"/>
  <c r="T98" i="16"/>
  <c r="W41" i="16"/>
  <c r="I41" i="16"/>
  <c r="T41" i="16"/>
  <c r="G41" i="16"/>
  <c r="I90" i="16"/>
  <c r="W90" i="16"/>
  <c r="T90" i="16"/>
  <c r="E90" i="16"/>
  <c r="E80" i="16"/>
  <c r="T80" i="16"/>
  <c r="G22" i="16"/>
  <c r="I22" i="16"/>
  <c r="T22" i="16"/>
  <c r="T45" i="16"/>
  <c r="E45" i="16"/>
  <c r="I45" i="16"/>
  <c r="W45" i="16"/>
  <c r="G26" i="16"/>
  <c r="I26" i="16"/>
  <c r="T26" i="16"/>
  <c r="T38" i="16"/>
  <c r="G38" i="16"/>
  <c r="I38" i="16"/>
  <c r="W38" i="16"/>
  <c r="G15" i="16"/>
  <c r="I15" i="16"/>
  <c r="T15" i="16"/>
  <c r="G66" i="16"/>
  <c r="I66" i="16"/>
  <c r="T66" i="16"/>
  <c r="T32" i="16"/>
  <c r="G32" i="16"/>
  <c r="W32" i="16"/>
  <c r="I32" i="16"/>
  <c r="G89" i="16"/>
  <c r="T89" i="16"/>
  <c r="I89" i="16"/>
  <c r="G36" i="16"/>
  <c r="I36" i="16"/>
  <c r="W36" i="16"/>
  <c r="I75" i="16"/>
  <c r="T75" i="16"/>
  <c r="E75" i="16"/>
  <c r="I33" i="16"/>
  <c r="T33" i="16"/>
  <c r="G33" i="16"/>
  <c r="W33" i="16"/>
  <c r="I19" i="16"/>
  <c r="T19" i="16"/>
  <c r="E19" i="16"/>
  <c r="W19" i="16"/>
  <c r="G11" i="16"/>
  <c r="T11" i="16"/>
  <c r="T23" i="16"/>
  <c r="G23" i="16"/>
  <c r="W23" i="16"/>
  <c r="I23" i="16"/>
  <c r="T27" i="16"/>
  <c r="G27" i="16"/>
  <c r="I27" i="16"/>
  <c r="W27" i="16"/>
  <c r="G28" i="16"/>
  <c r="I28" i="16"/>
  <c r="T28" i="16"/>
  <c r="T74" i="16"/>
  <c r="G74" i="16"/>
  <c r="I74" i="16"/>
  <c r="X43" i="16" l="1"/>
  <c r="X44" i="16"/>
  <c r="U43" i="16"/>
  <c r="U44" i="16"/>
  <c r="X72" i="16"/>
  <c r="U72" i="16"/>
  <c r="X114" i="16"/>
  <c r="U114" i="16"/>
  <c r="H114" i="16" s="1"/>
  <c r="U96" i="16"/>
  <c r="U21" i="16"/>
  <c r="U18" i="16"/>
  <c r="X21" i="16"/>
  <c r="X96" i="16"/>
  <c r="X18" i="16"/>
  <c r="X39" i="16"/>
  <c r="U39" i="16"/>
  <c r="B39" i="16" s="1"/>
  <c r="X51" i="16"/>
  <c r="X35" i="16"/>
  <c r="U35" i="16"/>
  <c r="B35" i="16" s="1"/>
  <c r="U51" i="16"/>
  <c r="B51" i="16" s="1"/>
  <c r="X94" i="16"/>
  <c r="U94" i="16"/>
  <c r="B94" i="16" s="1"/>
  <c r="X95" i="16"/>
  <c r="U95" i="16"/>
  <c r="X67" i="16"/>
  <c r="X88" i="16"/>
  <c r="U67" i="16"/>
  <c r="B67" i="16" s="1"/>
  <c r="U88" i="16"/>
  <c r="B88" i="16" s="1"/>
  <c r="X61" i="16"/>
  <c r="U61" i="16"/>
  <c r="X86" i="16"/>
  <c r="U86" i="16"/>
  <c r="B86" i="16" s="1"/>
  <c r="X58" i="16"/>
  <c r="U58" i="16"/>
  <c r="B58" i="16" s="1"/>
  <c r="X57" i="16"/>
  <c r="X99" i="16"/>
  <c r="U57" i="16"/>
  <c r="B57" i="16" s="1"/>
  <c r="U99" i="16"/>
  <c r="B99" i="16" s="1"/>
  <c r="X17" i="16"/>
  <c r="U17" i="16"/>
  <c r="B17" i="16" s="1"/>
  <c r="X108" i="16"/>
  <c r="U108" i="16"/>
  <c r="B108" i="16" s="1"/>
  <c r="X78" i="16"/>
  <c r="U78" i="16"/>
  <c r="B78" i="16" s="1"/>
  <c r="X52" i="16"/>
  <c r="U52" i="16"/>
  <c r="X29" i="16"/>
  <c r="U29" i="16"/>
  <c r="X7" i="16"/>
  <c r="U7" i="16"/>
  <c r="B7" i="16" s="1"/>
  <c r="X48" i="16"/>
  <c r="U55" i="16"/>
  <c r="B55" i="16" s="1"/>
  <c r="U48" i="16"/>
  <c r="X55" i="16"/>
  <c r="X103" i="16"/>
  <c r="U103" i="16"/>
  <c r="U112" i="16"/>
  <c r="U59" i="16"/>
  <c r="U83" i="16"/>
  <c r="U47" i="16"/>
  <c r="X112" i="16"/>
  <c r="X47" i="16"/>
  <c r="X83" i="16"/>
  <c r="X59" i="16"/>
  <c r="U40" i="16"/>
  <c r="B40" i="16" s="1"/>
  <c r="X40" i="16"/>
  <c r="U115" i="16"/>
  <c r="X115" i="16"/>
  <c r="U8" i="16"/>
  <c r="B8" i="16" s="1"/>
  <c r="X8" i="16"/>
  <c r="U101" i="16"/>
  <c r="X101" i="16"/>
  <c r="X28" i="16"/>
  <c r="U74" i="16"/>
  <c r="B74" i="16" s="1"/>
  <c r="X68" i="16"/>
  <c r="X27" i="16"/>
  <c r="U27" i="16"/>
  <c r="B27" i="16" s="1"/>
  <c r="X23" i="16"/>
  <c r="U23" i="16"/>
  <c r="U11" i="16"/>
  <c r="U75" i="16"/>
  <c r="U89" i="16"/>
  <c r="U66" i="16"/>
  <c r="X38" i="16"/>
  <c r="X45" i="16"/>
  <c r="U45" i="16"/>
  <c r="U90" i="16"/>
  <c r="X41" i="16"/>
  <c r="X98" i="16"/>
  <c r="X111" i="16"/>
  <c r="U111" i="16"/>
  <c r="X93" i="16"/>
  <c r="X104" i="16"/>
  <c r="U14" i="16"/>
  <c r="X62" i="16"/>
  <c r="X105" i="16"/>
  <c r="X49" i="16"/>
  <c r="U53" i="16"/>
  <c r="X70" i="16"/>
  <c r="U76" i="16"/>
  <c r="U97" i="16"/>
  <c r="X37" i="16"/>
  <c r="U10" i="16"/>
  <c r="U68" i="16"/>
  <c r="U20" i="16"/>
  <c r="U60" i="16"/>
  <c r="X9" i="16"/>
  <c r="X34" i="16"/>
  <c r="X31" i="16"/>
  <c r="U31" i="16"/>
  <c r="X64" i="16"/>
  <c r="X46" i="16"/>
  <c r="X56" i="16"/>
  <c r="X92" i="16"/>
  <c r="X117" i="16"/>
  <c r="X74" i="16"/>
  <c r="X75" i="16"/>
  <c r="X15" i="16"/>
  <c r="X22" i="16"/>
  <c r="U93" i="16"/>
  <c r="U62" i="16"/>
  <c r="X73" i="16"/>
  <c r="U107" i="16"/>
  <c r="U104" i="16"/>
  <c r="U13" i="16"/>
  <c r="X97" i="16"/>
  <c r="X13" i="16"/>
  <c r="X77" i="16"/>
  <c r="U77" i="16"/>
  <c r="B77" i="16" s="1"/>
  <c r="U9" i="16"/>
  <c r="X116" i="16"/>
  <c r="U84" i="16"/>
  <c r="U34" i="16"/>
  <c r="U110" i="16"/>
  <c r="U16" i="16"/>
  <c r="U64" i="16"/>
  <c r="U79" i="16"/>
  <c r="X79" i="16"/>
  <c r="X82" i="16"/>
  <c r="U81" i="16"/>
  <c r="U91" i="16"/>
  <c r="U63" i="16"/>
  <c r="U30" i="16"/>
  <c r="U56" i="16"/>
  <c r="U69" i="16"/>
  <c r="U71" i="16"/>
  <c r="X71" i="16"/>
  <c r="U85" i="16"/>
  <c r="X106" i="16"/>
  <c r="U28" i="16"/>
  <c r="X19" i="16"/>
  <c r="U19" i="16"/>
  <c r="X33" i="16"/>
  <c r="U33" i="16"/>
  <c r="X36" i="16"/>
  <c r="X89" i="16"/>
  <c r="X32" i="16"/>
  <c r="U32" i="16"/>
  <c r="U15" i="16"/>
  <c r="U38" i="16"/>
  <c r="U26" i="16"/>
  <c r="U22" i="16"/>
  <c r="U80" i="16"/>
  <c r="X90" i="16"/>
  <c r="U41" i="16"/>
  <c r="U98" i="16"/>
  <c r="X14" i="16"/>
  <c r="X109" i="16"/>
  <c r="U105" i="16"/>
  <c r="U49" i="16"/>
  <c r="X53" i="16"/>
  <c r="X65" i="16"/>
  <c r="U70" i="16"/>
  <c r="X76" i="16"/>
  <c r="X87" i="16"/>
  <c r="X107" i="16"/>
  <c r="U37" i="16"/>
  <c r="X10" i="16"/>
  <c r="X60" i="16"/>
  <c r="X25" i="16"/>
  <c r="X24" i="16"/>
  <c r="X42" i="16"/>
  <c r="U46" i="16"/>
  <c r="U92" i="16"/>
  <c r="U117" i="16"/>
  <c r="X11" i="16"/>
  <c r="U36" i="16"/>
  <c r="X66" i="16"/>
  <c r="X26" i="16"/>
  <c r="X80" i="16"/>
  <c r="X102" i="16"/>
  <c r="U102" i="16"/>
  <c r="U109" i="16"/>
  <c r="U73" i="16"/>
  <c r="U65" i="16"/>
  <c r="U87" i="16"/>
  <c r="X20" i="16"/>
  <c r="U116" i="16"/>
  <c r="X84" i="16"/>
  <c r="U25" i="16"/>
  <c r="X110" i="16"/>
  <c r="U24" i="16"/>
  <c r="X54" i="16"/>
  <c r="U54" i="16"/>
  <c r="X16" i="16"/>
  <c r="U42" i="16"/>
  <c r="U100" i="16"/>
  <c r="X100" i="16"/>
  <c r="U82" i="16"/>
  <c r="U113" i="16"/>
  <c r="X113" i="16"/>
  <c r="X81" i="16"/>
  <c r="X91" i="16"/>
  <c r="X63" i="16"/>
  <c r="X30" i="16"/>
  <c r="X12" i="16"/>
  <c r="U12" i="16"/>
  <c r="X50" i="16"/>
  <c r="U50" i="16"/>
  <c r="X69" i="16"/>
  <c r="X85" i="16"/>
  <c r="U106" i="16"/>
  <c r="K44" i="16" l="1"/>
  <c r="AL44" i="16" s="1"/>
  <c r="K43" i="16"/>
  <c r="AL43" i="16" s="1"/>
  <c r="B44" i="16"/>
  <c r="D44" i="16"/>
  <c r="F44" i="16"/>
  <c r="H44" i="16"/>
  <c r="J44" i="16"/>
  <c r="Y44" i="16"/>
  <c r="B43" i="16"/>
  <c r="D43" i="16"/>
  <c r="F43" i="16"/>
  <c r="H43" i="16"/>
  <c r="J43" i="16"/>
  <c r="Y43" i="16"/>
  <c r="B72" i="16"/>
  <c r="D72" i="16"/>
  <c r="F72" i="16"/>
  <c r="H72" i="16"/>
  <c r="J72" i="16"/>
  <c r="Y72" i="16"/>
  <c r="B114" i="16"/>
  <c r="F114" i="16"/>
  <c r="J114" i="16"/>
  <c r="D114" i="16"/>
  <c r="K114" i="16"/>
  <c r="AL114" i="16" s="1"/>
  <c r="Y114" i="16"/>
  <c r="K21" i="16"/>
  <c r="K96" i="16"/>
  <c r="AL96" i="16" s="1"/>
  <c r="B21" i="16"/>
  <c r="D21" i="16"/>
  <c r="F21" i="16"/>
  <c r="H21" i="16"/>
  <c r="J21" i="16"/>
  <c r="B115" i="16"/>
  <c r="D115" i="16"/>
  <c r="F115" i="16"/>
  <c r="H115" i="16"/>
  <c r="J115" i="16"/>
  <c r="F18" i="16"/>
  <c r="H18" i="16"/>
  <c r="J18" i="16"/>
  <c r="B18" i="16"/>
  <c r="D18" i="16"/>
  <c r="K18" i="16"/>
  <c r="B96" i="16"/>
  <c r="D96" i="16"/>
  <c r="F96" i="16"/>
  <c r="H96" i="16"/>
  <c r="J96" i="16"/>
  <c r="Y96" i="16"/>
  <c r="Y21" i="16"/>
  <c r="Y18" i="16"/>
  <c r="D12" i="16"/>
  <c r="B12" i="16"/>
  <c r="D106" i="16"/>
  <c r="B106" i="16"/>
  <c r="D113" i="16"/>
  <c r="B113" i="16"/>
  <c r="D42" i="16"/>
  <c r="B42" i="16"/>
  <c r="D54" i="16"/>
  <c r="B54" i="16"/>
  <c r="D24" i="16"/>
  <c r="B24" i="16"/>
  <c r="D25" i="16"/>
  <c r="B25" i="16"/>
  <c r="D116" i="16"/>
  <c r="B116" i="16"/>
  <c r="D87" i="16"/>
  <c r="B87" i="16"/>
  <c r="D73" i="16"/>
  <c r="B73" i="16"/>
  <c r="D102" i="16"/>
  <c r="B102" i="16"/>
  <c r="D92" i="16"/>
  <c r="B92" i="16"/>
  <c r="D70" i="16"/>
  <c r="B70" i="16"/>
  <c r="D105" i="16"/>
  <c r="B105" i="16"/>
  <c r="D41" i="16"/>
  <c r="B41" i="16"/>
  <c r="D80" i="16"/>
  <c r="B80" i="16"/>
  <c r="D26" i="16"/>
  <c r="B26" i="16"/>
  <c r="D15" i="16"/>
  <c r="B15" i="16"/>
  <c r="D69" i="16"/>
  <c r="B69" i="16"/>
  <c r="D30" i="16"/>
  <c r="B30" i="16"/>
  <c r="D91" i="16"/>
  <c r="B91" i="16"/>
  <c r="D79" i="16"/>
  <c r="B79" i="16"/>
  <c r="D16" i="16"/>
  <c r="B16" i="16"/>
  <c r="D34" i="16"/>
  <c r="B34" i="16"/>
  <c r="D13" i="16"/>
  <c r="B13" i="16"/>
  <c r="D107" i="16"/>
  <c r="B107" i="16"/>
  <c r="D62" i="16"/>
  <c r="B62" i="16"/>
  <c r="D20" i="16"/>
  <c r="B20" i="16"/>
  <c r="D10" i="16"/>
  <c r="B10" i="16"/>
  <c r="D76" i="16"/>
  <c r="B76" i="16"/>
  <c r="D53" i="16"/>
  <c r="B53" i="16"/>
  <c r="D14" i="16"/>
  <c r="B14" i="16"/>
  <c r="D45" i="16"/>
  <c r="B45" i="16"/>
  <c r="D89" i="16"/>
  <c r="B89" i="16"/>
  <c r="D11" i="16"/>
  <c r="B11" i="16"/>
  <c r="D47" i="16"/>
  <c r="B47" i="16"/>
  <c r="D59" i="16"/>
  <c r="B59" i="16"/>
  <c r="D103" i="16"/>
  <c r="B103" i="16"/>
  <c r="D29" i="16"/>
  <c r="B29" i="16"/>
  <c r="D52" i="16"/>
  <c r="B52" i="16"/>
  <c r="D61" i="16"/>
  <c r="B61" i="16"/>
  <c r="D50" i="16"/>
  <c r="B50" i="16"/>
  <c r="D82" i="16"/>
  <c r="B82" i="16"/>
  <c r="D100" i="16"/>
  <c r="B100" i="16"/>
  <c r="D65" i="16"/>
  <c r="B65" i="16"/>
  <c r="D109" i="16"/>
  <c r="B109" i="16"/>
  <c r="D36" i="16"/>
  <c r="B36" i="16"/>
  <c r="D117" i="16"/>
  <c r="B117" i="16"/>
  <c r="D46" i="16"/>
  <c r="B46" i="16"/>
  <c r="D37" i="16"/>
  <c r="B37" i="16"/>
  <c r="D49" i="16"/>
  <c r="B49" i="16"/>
  <c r="D98" i="16"/>
  <c r="B98" i="16"/>
  <c r="D22" i="16"/>
  <c r="B22" i="16"/>
  <c r="D38" i="16"/>
  <c r="B38" i="16"/>
  <c r="D32" i="16"/>
  <c r="B32" i="16"/>
  <c r="D33" i="16"/>
  <c r="B33" i="16"/>
  <c r="D19" i="16"/>
  <c r="B19" i="16"/>
  <c r="D28" i="16"/>
  <c r="B28" i="16"/>
  <c r="D85" i="16"/>
  <c r="B85" i="16"/>
  <c r="D71" i="16"/>
  <c r="B71" i="16"/>
  <c r="D56" i="16"/>
  <c r="B56" i="16"/>
  <c r="D63" i="16"/>
  <c r="B63" i="16"/>
  <c r="D81" i="16"/>
  <c r="B81" i="16"/>
  <c r="D64" i="16"/>
  <c r="B64" i="16"/>
  <c r="D110" i="16"/>
  <c r="B110" i="16"/>
  <c r="D84" i="16"/>
  <c r="B84" i="16"/>
  <c r="D9" i="16"/>
  <c r="B9" i="16"/>
  <c r="D104" i="16"/>
  <c r="B104" i="16"/>
  <c r="D93" i="16"/>
  <c r="B93" i="16"/>
  <c r="D31" i="16"/>
  <c r="B31" i="16"/>
  <c r="D60" i="16"/>
  <c r="B60" i="16"/>
  <c r="D68" i="16"/>
  <c r="B68" i="16"/>
  <c r="D97" i="16"/>
  <c r="B97" i="16"/>
  <c r="D111" i="16"/>
  <c r="B111" i="16"/>
  <c r="D90" i="16"/>
  <c r="B90" i="16"/>
  <c r="D66" i="16"/>
  <c r="B66" i="16"/>
  <c r="D75" i="16"/>
  <c r="B75" i="16"/>
  <c r="D23" i="16"/>
  <c r="B23" i="16"/>
  <c r="D101" i="16"/>
  <c r="B101" i="16"/>
  <c r="D83" i="16"/>
  <c r="B83" i="16"/>
  <c r="D112" i="16"/>
  <c r="B112" i="16"/>
  <c r="D48" i="16"/>
  <c r="B48" i="16"/>
  <c r="D95" i="16"/>
  <c r="B95" i="16"/>
  <c r="F39" i="16"/>
  <c r="J39" i="16"/>
  <c r="D39" i="16"/>
  <c r="H39" i="16"/>
  <c r="D27" i="16"/>
  <c r="K39" i="16"/>
  <c r="AL39" i="16" s="1"/>
  <c r="Y39" i="16"/>
  <c r="D35" i="16"/>
  <c r="F35" i="16"/>
  <c r="H35" i="16"/>
  <c r="J35" i="16"/>
  <c r="K35" i="16"/>
  <c r="Y35" i="16"/>
  <c r="Y59" i="16"/>
  <c r="D51" i="16"/>
  <c r="J51" i="16"/>
  <c r="H51" i="16"/>
  <c r="F51" i="16"/>
  <c r="D77" i="16"/>
  <c r="K51" i="16"/>
  <c r="Y51" i="16"/>
  <c r="K17" i="16"/>
  <c r="D8" i="16"/>
  <c r="K8" i="16"/>
  <c r="J94" i="16"/>
  <c r="F94" i="16"/>
  <c r="H94" i="16"/>
  <c r="D94" i="16"/>
  <c r="K94" i="16"/>
  <c r="Y94" i="16"/>
  <c r="J95" i="16"/>
  <c r="H61" i="16"/>
  <c r="J61" i="16"/>
  <c r="F61" i="16"/>
  <c r="F95" i="16"/>
  <c r="H95" i="16"/>
  <c r="K67" i="16"/>
  <c r="AL67" i="16" s="1"/>
  <c r="K88" i="16"/>
  <c r="AL88" i="16" s="1"/>
  <c r="Y95" i="16"/>
  <c r="F88" i="16"/>
  <c r="J88" i="16"/>
  <c r="D88" i="16"/>
  <c r="H88" i="16"/>
  <c r="F67" i="16"/>
  <c r="J67" i="16"/>
  <c r="D67" i="16"/>
  <c r="H67" i="16"/>
  <c r="Y67" i="16"/>
  <c r="Y88" i="16"/>
  <c r="K108" i="16"/>
  <c r="AL108" i="16" s="1"/>
  <c r="K57" i="16"/>
  <c r="AL57" i="16" s="1"/>
  <c r="K61" i="16"/>
  <c r="AL61" i="16" s="1"/>
  <c r="K99" i="16"/>
  <c r="AL99" i="16" s="1"/>
  <c r="Y61" i="16"/>
  <c r="H86" i="16"/>
  <c r="D86" i="16"/>
  <c r="F86" i="16"/>
  <c r="J86" i="16"/>
  <c r="Y86" i="16"/>
  <c r="D58" i="16"/>
  <c r="H58" i="16"/>
  <c r="F58" i="16"/>
  <c r="J58" i="16"/>
  <c r="Y58" i="16"/>
  <c r="D57" i="16"/>
  <c r="H57" i="16"/>
  <c r="F57" i="16"/>
  <c r="J57" i="16"/>
  <c r="F99" i="16"/>
  <c r="J99" i="16"/>
  <c r="D99" i="16"/>
  <c r="H99" i="16"/>
  <c r="Y99" i="16"/>
  <c r="Y57" i="16"/>
  <c r="F17" i="16"/>
  <c r="J17" i="16"/>
  <c r="D17" i="16"/>
  <c r="H17" i="16"/>
  <c r="Y17" i="16"/>
  <c r="H108" i="16"/>
  <c r="D108" i="16"/>
  <c r="J108" i="16"/>
  <c r="F108" i="16"/>
  <c r="Y108" i="16"/>
  <c r="D78" i="16"/>
  <c r="H78" i="16"/>
  <c r="F78" i="16"/>
  <c r="J78" i="16"/>
  <c r="Y78" i="16"/>
  <c r="H40" i="16"/>
  <c r="D40" i="16"/>
  <c r="J74" i="16"/>
  <c r="D74" i="16"/>
  <c r="H55" i="16"/>
  <c r="D55" i="16"/>
  <c r="F7" i="16"/>
  <c r="D7" i="16"/>
  <c r="H52" i="16"/>
  <c r="F52" i="16"/>
  <c r="J52" i="16"/>
  <c r="Y52" i="16"/>
  <c r="K29" i="16"/>
  <c r="F29" i="16"/>
  <c r="J29" i="16"/>
  <c r="H29" i="16"/>
  <c r="Y29" i="16"/>
  <c r="K87" i="16"/>
  <c r="K49" i="16"/>
  <c r="AL49" i="16" s="1"/>
  <c r="J55" i="16"/>
  <c r="H7" i="16"/>
  <c r="J7" i="16"/>
  <c r="K85" i="16"/>
  <c r="AL85" i="16" s="1"/>
  <c r="K7" i="16"/>
  <c r="Y7" i="16"/>
  <c r="F55" i="16"/>
  <c r="K48" i="16"/>
  <c r="AL48" i="16" s="1"/>
  <c r="K55" i="16"/>
  <c r="H48" i="16"/>
  <c r="F48" i="16"/>
  <c r="J48" i="16"/>
  <c r="Y48" i="16"/>
  <c r="Y55" i="16"/>
  <c r="K73" i="16"/>
  <c r="K47" i="16"/>
  <c r="AL47" i="16" s="1"/>
  <c r="K59" i="16"/>
  <c r="AL59" i="16" s="1"/>
  <c r="K103" i="16"/>
  <c r="AL103" i="16" s="1"/>
  <c r="K83" i="16"/>
  <c r="AL83" i="16" s="1"/>
  <c r="K112" i="16"/>
  <c r="J40" i="16"/>
  <c r="F83" i="16"/>
  <c r="J83" i="16"/>
  <c r="H83" i="16"/>
  <c r="F112" i="16"/>
  <c r="J112" i="16"/>
  <c r="H112" i="16"/>
  <c r="H47" i="16"/>
  <c r="F47" i="16"/>
  <c r="J47" i="16"/>
  <c r="F59" i="16"/>
  <c r="H59" i="16"/>
  <c r="J59" i="16"/>
  <c r="F103" i="16"/>
  <c r="J103" i="16"/>
  <c r="H103" i="16"/>
  <c r="Y103" i="16"/>
  <c r="Y112" i="16"/>
  <c r="Y47" i="16"/>
  <c r="Y83" i="16"/>
  <c r="F74" i="16"/>
  <c r="F40" i="16"/>
  <c r="AL115" i="16"/>
  <c r="K12" i="16"/>
  <c r="K40" i="16"/>
  <c r="Y40" i="16"/>
  <c r="Y115" i="16"/>
  <c r="H74" i="16"/>
  <c r="Y8" i="16"/>
  <c r="H8" i="16"/>
  <c r="F8" i="16"/>
  <c r="J8" i="16"/>
  <c r="Y101" i="16"/>
  <c r="F101" i="16"/>
  <c r="H101" i="16"/>
  <c r="J101" i="16"/>
  <c r="Y85" i="16"/>
  <c r="Y27" i="16"/>
  <c r="F106" i="16"/>
  <c r="H106" i="16"/>
  <c r="J106" i="16"/>
  <c r="Y69" i="16"/>
  <c r="Y50" i="16"/>
  <c r="Y12" i="16"/>
  <c r="Y63" i="16"/>
  <c r="Y81" i="16"/>
  <c r="H113" i="16"/>
  <c r="J113" i="16"/>
  <c r="F113" i="16"/>
  <c r="K113" i="16"/>
  <c r="AL113" i="16" s="1"/>
  <c r="Y100" i="16"/>
  <c r="J42" i="16"/>
  <c r="F42" i="16"/>
  <c r="H42" i="16"/>
  <c r="K42" i="16"/>
  <c r="J54" i="16"/>
  <c r="F54" i="16"/>
  <c r="H54" i="16"/>
  <c r="K54" i="16"/>
  <c r="AL54" i="16" s="1"/>
  <c r="H24" i="16"/>
  <c r="J24" i="16"/>
  <c r="F24" i="16"/>
  <c r="K24" i="16"/>
  <c r="H25" i="16"/>
  <c r="J25" i="16"/>
  <c r="F25" i="16"/>
  <c r="K25" i="16"/>
  <c r="AJ25" i="16" s="1"/>
  <c r="J116" i="16"/>
  <c r="H116" i="16"/>
  <c r="F116" i="16"/>
  <c r="K116" i="16"/>
  <c r="Y20" i="16"/>
  <c r="H65" i="16"/>
  <c r="J65" i="16"/>
  <c r="F65" i="16"/>
  <c r="H109" i="16"/>
  <c r="J109" i="16"/>
  <c r="F109" i="16"/>
  <c r="K109" i="16"/>
  <c r="AL109" i="16" s="1"/>
  <c r="Y102" i="16"/>
  <c r="Y26" i="16"/>
  <c r="J36" i="16"/>
  <c r="F36" i="16"/>
  <c r="H36" i="16"/>
  <c r="K36" i="16"/>
  <c r="J117" i="16"/>
  <c r="F117" i="16"/>
  <c r="H117" i="16"/>
  <c r="J46" i="16"/>
  <c r="F46" i="16"/>
  <c r="H46" i="16"/>
  <c r="K46" i="16"/>
  <c r="AL46" i="16" s="1"/>
  <c r="Y24" i="16"/>
  <c r="Y60" i="16"/>
  <c r="J37" i="16"/>
  <c r="F37" i="16"/>
  <c r="H37" i="16"/>
  <c r="K37" i="16"/>
  <c r="Y107" i="16"/>
  <c r="Y76" i="16"/>
  <c r="Y65" i="16"/>
  <c r="J49" i="16"/>
  <c r="F49" i="16"/>
  <c r="H49" i="16"/>
  <c r="Y109" i="16"/>
  <c r="H98" i="16"/>
  <c r="J98" i="16"/>
  <c r="F98" i="16"/>
  <c r="K98" i="16"/>
  <c r="AL98" i="16" s="1"/>
  <c r="Y90" i="16"/>
  <c r="J22" i="16"/>
  <c r="F22" i="16"/>
  <c r="H22" i="16"/>
  <c r="K22" i="16"/>
  <c r="J38" i="16"/>
  <c r="F38" i="16"/>
  <c r="H38" i="16"/>
  <c r="K38" i="16"/>
  <c r="H32" i="16"/>
  <c r="J32" i="16"/>
  <c r="F32" i="16"/>
  <c r="K32" i="16"/>
  <c r="Y89" i="16"/>
  <c r="J33" i="16"/>
  <c r="H33" i="16"/>
  <c r="F33" i="16"/>
  <c r="K33" i="16"/>
  <c r="H19" i="16"/>
  <c r="J19" i="16"/>
  <c r="F19" i="16"/>
  <c r="K19" i="16"/>
  <c r="Y106" i="16"/>
  <c r="Y71" i="16"/>
  <c r="F69" i="16"/>
  <c r="H69" i="16"/>
  <c r="J69" i="16"/>
  <c r="H30" i="16"/>
  <c r="J30" i="16"/>
  <c r="F30" i="16"/>
  <c r="K30" i="16"/>
  <c r="H91" i="16"/>
  <c r="J91" i="16"/>
  <c r="F91" i="16"/>
  <c r="K91" i="16"/>
  <c r="AL91" i="16" s="1"/>
  <c r="Y82" i="16"/>
  <c r="J79" i="16"/>
  <c r="F79" i="16"/>
  <c r="H79" i="16"/>
  <c r="K79" i="16"/>
  <c r="AL79" i="16" s="1"/>
  <c r="J16" i="16"/>
  <c r="F16" i="16"/>
  <c r="H16" i="16"/>
  <c r="K16" i="16"/>
  <c r="J34" i="16"/>
  <c r="F34" i="16"/>
  <c r="H34" i="16"/>
  <c r="K34" i="16"/>
  <c r="AJ34" i="16" s="1"/>
  <c r="Y116" i="16"/>
  <c r="F77" i="16"/>
  <c r="H77" i="16"/>
  <c r="J77" i="16"/>
  <c r="K77" i="16"/>
  <c r="Y13" i="16"/>
  <c r="J13" i="16"/>
  <c r="F13" i="16"/>
  <c r="H13" i="16"/>
  <c r="K13" i="16"/>
  <c r="AJ13" i="16" s="1"/>
  <c r="K74" i="16"/>
  <c r="Y73" i="16"/>
  <c r="H93" i="16"/>
  <c r="J93" i="16"/>
  <c r="F93" i="16"/>
  <c r="K93" i="16"/>
  <c r="Y15" i="16"/>
  <c r="Y74" i="16"/>
  <c r="Y92" i="16"/>
  <c r="Y46" i="16"/>
  <c r="H31" i="16"/>
  <c r="J31" i="16"/>
  <c r="F31" i="16"/>
  <c r="K31" i="16"/>
  <c r="Y34" i="16"/>
  <c r="J60" i="16"/>
  <c r="F60" i="16"/>
  <c r="H60" i="16"/>
  <c r="K60" i="16"/>
  <c r="AL60" i="16" s="1"/>
  <c r="H68" i="16"/>
  <c r="J68" i="16"/>
  <c r="F68" i="16"/>
  <c r="K68" i="16"/>
  <c r="Y37" i="16"/>
  <c r="H97" i="16"/>
  <c r="J97" i="16"/>
  <c r="F97" i="16"/>
  <c r="Y70" i="16"/>
  <c r="Y49" i="16"/>
  <c r="Y62" i="16"/>
  <c r="Y104" i="16"/>
  <c r="H111" i="16"/>
  <c r="J111" i="16"/>
  <c r="F111" i="16"/>
  <c r="K111" i="16"/>
  <c r="Y98" i="16"/>
  <c r="H90" i="16"/>
  <c r="J90" i="16"/>
  <c r="F90" i="16"/>
  <c r="K90" i="16"/>
  <c r="AL90" i="16" s="1"/>
  <c r="Y45" i="16"/>
  <c r="H66" i="16"/>
  <c r="J66" i="16"/>
  <c r="F66" i="16"/>
  <c r="K66" i="16"/>
  <c r="AJ66" i="16" s="1"/>
  <c r="J75" i="16"/>
  <c r="F75" i="16"/>
  <c r="H75" i="16"/>
  <c r="K75" i="16"/>
  <c r="AL75" i="16" s="1"/>
  <c r="H23" i="16"/>
  <c r="J23" i="16"/>
  <c r="F23" i="16"/>
  <c r="K23" i="16"/>
  <c r="J27" i="16"/>
  <c r="F27" i="16"/>
  <c r="H27" i="16"/>
  <c r="K27" i="16"/>
  <c r="AJ27" i="16" s="1"/>
  <c r="H50" i="16"/>
  <c r="J50" i="16"/>
  <c r="F50" i="16"/>
  <c r="H12" i="16"/>
  <c r="J12" i="16"/>
  <c r="F12" i="16"/>
  <c r="Y30" i="16"/>
  <c r="Y91" i="16"/>
  <c r="Y113" i="16"/>
  <c r="J82" i="16"/>
  <c r="F82" i="16"/>
  <c r="H82" i="16"/>
  <c r="K82" i="16"/>
  <c r="AL82" i="16" s="1"/>
  <c r="J100" i="16"/>
  <c r="H100" i="16"/>
  <c r="F100" i="16"/>
  <c r="K100" i="16"/>
  <c r="AL100" i="16" s="1"/>
  <c r="Y16" i="16"/>
  <c r="Y54" i="16"/>
  <c r="Y110" i="16"/>
  <c r="Y84" i="16"/>
  <c r="J87" i="16"/>
  <c r="F87" i="16"/>
  <c r="H87" i="16"/>
  <c r="J73" i="16"/>
  <c r="F73" i="16"/>
  <c r="H73" i="16"/>
  <c r="J102" i="16"/>
  <c r="F102" i="16"/>
  <c r="H102" i="16"/>
  <c r="K102" i="16"/>
  <c r="AL102" i="16" s="1"/>
  <c r="Y80" i="16"/>
  <c r="Y66" i="16"/>
  <c r="Y11" i="16"/>
  <c r="H92" i="16"/>
  <c r="J92" i="16"/>
  <c r="F92" i="16"/>
  <c r="Y42" i="16"/>
  <c r="Y25" i="16"/>
  <c r="Y10" i="16"/>
  <c r="Y87" i="16"/>
  <c r="J70" i="16"/>
  <c r="F70" i="16"/>
  <c r="H70" i="16"/>
  <c r="Y53" i="16"/>
  <c r="J105" i="16"/>
  <c r="F105" i="16"/>
  <c r="H105" i="16"/>
  <c r="K105" i="16"/>
  <c r="AL105" i="16" s="1"/>
  <c r="Y14" i="16"/>
  <c r="J41" i="16"/>
  <c r="F41" i="16"/>
  <c r="H41" i="16"/>
  <c r="K41" i="16"/>
  <c r="H80" i="16"/>
  <c r="J80" i="16"/>
  <c r="F80" i="16"/>
  <c r="K80" i="16"/>
  <c r="AL80" i="16" s="1"/>
  <c r="J26" i="16"/>
  <c r="F26" i="16"/>
  <c r="H26" i="16"/>
  <c r="K26" i="16"/>
  <c r="J15" i="16"/>
  <c r="F15" i="16"/>
  <c r="H15" i="16"/>
  <c r="K15" i="16"/>
  <c r="AJ15" i="16" s="1"/>
  <c r="Y32" i="16"/>
  <c r="Y36" i="16"/>
  <c r="Y33" i="16"/>
  <c r="Y19" i="16"/>
  <c r="H28" i="16"/>
  <c r="J28" i="16"/>
  <c r="F28" i="16"/>
  <c r="K28" i="16"/>
  <c r="AJ28" i="16" s="1"/>
  <c r="H85" i="16"/>
  <c r="J85" i="16"/>
  <c r="F85" i="16"/>
  <c r="H71" i="16"/>
  <c r="J71" i="16"/>
  <c r="F71" i="16"/>
  <c r="J56" i="16"/>
  <c r="F56" i="16"/>
  <c r="H56" i="16"/>
  <c r="J63" i="16"/>
  <c r="F63" i="16"/>
  <c r="H63" i="16"/>
  <c r="K63" i="16"/>
  <c r="AL63" i="16" s="1"/>
  <c r="J81" i="16"/>
  <c r="F81" i="16"/>
  <c r="H81" i="16"/>
  <c r="K81" i="16"/>
  <c r="AL81" i="16" s="1"/>
  <c r="Y79" i="16"/>
  <c r="J64" i="16"/>
  <c r="F64" i="16"/>
  <c r="H64" i="16"/>
  <c r="K64" i="16"/>
  <c r="AL64" i="16" s="1"/>
  <c r="J110" i="16"/>
  <c r="F110" i="16"/>
  <c r="H110" i="16"/>
  <c r="K110" i="16"/>
  <c r="F84" i="16"/>
  <c r="H84" i="16"/>
  <c r="J84" i="16"/>
  <c r="K84" i="16"/>
  <c r="F9" i="16"/>
  <c r="H9" i="16"/>
  <c r="J9" i="16"/>
  <c r="K9" i="16"/>
  <c r="Y77" i="16"/>
  <c r="Y97" i="16"/>
  <c r="J104" i="16"/>
  <c r="F104" i="16"/>
  <c r="H104" i="16"/>
  <c r="K104" i="16"/>
  <c r="AL104" i="16" s="1"/>
  <c r="J107" i="16"/>
  <c r="F107" i="16"/>
  <c r="H107" i="16"/>
  <c r="H62" i="16"/>
  <c r="J62" i="16"/>
  <c r="F62" i="16"/>
  <c r="K62" i="16"/>
  <c r="AL62" i="16" s="1"/>
  <c r="Y22" i="16"/>
  <c r="Y75" i="16"/>
  <c r="Y117" i="16"/>
  <c r="Y56" i="16"/>
  <c r="Y64" i="16"/>
  <c r="Y31" i="16"/>
  <c r="Y9" i="16"/>
  <c r="J20" i="16"/>
  <c r="F20" i="16"/>
  <c r="H20" i="16"/>
  <c r="K20" i="16"/>
  <c r="H10" i="16"/>
  <c r="J10" i="16"/>
  <c r="F10" i="16"/>
  <c r="K10" i="16"/>
  <c r="J76" i="16"/>
  <c r="F76" i="16"/>
  <c r="H76" i="16"/>
  <c r="J53" i="16"/>
  <c r="F53" i="16"/>
  <c r="H53" i="16"/>
  <c r="Y105" i="16"/>
  <c r="H14" i="16"/>
  <c r="J14" i="16"/>
  <c r="F14" i="16"/>
  <c r="K14" i="16"/>
  <c r="Y93" i="16"/>
  <c r="Y111" i="16"/>
  <c r="Y41" i="16"/>
  <c r="H45" i="16"/>
  <c r="J45" i="16"/>
  <c r="F45" i="16"/>
  <c r="K45" i="16"/>
  <c r="Y38" i="16"/>
  <c r="J89" i="16"/>
  <c r="F89" i="16"/>
  <c r="H89" i="16"/>
  <c r="K89" i="16"/>
  <c r="J11" i="16"/>
  <c r="F11" i="16"/>
  <c r="H11" i="16"/>
  <c r="K11" i="16"/>
  <c r="Y23" i="16"/>
  <c r="Y28" i="16"/>
  <c r="Y68" i="16"/>
  <c r="G43" i="16" l="1"/>
  <c r="C44" i="16"/>
  <c r="I43" i="16"/>
  <c r="E44" i="16"/>
  <c r="A42" i="16"/>
  <c r="AJ10" i="16"/>
  <c r="G21" i="16"/>
  <c r="G114" i="16"/>
  <c r="AJ112" i="16"/>
  <c r="A41" i="16"/>
  <c r="AJ18" i="16"/>
  <c r="E96" i="16"/>
  <c r="AJ21" i="16"/>
  <c r="E18" i="16"/>
  <c r="A112" i="16"/>
  <c r="A33" i="16"/>
  <c r="A45" i="16"/>
  <c r="A73" i="16"/>
  <c r="AJ94" i="16"/>
  <c r="A40" i="16"/>
  <c r="AJ30" i="16"/>
  <c r="A28" i="16"/>
  <c r="A25" i="16"/>
  <c r="A39" i="16"/>
  <c r="A35" i="16"/>
  <c r="C82" i="16"/>
  <c r="A110" i="16"/>
  <c r="A24" i="16"/>
  <c r="AJ35" i="16"/>
  <c r="A82" i="16"/>
  <c r="A51" i="16"/>
  <c r="A8" i="16"/>
  <c r="A23" i="16"/>
  <c r="A66" i="16"/>
  <c r="A111" i="16"/>
  <c r="A31" i="16"/>
  <c r="A93" i="16"/>
  <c r="A19" i="16"/>
  <c r="A32" i="16"/>
  <c r="A22" i="16"/>
  <c r="A17" i="16"/>
  <c r="A34" i="16"/>
  <c r="A16" i="16"/>
  <c r="A30" i="16"/>
  <c r="A15" i="16"/>
  <c r="A26" i="16"/>
  <c r="A54" i="16"/>
  <c r="A94" i="16"/>
  <c r="A27" i="16"/>
  <c r="A29" i="16"/>
  <c r="A11" i="16"/>
  <c r="A14" i="16"/>
  <c r="A20" i="16"/>
  <c r="A77" i="16"/>
  <c r="G35" i="16"/>
  <c r="I35" i="16"/>
  <c r="G51" i="16"/>
  <c r="AJ51" i="16"/>
  <c r="I51" i="16"/>
  <c r="AJ93" i="16"/>
  <c r="AJ8" i="16"/>
  <c r="AJ17" i="16"/>
  <c r="C30" i="16"/>
  <c r="G17" i="16"/>
  <c r="C17" i="16"/>
  <c r="E8" i="16"/>
  <c r="I94" i="16"/>
  <c r="E94" i="16"/>
  <c r="C94" i="16"/>
  <c r="AJ42" i="16"/>
  <c r="AJ7" i="16"/>
  <c r="AJ22" i="16"/>
  <c r="AJ87" i="16"/>
  <c r="AJ29" i="16"/>
  <c r="I95" i="16"/>
  <c r="E95" i="16"/>
  <c r="G88" i="16"/>
  <c r="I88" i="16"/>
  <c r="G67" i="16"/>
  <c r="AJ24" i="16"/>
  <c r="E61" i="16"/>
  <c r="AJ55" i="16"/>
  <c r="I99" i="16"/>
  <c r="E57" i="16"/>
  <c r="AJ110" i="16"/>
  <c r="E108" i="16"/>
  <c r="E99" i="16"/>
  <c r="I57" i="16"/>
  <c r="AJ11" i="16"/>
  <c r="AJ9" i="16"/>
  <c r="C110" i="16"/>
  <c r="C89" i="16"/>
  <c r="C77" i="16"/>
  <c r="C16" i="16"/>
  <c r="C80" i="16"/>
  <c r="C25" i="16"/>
  <c r="C42" i="16"/>
  <c r="C66" i="16"/>
  <c r="C111" i="16"/>
  <c r="C84" i="16"/>
  <c r="C11" i="16"/>
  <c r="C45" i="16"/>
  <c r="C34" i="16"/>
  <c r="C15" i="16"/>
  <c r="C73" i="16"/>
  <c r="C24" i="16"/>
  <c r="C27" i="16"/>
  <c r="C90" i="16"/>
  <c r="AJ38" i="16"/>
  <c r="AJ31" i="16"/>
  <c r="E29" i="16"/>
  <c r="G87" i="16"/>
  <c r="AJ23" i="16"/>
  <c r="E49" i="16"/>
  <c r="AJ68" i="16"/>
  <c r="AJ12" i="16"/>
  <c r="AJ41" i="16"/>
  <c r="AJ26" i="16"/>
  <c r="AJ37" i="16"/>
  <c r="AJ45" i="16"/>
  <c r="AJ73" i="16"/>
  <c r="E7" i="16"/>
  <c r="AJ20" i="16"/>
  <c r="AJ84" i="16"/>
  <c r="E85" i="16"/>
  <c r="AJ19" i="16"/>
  <c r="I55" i="16"/>
  <c r="G55" i="16"/>
  <c r="AJ89" i="16"/>
  <c r="E48" i="16"/>
  <c r="AJ40" i="16"/>
  <c r="AJ111" i="16"/>
  <c r="AJ16" i="16"/>
  <c r="AJ33" i="16"/>
  <c r="AJ36" i="16"/>
  <c r="AJ14" i="16"/>
  <c r="AJ74" i="16"/>
  <c r="AJ32" i="16"/>
  <c r="AJ116" i="16"/>
  <c r="AJ77" i="16"/>
  <c r="G112" i="16"/>
  <c r="E73" i="16"/>
  <c r="I103" i="16"/>
  <c r="G83" i="16"/>
  <c r="I83" i="16"/>
  <c r="G40" i="16"/>
  <c r="E12" i="16"/>
  <c r="E11" i="16"/>
  <c r="E89" i="16"/>
  <c r="G45" i="16"/>
  <c r="E14" i="16"/>
  <c r="E20" i="16"/>
  <c r="G62" i="16"/>
  <c r="G104" i="16"/>
  <c r="E9" i="16"/>
  <c r="E84" i="16"/>
  <c r="E110" i="16"/>
  <c r="G64" i="16"/>
  <c r="E28" i="16"/>
  <c r="E15" i="16"/>
  <c r="E26" i="16"/>
  <c r="E41" i="16"/>
  <c r="I100" i="16"/>
  <c r="I82" i="16"/>
  <c r="E27" i="16"/>
  <c r="E23" i="16"/>
  <c r="G75" i="16"/>
  <c r="E66" i="16"/>
  <c r="G90" i="16"/>
  <c r="E111" i="16"/>
  <c r="E68" i="16"/>
  <c r="E60" i="16"/>
  <c r="G31" i="16"/>
  <c r="K118" i="16"/>
  <c r="E34" i="16"/>
  <c r="E16" i="16"/>
  <c r="E79" i="16"/>
  <c r="E32" i="16"/>
  <c r="E98" i="16"/>
  <c r="E36" i="16"/>
  <c r="E109" i="16"/>
  <c r="E116" i="16"/>
  <c r="I113" i="16"/>
  <c r="G113" i="16"/>
  <c r="E74" i="16"/>
  <c r="I11" i="16"/>
  <c r="G10" i="16"/>
  <c r="E81" i="16"/>
  <c r="E63" i="16"/>
  <c r="I80" i="16"/>
  <c r="G80" i="16"/>
  <c r="E105" i="16"/>
  <c r="G102" i="16"/>
  <c r="E100" i="16"/>
  <c r="G82" i="16"/>
  <c r="G93" i="16"/>
  <c r="E13" i="16"/>
  <c r="E77" i="16"/>
  <c r="I16" i="16"/>
  <c r="I79" i="16"/>
  <c r="E91" i="16"/>
  <c r="E30" i="16"/>
  <c r="G19" i="16"/>
  <c r="E33" i="16"/>
  <c r="E38" i="16"/>
  <c r="E22" i="16"/>
  <c r="I98" i="16"/>
  <c r="E37" i="16"/>
  <c r="G46" i="16"/>
  <c r="E25" i="16"/>
  <c r="E24" i="16"/>
  <c r="E54" i="16"/>
  <c r="E42" i="16"/>
  <c r="AL10" i="16" l="1"/>
  <c r="AL112" i="16"/>
  <c r="AL21" i="16"/>
  <c r="AL18" i="16"/>
  <c r="AL94" i="16"/>
  <c r="AL30" i="16"/>
  <c r="AL27" i="16"/>
  <c r="AL35" i="16"/>
  <c r="AL51" i="16"/>
  <c r="AL8" i="16"/>
  <c r="AL17" i="16"/>
  <c r="AL93" i="16"/>
  <c r="AL29" i="16"/>
  <c r="AL22" i="16"/>
  <c r="AL42" i="16"/>
  <c r="AL87" i="16"/>
  <c r="AL7" i="16"/>
  <c r="AL24" i="16"/>
  <c r="AL55" i="16"/>
  <c r="AL110" i="16"/>
  <c r="AL9" i="16"/>
  <c r="AL11" i="16"/>
  <c r="AL38" i="16"/>
  <c r="AL31" i="16"/>
  <c r="AL23" i="16"/>
  <c r="AL68" i="16"/>
  <c r="AL12" i="16"/>
  <c r="AL41" i="16"/>
  <c r="AL26" i="16"/>
  <c r="AL37" i="16"/>
  <c r="AL73" i="16"/>
  <c r="AL45" i="16"/>
  <c r="AL20" i="16"/>
  <c r="AL84" i="16"/>
  <c r="AL28" i="16"/>
  <c r="AL19" i="16"/>
  <c r="AL116" i="16"/>
  <c r="AL15" i="16"/>
  <c r="AL74" i="16"/>
  <c r="AL36" i="16"/>
  <c r="AL16" i="16"/>
  <c r="AL25" i="16"/>
  <c r="AL34" i="16"/>
  <c r="AL66" i="16"/>
  <c r="AL32" i="16"/>
  <c r="AL14" i="16"/>
  <c r="AL33" i="16"/>
  <c r="AL111" i="16"/>
  <c r="AL40" i="16"/>
  <c r="AL89" i="16"/>
  <c r="AL13" i="16"/>
  <c r="AL77" i="16"/>
  <c r="I118" i="16"/>
  <c r="A118" i="16"/>
  <c r="G118" i="16"/>
  <c r="E118" i="16"/>
  <c r="C118" i="16"/>
</calcChain>
</file>

<file path=xl/comments1.xml><?xml version="1.0" encoding="utf-8"?>
<comments xmlns="http://schemas.openxmlformats.org/spreadsheetml/2006/main">
  <authors>
    <author>Author</author>
  </authors>
  <commentList>
    <comment ref="I3" authorId="0">
      <text>
        <r>
          <rPr>
            <b/>
            <sz val="8"/>
            <color indexed="81"/>
            <rFont val="Tahoma"/>
            <family val="2"/>
            <charset val="186"/>
          </rPr>
          <t>Osalejaid</t>
        </r>
      </text>
    </comment>
    <comment ref="F5" authorId="0">
      <text>
        <r>
          <rPr>
            <b/>
            <sz val="8"/>
            <color indexed="81"/>
            <rFont val="Tahoma"/>
            <family val="2"/>
            <charset val="186"/>
          </rPr>
          <t>Voka, Narva mnt 2
Voka petangihall</t>
        </r>
      </text>
    </comment>
    <comment ref="F7" authorId="0">
      <text>
        <r>
          <rPr>
            <b/>
            <sz val="8"/>
            <color indexed="81"/>
            <rFont val="Tahoma"/>
            <family val="2"/>
            <charset val="186"/>
          </rPr>
          <t>Voka, Narva mnt 2
Voka petangihall</t>
        </r>
      </text>
    </comment>
    <comment ref="F8" authorId="0">
      <text>
        <r>
          <rPr>
            <b/>
            <sz val="8"/>
            <color indexed="81"/>
            <rFont val="Tahoma"/>
            <family val="2"/>
            <charset val="186"/>
          </rPr>
          <t>Voka, Narva mnt 2
Voka petangihall</t>
        </r>
      </text>
    </comment>
    <comment ref="F10" authorId="0">
      <text>
        <r>
          <rPr>
            <b/>
            <sz val="8"/>
            <color indexed="81"/>
            <rFont val="Tahoma"/>
            <family val="2"/>
            <charset val="186"/>
          </rPr>
          <t>Voka, Narva mnt 2
Voka petangihall</t>
        </r>
      </text>
    </comment>
    <comment ref="F11" authorId="0">
      <text>
        <r>
          <rPr>
            <b/>
            <sz val="8"/>
            <color indexed="81"/>
            <rFont val="Tahoma"/>
            <family val="2"/>
            <charset val="186"/>
          </rPr>
          <t>Voka, Narva mnt 2
Voka petangihall</t>
        </r>
      </text>
    </comment>
    <comment ref="F12" authorId="0">
      <text>
        <r>
          <rPr>
            <b/>
            <sz val="8"/>
            <color indexed="81"/>
            <rFont val="Tahoma"/>
            <family val="2"/>
            <charset val="186"/>
          </rPr>
          <t>Voka, Narva mnt 2
Voka petangihall</t>
        </r>
      </text>
    </comment>
    <comment ref="F13" authorId="0">
      <text>
        <r>
          <rPr>
            <b/>
            <sz val="8"/>
            <color indexed="81"/>
            <rFont val="Tahoma"/>
            <family val="2"/>
            <charset val="186"/>
          </rPr>
          <t>Voka, Narva mnt 2
Voka petangihall</t>
        </r>
      </text>
    </comment>
    <comment ref="F15" authorId="0">
      <text>
        <r>
          <rPr>
            <b/>
            <sz val="8"/>
            <color indexed="81"/>
            <rFont val="Tahoma"/>
            <family val="2"/>
            <charset val="186"/>
          </rPr>
          <t>Voka, Narva mnt 2
Voka petangihall</t>
        </r>
      </text>
    </comment>
    <comment ref="F16" authorId="0">
      <text>
        <r>
          <rPr>
            <b/>
            <sz val="8"/>
            <color indexed="81"/>
            <rFont val="Tahoma"/>
            <family val="2"/>
            <charset val="186"/>
          </rPr>
          <t>Voka, Narva mnt 2
Voka petangihall</t>
        </r>
      </text>
    </comment>
    <comment ref="F17" authorId="0">
      <text>
        <r>
          <rPr>
            <b/>
            <sz val="8"/>
            <color indexed="81"/>
            <rFont val="Tahoma"/>
            <family val="2"/>
            <charset val="186"/>
          </rPr>
          <t>Voka, Narva mnt 2
Voka petangihall</t>
        </r>
      </text>
    </comment>
    <comment ref="F19" authorId="0">
      <text>
        <r>
          <rPr>
            <b/>
            <sz val="8"/>
            <color indexed="81"/>
            <rFont val="Tahoma"/>
            <family val="2"/>
            <charset val="186"/>
          </rPr>
          <t>Voka, Narva mnt 2
Voka petangihall</t>
        </r>
      </text>
    </comment>
    <comment ref="F20" authorId="0">
      <text>
        <r>
          <rPr>
            <b/>
            <sz val="8"/>
            <color indexed="81"/>
            <rFont val="Tahoma"/>
            <family val="2"/>
            <charset val="186"/>
          </rPr>
          <t>Voka, Narva mnt 2
Voka petangihall</t>
        </r>
      </text>
    </comment>
    <comment ref="F21" authorId="0">
      <text>
        <r>
          <rPr>
            <b/>
            <sz val="8"/>
            <color indexed="81"/>
            <rFont val="Tahoma"/>
            <family val="2"/>
            <charset val="186"/>
          </rPr>
          <t>Voka, Narva mnt 2
Voka petangihall</t>
        </r>
      </text>
    </comment>
    <comment ref="H21" authorId="0">
      <text>
        <r>
          <rPr>
            <b/>
            <sz val="8"/>
            <color indexed="81"/>
            <rFont val="Tahoma"/>
            <family val="2"/>
            <charset val="186"/>
          </rPr>
          <t>Juuniorid 3 €</t>
        </r>
      </text>
    </comment>
    <comment ref="F22" authorId="0">
      <text>
        <r>
          <rPr>
            <b/>
            <sz val="8"/>
            <color indexed="81"/>
            <rFont val="Tahoma"/>
            <family val="2"/>
            <charset val="186"/>
          </rPr>
          <t>Voka, Narva mnt 2
Voka petangihall</t>
        </r>
      </text>
    </comment>
    <comment ref="F24" authorId="0">
      <text>
        <r>
          <rPr>
            <b/>
            <sz val="8"/>
            <color indexed="81"/>
            <rFont val="Tahoma"/>
            <family val="2"/>
            <charset val="186"/>
          </rPr>
          <t>Voka, Narva mnt 2
Voka petangihall</t>
        </r>
      </text>
    </comment>
    <comment ref="F25" authorId="0">
      <text>
        <r>
          <rPr>
            <b/>
            <sz val="8"/>
            <color indexed="81"/>
            <rFont val="Tahoma"/>
            <family val="2"/>
            <charset val="186"/>
          </rPr>
          <t>Voka, Narva mnt 2
Voka petangihall</t>
        </r>
      </text>
    </comment>
    <comment ref="F26" authorId="0">
      <text>
        <r>
          <rPr>
            <b/>
            <sz val="8"/>
            <color indexed="81"/>
            <rFont val="Tahoma"/>
            <family val="2"/>
            <charset val="186"/>
          </rPr>
          <t>Voka, Narva mnt 2
Voka petangihall</t>
        </r>
      </text>
    </comment>
    <comment ref="F27" authorId="0">
      <text>
        <r>
          <rPr>
            <b/>
            <sz val="8"/>
            <color indexed="81"/>
            <rFont val="Tahoma"/>
            <family val="2"/>
            <charset val="186"/>
          </rPr>
          <t>Voka, Narva mnt 2
Voka petangihall</t>
        </r>
      </text>
    </comment>
    <comment ref="F29" authorId="0">
      <text>
        <r>
          <rPr>
            <b/>
            <sz val="8"/>
            <color indexed="81"/>
            <rFont val="Tahoma"/>
            <family val="2"/>
            <charset val="186"/>
          </rPr>
          <t>Voka, Narva mnt 2
Voka petangihall</t>
        </r>
      </text>
    </comment>
    <comment ref="F31" authorId="0">
      <text>
        <r>
          <rPr>
            <b/>
            <sz val="8"/>
            <color indexed="81"/>
            <rFont val="Tahoma"/>
            <family val="2"/>
            <charset val="186"/>
          </rPr>
          <t>Voka, Narva mnt 2
Voka petangihall</t>
        </r>
      </text>
    </comment>
    <comment ref="F32" authorId="0">
      <text>
        <r>
          <rPr>
            <b/>
            <sz val="8"/>
            <color indexed="81"/>
            <rFont val="Tahoma"/>
            <family val="2"/>
            <charset val="186"/>
          </rPr>
          <t>Voka, Narva mnt 2
Voka petangihall</t>
        </r>
      </text>
    </comment>
  </commentList>
</comments>
</file>

<file path=xl/comments10.xml><?xml version="1.0" encoding="utf-8"?>
<comments xmlns="http://schemas.openxmlformats.org/spreadsheetml/2006/main">
  <authors>
    <author>Author</author>
  </authors>
  <commentList>
    <comment ref="AC6" authorId="0">
      <text>
        <r>
          <rPr>
            <b/>
            <sz val="8"/>
            <color indexed="81"/>
            <rFont val="Tahoma"/>
            <family val="2"/>
            <charset val="186"/>
          </rPr>
          <t>Kogu turniiri jooksul mängitud mängude punktide VAHE</t>
        </r>
      </text>
    </comment>
  </commentList>
</comments>
</file>

<file path=xl/comments11.xml><?xml version="1.0" encoding="utf-8"?>
<comments xmlns="http://schemas.openxmlformats.org/spreadsheetml/2006/main">
  <authors>
    <author>Author</author>
  </authors>
  <commentList>
    <comment ref="AC6" authorId="0">
      <text>
        <r>
          <rPr>
            <b/>
            <sz val="8"/>
            <color indexed="81"/>
            <rFont val="Tahoma"/>
            <family val="2"/>
            <charset val="186"/>
          </rPr>
          <t>Kogu turniiri jooksul mängitud mängude punktide VAHE</t>
        </r>
      </text>
    </comment>
  </commentList>
</comments>
</file>

<file path=xl/comments12.xml><?xml version="1.0" encoding="utf-8"?>
<comments xmlns="http://schemas.openxmlformats.org/spreadsheetml/2006/main">
  <authors>
    <author>Author</author>
  </authors>
  <commentList>
    <comment ref="H6" authorId="0">
      <text>
        <r>
          <rPr>
            <b/>
            <sz val="8"/>
            <color indexed="81"/>
            <rFont val="Tahoma"/>
            <family val="2"/>
            <charset val="186"/>
          </rPr>
          <t>Võite - Kaotusi</t>
        </r>
      </text>
    </comment>
    <comment ref="J6" authorId="0">
      <text>
        <r>
          <rPr>
            <b/>
            <sz val="8"/>
            <color indexed="81"/>
            <rFont val="Tahoma"/>
            <family val="2"/>
            <charset val="186"/>
          </rPr>
          <t>Võite omavahelistes mängudes</t>
        </r>
      </text>
    </comment>
    <comment ref="L6" authorId="0">
      <text>
        <r>
          <rPr>
            <b/>
            <sz val="8"/>
            <color indexed="81"/>
            <rFont val="Tahoma"/>
            <family val="2"/>
            <charset val="186"/>
          </rPr>
          <t>Punktide vahe omavahelistes mängudes</t>
        </r>
      </text>
    </comment>
    <comment ref="M6" authorId="0">
      <text>
        <r>
          <rPr>
            <b/>
            <sz val="8"/>
            <color indexed="81"/>
            <rFont val="Tahoma"/>
            <family val="2"/>
            <charset val="186"/>
          </rPr>
          <t>Kui omavahelistes mängudes on kõigil võrdselt võite ja ka punktide vahe on võrdne, siis vaatab, kumb võitis</t>
        </r>
      </text>
    </comment>
    <comment ref="N6" authorId="0">
      <text>
        <r>
          <rPr>
            <b/>
            <sz val="8"/>
            <color indexed="81"/>
            <rFont val="Tahoma"/>
            <family val="2"/>
            <charset val="186"/>
          </rPr>
          <t>Kogu turniiri jooksul mängitud mängude punktide VAHE</t>
        </r>
      </text>
    </comment>
    <comment ref="O6" authorId="0">
      <text>
        <r>
          <rPr>
            <b/>
            <sz val="8"/>
            <color indexed="81"/>
            <rFont val="Tahoma"/>
            <family val="2"/>
            <charset val="186"/>
          </rPr>
          <t>Kogu turniiri jooksul mängitud mängude punktide VAHE</t>
        </r>
      </text>
    </comment>
    <comment ref="P6" authorId="0">
      <text>
        <r>
          <rPr>
            <b/>
            <sz val="8"/>
            <color indexed="81"/>
            <rFont val="Tahoma"/>
            <family val="2"/>
            <charset val="186"/>
          </rPr>
          <t>Kogu turniiri jooksul mängitud mängude keskmine punktide SUHE</t>
        </r>
      </text>
    </comment>
    <comment ref="R6" authorId="0">
      <text>
        <r>
          <rPr>
            <b/>
            <sz val="8"/>
            <color indexed="81"/>
            <rFont val="Tahoma"/>
            <family val="2"/>
            <charset val="186"/>
          </rPr>
          <t>TRUE kui: 
3-ses alagrupis 3 nime ja   6 tulemust või
4-ses alagrupis 4 nime ja 12 tulemust või
5-ses alagrupis 5 nime ja 20 tulemust või
6-ses alagrupis 5 nime ja 30 tulemust</t>
        </r>
      </text>
    </comment>
  </commentList>
</comments>
</file>

<file path=xl/comments13.xml><?xml version="1.0" encoding="utf-8"?>
<comments xmlns="http://schemas.openxmlformats.org/spreadsheetml/2006/main">
  <authors>
    <author>Author</author>
  </authors>
  <commentList>
    <comment ref="H6" authorId="0">
      <text>
        <r>
          <rPr>
            <b/>
            <sz val="8"/>
            <color indexed="81"/>
            <rFont val="Tahoma"/>
            <family val="2"/>
            <charset val="186"/>
          </rPr>
          <t>Võite - Kaotusi</t>
        </r>
      </text>
    </comment>
    <comment ref="J6" authorId="0">
      <text>
        <r>
          <rPr>
            <b/>
            <sz val="8"/>
            <color indexed="81"/>
            <rFont val="Tahoma"/>
            <family val="2"/>
            <charset val="186"/>
          </rPr>
          <t>Võite omavahelistes mängudes</t>
        </r>
      </text>
    </comment>
    <comment ref="L6" authorId="0">
      <text>
        <r>
          <rPr>
            <b/>
            <sz val="8"/>
            <color indexed="81"/>
            <rFont val="Tahoma"/>
            <family val="2"/>
            <charset val="186"/>
          </rPr>
          <t>Punktide vahe omavahelistes mängudes</t>
        </r>
      </text>
    </comment>
    <comment ref="M6" authorId="0">
      <text>
        <r>
          <rPr>
            <b/>
            <sz val="8"/>
            <color indexed="81"/>
            <rFont val="Tahoma"/>
            <family val="2"/>
            <charset val="186"/>
          </rPr>
          <t>Kui omavahelistes mängudes on kõigil võrdselt võite ja ka punktide vahe on võrdne, siis vaatab, kumb võitis</t>
        </r>
      </text>
    </comment>
    <comment ref="N6" authorId="0">
      <text>
        <r>
          <rPr>
            <b/>
            <sz val="8"/>
            <color indexed="81"/>
            <rFont val="Tahoma"/>
            <family val="2"/>
            <charset val="186"/>
          </rPr>
          <t>Kogu turniiri jooksul mängitud mängude punktide VAHE</t>
        </r>
      </text>
    </comment>
    <comment ref="O6" authorId="0">
      <text>
        <r>
          <rPr>
            <b/>
            <sz val="8"/>
            <color indexed="81"/>
            <rFont val="Tahoma"/>
            <family val="2"/>
            <charset val="186"/>
          </rPr>
          <t>Kogu turniiri jooksul mängitud mängude punktide VAHE</t>
        </r>
      </text>
    </comment>
    <comment ref="P6" authorId="0">
      <text>
        <r>
          <rPr>
            <b/>
            <sz val="8"/>
            <color indexed="81"/>
            <rFont val="Tahoma"/>
            <family val="2"/>
            <charset val="186"/>
          </rPr>
          <t>Kogu turniiri jooksul mängitud mängude keskmine punktide SUHE</t>
        </r>
      </text>
    </comment>
    <comment ref="R6" authorId="0">
      <text>
        <r>
          <rPr>
            <b/>
            <sz val="8"/>
            <color indexed="81"/>
            <rFont val="Tahoma"/>
            <family val="2"/>
            <charset val="186"/>
          </rPr>
          <t>TRUE kui: 
3-ses alagrupis 3 nime ja   6 tulemust või
4-ses alagrupis 4 nime ja 12 tulemust või
5-ses alagrupis 5 nime ja 20 tulemust või
6-ses alagrupis 5 nime ja 30 tulemust</t>
        </r>
      </text>
    </comment>
  </commentList>
</comments>
</file>

<file path=xl/comments14.xml><?xml version="1.0" encoding="utf-8"?>
<comments xmlns="http://schemas.openxmlformats.org/spreadsheetml/2006/main">
  <authors>
    <author>Author</author>
  </authors>
  <commentList>
    <comment ref="AC6" authorId="0">
      <text>
        <r>
          <rPr>
            <b/>
            <sz val="8"/>
            <color indexed="81"/>
            <rFont val="Tahoma"/>
            <family val="2"/>
            <charset val="186"/>
          </rPr>
          <t>Kogu turniiri jooksul mängitud mängude punktide VAHE</t>
        </r>
      </text>
    </comment>
  </commentList>
</comments>
</file>

<file path=xl/comments15.xml><?xml version="1.0" encoding="utf-8"?>
<comments xmlns="http://schemas.openxmlformats.org/spreadsheetml/2006/main">
  <authors>
    <author>Author</author>
  </authors>
  <commentList>
    <comment ref="AC6" authorId="0">
      <text>
        <r>
          <rPr>
            <b/>
            <sz val="8"/>
            <color indexed="81"/>
            <rFont val="Tahoma"/>
            <family val="2"/>
            <charset val="186"/>
          </rPr>
          <t>Kogu turniiri jooksul mängitud mängude punktide VAHE</t>
        </r>
      </text>
    </comment>
  </commentList>
</comments>
</file>

<file path=xl/comments16.xml><?xml version="1.0" encoding="utf-8"?>
<comments xmlns="http://schemas.openxmlformats.org/spreadsheetml/2006/main">
  <authors>
    <author>Author</author>
  </authors>
  <commentList>
    <comment ref="AC6" authorId="0">
      <text>
        <r>
          <rPr>
            <b/>
            <sz val="8"/>
            <color indexed="81"/>
            <rFont val="Tahoma"/>
            <family val="2"/>
            <charset val="186"/>
          </rPr>
          <t>Kogu turniiri jooksul mängitud mängude punktide VAHE</t>
        </r>
      </text>
    </comment>
  </commentList>
</comments>
</file>

<file path=xl/comments17.xml><?xml version="1.0" encoding="utf-8"?>
<comments xmlns="http://schemas.openxmlformats.org/spreadsheetml/2006/main">
  <authors>
    <author>Author</author>
  </authors>
  <commentList>
    <comment ref="AC6" authorId="0">
      <text>
        <r>
          <rPr>
            <b/>
            <sz val="8"/>
            <color indexed="81"/>
            <rFont val="Tahoma"/>
            <family val="2"/>
            <charset val="186"/>
          </rPr>
          <t>Kogu turniiri jooksul mängitud mängude punktide VAHE</t>
        </r>
      </text>
    </comment>
  </commentList>
</comments>
</file>

<file path=xl/comments18.xml><?xml version="1.0" encoding="utf-8"?>
<comments xmlns="http://schemas.openxmlformats.org/spreadsheetml/2006/main">
  <authors>
    <author>Author</author>
  </authors>
  <commentList>
    <comment ref="H6" authorId="0">
      <text>
        <r>
          <rPr>
            <b/>
            <sz val="8"/>
            <color indexed="81"/>
            <rFont val="Tahoma"/>
            <family val="2"/>
            <charset val="186"/>
          </rPr>
          <t>Võite - Kaotusi</t>
        </r>
      </text>
    </comment>
    <comment ref="J6" authorId="0">
      <text>
        <r>
          <rPr>
            <b/>
            <sz val="8"/>
            <color indexed="81"/>
            <rFont val="Tahoma"/>
            <family val="2"/>
            <charset val="186"/>
          </rPr>
          <t>Võite omavahelistes mängudes</t>
        </r>
      </text>
    </comment>
    <comment ref="L6" authorId="0">
      <text>
        <r>
          <rPr>
            <b/>
            <sz val="8"/>
            <color indexed="81"/>
            <rFont val="Tahoma"/>
            <family val="2"/>
            <charset val="186"/>
          </rPr>
          <t>Punktide vahe omavahelistes mängudes</t>
        </r>
      </text>
    </comment>
    <comment ref="M6" authorId="0">
      <text>
        <r>
          <rPr>
            <b/>
            <sz val="8"/>
            <color indexed="81"/>
            <rFont val="Tahoma"/>
            <family val="2"/>
            <charset val="186"/>
          </rPr>
          <t>Kui omavahelistes mängudes on kõigil võrdselt võite ja ka punktide vahe on võrdne, siis vaatab, kumb võitis</t>
        </r>
      </text>
    </comment>
    <comment ref="N6" authorId="0">
      <text>
        <r>
          <rPr>
            <b/>
            <sz val="8"/>
            <color indexed="81"/>
            <rFont val="Tahoma"/>
            <family val="2"/>
            <charset val="186"/>
          </rPr>
          <t>Kogu turniiri jooksul mängitud mängude punktide VAHE</t>
        </r>
      </text>
    </comment>
    <comment ref="O6" authorId="0">
      <text>
        <r>
          <rPr>
            <b/>
            <sz val="8"/>
            <color indexed="81"/>
            <rFont val="Tahoma"/>
            <family val="2"/>
            <charset val="186"/>
          </rPr>
          <t>Kogu turniiri jooksul mängitud mängude punktide VAHE</t>
        </r>
      </text>
    </comment>
    <comment ref="P6" authorId="0">
      <text>
        <r>
          <rPr>
            <b/>
            <sz val="8"/>
            <color indexed="81"/>
            <rFont val="Tahoma"/>
            <family val="2"/>
            <charset val="186"/>
          </rPr>
          <t>Kogu turniiri jooksul mängitud mängude keskmine punktide SUHE</t>
        </r>
      </text>
    </comment>
    <comment ref="R6" authorId="0">
      <text>
        <r>
          <rPr>
            <b/>
            <sz val="8"/>
            <color indexed="81"/>
            <rFont val="Tahoma"/>
            <family val="2"/>
            <charset val="186"/>
          </rPr>
          <t>TRUE kui: 
3-ses alagrupis 3 nime ja   6 tulemust või
4-ses alagrupis 4 nime ja 12 tulemust või
5-ses alagrupis 5 nime ja 20 tulemust või
6-ses alagrupis 5 nime ja 30 tulemust</t>
        </r>
      </text>
    </comment>
  </commentList>
</comments>
</file>

<file path=xl/comments19.xml><?xml version="1.0" encoding="utf-8"?>
<comments xmlns="http://schemas.openxmlformats.org/spreadsheetml/2006/main">
  <authors>
    <author>Author</author>
  </authors>
  <commentList>
    <comment ref="AC6" authorId="0">
      <text>
        <r>
          <rPr>
            <b/>
            <sz val="8"/>
            <color indexed="81"/>
            <rFont val="Tahoma"/>
            <family val="2"/>
            <charset val="186"/>
          </rPr>
          <t>Kogu turniiri jooksul mängitud mängude punktide VAHE</t>
        </r>
      </text>
    </comment>
  </commentList>
</comments>
</file>

<file path=xl/comments2.xml><?xml version="1.0" encoding="utf-8"?>
<comments xmlns="http://schemas.openxmlformats.org/spreadsheetml/2006/main">
  <authors>
    <author>Author</author>
  </authors>
  <commentList>
    <comment ref="K8" authorId="0">
      <text>
        <r>
          <rPr>
            <b/>
            <sz val="8"/>
            <color indexed="81"/>
            <rFont val="Tahoma"/>
            <family val="2"/>
            <charset val="186"/>
          </rPr>
          <t>Eesti meistrivõistlustel osalemiseks peavad olema: 
 - petankeri litsents, 
 - võistluskuulid.</t>
        </r>
      </text>
    </comment>
    <comment ref="K10" authorId="0">
      <text>
        <r>
          <rPr>
            <b/>
            <sz val="8"/>
            <color indexed="81"/>
            <rFont val="Tahoma"/>
            <family val="2"/>
            <charset val="186"/>
          </rPr>
          <t>Harku, Pikk 19
Harku petangihall</t>
        </r>
      </text>
    </comment>
    <comment ref="M13" authorId="0">
      <text>
        <r>
          <rPr>
            <b/>
            <sz val="8"/>
            <color indexed="81"/>
            <rFont val="Tahoma"/>
            <family val="2"/>
            <charset val="186"/>
          </rPr>
          <t>Voka, Narva mnt 2
Voka petangihall</t>
        </r>
      </text>
    </comment>
    <comment ref="K16" authorId="0">
      <text>
        <r>
          <rPr>
            <b/>
            <sz val="8"/>
            <color indexed="81"/>
            <rFont val="Tahoma"/>
            <family val="2"/>
            <charset val="186"/>
          </rPr>
          <t>Harku, Pikk 19
Harku petangihall</t>
        </r>
      </text>
    </comment>
    <comment ref="M16" authorId="0">
      <text>
        <r>
          <rPr>
            <b/>
            <sz val="8"/>
            <color indexed="81"/>
            <rFont val="Tahoma"/>
            <family val="2"/>
            <charset val="186"/>
          </rPr>
          <t>Harku, Pikk 19
Harku petangihall</t>
        </r>
      </text>
    </comment>
    <comment ref="K19" authorId="0">
      <text>
        <r>
          <rPr>
            <b/>
            <sz val="8"/>
            <color indexed="81"/>
            <rFont val="Tahoma"/>
            <family val="2"/>
            <charset val="186"/>
          </rPr>
          <t>Harku, Pikk 19
Harku petangihall</t>
        </r>
      </text>
    </comment>
    <comment ref="M19" authorId="0">
      <text>
        <r>
          <rPr>
            <b/>
            <sz val="8"/>
            <color indexed="81"/>
            <rFont val="Tahoma"/>
            <family val="2"/>
            <charset val="186"/>
          </rPr>
          <t>Harku, Pikk 19
Harku petangihall</t>
        </r>
      </text>
    </comment>
    <comment ref="M27" authorId="0">
      <text>
        <r>
          <rPr>
            <b/>
            <sz val="8"/>
            <color indexed="81"/>
            <rFont val="Tahoma"/>
            <family val="2"/>
            <charset val="186"/>
          </rPr>
          <t>Voka, Narva mnt 2
Voka petangihall</t>
        </r>
      </text>
    </comment>
    <comment ref="J28" authorId="0">
      <text>
        <r>
          <rPr>
            <b/>
            <sz val="8"/>
            <color indexed="81"/>
            <rFont val="Tahoma"/>
            <family val="2"/>
            <charset val="186"/>
          </rPr>
          <t>CEP lehel 26. on viga</t>
        </r>
      </text>
    </comment>
    <comment ref="M35" authorId="0">
      <text>
        <r>
          <rPr>
            <b/>
            <sz val="8"/>
            <color indexed="81"/>
            <rFont val="Tahoma"/>
            <family val="2"/>
            <charset val="186"/>
          </rPr>
          <t>Voka, Narva mnt 2
Voka petangihall</t>
        </r>
      </text>
    </comment>
    <comment ref="M42" authorId="0">
      <text>
        <r>
          <rPr>
            <b/>
            <sz val="8"/>
            <color indexed="81"/>
            <rFont val="Tahoma"/>
            <family val="2"/>
            <charset val="186"/>
          </rPr>
          <t>Voka, Narva mnt 2
Voka petangihall</t>
        </r>
      </text>
    </comment>
    <comment ref="M48" authorId="0">
      <text>
        <r>
          <rPr>
            <b/>
            <sz val="8"/>
            <color indexed="81"/>
            <rFont val="Tahoma"/>
            <family val="2"/>
            <charset val="186"/>
          </rPr>
          <t>Voka, Narva mnt 2
Voka petangihall</t>
        </r>
      </text>
    </comment>
    <comment ref="N49" authorId="0">
      <text>
        <r>
          <rPr>
            <b/>
            <sz val="8"/>
            <color indexed="81"/>
            <rFont val="Tahoma"/>
            <family val="2"/>
            <charset val="186"/>
          </rPr>
          <t>jõululaupäev</t>
        </r>
      </text>
    </comment>
    <comment ref="K51" authorId="0">
      <text>
        <r>
          <rPr>
            <b/>
            <sz val="8"/>
            <color indexed="81"/>
            <rFont val="Tahoma"/>
            <family val="2"/>
            <charset val="186"/>
          </rPr>
          <t>Voka, Narva mnt 2
Voka petangihall</t>
        </r>
      </text>
    </comment>
    <comment ref="B52" authorId="0">
      <text>
        <r>
          <rPr>
            <b/>
            <sz val="8"/>
            <color indexed="81"/>
            <rFont val="Tahoma"/>
            <family val="2"/>
            <charset val="186"/>
          </rPr>
          <t>esimene jõulupüha</t>
        </r>
      </text>
    </comment>
    <comment ref="D52" authorId="0">
      <text>
        <r>
          <rPr>
            <b/>
            <sz val="8"/>
            <color indexed="81"/>
            <rFont val="Tahoma"/>
            <family val="2"/>
            <charset val="186"/>
          </rPr>
          <t>teine jõulupüha</t>
        </r>
      </text>
    </comment>
    <comment ref="K54" authorId="0">
      <text>
        <r>
          <rPr>
            <b/>
            <sz val="8"/>
            <color indexed="81"/>
            <rFont val="Tahoma"/>
            <family val="2"/>
            <charset val="186"/>
          </rPr>
          <t>Voka, Narva mnt 2
Voka petangihall</t>
        </r>
      </text>
    </comment>
    <comment ref="B56" authorId="0">
      <text>
        <r>
          <rPr>
            <b/>
            <sz val="8"/>
            <color indexed="81"/>
            <rFont val="Tahoma"/>
            <family val="2"/>
            <charset val="186"/>
          </rPr>
          <t>uusaasta</t>
        </r>
      </text>
    </comment>
    <comment ref="M58" authorId="0">
      <text>
        <r>
          <rPr>
            <b/>
            <sz val="8"/>
            <color indexed="81"/>
            <rFont val="Tahoma"/>
            <family val="2"/>
            <charset val="186"/>
          </rPr>
          <t>Voka, Narva mnt 2
Voka petangihall</t>
        </r>
      </text>
    </comment>
    <comment ref="M64" authorId="0">
      <text>
        <r>
          <rPr>
            <b/>
            <sz val="8"/>
            <color indexed="81"/>
            <rFont val="Tahoma"/>
            <family val="2"/>
            <charset val="186"/>
          </rPr>
          <t>Voka, Narva mnt 2
Voka petangihall</t>
        </r>
      </text>
    </comment>
    <comment ref="M67" authorId="0">
      <text>
        <r>
          <rPr>
            <b/>
            <sz val="8"/>
            <color indexed="81"/>
            <rFont val="Tahoma"/>
            <family val="2"/>
            <charset val="186"/>
          </rPr>
          <t>Voka, Narva mnt 2
Voka petangihall</t>
        </r>
      </text>
    </comment>
    <comment ref="M75" authorId="0">
      <text>
        <r>
          <rPr>
            <b/>
            <sz val="8"/>
            <color indexed="81"/>
            <rFont val="Tahoma"/>
            <family val="2"/>
            <charset val="186"/>
          </rPr>
          <t>Voka, Narva mnt 2
Voka petangihall</t>
        </r>
      </text>
    </comment>
    <comment ref="M78" authorId="0">
      <text>
        <r>
          <rPr>
            <b/>
            <sz val="8"/>
            <color indexed="81"/>
            <rFont val="Tahoma"/>
            <family val="2"/>
            <charset val="186"/>
          </rPr>
          <t>Voka, Narva mnt 2
Voka petangihall</t>
        </r>
      </text>
    </comment>
    <comment ref="L79" authorId="0">
      <text>
        <r>
          <rPr>
            <b/>
            <sz val="8"/>
            <color indexed="81"/>
            <rFont val="Tahoma"/>
            <family val="2"/>
            <charset val="186"/>
          </rPr>
          <t>iseseisvuspäe, 
Eesti Vabariigi aastapäev</t>
        </r>
      </text>
    </comment>
    <comment ref="K81" authorId="0">
      <text>
        <r>
          <rPr>
            <b/>
            <sz val="8"/>
            <color indexed="81"/>
            <rFont val="Tahoma"/>
            <family val="2"/>
            <charset val="186"/>
          </rPr>
          <t>Voka, Narva mnt 2
Voka petangihall</t>
        </r>
      </text>
    </comment>
    <comment ref="M81" authorId="0">
      <text>
        <r>
          <rPr>
            <b/>
            <sz val="8"/>
            <color indexed="81"/>
            <rFont val="Tahoma"/>
            <family val="2"/>
            <charset val="186"/>
          </rPr>
          <t>Voka, Narva mnt 2
Voka petangihall</t>
        </r>
      </text>
    </comment>
    <comment ref="M89" authorId="0">
      <text>
        <r>
          <rPr>
            <b/>
            <sz val="8"/>
            <color indexed="81"/>
            <rFont val="Tahoma"/>
            <family val="2"/>
            <charset val="186"/>
          </rPr>
          <t>Voka, Narva mnt 2
Voka petangihall</t>
        </r>
      </text>
    </comment>
    <comment ref="M92" authorId="0">
      <text>
        <r>
          <rPr>
            <b/>
            <sz val="8"/>
            <color indexed="81"/>
            <rFont val="Tahoma"/>
            <family val="2"/>
            <charset val="186"/>
          </rPr>
          <t>Voka, Narva mnt 2
Voka petangihall</t>
        </r>
      </text>
    </comment>
    <comment ref="M95" authorId="0">
      <text>
        <r>
          <rPr>
            <b/>
            <sz val="8"/>
            <color indexed="81"/>
            <rFont val="Tahoma"/>
            <family val="2"/>
            <charset val="186"/>
          </rPr>
          <t>Voka, Narva mnt 2
Voka petangihall</t>
        </r>
      </text>
    </comment>
    <comment ref="J96" authorId="0">
      <text>
        <r>
          <rPr>
            <b/>
            <sz val="8"/>
            <color indexed="81"/>
            <rFont val="Tahoma"/>
            <family val="2"/>
            <charset val="186"/>
          </rPr>
          <t>suur reede</t>
        </r>
      </text>
    </comment>
    <comment ref="N96" authorId="0">
      <text>
        <r>
          <rPr>
            <b/>
            <sz val="8"/>
            <color indexed="81"/>
            <rFont val="Tahoma"/>
            <family val="2"/>
            <charset val="186"/>
          </rPr>
          <t>ülestõusmispühade 1. püha</t>
        </r>
      </text>
    </comment>
    <comment ref="I98" authorId="0">
      <text>
        <r>
          <rPr>
            <b/>
            <sz val="8"/>
            <color indexed="81"/>
            <rFont val="Tahoma"/>
            <family val="2"/>
            <charset val="186"/>
          </rPr>
          <t>Harku, Pikk 19
Harku petangihall</t>
        </r>
      </text>
    </comment>
    <comment ref="K98" authorId="0">
      <text>
        <r>
          <rPr>
            <b/>
            <sz val="8"/>
            <color indexed="81"/>
            <rFont val="Tahoma"/>
            <family val="2"/>
            <charset val="186"/>
          </rPr>
          <t>Harku, Pikk 19
Harku petangihall</t>
        </r>
      </text>
    </comment>
    <comment ref="M98" authorId="0">
      <text>
        <r>
          <rPr>
            <b/>
            <sz val="8"/>
            <color indexed="81"/>
            <rFont val="Tahoma"/>
            <family val="2"/>
            <charset val="186"/>
          </rPr>
          <t>Voka, Narva mnt 2
Voka petangihall</t>
        </r>
      </text>
    </comment>
    <comment ref="K102" authorId="0">
      <text>
        <r>
          <rPr>
            <b/>
            <sz val="8"/>
            <color indexed="81"/>
            <rFont val="Tahoma"/>
            <family val="2"/>
            <charset val="186"/>
          </rPr>
          <t>Harku, Pikk 19
Harku petangihall</t>
        </r>
      </text>
    </comment>
    <comment ref="M105" authorId="0">
      <text>
        <r>
          <rPr>
            <b/>
            <sz val="8"/>
            <color indexed="81"/>
            <rFont val="Tahoma"/>
            <family val="2"/>
            <charset val="186"/>
          </rPr>
          <t>Voka, Narva mnt 2
Voka petangihall</t>
        </r>
      </text>
    </comment>
    <comment ref="K108" authorId="0">
      <text>
        <r>
          <rPr>
            <b/>
            <sz val="8"/>
            <color indexed="81"/>
            <rFont val="Tahoma"/>
            <family val="2"/>
            <charset val="186"/>
          </rPr>
          <t>Harku, Pikk 19
Harku petangihall</t>
        </r>
      </text>
    </comment>
    <comment ref="M108" authorId="0">
      <text>
        <r>
          <rPr>
            <b/>
            <sz val="8"/>
            <color indexed="81"/>
            <rFont val="Tahoma"/>
            <family val="2"/>
            <charset val="186"/>
          </rPr>
          <t>Harku, Pikk 19
Harku petangihall</t>
        </r>
      </text>
    </comment>
    <comment ref="K111" authorId="0">
      <text>
        <r>
          <rPr>
            <b/>
            <sz val="8"/>
            <color indexed="81"/>
            <rFont val="Tahoma"/>
            <family val="2"/>
            <charset val="186"/>
          </rPr>
          <t>Harku, Pikk 19
Harku petangihall</t>
        </r>
      </text>
    </comment>
    <comment ref="M111" authorId="0">
      <text>
        <r>
          <rPr>
            <b/>
            <sz val="8"/>
            <color indexed="81"/>
            <rFont val="Tahoma"/>
            <family val="2"/>
            <charset val="186"/>
          </rPr>
          <t>Voka, Narva mnt 2
Voka petangihall</t>
        </r>
      </text>
    </comment>
    <comment ref="K114" authorId="0">
      <text>
        <r>
          <rPr>
            <b/>
            <sz val="8"/>
            <color indexed="81"/>
            <rFont val="Tahoma"/>
            <family val="2"/>
            <charset val="186"/>
          </rPr>
          <t>Harku, Pikk 19
Harku petangihall</t>
        </r>
      </text>
    </comment>
    <comment ref="M114" authorId="0">
      <text>
        <r>
          <rPr>
            <b/>
            <sz val="8"/>
            <color indexed="81"/>
            <rFont val="Tahoma"/>
            <family val="2"/>
            <charset val="186"/>
          </rPr>
          <t>Voka, Narva mnt 2
Voka petangihall</t>
        </r>
      </text>
    </comment>
  </commentList>
</comments>
</file>

<file path=xl/comments20.xml><?xml version="1.0" encoding="utf-8"?>
<comments xmlns="http://schemas.openxmlformats.org/spreadsheetml/2006/main">
  <authors>
    <author>Author</author>
  </authors>
  <commentList>
    <comment ref="AC6" authorId="0">
      <text>
        <r>
          <rPr>
            <b/>
            <sz val="8"/>
            <color indexed="81"/>
            <rFont val="Tahoma"/>
            <family val="2"/>
            <charset val="186"/>
          </rPr>
          <t>Kogu turniiri jooksul mängitud mängude punktide VAHE</t>
        </r>
      </text>
    </comment>
  </commentList>
</comments>
</file>

<file path=xl/comments21.xml><?xml version="1.0" encoding="utf-8"?>
<comments xmlns="http://schemas.openxmlformats.org/spreadsheetml/2006/main">
  <authors>
    <author>Author</author>
  </authors>
  <commentList>
    <comment ref="AC6" authorId="0">
      <text>
        <r>
          <rPr>
            <b/>
            <sz val="8"/>
            <color indexed="81"/>
            <rFont val="Tahoma"/>
            <family val="2"/>
            <charset val="186"/>
          </rPr>
          <t>Kogu turniiri jooksul mängitud mängude punktide VAHE</t>
        </r>
      </text>
    </comment>
  </commentList>
</comments>
</file>

<file path=xl/comments22.xml><?xml version="1.0" encoding="utf-8"?>
<comments xmlns="http://schemas.openxmlformats.org/spreadsheetml/2006/main">
  <authors>
    <author>Author</author>
  </authors>
  <commentList>
    <comment ref="AC6" authorId="0">
      <text>
        <r>
          <rPr>
            <b/>
            <sz val="8"/>
            <color indexed="81"/>
            <rFont val="Tahoma"/>
            <family val="2"/>
            <charset val="186"/>
          </rPr>
          <t>Kogu turniiri jooksul mängitud mängude punktide VAHE</t>
        </r>
      </text>
    </comment>
  </commentList>
</comments>
</file>

<file path=xl/comments23.xml><?xml version="1.0" encoding="utf-8"?>
<comments xmlns="http://schemas.openxmlformats.org/spreadsheetml/2006/main">
  <authors>
    <author>Author</author>
  </authors>
  <commentList>
    <comment ref="AC6" authorId="0">
      <text>
        <r>
          <rPr>
            <b/>
            <sz val="8"/>
            <color indexed="81"/>
            <rFont val="Tahoma"/>
            <family val="2"/>
            <charset val="186"/>
          </rPr>
          <t>Kogu turniiri jooksul mängitud mängude punktide VAHE</t>
        </r>
      </text>
    </comment>
  </commentList>
</comments>
</file>

<file path=xl/comments24.xml><?xml version="1.0" encoding="utf-8"?>
<comments xmlns="http://schemas.openxmlformats.org/spreadsheetml/2006/main">
  <authors>
    <author>Author</author>
  </authors>
  <commentList>
    <comment ref="AC6" authorId="0">
      <text>
        <r>
          <rPr>
            <b/>
            <sz val="8"/>
            <color indexed="81"/>
            <rFont val="Tahoma"/>
            <family val="2"/>
            <charset val="186"/>
          </rPr>
          <t>Kogu turniiri jooksul mängitud mängude punktide VAHE</t>
        </r>
      </text>
    </comment>
  </commentList>
</comments>
</file>

<file path=xl/comments25.xml><?xml version="1.0" encoding="utf-8"?>
<comments xmlns="http://schemas.openxmlformats.org/spreadsheetml/2006/main">
  <authors>
    <author>Author</author>
  </authors>
  <commentList>
    <comment ref="AC6" authorId="0">
      <text>
        <r>
          <rPr>
            <b/>
            <sz val="8"/>
            <color indexed="81"/>
            <rFont val="Tahoma"/>
            <family val="2"/>
            <charset val="186"/>
          </rPr>
          <t>Kogu turniiri jooksul mängitud mängude punktide VAHE</t>
        </r>
      </text>
    </comment>
  </commentList>
</comments>
</file>

<file path=xl/comments26.xml><?xml version="1.0" encoding="utf-8"?>
<comments xmlns="http://schemas.openxmlformats.org/spreadsheetml/2006/main">
  <authors>
    <author>Author</author>
  </authors>
  <commentList>
    <comment ref="AC6" authorId="0">
      <text>
        <r>
          <rPr>
            <b/>
            <sz val="8"/>
            <color indexed="81"/>
            <rFont val="Tahoma"/>
            <family val="2"/>
            <charset val="186"/>
          </rPr>
          <t>Kogu turniiri jooksul mängitud mängude punktide VAHE</t>
        </r>
      </text>
    </comment>
  </commentList>
</comments>
</file>

<file path=xl/comments27.xml><?xml version="1.0" encoding="utf-8"?>
<comments xmlns="http://schemas.openxmlformats.org/spreadsheetml/2006/main">
  <authors>
    <author>Author</author>
  </authors>
  <commentList>
    <comment ref="AC6" authorId="0">
      <text>
        <r>
          <rPr>
            <b/>
            <sz val="8"/>
            <color indexed="81"/>
            <rFont val="Tahoma"/>
            <family val="2"/>
            <charset val="186"/>
          </rPr>
          <t>Kogu turniiri jooksul mängitud mängude punktide VAHE</t>
        </r>
      </text>
    </comment>
  </commentList>
</comments>
</file>

<file path=xl/comments3.xml><?xml version="1.0" encoding="utf-8"?>
<comments xmlns="http://schemas.openxmlformats.org/spreadsheetml/2006/main">
  <authors>
    <author>Author</author>
  </authors>
  <commentList>
    <comment ref="AI1" authorId="0">
      <text>
        <r>
          <rPr>
            <b/>
            <sz val="8"/>
            <color indexed="81"/>
            <rFont val="Tahoma"/>
            <family val="2"/>
            <charset val="186"/>
          </rPr>
          <t>Paarismängus saab viimane koht 2 punkti ja iga kõrgem koht 2 punkti rohkem.
Triodes saab viimane koht 3 punkti ja iga kõrgem koht 3 punkti rohkem.</t>
        </r>
      </text>
    </comment>
    <comment ref="A6" authorId="0">
      <text>
        <r>
          <rPr>
            <b/>
            <sz val="8"/>
            <color indexed="81"/>
            <rFont val="Tahoma"/>
            <family val="2"/>
            <charset val="186"/>
          </rPr>
          <t>Viru spordiklubi mängijad</t>
        </r>
        <r>
          <rPr>
            <sz val="8"/>
            <color indexed="81"/>
            <rFont val="Tahoma"/>
            <family val="2"/>
            <charset val="186"/>
          </rPr>
          <t xml:space="preserve">
</t>
        </r>
      </text>
    </comment>
    <comment ref="C6" authorId="0">
      <text>
        <r>
          <rPr>
            <b/>
            <sz val="8"/>
            <color indexed="81"/>
            <rFont val="Tahoma"/>
            <family val="2"/>
            <charset val="186"/>
          </rPr>
          <t>Toila valla mängijad</t>
        </r>
      </text>
    </comment>
    <comment ref="G6" authorId="0">
      <text>
        <r>
          <rPr>
            <b/>
            <sz val="8"/>
            <color indexed="81"/>
            <rFont val="Tahoma"/>
            <family val="2"/>
            <charset val="186"/>
          </rPr>
          <t>Naised</t>
        </r>
      </text>
    </comment>
    <comment ref="I6" authorId="0">
      <text>
        <r>
          <rPr>
            <b/>
            <sz val="8"/>
            <color indexed="81"/>
            <rFont val="Tahoma"/>
            <family val="2"/>
            <charset val="186"/>
          </rPr>
          <t>Juuniorid</t>
        </r>
        <r>
          <rPr>
            <sz val="8"/>
            <color indexed="81"/>
            <rFont val="Tahoma"/>
            <family val="2"/>
            <charset val="186"/>
          </rPr>
          <t xml:space="preserve">
</t>
        </r>
      </text>
    </comment>
    <comment ref="P6" authorId="0">
      <text>
        <r>
          <rPr>
            <b/>
            <sz val="8"/>
            <color indexed="81"/>
            <rFont val="Tahoma"/>
            <family val="2"/>
            <charset val="186"/>
          </rPr>
          <t>Toila valla mängijad</t>
        </r>
        <r>
          <rPr>
            <sz val="8"/>
            <color indexed="81"/>
            <rFont val="Tahoma"/>
            <family val="2"/>
            <charset val="186"/>
          </rPr>
          <t xml:space="preserve">
</t>
        </r>
      </text>
    </comment>
    <comment ref="Q6" authorId="0">
      <text>
        <r>
          <rPr>
            <b/>
            <sz val="8"/>
            <color indexed="81"/>
            <rFont val="Tahoma"/>
            <family val="2"/>
            <charset val="186"/>
          </rPr>
          <t>Viru SK mängijad seisuga 02.02.2022</t>
        </r>
      </text>
    </comment>
    <comment ref="R6" authorId="0">
      <text>
        <r>
          <rPr>
            <b/>
            <sz val="8"/>
            <color indexed="81"/>
            <rFont val="Tahoma"/>
            <family val="2"/>
            <charset val="186"/>
          </rPr>
          <t>3 kehvemat tulemust võetakse maha</t>
        </r>
        <r>
          <rPr>
            <sz val="8"/>
            <color indexed="81"/>
            <rFont val="Tahoma"/>
            <family val="2"/>
            <charset val="186"/>
          </rPr>
          <t xml:space="preserve">
</t>
        </r>
      </text>
    </comment>
    <comment ref="O43" authorId="0">
      <text>
        <r>
          <rPr>
            <b/>
            <sz val="8"/>
            <color indexed="81"/>
            <rFont val="Tahoma"/>
            <family val="2"/>
            <charset val="186"/>
          </rPr>
          <t>Sünd 2012</t>
        </r>
      </text>
    </comment>
    <comment ref="Q55" authorId="0">
      <text>
        <r>
          <rPr>
            <b/>
            <sz val="8"/>
            <color indexed="81"/>
            <rFont val="Tahoma"/>
            <family val="2"/>
            <charset val="186"/>
          </rPr>
          <t>Tartu - aastast 2021</t>
        </r>
      </text>
    </comment>
    <comment ref="Q57" authorId="0">
      <text>
        <r>
          <rPr>
            <b/>
            <sz val="8"/>
            <color indexed="81"/>
            <rFont val="Tahoma"/>
            <family val="2"/>
            <charset val="186"/>
          </rPr>
          <t>Tartu</t>
        </r>
      </text>
    </comment>
    <comment ref="Q86" authorId="0">
      <text>
        <r>
          <rPr>
            <b/>
            <sz val="8"/>
            <color indexed="81"/>
            <rFont val="Tahoma"/>
            <family val="2"/>
            <charset val="186"/>
          </rPr>
          <t>Konju</t>
        </r>
      </text>
    </comment>
    <comment ref="L92" authorId="0">
      <text>
        <r>
          <rPr>
            <b/>
            <sz val="8"/>
            <color indexed="81"/>
            <rFont val="Tahoma"/>
            <family val="2"/>
            <charset val="186"/>
          </rPr>
          <t>Наталия Геннадьевна Кяхяря 
Ивангород 
Natalia Kyakhyarya 
Ivangorod</t>
        </r>
      </text>
    </comment>
    <comment ref="Q99" authorId="0">
      <text>
        <r>
          <rPr>
            <b/>
            <sz val="8"/>
            <color indexed="81"/>
            <rFont val="Tahoma"/>
            <family val="2"/>
            <charset val="186"/>
          </rPr>
          <t>Tartu</t>
        </r>
      </text>
    </comment>
    <comment ref="O115" authorId="0">
      <text>
        <r>
          <rPr>
            <b/>
            <sz val="8"/>
            <color indexed="81"/>
            <rFont val="Tahoma"/>
            <family val="2"/>
            <charset val="186"/>
          </rPr>
          <t>Author:</t>
        </r>
        <r>
          <rPr>
            <sz val="8"/>
            <color indexed="81"/>
            <rFont val="Tahoma"/>
            <family val="2"/>
            <charset val="186"/>
          </rPr>
          <t xml:space="preserve">
2005?</t>
        </r>
      </text>
    </comment>
  </commentList>
</comments>
</file>

<file path=xl/comments4.xml><?xml version="1.0" encoding="utf-8"?>
<comments xmlns="http://schemas.openxmlformats.org/spreadsheetml/2006/main">
  <authors>
    <author>Author</author>
  </authors>
  <commentList>
    <comment ref="AC6" authorId="0">
      <text>
        <r>
          <rPr>
            <b/>
            <sz val="8"/>
            <color indexed="81"/>
            <rFont val="Tahoma"/>
            <family val="2"/>
            <charset val="186"/>
          </rPr>
          <t>Kogu turniiri jooksul mängitud mängude punktide VAHE</t>
        </r>
      </text>
    </comment>
  </commentList>
</comments>
</file>

<file path=xl/comments5.xml><?xml version="1.0" encoding="utf-8"?>
<comments xmlns="http://schemas.openxmlformats.org/spreadsheetml/2006/main">
  <authors>
    <author>Author</author>
  </authors>
  <commentList>
    <comment ref="AC6" authorId="0">
      <text>
        <r>
          <rPr>
            <b/>
            <sz val="8"/>
            <color indexed="81"/>
            <rFont val="Tahoma"/>
            <family val="2"/>
            <charset val="186"/>
          </rPr>
          <t>Kogu turniiri jooksul mängitud mängude punktide VAHE</t>
        </r>
      </text>
    </comment>
  </commentList>
</comments>
</file>

<file path=xl/comments6.xml><?xml version="1.0" encoding="utf-8"?>
<comments xmlns="http://schemas.openxmlformats.org/spreadsheetml/2006/main">
  <authors>
    <author>Author</author>
  </authors>
  <commentList>
    <comment ref="AC6" authorId="0">
      <text>
        <r>
          <rPr>
            <b/>
            <sz val="8"/>
            <color indexed="81"/>
            <rFont val="Tahoma"/>
            <family val="2"/>
            <charset val="186"/>
          </rPr>
          <t>Kogu turniiri jooksul mängitud mängude punktide VAHE</t>
        </r>
      </text>
    </comment>
  </commentList>
</comments>
</file>

<file path=xl/comments7.xml><?xml version="1.0" encoding="utf-8"?>
<comments xmlns="http://schemas.openxmlformats.org/spreadsheetml/2006/main">
  <authors>
    <author>Author</author>
  </authors>
  <commentList>
    <comment ref="AC6" authorId="0">
      <text>
        <r>
          <rPr>
            <b/>
            <sz val="8"/>
            <color indexed="81"/>
            <rFont val="Tahoma"/>
            <family val="2"/>
            <charset val="186"/>
          </rPr>
          <t>Kogu turniiri jooksul mängitud mängude punktide VAHE</t>
        </r>
      </text>
    </comment>
  </commentList>
</comments>
</file>

<file path=xl/comments8.xml><?xml version="1.0" encoding="utf-8"?>
<comments xmlns="http://schemas.openxmlformats.org/spreadsheetml/2006/main">
  <authors>
    <author>Author</author>
  </authors>
  <commentList>
    <comment ref="AC6" authorId="0">
      <text>
        <r>
          <rPr>
            <b/>
            <sz val="8"/>
            <color indexed="81"/>
            <rFont val="Tahoma"/>
            <family val="2"/>
            <charset val="186"/>
          </rPr>
          <t>Kogu turniiri jooksul mängitud mängude punktide VAHE</t>
        </r>
      </text>
    </comment>
  </commentList>
</comments>
</file>

<file path=xl/comments9.xml><?xml version="1.0" encoding="utf-8"?>
<comments xmlns="http://schemas.openxmlformats.org/spreadsheetml/2006/main">
  <authors>
    <author>Author</author>
  </authors>
  <commentList>
    <comment ref="AC6" authorId="0">
      <text>
        <r>
          <rPr>
            <b/>
            <sz val="8"/>
            <color indexed="81"/>
            <rFont val="Tahoma"/>
            <family val="2"/>
            <charset val="186"/>
          </rPr>
          <t>Kogu turniiri jooksul mängitud mängude punktide VAHE</t>
        </r>
      </text>
    </comment>
  </commentList>
</comments>
</file>

<file path=xl/sharedStrings.xml><?xml version="1.0" encoding="utf-8"?>
<sst xmlns="http://schemas.openxmlformats.org/spreadsheetml/2006/main" count="4430" uniqueCount="640">
  <si>
    <t>A</t>
  </si>
  <si>
    <t>B</t>
  </si>
  <si>
    <t>C</t>
  </si>
  <si>
    <t>D</t>
  </si>
  <si>
    <t>E</t>
  </si>
  <si>
    <t>F</t>
  </si>
  <si>
    <t>G</t>
  </si>
  <si>
    <t>H</t>
  </si>
  <si>
    <t>I</t>
  </si>
  <si>
    <t>J</t>
  </si>
  <si>
    <t>K</t>
  </si>
  <si>
    <t>L</t>
  </si>
  <si>
    <t>M</t>
  </si>
  <si>
    <t>N</t>
  </si>
  <si>
    <t>O</t>
  </si>
  <si>
    <t>P</t>
  </si>
  <si>
    <t>Q</t>
  </si>
  <si>
    <t>R</t>
  </si>
  <si>
    <t>S</t>
  </si>
  <si>
    <t>T</t>
  </si>
  <si>
    <t>U</t>
  </si>
  <si>
    <t>V</t>
  </si>
  <si>
    <t>W</t>
  </si>
  <si>
    <t>X</t>
  </si>
  <si>
    <t>Y</t>
  </si>
  <si>
    <t>Z</t>
  </si>
  <si>
    <t>Etappide arvule vastav täht</t>
  </si>
  <si>
    <t>Etappide arv, millel on võistleja saanud näiteks 20 punkti</t>
  </si>
  <si>
    <t>Nagu näha, saab hooajal teha kuni 31 etappi (kuid tähtede ette võib lisada ka 9 numbrit - seega max 40 etappi)</t>
  </si>
  <si>
    <t>Ida-Viru punktid</t>
  </si>
  <si>
    <t>Kollase taustaga on põhitabelile lisatud punktid</t>
  </si>
  <si>
    <t>DSQ</t>
  </si>
  <si>
    <t xml:space="preserve">  </t>
  </si>
  <si>
    <t>kaks tühikut - ei osalenud</t>
  </si>
  <si>
    <t>Kuupäev</t>
  </si>
  <si>
    <t>Aeg</t>
  </si>
  <si>
    <t>Võistlus</t>
  </si>
  <si>
    <t>Mänguviis</t>
  </si>
  <si>
    <t>Toimumiskoht</t>
  </si>
  <si>
    <t>Korraldaja</t>
  </si>
  <si>
    <t>Tasu</t>
  </si>
  <si>
    <t>Osal</t>
  </si>
  <si>
    <t>Duo</t>
  </si>
  <si>
    <t>Johannes Neiland</t>
  </si>
  <si>
    <t>11:00</t>
  </si>
  <si>
    <t>Ivar Viljaste</t>
  </si>
  <si>
    <t>Voka karikasarja võistlused on rohelise taustaga</t>
  </si>
  <si>
    <t>Viimased muudatused on punasega</t>
  </si>
  <si>
    <t>Esmaspäev</t>
  </si>
  <si>
    <t>Teisipäev</t>
  </si>
  <si>
    <t>Kolmapäev</t>
  </si>
  <si>
    <t>Neljapäev</t>
  </si>
  <si>
    <t>Reede</t>
  </si>
  <si>
    <t>Laupäev</t>
  </si>
  <si>
    <t>Pühapäev</t>
  </si>
  <si>
    <t>DUO</t>
  </si>
  <si>
    <t>KOHT</t>
  </si>
  <si>
    <t>Nimi</t>
  </si>
  <si>
    <t>KOKKU</t>
  </si>
  <si>
    <t>Boriss Klubov</t>
  </si>
  <si>
    <t>Janek Tarto</t>
  </si>
  <si>
    <t>Kalle Orro</t>
  </si>
  <si>
    <t>Kristo Viljaste</t>
  </si>
  <si>
    <t>Kenneth Muusikus</t>
  </si>
  <si>
    <t>Matti Vinni</t>
  </si>
  <si>
    <t>Peep Peenema</t>
  </si>
  <si>
    <t>Sirje Viljaste</t>
  </si>
  <si>
    <t>Osalejaid</t>
  </si>
  <si>
    <t>Kuld</t>
  </si>
  <si>
    <t>Hõbe</t>
  </si>
  <si>
    <t>Pronks</t>
  </si>
  <si>
    <t>Punktid</t>
  </si>
  <si>
    <t>Peida halli taustaga veerud</t>
  </si>
  <si>
    <t>vasak täht on 17 punkti, järgmine 16 punkti jne</t>
  </si>
  <si>
    <t>paremus-järjestus</t>
  </si>
  <si>
    <t>nimi tähestik</t>
  </si>
  <si>
    <t>kolm paremat numbrit näitavad mitmes on nimi tähestiku järgi</t>
  </si>
  <si>
    <t>sordi selle</t>
  </si>
  <si>
    <t xml:space="preserve"> </t>
  </si>
  <si>
    <t>Osalusi</t>
  </si>
  <si>
    <t>Võite</t>
  </si>
  <si>
    <t>max 17 võistkonda</t>
  </si>
  <si>
    <t>kasutab</t>
  </si>
  <si>
    <t>järgi</t>
  </si>
  <si>
    <t>**</t>
  </si>
  <si>
    <t>edasi/</t>
  </si>
  <si>
    <t>L***</t>
  </si>
  <si>
    <t>Viru SK</t>
  </si>
  <si>
    <t>Mehed</t>
  </si>
  <si>
    <t>Naised</t>
  </si>
  <si>
    <t>Juuniorid</t>
  </si>
  <si>
    <t>Üld</t>
  </si>
  <si>
    <t>val2</t>
  </si>
  <si>
    <t>val 1&amp;2</t>
  </si>
  <si>
    <t>jä val 1&amp;2</t>
  </si>
  <si>
    <t>val3</t>
  </si>
  <si>
    <t>val 1&amp;2&amp;3</t>
  </si>
  <si>
    <t>jä val 1&amp;2&amp;3</t>
  </si>
  <si>
    <t>rank</t>
  </si>
  <si>
    <t>/koht</t>
  </si>
  <si>
    <t>Jaan Sepp</t>
  </si>
  <si>
    <t>Oskar Sepp</t>
  </si>
  <si>
    <t>Meelis Luud</t>
  </si>
  <si>
    <t>Karla Purgats</t>
  </si>
  <si>
    <t>m</t>
  </si>
  <si>
    <t>Elmo Lageda</t>
  </si>
  <si>
    <t>Vladimir Ogneštšikov</t>
  </si>
  <si>
    <t>Mait Metsla</t>
  </si>
  <si>
    <t>Illar Tõnurist</t>
  </si>
  <si>
    <t>n</t>
  </si>
  <si>
    <t>Jaan Saar</t>
  </si>
  <si>
    <t>Enn Tokman</t>
  </si>
  <si>
    <t>Lemmit Toomra</t>
  </si>
  <si>
    <t>Tarmo Bombe</t>
  </si>
  <si>
    <t>Oleg Rõndenkov</t>
  </si>
  <si>
    <t>Henri Mitt</t>
  </si>
  <si>
    <t>j</t>
  </si>
  <si>
    <t>Tõnu Kapper</t>
  </si>
  <si>
    <t>Urmas Jõeäär</t>
  </si>
  <si>
    <t>Andres Veski</t>
  </si>
  <si>
    <t>Ljudmila Varendi</t>
  </si>
  <si>
    <t>Viktor Švarõgin</t>
  </si>
  <si>
    <t>Svetlana Veski</t>
  </si>
  <si>
    <t>Aigi Orro</t>
  </si>
  <si>
    <t>Tõnis Neiland</t>
  </si>
  <si>
    <t>Einar Juhkam</t>
  </si>
  <si>
    <t>Argo Sepp</t>
  </si>
  <si>
    <t>Kristiin-Marleen Neiland</t>
  </si>
  <si>
    <t>Karoliina Sild</t>
  </si>
  <si>
    <t>Kaspar Mänd</t>
  </si>
  <si>
    <t>Melika Lehtla</t>
  </si>
  <si>
    <t>Toomas Tedrekull</t>
  </si>
  <si>
    <t>Reimo Lõhmus</t>
  </si>
  <si>
    <t>Romek Tarto</t>
  </si>
  <si>
    <t>Urmas Randlaine</t>
  </si>
  <si>
    <t>Ksenija Matšneva</t>
  </si>
  <si>
    <t>Oksana Rõndenkova</t>
  </si>
  <si>
    <t>Veroonika Mendes</t>
  </si>
  <si>
    <t>Sandra Laura Nõmmeloo</t>
  </si>
  <si>
    <t>Andrei Grintšak</t>
  </si>
  <si>
    <t>Mihkel Palk</t>
  </si>
  <si>
    <t>Uku Kollom</t>
  </si>
  <si>
    <t>Fredi Müür</t>
  </si>
  <si>
    <t>Eve Müüdla</t>
  </si>
  <si>
    <t>Heili Vasser</t>
  </si>
  <si>
    <t>Vello Vasser</t>
  </si>
  <si>
    <t>Kevin Sten Liik</t>
  </si>
  <si>
    <t>Rutt Voldek</t>
  </si>
  <si>
    <t>Silver Kingissepp</t>
  </si>
  <si>
    <t>Airi Kruusma</t>
  </si>
  <si>
    <t>Aleksander Korikov</t>
  </si>
  <si>
    <t>Aarne Välja</t>
  </si>
  <si>
    <t>Aleksandr Tipakov</t>
  </si>
  <si>
    <t>Andres Viisitam</t>
  </si>
  <si>
    <t>Antonina Maksimova</t>
  </si>
  <si>
    <t>Brigitta Neiland</t>
  </si>
  <si>
    <t>Henri Müür</t>
  </si>
  <si>
    <t>Jan-Martin Neiland</t>
  </si>
  <si>
    <t>Joana Taalberg</t>
  </si>
  <si>
    <t>Juhan Enniko</t>
  </si>
  <si>
    <t>Kati Tuzberg</t>
  </si>
  <si>
    <t>Margus Vasser</t>
  </si>
  <si>
    <t>Marta Bernat</t>
  </si>
  <si>
    <t>Natalia Kähärä</t>
  </si>
  <si>
    <t>Raul Mõtus</t>
  </si>
  <si>
    <t>Taavi Press</t>
  </si>
  <si>
    <t>Tomas Kivestu</t>
  </si>
  <si>
    <t>Väino Aul</t>
  </si>
  <si>
    <t>Võistkondi</t>
  </si>
  <si>
    <t>V-K</t>
  </si>
  <si>
    <t>Koht</t>
  </si>
  <si>
    <t>+/-</t>
  </si>
  <si>
    <t>1. voor</t>
  </si>
  <si>
    <t>1-5</t>
  </si>
  <si>
    <t>2-4</t>
  </si>
  <si>
    <t>2. voor</t>
  </si>
  <si>
    <t>1-3</t>
  </si>
  <si>
    <t>4-5</t>
  </si>
  <si>
    <t>3. voor</t>
  </si>
  <si>
    <t>2-5</t>
  </si>
  <si>
    <t>3-4</t>
  </si>
  <si>
    <t>4. voor</t>
  </si>
  <si>
    <t>3-5</t>
  </si>
  <si>
    <t>5. voor</t>
  </si>
  <si>
    <t>2-3</t>
  </si>
  <si>
    <t>1-4</t>
  </si>
  <si>
    <t>1. koht</t>
  </si>
  <si>
    <t>2. koht</t>
  </si>
  <si>
    <t>3. koht</t>
  </si>
  <si>
    <t>4. koht</t>
  </si>
  <si>
    <t>5. koht</t>
  </si>
  <si>
    <t>6. koht</t>
  </si>
  <si>
    <t>1-2</t>
  </si>
  <si>
    <t>1 - 8 koht</t>
  </si>
  <si>
    <t>A1</t>
  </si>
  <si>
    <t>D2</t>
  </si>
  <si>
    <t>B1</t>
  </si>
  <si>
    <t>C2</t>
  </si>
  <si>
    <t>C1</t>
  </si>
  <si>
    <t>B2</t>
  </si>
  <si>
    <t>A2</t>
  </si>
  <si>
    <t>D1</t>
  </si>
  <si>
    <t>7. koht</t>
  </si>
  <si>
    <t>8. koht</t>
  </si>
  <si>
    <t>A3</t>
  </si>
  <si>
    <t>B3</t>
  </si>
  <si>
    <t>-</t>
  </si>
  <si>
    <t>C3</t>
  </si>
  <si>
    <t>9. koht</t>
  </si>
  <si>
    <t>D3</t>
  </si>
  <si>
    <t>10. koht</t>
  </si>
  <si>
    <t>11. koht</t>
  </si>
  <si>
    <t>12. koht</t>
  </si>
  <si>
    <t>13. koht</t>
  </si>
  <si>
    <t>14. koht</t>
  </si>
  <si>
    <t>Kui mängija nimi on vigane või puudub reitingutabelist, teeb punaseks</t>
  </si>
  <si>
    <t>9 - 16 koht</t>
  </si>
  <si>
    <t>15. koht</t>
  </si>
  <si>
    <t>16. koht</t>
  </si>
  <si>
    <t>17. koht</t>
  </si>
  <si>
    <t>18. koht</t>
  </si>
  <si>
    <t>Ronald Jõeäär</t>
  </si>
  <si>
    <t>Hillar Neiland</t>
  </si>
  <si>
    <t>Esikolmikus</t>
  </si>
  <si>
    <t>E1</t>
  </si>
  <si>
    <t>F2</t>
  </si>
  <si>
    <t>F1</t>
  </si>
  <si>
    <t>E2</t>
  </si>
  <si>
    <t>E3</t>
  </si>
  <si>
    <t>F3</t>
  </si>
  <si>
    <t>Punkte</t>
  </si>
  <si>
    <t>enne 1 koma</t>
  </si>
  <si>
    <t>pärast 1 koma</t>
  </si>
  <si>
    <t>1 ja 2 koma vahel</t>
  </si>
  <si>
    <t>pärast 2 koma</t>
  </si>
  <si>
    <t>Võit</t>
  </si>
  <si>
    <t>punkti</t>
  </si>
  <si>
    <t>Viik</t>
  </si>
  <si>
    <t>Kaotus</t>
  </si>
  <si>
    <t>Vo</t>
  </si>
  <si>
    <t>V2</t>
  </si>
  <si>
    <t>+/- o</t>
  </si>
  <si>
    <t>V3</t>
  </si>
  <si>
    <t>suhe</t>
  </si>
  <si>
    <t>...,V3.+/-</t>
  </si>
  <si>
    <t>V,Vo</t>
  </si>
  <si>
    <t>V.Vo.V2.+/-</t>
  </si>
  <si>
    <t>Liidia Põllu</t>
  </si>
  <si>
    <t>D4</t>
  </si>
  <si>
    <t>C4</t>
  </si>
  <si>
    <t>B4</t>
  </si>
  <si>
    <t>A4</t>
  </si>
  <si>
    <t>Andres Veski, Svetlana Veski</t>
  </si>
  <si>
    <t>Vladimir Mihhailov</t>
  </si>
  <si>
    <t>kehvemat tulemust võetakse maha - mahatõmbamise format kasutab seda</t>
  </si>
  <si>
    <t>etapist osavõtt on vajalik finaalturniirile pääsemiseks</t>
  </si>
  <si>
    <t>Toila vald</t>
  </si>
  <si>
    <t>Ljudmila Varendi, Viktor Švarõgin</t>
  </si>
  <si>
    <t>9 - 12 koht</t>
  </si>
  <si>
    <t>13 - 18 koht</t>
  </si>
  <si>
    <t>Alar Peek</t>
  </si>
  <si>
    <t>Sander Skrabutenas</t>
  </si>
  <si>
    <t>Denis Skrabutenas</t>
  </si>
  <si>
    <t>Lydia Skrabutenas</t>
  </si>
  <si>
    <t>Veronika Pirk</t>
  </si>
  <si>
    <t>Võistlused toimuvad Voka petangihallis (Narva mnt 2) oktoober 2019 – aprill 2020.</t>
  </si>
  <si>
    <t>Osalema lubatakse kõik huvilised, kes on ennast võistlustele registreerinud ja eelnevalt tasunud osalustasu. Tervisliku seisundi eest vastutab sportlane ise. Üle 0,5 ‰ joobe puhul kõrvaldatakse võistleja antud etapilt.</t>
  </si>
  <si>
    <t>Toimub 13 etappi paarismängus ja loosisuperfinaal (olenevalt võistlejate arvust kas paarismängus või triodele). Etappidel on paaride valik vaba. Võistluste alguses võib registreerida 3 mängijat, vahetada võib iga vooru järel.</t>
  </si>
  <si>
    <t>Maksimaalne võistkondade arv ühel etapil on 18 (sama kehtib superfinaali kohta). Pärast esimest etappi paigutus reitingu alusel.</t>
  </si>
  <si>
    <t>Paremusjärjestus selgitatakse igal etapil eraldi ja ka üldarvestuses. Kui ühel etapil saavad kaks või rohkem võistkonda võrdselt võite, siis arvestatakse omavahelisi mänge. Nende võrdsuse korral omavahelistes mängudes kogutud punkte. Kui omavahel pole mängitud, siis arvestatakse üldist punktide vahet. Igal etapil saab esikoht 20 punkti, iga järgnev koht 1 punkti võrra vähem (kõik osalejad saavad vähemalt 1 punkti). Üldarvestuses liidetakse 10 parema etapi punktid. Punktide võrdsuse korral otsustab suurim parimate kohtade arv.</t>
  </si>
  <si>
    <t>Üldarvestuse 6 paremat mängijat autasustatakse karikaga. Karikaga autasustatakse ka parimat noort kuni 16 a (kaasaarvatud), naist ja Toila valla mängijat.</t>
  </si>
  <si>
    <t>Superfinaalis autasustatakse 3-e parema võistkonna liikmeid väikese karikaga.</t>
  </si>
  <si>
    <t>Osalustasu iga mängija kohta igal etapil on 2 €, mis tasutakse kohapeal. Osalustasust on vabastatud noored kuni 16 a (kaasaarvatud).</t>
  </si>
  <si>
    <t>Võistlustele saab eelregistreeruda tel 5622 8909 (Juhan Neiland) või kohapeal 15 min enne võistluste algust. Maksimaalselt saab etapil osaleda 18 võistkonda. Registreerimisega hilinejad võivad kokkuleppel osaleda mõnes võistkonnas varumängijana.</t>
  </si>
  <si>
    <t>Kõik üleskerkinud küsimused ja protestid lahendab peakohtunik.</t>
  </si>
  <si>
    <t>Tegemist on avaliku üritusega, kus võidakse pildistada ja neid pilte avalikustada.</t>
  </si>
  <si>
    <t>10.  Üleskerkinud küsimuste lahendamine</t>
  </si>
  <si>
    <t>VOKA 3. SISEKARIKAVÕISTLUSED PETANGIS 2019–2020</t>
  </si>
  <si>
    <r>
      <t xml:space="preserve">Superfinaali pääsevad kõik võistlejad, kes on osalenud vähemalt 3-l etapil. Superfinaali paigutamisel arvestatakse </t>
    </r>
    <r>
      <rPr>
        <i/>
        <sz val="10"/>
        <color theme="1"/>
        <rFont val="Arial"/>
        <family val="2"/>
        <charset val="186"/>
      </rPr>
      <t>kõiki</t>
    </r>
    <r>
      <rPr>
        <sz val="10"/>
        <color theme="1"/>
        <rFont val="Arial"/>
        <family val="2"/>
        <charset val="186"/>
      </rPr>
      <t xml:space="preserve"> kogutud punkte. Superfinaalis loositakse võistkonnad reitingu alusel koostatud 3st tugevusgrupist.</t>
    </r>
  </si>
  <si>
    <t>- Võistluste eesmärgiks on välja selgitada parimad mängijad.</t>
  </si>
  <si>
    <t>- Petangi arendamine ja propageerimine.</t>
  </si>
  <si>
    <t>- Meisterlikkuse tõstmine ja spordiharrastuse aktiviseerimine läbi petangi mängimise.</t>
  </si>
  <si>
    <t>- Peakohtunik on Juhan Neiland, tel 5622 8909</t>
  </si>
  <si>
    <t>- Kuni 6 võistkonna puhul toimub turniir kõik-kõigiga.</t>
  </si>
  <si>
    <t>- 14 ja rohkema võistkonna puhul toimub võistlus alagruppides ja karikas.</t>
  </si>
  <si>
    <t>1. Eesmärk</t>
  </si>
  <si>
    <t>2. Aeg ja koht</t>
  </si>
  <si>
    <t>3. Juhtimine</t>
  </si>
  <si>
    <t>4. Osavõtjad</t>
  </si>
  <si>
    <t>5. Võistluste süsteem</t>
  </si>
  <si>
    <t>6. Paremusjärjestuse selgitamine</t>
  </si>
  <si>
    <t>7. Autasustamine</t>
  </si>
  <si>
    <t>8. Majandamine</t>
  </si>
  <si>
    <t>9. Registreerimine</t>
  </si>
  <si>
    <t>- Peakorraldaja on Viru SK koos Toila Valla spordi- ja kultuurikeskusega.</t>
  </si>
  <si>
    <t>JUHEND</t>
  </si>
  <si>
    <t>Rahvusvahelised ja katsevõistlused on sinisega ja kaldkirjas</t>
  </si>
  <si>
    <t>Buch</t>
  </si>
  <si>
    <t>Suhe</t>
  </si>
  <si>
    <t>:</t>
  </si>
  <si>
    <t>Aurelia Meldre</t>
  </si>
  <si>
    <t>Alari Keedus</t>
  </si>
  <si>
    <t>Kokku</t>
  </si>
  <si>
    <t>kõik</t>
  </si>
  <si>
    <t>Olav Türk</t>
  </si>
  <si>
    <t>Sander Rose</t>
  </si>
  <si>
    <t>- 7–8 võistkonna puhul alagrupid ja karikas.</t>
  </si>
  <si>
    <t>- 9–13 võistkonna puhul toimub võistlus šveitsi süsteemis (5 vooru).</t>
  </si>
  <si>
    <t>2 ja 3 koma vahel</t>
  </si>
  <si>
    <t>pärast 3 koma</t>
  </si>
  <si>
    <t>Kõik mängud algasid seisult 1:1</t>
  </si>
  <si>
    <t>5 - 12 koht</t>
  </si>
  <si>
    <t>Anton Tipakov</t>
  </si>
  <si>
    <t>Kevin Muusikus</t>
  </si>
  <si>
    <t>t</t>
  </si>
  <si>
    <t>Henri Mitt, Urmas Randlaine</t>
  </si>
  <si>
    <t>1. voor 1-5, 2-4    2. voor 1-4, 2-3    3. voor 1-3, 4-5    4. voor 1-2, 3-5   5. voor 2-5, 3-4</t>
  </si>
  <si>
    <t>1. voor 1-4, 2-3    2. voor 1-3, 2-4    3. voor 1-2, 3-4</t>
  </si>
  <si>
    <t>1. voor 1-3    2. voor 1-2    3. voor 2-3</t>
  </si>
  <si>
    <t>Sirje Maala</t>
  </si>
  <si>
    <t>Tõnis Anton</t>
  </si>
  <si>
    <t>Daniel Lehtsaar</t>
  </si>
  <si>
    <t>Roland Põld</t>
  </si>
  <si>
    <t>Daniil Alekankin</t>
  </si>
  <si>
    <t>Marko Tarassov</t>
  </si>
  <si>
    <t>Emil Murzajev</t>
  </si>
  <si>
    <t>Martha Aavisto</t>
  </si>
  <si>
    <t>Irene Võrklaev</t>
  </si>
  <si>
    <t>Pavel Grintšak</t>
  </si>
  <si>
    <t>Oliver Ojasalu</t>
  </si>
  <si>
    <t>Lemmit Toomra, Tõnu Kapper</t>
  </si>
  <si>
    <t>Annaliset Neiland</t>
  </si>
  <si>
    <t>Airi Veski</t>
  </si>
  <si>
    <t>Jevgeni Korikov</t>
  </si>
  <si>
    <t xml:space="preserve">Arvesse läheb 9 paremat tulemust 10st. </t>
  </si>
  <si>
    <t>Arvesse 9 paremat tulemust 10st.</t>
  </si>
  <si>
    <t>Arvesse läheb 9 paremat tulemust 10st.</t>
  </si>
  <si>
    <t>Eesti reitingusarja võistlused on rasvases trükis</t>
  </si>
  <si>
    <t>SHK</t>
  </si>
  <si>
    <t>Tartu</t>
  </si>
  <si>
    <t>Wicia</t>
  </si>
  <si>
    <t>vaba voor</t>
  </si>
  <si>
    <t>Aigi Orro, Kalle Orro</t>
  </si>
  <si>
    <t>1 - 4 koht</t>
  </si>
  <si>
    <t>Hillar Neiland, Kaspar Mänd</t>
  </si>
  <si>
    <t>Liidia Põllu, Veronika Pirk</t>
  </si>
  <si>
    <t>Boriss Klubov, Elmo Lageda</t>
  </si>
  <si>
    <t>Fine B.</t>
  </si>
  <si>
    <t>Kenneth Muusikus, Urmas Jõeäär</t>
  </si>
  <si>
    <t>Vadim Tihhonjuk</t>
  </si>
  <si>
    <t>Kristel Tihhonjuk</t>
  </si>
  <si>
    <t>Peeter Lüdig</t>
  </si>
  <si>
    <t>Andrei Grintšak, Enn Tokman</t>
  </si>
  <si>
    <t>Matti Vinni, Vello Vasser</t>
  </si>
  <si>
    <t>Oleg Rõndenkov, Sander Rose</t>
  </si>
  <si>
    <t>Kristel Tihhonjuk, Vadim Tihhonjuk</t>
  </si>
  <si>
    <t>Olav Türk, Sirje Maala</t>
  </si>
  <si>
    <t>Kenneth Muusikus, Tõnis Neiland</t>
  </si>
  <si>
    <t>Kenneth Muusikus, Peep Peenema</t>
  </si>
  <si>
    <t>Jaan Saar, Liidia Põllu</t>
  </si>
  <si>
    <t>Jaan Saar, Peep Peenema</t>
  </si>
  <si>
    <t>Enn Tokman, Illar Tõnurist, Johannes Neiland</t>
  </si>
  <si>
    <t>5 - 8 koht</t>
  </si>
  <si>
    <t>Jaan Sepp, Sander Rose</t>
  </si>
  <si>
    <t>Ivar Viljaste, Sirje Viljaste</t>
  </si>
  <si>
    <t>Toila valla lahtised sise-MV</t>
  </si>
  <si>
    <t>Trio</t>
  </si>
  <si>
    <t>Illar Tõnurist, Jaan Saar</t>
  </si>
  <si>
    <t>Ivar Viljaste, Matti Vinni</t>
  </si>
  <si>
    <t>Airi Veski, Andres Veski, Svetlana Veski</t>
  </si>
  <si>
    <t>Orrod lahkusid pärast 2. vooru ja jätkati lihtsustatud Šveitsi süsteemis</t>
  </si>
  <si>
    <t>Ivar Viljaste, Matti Vinni, Oleg Rõndenkov</t>
  </si>
  <si>
    <t>Henri Mitt, Hillar Neiland, Peep Peenema</t>
  </si>
  <si>
    <t>Jaan Sepp, Kaspar Mänd, Oskar Sepp</t>
  </si>
  <si>
    <t>Kenneth Muusikus, Ljudmila Varendi, Viktor Švarõgin</t>
  </si>
  <si>
    <t>Andrei Grintšak, Kristel Tihhonjuk, Vadim Tihhonjuk</t>
  </si>
  <si>
    <t>Enn Tokman, Jaan Saar, Sirje Maala</t>
  </si>
  <si>
    <t>DNF</t>
  </si>
  <si>
    <t>Viktoria Mets</t>
  </si>
  <si>
    <t>Järvamaa</t>
  </si>
  <si>
    <t>Johannes Neiland, Tõnis Neiland</t>
  </si>
  <si>
    <t>Oksana Rõndenkova, Oleg Rõndenkov</t>
  </si>
  <si>
    <t>Johannes Neiland, Sander Rose</t>
  </si>
  <si>
    <t>Sirje Maala, Urmas Jõeäär</t>
  </si>
  <si>
    <t>Andres Veski, Henri Mitt</t>
  </si>
  <si>
    <t>Hillar Neiland, Lemmit Toomra</t>
  </si>
  <si>
    <t>Andrei Grintšak, Peep Peenema</t>
  </si>
  <si>
    <t>Enn Tokman, Liidia Põllu</t>
  </si>
  <si>
    <t>Kenneth Muusikus, Tarmo Bombe</t>
  </si>
  <si>
    <t>Ida-Virumaa sise-MV</t>
  </si>
  <si>
    <t>Peep Peenema, Sirje Maala</t>
  </si>
  <si>
    <t>Kaspar Mänd, Oskar Sepp</t>
  </si>
  <si>
    <t>Lemmit Toomra, Liidia Põllu</t>
  </si>
  <si>
    <t>Jaanuar 2024</t>
  </si>
  <si>
    <t>Veebruar 2024</t>
  </si>
  <si>
    <t>Märts 2024</t>
  </si>
  <si>
    <t>IDA-VIRUMAA PETANGIKALENDER 2023-2024 (SISE)</t>
  </si>
  <si>
    <t>November 2023</t>
  </si>
  <si>
    <t>Detsember 2023</t>
  </si>
  <si>
    <t>Oktoober 2023</t>
  </si>
  <si>
    <t>Aprill 2024</t>
  </si>
  <si>
    <t>Eesti reitingus 2024 lähevad arvesse Eesti MV-d, millest võetakse maha 1 kehvem tulemus</t>
  </si>
  <si>
    <t>Ü, D, SD, T</t>
  </si>
  <si>
    <t>Saint-Yrieix (Prantsusmaa)</t>
  </si>
  <si>
    <t>Bangkok (Tai)</t>
  </si>
  <si>
    <t>ÜKSIK, DUO, TRIO</t>
  </si>
  <si>
    <t>Henri Mitt, Hillar Neiland, Tõnis Neiland</t>
  </si>
  <si>
    <t>Kenneth Muusikus, Oleg Rõndenkov, Sander Rose</t>
  </si>
  <si>
    <t>Andres Veski, Jaan Saar, Peep Peenema</t>
  </si>
  <si>
    <t>Aarne Välja, Jaan Sepp, Oskar Sepp</t>
  </si>
  <si>
    <t>Boriss Glubov, Elmo Lageda, Enn Tokman</t>
  </si>
  <si>
    <t>Olav Türk, Sirje Maala, Urmas Jõeäär</t>
  </si>
  <si>
    <t>Ivar Viljaste, Kaspar Mänd, Matti Vinni</t>
  </si>
  <si>
    <t>Ljudmila Varendi, Marta Bernat, Viktor Švarõgin</t>
  </si>
  <si>
    <t>Lemmit Toomra, Liidia Põllu, Tõnu Kapper</t>
  </si>
  <si>
    <t>P, 22.10.2023</t>
  </si>
  <si>
    <t>EESTI JA IDA-VIRUMAA PETANGIKALENDER 2023-2024 (SISE)</t>
  </si>
  <si>
    <t>Monaco</t>
  </si>
  <si>
    <r>
      <t>DUO</t>
    </r>
    <r>
      <rPr>
        <b/>
        <sz val="10"/>
        <rFont val="Arial"/>
        <family val="2"/>
        <charset val="186"/>
      </rPr>
      <t xml:space="preserve"> </t>
    </r>
    <r>
      <rPr>
        <b/>
        <sz val="10"/>
        <color rgb="FFC00000"/>
        <rFont val="Arial"/>
        <family val="2"/>
        <charset val="186"/>
      </rPr>
      <t>(naised)</t>
    </r>
  </si>
  <si>
    <t>Voka VI sise-KV 2. etapp</t>
  </si>
  <si>
    <t>Voka VI sise-KV 3. etapp</t>
  </si>
  <si>
    <t>Voka VI sise-KV 4. etapp</t>
  </si>
  <si>
    <t>Voka VI sise-KV 5. etapp</t>
  </si>
  <si>
    <t>Voka VI sise-KV 6. etapp</t>
  </si>
  <si>
    <t>Voka VI sise-KV 7. etapp</t>
  </si>
  <si>
    <t>Voka VI sise-KV 8. etapp</t>
  </si>
  <si>
    <t>Voka VI sise-KV 9. etapp</t>
  </si>
  <si>
    <t>Voka VI sise-KV 10. etapp</t>
  </si>
  <si>
    <t>Voka VI sise-KV lõpetamine</t>
  </si>
  <si>
    <t>Voka VI sise-KV 1. etapp</t>
  </si>
  <si>
    <t>P, 12.11.2023</t>
  </si>
  <si>
    <t>P, 26.11.2023</t>
  </si>
  <si>
    <t>TRIO</t>
  </si>
  <si>
    <t>SEGADUO</t>
  </si>
  <si>
    <t>P, 28.01.2024</t>
  </si>
  <si>
    <t>P, 17.03.2024</t>
  </si>
  <si>
    <t>Segaduo</t>
  </si>
  <si>
    <t>P, 07.04.2024</t>
  </si>
  <si>
    <t>P, 21.04.2024</t>
  </si>
  <si>
    <t>Eesti Wabariik 106</t>
  </si>
  <si>
    <t>L, 24.02.2024</t>
  </si>
  <si>
    <t>Juhend</t>
  </si>
  <si>
    <t>Võistlused toimuvad Voka petangihallis (Narva mnt 2)  laupäeval, 24.02.2024 algusega kell 11.00.</t>
  </si>
  <si>
    <t>Osalustasu iga mängija kohta on 10 €. Osalustasu saab tasuda kohapeal.</t>
  </si>
  <si>
    <t>Info telefonil 5622 8909 (Juhan Neiland).</t>
  </si>
  <si>
    <t>Kõik üleskerkinud küsimused ja protestid lahendab peakohtunik koos valitud esindajate koguga.</t>
  </si>
  <si>
    <t>Tegemist on avaliku üritusega, kus on lubatud pildistada ja neid pilte avalikustada :).</t>
  </si>
  <si>
    <t>TERE TULEMAST VOKKA!</t>
  </si>
  <si>
    <t>Võistlustele saab eelregistreeruda Viru Spordiklubi e-posti aadressil viruspordiklubi@‌gmail.com 
kuni 22.02.2024 või kuni on registreerunud 18 võistkonda.</t>
  </si>
  <si>
    <t>- Välja selgitada parimad võistkonnad.</t>
  </si>
  <si>
    <t>- Tähistada Eesti Vabariigi 106. sünnipäeva.</t>
  </si>
  <si>
    <t>- Spordiharrastuse aktiviseerimine läbi petangi mängimise.</t>
  </si>
  <si>
    <t xml:space="preserve">- Korraldaja on Toila valla Spordi- ja kultuurikeskus koos Viru SK-ga. </t>
  </si>
  <si>
    <t>- Peakohtunik on Juhan Neiland (tel 5622 8909).</t>
  </si>
  <si>
    <t>- Osalema lubatakse võistkonnad, kes on võistlusele eelregistreerunud.</t>
  </si>
  <si>
    <t>- Võistkonnas võib olla 4 liiget, vahetada võib mängijaid iga viskevooru järel.</t>
  </si>
  <si>
    <t>- Tervisliku seisundi eest vastutab sportlane ise.</t>
  </si>
  <si>
    <t>- 7–13 võistkonda – Šveitsi süsteem.</t>
  </si>
  <si>
    <t>- 14-18 võistkonda – alagrupid + karikas.</t>
  </si>
  <si>
    <t>- Süsteem selgub peale registreerimist.</t>
  </si>
  <si>
    <t>- Välja mängitakse kõik kohad</t>
  </si>
  <si>
    <t>- 1. – 3. koha võistkonna liikmeid autasustatakse karika ja auhinnaga.</t>
  </si>
  <si>
    <t>- 5. koha võistkonna liikmeid autasustatakse karikaga.</t>
  </si>
  <si>
    <t>- 13. koha võistkonna liikmeid autasustatakse karikaga.</t>
  </si>
  <si>
    <t>- Loosiauhinnad loositakse kõigi osalejate vahel.</t>
  </si>
  <si>
    <t>6. Autasustamine</t>
  </si>
  <si>
    <t>7. Majandamine</t>
  </si>
  <si>
    <t>8. Registreerimine</t>
  </si>
  <si>
    <t>9. Üleskerkinud küsimuste lahendamine</t>
  </si>
  <si>
    <t>JUGEND</t>
  </si>
  <si>
    <t>Eesti Vabariigi 106. aastapäeva petangiturniir triodele</t>
  </si>
  <si>
    <t>Ida-Virumaa lahtised meistrivõistlused petangis 2024</t>
  </si>
  <si>
    <t>Sisevõistlused toimuvad Voka petangihallis (Narva mnt. 2) jaanuar 2024 – detsember 2024.</t>
  </si>
  <si>
    <t>NB! Tegemist on avaliku üritusega, kus on lubatud pildistamine ja nende piltide avalikustamine :)</t>
  </si>
  <si>
    <t>- DUO - 13.10.2024 kell 11.00,</t>
  </si>
  <si>
    <t>- TRIO - 28.01.2024 kell 11.00,</t>
  </si>
  <si>
    <t>- SEGADUO - 17.03.2024 kell 11.00,</t>
  </si>
  <si>
    <t>- SEGATRIO - 27.10.2024 kell 11.00.</t>
  </si>
  <si>
    <t>- ÜKSIKMÄNG - 19.05.2024 kell 11.00,</t>
  </si>
  <si>
    <t>- DUO - 29.09.2024 kell 11.00,</t>
  </si>
  <si>
    <t>- TRIO - 11.08.2024 kell 11.00,</t>
  </si>
  <si>
    <t>- SEGADUO - 25.08.2024 kell 11.00,</t>
  </si>
  <si>
    <t>- SEGATRIO - 08.09.2024 kell 11.00.</t>
  </si>
  <si>
    <t>- Petangi arendamine ja propageerimine Ida-Virumaal.</t>
  </si>
  <si>
    <t xml:space="preserve">- Peakorraldaja on Ida-Virumaa spordiliit koos Viru SK-ga. </t>
  </si>
  <si>
    <t>- Peakohtunik on Juhan Neiland, tel 5622 8909.</t>
  </si>
  <si>
    <t>- Võistluste kohtunikud määratakse enne iga võistlust.</t>
  </si>
  <si>
    <t>- Igal võistlusel autasustatakse kolme paremat mängijat või võistkonna liiget medali ja diplomiga.</t>
  </si>
  <si>
    <t>- Igal etapil on loosiauhinnad.</t>
  </si>
  <si>
    <t xml:space="preserve">Võistlustele saab registreeruda telefonil 5622 8909 (Juhan Neiland). </t>
  </si>
  <si>
    <t>Registreerumine lõppeb võistlustele eelneval päeval kell 21.00.</t>
  </si>
  <si>
    <t>Välisvõistlused toimuvad Voka staadionile rajatud väljakutel mai 2024 – oktoober 2024</t>
  </si>
  <si>
    <t>(võimalusel ka mõne teise Ida-Virumaa KOV-i territooriumil).</t>
  </si>
  <si>
    <t xml:space="preserve">Osalema lubatakse kõik huvilised, kes on ennast võistlustele registreerinud. </t>
  </si>
  <si>
    <t>Tervisliku seisundi eest vastutab sportlane ise.</t>
  </si>
  <si>
    <t>Võistluste süsteem otsustatakse pärast osalejate arvu selgumist.</t>
  </si>
  <si>
    <t xml:space="preserve">Võistlused toimuvad Šveitsi süsteemis või karikasüsteemis. </t>
  </si>
  <si>
    <t xml:space="preserve">Osalustasu on iga mängija kohta 3 €, mis tasutakse kohapeal. </t>
  </si>
  <si>
    <t>Osalustasust on vabastatud noored kuni 18 a (kaasa arvatud).</t>
  </si>
  <si>
    <t>Sisevõistlused toimuvad Voka Petangihallis Narva mnt 2:</t>
  </si>
  <si>
    <t>Välisvõistlused toimuvad Voka staadionile rajatud petangiväljakutel:</t>
  </si>
  <si>
    <t>I–III kohale tulnuid autasustatakse medaliga.</t>
  </si>
  <si>
    <t>Tere tulemast Toila valla  lahtistele meistrivõistlustele petangis!</t>
  </si>
  <si>
    <t>- Peakorraldaja on Toila valla spordi- ja kultuurikeskus koos Viru SK-ga.</t>
  </si>
  <si>
    <t>- Peakohtunik on Juhan Neiland, tel 5375 7705.</t>
  </si>
  <si>
    <t>5. Võistlussüsteem</t>
  </si>
  <si>
    <t>- Võistlussüsteem vastavalt osalejate arvule.</t>
  </si>
  <si>
    <t>- Võistluste tulemused on jälgitavad lehel turna.ee.</t>
  </si>
  <si>
    <t>- DUO - 21.04.2024 kell 11.00,</t>
  </si>
  <si>
    <t>- TRIO - 07.04.2024 kell 11.00.</t>
  </si>
  <si>
    <t>- ÜKSIK - 15.09.2024 kell 11.00,</t>
  </si>
  <si>
    <t>- DUO - 05.05.2024 kell 11.00,</t>
  </si>
  <si>
    <t>- TRIO - 06.10.2024 kell 11.00.</t>
  </si>
  <si>
    <t xml:space="preserve">Osalema lubatakse kõik huvilised, kes on ennast võistlustele registreerinud ja eelnevalt tasunud osalustasu. </t>
  </si>
  <si>
    <t xml:space="preserve">Osalustasu, Toila valla elanikele ja Viru SK liikmetele 3 €, tasutakse kohapeal. </t>
  </si>
  <si>
    <t xml:space="preserve">Registreerimine lõppeb võistlusele eelneval õhtul kell 21.00 telefonil 5375 7705 </t>
  </si>
  <si>
    <t>või e-postile viruspordiklubi@gmail.com.</t>
  </si>
  <si>
    <t>Toila valla lahtised meistrivõistlused petangis 2024</t>
  </si>
  <si>
    <t>Aarne Välja, Jaan Sepp</t>
  </si>
  <si>
    <t>Kaspar Mänd, Matti Vinni</t>
  </si>
  <si>
    <t>Peep Peenema, Sander Rose</t>
  </si>
  <si>
    <t>Henri Mitt, Hillar Neiland</t>
  </si>
  <si>
    <t>Aleksander Korikov, Oleg Rõndenkov</t>
  </si>
  <si>
    <t>Airi Veski, Andres Veski</t>
  </si>
  <si>
    <t>Jõuluturniir</t>
  </si>
  <si>
    <t>P, 03.12.2023</t>
  </si>
  <si>
    <t>P, 17.12.2023</t>
  </si>
  <si>
    <t>L, 23.12.2023</t>
  </si>
  <si>
    <t>Olav Türk, Tõnis Neiland</t>
  </si>
  <si>
    <t>VOKA 6. SISEKARIKAVÕISTLUSED 2023-2024</t>
  </si>
  <si>
    <t>Aleksandr Korikov, Jevgeni Korikov</t>
  </si>
  <si>
    <t>Jaan Saar, Olav Türk, Sirje Maala</t>
  </si>
  <si>
    <t>Peep Peenema, Toomas Tedrekull</t>
  </si>
  <si>
    <t>Kaspar Mänd, Oleg Rõndenkov</t>
  </si>
  <si>
    <t>Elmo Lageda, Lemmit Toomra</t>
  </si>
  <si>
    <t>Aleksander Korikov, Jevgeni Korikov</t>
  </si>
  <si>
    <t>Jaan Saar, Sander Rose</t>
  </si>
  <si>
    <t>Airi Veski, Svetlana Veski</t>
  </si>
  <si>
    <t>Aleksander Korikov, Peep Peenema</t>
  </si>
  <si>
    <t>TRIO, DUO, ÜKSIK</t>
  </si>
  <si>
    <t>ÜKSIK, DUO, SEGADUO</t>
  </si>
  <si>
    <t>P, 07.01.2024</t>
  </si>
  <si>
    <t>P, 21.01.2024</t>
  </si>
  <si>
    <t>L, 30.12.2023</t>
  </si>
  <si>
    <t>Loositurniir</t>
  </si>
  <si>
    <t>Jüri Mitt</t>
  </si>
  <si>
    <t>LOOSIDUO</t>
  </si>
  <si>
    <t>+11</t>
  </si>
  <si>
    <t>+17</t>
  </si>
  <si>
    <t>+6</t>
  </si>
  <si>
    <t>+8</t>
  </si>
  <si>
    <t>+1</t>
  </si>
  <si>
    <t>+40</t>
  </si>
  <si>
    <t>+27</t>
  </si>
  <si>
    <t>+21</t>
  </si>
  <si>
    <t>+10</t>
  </si>
  <si>
    <t>+16</t>
  </si>
  <si>
    <t>+5</t>
  </si>
  <si>
    <t>+2</t>
  </si>
  <si>
    <t>0</t>
  </si>
  <si>
    <t>+9</t>
  </si>
  <si>
    <t>-6</t>
  </si>
  <si>
    <t>-10</t>
  </si>
  <si>
    <t>-11</t>
  </si>
  <si>
    <t>-15</t>
  </si>
  <si>
    <t>-19</t>
  </si>
  <si>
    <t>-26</t>
  </si>
  <si>
    <t>-30</t>
  </si>
  <si>
    <t>-2</t>
  </si>
  <si>
    <t>-12</t>
  </si>
  <si>
    <t>-21</t>
  </si>
  <si>
    <t>Peep Peenema, Tarmo Bombe</t>
  </si>
  <si>
    <t>Hillar Neiland, Sander Rose</t>
  </si>
  <si>
    <t>P, 11.02.2024</t>
  </si>
  <si>
    <t>P, 18.02.2024</t>
  </si>
  <si>
    <t>P, 25.02.2024</t>
  </si>
  <si>
    <t>Boriss Klubov, Elmo Lageda, Enn Tokman</t>
  </si>
  <si>
    <t>Henri Mitt, Hillar Neiland, Sander Rose</t>
  </si>
  <si>
    <t>Ivar Viljaste, Kristo Viljaste, Sirje Viljaste</t>
  </si>
  <si>
    <t>Kaspar Mänd, Matti Vinni, Olav Türk</t>
  </si>
  <si>
    <t>Andrei Grintšak, Oleg Rõndenkov, Vadim Tihhonjuk</t>
  </si>
  <si>
    <t>Johannes Neiland, Marta Bernat, Meelis Luud</t>
  </si>
  <si>
    <t>Andres Veski, Peep Peenema, Viktor Švarõgin</t>
  </si>
  <si>
    <t>Peep Peenema, Vadim Tihhonjuk</t>
  </si>
  <si>
    <t>Jaan Saar, Tarmo Bombe</t>
  </si>
  <si>
    <t>Johannes Neiland, Olav Türk</t>
  </si>
  <si>
    <t xml:space="preserve"> Voka Seeneturniir</t>
  </si>
  <si>
    <t>Üksik</t>
  </si>
  <si>
    <t>P, 10.03.2024</t>
  </si>
  <si>
    <t>P, 24.03.2024</t>
  </si>
  <si>
    <t>P, 31.03.2024</t>
  </si>
  <si>
    <t>Ivar Viljaste, Olav Türk</t>
  </si>
  <si>
    <t>Hillar Neiland, Tõnis Neiland</t>
  </si>
  <si>
    <t>Sirje Maala, Sirje Viljaste</t>
  </si>
  <si>
    <t>Andres Veski, Johannes Neiland, Peep Peenema</t>
  </si>
  <si>
    <t>ÜKSIK</t>
  </si>
  <si>
    <t>Seisuga 04.03.2024</t>
  </si>
  <si>
    <t>Annaliset Neiland, Henri Mitt</t>
  </si>
  <si>
    <t>Eve Müüdla, Matti Vinni</t>
  </si>
  <si>
    <t>Hillar Neiland, Melika Lehtla</t>
  </si>
  <si>
    <t>Johannes Neiland, Kristiin-Marleen Neiland, Peep Peenema</t>
  </si>
  <si>
    <t>Enn Tokman, Tarmo Bombe, Veronika Pirk</t>
  </si>
  <si>
    <t>Voka 6. sisekarikavõistlused petangis 2023–2024</t>
  </si>
  <si>
    <t>1. EESMÄRK</t>
  </si>
  <si>
    <t>− Võistluste eesmärgiks on välja selgitada parimad mängijad.</t>
  </si>
  <si>
    <t>− Petangi arendamine ja propageerimine Toila vallas ja Ida-Virumaal.</t>
  </si>
  <si>
    <t>− Meisterlikkuse tõstmine ja spordiharrastuse aktiviseerimine läbi petangi mängimise.</t>
  </si>
  <si>
    <t>2. AEG JA KOHT</t>
  </si>
  <si>
    <t>Võistlused toimuvad Voka petangihallis (Narva mnt 2) november 2023 – aprill 2024.</t>
  </si>
  <si>
    <t>3. JUHTIMINE</t>
  </si>
  <si>
    <t>− Peakorraldaja on Toila Valla spordi- ja kultuurikeskuse koos Viru SK-ga.</t>
  </si>
  <si>
    <t>− Peakohtunik on Juhan Neiland, tel 5622 8909-</t>
  </si>
  <si>
    <t>4. OSAVÕTJAD</t>
  </si>
  <si>
    <t>− Osalema lubatakse kõik huvilised, kes on ennast võistlustele registreerinud.</t>
  </si>
  <si>
    <t>− Tervisliku seisundi eest vastutab sportlane ise.</t>
  </si>
  <si>
    <t>5. VÕISTLUSTE SÜSTEEM</t>
  </si>
  <si>
    <t>− Võistluse süsteem selgub peale võistkondade registreerimist.</t>
  </si>
  <si>
    <t>− Osalema lubatakse maksimaalselt 13 võistkonda.</t>
  </si>
  <si>
    <t>− Pärast 2. etappi on paigutus reitingu alusel.</t>
  </si>
  <si>
    <t>6. PAREMUSJÄRJESTUSE SELGITAMINE</t>
  </si>
  <si>
    <t>− Arvesse läheb 9 paremat tulemust. Punktide võrdsuse korral otsustab suurim parimate kohtade arv.</t>
  </si>
  <si>
    <t>7. AUTASUSTAMINE</t>
  </si>
  <si>
    <t>− Kokkuvõttes kuut paremat autasustatakse karikaga. Samuti autasustatakse parimat noort ja naist.</t>
  </si>
  <si>
    <t>− Igal etapil on loosiauhinnad.</t>
  </si>
  <si>
    <t>8. MAJANDAMINE</t>
  </si>
  <si>
    <t>− 2024. aastal osalustasu põhiklassi võistlejatele 5 eurot (saali küttekuluks).</t>
  </si>
  <si>
    <t>9. REGISTREERIMINE</t>
  </si>
  <si>
    <t>10. ÜLESKERKINUD KÜSIMUSTE LAHENDAMINE</t>
  </si>
  <si>
    <t>Tegu on avaliku üritusega, kus on lubatud pildistamine ja nende piltide avalikustamine.</t>
  </si>
  <si>
    <t>− Toimub 10 paarismängu. 
Kui võistkonnas on registreeritud varumängija, siis võib mängijat vahetada iga vooru järel.</t>
  </si>
  <si>
    <t>− Igal paarismängu etapil saab võitja võistkond punkte 2x osalevate võistkondade arvust. 
Iga järgnev võistkond saab punkte 2 võrra vähem eelmisest.</t>
  </si>
  <si>
    <r>
      <t xml:space="preserve">− Osalustasu on iga mängija kohta igal etapil 3 €, mis tasutakse kohapeal. </t>
    </r>
    <r>
      <rPr>
        <b/>
        <sz val="10"/>
        <color theme="1"/>
        <rFont val="Arial"/>
        <family val="2"/>
        <charset val="186"/>
      </rPr>
      <t xml:space="preserve">
</t>
    </r>
    <r>
      <rPr>
        <sz val="10"/>
        <color theme="1"/>
        <rFont val="Arial"/>
        <family val="2"/>
        <charset val="186"/>
      </rPr>
      <t>Osalustasust on vabastatud noored kuni 16 a (k.a) ja Viru SK mängijad nooremad kui 18 a (k.a).</t>
    </r>
  </si>
  <si>
    <t>Võistlustele saab registreeruda tel 56228909 (Juhan Neiland) või Viru SK e-postile viruspordiklubi@gmail.com. 
Kui on vabu kohti, saab registreeruda ka enne võistluste algust..</t>
  </si>
  <si>
    <t>P, 28.04.2024</t>
  </si>
  <si>
    <t>Berit Kuusmann, Marko Rooden</t>
  </si>
  <si>
    <t>Jaan Saar, Vadim Tihhonjuk</t>
  </si>
  <si>
    <t>Marko Rooden</t>
  </si>
  <si>
    <t>Berit Kuusmann</t>
  </si>
  <si>
    <t>Johannes Neiland, Kaspar Mänd, Oleg Rõndenkov</t>
  </si>
  <si>
    <t>Jaan Saar, Olav Türk</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</si>
</sst>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ddd&quot;, &quot;dd/mm/yyyy"/>
    <numFmt numFmtId="165" formatCode="#&quot; €&quot;"/>
    <numFmt numFmtId="166" formatCode="#,##0\ &quot;€&quot;"/>
    <numFmt numFmtId="167" formatCode="0;\-0;;@"/>
    <numFmt numFmtId="168" formatCode="##&quot;.&quot;"/>
    <numFmt numFmtId="169" formatCode="\+0;\-0;0"/>
    <numFmt numFmtId="170" formatCode="0.0000"/>
  </numFmts>
  <fonts count="71" x14ac:knownFonts="1">
    <font>
      <sz val="10"/>
      <color theme="1"/>
      <name val="Arial"/>
      <family val="2"/>
      <charset val="186"/>
    </font>
    <font>
      <sz val="10"/>
      <color theme="1"/>
      <name val="Arial"/>
      <family val="2"/>
      <charset val="186"/>
    </font>
    <font>
      <sz val="11"/>
      <color indexed="8"/>
      <name val="Calibri"/>
      <family val="2"/>
      <charset val="186"/>
    </font>
    <font>
      <sz val="10"/>
      <color indexed="8"/>
      <name val="Times New Roman"/>
      <family val="1"/>
      <charset val="186"/>
    </font>
    <font>
      <sz val="10"/>
      <name val="Arial"/>
      <family val="2"/>
      <charset val="186"/>
    </font>
    <font>
      <sz val="10"/>
      <name val="Arial"/>
      <family val="2"/>
      <charset val="204"/>
    </font>
    <font>
      <sz val="8"/>
      <color indexed="8"/>
      <name val="Arial Narrow"/>
      <family val="2"/>
      <charset val="186"/>
    </font>
    <font>
      <u/>
      <sz val="10"/>
      <color theme="10"/>
      <name val="Times New Roman"/>
      <family val="1"/>
      <charset val="186"/>
    </font>
    <font>
      <u/>
      <sz val="11"/>
      <color theme="10"/>
      <name val="Calibri"/>
      <family val="2"/>
      <charset val="186"/>
      <scheme val="minor"/>
    </font>
    <font>
      <sz val="10"/>
      <color rgb="FF000000"/>
      <name val="Times New Roman"/>
      <family val="1"/>
      <charset val="186"/>
    </font>
    <font>
      <sz val="10"/>
      <color rgb="FF000000"/>
      <name val="Arial"/>
      <family val="2"/>
      <charset val="186"/>
    </font>
    <font>
      <sz val="11"/>
      <color theme="1"/>
      <name val="Calibri"/>
      <family val="2"/>
      <charset val="186"/>
      <scheme val="minor"/>
    </font>
    <font>
      <sz val="11"/>
      <color theme="1"/>
      <name val="Calibri"/>
      <family val="2"/>
      <scheme val="minor"/>
    </font>
    <font>
      <sz val="11"/>
      <color rgb="FF000000"/>
      <name val="Calibri"/>
      <family val="2"/>
      <scheme val="minor"/>
    </font>
    <font>
      <sz val="10"/>
      <color rgb="FFFF0000"/>
      <name val="Arial"/>
      <family val="2"/>
      <charset val="186"/>
    </font>
    <font>
      <b/>
      <sz val="10"/>
      <color theme="1"/>
      <name val="Arial"/>
      <family val="2"/>
      <charset val="186"/>
    </font>
    <font>
      <sz val="10"/>
      <color theme="0"/>
      <name val="Arial"/>
      <family val="2"/>
      <charset val="186"/>
    </font>
    <font>
      <b/>
      <sz val="10"/>
      <color rgb="FF0070C0"/>
      <name val="Arial"/>
      <family val="2"/>
      <charset val="186"/>
    </font>
    <font>
      <b/>
      <sz val="10"/>
      <name val="Arial"/>
      <family val="2"/>
      <charset val="186"/>
    </font>
    <font>
      <sz val="10"/>
      <color indexed="8"/>
      <name val="Arial"/>
      <family val="2"/>
      <charset val="186"/>
    </font>
    <font>
      <u/>
      <sz val="10"/>
      <color theme="10"/>
      <name val="Arial"/>
      <family val="2"/>
      <charset val="186"/>
    </font>
    <font>
      <b/>
      <sz val="10"/>
      <color indexed="8"/>
      <name val="Arial"/>
      <family val="2"/>
      <charset val="186"/>
    </font>
    <font>
      <u/>
      <sz val="10"/>
      <color theme="1"/>
      <name val="Arial"/>
      <family val="2"/>
      <charset val="186"/>
    </font>
    <font>
      <sz val="10"/>
      <color rgb="FF0000FF"/>
      <name val="Arial"/>
      <family val="2"/>
      <charset val="186"/>
    </font>
    <font>
      <b/>
      <sz val="10"/>
      <color rgb="FFFF0000"/>
      <name val="Arial"/>
      <family val="2"/>
      <charset val="186"/>
    </font>
    <font>
      <sz val="10"/>
      <color rgb="FF0070C0"/>
      <name val="Arial"/>
      <family val="2"/>
      <charset val="186"/>
    </font>
    <font>
      <b/>
      <sz val="8"/>
      <color indexed="81"/>
      <name val="Tahoma"/>
      <family val="2"/>
      <charset val="186"/>
    </font>
    <font>
      <i/>
      <u/>
      <sz val="10"/>
      <color theme="8" tint="0.39997558519241921"/>
      <name val="Arial"/>
      <family val="2"/>
      <charset val="186"/>
    </font>
    <font>
      <i/>
      <sz val="10"/>
      <color theme="8" tint="0.39997558519241921"/>
      <name val="Arial"/>
      <family val="2"/>
      <charset val="186"/>
    </font>
    <font>
      <b/>
      <u/>
      <sz val="10"/>
      <color theme="1"/>
      <name val="Arial"/>
      <family val="2"/>
      <charset val="186"/>
    </font>
    <font>
      <i/>
      <sz val="10"/>
      <color theme="1"/>
      <name val="Arial"/>
      <family val="2"/>
      <charset val="186"/>
    </font>
    <font>
      <b/>
      <sz val="10"/>
      <color theme="1"/>
      <name val="Calibri"/>
      <family val="2"/>
      <charset val="186"/>
      <scheme val="minor"/>
    </font>
    <font>
      <sz val="10"/>
      <color rgb="FFCC0000"/>
      <name val="Arial"/>
      <family val="2"/>
      <charset val="186"/>
    </font>
    <font>
      <sz val="10"/>
      <color rgb="FF00B0F0"/>
      <name val="Arial"/>
      <family val="2"/>
      <charset val="186"/>
    </font>
    <font>
      <b/>
      <sz val="9"/>
      <color theme="1"/>
      <name val="Arial"/>
      <family val="2"/>
      <charset val="186"/>
    </font>
    <font>
      <b/>
      <sz val="10"/>
      <color theme="0" tint="-0.34998626667073579"/>
      <name val="Arial"/>
      <family val="2"/>
      <charset val="186"/>
    </font>
    <font>
      <b/>
      <sz val="8"/>
      <color rgb="FF0070C0"/>
      <name val="Arial"/>
      <family val="2"/>
      <charset val="186"/>
    </font>
    <font>
      <sz val="10"/>
      <color theme="0" tint="-0.34998626667073579"/>
      <name val="Arial"/>
      <family val="2"/>
      <charset val="186"/>
    </font>
    <font>
      <b/>
      <sz val="10"/>
      <color rgb="FF00B0F0"/>
      <name val="Arial"/>
      <family val="2"/>
      <charset val="186"/>
    </font>
    <font>
      <b/>
      <sz val="10"/>
      <color rgb="FFCC0066"/>
      <name val="Arial"/>
      <family val="2"/>
      <charset val="186"/>
    </font>
    <font>
      <b/>
      <sz val="10"/>
      <color rgb="FF00B050"/>
      <name val="Arial"/>
      <family val="2"/>
      <charset val="186"/>
    </font>
    <font>
      <b/>
      <sz val="10"/>
      <color rgb="FFCC0000"/>
      <name val="Arial"/>
      <family val="2"/>
      <charset val="186"/>
    </font>
    <font>
      <b/>
      <sz val="10"/>
      <color theme="2" tint="-0.499984740745262"/>
      <name val="Arial"/>
      <family val="2"/>
      <charset val="186"/>
    </font>
    <font>
      <b/>
      <sz val="10"/>
      <color theme="0" tint="-0.249977111117893"/>
      <name val="Arial"/>
      <family val="2"/>
      <charset val="186"/>
    </font>
    <font>
      <sz val="10"/>
      <color theme="0" tint="-0.14999847407452621"/>
      <name val="Arial"/>
      <family val="2"/>
      <charset val="186"/>
    </font>
    <font>
      <b/>
      <sz val="10"/>
      <color theme="0" tint="-0.14999847407452621"/>
      <name val="Arial"/>
      <family val="2"/>
      <charset val="186"/>
    </font>
    <font>
      <sz val="8"/>
      <color indexed="81"/>
      <name val="Tahoma"/>
      <family val="2"/>
      <charset val="186"/>
    </font>
    <font>
      <sz val="10"/>
      <color theme="0" tint="-0.249977111117893"/>
      <name val="Arial"/>
      <family val="2"/>
      <charset val="186"/>
    </font>
    <font>
      <b/>
      <sz val="10"/>
      <color rgb="FFCC0000"/>
      <name val="Calibri"/>
      <family val="2"/>
      <charset val="186"/>
      <scheme val="minor"/>
    </font>
    <font>
      <b/>
      <sz val="8"/>
      <color theme="2" tint="-0.499984740745262"/>
      <name val="Arial"/>
      <family val="2"/>
      <charset val="186"/>
    </font>
    <font>
      <sz val="10"/>
      <color rgb="FF00B050"/>
      <name val="Arial"/>
      <family val="2"/>
      <charset val="186"/>
    </font>
    <font>
      <i/>
      <sz val="10"/>
      <color theme="0" tint="-0.499984740745262"/>
      <name val="Arial"/>
      <family val="2"/>
      <charset val="186"/>
    </font>
    <font>
      <sz val="10"/>
      <color theme="2" tint="-0.499984740745262"/>
      <name val="Arial"/>
      <family val="2"/>
      <charset val="186"/>
    </font>
    <font>
      <sz val="9"/>
      <color rgb="FF0070C0"/>
      <name val="Arial"/>
      <family val="2"/>
      <charset val="186"/>
    </font>
    <font>
      <sz val="9"/>
      <color theme="1"/>
      <name val="Arial"/>
      <family val="2"/>
      <charset val="186"/>
    </font>
    <font>
      <sz val="9"/>
      <color rgb="FF00B050"/>
      <name val="Arial"/>
      <family val="2"/>
      <charset val="186"/>
    </font>
    <font>
      <sz val="9"/>
      <color theme="5" tint="-0.249977111117893"/>
      <name val="Arial"/>
      <family val="2"/>
      <charset val="186"/>
    </font>
    <font>
      <b/>
      <u/>
      <sz val="10"/>
      <name val="Arial"/>
      <family val="2"/>
      <charset val="186"/>
    </font>
    <font>
      <u/>
      <sz val="10"/>
      <name val="Arial"/>
      <family val="2"/>
      <charset val="186"/>
    </font>
    <font>
      <strike/>
      <sz val="10"/>
      <name val="Arial"/>
      <family val="2"/>
      <charset val="186"/>
    </font>
    <font>
      <i/>
      <strike/>
      <u/>
      <sz val="10"/>
      <name val="Arial"/>
      <family val="2"/>
      <charset val="186"/>
    </font>
    <font>
      <b/>
      <sz val="10"/>
      <color theme="0" tint="-0.499984740745262"/>
      <name val="Arial"/>
      <family val="2"/>
      <charset val="186"/>
    </font>
    <font>
      <b/>
      <sz val="10"/>
      <color rgb="FFC00000"/>
      <name val="Arial"/>
      <family val="2"/>
      <charset val="186"/>
    </font>
    <font>
      <sz val="11"/>
      <color rgb="FF0070C0"/>
      <name val="Old English Text MT"/>
      <family val="4"/>
    </font>
    <font>
      <i/>
      <sz val="10"/>
      <color theme="8" tint="-0.249977111117893"/>
      <name val="Arial"/>
      <family val="2"/>
      <charset val="186"/>
    </font>
    <font>
      <b/>
      <u/>
      <sz val="10"/>
      <color theme="0" tint="-0.34998626667073579"/>
      <name val="Arial"/>
      <family val="2"/>
      <charset val="186"/>
    </font>
    <font>
      <u/>
      <sz val="10"/>
      <color theme="0" tint="-0.34998626667073579"/>
      <name val="Arial"/>
      <family val="2"/>
      <charset val="186"/>
    </font>
    <font>
      <i/>
      <u/>
      <sz val="10"/>
      <color theme="0" tint="-0.34998626667073579"/>
      <name val="Arial"/>
      <family val="2"/>
      <charset val="186"/>
    </font>
    <font>
      <sz val="12"/>
      <color rgb="FF0070C0"/>
      <name val="Old English Text MT"/>
      <family val="4"/>
    </font>
    <font>
      <sz val="10"/>
      <color theme="0" tint="-0.499984740745262"/>
      <name val="Arial"/>
      <family val="2"/>
      <charset val="186"/>
    </font>
    <font>
      <u/>
      <sz val="10"/>
      <color theme="0" tint="-0.499984740745262"/>
      <name val="Arial"/>
      <family val="2"/>
      <charset val="186"/>
    </font>
  </fonts>
  <fills count="21">
    <fill>
      <patternFill patternType="none"/>
    </fill>
    <fill>
      <patternFill patternType="gray125"/>
    </fill>
    <fill>
      <patternFill patternType="solid">
        <fgColor indexed="22"/>
        <bgColor indexed="31"/>
      </patternFill>
    </fill>
    <fill>
      <patternFill patternType="solid">
        <fgColor rgb="FFFFFF99"/>
        <bgColor indexed="64"/>
      </patternFill>
    </fill>
    <fill>
      <patternFill patternType="solid">
        <fgColor theme="0" tint="-0.14999847407452621"/>
        <bgColor indexed="64"/>
      </patternFill>
    </fill>
    <fill>
      <patternFill patternType="solid">
        <fgColor rgb="FFCCFFCC"/>
        <bgColor indexed="64"/>
      </patternFill>
    </fill>
    <fill>
      <patternFill patternType="solid">
        <fgColor rgb="FF99FF99"/>
        <bgColor indexed="64"/>
      </patternFill>
    </fill>
    <fill>
      <patternFill patternType="solid">
        <fgColor rgb="FFFFFF66"/>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rgb="FFFFFFCC"/>
        <bgColor indexed="64"/>
      </patternFill>
    </fill>
    <fill>
      <patternFill patternType="solid">
        <fgColor theme="0" tint="-0.499984740745262"/>
        <bgColor indexed="64"/>
      </patternFill>
    </fill>
    <fill>
      <patternFill patternType="solid">
        <fgColor rgb="FFFFCCCC"/>
        <bgColor indexed="64"/>
      </patternFill>
    </fill>
    <fill>
      <patternFill patternType="solid">
        <fgColor theme="5" tint="0.39997558519241921"/>
        <bgColor indexed="64"/>
      </patternFill>
    </fill>
    <fill>
      <patternFill patternType="solid">
        <fgColor rgb="FFFF9999"/>
        <bgColor indexed="64"/>
      </patternFill>
    </fill>
    <fill>
      <patternFill patternType="solid">
        <fgColor theme="4" tint="0.79998168889431442"/>
        <bgColor indexed="64"/>
      </patternFill>
    </fill>
    <fill>
      <patternFill patternType="solid">
        <fgColor rgb="FFABDB77"/>
        <bgColor indexed="64"/>
      </patternFill>
    </fill>
    <fill>
      <patternFill patternType="solid">
        <fgColor theme="9" tint="0.79998168889431442"/>
        <bgColor indexed="64"/>
      </patternFill>
    </fill>
    <fill>
      <patternFill patternType="solid">
        <fgColor rgb="FFCCECFF"/>
        <bgColor indexed="64"/>
      </patternFill>
    </fill>
    <fill>
      <patternFill patternType="solid">
        <fgColor rgb="FF92D050"/>
        <bgColor indexed="64"/>
      </patternFill>
    </fill>
  </fills>
  <borders count="172">
    <border>
      <left/>
      <right/>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right/>
      <top style="medium">
        <color indexed="8"/>
      </top>
      <bottom style="medium">
        <color indexed="8"/>
      </bottom>
      <diagonal/>
    </border>
    <border>
      <left/>
      <right/>
      <top style="medium">
        <color auto="1"/>
      </top>
      <bottom/>
      <diagonal/>
    </border>
    <border>
      <left style="medium">
        <color indexed="64"/>
      </left>
      <right/>
      <top/>
      <bottom/>
      <diagonal/>
    </border>
    <border>
      <left/>
      <right style="medium">
        <color theme="1"/>
      </right>
      <top/>
      <bottom/>
      <diagonal/>
    </border>
    <border>
      <left style="medium">
        <color theme="1"/>
      </left>
      <right/>
      <top/>
      <bottom/>
      <diagonal/>
    </border>
    <border>
      <left style="medium">
        <color indexed="8"/>
      </left>
      <right/>
      <top/>
      <bottom/>
      <diagonal/>
    </border>
    <border>
      <left/>
      <right style="thick">
        <color indexed="8"/>
      </right>
      <top/>
      <bottom/>
      <diagonal/>
    </border>
    <border>
      <left/>
      <right style="medium">
        <color auto="1"/>
      </right>
      <top/>
      <bottom/>
      <diagonal/>
    </border>
    <border>
      <left style="thin">
        <color theme="0" tint="-0.24994659260841701"/>
      </left>
      <right style="medium">
        <color indexed="8"/>
      </right>
      <top/>
      <bottom style="thin">
        <color theme="0" tint="-0.24994659260841701"/>
      </bottom>
      <diagonal/>
    </border>
    <border>
      <left style="medium">
        <color auto="1"/>
      </left>
      <right/>
      <top/>
      <bottom/>
      <diagonal/>
    </border>
    <border>
      <left/>
      <right style="medium">
        <color indexed="8"/>
      </right>
      <top/>
      <bottom/>
      <diagonal/>
    </border>
    <border>
      <left/>
      <right/>
      <top style="medium">
        <color indexed="8"/>
      </top>
      <bottom/>
      <diagonal/>
    </border>
    <border>
      <left style="medium">
        <color indexed="8"/>
      </left>
      <right/>
      <top style="medium">
        <color indexed="8"/>
      </top>
      <bottom/>
      <diagonal/>
    </border>
    <border>
      <left style="medium">
        <color indexed="8"/>
      </left>
      <right/>
      <top/>
      <bottom style="dashDot">
        <color indexed="8"/>
      </bottom>
      <diagonal/>
    </border>
    <border>
      <left style="thin">
        <color theme="0" tint="-0.24994659260841701"/>
      </left>
      <right/>
      <top style="medium">
        <color indexed="8"/>
      </top>
      <bottom style="thin">
        <color theme="0" tint="-0.24994659260841701"/>
      </bottom>
      <diagonal/>
    </border>
    <border>
      <left/>
      <right style="medium">
        <color auto="1"/>
      </right>
      <top/>
      <bottom style="dashDot">
        <color indexed="8"/>
      </bottom>
      <diagonal/>
    </border>
    <border>
      <left/>
      <right style="medium">
        <color indexed="64"/>
      </right>
      <top/>
      <bottom/>
      <diagonal/>
    </border>
    <border>
      <left style="thin">
        <color theme="0" tint="-0.24994659260841701"/>
      </left>
      <right style="medium">
        <color auto="1"/>
      </right>
      <top style="medium">
        <color indexed="8"/>
      </top>
      <bottom style="thin">
        <color theme="0" tint="-0.24994659260841701"/>
      </bottom>
      <diagonal/>
    </border>
    <border>
      <left style="thin">
        <color indexed="8"/>
      </left>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thin">
        <color indexed="8"/>
      </left>
      <right style="medium">
        <color indexed="8"/>
      </right>
      <top/>
      <bottom style="thin">
        <color indexed="8"/>
      </bottom>
      <diagonal/>
    </border>
    <border>
      <left style="thin">
        <color indexed="8"/>
      </left>
      <right style="medium">
        <color indexed="8"/>
      </right>
      <top style="thin">
        <color indexed="8"/>
      </top>
      <bottom/>
      <diagonal/>
    </border>
    <border>
      <left/>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style="thin">
        <color auto="1"/>
      </left>
      <right/>
      <top style="medium">
        <color auto="1"/>
      </top>
      <bottom/>
      <diagonal/>
    </border>
    <border>
      <left/>
      <right/>
      <top/>
      <bottom style="medium">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theme="0" tint="-0.24994659260841701"/>
      </left>
      <right style="medium">
        <color indexed="8"/>
      </right>
      <top style="medium">
        <color indexed="8"/>
      </top>
      <bottom style="thin">
        <color theme="0" tint="-0.24994659260841701"/>
      </bottom>
      <diagonal/>
    </border>
    <border>
      <left style="medium">
        <color rgb="FF000000"/>
      </left>
      <right/>
      <top style="medium">
        <color rgb="FF000000"/>
      </top>
      <bottom/>
      <diagonal/>
    </border>
    <border>
      <left style="thin">
        <color theme="0" tint="-0.24994659260841701"/>
      </left>
      <right/>
      <top style="medium">
        <color rgb="FF000000"/>
      </top>
      <bottom style="thin">
        <color theme="0" tint="-0.24994659260841701"/>
      </bottom>
      <diagonal/>
    </border>
    <border>
      <left style="thin">
        <color theme="0" tint="-0.24994659260841701"/>
      </left>
      <right style="medium">
        <color rgb="FF000000"/>
      </right>
      <top style="medium">
        <color rgb="FF000000"/>
      </top>
      <bottom style="thin">
        <color theme="0" tint="-0.24994659260841701"/>
      </bottom>
      <diagonal/>
    </border>
    <border>
      <left/>
      <right/>
      <top/>
      <bottom style="medium">
        <color indexed="64"/>
      </bottom>
      <diagonal/>
    </border>
    <border>
      <left/>
      <right/>
      <top style="thin">
        <color indexed="64"/>
      </top>
      <bottom/>
      <diagonal/>
    </border>
    <border>
      <left/>
      <right style="thin">
        <color indexed="64"/>
      </right>
      <top/>
      <bottom style="thin">
        <color indexed="64"/>
      </bottom>
      <diagonal/>
    </border>
    <border>
      <left/>
      <right/>
      <top/>
      <bottom style="thin">
        <color indexed="64"/>
      </bottom>
      <diagonal/>
    </border>
    <border>
      <left/>
      <right style="medium">
        <color indexed="8"/>
      </right>
      <top/>
      <bottom style="dashDot">
        <color indexed="8"/>
      </bottom>
      <diagonal/>
    </border>
    <border>
      <left/>
      <right/>
      <top/>
      <bottom style="medium">
        <color indexed="64"/>
      </bottom>
      <diagonal/>
    </border>
    <border>
      <left style="thin">
        <color indexed="64"/>
      </left>
      <right/>
      <top/>
      <bottom style="medium">
        <color indexed="64"/>
      </bottom>
      <diagonal/>
    </border>
    <border>
      <left style="medium">
        <color indexed="8"/>
      </left>
      <right/>
      <top/>
      <bottom style="medium">
        <color indexed="8"/>
      </bottom>
      <diagonal/>
    </border>
    <border>
      <left/>
      <right/>
      <top/>
      <bottom style="medium">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bottom style="thin">
        <color indexed="8"/>
      </bottom>
      <diagonal/>
    </border>
    <border>
      <left style="thin">
        <color indexed="8"/>
      </left>
      <right/>
      <top style="thin">
        <color indexed="8"/>
      </top>
      <bottom/>
      <diagonal/>
    </border>
    <border>
      <left style="thin">
        <color theme="0" tint="-0.24994659260841701"/>
      </left>
      <right/>
      <top/>
      <bottom style="thin">
        <color theme="0" tint="-0.24994659260841701"/>
      </bottom>
      <diagonal/>
    </border>
    <border>
      <left style="medium">
        <color theme="1"/>
      </left>
      <right/>
      <top style="medium">
        <color indexed="64"/>
      </top>
      <bottom/>
      <diagonal/>
    </border>
    <border>
      <left style="medium">
        <color theme="1"/>
      </left>
      <right/>
      <top/>
      <bottom style="medium">
        <color indexed="64"/>
      </bottom>
      <diagonal/>
    </border>
    <border>
      <left/>
      <right style="medium">
        <color indexed="8"/>
      </right>
      <top/>
      <bottom style="medium">
        <color indexed="8"/>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rgb="FF000000"/>
      </top>
      <bottom/>
      <diagonal/>
    </border>
    <border>
      <left style="thin">
        <color auto="1"/>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medium">
        <color indexed="64"/>
      </top>
      <bottom/>
      <diagonal/>
    </border>
    <border>
      <left/>
      <right/>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style="medium">
        <color rgb="FF000000"/>
      </top>
      <bottom/>
      <diagonal/>
    </border>
    <border>
      <left/>
      <right style="medium">
        <color rgb="FF000000"/>
      </right>
      <top/>
      <bottom/>
      <diagonal/>
    </border>
    <border>
      <left/>
      <right style="medium">
        <color indexed="8"/>
      </right>
      <top/>
      <bottom style="medium">
        <color indexed="8"/>
      </bottom>
      <diagonal/>
    </border>
    <border>
      <left style="medium">
        <color indexed="8"/>
      </left>
      <right/>
      <top/>
      <bottom style="medium">
        <color indexed="8"/>
      </bottom>
      <diagonal/>
    </border>
    <border>
      <left/>
      <right/>
      <top/>
      <bottom style="medium">
        <color indexed="8"/>
      </bottom>
      <diagonal/>
    </border>
    <border>
      <left style="medium">
        <color indexed="8"/>
      </left>
      <right/>
      <top style="medium">
        <color indexed="8"/>
      </top>
      <bottom/>
      <diagonal/>
    </border>
    <border>
      <left style="thin">
        <color theme="0" tint="-0.24994659260841701"/>
      </left>
      <right style="medium">
        <color indexed="8"/>
      </right>
      <top style="medium">
        <color indexed="8"/>
      </top>
      <bottom style="thin">
        <color theme="0" tint="-0.24994659260841701"/>
      </bottom>
      <diagonal/>
    </border>
    <border>
      <left/>
      <right/>
      <top style="medium">
        <color indexed="8"/>
      </top>
      <bottom/>
      <diagonal/>
    </border>
    <border>
      <left/>
      <right style="medium">
        <color auto="1"/>
      </right>
      <top/>
      <bottom style="medium">
        <color indexed="8"/>
      </bottom>
      <diagonal/>
    </border>
    <border>
      <left style="thin">
        <color theme="0" tint="-0.24994659260841701"/>
      </left>
      <right/>
      <top style="medium">
        <color indexed="8"/>
      </top>
      <bottom style="thin">
        <color theme="0" tint="-0.24994659260841701"/>
      </bottom>
      <diagonal/>
    </border>
    <border>
      <left style="thin">
        <color theme="0" tint="-0.24994659260841701"/>
      </left>
      <right style="medium">
        <color indexed="64"/>
      </right>
      <top style="medium">
        <color indexed="8"/>
      </top>
      <bottom style="thin">
        <color theme="0" tint="-0.24994659260841701"/>
      </bottom>
      <diagonal/>
    </border>
    <border>
      <left style="thin">
        <color theme="0" tint="-0.24994659260841701"/>
      </left>
      <right style="thick">
        <color indexed="8"/>
      </right>
      <top style="medium">
        <color indexed="8"/>
      </top>
      <bottom style="thin">
        <color theme="0" tint="-0.24994659260841701"/>
      </bottom>
      <diagonal/>
    </border>
    <border>
      <left style="medium">
        <color rgb="FF000000"/>
      </left>
      <right/>
      <top style="medium">
        <color indexed="8"/>
      </top>
      <bottom/>
      <diagonal/>
    </border>
    <border>
      <left style="thin">
        <color theme="0" tint="-0.24994659260841701"/>
      </left>
      <right style="medium">
        <color rgb="FF000000"/>
      </right>
      <top style="medium">
        <color indexed="8"/>
      </top>
      <bottom style="thin">
        <color theme="0" tint="-0.24994659260841701"/>
      </bottom>
      <diagonal/>
    </border>
    <border>
      <left/>
      <right style="medium">
        <color indexed="8"/>
      </right>
      <top style="dashDot">
        <color rgb="FF000000"/>
      </top>
      <bottom/>
      <diagonal/>
    </border>
    <border>
      <left style="thick">
        <color indexed="8"/>
      </left>
      <right/>
      <top/>
      <bottom/>
      <diagonal/>
    </border>
    <border>
      <left/>
      <right/>
      <top/>
      <bottom style="dashDot">
        <color indexed="8"/>
      </bottom>
      <diagonal/>
    </border>
    <border>
      <left style="thin">
        <color indexed="8"/>
      </left>
      <right/>
      <top style="thin">
        <color indexed="8"/>
      </top>
      <bottom style="thin">
        <color indexed="8"/>
      </bottom>
      <diagonal/>
    </border>
    <border>
      <left/>
      <right style="medium">
        <color indexed="8"/>
      </right>
      <top/>
      <bottom style="medium">
        <color indexed="8"/>
      </bottom>
      <diagonal/>
    </border>
    <border>
      <left/>
      <right style="thick">
        <color indexed="8"/>
      </right>
      <top/>
      <bottom style="medium">
        <color indexed="8"/>
      </bottom>
      <diagonal/>
    </border>
    <border>
      <left/>
      <right/>
      <top style="medium">
        <color auto="1"/>
      </top>
      <bottom/>
      <diagonal/>
    </border>
    <border>
      <left style="medium">
        <color rgb="FF000000"/>
      </left>
      <right/>
      <top/>
      <bottom/>
      <diagonal/>
    </border>
    <border>
      <left style="thin">
        <color indexed="64"/>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4659260841701"/>
      </left>
      <right/>
      <top style="medium">
        <color auto="1"/>
      </top>
      <bottom style="thin">
        <color theme="0" tint="-0.24994659260841701"/>
      </bottom>
      <diagonal/>
    </border>
    <border>
      <left style="medium">
        <color indexed="64"/>
      </left>
      <right/>
      <top style="medium">
        <color auto="1"/>
      </top>
      <bottom/>
      <diagonal/>
    </border>
    <border>
      <left style="thin">
        <color theme="0" tint="-0.24994659260841701"/>
      </left>
      <right style="medium">
        <color indexed="8"/>
      </right>
      <top style="medium">
        <color auto="1"/>
      </top>
      <bottom style="thin">
        <color theme="0" tint="-0.24994659260841701"/>
      </bottom>
      <diagonal/>
    </border>
    <border>
      <left style="medium">
        <color theme="1"/>
      </left>
      <right/>
      <top style="medium">
        <color auto="1"/>
      </top>
      <bottom/>
      <diagonal/>
    </border>
    <border>
      <left style="thin">
        <color theme="0" tint="-0.24994659260841701"/>
      </left>
      <right style="medium">
        <color indexed="64"/>
      </right>
      <top style="medium">
        <color auto="1"/>
      </top>
      <bottom style="thin">
        <color theme="0" tint="-0.24994659260841701"/>
      </bottom>
      <diagonal/>
    </border>
    <border>
      <left style="medium">
        <color indexed="8"/>
      </left>
      <right/>
      <top style="medium">
        <color auto="1"/>
      </top>
      <bottom/>
      <diagonal/>
    </border>
    <border>
      <left style="thin">
        <color theme="0" tint="-0.24994659260841701"/>
      </left>
      <right style="medium">
        <color auto="1"/>
      </right>
      <top style="medium">
        <color auto="1"/>
      </top>
      <bottom style="thin">
        <color theme="0" tint="-0.24994659260841701"/>
      </bottom>
      <diagonal/>
    </border>
    <border>
      <left style="medium">
        <color auto="1"/>
      </left>
      <right/>
      <top style="medium">
        <color auto="1"/>
      </top>
      <bottom/>
      <diagonal/>
    </border>
    <border>
      <left style="thin">
        <color theme="0" tint="-0.24994659260841701"/>
      </left>
      <right style="medium">
        <color indexed="8"/>
      </right>
      <top style="medium">
        <color indexed="8"/>
      </top>
      <bottom style="thin">
        <color theme="0" tint="-0.24994659260841701"/>
      </bottom>
      <diagonal/>
    </border>
    <border>
      <left style="medium">
        <color indexed="8"/>
      </left>
      <right/>
      <top style="medium">
        <color indexed="8"/>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style="dashDot">
        <color rgb="FF000000"/>
      </bottom>
      <diagonal/>
    </border>
    <border>
      <left/>
      <right style="medium">
        <color rgb="FF000000"/>
      </right>
      <top/>
      <bottom style="dashDot">
        <color rgb="FF000000"/>
      </bottom>
      <diagonal/>
    </border>
    <border>
      <left/>
      <right/>
      <top style="thin">
        <color theme="8" tint="0.39994506668294322"/>
      </top>
      <bottom/>
      <diagonal/>
    </border>
    <border>
      <left/>
      <right style="medium">
        <color theme="1"/>
      </right>
      <top style="thin">
        <color theme="0" tint="-0.24994659260841701"/>
      </top>
      <bottom/>
      <diagonal/>
    </border>
    <border>
      <left/>
      <right style="medium">
        <color theme="1"/>
      </right>
      <top/>
      <bottom style="medium">
        <color rgb="FF000000"/>
      </bottom>
      <diagonal/>
    </border>
    <border>
      <left style="medium">
        <color auto="1"/>
      </left>
      <right/>
      <top/>
      <bottom style="medium">
        <color rgb="FF000000"/>
      </bottom>
      <diagonal/>
    </border>
    <border>
      <left/>
      <right/>
      <top style="dashDot">
        <color auto="1"/>
      </top>
      <bottom style="thin">
        <color theme="8" tint="0.39994506668294322"/>
      </bottom>
      <diagonal/>
    </border>
    <border>
      <left style="thin">
        <color theme="0" tint="-0.24994659260841701"/>
      </left>
      <right/>
      <top style="medium">
        <color indexed="8"/>
      </top>
      <bottom style="thin">
        <color theme="0" tint="-0.24994659260841701"/>
      </bottom>
      <diagonal/>
    </border>
    <border>
      <left/>
      <right/>
      <top style="medium">
        <color indexed="8"/>
      </top>
      <bottom/>
      <diagonal/>
    </border>
    <border>
      <left style="thick">
        <color indexed="8"/>
      </left>
      <right/>
      <top style="medium">
        <color indexed="8"/>
      </top>
      <bottom/>
      <diagonal/>
    </border>
    <border>
      <left style="medium">
        <color theme="0" tint="-0.24994659260841701"/>
      </left>
      <right style="medium">
        <color indexed="8"/>
      </right>
      <top style="medium">
        <color indexed="8"/>
      </top>
      <bottom style="thin">
        <color theme="0" tint="-0.24994659260841701"/>
      </bottom>
      <diagonal/>
    </border>
    <border>
      <left/>
      <right style="medium">
        <color indexed="8"/>
      </right>
      <top/>
      <bottom style="medium">
        <color indexed="8"/>
      </bottom>
      <diagonal/>
    </border>
    <border>
      <left/>
      <right/>
      <top style="thin">
        <color indexed="64"/>
      </top>
      <bottom/>
      <diagonal/>
    </border>
    <border>
      <left/>
      <right style="thin">
        <color auto="1"/>
      </right>
      <top/>
      <bottom style="thin">
        <color auto="1"/>
      </bottom>
      <diagonal/>
    </border>
    <border>
      <left/>
      <right style="thin">
        <color indexed="64"/>
      </right>
      <top style="thin">
        <color indexed="64"/>
      </top>
      <bottom/>
      <diagonal/>
    </border>
    <border>
      <left style="thin">
        <color indexed="64"/>
      </left>
      <right/>
      <top/>
      <bottom style="medium">
        <color indexed="64"/>
      </bottom>
      <diagonal/>
    </border>
    <border>
      <left style="thin">
        <color indexed="64"/>
      </left>
      <right/>
      <top style="thin">
        <color auto="1"/>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8"/>
      </left>
      <right style="thin">
        <color indexed="8"/>
      </right>
      <top style="thin">
        <color indexed="8"/>
      </top>
      <bottom style="thin">
        <color indexed="8"/>
      </bottom>
      <diagonal/>
    </border>
    <border>
      <left style="thick">
        <color indexed="8"/>
      </left>
      <right/>
      <top/>
      <bottom style="medium">
        <color indexed="8"/>
      </bottom>
      <diagonal/>
    </border>
    <border>
      <left style="thin">
        <color indexed="64"/>
      </left>
      <right/>
      <top style="thin">
        <color indexed="64"/>
      </top>
      <bottom style="thin">
        <color indexed="64"/>
      </bottom>
      <diagonal/>
    </border>
    <border>
      <left style="medium">
        <color rgb="FF000000"/>
      </left>
      <right/>
      <top style="dashDotDot">
        <color rgb="FF000000"/>
      </top>
      <bottom style="thin">
        <color theme="8" tint="0.39994506668294322"/>
      </bottom>
      <diagonal/>
    </border>
    <border>
      <left/>
      <right/>
      <top style="dashDotDot">
        <color rgb="FF000000"/>
      </top>
      <bottom style="thin">
        <color theme="8" tint="0.39994506668294322"/>
      </bottom>
      <diagonal/>
    </border>
    <border>
      <left/>
      <right style="medium">
        <color rgb="FF000000"/>
      </right>
      <top style="dashDotDot">
        <color rgb="FF000000"/>
      </top>
      <bottom style="thin">
        <color theme="8" tint="0.39994506668294322"/>
      </bottom>
      <diagonal/>
    </border>
    <border>
      <left style="medium">
        <color rgb="FF000000"/>
      </left>
      <right/>
      <top style="thin">
        <color theme="8" tint="0.39994506668294322"/>
      </top>
      <bottom style="medium">
        <color rgb="FF000000"/>
      </bottom>
      <diagonal/>
    </border>
    <border>
      <left/>
      <right/>
      <top style="thin">
        <color theme="8" tint="0.39994506668294322"/>
      </top>
      <bottom style="medium">
        <color rgb="FF000000"/>
      </bottom>
      <diagonal/>
    </border>
    <border>
      <left/>
      <right/>
      <top style="thin">
        <color theme="8" tint="0.59996337778862885"/>
      </top>
      <bottom style="medium">
        <color auto="1"/>
      </bottom>
      <diagonal/>
    </border>
    <border>
      <left/>
      <right style="medium">
        <color rgb="FF000000"/>
      </right>
      <top style="thin">
        <color theme="8" tint="0.39994506668294322"/>
      </top>
      <bottom style="medium">
        <color rgb="FF000000"/>
      </bottom>
      <diagonal/>
    </border>
    <border>
      <left/>
      <right/>
      <top style="dashDotDot">
        <color auto="1"/>
      </top>
      <bottom style="thin">
        <color theme="8" tint="0.39994506668294322"/>
      </bottom>
      <diagonal/>
    </border>
    <border>
      <left/>
      <right style="medium">
        <color rgb="FF000000"/>
      </right>
      <top style="dashDotDot">
        <color auto="1"/>
      </top>
      <bottom style="thin">
        <color theme="8" tint="0.39994506668294322"/>
      </bottom>
      <diagonal/>
    </border>
    <border>
      <left style="medium">
        <color rgb="FF000000"/>
      </left>
      <right/>
      <top style="dashDot">
        <color rgb="FF000000"/>
      </top>
      <bottom/>
      <diagonal/>
    </border>
    <border>
      <left/>
      <right style="medium">
        <color rgb="FF000000"/>
      </right>
      <top style="dashDot">
        <color rgb="FF000000"/>
      </top>
      <bottom/>
      <diagonal/>
    </border>
    <border>
      <left style="thick">
        <color rgb="FF000000"/>
      </left>
      <right/>
      <top style="medium">
        <color rgb="FF000000"/>
      </top>
      <bottom/>
      <diagonal/>
    </border>
    <border>
      <left style="thick">
        <color rgb="FF000000"/>
      </left>
      <right/>
      <top/>
      <bottom/>
      <diagonal/>
    </border>
    <border>
      <left style="thick">
        <color rgb="FF000000"/>
      </left>
      <right/>
      <top style="medium">
        <color auto="1"/>
      </top>
      <bottom/>
      <diagonal/>
    </border>
    <border>
      <left style="thick">
        <color rgb="FF000000"/>
      </left>
      <right/>
      <top/>
      <bottom style="medium">
        <color rgb="FF000000"/>
      </bottom>
      <diagonal/>
    </border>
    <border>
      <left style="medium">
        <color indexed="64"/>
      </left>
      <right/>
      <top/>
      <bottom style="medium">
        <color indexed="64"/>
      </bottom>
      <diagonal/>
    </border>
    <border>
      <left style="thin">
        <color theme="0" tint="-0.24994659260841701"/>
      </left>
      <right style="medium">
        <color indexed="64"/>
      </right>
      <top style="medium">
        <color indexed="8"/>
      </top>
      <bottom style="thin">
        <color theme="0" tint="-0.24994659260841701"/>
      </bottom>
      <diagonal/>
    </border>
    <border>
      <left style="medium">
        <color theme="1"/>
      </left>
      <right/>
      <top style="medium">
        <color indexed="8"/>
      </top>
      <bottom/>
      <diagonal/>
    </border>
    <border>
      <left style="thin">
        <color theme="0" tint="-0.24994659260841701"/>
      </left>
      <right style="medium">
        <color rgb="FF000000"/>
      </right>
      <top style="medium">
        <color rgb="FF000000"/>
      </top>
      <bottom/>
      <diagonal/>
    </border>
    <border>
      <left style="thin">
        <color theme="0" tint="-0.24994659260841701"/>
      </left>
      <right style="medium">
        <color auto="1"/>
      </right>
      <top style="medium">
        <color rgb="FF000000"/>
      </top>
      <bottom style="thin">
        <color theme="0" tint="-0.24994659260841701"/>
      </bottom>
      <diagonal/>
    </border>
    <border>
      <left style="thin">
        <color auto="1"/>
      </left>
      <right style="thin">
        <color indexed="8"/>
      </right>
      <top style="thin">
        <color auto="1"/>
      </top>
      <bottom style="thin">
        <color auto="1"/>
      </bottom>
      <diagonal/>
    </border>
    <border>
      <left style="medium">
        <color indexed="8"/>
      </left>
      <right/>
      <top/>
      <bottom style="dashDot">
        <color auto="1"/>
      </bottom>
      <diagonal/>
    </border>
    <border>
      <left style="medium">
        <color rgb="FF000000"/>
      </left>
      <right/>
      <top/>
      <bottom style="medium">
        <color indexed="8"/>
      </bottom>
      <diagonal/>
    </border>
    <border>
      <left style="medium">
        <color indexed="8"/>
      </left>
      <right/>
      <top style="dashDot">
        <color indexed="8"/>
      </top>
      <bottom/>
      <diagonal/>
    </border>
    <border>
      <left/>
      <right style="medium">
        <color indexed="8"/>
      </right>
      <top style="dashDot">
        <color indexed="8"/>
      </top>
      <bottom/>
      <diagonal/>
    </border>
    <border>
      <left/>
      <right/>
      <top/>
      <bottom style="medium">
        <color theme="1"/>
      </bottom>
      <diagonal/>
    </border>
    <border>
      <left style="medium">
        <color indexed="64"/>
      </left>
      <right/>
      <top/>
      <bottom style="medium">
        <color indexed="8"/>
      </bottom>
      <diagonal/>
    </border>
    <border>
      <left/>
      <right style="medium">
        <color indexed="64"/>
      </right>
      <top/>
      <bottom style="medium">
        <color indexed="8"/>
      </bottom>
      <diagonal/>
    </border>
    <border>
      <left style="medium">
        <color theme="1"/>
      </left>
      <right/>
      <top/>
      <bottom style="medium">
        <color indexed="8"/>
      </bottom>
      <diagonal/>
    </border>
    <border>
      <left style="medium">
        <color indexed="64"/>
      </left>
      <right/>
      <top style="medium">
        <color indexed="8"/>
      </top>
      <bottom/>
      <diagonal/>
    </border>
    <border>
      <left style="medium">
        <color indexed="8"/>
      </left>
      <right/>
      <top/>
      <bottom style="medium">
        <color rgb="FF000000"/>
      </bottom>
      <diagonal/>
    </border>
    <border>
      <left/>
      <right style="medium">
        <color indexed="8"/>
      </right>
      <top/>
      <bottom style="medium">
        <color rgb="FF000000"/>
      </bottom>
      <diagonal/>
    </border>
    <border>
      <left/>
      <right style="medium">
        <color theme="1"/>
      </right>
      <top/>
      <bottom style="medium">
        <color indexed="8"/>
      </bottom>
      <diagonal/>
    </border>
  </borders>
  <cellStyleXfs count="36">
    <xf numFmtId="0" fontId="0" fillId="0" borderId="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3" fillId="0" borderId="0"/>
    <xf numFmtId="0" fontId="5" fillId="0" borderId="0"/>
    <xf numFmtId="0" fontId="9" fillId="0" borderId="0"/>
    <xf numFmtId="0" fontId="5" fillId="0" borderId="0"/>
    <xf numFmtId="0" fontId="9" fillId="0" borderId="0"/>
    <xf numFmtId="0" fontId="10" fillId="0" borderId="0"/>
    <xf numFmtId="0" fontId="3" fillId="0" borderId="0"/>
    <xf numFmtId="0" fontId="5" fillId="0" borderId="0"/>
    <xf numFmtId="0" fontId="3" fillId="0" borderId="0"/>
    <xf numFmtId="0" fontId="11" fillId="0" borderId="0"/>
    <xf numFmtId="0" fontId="2" fillId="0" borderId="0"/>
    <xf numFmtId="0" fontId="4" fillId="0" borderId="0"/>
    <xf numFmtId="0" fontId="12" fillId="0" borderId="0"/>
    <xf numFmtId="0" fontId="2" fillId="0" borderId="0"/>
    <xf numFmtId="0" fontId="2" fillId="0" borderId="0"/>
    <xf numFmtId="0" fontId="9" fillId="0" borderId="0"/>
    <xf numFmtId="0" fontId="2" fillId="0" borderId="0"/>
    <xf numFmtId="0" fontId="11" fillId="0" borderId="0"/>
    <xf numFmtId="0" fontId="2" fillId="0" borderId="0"/>
    <xf numFmtId="0" fontId="2" fillId="0" borderId="0"/>
    <xf numFmtId="0" fontId="2" fillId="0" borderId="0"/>
    <xf numFmtId="0" fontId="13" fillId="0" borderId="0"/>
    <xf numFmtId="0" fontId="2" fillId="0" borderId="0"/>
    <xf numFmtId="0" fontId="4" fillId="0" borderId="0"/>
    <xf numFmtId="0" fontId="11" fillId="0" borderId="0"/>
    <xf numFmtId="0" fontId="1" fillId="0" borderId="0"/>
    <xf numFmtId="49" fontId="6" fillId="2" borderId="0" applyBorder="0" applyProtection="0">
      <alignment horizontal="left" vertical="top" wrapText="1"/>
    </xf>
    <xf numFmtId="0" fontId="3" fillId="0" borderId="0"/>
    <xf numFmtId="0" fontId="20" fillId="0" borderId="0" applyNumberFormat="0" applyFill="0" applyBorder="0" applyAlignment="0" applyProtection="0"/>
    <xf numFmtId="0" fontId="11" fillId="0" borderId="0"/>
    <xf numFmtId="0" fontId="11" fillId="0" borderId="0"/>
  </cellStyleXfs>
  <cellXfs count="1116">
    <xf numFmtId="0" fontId="0" fillId="0" borderId="0" xfId="0"/>
    <xf numFmtId="0" fontId="0" fillId="0" borderId="0" xfId="0"/>
    <xf numFmtId="0" fontId="0" fillId="0" borderId="0" xfId="0" applyAlignment="1">
      <alignment horizontal="right"/>
    </xf>
    <xf numFmtId="0" fontId="0" fillId="3" borderId="0" xfId="0" applyFill="1"/>
    <xf numFmtId="0" fontId="0" fillId="0" borderId="1" xfId="0" applyBorder="1" applyAlignment="1">
      <alignment horizontal="center"/>
    </xf>
    <xf numFmtId="0" fontId="0" fillId="3" borderId="1" xfId="0" applyFill="1" applyBorder="1" applyAlignment="1">
      <alignment horizontal="center"/>
    </xf>
    <xf numFmtId="164" fontId="17" fillId="0" borderId="0" xfId="5" applyNumberFormat="1" applyFont="1" applyFill="1" applyBorder="1" applyAlignment="1">
      <alignment horizontal="left"/>
    </xf>
    <xf numFmtId="20" fontId="18" fillId="0" borderId="0" xfId="5" applyNumberFormat="1" applyFont="1" applyFill="1" applyBorder="1" applyAlignment="1">
      <alignment horizontal="left"/>
    </xf>
    <xf numFmtId="0" fontId="19" fillId="0" borderId="0" xfId="21" applyFont="1" applyFill="1"/>
    <xf numFmtId="0" fontId="19" fillId="0" borderId="0" xfId="21" applyFont="1" applyFill="1" applyAlignment="1">
      <alignment horizontal="center"/>
    </xf>
    <xf numFmtId="0" fontId="19" fillId="0" borderId="0" xfId="21" applyFont="1" applyAlignment="1"/>
    <xf numFmtId="0" fontId="20" fillId="0" borderId="0" xfId="33" applyFill="1" applyAlignment="1">
      <alignment vertical="top"/>
    </xf>
    <xf numFmtId="165" fontId="19" fillId="0" borderId="0" xfId="21" applyNumberFormat="1" applyFont="1" applyAlignment="1">
      <alignment horizontal="right"/>
    </xf>
    <xf numFmtId="0" fontId="19" fillId="0" borderId="0" xfId="21" applyFont="1"/>
    <xf numFmtId="164" fontId="21" fillId="0" borderId="0" xfId="21" applyNumberFormat="1" applyFont="1" applyFill="1" applyAlignment="1">
      <alignment horizontal="left"/>
    </xf>
    <xf numFmtId="20" fontId="21" fillId="0" borderId="0" xfId="21" applyNumberFormat="1" applyFont="1" applyFill="1" applyAlignment="1">
      <alignment horizontal="left"/>
    </xf>
    <xf numFmtId="0" fontId="19" fillId="0" borderId="0" xfId="21" applyFont="1" applyFill="1" applyAlignment="1"/>
    <xf numFmtId="165" fontId="19" fillId="0" borderId="0" xfId="21" applyNumberFormat="1" applyFont="1" applyFill="1" applyAlignment="1">
      <alignment horizontal="right"/>
    </xf>
    <xf numFmtId="164" fontId="15" fillId="4" borderId="2" xfId="21" applyNumberFormat="1" applyFont="1" applyFill="1" applyBorder="1" applyAlignment="1">
      <alignment horizontal="left" wrapText="1"/>
    </xf>
    <xf numFmtId="20" fontId="15" fillId="4" borderId="2" xfId="21" applyNumberFormat="1" applyFont="1" applyFill="1" applyBorder="1" applyAlignment="1">
      <alignment horizontal="left"/>
    </xf>
    <xf numFmtId="0" fontId="15" fillId="4" borderId="2" xfId="21" applyFont="1" applyFill="1" applyBorder="1"/>
    <xf numFmtId="0" fontId="15" fillId="4" borderId="2" xfId="21" applyFont="1" applyFill="1" applyBorder="1" applyAlignment="1">
      <alignment horizontal="left"/>
    </xf>
    <xf numFmtId="0" fontId="21" fillId="4" borderId="2" xfId="21" applyFont="1" applyFill="1" applyBorder="1" applyAlignment="1"/>
    <xf numFmtId="0" fontId="15" fillId="4" borderId="2" xfId="21" applyFont="1" applyFill="1" applyBorder="1" applyAlignment="1"/>
    <xf numFmtId="165" fontId="15" fillId="4" borderId="2" xfId="21" applyNumberFormat="1" applyFont="1" applyFill="1" applyBorder="1" applyAlignment="1"/>
    <xf numFmtId="0" fontId="19" fillId="0" borderId="0" xfId="21" applyFont="1" applyFill="1" applyAlignment="1">
      <alignment vertical="center"/>
    </xf>
    <xf numFmtId="0" fontId="1" fillId="0" borderId="0" xfId="21" applyFont="1" applyFill="1" applyBorder="1" applyAlignment="1">
      <alignment vertical="center"/>
    </xf>
    <xf numFmtId="0" fontId="1" fillId="0" borderId="0" xfId="21" applyFont="1" applyFill="1" applyBorder="1" applyAlignment="1"/>
    <xf numFmtId="0" fontId="0" fillId="0" borderId="0" xfId="0" applyFill="1"/>
    <xf numFmtId="0" fontId="0" fillId="0" borderId="0" xfId="0" applyFill="1" applyAlignment="1"/>
    <xf numFmtId="0" fontId="0" fillId="0" borderId="0" xfId="0" applyFont="1" applyFill="1"/>
    <xf numFmtId="0" fontId="0" fillId="5" borderId="0" xfId="0" applyFont="1" applyFill="1"/>
    <xf numFmtId="0" fontId="20" fillId="0" borderId="0" xfId="33" applyFill="1" applyAlignment="1">
      <alignment horizontal="right"/>
    </xf>
    <xf numFmtId="0" fontId="14" fillId="0" borderId="0" xfId="0" applyFont="1"/>
    <xf numFmtId="0" fontId="0" fillId="0" borderId="0" xfId="0" applyAlignment="1"/>
    <xf numFmtId="164" fontId="21" fillId="0" borderId="0" xfId="21" applyNumberFormat="1" applyFont="1" applyAlignment="1">
      <alignment horizontal="left"/>
    </xf>
    <xf numFmtId="20" fontId="21" fillId="0" borderId="0" xfId="21" applyNumberFormat="1" applyFont="1" applyAlignment="1">
      <alignment horizontal="left"/>
    </xf>
    <xf numFmtId="0" fontId="19" fillId="0" borderId="0" xfId="21" applyFont="1" applyAlignment="1">
      <alignment horizontal="center"/>
    </xf>
    <xf numFmtId="0" fontId="1" fillId="0" borderId="0" xfId="14" applyFont="1" applyFill="1" applyBorder="1" applyAlignment="1"/>
    <xf numFmtId="0" fontId="1" fillId="0" borderId="0" xfId="22" applyFont="1" applyBorder="1" applyAlignment="1"/>
    <xf numFmtId="0" fontId="1" fillId="0" borderId="0" xfId="22" applyFont="1" applyAlignment="1"/>
    <xf numFmtId="0" fontId="15" fillId="0" borderId="0" xfId="22" applyFont="1" applyBorder="1" applyAlignment="1"/>
    <xf numFmtId="0" fontId="1" fillId="0" borderId="0" xfId="22" applyFont="1" applyFill="1" applyBorder="1" applyAlignment="1"/>
    <xf numFmtId="0" fontId="0" fillId="0" borderId="0" xfId="0" applyFont="1"/>
    <xf numFmtId="0" fontId="15" fillId="4" borderId="0" xfId="0" applyFont="1" applyFill="1"/>
    <xf numFmtId="0" fontId="15" fillId="3" borderId="0" xfId="8" applyFont="1" applyFill="1" applyAlignment="1"/>
    <xf numFmtId="0" fontId="1" fillId="4" borderId="0" xfId="8" applyFont="1" applyFill="1" applyAlignment="1"/>
    <xf numFmtId="0" fontId="1" fillId="10" borderId="0" xfId="8" applyFont="1" applyFill="1" applyAlignment="1"/>
    <xf numFmtId="0" fontId="1" fillId="0" borderId="0" xfId="8" applyFont="1" applyFill="1" applyAlignment="1"/>
    <xf numFmtId="0" fontId="1" fillId="4" borderId="0" xfId="8" applyFont="1" applyFill="1" applyAlignment="1">
      <alignment horizontal="center"/>
    </xf>
    <xf numFmtId="0" fontId="1" fillId="0" borderId="0" xfId="8" applyFont="1" applyFill="1" applyAlignment="1">
      <alignment horizontal="center"/>
    </xf>
    <xf numFmtId="0" fontId="17" fillId="0" borderId="0" xfId="25" applyFont="1" applyBorder="1" applyAlignment="1"/>
    <xf numFmtId="0" fontId="1" fillId="4" borderId="0" xfId="25" applyFont="1" applyFill="1" applyAlignment="1"/>
    <xf numFmtId="0" fontId="15" fillId="4" borderId="0" xfId="25" applyFont="1" applyFill="1" applyAlignment="1"/>
    <xf numFmtId="0" fontId="1" fillId="0" borderId="0" xfId="25" applyFont="1" applyAlignment="1"/>
    <xf numFmtId="0" fontId="14" fillId="4" borderId="0" xfId="8" applyFont="1" applyFill="1" applyAlignment="1">
      <alignment horizontal="right"/>
    </xf>
    <xf numFmtId="0" fontId="15" fillId="0" borderId="0" xfId="8" applyFont="1" applyFill="1" applyAlignment="1"/>
    <xf numFmtId="0" fontId="30" fillId="0" borderId="0" xfId="14" applyNumberFormat="1" applyFont="1" applyFill="1" applyBorder="1" applyAlignment="1"/>
    <xf numFmtId="0" fontId="15" fillId="0" borderId="0" xfId="25" applyFont="1" applyAlignment="1"/>
    <xf numFmtId="0" fontId="1" fillId="0" borderId="0" xfId="25" applyFont="1" applyFill="1" applyAlignment="1"/>
    <xf numFmtId="0" fontId="24" fillId="9" borderId="0" xfId="8" applyFont="1" applyFill="1" applyAlignment="1">
      <alignment horizontal="center"/>
    </xf>
    <xf numFmtId="0" fontId="0" fillId="11" borderId="0" xfId="8" applyFont="1" applyFill="1" applyAlignment="1"/>
    <xf numFmtId="0" fontId="1" fillId="11" borderId="0" xfId="8" applyFont="1" applyFill="1" applyAlignment="1"/>
    <xf numFmtId="0" fontId="33" fillId="0" borderId="2" xfId="8" applyFont="1" applyBorder="1" applyAlignment="1">
      <alignment vertical="top" wrapText="1"/>
    </xf>
    <xf numFmtId="0" fontId="1" fillId="0" borderId="2" xfId="6" applyFont="1" applyFill="1" applyBorder="1" applyAlignment="1">
      <alignment wrapText="1"/>
    </xf>
    <xf numFmtId="0" fontId="1" fillId="3" borderId="2" xfId="6" applyFont="1" applyFill="1" applyBorder="1" applyAlignment="1">
      <alignment wrapText="1"/>
    </xf>
    <xf numFmtId="0" fontId="1" fillId="6" borderId="2" xfId="6" applyFont="1" applyFill="1" applyBorder="1" applyAlignment="1">
      <alignment wrapText="1"/>
    </xf>
    <xf numFmtId="0" fontId="1" fillId="5" borderId="2" xfId="2" applyNumberFormat="1" applyFont="1" applyFill="1" applyBorder="1" applyAlignment="1" applyProtection="1">
      <alignment horizontal="center" vertical="top" textRotation="90"/>
    </xf>
    <xf numFmtId="0" fontId="1" fillId="5" borderId="2" xfId="2" applyNumberFormat="1" applyFont="1" applyFill="1" applyBorder="1" applyAlignment="1" applyProtection="1">
      <alignment textRotation="90"/>
    </xf>
    <xf numFmtId="0" fontId="34" fillId="5" borderId="25" xfId="2" applyNumberFormat="1" applyFont="1" applyFill="1" applyBorder="1" applyAlignment="1" applyProtection="1"/>
    <xf numFmtId="0" fontId="15" fillId="4" borderId="2" xfId="8" applyFont="1" applyFill="1" applyBorder="1" applyAlignment="1">
      <alignment horizontal="right"/>
    </xf>
    <xf numFmtId="0" fontId="0" fillId="0" borderId="2" xfId="8" applyFont="1" applyBorder="1" applyAlignment="1">
      <alignment horizontal="center"/>
    </xf>
    <xf numFmtId="0" fontId="15" fillId="0" borderId="2" xfId="8" applyFont="1" applyFill="1" applyBorder="1" applyAlignment="1">
      <alignment horizontal="center"/>
    </xf>
    <xf numFmtId="0" fontId="25" fillId="0" borderId="2" xfId="17" applyFont="1" applyFill="1" applyBorder="1" applyAlignment="1">
      <alignment horizontal="center"/>
    </xf>
    <xf numFmtId="0" fontId="35" fillId="0" borderId="2" xfId="17" applyFont="1" applyFill="1" applyBorder="1" applyAlignment="1"/>
    <xf numFmtId="0" fontId="1" fillId="3" borderId="2" xfId="6" applyFont="1" applyFill="1" applyBorder="1" applyAlignment="1">
      <alignment horizontal="center"/>
    </xf>
    <xf numFmtId="0" fontId="1" fillId="0" borderId="2" xfId="6" applyFont="1" applyFill="1" applyBorder="1" applyAlignment="1">
      <alignment horizontal="center"/>
    </xf>
    <xf numFmtId="0" fontId="1" fillId="6" borderId="2" xfId="6" applyFont="1" applyFill="1" applyBorder="1" applyAlignment="1">
      <alignment horizontal="center"/>
    </xf>
    <xf numFmtId="0" fontId="31" fillId="5" borderId="2" xfId="25" applyFont="1" applyFill="1" applyBorder="1" applyAlignment="1">
      <alignment horizontal="center"/>
    </xf>
    <xf numFmtId="0" fontId="20" fillId="5" borderId="2" xfId="33" applyFont="1" applyFill="1" applyBorder="1" applyAlignment="1">
      <alignment horizontal="center"/>
    </xf>
    <xf numFmtId="0" fontId="1" fillId="5" borderId="27" xfId="2" applyNumberFormat="1" applyFont="1" applyFill="1" applyBorder="1" applyAlignment="1">
      <alignment horizontal="center"/>
    </xf>
    <xf numFmtId="0" fontId="37" fillId="0" borderId="2" xfId="8" applyFont="1" applyBorder="1" applyAlignment="1"/>
    <xf numFmtId="0" fontId="38" fillId="0" borderId="2" xfId="8" applyFont="1" applyBorder="1" applyAlignment="1">
      <alignment horizontal="center"/>
    </xf>
    <xf numFmtId="0" fontId="39" fillId="0" borderId="2" xfId="8" applyFont="1" applyBorder="1" applyAlignment="1">
      <alignment horizontal="center"/>
    </xf>
    <xf numFmtId="0" fontId="40" fillId="0" borderId="2" xfId="8" applyFont="1" applyBorder="1" applyAlignment="1">
      <alignment horizontal="center"/>
    </xf>
    <xf numFmtId="0" fontId="15" fillId="0" borderId="2" xfId="8" applyFont="1" applyBorder="1" applyAlignment="1">
      <alignment horizontal="center"/>
    </xf>
    <xf numFmtId="0" fontId="41" fillId="0" borderId="2" xfId="17" applyFont="1" applyFill="1" applyBorder="1" applyAlignment="1">
      <alignment horizontal="center"/>
    </xf>
    <xf numFmtId="0" fontId="38" fillId="0" borderId="2" xfId="17" applyFont="1" applyFill="1" applyBorder="1" applyAlignment="1">
      <alignment horizontal="center"/>
    </xf>
    <xf numFmtId="0" fontId="40" fillId="5" borderId="2" xfId="17" applyFont="1" applyFill="1" applyBorder="1" applyAlignment="1">
      <alignment horizontal="center"/>
    </xf>
    <xf numFmtId="0" fontId="42" fillId="0" borderId="2" xfId="8" applyFont="1" applyFill="1" applyBorder="1" applyAlignment="1">
      <alignment horizontal="center"/>
    </xf>
    <xf numFmtId="0" fontId="17" fillId="0" borderId="2" xfId="8" applyFont="1" applyFill="1" applyBorder="1" applyAlignment="1">
      <alignment horizontal="center"/>
    </xf>
    <xf numFmtId="0" fontId="15" fillId="4" borderId="2" xfId="8" applyFont="1" applyFill="1" applyBorder="1" applyAlignment="1">
      <alignment horizontal="center"/>
    </xf>
    <xf numFmtId="0" fontId="37" fillId="0" borderId="2" xfId="6" applyFont="1" applyFill="1" applyBorder="1" applyAlignment="1">
      <alignment horizontal="center"/>
    </xf>
    <xf numFmtId="0" fontId="37" fillId="0" borderId="2" xfId="12" applyFont="1" applyFill="1" applyBorder="1" applyAlignment="1">
      <alignment horizontal="center"/>
    </xf>
    <xf numFmtId="0" fontId="20" fillId="5" borderId="2" xfId="33" applyFill="1" applyBorder="1" applyAlignment="1">
      <alignment horizontal="center"/>
    </xf>
    <xf numFmtId="0" fontId="43" fillId="5" borderId="2" xfId="25" applyFont="1" applyFill="1" applyBorder="1" applyAlignment="1">
      <alignment horizontal="center"/>
    </xf>
    <xf numFmtId="0" fontId="15" fillId="5" borderId="28" xfId="25" applyFont="1" applyFill="1" applyBorder="1" applyAlignment="1">
      <alignment horizontal="center"/>
    </xf>
    <xf numFmtId="0" fontId="20" fillId="5" borderId="26" xfId="33" applyFill="1" applyBorder="1" applyAlignment="1">
      <alignment horizontal="center"/>
    </xf>
    <xf numFmtId="0" fontId="37" fillId="0" borderId="2" xfId="8" applyFont="1" applyFill="1" applyBorder="1" applyAlignment="1"/>
    <xf numFmtId="0" fontId="38" fillId="0" borderId="2" xfId="8" applyFont="1" applyFill="1" applyBorder="1" applyAlignment="1"/>
    <xf numFmtId="0" fontId="39" fillId="0" borderId="2" xfId="8" applyFont="1" applyFill="1" applyBorder="1" applyAlignment="1"/>
    <xf numFmtId="0" fontId="40" fillId="0" borderId="2" xfId="8" applyFont="1" applyFill="1" applyBorder="1" applyAlignment="1"/>
    <xf numFmtId="0" fontId="37" fillId="0" borderId="2" xfId="8" applyFont="1" applyFill="1" applyBorder="1" applyAlignment="1">
      <alignment horizontal="right"/>
    </xf>
    <xf numFmtId="0" fontId="0" fillId="0" borderId="2" xfId="14" applyFont="1" applyFill="1" applyBorder="1" applyAlignment="1"/>
    <xf numFmtId="0" fontId="41" fillId="0" borderId="2" xfId="16" applyFont="1" applyFill="1" applyBorder="1" applyAlignment="1">
      <alignment horizontal="center"/>
    </xf>
    <xf numFmtId="0" fontId="38" fillId="0" borderId="2" xfId="16" applyFont="1" applyFill="1" applyBorder="1" applyAlignment="1">
      <alignment horizontal="center"/>
    </xf>
    <xf numFmtId="0" fontId="1" fillId="5" borderId="2" xfId="16" applyFont="1" applyFill="1" applyBorder="1" applyAlignment="1">
      <alignment horizontal="center"/>
    </xf>
    <xf numFmtId="0" fontId="42" fillId="0" borderId="2" xfId="16" applyFont="1" applyFill="1" applyBorder="1" applyAlignment="1">
      <alignment horizontal="center"/>
    </xf>
    <xf numFmtId="0" fontId="17" fillId="0" borderId="2" xfId="16" applyFont="1" applyFill="1" applyBorder="1" applyAlignment="1">
      <alignment horizontal="center"/>
    </xf>
    <xf numFmtId="0" fontId="15" fillId="4" borderId="2" xfId="8" applyNumberFormat="1" applyFont="1" applyFill="1" applyBorder="1" applyAlignment="1">
      <alignment horizontal="center"/>
    </xf>
    <xf numFmtId="0" fontId="37" fillId="0" borderId="2" xfId="16" applyFont="1" applyFill="1" applyBorder="1" applyAlignment="1">
      <alignment horizontal="center"/>
    </xf>
    <xf numFmtId="0" fontId="37" fillId="6" borderId="2" xfId="16" applyFont="1" applyFill="1" applyBorder="1" applyAlignment="1">
      <alignment horizontal="center"/>
    </xf>
    <xf numFmtId="0" fontId="1" fillId="0" borderId="2" xfId="25" applyFont="1" applyFill="1" applyBorder="1" applyAlignment="1">
      <alignment horizontal="center"/>
    </xf>
    <xf numFmtId="0" fontId="44" fillId="0" borderId="2" xfId="8" applyFont="1" applyFill="1" applyBorder="1" applyAlignment="1">
      <alignment horizontal="center"/>
    </xf>
    <xf numFmtId="0" fontId="1" fillId="0" borderId="25" xfId="8" applyFont="1" applyFill="1" applyBorder="1" applyAlignment="1">
      <alignment horizontal="center"/>
    </xf>
    <xf numFmtId="168" fontId="41" fillId="0" borderId="26" xfId="8" applyNumberFormat="1" applyFont="1" applyFill="1" applyBorder="1" applyAlignment="1">
      <alignment horizontal="center"/>
    </xf>
    <xf numFmtId="167" fontId="1" fillId="0" borderId="0" xfId="8" applyNumberFormat="1" applyFont="1" applyFill="1" applyBorder="1" applyAlignment="1">
      <alignment horizontal="center"/>
    </xf>
    <xf numFmtId="167" fontId="1" fillId="0" borderId="0" xfId="8" applyNumberFormat="1" applyFont="1" applyFill="1" applyAlignment="1">
      <alignment horizontal="center"/>
    </xf>
    <xf numFmtId="0" fontId="45" fillId="0" borderId="0" xfId="8" applyNumberFormat="1" applyFont="1" applyFill="1" applyAlignment="1"/>
    <xf numFmtId="0" fontId="44" fillId="0" borderId="0" xfId="8" applyNumberFormat="1" applyFont="1" applyFill="1" applyAlignment="1"/>
    <xf numFmtId="0" fontId="0" fillId="0" borderId="2" xfId="8" applyFont="1" applyFill="1" applyBorder="1" applyAlignment="1"/>
    <xf numFmtId="0" fontId="1" fillId="0" borderId="0" xfId="8" applyFont="1" applyFill="1" applyBorder="1" applyAlignment="1"/>
    <xf numFmtId="0" fontId="1" fillId="0" borderId="2" xfId="8" applyFont="1" applyFill="1" applyBorder="1" applyAlignment="1"/>
    <xf numFmtId="0" fontId="15" fillId="4" borderId="4" xfId="8" applyFont="1" applyFill="1" applyBorder="1" applyAlignment="1">
      <alignment horizontal="right"/>
    </xf>
    <xf numFmtId="0" fontId="41" fillId="0" borderId="4" xfId="16" applyFont="1" applyFill="1" applyBorder="1" applyAlignment="1">
      <alignment horizontal="center"/>
    </xf>
    <xf numFmtId="0" fontId="38" fillId="0" borderId="4" xfId="16" applyFont="1" applyFill="1" applyBorder="1" applyAlignment="1">
      <alignment horizontal="center"/>
    </xf>
    <xf numFmtId="0" fontId="42" fillId="0" borderId="4" xfId="16" applyFont="1" applyFill="1" applyBorder="1" applyAlignment="1">
      <alignment horizontal="center"/>
    </xf>
    <xf numFmtId="0" fontId="17" fillId="0" borderId="4" xfId="16" applyFont="1" applyFill="1" applyBorder="1" applyAlignment="1">
      <alignment horizontal="center"/>
    </xf>
    <xf numFmtId="0" fontId="37" fillId="0" borderId="4" xfId="16" applyFont="1" applyFill="1" applyBorder="1" applyAlignment="1">
      <alignment horizontal="center"/>
    </xf>
    <xf numFmtId="0" fontId="37" fillId="6" borderId="4" xfId="16" applyFont="1" applyFill="1" applyBorder="1" applyAlignment="1">
      <alignment horizontal="center"/>
    </xf>
    <xf numFmtId="0" fontId="1" fillId="0" borderId="2" xfId="14" applyFont="1" applyFill="1" applyBorder="1" applyAlignment="1"/>
    <xf numFmtId="0" fontId="15" fillId="4" borderId="3" xfId="8" applyFont="1" applyFill="1" applyBorder="1" applyAlignment="1">
      <alignment horizontal="right"/>
    </xf>
    <xf numFmtId="0" fontId="41" fillId="0" borderId="3" xfId="16" applyFont="1" applyFill="1" applyBorder="1" applyAlignment="1">
      <alignment horizontal="center"/>
    </xf>
    <xf numFmtId="0" fontId="38" fillId="0" borderId="3" xfId="16" applyFont="1" applyFill="1" applyBorder="1" applyAlignment="1">
      <alignment horizontal="center"/>
    </xf>
    <xf numFmtId="0" fontId="42" fillId="0" borderId="3" xfId="16" applyFont="1" applyFill="1" applyBorder="1" applyAlignment="1">
      <alignment horizontal="center"/>
    </xf>
    <xf numFmtId="0" fontId="37" fillId="0" borderId="3" xfId="16" applyFont="1" applyFill="1" applyBorder="1" applyAlignment="1">
      <alignment horizontal="center"/>
    </xf>
    <xf numFmtId="0" fontId="37" fillId="6" borderId="3" xfId="16" applyFont="1" applyFill="1" applyBorder="1" applyAlignment="1">
      <alignment horizontal="center"/>
    </xf>
    <xf numFmtId="0" fontId="0" fillId="5" borderId="2" xfId="16" applyFont="1" applyFill="1" applyBorder="1" applyAlignment="1">
      <alignment horizontal="center"/>
    </xf>
    <xf numFmtId="0" fontId="17" fillId="4" borderId="0" xfId="8" applyFont="1" applyFill="1" applyAlignment="1"/>
    <xf numFmtId="0" fontId="15" fillId="4" borderId="0" xfId="8" applyFont="1" applyFill="1" applyAlignment="1"/>
    <xf numFmtId="0" fontId="42" fillId="4" borderId="0" xfId="8" applyFont="1" applyFill="1" applyAlignment="1"/>
    <xf numFmtId="0" fontId="38" fillId="4" borderId="0" xfId="8" applyFont="1" applyFill="1" applyAlignment="1"/>
    <xf numFmtId="0" fontId="41" fillId="4" borderId="0" xfId="8" applyFont="1" applyFill="1" applyAlignment="1"/>
    <xf numFmtId="0" fontId="40" fillId="4" borderId="0" xfId="8" applyFont="1" applyFill="1" applyAlignment="1"/>
    <xf numFmtId="0" fontId="1" fillId="4" borderId="0" xfId="8" applyFont="1" applyFill="1" applyAlignment="1">
      <alignment horizontal="right"/>
    </xf>
    <xf numFmtId="0" fontId="15" fillId="4" borderId="0" xfId="8" applyFont="1" applyFill="1" applyAlignment="1">
      <alignment horizontal="center"/>
    </xf>
    <xf numFmtId="167" fontId="1" fillId="4" borderId="0" xfId="8" applyNumberFormat="1" applyFont="1" applyFill="1" applyAlignment="1">
      <alignment horizontal="center"/>
    </xf>
    <xf numFmtId="167" fontId="32" fillId="4" borderId="29" xfId="8" applyNumberFormat="1" applyFont="1" applyFill="1" applyBorder="1" applyAlignment="1">
      <alignment horizontal="center"/>
    </xf>
    <xf numFmtId="167" fontId="1" fillId="4" borderId="0" xfId="8" applyNumberFormat="1" applyFont="1" applyFill="1" applyAlignment="1"/>
    <xf numFmtId="1" fontId="1" fillId="4" borderId="0" xfId="8" applyNumberFormat="1" applyFont="1" applyFill="1" applyAlignment="1">
      <alignment horizontal="center"/>
    </xf>
    <xf numFmtId="1" fontId="32" fillId="4" borderId="0" xfId="8" applyNumberFormat="1" applyFont="1" applyFill="1" applyBorder="1" applyAlignment="1">
      <alignment horizontal="center"/>
    </xf>
    <xf numFmtId="0" fontId="15" fillId="0" borderId="0" xfId="8" applyFont="1" applyFill="1" applyAlignment="1">
      <alignment horizontal="center"/>
    </xf>
    <xf numFmtId="0" fontId="1" fillId="4" borderId="30" xfId="8" applyFont="1" applyFill="1" applyBorder="1" applyAlignment="1">
      <alignment horizontal="center"/>
    </xf>
    <xf numFmtId="0" fontId="0" fillId="4" borderId="30" xfId="8" applyFont="1" applyFill="1" applyBorder="1" applyAlignment="1">
      <alignment horizontal="center"/>
    </xf>
    <xf numFmtId="0" fontId="15" fillId="0" borderId="0" xfId="22" applyFont="1"/>
    <xf numFmtId="0" fontId="1" fillId="0" borderId="0" xfId="22" applyFont="1"/>
    <xf numFmtId="0" fontId="30" fillId="0" borderId="0" xfId="14" applyFont="1" applyAlignment="1">
      <alignment horizontal="right"/>
    </xf>
    <xf numFmtId="0" fontId="1" fillId="0" borderId="0" xfId="14" applyFont="1"/>
    <xf numFmtId="0" fontId="15" fillId="5" borderId="32" xfId="14" applyFont="1" applyFill="1" applyBorder="1" applyAlignment="1">
      <alignment horizontal="center"/>
    </xf>
    <xf numFmtId="0" fontId="15" fillId="0" borderId="32" xfId="14" applyFont="1" applyBorder="1" applyAlignment="1">
      <alignment horizontal="center"/>
    </xf>
    <xf numFmtId="0" fontId="15" fillId="0" borderId="32" xfId="22" applyFont="1" applyBorder="1" applyAlignment="1">
      <alignment horizontal="center"/>
    </xf>
    <xf numFmtId="0" fontId="15" fillId="0" borderId="33" xfId="22" applyFont="1" applyFill="1" applyBorder="1" applyAlignment="1">
      <alignment horizontal="center"/>
    </xf>
    <xf numFmtId="0" fontId="15" fillId="0" borderId="33" xfId="22" applyFont="1" applyBorder="1" applyAlignment="1">
      <alignment horizontal="center"/>
    </xf>
    <xf numFmtId="0" fontId="15" fillId="0" borderId="0" xfId="14" applyFont="1" applyFill="1" applyAlignment="1">
      <alignment horizontal="center"/>
    </xf>
    <xf numFmtId="0" fontId="1" fillId="12" borderId="33" xfId="22" applyFont="1" applyFill="1" applyBorder="1" applyAlignment="1">
      <alignment horizontal="center"/>
    </xf>
    <xf numFmtId="0" fontId="1" fillId="0" borderId="33" xfId="22" applyFont="1" applyFill="1" applyBorder="1" applyAlignment="1">
      <alignment horizontal="center"/>
    </xf>
    <xf numFmtId="0" fontId="1" fillId="0" borderId="33" xfId="22" applyFont="1" applyBorder="1" applyAlignment="1">
      <alignment horizontal="center"/>
    </xf>
    <xf numFmtId="0" fontId="4" fillId="0" borderId="33" xfId="22" applyFont="1" applyFill="1" applyBorder="1" applyAlignment="1">
      <alignment horizontal="center"/>
    </xf>
    <xf numFmtId="0" fontId="0" fillId="0" borderId="33" xfId="22" applyNumberFormat="1" applyFont="1" applyFill="1" applyBorder="1" applyAlignment="1">
      <alignment horizontal="center"/>
    </xf>
    <xf numFmtId="49" fontId="1" fillId="0" borderId="0" xfId="22" applyNumberFormat="1" applyFont="1" applyBorder="1" applyAlignment="1">
      <alignment horizontal="center"/>
    </xf>
    <xf numFmtId="0" fontId="0" fillId="0" borderId="0" xfId="22" applyFont="1" applyBorder="1"/>
    <xf numFmtId="0" fontId="1" fillId="0" borderId="0" xfId="22" applyFont="1" applyFill="1" applyBorder="1" applyAlignment="1">
      <alignment horizontal="center"/>
    </xf>
    <xf numFmtId="0" fontId="29" fillId="0" borderId="0" xfId="22" applyFont="1" applyBorder="1"/>
    <xf numFmtId="0" fontId="1" fillId="0" borderId="0" xfId="22" applyFont="1" applyBorder="1"/>
    <xf numFmtId="0" fontId="1" fillId="0" borderId="0" xfId="22" applyFont="1" applyBorder="1" applyAlignment="1">
      <alignment horizontal="center"/>
    </xf>
    <xf numFmtId="0" fontId="0" fillId="0" borderId="0" xfId="22" applyFont="1" applyFill="1"/>
    <xf numFmtId="0" fontId="15" fillId="0" borderId="8" xfId="22" applyFont="1" applyBorder="1"/>
    <xf numFmtId="0" fontId="1" fillId="0" borderId="0" xfId="14" applyFont="1" applyFill="1"/>
    <xf numFmtId="0" fontId="1" fillId="0" borderId="0" xfId="22" applyFont="1" applyFill="1"/>
    <xf numFmtId="0" fontId="37" fillId="0" borderId="0" xfId="22" applyFont="1" applyFill="1" applyBorder="1" applyAlignment="1">
      <alignment horizontal="center"/>
    </xf>
    <xf numFmtId="167" fontId="1" fillId="0" borderId="0" xfId="14" applyNumberFormat="1" applyFont="1" applyFill="1" applyAlignment="1">
      <alignment horizontal="center"/>
    </xf>
    <xf numFmtId="167" fontId="1" fillId="0" borderId="0" xfId="32" applyNumberFormat="1" applyFont="1" applyFill="1" applyAlignment="1">
      <alignment horizontal="center"/>
    </xf>
    <xf numFmtId="0" fontId="15" fillId="0" borderId="0" xfId="22" applyFont="1" applyBorder="1"/>
    <xf numFmtId="0" fontId="16" fillId="0" borderId="0" xfId="22" applyFont="1" applyFill="1" applyAlignment="1"/>
    <xf numFmtId="0" fontId="15" fillId="0" borderId="0" xfId="22" quotePrefix="1" applyFont="1" applyFill="1" applyAlignment="1">
      <alignment horizontal="center"/>
    </xf>
    <xf numFmtId="0" fontId="1" fillId="0" borderId="0" xfId="22" applyFont="1" applyFill="1" applyAlignment="1"/>
    <xf numFmtId="0" fontId="15" fillId="0" borderId="0" xfId="22" applyFont="1" applyFill="1" applyBorder="1" applyAlignment="1">
      <alignment horizontal="right"/>
    </xf>
    <xf numFmtId="0" fontId="1" fillId="0" borderId="0" xfId="22" applyFont="1" applyAlignment="1">
      <alignment horizontal="left"/>
    </xf>
    <xf numFmtId="0" fontId="15" fillId="0" borderId="0" xfId="22" applyFont="1" applyAlignment="1">
      <alignment horizontal="right"/>
    </xf>
    <xf numFmtId="0" fontId="0" fillId="0" borderId="34" xfId="22" applyFont="1" applyBorder="1"/>
    <xf numFmtId="0" fontId="1" fillId="0" borderId="35" xfId="22" applyFont="1" applyBorder="1" applyAlignment="1">
      <alignment horizontal="left"/>
    </xf>
    <xf numFmtId="0" fontId="1" fillId="0" borderId="36" xfId="22" applyFont="1" applyBorder="1"/>
    <xf numFmtId="0" fontId="1" fillId="0" borderId="37" xfId="22" applyFont="1" applyBorder="1"/>
    <xf numFmtId="0" fontId="1" fillId="0" borderId="38" xfId="22" applyFont="1" applyBorder="1"/>
    <xf numFmtId="0" fontId="1" fillId="0" borderId="0" xfId="22" applyFont="1" applyBorder="1" applyAlignment="1">
      <alignment horizontal="left"/>
    </xf>
    <xf numFmtId="0" fontId="1" fillId="0" borderId="36" xfId="22" applyFont="1" applyBorder="1" applyAlignment="1">
      <alignment horizontal="left"/>
    </xf>
    <xf numFmtId="0" fontId="1" fillId="0" borderId="38" xfId="22" applyFont="1" applyBorder="1" applyAlignment="1">
      <alignment horizontal="left"/>
    </xf>
    <xf numFmtId="0" fontId="15" fillId="0" borderId="33" xfId="22" applyFont="1" applyBorder="1" applyAlignment="1"/>
    <xf numFmtId="0" fontId="1" fillId="0" borderId="0" xfId="14" applyFont="1" applyFill="1" applyAlignment="1"/>
    <xf numFmtId="0" fontId="0" fillId="0" borderId="39" xfId="22" applyFont="1" applyBorder="1"/>
    <xf numFmtId="0" fontId="15" fillId="0" borderId="33" xfId="22" applyFont="1" applyBorder="1" applyAlignment="1">
      <alignment vertical="center"/>
    </xf>
    <xf numFmtId="0" fontId="0" fillId="0" borderId="33" xfId="22" applyNumberFormat="1" applyFont="1" applyFill="1" applyBorder="1" applyAlignment="1">
      <alignment horizontal="center" vertical="center"/>
    </xf>
    <xf numFmtId="0" fontId="1" fillId="0" borderId="33" xfId="22" applyFont="1" applyFill="1" applyBorder="1" applyAlignment="1">
      <alignment horizontal="center" vertical="center"/>
    </xf>
    <xf numFmtId="0" fontId="1" fillId="12" borderId="33" xfId="22" applyFont="1" applyFill="1" applyBorder="1" applyAlignment="1">
      <alignment horizontal="center" vertical="center"/>
    </xf>
    <xf numFmtId="0" fontId="37" fillId="0" borderId="0" xfId="22" applyFont="1" applyFill="1" applyBorder="1" applyAlignment="1">
      <alignment horizontal="center" vertical="center" wrapText="1"/>
    </xf>
    <xf numFmtId="1" fontId="37" fillId="0" borderId="0" xfId="22" applyNumberFormat="1" applyFont="1" applyFill="1" applyBorder="1" applyAlignment="1">
      <alignment horizontal="center" vertical="center" wrapText="1"/>
    </xf>
    <xf numFmtId="0" fontId="1" fillId="0" borderId="0" xfId="22" applyFont="1" applyBorder="1" applyAlignment="1">
      <alignment horizontal="right"/>
    </xf>
    <xf numFmtId="49" fontId="1" fillId="0" borderId="0" xfId="22" applyNumberFormat="1" applyFont="1" applyFill="1" applyBorder="1" applyAlignment="1">
      <alignment horizontal="center"/>
    </xf>
    <xf numFmtId="0" fontId="41" fillId="0" borderId="40" xfId="16" applyFont="1" applyFill="1" applyBorder="1" applyAlignment="1">
      <alignment horizontal="center"/>
    </xf>
    <xf numFmtId="0" fontId="38" fillId="0" borderId="40" xfId="16" applyFont="1" applyFill="1" applyBorder="1" applyAlignment="1">
      <alignment horizontal="center"/>
    </xf>
    <xf numFmtId="0" fontId="1" fillId="5" borderId="40" xfId="16" applyFont="1" applyFill="1" applyBorder="1" applyAlignment="1">
      <alignment horizontal="center"/>
    </xf>
    <xf numFmtId="0" fontId="42" fillId="0" borderId="40" xfId="16" applyFont="1" applyFill="1" applyBorder="1" applyAlignment="1">
      <alignment horizontal="center"/>
    </xf>
    <xf numFmtId="0" fontId="17" fillId="0" borderId="40" xfId="16" applyFont="1" applyFill="1" applyBorder="1" applyAlignment="1">
      <alignment horizontal="center"/>
    </xf>
    <xf numFmtId="0" fontId="15" fillId="0" borderId="0" xfId="22" applyFont="1" applyAlignment="1"/>
    <xf numFmtId="0" fontId="20" fillId="0" borderId="0" xfId="33" applyAlignment="1"/>
    <xf numFmtId="0" fontId="1" fillId="0" borderId="0" xfId="32" applyFont="1" applyAlignment="1"/>
    <xf numFmtId="0" fontId="0" fillId="0" borderId="0" xfId="22" applyFont="1" applyBorder="1" applyAlignment="1"/>
    <xf numFmtId="0" fontId="29" fillId="0" borderId="0" xfId="22" applyFont="1"/>
    <xf numFmtId="0" fontId="15" fillId="0" borderId="0" xfId="0" applyFont="1" applyAlignment="1">
      <alignment horizontal="right"/>
    </xf>
    <xf numFmtId="0" fontId="0" fillId="0" borderId="8" xfId="0" applyBorder="1"/>
    <xf numFmtId="0" fontId="0" fillId="0" borderId="0" xfId="0" applyBorder="1"/>
    <xf numFmtId="0" fontId="0" fillId="0" borderId="41" xfId="0" applyFont="1" applyBorder="1"/>
    <xf numFmtId="0" fontId="1" fillId="0" borderId="41" xfId="22" applyFont="1" applyBorder="1"/>
    <xf numFmtId="0" fontId="1" fillId="0" borderId="41" xfId="22" applyFont="1" applyBorder="1" applyAlignment="1">
      <alignment horizontal="left"/>
    </xf>
    <xf numFmtId="0" fontId="0" fillId="0" borderId="35" xfId="22" applyFont="1" applyBorder="1"/>
    <xf numFmtId="0" fontId="0" fillId="0" borderId="0" xfId="14" applyFont="1" applyBorder="1" applyAlignment="1"/>
    <xf numFmtId="0" fontId="17" fillId="0" borderId="0" xfId="0" applyFont="1"/>
    <xf numFmtId="0" fontId="0" fillId="0" borderId="0" xfId="14" applyFont="1" applyAlignment="1">
      <alignment horizontal="right"/>
    </xf>
    <xf numFmtId="0" fontId="1" fillId="4" borderId="0" xfId="14" applyFont="1" applyFill="1"/>
    <xf numFmtId="0" fontId="15" fillId="0" borderId="32" xfId="14" applyFont="1" applyFill="1" applyBorder="1" applyAlignment="1">
      <alignment horizontal="center"/>
    </xf>
    <xf numFmtId="169" fontId="0" fillId="0" borderId="0" xfId="0" applyNumberFormat="1" applyFill="1"/>
    <xf numFmtId="0" fontId="15" fillId="0" borderId="32" xfId="22" applyFont="1" applyBorder="1" applyAlignment="1">
      <alignment horizontal="center" vertical="center"/>
    </xf>
    <xf numFmtId="0" fontId="1" fillId="4" borderId="32" xfId="14" applyFont="1" applyFill="1" applyBorder="1" applyAlignment="1">
      <alignment horizontal="center" vertical="center"/>
    </xf>
    <xf numFmtId="0" fontId="1" fillId="4" borderId="32" xfId="14" applyFont="1" applyFill="1" applyBorder="1" applyAlignment="1">
      <alignment vertical="center"/>
    </xf>
    <xf numFmtId="0" fontId="1" fillId="0" borderId="0" xfId="14" applyFont="1" applyBorder="1"/>
    <xf numFmtId="0" fontId="0" fillId="5" borderId="0" xfId="0" applyFont="1" applyFill="1" applyAlignment="1">
      <alignment horizontal="right"/>
    </xf>
    <xf numFmtId="0" fontId="0" fillId="0" borderId="0" xfId="0" applyFont="1" applyAlignment="1">
      <alignment horizontal="center"/>
    </xf>
    <xf numFmtId="0" fontId="0" fillId="0" borderId="0" xfId="14" applyFont="1"/>
    <xf numFmtId="0" fontId="0" fillId="3" borderId="0" xfId="0" applyFont="1" applyFill="1" applyAlignment="1">
      <alignment horizontal="right"/>
    </xf>
    <xf numFmtId="0" fontId="0" fillId="13" borderId="0" xfId="0" applyFont="1" applyFill="1" applyAlignment="1">
      <alignment horizontal="right"/>
    </xf>
    <xf numFmtId="0" fontId="15" fillId="0" borderId="33" xfId="22" applyFont="1" applyFill="1" applyBorder="1" applyAlignment="1"/>
    <xf numFmtId="0" fontId="15" fillId="0" borderId="0" xfId="34" applyFont="1" applyFill="1" applyAlignment="1">
      <alignment horizontal="center"/>
    </xf>
    <xf numFmtId="0" fontId="15" fillId="0" borderId="0" xfId="35" applyNumberFormat="1" applyFont="1" applyFill="1" applyAlignment="1">
      <alignment horizontal="center"/>
    </xf>
    <xf numFmtId="0" fontId="15" fillId="0" borderId="0" xfId="35" quotePrefix="1" applyFont="1" applyFill="1" applyAlignment="1">
      <alignment horizontal="center"/>
    </xf>
    <xf numFmtId="49" fontId="15" fillId="0" borderId="0" xfId="0" applyNumberFormat="1" applyFont="1" applyAlignment="1">
      <alignment horizontal="center"/>
    </xf>
    <xf numFmtId="169" fontId="15" fillId="14" borderId="0" xfId="0" applyNumberFormat="1" applyFont="1" applyFill="1" applyAlignment="1">
      <alignment horizontal="center"/>
    </xf>
    <xf numFmtId="0" fontId="35" fillId="0" borderId="0" xfId="35" applyFont="1" applyAlignment="1">
      <alignment horizontal="center"/>
    </xf>
    <xf numFmtId="0" fontId="35" fillId="0" borderId="0" xfId="35" applyNumberFormat="1" applyFont="1" applyAlignment="1">
      <alignment horizontal="center"/>
    </xf>
    <xf numFmtId="0" fontId="35" fillId="0" borderId="0" xfId="35" applyFont="1" applyFill="1" applyAlignment="1">
      <alignment horizontal="center"/>
    </xf>
    <xf numFmtId="0" fontId="16" fillId="0" borderId="0" xfId="22" applyNumberFormat="1" applyFont="1" applyFill="1" applyBorder="1" applyAlignment="1">
      <alignment horizontal="center" wrapText="1"/>
    </xf>
    <xf numFmtId="169" fontId="1" fillId="0" borderId="0" xfId="22" applyNumberFormat="1" applyFont="1" applyFill="1" applyBorder="1" applyAlignment="1">
      <alignment horizontal="right" wrapText="1"/>
    </xf>
    <xf numFmtId="0" fontId="16" fillId="0" borderId="0" xfId="22" applyNumberFormat="1" applyFont="1" applyFill="1" applyBorder="1" applyAlignment="1">
      <alignment horizontal="center"/>
    </xf>
    <xf numFmtId="169" fontId="0" fillId="0" borderId="0" xfId="0" applyNumberFormat="1" applyFill="1" applyAlignment="1"/>
    <xf numFmtId="0" fontId="37" fillId="0" borderId="0" xfId="22" applyFont="1" applyFill="1" applyBorder="1" applyAlignment="1">
      <alignment horizontal="center" wrapText="1"/>
    </xf>
    <xf numFmtId="1" fontId="37" fillId="0" borderId="0" xfId="22" applyNumberFormat="1" applyFont="1" applyFill="1" applyBorder="1" applyAlignment="1">
      <alignment horizontal="center" wrapText="1"/>
    </xf>
    <xf numFmtId="170" fontId="37" fillId="0" borderId="0" xfId="22" applyNumberFormat="1" applyFont="1" applyFill="1" applyBorder="1" applyAlignment="1">
      <alignment horizontal="right" wrapText="1"/>
    </xf>
    <xf numFmtId="0" fontId="37" fillId="0" borderId="0" xfId="0" applyFont="1" applyFill="1" applyAlignment="1">
      <alignment horizontal="center"/>
    </xf>
    <xf numFmtId="169" fontId="1" fillId="0" borderId="0" xfId="22" applyNumberFormat="1" applyFont="1" applyFill="1" applyBorder="1" applyAlignment="1">
      <alignment horizontal="right"/>
    </xf>
    <xf numFmtId="16" fontId="1" fillId="0" borderId="0" xfId="22" applyNumberFormat="1" applyFont="1" applyBorder="1" applyAlignment="1"/>
    <xf numFmtId="49" fontId="1" fillId="0" borderId="0" xfId="22" applyNumberFormat="1" applyFont="1" applyFill="1" applyBorder="1" applyAlignment="1"/>
    <xf numFmtId="0" fontId="35" fillId="0" borderId="0" xfId="14" applyFont="1" applyAlignment="1"/>
    <xf numFmtId="0" fontId="15" fillId="0" borderId="0" xfId="22" applyNumberFormat="1" applyFont="1" applyFill="1" applyAlignment="1">
      <alignment horizontal="center"/>
    </xf>
    <xf numFmtId="0" fontId="35" fillId="0" borderId="0" xfId="22" applyFont="1" applyAlignment="1">
      <alignment horizontal="center"/>
    </xf>
    <xf numFmtId="0" fontId="35" fillId="0" borderId="0" xfId="22" applyNumberFormat="1" applyFont="1" applyAlignment="1">
      <alignment horizontal="center"/>
    </xf>
    <xf numFmtId="0" fontId="35" fillId="0" borderId="0" xfId="22" applyFont="1" applyFill="1" applyAlignment="1">
      <alignment horizontal="center"/>
    </xf>
    <xf numFmtId="49" fontId="1" fillId="0" borderId="0" xfId="22" applyNumberFormat="1" applyFont="1" applyFill="1" applyAlignment="1"/>
    <xf numFmtId="49" fontId="0" fillId="0" borderId="0" xfId="22" applyNumberFormat="1" applyFont="1" applyFill="1" applyBorder="1" applyAlignment="1"/>
    <xf numFmtId="0" fontId="4" fillId="0" borderId="0" xfId="22" applyFont="1" applyFill="1" applyBorder="1" applyAlignment="1"/>
    <xf numFmtId="49" fontId="1" fillId="0" borderId="0" xfId="22" applyNumberFormat="1" applyFont="1" applyBorder="1" applyAlignment="1"/>
    <xf numFmtId="49" fontId="0" fillId="0" borderId="0" xfId="22" applyNumberFormat="1" applyFont="1" applyBorder="1" applyAlignment="1">
      <alignment horizontal="center"/>
    </xf>
    <xf numFmtId="0" fontId="15" fillId="4" borderId="0" xfId="0" applyFont="1" applyFill="1" applyAlignment="1"/>
    <xf numFmtId="0" fontId="0" fillId="4" borderId="0" xfId="0" applyFill="1" applyAlignment="1"/>
    <xf numFmtId="0" fontId="1" fillId="0" borderId="48" xfId="22" applyFont="1" applyFill="1" applyBorder="1"/>
    <xf numFmtId="0" fontId="0" fillId="0" borderId="49" xfId="22" applyFont="1" applyFill="1" applyBorder="1"/>
    <xf numFmtId="0" fontId="1" fillId="0" borderId="49" xfId="22" applyFont="1" applyBorder="1"/>
    <xf numFmtId="0" fontId="0" fillId="0" borderId="47" xfId="22" applyFont="1" applyBorder="1"/>
    <xf numFmtId="0" fontId="1" fillId="0" borderId="8" xfId="22" applyFont="1" applyBorder="1"/>
    <xf numFmtId="0" fontId="1" fillId="0" borderId="47" xfId="22" applyFont="1" applyBorder="1"/>
    <xf numFmtId="0" fontId="1" fillId="0" borderId="48" xfId="22" applyFont="1" applyBorder="1"/>
    <xf numFmtId="0" fontId="0" fillId="0" borderId="50" xfId="22" applyFont="1" applyBorder="1"/>
    <xf numFmtId="0" fontId="1" fillId="0" borderId="48" xfId="22" applyFont="1" applyBorder="1" applyAlignment="1">
      <alignment horizontal="left"/>
    </xf>
    <xf numFmtId="0" fontId="1" fillId="0" borderId="49" xfId="22" applyFont="1" applyBorder="1" applyAlignment="1">
      <alignment horizontal="left"/>
    </xf>
    <xf numFmtId="0" fontId="0" fillId="0" borderId="33" xfId="0" applyBorder="1" applyAlignment="1">
      <alignment wrapText="1"/>
    </xf>
    <xf numFmtId="0" fontId="0" fillId="0" borderId="33" xfId="0" applyFill="1" applyBorder="1" applyAlignment="1">
      <alignment wrapText="1"/>
    </xf>
    <xf numFmtId="0" fontId="16" fillId="0" borderId="0" xfId="14" applyFont="1" applyFill="1" applyAlignment="1">
      <alignment wrapText="1"/>
    </xf>
    <xf numFmtId="0" fontId="15" fillId="0" borderId="33" xfId="22" applyFont="1" applyFill="1" applyBorder="1" applyAlignment="1">
      <alignment wrapText="1"/>
    </xf>
    <xf numFmtId="0" fontId="1" fillId="0" borderId="0" xfId="22" applyFont="1" applyFill="1" applyAlignment="1">
      <alignment wrapText="1"/>
    </xf>
    <xf numFmtId="0" fontId="0" fillId="0" borderId="33" xfId="22" applyFont="1" applyBorder="1" applyAlignment="1">
      <alignment wrapText="1"/>
    </xf>
    <xf numFmtId="0" fontId="1" fillId="0" borderId="0" xfId="22" applyFont="1" applyAlignment="1">
      <alignment wrapText="1"/>
    </xf>
    <xf numFmtId="0" fontId="15" fillId="0" borderId="33" xfId="22" applyFont="1" applyFill="1" applyBorder="1" applyAlignment="1">
      <alignment vertical="center"/>
    </xf>
    <xf numFmtId="0" fontId="15" fillId="0" borderId="33" xfId="22" applyFont="1" applyBorder="1" applyAlignment="1">
      <alignment horizontal="center" vertical="center"/>
    </xf>
    <xf numFmtId="0" fontId="15" fillId="0" borderId="33" xfId="22" applyFont="1" applyFill="1" applyBorder="1" applyAlignment="1">
      <alignment horizontal="center" vertical="center"/>
    </xf>
    <xf numFmtId="0" fontId="15" fillId="0" borderId="0" xfId="34" applyFont="1" applyFill="1" applyAlignment="1">
      <alignment horizontal="center" vertical="center"/>
    </xf>
    <xf numFmtId="0" fontId="15" fillId="0" borderId="0" xfId="35" applyNumberFormat="1" applyFont="1" applyFill="1" applyAlignment="1">
      <alignment horizontal="center" vertical="center"/>
    </xf>
    <xf numFmtId="0" fontId="15" fillId="0" borderId="0" xfId="35" quotePrefix="1" applyFont="1" applyFill="1" applyAlignment="1">
      <alignment horizontal="center" vertical="center"/>
    </xf>
    <xf numFmtId="49" fontId="15" fillId="0" borderId="0" xfId="0" applyNumberFormat="1" applyFont="1" applyAlignment="1">
      <alignment horizontal="center" vertical="center"/>
    </xf>
    <xf numFmtId="169" fontId="15" fillId="14" borderId="0" xfId="0" applyNumberFormat="1" applyFont="1" applyFill="1" applyAlignment="1">
      <alignment horizontal="center" vertical="center"/>
    </xf>
    <xf numFmtId="0" fontId="35" fillId="0" borderId="0" xfId="35" applyFont="1" applyAlignment="1">
      <alignment horizontal="center" vertical="center"/>
    </xf>
    <xf numFmtId="0" fontId="35" fillId="0" borderId="0" xfId="35" applyNumberFormat="1" applyFont="1" applyAlignment="1">
      <alignment horizontal="center" vertical="center"/>
    </xf>
    <xf numFmtId="0" fontId="35" fillId="0" borderId="0" xfId="35" applyFont="1" applyFill="1" applyAlignment="1">
      <alignment horizontal="center" vertical="center"/>
    </xf>
    <xf numFmtId="0" fontId="0" fillId="0" borderId="0" xfId="0" applyAlignment="1">
      <alignment vertical="center"/>
    </xf>
    <xf numFmtId="0" fontId="1" fillId="0" borderId="0" xfId="14" applyFont="1" applyAlignment="1">
      <alignment vertical="center"/>
    </xf>
    <xf numFmtId="0" fontId="0" fillId="0" borderId="33" xfId="14" applyFont="1" applyFill="1" applyBorder="1" applyAlignment="1">
      <alignment vertical="center" wrapText="1"/>
    </xf>
    <xf numFmtId="167" fontId="1" fillId="0" borderId="0" xfId="14" applyNumberFormat="1" applyFont="1" applyFill="1" applyAlignment="1">
      <alignment horizontal="center" vertical="center"/>
    </xf>
    <xf numFmtId="0" fontId="16" fillId="0" borderId="0" xfId="22" applyNumberFormat="1" applyFont="1" applyFill="1" applyBorder="1" applyAlignment="1">
      <alignment horizontal="center" vertical="center" wrapText="1"/>
    </xf>
    <xf numFmtId="169" fontId="1" fillId="0" borderId="0" xfId="22" applyNumberFormat="1" applyFont="1" applyFill="1" applyBorder="1" applyAlignment="1">
      <alignment horizontal="right" vertical="center" wrapText="1"/>
    </xf>
    <xf numFmtId="0" fontId="16" fillId="0" borderId="0" xfId="22" applyNumberFormat="1" applyFont="1" applyFill="1" applyBorder="1" applyAlignment="1">
      <alignment horizontal="center" vertical="center"/>
    </xf>
    <xf numFmtId="169" fontId="0" fillId="0" borderId="0" xfId="0" applyNumberFormat="1" applyFill="1" applyAlignment="1">
      <alignment vertical="center"/>
    </xf>
    <xf numFmtId="170" fontId="37" fillId="0" borderId="0" xfId="22" applyNumberFormat="1" applyFont="1" applyFill="1" applyBorder="1" applyAlignment="1">
      <alignment horizontal="right" vertical="center" wrapText="1"/>
    </xf>
    <xf numFmtId="0" fontId="37" fillId="0" borderId="0" xfId="0" applyFont="1" applyFill="1" applyAlignment="1">
      <alignment horizontal="center" vertical="center"/>
    </xf>
    <xf numFmtId="0" fontId="0" fillId="0" borderId="33" xfId="0" applyBorder="1" applyAlignment="1">
      <alignment vertical="center" wrapText="1"/>
    </xf>
    <xf numFmtId="167" fontId="1" fillId="0" borderId="0" xfId="32" applyNumberFormat="1" applyFont="1" applyFill="1" applyAlignment="1">
      <alignment horizontal="center" vertical="center"/>
    </xf>
    <xf numFmtId="169" fontId="1" fillId="0" borderId="0" xfId="22" applyNumberFormat="1" applyFont="1" applyFill="1" applyBorder="1" applyAlignment="1">
      <alignment horizontal="right" vertical="center"/>
    </xf>
    <xf numFmtId="0" fontId="37" fillId="0" borderId="0" xfId="22" applyFont="1" applyFill="1" applyBorder="1" applyAlignment="1">
      <alignment horizontal="center" vertical="center"/>
    </xf>
    <xf numFmtId="0" fontId="4" fillId="0" borderId="33" xfId="22" applyFont="1" applyFill="1" applyBorder="1" applyAlignment="1">
      <alignment horizontal="center" vertical="center"/>
    </xf>
    <xf numFmtId="0" fontId="0" fillId="0" borderId="33" xfId="0" applyFill="1" applyBorder="1" applyAlignment="1">
      <alignment vertical="center" wrapText="1"/>
    </xf>
    <xf numFmtId="0" fontId="15" fillId="0" borderId="0" xfId="22" applyFont="1" applyBorder="1" applyAlignment="1">
      <alignment vertical="center"/>
    </xf>
    <xf numFmtId="0" fontId="16" fillId="0" borderId="0" xfId="14" applyFont="1" applyFill="1" applyAlignment="1">
      <alignment vertical="center" wrapText="1"/>
    </xf>
    <xf numFmtId="0" fontId="1" fillId="0" borderId="0" xfId="22" applyFont="1" applyBorder="1" applyAlignment="1">
      <alignment vertical="center"/>
    </xf>
    <xf numFmtId="16" fontId="1" fillId="0" borderId="0" xfId="22" applyNumberFormat="1" applyFont="1" applyBorder="1" applyAlignment="1">
      <alignment vertical="center"/>
    </xf>
    <xf numFmtId="0" fontId="1" fillId="0" borderId="0" xfId="22" applyFont="1" applyFill="1" applyBorder="1" applyAlignment="1">
      <alignment vertical="center"/>
    </xf>
    <xf numFmtId="0" fontId="1" fillId="0" borderId="0" xfId="22" applyFont="1" applyAlignment="1">
      <alignment vertical="center"/>
    </xf>
    <xf numFmtId="49" fontId="1" fillId="0" borderId="0" xfId="22" applyNumberFormat="1" applyFont="1" applyFill="1" applyBorder="1" applyAlignment="1">
      <alignment vertical="center"/>
    </xf>
    <xf numFmtId="0" fontId="1" fillId="0" borderId="0" xfId="14" applyFont="1" applyFill="1" applyAlignment="1">
      <alignment vertical="center"/>
    </xf>
    <xf numFmtId="0" fontId="35" fillId="0" borderId="0" xfId="14" applyFont="1" applyAlignment="1">
      <alignment vertical="center"/>
    </xf>
    <xf numFmtId="0" fontId="15" fillId="0" borderId="33" xfId="22" applyFont="1" applyFill="1" applyBorder="1" applyAlignment="1">
      <alignment vertical="center" wrapText="1"/>
    </xf>
    <xf numFmtId="0" fontId="15" fillId="0" borderId="0" xfId="14" applyFont="1" applyFill="1" applyAlignment="1">
      <alignment horizontal="center" vertical="center"/>
    </xf>
    <xf numFmtId="0" fontId="15" fillId="0" borderId="0" xfId="22" applyNumberFormat="1" applyFont="1" applyFill="1" applyAlignment="1">
      <alignment horizontal="center" vertical="center"/>
    </xf>
    <xf numFmtId="0" fontId="15" fillId="0" borderId="0" xfId="22" quotePrefix="1" applyFont="1" applyFill="1" applyAlignment="1">
      <alignment horizontal="center" vertical="center"/>
    </xf>
    <xf numFmtId="0" fontId="35" fillId="0" borderId="0" xfId="22" applyFont="1" applyAlignment="1">
      <alignment horizontal="center" vertical="center"/>
    </xf>
    <xf numFmtId="0" fontId="35" fillId="0" borderId="0" xfId="22" applyNumberFormat="1" applyFont="1" applyAlignment="1">
      <alignment horizontal="center" vertical="center"/>
    </xf>
    <xf numFmtId="0" fontId="35" fillId="0" borderId="0" xfId="22" applyFont="1" applyFill="1" applyAlignment="1">
      <alignment horizontal="center" vertical="center"/>
    </xf>
    <xf numFmtId="0" fontId="0" fillId="0" borderId="33" xfId="22" applyFont="1" applyFill="1" applyBorder="1" applyAlignment="1">
      <alignment vertical="center" wrapText="1"/>
    </xf>
    <xf numFmtId="0" fontId="1" fillId="0" borderId="33" xfId="22" applyFont="1" applyBorder="1" applyAlignment="1">
      <alignment horizontal="center" vertical="center"/>
    </xf>
    <xf numFmtId="0" fontId="16" fillId="0" borderId="0" xfId="22" applyFont="1" applyFill="1" applyAlignment="1">
      <alignment vertical="center"/>
    </xf>
    <xf numFmtId="0" fontId="15" fillId="0" borderId="0" xfId="22" applyFont="1" applyAlignment="1">
      <alignment vertical="center"/>
    </xf>
    <xf numFmtId="0" fontId="1" fillId="0" borderId="0" xfId="22" applyFont="1" applyFill="1" applyAlignment="1">
      <alignment vertical="center" wrapText="1"/>
    </xf>
    <xf numFmtId="0" fontId="1" fillId="0" borderId="0" xfId="32" applyFont="1" applyAlignment="1">
      <alignment vertical="center"/>
    </xf>
    <xf numFmtId="49" fontId="1" fillId="0" borderId="0" xfId="22" applyNumberFormat="1" applyFont="1" applyFill="1" applyAlignment="1">
      <alignment vertical="center"/>
    </xf>
    <xf numFmtId="0" fontId="1" fillId="0" borderId="0" xfId="22" applyFont="1" applyFill="1" applyAlignment="1">
      <alignment vertical="center"/>
    </xf>
    <xf numFmtId="0" fontId="0" fillId="0" borderId="33" xfId="22" applyFont="1" applyBorder="1" applyAlignment="1">
      <alignment vertical="center" wrapText="1"/>
    </xf>
    <xf numFmtId="0" fontId="1" fillId="0" borderId="0" xfId="22" applyFont="1" applyAlignment="1">
      <alignment vertical="center" wrapText="1"/>
    </xf>
    <xf numFmtId="49" fontId="0" fillId="0" borderId="0" xfId="22" applyNumberFormat="1" applyFont="1" applyFill="1" applyBorder="1" applyAlignment="1">
      <alignment vertical="center"/>
    </xf>
    <xf numFmtId="0" fontId="41" fillId="0" borderId="42" xfId="16" applyFont="1" applyFill="1" applyBorder="1" applyAlignment="1">
      <alignment horizontal="center"/>
    </xf>
    <xf numFmtId="0" fontId="38" fillId="0" borderId="42" xfId="16" applyFont="1" applyFill="1" applyBorder="1" applyAlignment="1">
      <alignment horizontal="center"/>
    </xf>
    <xf numFmtId="0" fontId="1" fillId="5" borderId="42" xfId="16" applyFont="1" applyFill="1" applyBorder="1" applyAlignment="1">
      <alignment horizontal="center"/>
    </xf>
    <xf numFmtId="0" fontId="42" fillId="0" borderId="42" xfId="16" applyFont="1" applyFill="1" applyBorder="1" applyAlignment="1">
      <alignment horizontal="center"/>
    </xf>
    <xf numFmtId="0" fontId="17" fillId="0" borderId="42" xfId="16" applyFont="1" applyFill="1" applyBorder="1" applyAlignment="1">
      <alignment horizontal="center"/>
    </xf>
    <xf numFmtId="0" fontId="1" fillId="0" borderId="33" xfId="22" applyFont="1" applyFill="1" applyBorder="1" applyAlignment="1">
      <alignment wrapText="1"/>
    </xf>
    <xf numFmtId="0" fontId="15" fillId="0" borderId="33" xfId="8" applyFont="1" applyBorder="1" applyAlignment="1">
      <alignment vertical="center"/>
    </xf>
    <xf numFmtId="0" fontId="32" fillId="0" borderId="0" xfId="12" applyFont="1" applyFill="1" applyAlignment="1">
      <alignment horizontal="right"/>
    </xf>
    <xf numFmtId="0" fontId="0" fillId="4" borderId="0" xfId="0" applyFill="1"/>
    <xf numFmtId="169" fontId="47" fillId="0" borderId="0" xfId="0" applyNumberFormat="1" applyFont="1" applyFill="1" applyAlignment="1">
      <alignment vertical="center"/>
    </xf>
    <xf numFmtId="169" fontId="47" fillId="0" borderId="0" xfId="0" applyNumberFormat="1" applyFont="1" applyFill="1" applyAlignment="1"/>
    <xf numFmtId="0" fontId="37" fillId="0" borderId="0" xfId="0" applyFont="1" applyFill="1" applyAlignment="1">
      <alignment horizontal="right" vertical="center"/>
    </xf>
    <xf numFmtId="169" fontId="37" fillId="0" borderId="0" xfId="0" applyNumberFormat="1" applyFont="1" applyFill="1" applyAlignment="1">
      <alignment vertical="center"/>
    </xf>
    <xf numFmtId="0" fontId="37" fillId="0" borderId="0" xfId="0" applyFont="1" applyAlignment="1">
      <alignment vertical="center"/>
    </xf>
    <xf numFmtId="0" fontId="0" fillId="0" borderId="33" xfId="0" applyBorder="1"/>
    <xf numFmtId="0" fontId="48" fillId="5" borderId="26" xfId="25" applyFont="1" applyFill="1" applyBorder="1" applyAlignment="1">
      <alignment horizontal="center"/>
    </xf>
    <xf numFmtId="0" fontId="33" fillId="0" borderId="25" xfId="8" applyFont="1" applyBorder="1" applyAlignment="1">
      <alignment vertical="top" wrapText="1"/>
    </xf>
    <xf numFmtId="0" fontId="37" fillId="0" borderId="25" xfId="8" applyFont="1" applyBorder="1" applyAlignment="1"/>
    <xf numFmtId="0" fontId="37" fillId="0" borderId="25" xfId="8" applyFont="1" applyFill="1" applyBorder="1" applyAlignment="1"/>
    <xf numFmtId="0" fontId="33" fillId="0" borderId="42" xfId="8" applyFont="1" applyBorder="1" applyAlignment="1">
      <alignment vertical="top" wrapText="1"/>
    </xf>
    <xf numFmtId="0" fontId="33" fillId="0" borderId="31" xfId="8" applyFont="1" applyBorder="1" applyAlignment="1">
      <alignment vertical="top" wrapText="1"/>
    </xf>
    <xf numFmtId="0" fontId="37" fillId="0" borderId="31" xfId="8" applyFont="1" applyBorder="1" applyAlignment="1"/>
    <xf numFmtId="0" fontId="37" fillId="0" borderId="31" xfId="8" applyFont="1" applyFill="1" applyBorder="1" applyAlignment="1"/>
    <xf numFmtId="0" fontId="38" fillId="0" borderId="2" xfId="8" applyFont="1" applyBorder="1" applyAlignment="1">
      <alignment vertical="top" wrapText="1"/>
    </xf>
    <xf numFmtId="0" fontId="0" fillId="0" borderId="50" xfId="22" applyFont="1" applyFill="1" applyBorder="1"/>
    <xf numFmtId="0" fontId="0" fillId="0" borderId="52" xfId="22" applyFont="1" applyBorder="1"/>
    <xf numFmtId="0" fontId="0" fillId="0" borderId="52" xfId="0" applyBorder="1"/>
    <xf numFmtId="0" fontId="0" fillId="0" borderId="53" xfId="22" applyFont="1" applyBorder="1"/>
    <xf numFmtId="0" fontId="1" fillId="0" borderId="52" xfId="22" applyFont="1" applyBorder="1"/>
    <xf numFmtId="0" fontId="0" fillId="0" borderId="49" xfId="0" applyFont="1" applyBorder="1"/>
    <xf numFmtId="0" fontId="0" fillId="0" borderId="42" xfId="8" applyFont="1" applyFill="1" applyBorder="1" applyAlignment="1"/>
    <xf numFmtId="0" fontId="1" fillId="0" borderId="42" xfId="14" applyFont="1" applyFill="1" applyBorder="1" applyAlignment="1"/>
    <xf numFmtId="0" fontId="0" fillId="0" borderId="0" xfId="0" applyFill="1" applyBorder="1" applyAlignment="1"/>
    <xf numFmtId="0" fontId="0" fillId="0" borderId="0" xfId="0" applyFill="1" applyBorder="1" applyAlignment="1">
      <alignment wrapText="1"/>
    </xf>
    <xf numFmtId="0" fontId="0" fillId="0" borderId="0" xfId="0" applyAlignment="1">
      <alignment wrapText="1"/>
    </xf>
    <xf numFmtId="0" fontId="15" fillId="0" borderId="0" xfId="0" applyFont="1" applyFill="1" applyBorder="1" applyAlignment="1">
      <alignment wrapText="1"/>
    </xf>
    <xf numFmtId="0" fontId="0" fillId="0" borderId="0" xfId="0" applyFont="1" applyFill="1" applyBorder="1" applyAlignment="1">
      <alignment wrapText="1"/>
    </xf>
    <xf numFmtId="0" fontId="30" fillId="0" borderId="0" xfId="0" applyFont="1" applyAlignment="1">
      <alignment wrapText="1"/>
    </xf>
    <xf numFmtId="0" fontId="0" fillId="0" borderId="0" xfId="0" quotePrefix="1" applyFill="1" applyBorder="1" applyAlignment="1">
      <alignment wrapText="1"/>
    </xf>
    <xf numFmtId="0" fontId="15" fillId="0" borderId="33" xfId="0" applyFont="1" applyBorder="1" applyAlignment="1">
      <alignment horizontal="center"/>
    </xf>
    <xf numFmtId="0" fontId="15" fillId="0" borderId="56" xfId="0" applyFont="1" applyBorder="1" applyAlignment="1"/>
    <xf numFmtId="0" fontId="15" fillId="0" borderId="57" xfId="0" applyFont="1" applyBorder="1" applyAlignment="1"/>
    <xf numFmtId="0" fontId="15" fillId="0" borderId="58" xfId="0" applyFont="1" applyBorder="1" applyAlignment="1"/>
    <xf numFmtId="0" fontId="15" fillId="0" borderId="33" xfId="0" applyFont="1" applyBorder="1" applyAlignment="1"/>
    <xf numFmtId="0" fontId="15" fillId="0" borderId="57" xfId="14" applyFont="1" applyBorder="1" applyAlignment="1">
      <alignment horizontal="center"/>
    </xf>
    <xf numFmtId="0" fontId="1" fillId="0" borderId="58" xfId="14" applyFont="1" applyBorder="1"/>
    <xf numFmtId="0" fontId="15" fillId="0" borderId="33" xfId="0" applyFont="1" applyBorder="1" applyAlignment="1">
      <alignment vertical="center"/>
    </xf>
    <xf numFmtId="0" fontId="0" fillId="0" borderId="56" xfId="0" applyNumberFormat="1" applyFont="1" applyFill="1" applyBorder="1" applyAlignment="1">
      <alignment horizontal="center" vertical="center"/>
    </xf>
    <xf numFmtId="49" fontId="0" fillId="0" borderId="57" xfId="0" applyNumberFormat="1" applyFont="1" applyFill="1" applyBorder="1" applyAlignment="1">
      <alignment horizontal="center" vertical="center"/>
    </xf>
    <xf numFmtId="0" fontId="0" fillId="0" borderId="57" xfId="0" applyNumberFormat="1" applyFont="1" applyFill="1" applyBorder="1" applyAlignment="1">
      <alignment horizontal="center" vertical="center"/>
    </xf>
    <xf numFmtId="0" fontId="0" fillId="0" borderId="57" xfId="0" applyNumberFormat="1" applyFill="1" applyBorder="1" applyAlignment="1">
      <alignment vertical="center"/>
    </xf>
    <xf numFmtId="0" fontId="15" fillId="0" borderId="33" xfId="0" applyNumberFormat="1" applyFont="1" applyFill="1" applyBorder="1" applyAlignment="1">
      <alignment horizontal="center" vertical="center"/>
    </xf>
    <xf numFmtId="0" fontId="15" fillId="0" borderId="56" xfId="0" applyNumberFormat="1" applyFont="1" applyFill="1" applyBorder="1" applyAlignment="1">
      <alignment horizontal="center" vertical="center"/>
    </xf>
    <xf numFmtId="0" fontId="0" fillId="0" borderId="58" xfId="0" applyNumberFormat="1" applyFont="1" applyFill="1" applyBorder="1" applyAlignment="1">
      <alignment horizontal="center" vertical="center"/>
    </xf>
    <xf numFmtId="169" fontId="1" fillId="0" borderId="0" xfId="14" applyNumberFormat="1" applyFont="1" applyFill="1" applyAlignment="1">
      <alignment vertical="center"/>
    </xf>
    <xf numFmtId="0" fontId="0" fillId="0" borderId="33" xfId="14" applyFont="1" applyBorder="1" applyAlignment="1">
      <alignment vertical="center" wrapText="1"/>
    </xf>
    <xf numFmtId="0" fontId="0" fillId="5" borderId="42" xfId="16" applyFont="1" applyFill="1" applyBorder="1" applyAlignment="1">
      <alignment horizontal="center"/>
    </xf>
    <xf numFmtId="0" fontId="1" fillId="0" borderId="33" xfId="22" applyFont="1" applyFill="1" applyBorder="1" applyAlignment="1">
      <alignment vertical="center" wrapText="1"/>
    </xf>
    <xf numFmtId="0" fontId="1" fillId="5" borderId="25" xfId="2" applyNumberFormat="1" applyFont="1" applyFill="1" applyBorder="1" applyAlignment="1" applyProtection="1">
      <alignment textRotation="90"/>
    </xf>
    <xf numFmtId="0" fontId="44" fillId="0" borderId="25" xfId="8" applyFont="1" applyFill="1" applyBorder="1" applyAlignment="1">
      <alignment horizontal="center"/>
    </xf>
    <xf numFmtId="0" fontId="1" fillId="5" borderId="59" xfId="33" applyFont="1" applyFill="1" applyBorder="1" applyAlignment="1">
      <alignment horizontal="center"/>
    </xf>
    <xf numFmtId="0" fontId="1" fillId="5" borderId="60" xfId="25" applyFont="1" applyFill="1" applyBorder="1" applyAlignment="1">
      <alignment horizontal="center"/>
    </xf>
    <xf numFmtId="0" fontId="0" fillId="0" borderId="42" xfId="14" applyFont="1" applyFill="1" applyBorder="1" applyAlignment="1"/>
    <xf numFmtId="0" fontId="49" fillId="0" borderId="42" xfId="8" applyFont="1" applyFill="1" applyBorder="1" applyAlignment="1"/>
    <xf numFmtId="0" fontId="42" fillId="0" borderId="42" xfId="8" applyFont="1" applyFill="1" applyBorder="1" applyAlignment="1"/>
    <xf numFmtId="0" fontId="15" fillId="9" borderId="0" xfId="21" quotePrefix="1" applyNumberFormat="1" applyFont="1" applyFill="1" applyBorder="1" applyAlignment="1">
      <alignment horizontal="left" vertical="center"/>
    </xf>
    <xf numFmtId="0" fontId="19" fillId="0" borderId="0" xfId="22" applyFont="1" applyBorder="1" applyAlignment="1"/>
    <xf numFmtId="0" fontId="1" fillId="0" borderId="32" xfId="14" applyFont="1" applyBorder="1" applyAlignment="1">
      <alignment horizontal="center"/>
    </xf>
    <xf numFmtId="0" fontId="24" fillId="0" borderId="0" xfId="14" applyFont="1" applyBorder="1"/>
    <xf numFmtId="0" fontId="15" fillId="4" borderId="31" xfId="8" applyFont="1" applyFill="1" applyBorder="1" applyAlignment="1"/>
    <xf numFmtId="0" fontId="41" fillId="5" borderId="26" xfId="2" applyNumberFormat="1" applyFont="1" applyFill="1" applyBorder="1" applyAlignment="1" applyProtection="1">
      <alignment horizontal="center" vertical="top" textRotation="90" wrapText="1"/>
    </xf>
    <xf numFmtId="0" fontId="51" fillId="0" borderId="0" xfId="14" applyFont="1" applyAlignment="1">
      <alignment horizontal="right"/>
    </xf>
    <xf numFmtId="0" fontId="47" fillId="0" borderId="0" xfId="0" applyFont="1" applyFill="1" applyAlignment="1">
      <alignment horizontal="right" vertical="center"/>
    </xf>
    <xf numFmtId="0" fontId="47" fillId="0" borderId="0" xfId="0" applyFont="1" applyFill="1" applyAlignment="1">
      <alignment horizontal="right"/>
    </xf>
    <xf numFmtId="0" fontId="32" fillId="4" borderId="0" xfId="8" applyFont="1" applyFill="1" applyAlignment="1"/>
    <xf numFmtId="0" fontId="33" fillId="4" borderId="0" xfId="8" applyFont="1" applyFill="1" applyAlignment="1"/>
    <xf numFmtId="0" fontId="50" fillId="4" borderId="0" xfId="8" applyFont="1" applyFill="1" applyAlignment="1"/>
    <xf numFmtId="0" fontId="52" fillId="4" borderId="0" xfId="8" applyFont="1" applyFill="1" applyAlignment="1"/>
    <xf numFmtId="0" fontId="25" fillId="4" borderId="0" xfId="8" applyFont="1" applyFill="1" applyAlignment="1"/>
    <xf numFmtId="0" fontId="53" fillId="0" borderId="48" xfId="22" applyFont="1" applyFill="1" applyBorder="1" applyAlignment="1">
      <alignment horizontal="right"/>
    </xf>
    <xf numFmtId="0" fontId="53" fillId="0" borderId="0" xfId="0" applyFont="1" applyAlignment="1">
      <alignment horizontal="right"/>
    </xf>
    <xf numFmtId="0" fontId="54" fillId="0" borderId="0" xfId="22" applyFont="1" applyAlignment="1">
      <alignment horizontal="right"/>
    </xf>
    <xf numFmtId="0" fontId="55" fillId="0" borderId="36" xfId="22" applyFont="1" applyBorder="1" applyAlignment="1">
      <alignment horizontal="right"/>
    </xf>
    <xf numFmtId="0" fontId="55" fillId="0" borderId="0" xfId="22" applyFont="1" applyAlignment="1">
      <alignment horizontal="right"/>
    </xf>
    <xf numFmtId="0" fontId="54" fillId="0" borderId="0" xfId="0" applyFont="1" applyAlignment="1">
      <alignment horizontal="right"/>
    </xf>
    <xf numFmtId="0" fontId="56" fillId="0" borderId="41" xfId="0" applyFont="1" applyBorder="1" applyAlignment="1">
      <alignment horizontal="right"/>
    </xf>
    <xf numFmtId="0" fontId="56" fillId="0" borderId="0" xfId="22" applyFont="1" applyAlignment="1">
      <alignment horizontal="right"/>
    </xf>
    <xf numFmtId="0" fontId="1" fillId="0" borderId="35" xfId="22" applyFont="1" applyBorder="1"/>
    <xf numFmtId="0" fontId="1" fillId="0" borderId="69" xfId="22" applyFont="1" applyBorder="1"/>
    <xf numFmtId="0" fontId="1" fillId="0" borderId="70" xfId="22" applyFont="1" applyBorder="1"/>
    <xf numFmtId="0" fontId="1" fillId="0" borderId="71" xfId="22" applyFont="1" applyBorder="1"/>
    <xf numFmtId="0" fontId="1" fillId="0" borderId="72" xfId="22" applyFont="1" applyBorder="1" applyAlignment="1">
      <alignment horizontal="left"/>
    </xf>
    <xf numFmtId="0" fontId="1" fillId="0" borderId="72" xfId="22" applyFont="1" applyBorder="1"/>
    <xf numFmtId="0" fontId="23" fillId="0" borderId="73" xfId="21" applyFont="1" applyFill="1" applyBorder="1" applyAlignment="1">
      <alignment vertical="center"/>
    </xf>
    <xf numFmtId="0" fontId="41" fillId="0" borderId="74" xfId="16" applyFont="1" applyFill="1" applyBorder="1" applyAlignment="1">
      <alignment horizontal="center"/>
    </xf>
    <xf numFmtId="0" fontId="38" fillId="0" borderId="74" xfId="16" applyFont="1" applyFill="1" applyBorder="1" applyAlignment="1">
      <alignment horizontal="center"/>
    </xf>
    <xf numFmtId="0" fontId="1" fillId="5" borderId="74" xfId="16" applyFont="1" applyFill="1" applyBorder="1" applyAlignment="1">
      <alignment horizontal="center"/>
    </xf>
    <xf numFmtId="0" fontId="42" fillId="0" borderId="74" xfId="16" applyFont="1" applyFill="1" applyBorder="1" applyAlignment="1">
      <alignment horizontal="center"/>
    </xf>
    <xf numFmtId="0" fontId="17" fillId="0" borderId="74" xfId="16" applyFont="1" applyFill="1" applyBorder="1" applyAlignment="1">
      <alignment horizontal="center"/>
    </xf>
    <xf numFmtId="0" fontId="0" fillId="0" borderId="75" xfId="8" applyFont="1" applyFill="1" applyBorder="1" applyAlignment="1"/>
    <xf numFmtId="0" fontId="41" fillId="0" borderId="75" xfId="16" applyFont="1" applyFill="1" applyBorder="1" applyAlignment="1">
      <alignment horizontal="center"/>
    </xf>
    <xf numFmtId="0" fontId="38" fillId="0" borderId="75" xfId="16" applyFont="1" applyFill="1" applyBorder="1" applyAlignment="1">
      <alignment horizontal="center"/>
    </xf>
    <xf numFmtId="0" fontId="42" fillId="0" borderId="75" xfId="16" applyFont="1" applyFill="1" applyBorder="1" applyAlignment="1">
      <alignment horizontal="center"/>
    </xf>
    <xf numFmtId="0" fontId="17" fillId="0" borderId="75" xfId="16" applyFont="1" applyFill="1" applyBorder="1" applyAlignment="1">
      <alignment horizontal="center"/>
    </xf>
    <xf numFmtId="0" fontId="1" fillId="5" borderId="75" xfId="16" applyFont="1" applyFill="1" applyBorder="1" applyAlignment="1">
      <alignment horizontal="center"/>
    </xf>
    <xf numFmtId="0" fontId="0" fillId="11" borderId="34" xfId="22" applyFont="1" applyFill="1" applyBorder="1"/>
    <xf numFmtId="0" fontId="0" fillId="11" borderId="50" xfId="22" applyFont="1" applyFill="1" applyBorder="1"/>
    <xf numFmtId="0" fontId="0" fillId="5" borderId="75" xfId="16" applyFont="1" applyFill="1" applyBorder="1" applyAlignment="1">
      <alignment horizontal="center"/>
    </xf>
    <xf numFmtId="20" fontId="15" fillId="9" borderId="0" xfId="21" applyNumberFormat="1" applyFont="1" applyFill="1" applyBorder="1" applyAlignment="1">
      <alignment horizontal="left" vertical="center"/>
    </xf>
    <xf numFmtId="0" fontId="19" fillId="0" borderId="0" xfId="21" applyFont="1" applyFill="1" applyBorder="1" applyAlignment="1">
      <alignment vertical="center"/>
    </xf>
    <xf numFmtId="165" fontId="1" fillId="0" borderId="0" xfId="21" applyNumberFormat="1" applyFont="1" applyFill="1" applyBorder="1" applyAlignment="1">
      <alignment horizontal="right" vertical="center"/>
    </xf>
    <xf numFmtId="0" fontId="15" fillId="0" borderId="0" xfId="21" applyFont="1" applyFill="1" applyBorder="1" applyAlignment="1">
      <alignment vertical="center"/>
    </xf>
    <xf numFmtId="0" fontId="0" fillId="0" borderId="33" xfId="0" applyFont="1" applyBorder="1" applyAlignment="1">
      <alignment wrapText="1"/>
    </xf>
    <xf numFmtId="0" fontId="1" fillId="0" borderId="0" xfId="25" applyFont="1" applyBorder="1" applyAlignment="1"/>
    <xf numFmtId="1" fontId="1" fillId="4" borderId="0" xfId="8" applyNumberFormat="1" applyFont="1" applyFill="1" applyBorder="1" applyAlignment="1">
      <alignment horizontal="center"/>
    </xf>
    <xf numFmtId="167" fontId="1" fillId="4" borderId="0" xfId="8" applyNumberFormat="1" applyFont="1" applyFill="1" applyBorder="1" applyAlignment="1">
      <alignment horizontal="center"/>
    </xf>
    <xf numFmtId="0" fontId="1" fillId="4" borderId="0" xfId="25" applyFont="1" applyFill="1" applyBorder="1" applyAlignment="1"/>
    <xf numFmtId="0" fontId="20" fillId="0" borderId="0" xfId="33" applyFill="1" applyBorder="1"/>
    <xf numFmtId="0" fontId="22" fillId="0" borderId="0" xfId="33" applyFont="1" applyFill="1" applyBorder="1" applyAlignment="1"/>
    <xf numFmtId="0" fontId="1" fillId="0" borderId="0" xfId="6" applyFont="1" applyFill="1" applyBorder="1" applyAlignment="1">
      <alignment horizontal="left"/>
    </xf>
    <xf numFmtId="166" fontId="1" fillId="0" borderId="0" xfId="21" applyNumberFormat="1" applyFont="1" applyFill="1" applyBorder="1" applyAlignment="1">
      <alignment horizontal="center"/>
    </xf>
    <xf numFmtId="167" fontId="1" fillId="0" borderId="0" xfId="21" applyNumberFormat="1" applyFont="1" applyFill="1" applyBorder="1" applyAlignment="1">
      <alignment horizontal="center"/>
    </xf>
    <xf numFmtId="0" fontId="18" fillId="0" borderId="0" xfId="22" applyFont="1" applyAlignment="1"/>
    <xf numFmtId="0" fontId="4" fillId="0" borderId="0" xfId="22" applyFont="1" applyAlignment="1"/>
    <xf numFmtId="0" fontId="4" fillId="0" borderId="0" xfId="0" applyFont="1" applyAlignment="1"/>
    <xf numFmtId="0" fontId="4" fillId="0" borderId="0" xfId="33" applyFont="1" applyAlignment="1"/>
    <xf numFmtId="0" fontId="58" fillId="0" borderId="0" xfId="33" applyFont="1" applyFill="1" applyAlignment="1"/>
    <xf numFmtId="0" fontId="18" fillId="4" borderId="5" xfId="22" applyFont="1" applyFill="1" applyBorder="1" applyAlignment="1"/>
    <xf numFmtId="0" fontId="18" fillId="4" borderId="6" xfId="22" applyFont="1" applyFill="1" applyBorder="1" applyAlignment="1"/>
    <xf numFmtId="0" fontId="18" fillId="4" borderId="7" xfId="22" applyFont="1" applyFill="1" applyBorder="1" applyAlignment="1"/>
    <xf numFmtId="0" fontId="4" fillId="0" borderId="0" xfId="14" applyFont="1" applyFill="1" applyBorder="1" applyAlignment="1"/>
    <xf numFmtId="0" fontId="18" fillId="0" borderId="0" xfId="14" applyFont="1" applyFill="1" applyBorder="1" applyAlignment="1"/>
    <xf numFmtId="0" fontId="18" fillId="0" borderId="62" xfId="14" applyFont="1" applyFill="1" applyBorder="1" applyAlignment="1"/>
    <xf numFmtId="0" fontId="4" fillId="0" borderId="10" xfId="14" applyFont="1" applyBorder="1" applyAlignment="1"/>
    <xf numFmtId="0" fontId="18" fillId="0" borderId="10" xfId="14" applyFont="1" applyFill="1" applyBorder="1" applyAlignment="1"/>
    <xf numFmtId="0" fontId="18" fillId="0" borderId="11" xfId="14" applyFont="1" applyFill="1" applyBorder="1" applyAlignment="1"/>
    <xf numFmtId="0" fontId="4" fillId="0" borderId="63" xfId="0" applyFont="1" applyFill="1" applyBorder="1" applyAlignment="1"/>
    <xf numFmtId="0" fontId="4" fillId="0" borderId="0" xfId="14" applyFont="1" applyFill="1" applyAlignment="1"/>
    <xf numFmtId="0" fontId="4" fillId="0" borderId="0" xfId="14" applyFont="1" applyAlignment="1"/>
    <xf numFmtId="0" fontId="4" fillId="0" borderId="23" xfId="14" applyFont="1" applyBorder="1" applyAlignment="1"/>
    <xf numFmtId="0" fontId="4" fillId="0" borderId="0" xfId="22" applyFont="1" applyFill="1" applyAlignment="1"/>
    <xf numFmtId="0" fontId="4" fillId="0" borderId="12" xfId="14" applyFont="1" applyFill="1" applyBorder="1" applyAlignment="1"/>
    <xf numFmtId="0" fontId="18" fillId="0" borderId="14" xfId="14" applyFont="1" applyFill="1" applyBorder="1" applyAlignment="1"/>
    <xf numFmtId="0" fontId="18" fillId="0" borderId="17" xfId="22" applyFont="1" applyFill="1" applyBorder="1" applyAlignment="1"/>
    <xf numFmtId="0" fontId="4" fillId="0" borderId="12" xfId="22" applyFont="1" applyBorder="1" applyAlignment="1"/>
    <xf numFmtId="0" fontId="18" fillId="0" borderId="17" xfId="22" applyFont="1" applyBorder="1" applyAlignment="1"/>
    <xf numFmtId="0" fontId="18" fillId="0" borderId="12" xfId="22" applyFont="1" applyBorder="1" applyAlignment="1"/>
    <xf numFmtId="0" fontId="18" fillId="0" borderId="0" xfId="22" applyFont="1" applyBorder="1" applyAlignment="1"/>
    <xf numFmtId="0" fontId="4" fillId="0" borderId="17" xfId="14" applyFont="1" applyFill="1" applyBorder="1" applyAlignment="1"/>
    <xf numFmtId="0" fontId="18" fillId="0" borderId="22" xfId="14" applyFont="1" applyFill="1" applyBorder="1" applyAlignment="1"/>
    <xf numFmtId="0" fontId="18" fillId="8" borderId="46" xfId="5" applyFont="1" applyFill="1" applyBorder="1" applyAlignment="1"/>
    <xf numFmtId="0" fontId="4" fillId="0" borderId="44" xfId="5" applyFont="1" applyFill="1" applyBorder="1" applyAlignment="1"/>
    <xf numFmtId="0" fontId="18" fillId="8" borderId="45" xfId="5" applyFont="1" applyFill="1" applyBorder="1" applyAlignment="1"/>
    <xf numFmtId="0" fontId="4" fillId="0" borderId="16" xfId="5" applyFont="1" applyFill="1" applyBorder="1" applyAlignment="1"/>
    <xf numFmtId="0" fontId="18" fillId="0" borderId="23" xfId="5" applyFont="1" applyFill="1" applyBorder="1" applyAlignment="1"/>
    <xf numFmtId="0" fontId="4" fillId="0" borderId="0" xfId="5" applyFont="1" applyFill="1" applyBorder="1" applyAlignment="1"/>
    <xf numFmtId="0" fontId="18" fillId="0" borderId="0" xfId="5" applyFont="1" applyFill="1" applyBorder="1" applyAlignment="1"/>
    <xf numFmtId="0" fontId="18" fillId="0" borderId="14" xfId="5" applyFont="1" applyFill="1" applyBorder="1" applyAlignment="1"/>
    <xf numFmtId="0" fontId="4" fillId="0" borderId="81" xfId="22" applyFont="1" applyFill="1" applyBorder="1" applyAlignment="1"/>
    <xf numFmtId="0" fontId="18" fillId="8" borderId="82" xfId="22" applyFont="1" applyFill="1" applyBorder="1" applyAlignment="1"/>
    <xf numFmtId="0" fontId="4" fillId="0" borderId="83" xfId="22" applyFont="1" applyFill="1" applyBorder="1" applyAlignment="1"/>
    <xf numFmtId="0" fontId="18" fillId="8" borderId="87" xfId="22" applyFont="1" applyFill="1" applyBorder="1" applyAlignment="1"/>
    <xf numFmtId="0" fontId="18" fillId="8" borderId="43" xfId="22" applyFont="1" applyFill="1" applyBorder="1" applyAlignment="1"/>
    <xf numFmtId="0" fontId="4" fillId="0" borderId="19" xfId="22" applyFont="1" applyFill="1" applyBorder="1" applyAlignment="1"/>
    <xf numFmtId="0" fontId="18" fillId="8" borderId="21" xfId="22" applyFont="1" applyFill="1" applyBorder="1" applyAlignment="1"/>
    <xf numFmtId="0" fontId="18" fillId="8" borderId="24" xfId="5" applyFont="1" applyFill="1" applyBorder="1" applyAlignment="1"/>
    <xf numFmtId="0" fontId="18" fillId="8" borderId="85" xfId="5" applyFont="1" applyFill="1" applyBorder="1" applyAlignment="1"/>
    <xf numFmtId="0" fontId="4" fillId="0" borderId="12" xfId="22" applyFont="1" applyFill="1" applyBorder="1" applyAlignment="1"/>
    <xf numFmtId="0" fontId="18" fillId="0" borderId="13" xfId="22" applyFont="1" applyFill="1" applyBorder="1" applyAlignment="1"/>
    <xf numFmtId="0" fontId="18" fillId="0" borderId="0" xfId="22" applyFont="1" applyFill="1" applyBorder="1" applyAlignment="1"/>
    <xf numFmtId="0" fontId="18" fillId="0" borderId="78" xfId="22" applyFont="1" applyBorder="1" applyAlignment="1"/>
    <xf numFmtId="0" fontId="18" fillId="0" borderId="79" xfId="22" applyFont="1" applyBorder="1" applyAlignment="1"/>
    <xf numFmtId="0" fontId="18" fillId="0" borderId="80" xfId="22" applyFont="1" applyFill="1" applyBorder="1" applyAlignment="1"/>
    <xf numFmtId="0" fontId="18" fillId="0" borderId="12" xfId="0" applyFont="1" applyFill="1" applyBorder="1" applyAlignment="1"/>
    <xf numFmtId="0" fontId="18" fillId="0" borderId="17" xfId="14" applyFont="1" applyFill="1" applyBorder="1" applyAlignment="1"/>
    <xf numFmtId="0" fontId="4" fillId="0" borderId="14" xfId="22" applyFont="1" applyBorder="1" applyAlignment="1"/>
    <xf numFmtId="0" fontId="18" fillId="0" borderId="0" xfId="0" applyFont="1" applyFill="1" applyBorder="1" applyAlignment="1"/>
    <xf numFmtId="0" fontId="4" fillId="0" borderId="19" xfId="14" applyFont="1" applyFill="1" applyBorder="1" applyAlignment="1"/>
    <xf numFmtId="0" fontId="18" fillId="8" borderId="43" xfId="14" applyFont="1" applyFill="1" applyBorder="1" applyAlignment="1"/>
    <xf numFmtId="0" fontId="4" fillId="0" borderId="18" xfId="14" applyFont="1" applyFill="1" applyBorder="1" applyAlignment="1"/>
    <xf numFmtId="0" fontId="18" fillId="0" borderId="18" xfId="14" applyFont="1" applyFill="1" applyBorder="1" applyAlignment="1"/>
    <xf numFmtId="0" fontId="4" fillId="0" borderId="54" xfId="14" applyFont="1" applyFill="1" applyBorder="1" applyAlignment="1"/>
    <xf numFmtId="0" fontId="18" fillId="0" borderId="64" xfId="14" applyFont="1" applyFill="1" applyBorder="1" applyAlignment="1"/>
    <xf numFmtId="0" fontId="4" fillId="0" borderId="55" xfId="14" applyFont="1" applyFill="1" applyBorder="1" applyAlignment="1"/>
    <xf numFmtId="0" fontId="18" fillId="0" borderId="55" xfId="14" applyFont="1" applyFill="1" applyBorder="1" applyAlignment="1"/>
    <xf numFmtId="0" fontId="18" fillId="0" borderId="64" xfId="22" applyFont="1" applyFill="1" applyBorder="1" applyAlignment="1"/>
    <xf numFmtId="0" fontId="18" fillId="8" borderId="21" xfId="14" applyFont="1" applyFill="1" applyBorder="1" applyAlignment="1"/>
    <xf numFmtId="0" fontId="4" fillId="0" borderId="79" xfId="14" applyFont="1" applyFill="1" applyBorder="1" applyAlignment="1"/>
    <xf numFmtId="0" fontId="18" fillId="0" borderId="78" xfId="22" applyFont="1" applyFill="1" applyBorder="1" applyAlignment="1"/>
    <xf numFmtId="0" fontId="18" fillId="0" borderId="67" xfId="5" applyFont="1" applyFill="1" applyBorder="1" applyAlignment="1"/>
    <xf numFmtId="0" fontId="4" fillId="0" borderId="91" xfId="22" applyFont="1" applyBorder="1" applyAlignment="1"/>
    <xf numFmtId="0" fontId="18" fillId="0" borderId="80" xfId="14" applyFont="1" applyFill="1" applyBorder="1" applyAlignment="1"/>
    <xf numFmtId="0" fontId="4" fillId="0" borderId="79" xfId="22" applyFont="1" applyFill="1" applyBorder="1" applyAlignment="1"/>
    <xf numFmtId="0" fontId="18" fillId="7" borderId="0" xfId="22" applyFont="1" applyFill="1" applyBorder="1" applyAlignment="1"/>
    <xf numFmtId="0" fontId="4" fillId="0" borderId="0" xfId="22" applyFont="1" applyBorder="1" applyAlignment="1"/>
    <xf numFmtId="0" fontId="4" fillId="0" borderId="91" xfId="22" applyFont="1" applyFill="1" applyBorder="1" applyAlignment="1"/>
    <xf numFmtId="0" fontId="18" fillId="0" borderId="81" xfId="22" applyFont="1" applyBorder="1" applyAlignment="1"/>
    <xf numFmtId="0" fontId="18" fillId="0" borderId="83" xfId="22" applyFont="1" applyBorder="1" applyAlignment="1"/>
    <xf numFmtId="0" fontId="18" fillId="8" borderId="15" xfId="22" applyFont="1" applyFill="1" applyBorder="1" applyAlignment="1"/>
    <xf numFmtId="0" fontId="18" fillId="0" borderId="12" xfId="22" applyFont="1" applyFill="1" applyBorder="1" applyAlignment="1"/>
    <xf numFmtId="0" fontId="4" fillId="0" borderId="0" xfId="0" applyFont="1" applyFill="1" applyAlignment="1"/>
    <xf numFmtId="0" fontId="4" fillId="0" borderId="81" xfId="22" applyFont="1" applyBorder="1" applyAlignment="1"/>
    <xf numFmtId="0" fontId="18" fillId="8" borderId="86" xfId="22" applyFont="1" applyFill="1" applyBorder="1" applyAlignment="1"/>
    <xf numFmtId="0" fontId="4" fillId="0" borderId="80" xfId="22" applyFont="1" applyFill="1" applyBorder="1" applyAlignment="1"/>
    <xf numFmtId="0" fontId="18" fillId="0" borderId="79" xfId="22" applyFont="1" applyFill="1" applyBorder="1" applyAlignment="1"/>
    <xf numFmtId="0" fontId="18" fillId="0" borderId="84" xfId="22" applyFont="1" applyFill="1" applyBorder="1" applyAlignment="1"/>
    <xf numFmtId="0" fontId="18" fillId="8" borderId="85" xfId="22" applyFont="1" applyFill="1" applyBorder="1" applyAlignment="1"/>
    <xf numFmtId="0" fontId="4" fillId="0" borderId="81" xfId="33" applyFont="1" applyFill="1" applyBorder="1" applyAlignment="1"/>
    <xf numFmtId="0" fontId="4" fillId="0" borderId="17" xfId="1" applyFont="1" applyFill="1" applyBorder="1" applyAlignment="1"/>
    <xf numFmtId="0" fontId="4" fillId="0" borderId="79" xfId="22" applyFont="1" applyBorder="1" applyAlignment="1"/>
    <xf numFmtId="0" fontId="18" fillId="0" borderId="80" xfId="22" applyFont="1" applyBorder="1" applyAlignment="1"/>
    <xf numFmtId="0" fontId="4" fillId="0" borderId="79" xfId="33" applyFont="1" applyFill="1" applyBorder="1" applyAlignment="1"/>
    <xf numFmtId="0" fontId="18" fillId="8" borderId="61" xfId="22" applyFont="1" applyFill="1" applyBorder="1" applyAlignment="1"/>
    <xf numFmtId="0" fontId="18" fillId="0" borderId="19" xfId="22" applyFont="1" applyFill="1" applyBorder="1" applyAlignment="1"/>
    <xf numFmtId="0" fontId="18" fillId="0" borderId="81" xfId="22" applyFont="1" applyFill="1" applyBorder="1" applyAlignment="1"/>
    <xf numFmtId="0" fontId="18" fillId="0" borderId="54" xfId="22" applyFont="1" applyFill="1" applyBorder="1" applyAlignment="1"/>
    <xf numFmtId="0" fontId="4" fillId="0" borderId="64" xfId="22" applyFont="1" applyFill="1" applyBorder="1" applyAlignment="1">
      <alignment horizontal="right"/>
    </xf>
    <xf numFmtId="0" fontId="4" fillId="0" borderId="54" xfId="22" applyFont="1" applyFill="1" applyBorder="1" applyAlignment="1"/>
    <xf numFmtId="0" fontId="18" fillId="0" borderId="92" xfId="22" applyFont="1" applyFill="1" applyBorder="1" applyAlignment="1"/>
    <xf numFmtId="0" fontId="18" fillId="0" borderId="23" xfId="22" applyFont="1" applyFill="1" applyBorder="1" applyAlignment="1"/>
    <xf numFmtId="0" fontId="4" fillId="0" borderId="0" xfId="0" applyFont="1" applyFill="1" applyBorder="1" applyAlignment="1"/>
    <xf numFmtId="0" fontId="4" fillId="0" borderId="17" xfId="22" applyFont="1" applyBorder="1" applyAlignment="1"/>
    <xf numFmtId="0" fontId="4" fillId="0" borderId="78" xfId="22" applyFont="1" applyBorder="1" applyAlignment="1"/>
    <xf numFmtId="0" fontId="4" fillId="0" borderId="88" xfId="5" applyFont="1" applyFill="1" applyBorder="1" applyAlignment="1"/>
    <xf numFmtId="0" fontId="18" fillId="8" borderId="89" xfId="5" applyFont="1" applyFill="1" applyBorder="1" applyAlignment="1"/>
    <xf numFmtId="0" fontId="4" fillId="0" borderId="83" xfId="5" applyFont="1" applyFill="1" applyBorder="1" applyAlignment="1"/>
    <xf numFmtId="0" fontId="4" fillId="0" borderId="88" xfId="14" applyFont="1" applyFill="1" applyBorder="1" applyAlignment="1"/>
    <xf numFmtId="0" fontId="4" fillId="0" borderId="12" xfId="0" applyFont="1" applyBorder="1"/>
    <xf numFmtId="0" fontId="4" fillId="0" borderId="17" xfId="0" applyFont="1" applyBorder="1"/>
    <xf numFmtId="0" fontId="4" fillId="0" borderId="0" xfId="0" applyFont="1" applyBorder="1"/>
    <xf numFmtId="0" fontId="4" fillId="0" borderId="77" xfId="0" applyFont="1" applyBorder="1"/>
    <xf numFmtId="0" fontId="4" fillId="0" borderId="12" xfId="5" applyFont="1" applyFill="1" applyBorder="1" applyAlignment="1">
      <alignment vertical="top"/>
    </xf>
    <xf numFmtId="0" fontId="18" fillId="0" borderId="90" xfId="5" applyFont="1" applyFill="1" applyBorder="1" applyAlignment="1"/>
    <xf numFmtId="0" fontId="59" fillId="0" borderId="0" xfId="33" applyFont="1" applyFill="1" applyBorder="1" applyAlignment="1">
      <alignment horizontal="center" vertical="top"/>
    </xf>
    <xf numFmtId="0" fontId="18" fillId="0" borderId="80" xfId="5" applyFont="1" applyFill="1" applyBorder="1" applyAlignment="1"/>
    <xf numFmtId="0" fontId="4" fillId="0" borderId="79" xfId="0" applyFont="1" applyBorder="1"/>
    <xf numFmtId="0" fontId="4" fillId="0" borderId="78" xfId="0" applyFont="1" applyBorder="1"/>
    <xf numFmtId="0" fontId="4" fillId="0" borderId="80" xfId="0" applyFont="1" applyBorder="1"/>
    <xf numFmtId="0" fontId="4" fillId="0" borderId="79" xfId="5" applyFont="1" applyFill="1" applyBorder="1" applyAlignment="1">
      <alignment vertical="top"/>
    </xf>
    <xf numFmtId="0" fontId="4" fillId="0" borderId="78" xfId="5" applyFont="1" applyFill="1" applyBorder="1" applyAlignment="1">
      <alignment horizontal="right" vertical="top"/>
    </xf>
    <xf numFmtId="0" fontId="60" fillId="0" borderId="80" xfId="33" applyFont="1" applyFill="1" applyBorder="1" applyAlignment="1">
      <alignment horizontal="center" vertical="top"/>
    </xf>
    <xf numFmtId="0" fontId="4" fillId="5" borderId="0" xfId="0" applyFont="1" applyFill="1" applyAlignment="1"/>
    <xf numFmtId="20" fontId="18" fillId="0" borderId="0" xfId="19" applyNumberFormat="1" applyFont="1" applyAlignment="1">
      <alignment horizontal="left"/>
    </xf>
    <xf numFmtId="0" fontId="4" fillId="0" borderId="0" xfId="19" applyFont="1" applyAlignment="1"/>
    <xf numFmtId="0" fontId="4" fillId="0" borderId="0" xfId="19" applyFont="1" applyAlignment="1">
      <alignment horizontal="center"/>
    </xf>
    <xf numFmtId="165" fontId="4" fillId="0" borderId="0" xfId="19" applyNumberFormat="1" applyFont="1" applyAlignment="1">
      <alignment horizontal="right"/>
    </xf>
    <xf numFmtId="0" fontId="18" fillId="15" borderId="43" xfId="14" applyFont="1" applyFill="1" applyBorder="1" applyAlignment="1"/>
    <xf numFmtId="0" fontId="4" fillId="0" borderId="17" xfId="33" applyFont="1" applyFill="1" applyBorder="1" applyAlignment="1"/>
    <xf numFmtId="0" fontId="58" fillId="0" borderId="51" xfId="33" applyFont="1" applyFill="1" applyBorder="1" applyAlignment="1"/>
    <xf numFmtId="0" fontId="4" fillId="5" borderId="0" xfId="0" applyFont="1" applyFill="1" applyBorder="1" applyAlignment="1"/>
    <xf numFmtId="0" fontId="28" fillId="0" borderId="0" xfId="0" applyFont="1" applyAlignment="1">
      <alignment horizontal="right"/>
    </xf>
    <xf numFmtId="0" fontId="33" fillId="0" borderId="75" xfId="8" applyFont="1" applyBorder="1" applyAlignment="1">
      <alignment vertical="top" wrapText="1"/>
    </xf>
    <xf numFmtId="0" fontId="0" fillId="4" borderId="93" xfId="8" applyFont="1" applyFill="1" applyBorder="1" applyAlignment="1">
      <alignment horizontal="center"/>
    </xf>
    <xf numFmtId="0" fontId="36" fillId="0" borderId="75" xfId="8" applyFont="1" applyFill="1" applyBorder="1" applyAlignment="1"/>
    <xf numFmtId="0" fontId="17" fillId="0" borderId="75" xfId="8" applyFont="1" applyFill="1" applyBorder="1" applyAlignment="1"/>
    <xf numFmtId="0" fontId="1" fillId="0" borderId="42" xfId="8" applyFont="1" applyFill="1" applyBorder="1" applyAlignment="1"/>
    <xf numFmtId="0" fontId="0" fillId="0" borderId="0" xfId="0" applyAlignment="1">
      <alignment horizontal="center"/>
    </xf>
    <xf numFmtId="0" fontId="61" fillId="0" borderId="78" xfId="22" applyFont="1" applyFill="1" applyBorder="1" applyAlignment="1"/>
    <xf numFmtId="0" fontId="23" fillId="0" borderId="0" xfId="21" applyFont="1" applyFill="1" applyBorder="1" applyAlignment="1">
      <alignment vertical="center"/>
    </xf>
    <xf numFmtId="165" fontId="0" fillId="0" borderId="0" xfId="19" applyNumberFormat="1" applyFont="1" applyAlignment="1">
      <alignment horizontal="center"/>
    </xf>
    <xf numFmtId="0" fontId="27" fillId="0" borderId="12" xfId="33" applyFont="1" applyFill="1" applyBorder="1" applyAlignment="1"/>
    <xf numFmtId="0" fontId="27" fillId="0" borderId="20" xfId="33" applyFont="1" applyFill="1" applyBorder="1" applyAlignment="1"/>
    <xf numFmtId="0" fontId="18" fillId="0" borderId="94" xfId="22" applyFont="1" applyFill="1" applyBorder="1" applyAlignment="1"/>
    <xf numFmtId="0" fontId="4" fillId="0" borderId="80" xfId="0" applyFont="1" applyBorder="1" applyAlignment="1"/>
    <xf numFmtId="0" fontId="1" fillId="5" borderId="3" xfId="16" applyFont="1" applyFill="1" applyBorder="1" applyAlignment="1">
      <alignment horizontal="center"/>
    </xf>
    <xf numFmtId="0" fontId="4" fillId="0" borderId="73" xfId="21" applyFont="1" applyFill="1" applyBorder="1" applyAlignment="1">
      <alignment vertical="center"/>
    </xf>
    <xf numFmtId="0" fontId="4" fillId="0" borderId="73" xfId="21" applyFont="1" applyFill="1" applyBorder="1" applyAlignment="1"/>
    <xf numFmtId="165" fontId="4" fillId="0" borderId="73" xfId="21" applyNumberFormat="1" applyFont="1" applyFill="1" applyBorder="1" applyAlignment="1">
      <alignment horizontal="center" vertical="center"/>
    </xf>
    <xf numFmtId="167" fontId="4" fillId="0" borderId="73" xfId="21" applyNumberFormat="1" applyFont="1" applyFill="1" applyBorder="1" applyAlignment="1">
      <alignment horizontal="center" vertical="center"/>
    </xf>
    <xf numFmtId="0" fontId="4" fillId="0" borderId="0" xfId="21" applyFont="1" applyFill="1" applyBorder="1" applyAlignment="1">
      <alignment vertical="center"/>
    </xf>
    <xf numFmtId="0" fontId="4" fillId="0" borderId="0" xfId="21" applyFont="1" applyFill="1" applyBorder="1" applyAlignment="1"/>
    <xf numFmtId="165" fontId="4" fillId="0" borderId="0" xfId="21" applyNumberFormat="1" applyFont="1" applyFill="1" applyBorder="1" applyAlignment="1">
      <alignment horizontal="center" vertical="center"/>
    </xf>
    <xf numFmtId="167" fontId="4" fillId="0" borderId="0" xfId="21" applyNumberFormat="1" applyFont="1" applyFill="1" applyBorder="1" applyAlignment="1">
      <alignment horizontal="center" vertical="center"/>
    </xf>
    <xf numFmtId="0" fontId="18" fillId="9" borderId="73" xfId="21" quotePrefix="1" applyNumberFormat="1" applyFont="1" applyFill="1" applyBorder="1" applyAlignment="1">
      <alignment horizontal="left" vertical="center"/>
    </xf>
    <xf numFmtId="20" fontId="4" fillId="9" borderId="73" xfId="21" applyNumberFormat="1" applyFont="1" applyFill="1" applyBorder="1" applyAlignment="1">
      <alignment horizontal="left" vertical="center"/>
    </xf>
    <xf numFmtId="0" fontId="18" fillId="9" borderId="0" xfId="21" quotePrefix="1" applyNumberFormat="1" applyFont="1" applyFill="1" applyBorder="1" applyAlignment="1">
      <alignment horizontal="left" vertical="center"/>
    </xf>
    <xf numFmtId="20" fontId="4" fillId="9" borderId="0" xfId="21" applyNumberFormat="1" applyFont="1" applyFill="1" applyBorder="1" applyAlignment="1">
      <alignment horizontal="left" vertical="center"/>
    </xf>
    <xf numFmtId="0" fontId="15" fillId="0" borderId="98" xfId="0" applyFont="1" applyBorder="1" applyAlignment="1">
      <alignment vertical="center"/>
    </xf>
    <xf numFmtId="0" fontId="0" fillId="0" borderId="98" xfId="0" applyBorder="1"/>
    <xf numFmtId="0" fontId="0" fillId="0" borderId="99" xfId="0" applyNumberFormat="1" applyFont="1" applyFill="1" applyBorder="1" applyAlignment="1">
      <alignment horizontal="center" vertical="center"/>
    </xf>
    <xf numFmtId="49" fontId="0" fillId="0" borderId="100" xfId="0" applyNumberFormat="1" applyFont="1" applyFill="1" applyBorder="1" applyAlignment="1">
      <alignment horizontal="center" vertical="center"/>
    </xf>
    <xf numFmtId="0" fontId="0" fillId="0" borderId="100" xfId="0" applyNumberFormat="1" applyFont="1" applyFill="1" applyBorder="1" applyAlignment="1">
      <alignment horizontal="center" vertical="center"/>
    </xf>
    <xf numFmtId="0" fontId="0" fillId="0" borderId="100" xfId="0" applyNumberFormat="1" applyFill="1" applyBorder="1" applyAlignment="1">
      <alignment vertical="center"/>
    </xf>
    <xf numFmtId="0" fontId="0" fillId="0" borderId="98" xfId="14" applyFont="1" applyFill="1" applyBorder="1" applyAlignment="1">
      <alignment vertical="center" wrapText="1"/>
    </xf>
    <xf numFmtId="0" fontId="0" fillId="0" borderId="98" xfId="14" applyFont="1" applyBorder="1" applyAlignment="1">
      <alignment vertical="center" wrapText="1"/>
    </xf>
    <xf numFmtId="0" fontId="1" fillId="0" borderId="0" xfId="5" applyNumberFormat="1" applyFont="1"/>
    <xf numFmtId="0" fontId="0" fillId="5" borderId="0" xfId="0" applyNumberFormat="1" applyFont="1" applyFill="1" applyAlignment="1">
      <alignment horizontal="right"/>
    </xf>
    <xf numFmtId="0" fontId="0" fillId="0" borderId="0" xfId="0" applyNumberFormat="1" applyFont="1" applyAlignment="1">
      <alignment horizontal="center"/>
    </xf>
    <xf numFmtId="0" fontId="0" fillId="0" borderId="0" xfId="14" applyNumberFormat="1" applyFont="1"/>
    <xf numFmtId="0" fontId="1" fillId="0" borderId="0" xfId="14" applyNumberFormat="1" applyFont="1" applyBorder="1"/>
    <xf numFmtId="0" fontId="1" fillId="0" borderId="0" xfId="14" applyNumberFormat="1" applyFont="1"/>
    <xf numFmtId="0" fontId="0" fillId="3" borderId="0" xfId="0" applyNumberFormat="1" applyFont="1" applyFill="1" applyAlignment="1">
      <alignment horizontal="right"/>
    </xf>
    <xf numFmtId="0" fontId="0" fillId="13" borderId="0" xfId="0" applyNumberFormat="1" applyFont="1" applyFill="1" applyAlignment="1">
      <alignment horizontal="right"/>
    </xf>
    <xf numFmtId="0" fontId="15" fillId="0" borderId="98" xfId="0" applyFont="1" applyBorder="1" applyAlignment="1">
      <alignment horizontal="center"/>
    </xf>
    <xf numFmtId="0" fontId="15" fillId="0" borderId="99" xfId="0" applyFont="1" applyBorder="1" applyAlignment="1"/>
    <xf numFmtId="0" fontId="15" fillId="0" borderId="100" xfId="0" applyFont="1" applyBorder="1" applyAlignment="1"/>
    <xf numFmtId="0" fontId="15" fillId="0" borderId="101" xfId="0" applyFont="1" applyBorder="1" applyAlignment="1"/>
    <xf numFmtId="0" fontId="15" fillId="0" borderId="98" xfId="0" applyFont="1" applyBorder="1" applyAlignment="1"/>
    <xf numFmtId="0" fontId="15" fillId="0" borderId="98" xfId="0" applyNumberFormat="1" applyFont="1" applyBorder="1" applyAlignment="1">
      <alignment horizontal="center"/>
    </xf>
    <xf numFmtId="0" fontId="15" fillId="0" borderId="100" xfId="14" applyFont="1" applyBorder="1" applyAlignment="1">
      <alignment horizontal="center"/>
    </xf>
    <xf numFmtId="0" fontId="1" fillId="0" borderId="101" xfId="14" applyFont="1" applyBorder="1"/>
    <xf numFmtId="0" fontId="15" fillId="0" borderId="0" xfId="0" applyNumberFormat="1" applyFont="1" applyAlignment="1">
      <alignment horizontal="center"/>
    </xf>
    <xf numFmtId="0" fontId="15" fillId="0" borderId="98" xfId="0" applyNumberFormat="1" applyFont="1" applyFill="1" applyBorder="1" applyAlignment="1">
      <alignment horizontal="center" vertical="center"/>
    </xf>
    <xf numFmtId="0" fontId="15" fillId="0" borderId="99" xfId="0" applyNumberFormat="1" applyFont="1" applyFill="1" applyBorder="1" applyAlignment="1">
      <alignment horizontal="center" vertical="center"/>
    </xf>
    <xf numFmtId="0" fontId="0" fillId="0" borderId="101" xfId="0" applyNumberFormat="1" applyFont="1" applyFill="1" applyBorder="1" applyAlignment="1">
      <alignment horizontal="center" vertical="center"/>
    </xf>
    <xf numFmtId="0" fontId="18" fillId="8" borderId="102" xfId="14" applyFont="1" applyFill="1" applyBorder="1" applyAlignment="1"/>
    <xf numFmtId="0" fontId="18" fillId="8" borderId="104" xfId="14" applyFont="1" applyFill="1" applyBorder="1" applyAlignment="1"/>
    <xf numFmtId="0" fontId="4" fillId="0" borderId="105" xfId="14" applyFont="1" applyFill="1" applyBorder="1" applyAlignment="1"/>
    <xf numFmtId="0" fontId="18" fillId="8" borderId="106" xfId="14" applyFont="1" applyFill="1" applyBorder="1" applyAlignment="1"/>
    <xf numFmtId="0" fontId="4" fillId="0" borderId="96" xfId="14" applyFont="1" applyFill="1" applyBorder="1" applyAlignment="1"/>
    <xf numFmtId="0" fontId="18" fillId="8" borderId="108" xfId="14" applyFont="1" applyFill="1" applyBorder="1" applyAlignment="1"/>
    <xf numFmtId="0" fontId="18" fillId="8" borderId="104" xfId="22" applyFont="1" applyFill="1" applyBorder="1" applyAlignment="1"/>
    <xf numFmtId="0" fontId="4" fillId="0" borderId="96" xfId="22" applyFont="1" applyFill="1" applyBorder="1" applyAlignment="1"/>
    <xf numFmtId="0" fontId="4" fillId="0" borderId="107" xfId="22" applyFont="1" applyBorder="1" applyAlignment="1"/>
    <xf numFmtId="0" fontId="18" fillId="0" borderId="107" xfId="22" applyFont="1" applyBorder="1" applyAlignment="1"/>
    <xf numFmtId="0" fontId="18" fillId="0" borderId="105" xfId="14" applyFont="1" applyFill="1" applyBorder="1" applyAlignment="1"/>
    <xf numFmtId="0" fontId="18" fillId="15" borderId="110" xfId="14" applyFont="1" applyFill="1" applyBorder="1" applyAlignment="1"/>
    <xf numFmtId="0" fontId="18" fillId="0" borderId="111" xfId="22" applyFont="1" applyBorder="1" applyAlignment="1"/>
    <xf numFmtId="0" fontId="18" fillId="8" borderId="110" xfId="22" applyFont="1" applyFill="1" applyBorder="1" applyAlignment="1"/>
    <xf numFmtId="0" fontId="18" fillId="0" borderId="14" xfId="22" applyFont="1" applyFill="1" applyBorder="1" applyAlignment="1"/>
    <xf numFmtId="0" fontId="18" fillId="8" borderId="110" xfId="5" applyFont="1" applyFill="1" applyBorder="1" applyAlignment="1"/>
    <xf numFmtId="0" fontId="4" fillId="0" borderId="65" xfId="5" applyFont="1" applyFill="1" applyBorder="1" applyAlignment="1"/>
    <xf numFmtId="0" fontId="4" fillId="0" borderId="66" xfId="5" applyFont="1" applyFill="1" applyBorder="1" applyAlignment="1"/>
    <xf numFmtId="0" fontId="18" fillId="0" borderId="66" xfId="5" applyFont="1" applyFill="1" applyBorder="1" applyAlignment="1"/>
    <xf numFmtId="0" fontId="18" fillId="7" borderId="0" xfId="5" quotePrefix="1" applyNumberFormat="1" applyFont="1" applyFill="1" applyBorder="1" applyAlignment="1"/>
    <xf numFmtId="0" fontId="18" fillId="7" borderId="0" xfId="5" applyNumberFormat="1" applyFont="1" applyFill="1" applyBorder="1" applyAlignment="1"/>
    <xf numFmtId="0" fontId="4" fillId="0" borderId="0" xfId="5" applyNumberFormat="1" applyFont="1" applyFill="1" applyBorder="1" applyAlignment="1"/>
    <xf numFmtId="0" fontId="18" fillId="0" borderId="0" xfId="5" applyNumberFormat="1" applyFont="1" applyFill="1" applyBorder="1" applyAlignment="1"/>
    <xf numFmtId="0" fontId="4" fillId="0" borderId="0" xfId="5" applyNumberFormat="1" applyFont="1" applyFill="1" applyAlignment="1">
      <alignment vertical="top"/>
    </xf>
    <xf numFmtId="0" fontId="4" fillId="0" borderId="0" xfId="0" applyNumberFormat="1" applyFont="1" applyFill="1"/>
    <xf numFmtId="0" fontId="4" fillId="0" borderId="0" xfId="0" applyNumberFormat="1" applyFont="1"/>
    <xf numFmtId="0" fontId="4" fillId="0" borderId="44" xfId="5" applyNumberFormat="1" applyFont="1" applyFill="1" applyBorder="1" applyAlignment="1"/>
    <xf numFmtId="0" fontId="18" fillId="8" borderId="45" xfId="5" applyNumberFormat="1" applyFont="1" applyFill="1" applyBorder="1" applyAlignment="1"/>
    <xf numFmtId="0" fontId="18" fillId="8" borderId="46" xfId="5" applyNumberFormat="1" applyFont="1" applyFill="1" applyBorder="1" applyAlignment="1"/>
    <xf numFmtId="0" fontId="4" fillId="0" borderId="76" xfId="5" applyNumberFormat="1" applyFont="1" applyFill="1" applyBorder="1" applyAlignment="1"/>
    <xf numFmtId="0" fontId="1" fillId="0" borderId="44" xfId="32" applyNumberFormat="1" applyFont="1" applyFill="1" applyBorder="1" applyAlignment="1"/>
    <xf numFmtId="0" fontId="4" fillId="0" borderId="97" xfId="5" applyNumberFormat="1" applyFont="1" applyFill="1" applyBorder="1" applyAlignment="1"/>
    <xf numFmtId="0" fontId="1" fillId="0" borderId="97" xfId="32" applyNumberFormat="1" applyFont="1" applyFill="1" applyBorder="1" applyAlignment="1"/>
    <xf numFmtId="0" fontId="4" fillId="0" borderId="112" xfId="5" applyNumberFormat="1" applyFont="1" applyFill="1" applyBorder="1" applyAlignment="1"/>
    <xf numFmtId="0" fontId="18" fillId="0" borderId="118" xfId="5" applyNumberFormat="1" applyFont="1" applyFill="1" applyBorder="1" applyAlignment="1"/>
    <xf numFmtId="0" fontId="18" fillId="0" borderId="77" xfId="5" applyNumberFormat="1" applyFont="1" applyFill="1" applyBorder="1" applyAlignment="1"/>
    <xf numFmtId="0" fontId="4" fillId="0" borderId="113" xfId="5" applyNumberFormat="1" applyFont="1" applyFill="1" applyBorder="1" applyAlignment="1"/>
    <xf numFmtId="0" fontId="4" fillId="0" borderId="114" xfId="5" applyNumberFormat="1" applyFont="1" applyFill="1" applyBorder="1" applyAlignment="1"/>
    <xf numFmtId="0" fontId="4" fillId="0" borderId="119" xfId="5" applyNumberFormat="1" applyFont="1" applyFill="1" applyBorder="1" applyAlignment="1"/>
    <xf numFmtId="0" fontId="4" fillId="0" borderId="113" xfId="5" applyNumberFormat="1" applyFont="1" applyBorder="1" applyAlignment="1">
      <alignment vertical="top"/>
    </xf>
    <xf numFmtId="0" fontId="18" fillId="0" borderId="10" xfId="5" applyNumberFormat="1" applyFont="1" applyFill="1" applyBorder="1" applyAlignment="1"/>
    <xf numFmtId="0" fontId="4" fillId="0" borderId="111" xfId="22" applyFont="1" applyFill="1" applyBorder="1" applyAlignment="1"/>
    <xf numFmtId="0" fontId="18" fillId="8" borderId="122" xfId="22" applyFont="1" applyFill="1" applyBorder="1" applyAlignment="1"/>
    <xf numFmtId="0" fontId="18" fillId="0" borderId="111" xfId="22" applyFont="1" applyFill="1" applyBorder="1" applyAlignment="1"/>
    <xf numFmtId="0" fontId="4" fillId="0" borderId="123" xfId="22" applyFont="1" applyFill="1" applyBorder="1" applyAlignment="1"/>
    <xf numFmtId="0" fontId="18" fillId="0" borderId="123" xfId="22" applyFont="1" applyFill="1" applyBorder="1" applyAlignment="1"/>
    <xf numFmtId="0" fontId="18" fillId="15" borderId="122" xfId="22" applyFont="1" applyFill="1" applyBorder="1" applyAlignment="1"/>
    <xf numFmtId="0" fontId="18" fillId="15" borderId="110" xfId="22" applyFont="1" applyFill="1" applyBorder="1" applyAlignment="1"/>
    <xf numFmtId="0" fontId="4" fillId="0" borderId="124" xfId="22" applyFont="1" applyBorder="1" applyAlignment="1"/>
    <xf numFmtId="0" fontId="4" fillId="0" borderId="124" xfId="14" applyFont="1" applyFill="1" applyBorder="1" applyAlignment="1"/>
    <xf numFmtId="0" fontId="4" fillId="0" borderId="91" xfId="14" applyFont="1" applyFill="1" applyBorder="1" applyAlignment="1"/>
    <xf numFmtId="0" fontId="4" fillId="0" borderId="76" xfId="5" applyNumberFormat="1" applyFont="1" applyBorder="1" applyAlignment="1">
      <alignment vertical="top"/>
    </xf>
    <xf numFmtId="0" fontId="57" fillId="0" borderId="76" xfId="33" applyNumberFormat="1" applyFont="1" applyBorder="1" applyAlignment="1"/>
    <xf numFmtId="0" fontId="35" fillId="0" borderId="97" xfId="5" applyNumberFormat="1" applyFont="1" applyFill="1" applyBorder="1" applyAlignment="1"/>
    <xf numFmtId="0" fontId="18" fillId="15" borderId="125" xfId="22" applyFont="1" applyFill="1" applyBorder="1" applyAlignment="1"/>
    <xf numFmtId="0" fontId="18" fillId="8" borderId="122" xfId="5" applyFont="1" applyFill="1" applyBorder="1" applyAlignment="1"/>
    <xf numFmtId="0" fontId="4" fillId="0" borderId="123" xfId="22" applyFont="1" applyBorder="1" applyAlignment="1"/>
    <xf numFmtId="0" fontId="18" fillId="0" borderId="126" xfId="14" applyFont="1" applyFill="1" applyBorder="1" applyAlignment="1"/>
    <xf numFmtId="0" fontId="29" fillId="0" borderId="0" xfId="35" applyNumberFormat="1" applyFont="1" applyBorder="1"/>
    <xf numFmtId="0" fontId="0" fillId="0" borderId="0" xfId="0" applyNumberFormat="1" applyFont="1"/>
    <xf numFmtId="0" fontId="0" fillId="0" borderId="0" xfId="0" applyNumberFormat="1"/>
    <xf numFmtId="0" fontId="29" fillId="0" borderId="0" xfId="35" applyFont="1" applyBorder="1"/>
    <xf numFmtId="0" fontId="15" fillId="0" borderId="0" xfId="35" applyFont="1" applyAlignment="1">
      <alignment horizontal="right"/>
    </xf>
    <xf numFmtId="0" fontId="0" fillId="0" borderId="73" xfId="35" applyFont="1" applyFill="1" applyBorder="1"/>
    <xf numFmtId="0" fontId="1" fillId="0" borderId="0" xfId="35" applyFont="1" applyAlignment="1">
      <alignment horizontal="left"/>
    </xf>
    <xf numFmtId="0" fontId="1" fillId="0" borderId="0" xfId="35" applyFont="1"/>
    <xf numFmtId="0" fontId="1" fillId="0" borderId="127" xfId="35" applyFont="1" applyFill="1" applyBorder="1"/>
    <xf numFmtId="0" fontId="0" fillId="0" borderId="34" xfId="35" applyFont="1" applyBorder="1"/>
    <xf numFmtId="0" fontId="0" fillId="0" borderId="128" xfId="35" applyFont="1" applyFill="1" applyBorder="1"/>
    <xf numFmtId="0" fontId="1" fillId="0" borderId="35" xfId="35" applyFont="1" applyBorder="1" applyAlignment="1">
      <alignment horizontal="left"/>
    </xf>
    <xf numFmtId="0" fontId="1" fillId="0" borderId="129" xfId="35" applyFont="1" applyBorder="1" applyAlignment="1">
      <alignment horizontal="left"/>
    </xf>
    <xf numFmtId="0" fontId="1" fillId="0" borderId="0" xfId="35" applyFont="1" applyFill="1"/>
    <xf numFmtId="0" fontId="1" fillId="0" borderId="0" xfId="35" applyFont="1" applyBorder="1" applyAlignment="1">
      <alignment horizontal="left"/>
    </xf>
    <xf numFmtId="0" fontId="1" fillId="0" borderId="36" xfId="35" applyFont="1" applyBorder="1" applyAlignment="1">
      <alignment horizontal="left"/>
    </xf>
    <xf numFmtId="0" fontId="0" fillId="0" borderId="35" xfId="35" applyFont="1" applyBorder="1"/>
    <xf numFmtId="0" fontId="0" fillId="0" borderId="0" xfId="35" applyFont="1" applyBorder="1"/>
    <xf numFmtId="0" fontId="1" fillId="0" borderId="38" xfId="35" applyFont="1" applyBorder="1"/>
    <xf numFmtId="0" fontId="15" fillId="0" borderId="96" xfId="35" applyFont="1" applyBorder="1"/>
    <xf numFmtId="0" fontId="0" fillId="0" borderId="96" xfId="0" applyBorder="1"/>
    <xf numFmtId="0" fontId="1" fillId="0" borderId="128" xfId="35" applyFont="1" applyBorder="1"/>
    <xf numFmtId="0" fontId="1" fillId="0" borderId="0" xfId="35" applyFont="1" applyBorder="1"/>
    <xf numFmtId="0" fontId="0" fillId="0" borderId="66" xfId="35" applyFont="1" applyBorder="1"/>
    <xf numFmtId="0" fontId="0" fillId="0" borderId="66" xfId="0" applyBorder="1"/>
    <xf numFmtId="0" fontId="15" fillId="0" borderId="0" xfId="35" applyFont="1"/>
    <xf numFmtId="0" fontId="1" fillId="0" borderId="127" xfId="35" applyFont="1" applyBorder="1"/>
    <xf numFmtId="0" fontId="1" fillId="0" borderId="129" xfId="35" applyFont="1" applyBorder="1"/>
    <xf numFmtId="0" fontId="0" fillId="0" borderId="130" xfId="35" applyFont="1" applyBorder="1"/>
    <xf numFmtId="0" fontId="0" fillId="0" borderId="73" xfId="35" applyFont="1" applyBorder="1"/>
    <xf numFmtId="0" fontId="1" fillId="0" borderId="66" xfId="35" applyFont="1" applyBorder="1"/>
    <xf numFmtId="0" fontId="1" fillId="0" borderId="131" xfId="35" applyFont="1" applyBorder="1" applyAlignment="1">
      <alignment horizontal="left"/>
    </xf>
    <xf numFmtId="0" fontId="0" fillId="0" borderId="127" xfId="0" applyBorder="1"/>
    <xf numFmtId="0" fontId="0" fillId="0" borderId="73" xfId="0" applyBorder="1"/>
    <xf numFmtId="0" fontId="4" fillId="0" borderId="79" xfId="0" applyFont="1" applyBorder="1" applyAlignment="1"/>
    <xf numFmtId="20" fontId="1" fillId="9" borderId="0" xfId="21" applyNumberFormat="1" applyFont="1" applyFill="1" applyBorder="1" applyAlignment="1">
      <alignment horizontal="left" vertical="center"/>
    </xf>
    <xf numFmtId="0" fontId="0" fillId="0" borderId="73" xfId="22" applyFont="1" applyFill="1" applyBorder="1"/>
    <xf numFmtId="0" fontId="0" fillId="0" borderId="128" xfId="22" applyFont="1" applyFill="1" applyBorder="1"/>
    <xf numFmtId="0" fontId="15" fillId="0" borderId="96" xfId="22" applyFont="1" applyBorder="1"/>
    <xf numFmtId="0" fontId="0" fillId="0" borderId="0" xfId="0" applyFont="1" applyBorder="1"/>
    <xf numFmtId="0" fontId="1" fillId="0" borderId="70" xfId="22" applyFont="1" applyFill="1" applyBorder="1"/>
    <xf numFmtId="0" fontId="1" fillId="0" borderId="96" xfId="22" applyFont="1" applyBorder="1" applyAlignment="1">
      <alignment horizontal="left"/>
    </xf>
    <xf numFmtId="0" fontId="1" fillId="0" borderId="96" xfId="22" applyFont="1" applyBorder="1"/>
    <xf numFmtId="0" fontId="15" fillId="0" borderId="33" xfId="0" applyFont="1" applyBorder="1" applyAlignment="1">
      <alignment horizontal="right" vertical="center"/>
    </xf>
    <xf numFmtId="0" fontId="15" fillId="0" borderId="33" xfId="8" applyFont="1" applyBorder="1" applyAlignment="1">
      <alignment horizontal="right" vertical="center"/>
    </xf>
    <xf numFmtId="0" fontId="20" fillId="5" borderId="132" xfId="33" applyFill="1" applyBorder="1" applyAlignment="1">
      <alignment vertical="center"/>
    </xf>
    <xf numFmtId="0" fontId="4" fillId="5" borderId="133" xfId="21" applyNumberFormat="1" applyFont="1" applyFill="1" applyBorder="1" applyAlignment="1">
      <alignment horizontal="left"/>
    </xf>
    <xf numFmtId="49" fontId="4" fillId="5" borderId="133" xfId="5" applyNumberFormat="1" applyFont="1" applyFill="1" applyBorder="1"/>
    <xf numFmtId="0" fontId="4" fillId="5" borderId="133" xfId="21" applyFont="1" applyFill="1" applyBorder="1"/>
    <xf numFmtId="0" fontId="4" fillId="5" borderId="133" xfId="21" applyFont="1" applyFill="1" applyBorder="1" applyAlignment="1"/>
    <xf numFmtId="0" fontId="20" fillId="5" borderId="133" xfId="33" applyFill="1" applyBorder="1"/>
    <xf numFmtId="0" fontId="58" fillId="5" borderId="133" xfId="33" applyFont="1" applyFill="1" applyBorder="1" applyAlignment="1"/>
    <xf numFmtId="0" fontId="4" fillId="5" borderId="133" xfId="6" applyFont="1" applyFill="1" applyBorder="1" applyAlignment="1">
      <alignment horizontal="left"/>
    </xf>
    <xf numFmtId="166" fontId="4" fillId="5" borderId="133" xfId="21" applyNumberFormat="1" applyFont="1" applyFill="1" applyBorder="1" applyAlignment="1">
      <alignment horizontal="center"/>
    </xf>
    <xf numFmtId="0" fontId="20" fillId="5" borderId="134" xfId="33" applyFill="1" applyBorder="1"/>
    <xf numFmtId="0" fontId="20" fillId="5" borderId="134" xfId="33" applyFill="1" applyBorder="1" applyAlignment="1">
      <alignment vertical="center"/>
    </xf>
    <xf numFmtId="0" fontId="63" fillId="16" borderId="134" xfId="21" applyFont="1" applyFill="1" applyBorder="1"/>
    <xf numFmtId="0" fontId="20" fillId="16" borderId="134" xfId="33" applyFill="1" applyBorder="1" applyAlignment="1"/>
    <xf numFmtId="0" fontId="20" fillId="17" borderId="134" xfId="33" applyFill="1" applyBorder="1"/>
    <xf numFmtId="0" fontId="20" fillId="5" borderId="135" xfId="33" applyFill="1" applyBorder="1"/>
    <xf numFmtId="0" fontId="4" fillId="0" borderId="134" xfId="21" applyNumberFormat="1" applyFont="1" applyFill="1" applyBorder="1" applyAlignment="1">
      <alignment horizontal="left"/>
    </xf>
    <xf numFmtId="49" fontId="4" fillId="0" borderId="134" xfId="5" applyNumberFormat="1" applyFont="1" applyFill="1" applyBorder="1"/>
    <xf numFmtId="0" fontId="4" fillId="0" borderId="134" xfId="21" applyFont="1" applyFill="1" applyBorder="1"/>
    <xf numFmtId="0" fontId="4" fillId="0" borderId="134" xfId="21" applyFont="1" applyFill="1" applyBorder="1" applyAlignment="1"/>
    <xf numFmtId="0" fontId="58" fillId="0" borderId="134" xfId="33" applyFont="1" applyFill="1" applyBorder="1" applyAlignment="1"/>
    <xf numFmtId="0" fontId="4" fillId="0" borderId="134" xfId="6" applyFont="1" applyFill="1" applyBorder="1" applyAlignment="1">
      <alignment horizontal="left"/>
    </xf>
    <xf numFmtId="166" fontId="4" fillId="0" borderId="134" xfId="21" applyNumberFormat="1" applyFont="1" applyFill="1" applyBorder="1" applyAlignment="1">
      <alignment horizontal="center"/>
    </xf>
    <xf numFmtId="167" fontId="4" fillId="0" borderId="134" xfId="21" applyNumberFormat="1" applyFont="1" applyFill="1" applyBorder="1" applyAlignment="1">
      <alignment horizontal="center"/>
    </xf>
    <xf numFmtId="167" fontId="4" fillId="5" borderId="133" xfId="21" applyNumberFormat="1" applyFont="1" applyFill="1" applyBorder="1" applyAlignment="1">
      <alignment horizontal="center"/>
    </xf>
    <xf numFmtId="0" fontId="4" fillId="0" borderId="0" xfId="0" applyFont="1" applyBorder="1" applyAlignment="1"/>
    <xf numFmtId="0" fontId="18" fillId="0" borderId="126" xfId="22" applyFont="1" applyFill="1" applyBorder="1" applyAlignment="1"/>
    <xf numFmtId="0" fontId="0" fillId="0" borderId="136" xfId="8" applyFont="1" applyFill="1" applyBorder="1" applyAlignment="1"/>
    <xf numFmtId="0" fontId="41" fillId="0" borderId="136" xfId="16" applyFont="1" applyFill="1" applyBorder="1" applyAlignment="1">
      <alignment horizontal="center"/>
    </xf>
    <xf numFmtId="0" fontId="38" fillId="0" borderId="136" xfId="16" applyFont="1" applyFill="1" applyBorder="1" applyAlignment="1">
      <alignment horizontal="center"/>
    </xf>
    <xf numFmtId="0" fontId="42" fillId="0" borderId="136" xfId="16" applyFont="1" applyFill="1" applyBorder="1" applyAlignment="1">
      <alignment horizontal="center"/>
    </xf>
    <xf numFmtId="0" fontId="17" fillId="0" borderId="136" xfId="16" applyFont="1" applyFill="1" applyBorder="1" applyAlignment="1">
      <alignment horizontal="center"/>
    </xf>
    <xf numFmtId="0" fontId="15" fillId="0" borderId="138" xfId="0" applyFont="1" applyBorder="1" applyAlignment="1"/>
    <xf numFmtId="0" fontId="0" fillId="0" borderId="0" xfId="0"/>
    <xf numFmtId="0" fontId="15" fillId="0" borderId="138" xfId="0" applyNumberFormat="1" applyFont="1" applyFill="1" applyBorder="1" applyAlignment="1">
      <alignment horizontal="center" vertical="center"/>
    </xf>
    <xf numFmtId="0" fontId="4" fillId="0" borderId="17" xfId="0" applyFont="1" applyBorder="1" applyAlignment="1"/>
    <xf numFmtId="0" fontId="15" fillId="0" borderId="134" xfId="0" applyFont="1" applyBorder="1" applyAlignment="1">
      <alignment horizontal="center"/>
    </xf>
    <xf numFmtId="0" fontId="17" fillId="0" borderId="0" xfId="22" applyNumberFormat="1" applyFont="1" applyAlignment="1"/>
    <xf numFmtId="0" fontId="4" fillId="0" borderId="0" xfId="22" applyNumberFormat="1" applyFont="1" applyAlignment="1"/>
    <xf numFmtId="0" fontId="18" fillId="4" borderId="5" xfId="22" applyNumberFormat="1" applyFont="1" applyFill="1" applyBorder="1" applyAlignment="1"/>
    <xf numFmtId="0" fontId="4" fillId="0" borderId="103" xfId="14" applyNumberFormat="1" applyFont="1" applyFill="1" applyBorder="1" applyAlignment="1"/>
    <xf numFmtId="0" fontId="4" fillId="0" borderId="9" xfId="14" applyNumberFormat="1" applyFont="1" applyFill="1" applyBorder="1" applyAlignment="1"/>
    <xf numFmtId="0" fontId="4" fillId="0" borderId="109" xfId="22" applyNumberFormat="1" applyFont="1" applyFill="1" applyBorder="1" applyAlignment="1"/>
    <xf numFmtId="0" fontId="4" fillId="0" borderId="16" xfId="22" applyNumberFormat="1" applyFont="1" applyFill="1" applyBorder="1" applyAlignment="1"/>
    <xf numFmtId="0" fontId="4" fillId="0" borderId="68" xfId="5" applyNumberFormat="1" applyFont="1" applyFill="1" applyBorder="1" applyAlignment="1"/>
    <xf numFmtId="0" fontId="4" fillId="0" borderId="16" xfId="5" applyNumberFormat="1" applyFont="1" applyFill="1" applyBorder="1" applyAlignment="1"/>
    <xf numFmtId="0" fontId="4" fillId="0" borderId="65" xfId="5" applyNumberFormat="1" applyFont="1" applyFill="1" applyBorder="1" applyAlignment="1"/>
    <xf numFmtId="0" fontId="18" fillId="0" borderId="0" xfId="22" applyNumberFormat="1" applyFont="1" applyAlignment="1"/>
    <xf numFmtId="0" fontId="4" fillId="0" borderId="12" xfId="14" applyNumberFormat="1" applyFont="1" applyFill="1" applyBorder="1" applyAlignment="1"/>
    <xf numFmtId="0" fontId="4" fillId="0" borderId="19" xfId="14" applyNumberFormat="1" applyFont="1" applyFill="1" applyBorder="1" applyAlignment="1"/>
    <xf numFmtId="0" fontId="4" fillId="0" borderId="54" xfId="14" applyNumberFormat="1" applyFont="1" applyFill="1" applyBorder="1" applyAlignment="1"/>
    <xf numFmtId="0" fontId="4" fillId="0" borderId="81" xfId="22" applyNumberFormat="1" applyFont="1" applyFill="1" applyBorder="1" applyAlignment="1"/>
    <xf numFmtId="0" fontId="4" fillId="0" borderId="12" xfId="22" applyNumberFormat="1" applyFont="1" applyFill="1" applyBorder="1" applyAlignment="1"/>
    <xf numFmtId="0" fontId="4" fillId="0" borderId="79" xfId="22" applyNumberFormat="1" applyFont="1" applyFill="1" applyBorder="1" applyAlignment="1"/>
    <xf numFmtId="0" fontId="4" fillId="0" borderId="111" xfId="22" applyNumberFormat="1" applyFont="1" applyFill="1" applyBorder="1" applyAlignment="1"/>
    <xf numFmtId="0" fontId="4" fillId="0" borderId="19" xfId="22" applyNumberFormat="1" applyFont="1" applyFill="1" applyBorder="1" applyAlignment="1"/>
    <xf numFmtId="0" fontId="4" fillId="0" borderId="79" xfId="0" applyNumberFormat="1" applyFont="1" applyBorder="1" applyAlignment="1"/>
    <xf numFmtId="0" fontId="4" fillId="0" borderId="0" xfId="0" applyNumberFormat="1" applyFont="1" applyAlignment="1"/>
    <xf numFmtId="0" fontId="4" fillId="0" borderId="111" xfId="14" applyNumberFormat="1" applyFont="1" applyFill="1" applyBorder="1" applyAlignment="1"/>
    <xf numFmtId="0" fontId="4" fillId="0" borderId="79" xfId="14" applyNumberFormat="1" applyFont="1" applyFill="1" applyBorder="1" applyAlignment="1"/>
    <xf numFmtId="0" fontId="4" fillId="0" borderId="81" xfId="5" applyNumberFormat="1" applyFont="1" applyFill="1" applyBorder="1" applyAlignment="1"/>
    <xf numFmtId="0" fontId="4" fillId="0" borderId="12" xfId="5" applyNumberFormat="1" applyFont="1" applyFill="1" applyBorder="1" applyAlignment="1"/>
    <xf numFmtId="0" fontId="4" fillId="0" borderId="79" xfId="5" applyNumberFormat="1" applyFont="1" applyFill="1" applyBorder="1" applyAlignment="1"/>
    <xf numFmtId="0" fontId="15" fillId="0" borderId="0" xfId="0" applyNumberFormat="1" applyFont="1" applyFill="1"/>
    <xf numFmtId="0" fontId="18" fillId="0" borderId="0" xfId="22" applyNumberFormat="1" applyFont="1" applyFill="1" applyBorder="1" applyAlignment="1"/>
    <xf numFmtId="0" fontId="4" fillId="5" borderId="0" xfId="0" applyNumberFormat="1" applyFont="1" applyFill="1" applyBorder="1" applyAlignment="1"/>
    <xf numFmtId="0" fontId="4" fillId="5" borderId="0" xfId="0" applyNumberFormat="1" applyFont="1" applyFill="1" applyAlignment="1"/>
    <xf numFmtId="0" fontId="14" fillId="0" borderId="0" xfId="0" applyNumberFormat="1" applyFont="1" applyAlignment="1"/>
    <xf numFmtId="0" fontId="18" fillId="0" borderId="0" xfId="19" applyNumberFormat="1" applyFont="1" applyAlignment="1">
      <alignment horizontal="left"/>
    </xf>
    <xf numFmtId="17" fontId="18" fillId="7" borderId="0" xfId="5" quotePrefix="1" applyNumberFormat="1" applyFont="1" applyFill="1" applyBorder="1" applyAlignment="1"/>
    <xf numFmtId="0" fontId="18" fillId="7" borderId="0" xfId="5" quotePrefix="1" applyNumberFormat="1" applyFont="1" applyFill="1" applyAlignment="1"/>
    <xf numFmtId="0" fontId="18" fillId="18" borderId="77" xfId="5" applyNumberFormat="1" applyFont="1" applyFill="1" applyBorder="1" applyAlignment="1"/>
    <xf numFmtId="0" fontId="4" fillId="0" borderId="44" xfId="0" applyNumberFormat="1" applyFont="1" applyBorder="1"/>
    <xf numFmtId="0" fontId="18" fillId="8" borderId="102" xfId="5" applyNumberFormat="1" applyFont="1" applyFill="1" applyBorder="1" applyAlignment="1"/>
    <xf numFmtId="0" fontId="4" fillId="0" borderId="97" xfId="0" applyNumberFormat="1" applyFont="1" applyBorder="1"/>
    <xf numFmtId="0" fontId="61" fillId="0" borderId="0" xfId="5" applyNumberFormat="1" applyFont="1" applyFill="1" applyBorder="1" applyAlignment="1"/>
    <xf numFmtId="0" fontId="4" fillId="0" borderId="77" xfId="5" applyNumberFormat="1" applyFont="1" applyFill="1" applyBorder="1" applyAlignment="1"/>
    <xf numFmtId="0" fontId="4" fillId="0" borderId="112" xfId="0" applyNumberFormat="1" applyFont="1" applyBorder="1"/>
    <xf numFmtId="0" fontId="18" fillId="0" borderId="114" xfId="5" applyNumberFormat="1" applyFont="1" applyFill="1" applyBorder="1" applyAlignment="1"/>
    <xf numFmtId="0" fontId="4" fillId="0" borderId="113" xfId="0" applyNumberFormat="1" applyFont="1" applyBorder="1"/>
    <xf numFmtId="0" fontId="1" fillId="0" borderId="112" xfId="32" applyNumberFormat="1" applyFont="1" applyFill="1" applyBorder="1" applyAlignment="1"/>
    <xf numFmtId="0" fontId="15" fillId="0" borderId="77" xfId="5" applyNumberFormat="1" applyFont="1" applyFill="1" applyBorder="1" applyAlignment="1"/>
    <xf numFmtId="0" fontId="4" fillId="0" borderId="139" xfId="5" applyNumberFormat="1" applyFont="1" applyFill="1" applyBorder="1" applyAlignment="1"/>
    <xf numFmtId="0" fontId="28" fillId="0" borderId="140" xfId="5" applyNumberFormat="1" applyFont="1" applyFill="1" applyBorder="1" applyAlignment="1"/>
    <xf numFmtId="0" fontId="4" fillId="0" borderId="140" xfId="5" applyNumberFormat="1" applyFont="1" applyFill="1" applyBorder="1" applyAlignment="1"/>
    <xf numFmtId="0" fontId="4" fillId="0" borderId="141" xfId="5" applyNumberFormat="1" applyFont="1" applyFill="1" applyBorder="1" applyAlignment="1"/>
    <xf numFmtId="0" fontId="4" fillId="0" borderId="142" xfId="5" applyNumberFormat="1" applyFont="1" applyFill="1" applyBorder="1" applyAlignment="1"/>
    <xf numFmtId="0" fontId="4" fillId="0" borderId="143" xfId="5" applyNumberFormat="1" applyFont="1" applyFill="1" applyBorder="1" applyAlignment="1"/>
    <xf numFmtId="0" fontId="64" fillId="0" borderId="144" xfId="0" applyNumberFormat="1" applyFont="1" applyBorder="1"/>
    <xf numFmtId="0" fontId="28" fillId="0" borderId="112" xfId="33" applyNumberFormat="1" applyFont="1" applyFill="1" applyBorder="1" applyAlignment="1"/>
    <xf numFmtId="0" fontId="27" fillId="0" borderId="112" xfId="33" applyNumberFormat="1" applyFont="1" applyFill="1" applyBorder="1" applyAlignment="1"/>
    <xf numFmtId="0" fontId="15" fillId="0" borderId="114" xfId="5" applyNumberFormat="1" applyFont="1" applyFill="1" applyBorder="1" applyAlignment="1"/>
    <xf numFmtId="0" fontId="18" fillId="0" borderId="140" xfId="5" applyNumberFormat="1" applyFont="1" applyFill="1" applyBorder="1" applyAlignment="1"/>
    <xf numFmtId="0" fontId="18" fillId="0" borderId="141" xfId="5" applyNumberFormat="1" applyFont="1" applyFill="1" applyBorder="1" applyAlignment="1"/>
    <xf numFmtId="0" fontId="18" fillId="0" borderId="143" xfId="5" applyNumberFormat="1" applyFont="1" applyFill="1" applyBorder="1" applyAlignment="1"/>
    <xf numFmtId="0" fontId="18" fillId="0" borderId="145" xfId="5" applyNumberFormat="1" applyFont="1" applyFill="1" applyBorder="1" applyAlignment="1"/>
    <xf numFmtId="0" fontId="4" fillId="0" borderId="14" xfId="5" applyNumberFormat="1" applyFont="1" applyFill="1" applyBorder="1" applyAlignment="1"/>
    <xf numFmtId="0" fontId="28" fillId="0" borderId="0" xfId="5" applyNumberFormat="1" applyFont="1" applyFill="1" applyBorder="1" applyAlignment="1"/>
    <xf numFmtId="0" fontId="28" fillId="0" borderId="16" xfId="5" applyNumberFormat="1" applyFont="1" applyFill="1" applyBorder="1" applyAlignment="1"/>
    <xf numFmtId="0" fontId="4" fillId="0" borderId="146" xfId="5" applyNumberFormat="1" applyFont="1" applyFill="1" applyBorder="1" applyAlignment="1"/>
    <xf numFmtId="0" fontId="15" fillId="0" borderId="147" xfId="5" applyNumberFormat="1" applyFont="1" applyFill="1" applyBorder="1" applyAlignment="1"/>
    <xf numFmtId="0" fontId="4" fillId="0" borderId="120" xfId="5" applyNumberFormat="1" applyFont="1" applyFill="1" applyBorder="1" applyAlignment="1"/>
    <xf numFmtId="0" fontId="28" fillId="0" borderId="67" xfId="0" applyNumberFormat="1" applyFont="1" applyBorder="1"/>
    <xf numFmtId="0" fontId="27" fillId="0" borderId="143" xfId="33" applyNumberFormat="1" applyFont="1" applyFill="1" applyBorder="1" applyAlignment="1"/>
    <xf numFmtId="0" fontId="15" fillId="0" borderId="145" xfId="5" applyNumberFormat="1" applyFont="1" applyFill="1" applyBorder="1" applyAlignment="1"/>
    <xf numFmtId="0" fontId="18" fillId="18" borderId="116" xfId="5" applyNumberFormat="1" applyFont="1" applyFill="1" applyBorder="1" applyAlignment="1"/>
    <xf numFmtId="0" fontId="18" fillId="0" borderId="149" xfId="5" applyNumberFormat="1" applyFont="1" applyFill="1" applyBorder="1" applyAlignment="1"/>
    <xf numFmtId="0" fontId="4" fillId="0" borderId="150" xfId="5" applyNumberFormat="1" applyFont="1" applyFill="1" applyBorder="1" applyAlignment="1"/>
    <xf numFmtId="0" fontId="18" fillId="0" borderId="151" xfId="22" applyFont="1" applyBorder="1" applyAlignment="1"/>
    <xf numFmtId="0" fontId="4" fillId="0" borderId="152" xfId="14" applyFont="1" applyFill="1" applyBorder="1" applyAlignment="1"/>
    <xf numFmtId="0" fontId="4" fillId="0" borderId="151" xfId="14" applyFont="1" applyFill="1" applyBorder="1" applyAlignment="1"/>
    <xf numFmtId="0" fontId="4" fillId="0" borderId="153" xfId="5" applyNumberFormat="1" applyFont="1" applyFill="1" applyBorder="1" applyAlignment="1"/>
    <xf numFmtId="0" fontId="4" fillId="0" borderId="117" xfId="5" applyNumberFormat="1" applyFont="1" applyFill="1" applyBorder="1" applyAlignment="1"/>
    <xf numFmtId="0" fontId="4" fillId="0" borderId="109" xfId="22" applyFont="1" applyFill="1" applyBorder="1" applyAlignment="1"/>
    <xf numFmtId="0" fontId="18" fillId="0" borderId="9" xfId="22" applyFont="1" applyBorder="1" applyAlignment="1"/>
    <xf numFmtId="0" fontId="18" fillId="0" borderId="154" xfId="22" applyFont="1" applyBorder="1" applyAlignment="1"/>
    <xf numFmtId="0" fontId="18" fillId="8" borderId="102" xfId="22" applyFont="1" applyFill="1" applyBorder="1" applyAlignment="1"/>
    <xf numFmtId="0" fontId="18" fillId="0" borderId="66" xfId="22" applyFont="1" applyFill="1" applyBorder="1" applyAlignment="1"/>
    <xf numFmtId="0" fontId="18" fillId="0" borderId="150" xfId="22" applyFont="1" applyBorder="1" applyAlignment="1"/>
    <xf numFmtId="0" fontId="18" fillId="0" borderId="152" xfId="14" applyFont="1" applyFill="1" applyBorder="1" applyAlignment="1"/>
    <xf numFmtId="0" fontId="18" fillId="0" borderId="151" xfId="14" applyFont="1" applyFill="1" applyBorder="1" applyAlignment="1"/>
    <xf numFmtId="0" fontId="4" fillId="0" borderId="151" xfId="0" applyFont="1" applyFill="1" applyBorder="1" applyAlignment="1"/>
    <xf numFmtId="0" fontId="18" fillId="8" borderId="110" xfId="14" applyFont="1" applyFill="1" applyBorder="1" applyAlignment="1"/>
    <xf numFmtId="0" fontId="4" fillId="0" borderId="123" xfId="14" applyFont="1" applyFill="1" applyBorder="1" applyAlignment="1"/>
    <xf numFmtId="0" fontId="4" fillId="0" borderId="111" xfId="14" applyFont="1" applyFill="1" applyBorder="1" applyAlignment="1"/>
    <xf numFmtId="0" fontId="18" fillId="0" borderId="111" xfId="0" applyFont="1" applyFill="1" applyBorder="1" applyAlignment="1"/>
    <xf numFmtId="0" fontId="18" fillId="8" borderId="155" xfId="14" applyFont="1" applyFill="1" applyBorder="1" applyAlignment="1"/>
    <xf numFmtId="0" fontId="18" fillId="0" borderId="156" xfId="14" applyFont="1" applyFill="1" applyBorder="1" applyAlignment="1"/>
    <xf numFmtId="0" fontId="4" fillId="0" borderId="9" xfId="22" applyFont="1" applyFill="1" applyBorder="1" applyAlignment="1"/>
    <xf numFmtId="0" fontId="4" fillId="0" borderId="91" xfId="0" applyFont="1" applyBorder="1" applyAlignment="1"/>
    <xf numFmtId="0" fontId="18" fillId="0" borderId="95" xfId="22" applyFont="1" applyFill="1" applyBorder="1" applyAlignment="1"/>
    <xf numFmtId="0" fontId="18" fillId="0" borderId="124" xfId="22" applyFont="1" applyFill="1" applyBorder="1" applyAlignment="1"/>
    <xf numFmtId="0" fontId="4" fillId="0" borderId="137" xfId="22" applyFont="1" applyFill="1" applyBorder="1" applyAlignment="1"/>
    <xf numFmtId="0" fontId="4" fillId="0" borderId="137" xfId="14" applyFont="1" applyFill="1" applyBorder="1" applyAlignment="1"/>
    <xf numFmtId="0" fontId="4" fillId="0" borderId="23" xfId="5" applyNumberFormat="1" applyFont="1" applyFill="1" applyBorder="1" applyAlignment="1"/>
    <xf numFmtId="0" fontId="18" fillId="8" borderId="157" xfId="5" applyNumberFormat="1" applyFont="1" applyFill="1" applyBorder="1" applyAlignment="1"/>
    <xf numFmtId="0" fontId="18" fillId="8" borderId="158" xfId="5" applyNumberFormat="1" applyFont="1" applyFill="1" applyBorder="1" applyAlignment="1"/>
    <xf numFmtId="0" fontId="20" fillId="18" borderId="133" xfId="33" applyFill="1" applyBorder="1"/>
    <xf numFmtId="0" fontId="65" fillId="0" borderId="68" xfId="33" applyNumberFormat="1" applyFont="1" applyFill="1" applyBorder="1" applyAlignment="1"/>
    <xf numFmtId="0" fontId="65" fillId="0" borderId="120" xfId="33" applyNumberFormat="1" applyFont="1" applyBorder="1" applyAlignment="1"/>
    <xf numFmtId="0" fontId="66" fillId="18" borderId="44" xfId="33" applyFont="1" applyFill="1" applyBorder="1" applyAlignment="1"/>
    <xf numFmtId="0" fontId="37" fillId="18" borderId="97" xfId="22" applyFont="1" applyFill="1" applyBorder="1" applyAlignment="1"/>
    <xf numFmtId="0" fontId="66" fillId="18" borderId="115" xfId="33" applyFont="1" applyFill="1" applyBorder="1" applyAlignment="1"/>
    <xf numFmtId="0" fontId="27" fillId="0" borderId="121" xfId="33" applyNumberFormat="1" applyFont="1" applyFill="1" applyBorder="1" applyAlignment="1">
      <alignment horizontal="center" vertical="top"/>
    </xf>
    <xf numFmtId="0" fontId="28" fillId="0" borderId="143" xfId="5" applyNumberFormat="1" applyFont="1" applyFill="1" applyBorder="1" applyAlignment="1">
      <alignment horizontal="center"/>
    </xf>
    <xf numFmtId="0" fontId="27" fillId="0" borderId="140" xfId="33" applyNumberFormat="1" applyFont="1" applyFill="1" applyBorder="1" applyAlignment="1"/>
    <xf numFmtId="0" fontId="27" fillId="0" borderId="97" xfId="33" applyNumberFormat="1" applyFont="1" applyFill="1" applyBorder="1" applyAlignment="1"/>
    <xf numFmtId="0" fontId="28" fillId="0" borderId="97" xfId="5" applyNumberFormat="1" applyFont="1" applyFill="1" applyBorder="1" applyAlignment="1"/>
    <xf numFmtId="0" fontId="27" fillId="0" borderId="148" xfId="33" applyNumberFormat="1" applyFont="1" applyFill="1" applyBorder="1" applyAlignment="1"/>
    <xf numFmtId="0" fontId="27" fillId="0" borderId="44" xfId="33" applyNumberFormat="1" applyFont="1" applyFill="1" applyBorder="1" applyAlignment="1"/>
    <xf numFmtId="0" fontId="28" fillId="0" borderId="97" xfId="32" applyNumberFormat="1" applyFont="1" applyFill="1" applyBorder="1" applyAlignment="1"/>
    <xf numFmtId="0" fontId="27" fillId="0" borderId="0" xfId="33" applyFont="1" applyFill="1" applyAlignment="1"/>
    <xf numFmtId="0" fontId="28" fillId="0" borderId="143" xfId="33" applyNumberFormat="1" applyFont="1" applyFill="1" applyBorder="1" applyAlignment="1"/>
    <xf numFmtId="0" fontId="20" fillId="0" borderId="113" xfId="33" applyNumberFormat="1" applyFill="1" applyBorder="1" applyAlignment="1"/>
    <xf numFmtId="0" fontId="20" fillId="0" borderId="0" xfId="33" applyNumberFormat="1" applyFill="1" applyBorder="1" applyAlignment="1"/>
    <xf numFmtId="0" fontId="67" fillId="0" borderId="120" xfId="33" applyNumberFormat="1" applyFont="1" applyBorder="1" applyAlignment="1"/>
    <xf numFmtId="0" fontId="18" fillId="5" borderId="77" xfId="5" applyNumberFormat="1" applyFont="1" applyFill="1" applyBorder="1" applyAlignment="1"/>
    <xf numFmtId="0" fontId="15" fillId="5" borderId="23" xfId="5" applyNumberFormat="1" applyFont="1" applyFill="1" applyBorder="1" applyAlignment="1"/>
    <xf numFmtId="0" fontId="18" fillId="18" borderId="17" xfId="22" applyFont="1" applyFill="1" applyBorder="1" applyAlignment="1"/>
    <xf numFmtId="0" fontId="18" fillId="18" borderId="126" xfId="22" applyFont="1" applyFill="1" applyBorder="1" applyAlignment="1"/>
    <xf numFmtId="0" fontId="18" fillId="18" borderId="17" xfId="14" applyFont="1" applyFill="1" applyBorder="1" applyAlignment="1"/>
    <xf numFmtId="0" fontId="18" fillId="18" borderId="51" xfId="14" applyFont="1" applyFill="1" applyBorder="1" applyAlignment="1"/>
    <xf numFmtId="0" fontId="4" fillId="0" borderId="0" xfId="21" applyNumberFormat="1" applyFont="1" applyFill="1" applyBorder="1" applyAlignment="1">
      <alignment horizontal="left" vertical="center"/>
    </xf>
    <xf numFmtId="49" fontId="4" fillId="0" borderId="0" xfId="5" applyNumberFormat="1" applyFont="1" applyFill="1" applyBorder="1" applyAlignment="1">
      <alignment vertical="center"/>
    </xf>
    <xf numFmtId="0" fontId="4" fillId="0" borderId="0" xfId="21" applyFont="1" applyFill="1" applyBorder="1" applyAlignment="1">
      <alignment wrapText="1"/>
    </xf>
    <xf numFmtId="0" fontId="58" fillId="0" borderId="0" xfId="33" applyFont="1" applyFill="1" applyBorder="1" applyAlignment="1">
      <alignment vertical="center"/>
    </xf>
    <xf numFmtId="0" fontId="4" fillId="0" borderId="0" xfId="6" applyFont="1" applyFill="1" applyBorder="1" applyAlignment="1">
      <alignment horizontal="left" vertical="center"/>
    </xf>
    <xf numFmtId="166" fontId="4" fillId="0" borderId="0" xfId="21" applyNumberFormat="1" applyFont="1" applyFill="1" applyBorder="1" applyAlignment="1">
      <alignment horizontal="center" vertical="center"/>
    </xf>
    <xf numFmtId="0" fontId="20" fillId="0" borderId="0" xfId="33" applyFill="1" applyBorder="1" applyAlignment="1">
      <alignment vertical="center"/>
    </xf>
    <xf numFmtId="0" fontId="20" fillId="0" borderId="134" xfId="33" applyFill="1" applyBorder="1"/>
    <xf numFmtId="0" fontId="4" fillId="19" borderId="75" xfId="21" applyNumberFormat="1" applyFont="1" applyFill="1" applyBorder="1" applyAlignment="1">
      <alignment horizontal="left" vertical="center"/>
    </xf>
    <xf numFmtId="49" fontId="4" fillId="19" borderId="75" xfId="5" applyNumberFormat="1" applyFont="1" applyFill="1" applyBorder="1" applyAlignment="1">
      <alignment vertical="center"/>
    </xf>
    <xf numFmtId="0" fontId="4" fillId="19" borderId="75" xfId="21" applyFont="1" applyFill="1" applyBorder="1" applyAlignment="1">
      <alignment wrapText="1"/>
    </xf>
    <xf numFmtId="0" fontId="4" fillId="19" borderId="75" xfId="21" applyFont="1" applyFill="1" applyBorder="1" applyAlignment="1">
      <alignment vertical="center"/>
    </xf>
    <xf numFmtId="0" fontId="20" fillId="19" borderId="75" xfId="33" applyFill="1" applyBorder="1" applyAlignment="1">
      <alignment vertical="center"/>
    </xf>
    <xf numFmtId="0" fontId="58" fillId="19" borderId="75" xfId="33" applyFont="1" applyFill="1" applyBorder="1" applyAlignment="1">
      <alignment vertical="center"/>
    </xf>
    <xf numFmtId="0" fontId="4" fillId="19" borderId="75" xfId="6" applyFont="1" applyFill="1" applyBorder="1" applyAlignment="1">
      <alignment horizontal="left" vertical="center"/>
    </xf>
    <xf numFmtId="166" fontId="4" fillId="19" borderId="75" xfId="21" applyNumberFormat="1" applyFont="1" applyFill="1" applyBorder="1" applyAlignment="1">
      <alignment horizontal="center" vertical="center"/>
    </xf>
    <xf numFmtId="167" fontId="4" fillId="19" borderId="75" xfId="21" applyNumberFormat="1" applyFont="1" applyFill="1" applyBorder="1" applyAlignment="1">
      <alignment horizontal="center" vertical="center"/>
    </xf>
    <xf numFmtId="0" fontId="4" fillId="19" borderId="12" xfId="22" applyFont="1" applyFill="1" applyBorder="1" applyAlignment="1"/>
    <xf numFmtId="0" fontId="58" fillId="19" borderId="79" xfId="33" applyFont="1" applyFill="1" applyBorder="1" applyAlignment="1"/>
    <xf numFmtId="0" fontId="18" fillId="19" borderId="17" xfId="14" applyFont="1" applyFill="1" applyBorder="1" applyAlignment="1"/>
    <xf numFmtId="0" fontId="18" fillId="19" borderId="126" xfId="14" applyFont="1" applyFill="1" applyBorder="1" applyAlignment="1"/>
    <xf numFmtId="0" fontId="18" fillId="19" borderId="17" xfId="22" applyFont="1" applyFill="1" applyBorder="1" applyAlignment="1"/>
    <xf numFmtId="0" fontId="18" fillId="19" borderId="126" xfId="22" applyFont="1" applyFill="1" applyBorder="1" applyAlignment="1"/>
    <xf numFmtId="0" fontId="20" fillId="16" borderId="17" xfId="33" applyFill="1" applyBorder="1" applyAlignment="1"/>
    <xf numFmtId="0" fontId="18" fillId="16" borderId="126" xfId="22" applyFont="1" applyFill="1" applyBorder="1" applyAlignment="1"/>
    <xf numFmtId="0" fontId="68" fillId="16" borderId="111" xfId="33" applyFont="1" applyFill="1" applyBorder="1" applyAlignment="1">
      <alignment vertical="top"/>
    </xf>
    <xf numFmtId="0" fontId="15" fillId="0" borderId="0" xfId="0" applyFont="1"/>
    <xf numFmtId="49" fontId="0" fillId="0" borderId="0" xfId="0" applyNumberFormat="1"/>
    <xf numFmtId="49" fontId="0" fillId="0" borderId="0" xfId="0" quotePrefix="1" applyNumberFormat="1"/>
    <xf numFmtId="49" fontId="15" fillId="0" borderId="0" xfId="0" applyNumberFormat="1" applyFont="1"/>
    <xf numFmtId="49" fontId="0" fillId="0" borderId="0" xfId="0" applyNumberFormat="1" applyAlignment="1">
      <alignment wrapText="1"/>
    </xf>
    <xf numFmtId="0" fontId="66" fillId="5" borderId="44" xfId="33" applyNumberFormat="1" applyFont="1" applyFill="1" applyBorder="1" applyAlignment="1"/>
    <xf numFmtId="0" fontId="37" fillId="5" borderId="97" xfId="5" applyNumberFormat="1" applyFont="1" applyFill="1" applyBorder="1" applyAlignment="1"/>
    <xf numFmtId="0" fontId="66" fillId="5" borderId="160" xfId="33" applyFont="1" applyFill="1" applyBorder="1" applyAlignment="1"/>
    <xf numFmtId="0" fontId="0" fillId="0" borderId="74" xfId="14" applyFont="1" applyFill="1" applyBorder="1" applyAlignment="1"/>
    <xf numFmtId="0" fontId="0" fillId="5" borderId="136" xfId="16" applyFont="1" applyFill="1" applyBorder="1" applyAlignment="1">
      <alignment horizontal="center"/>
    </xf>
    <xf numFmtId="0" fontId="18" fillId="20" borderId="0" xfId="22" applyFont="1" applyFill="1" applyBorder="1" applyAlignment="1"/>
    <xf numFmtId="0" fontId="18" fillId="5" borderId="14" xfId="5" applyFont="1" applyFill="1" applyBorder="1" applyAlignment="1"/>
    <xf numFmtId="0" fontId="37" fillId="18" borderId="159" xfId="21" applyNumberFormat="1" applyFont="1" applyFill="1" applyBorder="1" applyAlignment="1">
      <alignment horizontal="left"/>
    </xf>
    <xf numFmtId="49" fontId="37" fillId="18" borderId="133" xfId="5" applyNumberFormat="1" applyFont="1" applyFill="1" applyBorder="1"/>
    <xf numFmtId="0" fontId="37" fillId="18" borderId="133" xfId="21" applyFont="1" applyFill="1" applyBorder="1"/>
    <xf numFmtId="0" fontId="37" fillId="18" borderId="133" xfId="21" applyFont="1" applyFill="1" applyBorder="1" applyAlignment="1"/>
    <xf numFmtId="0" fontId="37" fillId="5" borderId="135" xfId="21" applyNumberFormat="1" applyFont="1" applyFill="1" applyBorder="1" applyAlignment="1">
      <alignment horizontal="left"/>
    </xf>
    <xf numFmtId="49" fontId="37" fillId="5" borderId="135" xfId="5" applyNumberFormat="1" applyFont="1" applyFill="1" applyBorder="1"/>
    <xf numFmtId="0" fontId="37" fillId="5" borderId="135" xfId="21" applyFont="1" applyFill="1" applyBorder="1"/>
    <xf numFmtId="0" fontId="37" fillId="5" borderId="135" xfId="21" applyFont="1" applyFill="1" applyBorder="1" applyAlignment="1"/>
    <xf numFmtId="0" fontId="37" fillId="5" borderId="134" xfId="21" applyNumberFormat="1" applyFont="1" applyFill="1" applyBorder="1" applyAlignment="1">
      <alignment horizontal="left"/>
    </xf>
    <xf numFmtId="49" fontId="37" fillId="5" borderId="134" xfId="5" applyNumberFormat="1" applyFont="1" applyFill="1" applyBorder="1"/>
    <xf numFmtId="0" fontId="37" fillId="5" borderId="134" xfId="21" applyFont="1" applyFill="1" applyBorder="1"/>
    <xf numFmtId="0" fontId="37" fillId="5" borderId="134" xfId="21" applyFont="1" applyFill="1" applyBorder="1" applyAlignment="1"/>
    <xf numFmtId="0" fontId="66" fillId="18" borderId="133" xfId="33" applyFont="1" applyFill="1" applyBorder="1" applyAlignment="1"/>
    <xf numFmtId="0" fontId="37" fillId="18" borderId="133" xfId="6" applyFont="1" applyFill="1" applyBorder="1" applyAlignment="1">
      <alignment horizontal="left"/>
    </xf>
    <xf numFmtId="166" fontId="37" fillId="18" borderId="133" xfId="21" applyNumberFormat="1" applyFont="1" applyFill="1" applyBorder="1" applyAlignment="1">
      <alignment horizontal="center"/>
    </xf>
    <xf numFmtId="167" fontId="37" fillId="18" borderId="133" xfId="21" applyNumberFormat="1" applyFont="1" applyFill="1" applyBorder="1" applyAlignment="1">
      <alignment horizontal="center"/>
    </xf>
    <xf numFmtId="0" fontId="66" fillId="5" borderId="135" xfId="33" applyFont="1" applyFill="1" applyBorder="1" applyAlignment="1"/>
    <xf numFmtId="0" fontId="37" fillId="5" borderId="135" xfId="6" applyFont="1" applyFill="1" applyBorder="1" applyAlignment="1">
      <alignment horizontal="left"/>
    </xf>
    <xf numFmtId="166" fontId="37" fillId="5" borderId="135" xfId="21" applyNumberFormat="1" applyFont="1" applyFill="1" applyBorder="1" applyAlignment="1">
      <alignment horizontal="center"/>
    </xf>
    <xf numFmtId="167" fontId="37" fillId="5" borderId="135" xfId="21" applyNumberFormat="1" applyFont="1" applyFill="1" applyBorder="1" applyAlignment="1">
      <alignment horizontal="center"/>
    </xf>
    <xf numFmtId="0" fontId="66" fillId="5" borderId="134" xfId="33" applyFont="1" applyFill="1" applyBorder="1" applyAlignment="1"/>
    <xf numFmtId="0" fontId="37" fillId="5" borderId="134" xfId="6" applyFont="1" applyFill="1" applyBorder="1" applyAlignment="1">
      <alignment horizontal="left"/>
    </xf>
    <xf numFmtId="166" fontId="37" fillId="5" borderId="134" xfId="21" applyNumberFormat="1" applyFont="1" applyFill="1" applyBorder="1" applyAlignment="1">
      <alignment horizontal="center"/>
    </xf>
    <xf numFmtId="167" fontId="37" fillId="5" borderId="134" xfId="21" applyNumberFormat="1" applyFont="1" applyFill="1" applyBorder="1" applyAlignment="1">
      <alignment horizontal="center"/>
    </xf>
    <xf numFmtId="0" fontId="0" fillId="0" borderId="0" xfId="0"/>
    <xf numFmtId="0" fontId="15" fillId="0" borderId="33" xfId="0" applyNumberFormat="1" applyFont="1" applyBorder="1" applyAlignment="1">
      <alignment horizontal="center"/>
    </xf>
    <xf numFmtId="0" fontId="0" fillId="0" borderId="138" xfId="0" applyNumberFormat="1" applyFont="1" applyFill="1" applyBorder="1" applyAlignment="1">
      <alignment horizontal="center" vertical="center"/>
    </xf>
    <xf numFmtId="0" fontId="0" fillId="0" borderId="0" xfId="0"/>
    <xf numFmtId="0" fontId="58" fillId="0" borderId="161" xfId="33" applyNumberFormat="1" applyFont="1" applyBorder="1" applyAlignment="1"/>
    <xf numFmtId="0" fontId="58" fillId="0" borderId="19" xfId="33" applyFont="1" applyFill="1" applyBorder="1" applyAlignment="1"/>
    <xf numFmtId="0" fontId="58" fillId="0" borderId="111" xfId="33" applyFont="1" applyFill="1" applyBorder="1" applyAlignment="1"/>
    <xf numFmtId="0" fontId="4" fillId="0" borderId="12" xfId="0" applyFont="1" applyFill="1" applyBorder="1" applyAlignment="1"/>
    <xf numFmtId="0" fontId="58" fillId="0" borderId="12" xfId="33" applyFont="1" applyBorder="1" applyAlignment="1"/>
    <xf numFmtId="0" fontId="58" fillId="0" borderId="79" xfId="33" applyFont="1" applyBorder="1" applyAlignment="1"/>
    <xf numFmtId="0" fontId="4" fillId="0" borderId="123" xfId="0" applyFont="1" applyBorder="1" applyAlignment="1"/>
    <xf numFmtId="0" fontId="58" fillId="0" borderId="20" xfId="33" applyFont="1" applyBorder="1" applyAlignment="1"/>
    <xf numFmtId="0" fontId="18" fillId="0" borderId="22" xfId="22" applyFont="1" applyFill="1" applyBorder="1" applyAlignment="1"/>
    <xf numFmtId="0" fontId="4" fillId="0" borderId="92" xfId="0" applyFont="1" applyBorder="1" applyAlignment="1"/>
    <xf numFmtId="0" fontId="18" fillId="0" borderId="51" xfId="14" applyFont="1" applyFill="1" applyBorder="1" applyAlignment="1"/>
    <xf numFmtId="0" fontId="58" fillId="0" borderId="162" xfId="33" applyFont="1" applyBorder="1" applyAlignment="1"/>
    <xf numFmtId="0" fontId="18" fillId="19" borderId="163" xfId="14" applyFont="1" applyFill="1" applyBorder="1" applyAlignment="1"/>
    <xf numFmtId="0" fontId="18" fillId="0" borderId="163" xfId="22" applyFont="1" applyFill="1" applyBorder="1" applyAlignment="1"/>
    <xf numFmtId="0" fontId="27" fillId="0" borderId="111" xfId="33" applyFont="1" applyFill="1" applyBorder="1" applyAlignment="1"/>
    <xf numFmtId="0" fontId="28" fillId="0" borderId="12" xfId="0" applyFont="1" applyFill="1" applyBorder="1" applyAlignment="1"/>
    <xf numFmtId="0" fontId="4" fillId="0" borderId="123" xfId="5" applyFont="1" applyFill="1" applyBorder="1" applyAlignment="1"/>
    <xf numFmtId="0" fontId="4" fillId="0" borderId="164" xfId="0" applyFont="1" applyBorder="1"/>
    <xf numFmtId="0" fontId="4" fillId="19" borderId="162" xfId="33" applyFont="1" applyFill="1" applyBorder="1" applyAlignment="1"/>
    <xf numFmtId="0" fontId="4" fillId="19" borderId="12" xfId="33" applyFont="1" applyFill="1" applyBorder="1" applyAlignment="1"/>
    <xf numFmtId="0" fontId="18" fillId="5" borderId="17" xfId="22" applyFont="1" applyFill="1" applyBorder="1" applyAlignment="1"/>
    <xf numFmtId="0" fontId="18" fillId="5" borderId="94" xfId="22" applyFont="1" applyFill="1" applyBorder="1" applyAlignment="1"/>
    <xf numFmtId="0" fontId="69" fillId="17" borderId="134" xfId="21" applyNumberFormat="1" applyFont="1" applyFill="1" applyBorder="1" applyAlignment="1">
      <alignment horizontal="left"/>
    </xf>
    <xf numFmtId="49" fontId="69" fillId="17" borderId="134" xfId="5" applyNumberFormat="1" applyFont="1" applyFill="1" applyBorder="1"/>
    <xf numFmtId="0" fontId="69" fillId="17" borderId="134" xfId="21" applyFont="1" applyFill="1" applyBorder="1"/>
    <xf numFmtId="0" fontId="69" fillId="17" borderId="134" xfId="21" applyFont="1" applyFill="1" applyBorder="1" applyAlignment="1"/>
    <xf numFmtId="0" fontId="70" fillId="17" borderId="134" xfId="33" applyFont="1" applyFill="1" applyBorder="1" applyAlignment="1"/>
    <xf numFmtId="0" fontId="69" fillId="17" borderId="134" xfId="6" applyFont="1" applyFill="1" applyBorder="1" applyAlignment="1">
      <alignment horizontal="left"/>
    </xf>
    <xf numFmtId="166" fontId="69" fillId="17" borderId="134" xfId="21" applyNumberFormat="1" applyFont="1" applyFill="1" applyBorder="1" applyAlignment="1">
      <alignment horizontal="center"/>
    </xf>
    <xf numFmtId="167" fontId="69" fillId="17" borderId="134" xfId="21" applyNumberFormat="1" applyFont="1" applyFill="1" applyBorder="1" applyAlignment="1">
      <alignment horizontal="center"/>
    </xf>
    <xf numFmtId="0" fontId="69" fillId="20" borderId="97" xfId="5" applyNumberFormat="1" applyFont="1" applyFill="1" applyBorder="1" applyAlignment="1"/>
    <xf numFmtId="0" fontId="70" fillId="20" borderId="19" xfId="33" applyFont="1" applyFill="1" applyBorder="1" applyAlignment="1"/>
    <xf numFmtId="0" fontId="4" fillId="0" borderId="165" xfId="14" applyFont="1" applyFill="1" applyBorder="1" applyAlignment="1"/>
    <xf numFmtId="0" fontId="18" fillId="0" borderId="166" xfId="22" applyFont="1" applyFill="1" applyBorder="1" applyAlignment="1"/>
    <xf numFmtId="0" fontId="4" fillId="0" borderId="80" xfId="14" applyFont="1" applyFill="1" applyBorder="1" applyAlignment="1"/>
    <xf numFmtId="0" fontId="4" fillId="0" borderId="79" xfId="2" applyFont="1" applyFill="1" applyBorder="1" applyAlignment="1"/>
    <xf numFmtId="0" fontId="70" fillId="20" borderId="79" xfId="33" applyFont="1" applyFill="1" applyBorder="1" applyAlignment="1"/>
    <xf numFmtId="0" fontId="18" fillId="20" borderId="126" xfId="22" applyFont="1" applyFill="1" applyBorder="1" applyAlignment="1"/>
    <xf numFmtId="0" fontId="4" fillId="0" borderId="167" xfId="0" applyFont="1" applyFill="1" applyBorder="1" applyAlignment="1"/>
    <xf numFmtId="0" fontId="18" fillId="0" borderId="166" xfId="5" applyFont="1" applyFill="1" applyBorder="1" applyAlignment="1"/>
    <xf numFmtId="0" fontId="18" fillId="8" borderId="122" xfId="14" applyFont="1" applyFill="1" applyBorder="1" applyAlignment="1"/>
    <xf numFmtId="0" fontId="4" fillId="0" borderId="111" xfId="33" applyFont="1" applyFill="1" applyBorder="1" applyAlignment="1"/>
    <xf numFmtId="0" fontId="4" fillId="0" borderId="168" xfId="14" applyFont="1" applyFill="1" applyBorder="1" applyAlignment="1"/>
    <xf numFmtId="0" fontId="18" fillId="20" borderId="0" xfId="14" applyFont="1" applyFill="1" applyBorder="1" applyAlignment="1"/>
    <xf numFmtId="0" fontId="18" fillId="20" borderId="80" xfId="14" applyFont="1" applyFill="1" applyBorder="1" applyAlignment="1"/>
    <xf numFmtId="0" fontId="70" fillId="20" borderId="111" xfId="33" applyFont="1" applyFill="1" applyBorder="1" applyAlignment="1"/>
    <xf numFmtId="0" fontId="0" fillId="0" borderId="0" xfId="0"/>
    <xf numFmtId="0" fontId="0" fillId="0" borderId="33" xfId="0" applyNumberFormat="1" applyFont="1" applyFill="1" applyBorder="1" applyAlignment="1">
      <alignment horizontal="center" vertical="center"/>
    </xf>
    <xf numFmtId="49" fontId="0" fillId="0" borderId="0" xfId="0" applyNumberFormat="1" applyAlignment="1">
      <alignment horizontal="right"/>
    </xf>
    <xf numFmtId="49" fontId="0" fillId="0" borderId="0" xfId="0" quotePrefix="1" applyNumberFormat="1" applyAlignment="1">
      <alignment horizontal="right"/>
    </xf>
    <xf numFmtId="0" fontId="30" fillId="0" borderId="2" xfId="14" applyFont="1" applyFill="1" applyBorder="1" applyAlignment="1"/>
    <xf numFmtId="0" fontId="0" fillId="0" borderId="40" xfId="8" applyFont="1" applyFill="1" applyBorder="1" applyAlignment="1"/>
    <xf numFmtId="0" fontId="18" fillId="5" borderId="78" xfId="22" applyFont="1" applyFill="1" applyBorder="1" applyAlignment="1"/>
    <xf numFmtId="0" fontId="66" fillId="18" borderId="111" xfId="33" applyFont="1" applyFill="1" applyBorder="1" applyAlignment="1"/>
    <xf numFmtId="0" fontId="37" fillId="18" borderId="12" xfId="22" applyFont="1" applyFill="1" applyBorder="1" applyAlignment="1"/>
    <xf numFmtId="0" fontId="66" fillId="18" borderId="79" xfId="33" applyFont="1" applyFill="1" applyBorder="1" applyAlignment="1"/>
    <xf numFmtId="1" fontId="1" fillId="0" borderId="0" xfId="8" applyNumberFormat="1" applyFont="1" applyFill="1" applyAlignment="1">
      <alignment horizontal="center"/>
    </xf>
    <xf numFmtId="0" fontId="0" fillId="0" borderId="4" xfId="8" applyFont="1" applyFill="1" applyBorder="1" applyAlignment="1"/>
    <xf numFmtId="0" fontId="1" fillId="0" borderId="74" xfId="14" applyFont="1" applyFill="1" applyBorder="1" applyAlignment="1"/>
    <xf numFmtId="0" fontId="1" fillId="0" borderId="42" xfId="14" applyFont="1" applyBorder="1"/>
    <xf numFmtId="0" fontId="0" fillId="0" borderId="2" xfId="14" applyFont="1" applyBorder="1"/>
    <xf numFmtId="0" fontId="0" fillId="0" borderId="40" xfId="14" applyFont="1" applyFill="1" applyBorder="1" applyAlignment="1"/>
    <xf numFmtId="0" fontId="37" fillId="5" borderId="134" xfId="21" applyNumberFormat="1" applyFont="1" applyFill="1" applyBorder="1" applyAlignment="1">
      <alignment horizontal="left" vertical="center"/>
    </xf>
    <xf numFmtId="49" fontId="37" fillId="5" borderId="134" xfId="5" applyNumberFormat="1" applyFont="1" applyFill="1" applyBorder="1" applyAlignment="1">
      <alignment vertical="center"/>
    </xf>
    <xf numFmtId="0" fontId="37" fillId="5" borderId="134" xfId="21" applyFont="1" applyFill="1" applyBorder="1" applyAlignment="1">
      <alignment wrapText="1"/>
    </xf>
    <xf numFmtId="0" fontId="66" fillId="5" borderId="134" xfId="33" applyFont="1" applyFill="1" applyBorder="1" applyAlignment="1">
      <alignment vertical="center"/>
    </xf>
    <xf numFmtId="0" fontId="37" fillId="5" borderId="134" xfId="6" applyFont="1" applyFill="1" applyBorder="1" applyAlignment="1">
      <alignment horizontal="left" vertical="center"/>
    </xf>
    <xf numFmtId="166" fontId="37" fillId="5" borderId="134" xfId="21" applyNumberFormat="1" applyFont="1" applyFill="1" applyBorder="1" applyAlignment="1">
      <alignment horizontal="center" vertical="center"/>
    </xf>
    <xf numFmtId="167" fontId="37" fillId="5" borderId="134" xfId="21" applyNumberFormat="1" applyFont="1" applyFill="1" applyBorder="1" applyAlignment="1">
      <alignment horizontal="center" vertical="center"/>
    </xf>
    <xf numFmtId="0" fontId="66" fillId="16" borderId="134" xfId="33" applyFont="1" applyFill="1" applyBorder="1" applyAlignment="1"/>
    <xf numFmtId="0" fontId="37" fillId="16" borderId="134" xfId="6" applyFont="1" applyFill="1" applyBorder="1" applyAlignment="1">
      <alignment horizontal="left"/>
    </xf>
    <xf numFmtId="166" fontId="37" fillId="16" borderId="134" xfId="21" applyNumberFormat="1" applyFont="1" applyFill="1" applyBorder="1" applyAlignment="1">
      <alignment horizontal="center"/>
    </xf>
    <xf numFmtId="167" fontId="37" fillId="16" borderId="134" xfId="21" applyNumberFormat="1" applyFont="1" applyFill="1" applyBorder="1" applyAlignment="1">
      <alignment horizontal="center"/>
    </xf>
    <xf numFmtId="0" fontId="66" fillId="0" borderId="134" xfId="33" applyFont="1" applyFill="1" applyBorder="1" applyAlignment="1"/>
    <xf numFmtId="0" fontId="37" fillId="0" borderId="134" xfId="6" applyFont="1" applyFill="1" applyBorder="1" applyAlignment="1">
      <alignment horizontal="left"/>
    </xf>
    <xf numFmtId="166" fontId="37" fillId="0" borderId="134" xfId="21" applyNumberFormat="1" applyFont="1" applyFill="1" applyBorder="1" applyAlignment="1">
      <alignment horizontal="center"/>
    </xf>
    <xf numFmtId="167" fontId="37" fillId="0" borderId="134" xfId="21" applyNumberFormat="1" applyFont="1" applyFill="1" applyBorder="1" applyAlignment="1">
      <alignment horizontal="center"/>
    </xf>
    <xf numFmtId="0" fontId="37" fillId="16" borderId="134" xfId="21" applyFont="1" applyFill="1" applyBorder="1" applyAlignment="1"/>
    <xf numFmtId="0" fontId="37" fillId="0" borderId="134" xfId="21" applyFont="1" applyFill="1" applyBorder="1" applyAlignment="1"/>
    <xf numFmtId="0" fontId="37" fillId="0" borderId="134" xfId="21" applyNumberFormat="1" applyFont="1" applyFill="1" applyBorder="1" applyAlignment="1">
      <alignment horizontal="left"/>
    </xf>
    <xf numFmtId="49" fontId="37" fillId="0" borderId="134" xfId="5" applyNumberFormat="1" applyFont="1" applyFill="1" applyBorder="1"/>
    <xf numFmtId="0" fontId="37" fillId="0" borderId="134" xfId="21" applyFont="1" applyFill="1" applyBorder="1"/>
    <xf numFmtId="14" fontId="37" fillId="16" borderId="134" xfId="21" applyNumberFormat="1" applyFont="1" applyFill="1" applyBorder="1" applyAlignment="1">
      <alignment horizontal="left"/>
    </xf>
    <xf numFmtId="49" fontId="37" fillId="16" borderId="134" xfId="5" applyNumberFormat="1" applyFont="1" applyFill="1" applyBorder="1"/>
    <xf numFmtId="0" fontId="37" fillId="5" borderId="132" xfId="21" applyNumberFormat="1" applyFont="1" applyFill="1" applyBorder="1" applyAlignment="1">
      <alignment horizontal="left" vertical="center"/>
    </xf>
    <xf numFmtId="49" fontId="37" fillId="5" borderId="132" xfId="5" applyNumberFormat="1" applyFont="1" applyFill="1" applyBorder="1" applyAlignment="1">
      <alignment vertical="center"/>
    </xf>
    <xf numFmtId="0" fontId="37" fillId="5" borderId="132" xfId="21" applyFont="1" applyFill="1" applyBorder="1" applyAlignment="1">
      <alignment wrapText="1"/>
    </xf>
    <xf numFmtId="0" fontId="37" fillId="5" borderId="132" xfId="21" applyFont="1" applyFill="1" applyBorder="1" applyAlignment="1">
      <alignment vertical="center"/>
    </xf>
    <xf numFmtId="0" fontId="66" fillId="5" borderId="132" xfId="33" applyFont="1" applyFill="1" applyBorder="1" applyAlignment="1">
      <alignment vertical="center"/>
    </xf>
    <xf numFmtId="0" fontId="37" fillId="5" borderId="132" xfId="6" applyFont="1" applyFill="1" applyBorder="1" applyAlignment="1">
      <alignment horizontal="left" vertical="center"/>
    </xf>
    <xf numFmtId="166" fontId="37" fillId="5" borderId="132" xfId="21" applyNumberFormat="1" applyFont="1" applyFill="1" applyBorder="1" applyAlignment="1">
      <alignment horizontal="center" vertical="center"/>
    </xf>
    <xf numFmtId="167" fontId="37" fillId="5" borderId="132" xfId="21" applyNumberFormat="1" applyFont="1" applyFill="1" applyBorder="1" applyAlignment="1">
      <alignment horizontal="center" vertical="center"/>
    </xf>
    <xf numFmtId="0" fontId="37" fillId="16" borderId="12" xfId="22" applyFont="1" applyFill="1" applyBorder="1" applyAlignment="1">
      <alignment vertical="top"/>
    </xf>
    <xf numFmtId="0" fontId="66" fillId="16" borderId="79" xfId="33" applyFont="1" applyFill="1" applyBorder="1" applyAlignment="1"/>
    <xf numFmtId="0" fontId="4" fillId="5" borderId="97" xfId="5" applyNumberFormat="1" applyFont="1" applyFill="1" applyBorder="1" applyAlignment="1"/>
    <xf numFmtId="0" fontId="37" fillId="8" borderId="44" xfId="33" applyNumberFormat="1" applyFont="1" applyFill="1" applyBorder="1" applyAlignment="1"/>
    <xf numFmtId="0" fontId="37" fillId="8" borderId="97" xfId="5" applyNumberFormat="1" applyFont="1" applyFill="1" applyBorder="1" applyAlignment="1"/>
    <xf numFmtId="0" fontId="66" fillId="8" borderId="160" xfId="33" applyFont="1" applyFill="1" applyBorder="1" applyAlignment="1"/>
    <xf numFmtId="0" fontId="18" fillId="8" borderId="17" xfId="22" applyFont="1" applyFill="1" applyBorder="1" applyAlignment="1"/>
    <xf numFmtId="0" fontId="18" fillId="8" borderId="94" xfId="22" applyFont="1" applyFill="1" applyBorder="1" applyAlignment="1"/>
    <xf numFmtId="0" fontId="4" fillId="5" borderId="44" xfId="33" applyNumberFormat="1" applyFont="1" applyFill="1" applyBorder="1" applyAlignment="1"/>
    <xf numFmtId="0" fontId="58" fillId="0" borderId="112" xfId="33" applyNumberFormat="1" applyFont="1" applyBorder="1" applyAlignment="1"/>
    <xf numFmtId="0" fontId="18" fillId="0" borderId="113" xfId="22" applyFont="1" applyFill="1" applyBorder="1" applyAlignment="1"/>
    <xf numFmtId="0" fontId="58" fillId="5" borderId="169" xfId="33" applyFont="1" applyFill="1" applyBorder="1" applyAlignment="1"/>
    <xf numFmtId="0" fontId="18" fillId="5" borderId="170" xfId="22" applyFont="1" applyFill="1" applyBorder="1" applyAlignment="1"/>
    <xf numFmtId="0" fontId="37" fillId="18" borderId="111" xfId="33" applyFont="1" applyFill="1" applyBorder="1" applyAlignment="1"/>
    <xf numFmtId="0" fontId="4" fillId="8" borderId="44" xfId="33" applyNumberFormat="1" applyFont="1" applyFill="1" applyBorder="1" applyAlignment="1"/>
    <xf numFmtId="0" fontId="4" fillId="8" borderId="97" xfId="5" applyNumberFormat="1" applyFont="1" applyFill="1" applyBorder="1" applyAlignment="1"/>
    <xf numFmtId="0" fontId="18" fillId="0" borderId="126" xfId="5" applyFont="1" applyFill="1" applyBorder="1" applyAlignment="1"/>
    <xf numFmtId="0" fontId="58" fillId="8" borderId="79" xfId="33" applyFont="1" applyFill="1" applyBorder="1" applyAlignment="1"/>
    <xf numFmtId="0" fontId="4" fillId="8" borderId="10" xfId="5" applyFont="1" applyFill="1" applyBorder="1" applyAlignment="1"/>
    <xf numFmtId="0" fontId="4" fillId="8" borderId="171" xfId="5" applyFont="1" applyFill="1" applyBorder="1" applyAlignment="1"/>
    <xf numFmtId="0" fontId="18" fillId="4" borderId="5" xfId="22" applyFont="1" applyFill="1" applyBorder="1" applyAlignment="1"/>
    <xf numFmtId="0" fontId="18" fillId="4" borderId="6" xfId="22" applyFont="1" applyFill="1" applyBorder="1" applyAlignment="1"/>
    <xf numFmtId="0" fontId="1" fillId="0" borderId="12" xfId="8" applyFont="1" applyFill="1" applyBorder="1" applyAlignment="1">
      <alignment textRotation="90"/>
    </xf>
    <xf numFmtId="0" fontId="0" fillId="0" borderId="0" xfId="8" applyFont="1" applyFill="1" applyBorder="1" applyAlignment="1">
      <alignment textRotation="90"/>
    </xf>
    <xf numFmtId="0" fontId="1" fillId="0" borderId="0" xfId="8" applyFont="1" applyFill="1" applyBorder="1" applyAlignment="1">
      <alignment textRotation="90"/>
    </xf>
    <xf numFmtId="0" fontId="1" fillId="0" borderId="0" xfId="8" applyFont="1" applyFill="1" applyAlignment="1">
      <alignment textRotation="90"/>
    </xf>
    <xf numFmtId="0" fontId="37" fillId="5" borderId="133" xfId="21" applyNumberFormat="1" applyFont="1" applyFill="1" applyBorder="1" applyAlignment="1">
      <alignment horizontal="left"/>
    </xf>
    <xf numFmtId="49" fontId="37" fillId="5" borderId="133" xfId="5" applyNumberFormat="1" applyFont="1" applyFill="1" applyBorder="1"/>
    <xf numFmtId="0" fontId="37" fillId="5" borderId="133" xfId="21" applyFont="1" applyFill="1" applyBorder="1"/>
    <xf numFmtId="0" fontId="37" fillId="5" borderId="133" xfId="21" applyFont="1" applyFill="1" applyBorder="1" applyAlignment="1"/>
    <xf numFmtId="0" fontId="66" fillId="5" borderId="133" xfId="33" applyFont="1" applyFill="1" applyBorder="1" applyAlignment="1"/>
    <xf numFmtId="0" fontId="37" fillId="5" borderId="133" xfId="6" applyFont="1" applyFill="1" applyBorder="1" applyAlignment="1">
      <alignment horizontal="left"/>
    </xf>
    <xf numFmtId="166" fontId="37" fillId="5" borderId="133" xfId="21" applyNumberFormat="1" applyFont="1" applyFill="1" applyBorder="1" applyAlignment="1">
      <alignment horizontal="center"/>
    </xf>
    <xf numFmtId="167" fontId="37" fillId="5" borderId="133" xfId="21" applyNumberFormat="1" applyFont="1" applyFill="1" applyBorder="1" applyAlignment="1">
      <alignment horizontal="center"/>
    </xf>
    <xf numFmtId="0" fontId="1" fillId="0" borderId="136" xfId="8" applyFont="1" applyFill="1" applyBorder="1" applyAlignment="1"/>
    <xf numFmtId="0" fontId="1" fillId="5" borderId="136" xfId="16" applyFont="1" applyFill="1" applyBorder="1" applyAlignment="1">
      <alignment horizontal="center"/>
    </xf>
    <xf numFmtId="0" fontId="0" fillId="0" borderId="75" xfId="14" applyFont="1" applyFill="1" applyBorder="1" applyAlignment="1"/>
    <xf numFmtId="0" fontId="0" fillId="0" borderId="100" xfId="0" applyBorder="1" applyAlignment="1">
      <alignment vertical="center"/>
    </xf>
    <xf numFmtId="0" fontId="0" fillId="0" borderId="138" xfId="0" applyNumberFormat="1" applyBorder="1" applyAlignment="1">
      <alignment vertical="center"/>
    </xf>
    <xf numFmtId="0" fontId="0" fillId="0" borderId="100" xfId="0" applyNumberFormat="1" applyBorder="1" applyAlignment="1">
      <alignment vertical="center"/>
    </xf>
    <xf numFmtId="0" fontId="0" fillId="0" borderId="101" xfId="0" applyNumberFormat="1" applyBorder="1" applyAlignment="1">
      <alignment vertical="center"/>
    </xf>
    <xf numFmtId="0" fontId="0" fillId="0" borderId="100" xfId="0" applyBorder="1" applyAlignment="1">
      <alignment vertical="center" wrapText="1"/>
    </xf>
    <xf numFmtId="0" fontId="0" fillId="0" borderId="3" xfId="8" applyFont="1" applyFill="1" applyBorder="1" applyAlignment="1"/>
    <xf numFmtId="0" fontId="1" fillId="5" borderId="4" xfId="16" applyFont="1" applyFill="1" applyBorder="1" applyAlignment="1">
      <alignment horizontal="center"/>
    </xf>
    <xf numFmtId="0" fontId="15" fillId="0" borderId="101" xfId="0" applyFont="1" applyBorder="1" applyAlignment="1">
      <alignment horizontal="center"/>
    </xf>
    <xf numFmtId="0" fontId="0" fillId="0" borderId="33" xfId="0" applyBorder="1" applyAlignment="1">
      <alignment vertical="center"/>
    </xf>
  </cellXfs>
  <cellStyles count="36">
    <cellStyle name="Hyperlink" xfId="33" builtinId="8"/>
    <cellStyle name="Hyperlink 2" xfId="1"/>
    <cellStyle name="Hyperlink 2 2" xfId="2"/>
    <cellStyle name="Hyperlink 3" xfId="3"/>
    <cellStyle name="Hyperlink 3 2" xfId="4"/>
    <cellStyle name="Normal" xfId="0" builtinId="0"/>
    <cellStyle name="Normal 2" xfId="5"/>
    <cellStyle name="Normal 2 2" xfId="6"/>
    <cellStyle name="Normal 2 2 2" xfId="7"/>
    <cellStyle name="Normal 2 2 2 2" xfId="8"/>
    <cellStyle name="Normal 2 2 3" xfId="9"/>
    <cellStyle name="Normal 2 2 4" xfId="10"/>
    <cellStyle name="Normal 2 3" xfId="11"/>
    <cellStyle name="Normal 2 3 2" xfId="12"/>
    <cellStyle name="Normal 2 4" xfId="13"/>
    <cellStyle name="Normal 2 4 2" xfId="32"/>
    <cellStyle name="Normal 2 5" xfId="14"/>
    <cellStyle name="Normal 2 5 2 2" xfId="34"/>
    <cellStyle name="Normal 3" xfId="15"/>
    <cellStyle name="Normal 3 2" xfId="16"/>
    <cellStyle name="Normal 3 3" xfId="17"/>
    <cellStyle name="Normal 3 4" xfId="18"/>
    <cellStyle name="Normal 4" xfId="19"/>
    <cellStyle name="Normal 4 2" xfId="20"/>
    <cellStyle name="Normal 4 3" xfId="21"/>
    <cellStyle name="Normal 5" xfId="22"/>
    <cellStyle name="Normal 5 3 2" xfId="35"/>
    <cellStyle name="Normal 6" xfId="23"/>
    <cellStyle name="Normal 6 2" xfId="24"/>
    <cellStyle name="Normal 6 2 2" xfId="25"/>
    <cellStyle name="Normal 6 3" xfId="26"/>
    <cellStyle name="Normal 6 4" xfId="27"/>
    <cellStyle name="Normal 7" xfId="28"/>
    <cellStyle name="Normal 8" xfId="29"/>
    <cellStyle name="Normal 9" xfId="30"/>
    <cellStyle name="WinCalendar_BlankCells_35" xfId="31"/>
  </cellStyles>
  <dxfs count="2292">
    <dxf>
      <fill>
        <patternFill>
          <bgColor rgb="FFFFCC99"/>
        </patternFill>
      </fill>
    </dxf>
    <dxf>
      <fill>
        <patternFill>
          <bgColor theme="0" tint="-0.14996795556505021"/>
        </patternFill>
      </fill>
    </dxf>
    <dxf>
      <fill>
        <patternFill>
          <bgColor rgb="FFFFFF99"/>
        </patternFill>
      </fill>
    </dxf>
    <dxf>
      <font>
        <strike/>
        <color rgb="FF00B0F0"/>
      </font>
    </dxf>
    <dxf>
      <font>
        <color theme="0"/>
      </font>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0070C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B050"/>
      </font>
    </dxf>
    <dxf>
      <font>
        <b/>
        <i val="0"/>
        <color rgb="FFFF0000"/>
      </font>
    </dxf>
    <dxf>
      <font>
        <b/>
        <i val="0"/>
        <color rgb="FFFF0000"/>
      </font>
    </dxf>
    <dxf>
      <font>
        <b/>
        <i val="0"/>
        <color rgb="FFFF0000"/>
      </font>
    </dxf>
    <dxf>
      <font>
        <color rgb="FF00B05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B050"/>
      </font>
    </dxf>
    <dxf>
      <font>
        <b/>
        <i val="0"/>
        <color rgb="FFFF0000"/>
      </font>
    </dxf>
    <dxf>
      <font>
        <color rgb="FF00B050"/>
      </font>
    </dxf>
    <dxf>
      <font>
        <b/>
        <i val="0"/>
        <color rgb="FFFF0000"/>
      </font>
    </dxf>
    <dxf>
      <font>
        <b/>
        <i val="0"/>
        <color rgb="FFFF0000"/>
      </font>
    </dxf>
    <dxf>
      <font>
        <b/>
        <i val="0"/>
        <color rgb="FFFF0000"/>
      </font>
    </dxf>
    <dxf>
      <font>
        <color rgb="FF00B050"/>
      </font>
    </dxf>
    <dxf>
      <font>
        <b/>
        <i val="0"/>
        <color rgb="FFFF0000"/>
      </font>
    </dxf>
    <dxf>
      <font>
        <color rgb="FF00B050"/>
      </font>
    </dxf>
    <dxf>
      <font>
        <b/>
        <i val="0"/>
        <color rgb="FFFF0000"/>
      </font>
    </dxf>
    <dxf>
      <font>
        <color rgb="FF00B050"/>
      </font>
    </dxf>
    <dxf>
      <font>
        <color rgb="FF0070C0"/>
      </font>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rgb="FFFF0000"/>
        </patternFill>
      </fill>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0070C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B050"/>
      </font>
    </dxf>
    <dxf>
      <font>
        <b/>
        <i val="0"/>
        <color rgb="FFFF0000"/>
      </font>
    </dxf>
    <dxf>
      <font>
        <b/>
        <i val="0"/>
        <color rgb="FFFF0000"/>
      </font>
    </dxf>
    <dxf>
      <font>
        <b/>
        <i val="0"/>
        <color rgb="FFFF0000"/>
      </font>
    </dxf>
    <dxf>
      <font>
        <color rgb="FF00B050"/>
      </font>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0070C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B050"/>
      </font>
    </dxf>
    <dxf>
      <font>
        <b/>
        <i val="0"/>
        <color rgb="FFFF0000"/>
      </font>
    </dxf>
    <dxf>
      <font>
        <b/>
        <i val="0"/>
        <color rgb="FFFF0000"/>
      </font>
    </dxf>
    <dxf>
      <font>
        <b/>
        <i val="0"/>
        <color rgb="FFFF0000"/>
      </font>
    </dxf>
    <dxf>
      <font>
        <color rgb="FF00B050"/>
      </font>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0070C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B050"/>
      </font>
    </dxf>
    <dxf>
      <font>
        <b/>
        <i val="0"/>
        <color rgb="FFFF0000"/>
      </font>
    </dxf>
    <dxf>
      <font>
        <b/>
        <i val="0"/>
        <color rgb="FFFF0000"/>
      </font>
    </dxf>
    <dxf>
      <font>
        <b/>
        <i val="0"/>
        <color rgb="FFFF0000"/>
      </font>
    </dxf>
    <dxf>
      <font>
        <color rgb="FF00B050"/>
      </font>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0070C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B050"/>
      </font>
    </dxf>
    <dxf>
      <font>
        <b/>
        <i val="0"/>
        <color rgb="FFFF0000"/>
      </font>
    </dxf>
    <dxf>
      <font>
        <b/>
        <i val="0"/>
        <color rgb="FFFF0000"/>
      </font>
    </dxf>
    <dxf>
      <font>
        <b/>
        <i val="0"/>
        <color rgb="FFFF0000"/>
      </font>
    </dxf>
    <dxf>
      <font>
        <color rgb="FF00B050"/>
      </font>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0070C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B050"/>
      </font>
    </dxf>
    <dxf>
      <font>
        <b/>
        <i val="0"/>
        <color rgb="FFFF0000"/>
      </font>
    </dxf>
    <dxf>
      <font>
        <b/>
        <i val="0"/>
        <color rgb="FFFF0000"/>
      </font>
    </dxf>
    <dxf>
      <font>
        <b/>
        <i val="0"/>
        <color rgb="FFFF0000"/>
      </font>
    </dxf>
    <dxf>
      <font>
        <color rgb="FF00B050"/>
      </font>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0070C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B050"/>
      </font>
    </dxf>
    <dxf>
      <font>
        <b/>
        <i val="0"/>
        <color rgb="FFFF0000"/>
      </font>
    </dxf>
    <dxf>
      <font>
        <b/>
        <i val="0"/>
        <color rgb="FFFF0000"/>
      </font>
    </dxf>
    <dxf>
      <font>
        <b/>
        <i val="0"/>
        <color rgb="FFFF0000"/>
      </font>
    </dxf>
    <dxf>
      <font>
        <color rgb="FF00B05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0070C0"/>
      </font>
    </dxf>
    <dxf>
      <font>
        <color rgb="FF00B050"/>
      </font>
    </dxf>
    <dxf>
      <font>
        <b/>
        <i val="0"/>
        <color rgb="FFFF0000"/>
      </font>
    </dxf>
    <dxf>
      <font>
        <b/>
        <i val="0"/>
        <color rgb="FFFF0000"/>
      </font>
    </dxf>
    <dxf>
      <font>
        <b/>
        <i val="0"/>
        <color rgb="FFFF0000"/>
      </font>
    </dxf>
    <dxf>
      <font>
        <color rgb="FF00B05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00B050"/>
      </font>
    </dxf>
    <dxf>
      <font>
        <b/>
        <i val="0"/>
        <color rgb="FFFF0000"/>
      </font>
    </dxf>
    <dxf>
      <font>
        <color rgb="FF00B050"/>
      </font>
    </dxf>
    <dxf>
      <font>
        <b/>
        <i val="0"/>
        <color rgb="FFFF0000"/>
      </font>
    </dxf>
    <dxf>
      <font>
        <b/>
        <i val="0"/>
        <color rgb="FFFF0000"/>
      </font>
    </dxf>
    <dxf>
      <font>
        <b/>
        <i val="0"/>
        <color rgb="FFFF0000"/>
      </font>
    </dxf>
    <dxf>
      <font>
        <color rgb="FF00B050"/>
      </font>
    </dxf>
    <dxf>
      <font>
        <b/>
        <i val="0"/>
        <color rgb="FFFF0000"/>
      </font>
    </dxf>
    <dxf>
      <font>
        <color rgb="FF00B050"/>
      </font>
    </dxf>
    <dxf>
      <font>
        <b/>
        <i val="0"/>
        <color rgb="FFFF0000"/>
      </font>
    </dxf>
    <dxf>
      <font>
        <color rgb="FF00B05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b/>
        <i val="0"/>
      </font>
    </dxf>
    <dxf>
      <font>
        <b/>
        <i val="0"/>
      </font>
    </dxf>
    <dxf>
      <fill>
        <patternFill>
          <bgColor theme="0" tint="-4.9989318521683403E-2"/>
        </patternFill>
      </fill>
    </dxf>
    <dxf>
      <font>
        <b/>
        <i val="0"/>
      </font>
    </dxf>
    <dxf>
      <fill>
        <patternFill>
          <bgColor theme="0" tint="-4.9989318521683403E-2"/>
        </patternFill>
      </fill>
    </dxf>
    <dxf>
      <font>
        <b/>
        <i val="0"/>
      </font>
    </dxf>
    <dxf>
      <font>
        <b/>
        <i val="0"/>
      </font>
    </dxf>
    <dxf>
      <font>
        <b/>
        <i val="0"/>
      </font>
    </dxf>
    <dxf>
      <font>
        <b/>
        <i val="0"/>
      </font>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b/>
        <i val="0"/>
      </font>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color rgb="FF9C0006"/>
      </font>
      <fill>
        <patternFill>
          <bgColor rgb="FFFFC7CE"/>
        </patternFill>
      </fill>
    </dxf>
    <dxf>
      <fill>
        <patternFill>
          <bgColor theme="0" tint="-4.9989318521683403E-2"/>
        </patternFill>
      </fill>
    </dxf>
    <dxf>
      <fill>
        <patternFill>
          <bgColor theme="0" tint="-4.9989318521683403E-2"/>
        </patternFill>
      </fill>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0070C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B050"/>
      </font>
    </dxf>
    <dxf>
      <font>
        <b/>
        <i val="0"/>
        <color rgb="FFFF0000"/>
      </font>
    </dxf>
    <dxf>
      <font>
        <b/>
        <i val="0"/>
        <color rgb="FFFF0000"/>
      </font>
    </dxf>
    <dxf>
      <font>
        <b/>
        <i val="0"/>
        <color rgb="FFFF0000"/>
      </font>
    </dxf>
    <dxf>
      <font>
        <color rgb="FF00B050"/>
      </font>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0070C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B050"/>
      </font>
    </dxf>
    <dxf>
      <font>
        <b/>
        <i val="0"/>
        <color rgb="FFFF0000"/>
      </font>
    </dxf>
    <dxf>
      <font>
        <b/>
        <i val="0"/>
        <color rgb="FFFF0000"/>
      </font>
    </dxf>
    <dxf>
      <font>
        <b/>
        <i val="0"/>
        <color rgb="FFFF0000"/>
      </font>
    </dxf>
    <dxf>
      <font>
        <color rgb="FF00B050"/>
      </font>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0070C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B050"/>
      </font>
    </dxf>
    <dxf>
      <font>
        <b/>
        <i val="0"/>
        <color rgb="FFFF0000"/>
      </font>
    </dxf>
    <dxf>
      <font>
        <b/>
        <i val="0"/>
        <color rgb="FFFF0000"/>
      </font>
    </dxf>
    <dxf>
      <font>
        <b/>
        <i val="0"/>
        <color rgb="FFFF0000"/>
      </font>
    </dxf>
    <dxf>
      <font>
        <color rgb="FF00B050"/>
      </font>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0070C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B050"/>
      </font>
    </dxf>
    <dxf>
      <font>
        <b/>
        <i val="0"/>
        <color rgb="FFFF0000"/>
      </font>
    </dxf>
    <dxf>
      <font>
        <b/>
        <i val="0"/>
        <color rgb="FFFF0000"/>
      </font>
    </dxf>
    <dxf>
      <font>
        <b/>
        <i val="0"/>
        <color rgb="FFFF0000"/>
      </font>
    </dxf>
    <dxf>
      <font>
        <color rgb="FF00B050"/>
      </font>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00B050"/>
      </font>
    </dxf>
    <dxf>
      <font>
        <b/>
        <i val="0"/>
        <color rgb="FFFF0000"/>
      </font>
    </dxf>
    <dxf>
      <font>
        <color rgb="FF00B050"/>
      </font>
    </dxf>
    <dxf>
      <font>
        <b/>
        <i val="0"/>
        <color rgb="FFFF0000"/>
      </font>
    </dxf>
    <dxf>
      <font>
        <b/>
        <i val="0"/>
        <color rgb="FFFF0000"/>
      </font>
    </dxf>
    <dxf>
      <font>
        <b/>
        <i val="0"/>
        <color rgb="FFFF0000"/>
      </font>
    </dxf>
    <dxf>
      <font>
        <color rgb="FF00B050"/>
      </font>
    </dxf>
    <dxf>
      <font>
        <b/>
        <i val="0"/>
        <color rgb="FFFF0000"/>
      </font>
    </dxf>
    <dxf>
      <font>
        <color rgb="FF00B050"/>
      </font>
    </dxf>
    <dxf>
      <font>
        <b/>
        <i val="0"/>
        <color rgb="FFFF0000"/>
      </font>
    </dxf>
    <dxf>
      <font>
        <color rgb="FF00B05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ill>
        <patternFill>
          <bgColor theme="0" tint="-4.9989318521683403E-2"/>
        </patternFill>
      </fill>
    </dxf>
    <dxf>
      <font>
        <b/>
        <i val="0"/>
      </font>
    </dxf>
    <dxf>
      <fill>
        <patternFill>
          <bgColor theme="0" tint="-4.9989318521683403E-2"/>
        </patternFill>
      </fill>
    </dxf>
    <dxf>
      <font>
        <b/>
        <i val="0"/>
      </font>
    </dxf>
    <dxf>
      <font>
        <b/>
        <i val="0"/>
      </font>
    </dxf>
    <dxf>
      <font>
        <b/>
        <i val="0"/>
      </font>
    </dxf>
    <dxf>
      <font>
        <b/>
        <i val="0"/>
      </font>
    </dxf>
    <dxf>
      <font>
        <b/>
        <i val="0"/>
      </font>
    </dxf>
    <dxf>
      <font>
        <b/>
        <i val="0"/>
      </font>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color rgb="FF9C0006"/>
      </font>
      <fill>
        <patternFill>
          <bgColor rgb="FFFFC7CE"/>
        </patternFill>
      </fill>
    </dxf>
    <dxf>
      <fill>
        <patternFill>
          <bgColor theme="0" tint="-4.9989318521683403E-2"/>
        </patternFill>
      </fill>
    </dxf>
    <dxf>
      <fill>
        <patternFill>
          <bgColor theme="0" tint="-4.9989318521683403E-2"/>
        </patternFill>
      </fill>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00B050"/>
      </font>
    </dxf>
    <dxf>
      <font>
        <b/>
        <i val="0"/>
        <color rgb="FFFF0000"/>
      </font>
    </dxf>
    <dxf>
      <font>
        <color rgb="FF00B050"/>
      </font>
    </dxf>
    <dxf>
      <font>
        <b/>
        <i val="0"/>
        <color rgb="FFFF0000"/>
      </font>
    </dxf>
    <dxf>
      <font>
        <b/>
        <i val="0"/>
        <color rgb="FFFF0000"/>
      </font>
    </dxf>
    <dxf>
      <font>
        <b/>
        <i val="0"/>
        <color rgb="FFFF0000"/>
      </font>
    </dxf>
    <dxf>
      <font>
        <color rgb="FF00B050"/>
      </font>
    </dxf>
    <dxf>
      <font>
        <b/>
        <i val="0"/>
        <color rgb="FFFF0000"/>
      </font>
    </dxf>
    <dxf>
      <font>
        <color rgb="FF00B050"/>
      </font>
    </dxf>
    <dxf>
      <font>
        <b/>
        <i val="0"/>
        <color rgb="FFFF0000"/>
      </font>
    </dxf>
    <dxf>
      <font>
        <color rgb="FF00B05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b/>
        <i val="0"/>
      </font>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b/>
        <i val="0"/>
      </font>
    </dxf>
    <dxf>
      <font>
        <b/>
        <i val="0"/>
      </font>
    </dxf>
    <dxf>
      <font>
        <b/>
        <i val="0"/>
      </font>
    </dxf>
    <dxf>
      <font>
        <b/>
        <i val="0"/>
      </font>
    </dxf>
    <dxf>
      <fill>
        <patternFill>
          <bgColor theme="0" tint="-4.9989318521683403E-2"/>
        </patternFill>
      </fill>
    </dxf>
    <dxf>
      <fill>
        <patternFill>
          <bgColor theme="0" tint="-4.9989318521683403E-2"/>
        </patternFill>
      </fill>
    </dxf>
    <dxf>
      <font>
        <b/>
        <i val="0"/>
      </font>
    </dxf>
    <dxf>
      <font>
        <b/>
        <i val="0"/>
      </font>
    </dxf>
    <dxf>
      <font>
        <b/>
        <i val="0"/>
      </font>
    </dxf>
    <dxf>
      <font>
        <b/>
        <i val="0"/>
      </font>
    </dxf>
    <dxf>
      <font>
        <b/>
        <i val="0"/>
      </font>
    </dxf>
    <dxf>
      <fill>
        <patternFill>
          <bgColor theme="0" tint="-4.9989318521683403E-2"/>
        </patternFill>
      </fill>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b/>
        <i val="0"/>
      </font>
    </dxf>
    <dxf>
      <font>
        <b/>
        <i val="0"/>
      </font>
    </dxf>
    <dxf>
      <font>
        <b/>
        <i val="0"/>
      </font>
    </dxf>
    <dxf>
      <font>
        <b/>
        <i val="0"/>
      </font>
    </dxf>
    <dxf>
      <fill>
        <patternFill>
          <bgColor theme="0" tint="-4.9989318521683403E-2"/>
        </patternFill>
      </fill>
    </dxf>
    <dxf>
      <fill>
        <patternFill>
          <bgColor theme="0" tint="-4.9989318521683403E-2"/>
        </patternFill>
      </fill>
    </dxf>
    <dxf>
      <font>
        <b/>
        <i val="0"/>
      </font>
    </dxf>
    <dxf>
      <font>
        <b/>
        <i val="0"/>
      </font>
    </dxf>
    <dxf>
      <font>
        <b/>
        <i val="0"/>
      </font>
    </dxf>
    <dxf>
      <font>
        <b/>
        <i val="0"/>
      </font>
    </dxf>
    <dxf>
      <font>
        <b/>
        <i val="0"/>
      </font>
    </dxf>
    <dxf>
      <fill>
        <patternFill>
          <bgColor theme="0" tint="-4.9989318521683403E-2"/>
        </patternFill>
      </fill>
    </dxf>
    <dxf>
      <fill>
        <patternFill>
          <bgColor theme="0" tint="-4.9989318521683403E-2"/>
        </patternFill>
      </fill>
    </dxf>
    <dxf>
      <fill>
        <patternFill>
          <bgColor theme="0" tint="-4.9989318521683403E-2"/>
        </patternFill>
      </fill>
    </dxf>
    <dxf>
      <font>
        <color rgb="FF9C0006"/>
      </font>
      <fill>
        <patternFill>
          <bgColor rgb="FFFFC7CE"/>
        </patternFill>
      </fill>
    </dxf>
    <dxf>
      <font>
        <color theme="1"/>
      </font>
      <fill>
        <patternFill patternType="none">
          <bgColor auto="1"/>
        </patternFill>
      </fill>
    </dxf>
    <dxf>
      <font>
        <color rgb="FF9C0006"/>
      </font>
      <fill>
        <patternFill>
          <bgColor rgb="FFFFC7CE"/>
        </patternFill>
      </fill>
    </dxf>
    <dxf>
      <font>
        <color theme="1"/>
      </font>
      <fill>
        <patternFill patternType="none">
          <bgColor auto="1"/>
        </patternFill>
      </fill>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rgb="FFFF0000"/>
        </patternFill>
      </fill>
    </dxf>
    <dxf>
      <font>
        <color rgb="FF00B050"/>
      </font>
    </dxf>
    <dxf>
      <font>
        <b/>
        <i val="0"/>
        <color rgb="FFFF0000"/>
      </font>
    </dxf>
    <dxf>
      <font>
        <color rgb="FF00B050"/>
      </font>
    </dxf>
    <dxf>
      <font>
        <b/>
        <i val="0"/>
        <color rgb="FFFF0000"/>
      </font>
    </dxf>
    <dxf>
      <font>
        <b/>
        <i val="0"/>
        <color rgb="FFFF0000"/>
      </font>
    </dxf>
    <dxf>
      <font>
        <b/>
        <i val="0"/>
        <color rgb="FFFF0000"/>
      </font>
    </dxf>
    <dxf>
      <font>
        <color rgb="FF00B050"/>
      </font>
    </dxf>
    <dxf>
      <font>
        <b/>
        <i val="0"/>
        <color rgb="FFFF0000"/>
      </font>
    </dxf>
    <dxf>
      <font>
        <color rgb="FF00B050"/>
      </font>
    </dxf>
    <dxf>
      <font>
        <b/>
        <i val="0"/>
        <color rgb="FFFF0000"/>
      </font>
    </dxf>
    <dxf>
      <font>
        <color rgb="FF00B05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B050"/>
      </font>
    </dxf>
    <dxf>
      <font>
        <b/>
        <i val="0"/>
        <color rgb="FFFF0000"/>
      </font>
    </dxf>
    <dxf>
      <font>
        <color rgb="FF00B050"/>
      </font>
    </dxf>
    <dxf>
      <font>
        <b/>
        <i val="0"/>
        <color rgb="FFFF0000"/>
      </font>
    </dxf>
    <dxf>
      <font>
        <b/>
        <i val="0"/>
        <color rgb="FFFF0000"/>
      </font>
    </dxf>
    <dxf>
      <font>
        <b/>
        <i val="0"/>
        <color rgb="FFFF0000"/>
      </font>
    </dxf>
    <dxf>
      <font>
        <color rgb="FF00B050"/>
      </font>
    </dxf>
    <dxf>
      <font>
        <b/>
        <i val="0"/>
        <color rgb="FFFF0000"/>
      </font>
    </dxf>
    <dxf>
      <font>
        <color rgb="FF00B050"/>
      </font>
    </dxf>
    <dxf>
      <font>
        <b/>
        <i val="0"/>
        <color rgb="FFFF0000"/>
      </font>
    </dxf>
    <dxf>
      <font>
        <color rgb="FF00B050"/>
      </font>
    </dxf>
    <dxf>
      <font>
        <color rgb="FF0070C0"/>
      </font>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rgb="FFFF0000"/>
        </patternFill>
      </fill>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B050"/>
      </font>
    </dxf>
    <dxf>
      <font>
        <b/>
        <i val="0"/>
        <color rgb="FFFF0000"/>
      </font>
    </dxf>
    <dxf>
      <font>
        <color rgb="FF00B050"/>
      </font>
    </dxf>
    <dxf>
      <font>
        <b/>
        <i val="0"/>
        <color rgb="FFFF0000"/>
      </font>
    </dxf>
    <dxf>
      <font>
        <b/>
        <i val="0"/>
        <color rgb="FFFF0000"/>
      </font>
    </dxf>
    <dxf>
      <font>
        <b/>
        <i val="0"/>
        <color rgb="FFFF0000"/>
      </font>
    </dxf>
    <dxf>
      <font>
        <color rgb="FF00B050"/>
      </font>
    </dxf>
    <dxf>
      <font>
        <b/>
        <i val="0"/>
        <color rgb="FFFF0000"/>
      </font>
    </dxf>
    <dxf>
      <font>
        <color rgb="FF00B050"/>
      </font>
    </dxf>
    <dxf>
      <font>
        <b/>
        <i val="0"/>
        <color rgb="FFFF0000"/>
      </font>
    </dxf>
    <dxf>
      <font>
        <color rgb="FF00B050"/>
      </font>
    </dxf>
    <dxf>
      <font>
        <color rgb="FF0070C0"/>
      </font>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rgb="FFFF0000"/>
        </patternFill>
      </fill>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B050"/>
      </font>
    </dxf>
    <dxf>
      <font>
        <b/>
        <i val="0"/>
        <color rgb="FFFF0000"/>
      </font>
    </dxf>
    <dxf>
      <font>
        <color rgb="FF00B050"/>
      </font>
    </dxf>
    <dxf>
      <font>
        <b/>
        <i val="0"/>
        <color rgb="FFFF0000"/>
      </font>
    </dxf>
    <dxf>
      <font>
        <b/>
        <i val="0"/>
        <color rgb="FFFF0000"/>
      </font>
    </dxf>
    <dxf>
      <font>
        <b/>
        <i val="0"/>
        <color rgb="FFFF0000"/>
      </font>
    </dxf>
    <dxf>
      <font>
        <color rgb="FF00B050"/>
      </font>
    </dxf>
    <dxf>
      <font>
        <b/>
        <i val="0"/>
        <color rgb="FFFF0000"/>
      </font>
    </dxf>
    <dxf>
      <font>
        <color rgb="FF00B050"/>
      </font>
    </dxf>
    <dxf>
      <font>
        <b/>
        <i val="0"/>
        <color rgb="FFFF0000"/>
      </font>
    </dxf>
    <dxf>
      <font>
        <color rgb="FF00B050"/>
      </font>
    </dxf>
    <dxf>
      <font>
        <color rgb="FF0070C0"/>
      </font>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rgb="FFFF0000"/>
        </patternFill>
      </fill>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B050"/>
      </font>
    </dxf>
    <dxf>
      <font>
        <b/>
        <i val="0"/>
        <color rgb="FFFF0000"/>
      </font>
    </dxf>
    <dxf>
      <font>
        <color rgb="FF00B050"/>
      </font>
    </dxf>
    <dxf>
      <font>
        <b/>
        <i val="0"/>
        <color rgb="FFFF0000"/>
      </font>
    </dxf>
    <dxf>
      <font>
        <b/>
        <i val="0"/>
        <color rgb="FFFF0000"/>
      </font>
    </dxf>
    <dxf>
      <font>
        <b/>
        <i val="0"/>
        <color rgb="FFFF0000"/>
      </font>
    </dxf>
    <dxf>
      <font>
        <color rgb="FF00B050"/>
      </font>
    </dxf>
    <dxf>
      <font>
        <b/>
        <i val="0"/>
        <color rgb="FFFF0000"/>
      </font>
    </dxf>
    <dxf>
      <font>
        <color rgb="FF00B050"/>
      </font>
    </dxf>
    <dxf>
      <font>
        <b/>
        <i val="0"/>
        <color rgb="FFFF0000"/>
      </font>
    </dxf>
    <dxf>
      <font>
        <color rgb="FF00B050"/>
      </font>
    </dxf>
    <dxf>
      <font>
        <color rgb="FF0070C0"/>
      </font>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rgb="FFFF0000"/>
        </patternFill>
      </fill>
    </dxf>
    <dxf>
      <font>
        <b/>
        <i val="0"/>
      </font>
    </dxf>
    <dxf>
      <fill>
        <patternFill>
          <bgColor theme="0" tint="-4.9989318521683403E-2"/>
        </patternFill>
      </fill>
    </dxf>
    <dxf>
      <font>
        <b/>
        <i val="0"/>
      </font>
    </dxf>
    <dxf>
      <fill>
        <patternFill>
          <bgColor theme="0" tint="-4.9989318521683403E-2"/>
        </patternFill>
      </fill>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B050"/>
      </font>
    </dxf>
    <dxf>
      <font>
        <b/>
        <i val="0"/>
        <color rgb="FFFF0000"/>
      </font>
    </dxf>
    <dxf>
      <font>
        <color rgb="FF00B050"/>
      </font>
    </dxf>
    <dxf>
      <font>
        <b/>
        <i val="0"/>
        <color rgb="FFFF0000"/>
      </font>
    </dxf>
    <dxf>
      <font>
        <b/>
        <i val="0"/>
        <color rgb="FFFF0000"/>
      </font>
    </dxf>
    <dxf>
      <font>
        <b/>
        <i val="0"/>
        <color rgb="FFFF0000"/>
      </font>
    </dxf>
    <dxf>
      <font>
        <color rgb="FF00B050"/>
      </font>
    </dxf>
    <dxf>
      <font>
        <b/>
        <i val="0"/>
        <color rgb="FFFF0000"/>
      </font>
    </dxf>
    <dxf>
      <font>
        <color rgb="FF00B050"/>
      </font>
    </dxf>
    <dxf>
      <font>
        <b/>
        <i val="0"/>
        <color rgb="FFFF0000"/>
      </font>
    </dxf>
    <dxf>
      <font>
        <color rgb="FF00B050"/>
      </font>
    </dxf>
    <dxf>
      <font>
        <color rgb="FF0070C0"/>
      </font>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rgb="FFFF0000"/>
        </patternFill>
      </fill>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9C0006"/>
      </font>
      <fill>
        <patternFill>
          <bgColor rgb="FFFFC7CE"/>
        </patternFill>
      </fill>
    </dxf>
    <dxf>
      <font>
        <color theme="1"/>
      </font>
      <fill>
        <patternFill patternType="none">
          <bgColor auto="1"/>
        </patternFill>
      </fill>
    </dxf>
    <dxf>
      <font>
        <b/>
        <i val="0"/>
      </font>
    </dxf>
    <dxf>
      <fill>
        <patternFill>
          <bgColor theme="0" tint="-4.9989318521683403E-2"/>
        </patternFill>
      </fill>
    </dxf>
    <dxf>
      <fill>
        <patternFill>
          <bgColor theme="0" tint="-4.9989318521683403E-2"/>
        </patternFill>
      </fill>
    </dxf>
    <dxf>
      <font>
        <b/>
        <i val="0"/>
      </font>
    </dxf>
    <dxf>
      <font>
        <b/>
        <i val="0"/>
      </font>
    </dxf>
    <dxf>
      <fill>
        <patternFill>
          <bgColor theme="0" tint="-4.9989318521683403E-2"/>
        </patternFill>
      </fill>
    </dxf>
    <dxf>
      <font>
        <b/>
        <i val="0"/>
      </font>
    </dxf>
    <dxf>
      <fill>
        <patternFill>
          <bgColor theme="0" tint="-4.9989318521683403E-2"/>
        </patternFill>
      </fill>
    </dxf>
    <dxf>
      <font>
        <color rgb="FF9C0006"/>
      </font>
      <fill>
        <patternFill>
          <bgColor rgb="FFFFC7CE"/>
        </patternFill>
      </fill>
    </dxf>
    <dxf>
      <font>
        <color theme="1"/>
      </font>
      <fill>
        <patternFill patternType="none">
          <bgColor auto="1"/>
        </patternFill>
      </fill>
    </dxf>
    <dxf>
      <font>
        <color rgb="FF9C0006"/>
      </font>
      <fill>
        <patternFill>
          <bgColor rgb="FFFFC7CE"/>
        </patternFill>
      </fill>
    </dxf>
    <dxf>
      <font>
        <color theme="1"/>
      </font>
      <fill>
        <patternFill patternType="none">
          <bgColor auto="1"/>
        </patternFill>
      </fill>
    </dxf>
    <dxf>
      <font>
        <b/>
        <i val="0"/>
      </font>
    </dxf>
    <dxf>
      <fill>
        <patternFill>
          <bgColor theme="0" tint="-4.9989318521683403E-2"/>
        </patternFill>
      </fill>
    </dxf>
    <dxf>
      <fill>
        <patternFill>
          <bgColor theme="0" tint="-4.9989318521683403E-2"/>
        </patternFill>
      </fill>
    </dxf>
    <dxf>
      <font>
        <b/>
        <i val="0"/>
      </font>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dxf>
    <dxf>
      <font>
        <color rgb="FF00B050"/>
      </font>
    </dxf>
    <dxf>
      <font>
        <b/>
        <i val="0"/>
        <color rgb="FFFF0000"/>
      </font>
    </dxf>
    <dxf>
      <font>
        <b/>
        <i val="0"/>
        <color rgb="FFFF0000"/>
      </font>
    </dxf>
    <dxf>
      <font>
        <b/>
        <i val="0"/>
        <color rgb="FFFF0000"/>
      </font>
    </dxf>
    <dxf>
      <font>
        <color rgb="FF00B050"/>
      </font>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0070C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B050"/>
      </font>
    </dxf>
    <dxf>
      <font>
        <b/>
        <i val="0"/>
        <color rgb="FFFF0000"/>
      </font>
    </dxf>
    <dxf>
      <font>
        <b/>
        <i val="0"/>
        <color rgb="FFFF0000"/>
      </font>
    </dxf>
    <dxf>
      <font>
        <b/>
        <i val="0"/>
        <color rgb="FFFF0000"/>
      </font>
    </dxf>
    <dxf>
      <font>
        <color rgb="FF00B05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B050"/>
      </font>
    </dxf>
    <dxf>
      <font>
        <b/>
        <i val="0"/>
        <color rgb="FFFF0000"/>
      </font>
    </dxf>
    <dxf>
      <font>
        <color rgb="FF00B050"/>
      </font>
    </dxf>
    <dxf>
      <font>
        <b/>
        <i val="0"/>
        <color rgb="FFFF0000"/>
      </font>
    </dxf>
    <dxf>
      <font>
        <b/>
        <i val="0"/>
        <color rgb="FFFF0000"/>
      </font>
    </dxf>
    <dxf>
      <font>
        <b/>
        <i val="0"/>
        <color rgb="FFFF0000"/>
      </font>
    </dxf>
    <dxf>
      <font>
        <color rgb="FF00B050"/>
      </font>
    </dxf>
    <dxf>
      <font>
        <b/>
        <i val="0"/>
        <color rgb="FFFF0000"/>
      </font>
    </dxf>
    <dxf>
      <font>
        <color rgb="FF00B050"/>
      </font>
    </dxf>
    <dxf>
      <font>
        <b/>
        <i val="0"/>
        <color rgb="FFFF0000"/>
      </font>
    </dxf>
    <dxf>
      <font>
        <color rgb="FF00B050"/>
      </font>
    </dxf>
    <dxf>
      <font>
        <color rgb="FF0070C0"/>
      </font>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rgb="FFFF0000"/>
        </patternFill>
      </fill>
    </dxf>
    <dxf>
      <fill>
        <patternFill>
          <bgColor rgb="FFFFCC99"/>
        </patternFill>
      </fill>
    </dxf>
    <dxf>
      <fill>
        <patternFill>
          <bgColor theme="0" tint="-0.14996795556505021"/>
        </patternFill>
      </fill>
    </dxf>
    <dxf>
      <fill>
        <patternFill>
          <bgColor rgb="FFFFFF99"/>
        </patternFill>
      </fill>
    </dxf>
    <dxf>
      <fill>
        <patternFill>
          <bgColor theme="9" tint="0.59996337778862885"/>
        </patternFill>
      </fill>
    </dxf>
    <dxf>
      <fill>
        <patternFill>
          <bgColor theme="0" tint="-0.14996795556505021"/>
        </patternFill>
      </fill>
    </dxf>
    <dxf>
      <fill>
        <patternFill>
          <bgColor rgb="FFFFFF99"/>
        </patternFill>
      </fill>
    </dxf>
    <dxf>
      <fill>
        <patternFill>
          <bgColor rgb="FFFFCC99"/>
        </patternFill>
      </fill>
    </dxf>
    <dxf>
      <fill>
        <patternFill>
          <bgColor theme="0" tint="-0.14996795556505021"/>
        </patternFill>
      </fill>
    </dxf>
    <dxf>
      <fill>
        <patternFill>
          <bgColor rgb="FFFFFF99"/>
        </patternFill>
      </fill>
    </dxf>
    <dxf>
      <fill>
        <patternFill>
          <bgColor rgb="FFFFCC99"/>
        </patternFill>
      </fill>
    </dxf>
    <dxf>
      <fill>
        <patternFill>
          <bgColor theme="0" tint="-0.14996795556505021"/>
        </patternFill>
      </fill>
    </dxf>
    <dxf>
      <fill>
        <patternFill>
          <bgColor rgb="FFFFFF99"/>
        </patternFill>
      </fill>
    </dxf>
    <dxf>
      <fill>
        <patternFill>
          <bgColor rgb="FFFFCC99"/>
        </patternFill>
      </fill>
    </dxf>
    <dxf>
      <fill>
        <patternFill>
          <bgColor theme="0" tint="-0.14996795556505021"/>
        </patternFill>
      </fill>
    </dxf>
    <dxf>
      <fill>
        <patternFill>
          <bgColor rgb="FFFFFF99"/>
        </patternFill>
      </fill>
    </dxf>
    <dxf>
      <fill>
        <patternFill>
          <bgColor theme="9" tint="0.59996337778862885"/>
        </patternFill>
      </fill>
    </dxf>
    <dxf>
      <fill>
        <patternFill>
          <bgColor theme="0" tint="-0.14996795556505021"/>
        </patternFill>
      </fill>
    </dxf>
    <dxf>
      <fill>
        <patternFill>
          <bgColor rgb="FFFFFF99"/>
        </patternFill>
      </fill>
    </dxf>
    <dxf>
      <fill>
        <patternFill>
          <bgColor theme="9" tint="0.59996337778862885"/>
        </patternFill>
      </fill>
    </dxf>
    <dxf>
      <fill>
        <patternFill>
          <bgColor theme="0" tint="-0.14996795556505021"/>
        </patternFill>
      </fill>
    </dxf>
    <dxf>
      <fill>
        <patternFill>
          <bgColor rgb="FFFFFF99"/>
        </patternFill>
      </fill>
    </dxf>
    <dxf>
      <font>
        <strike/>
        <color rgb="FF00B0F0"/>
      </font>
    </dxf>
    <dxf>
      <font>
        <color theme="0"/>
      </font>
    </dxf>
    <dxf>
      <fill>
        <patternFill>
          <bgColor rgb="FFFFFF99"/>
        </patternFill>
      </fill>
    </dxf>
    <dxf>
      <font>
        <color rgb="FF9C0006"/>
      </font>
      <fill>
        <patternFill>
          <bgColor rgb="FFFFC7CE"/>
        </patternFill>
      </fill>
    </dxf>
    <dxf>
      <fill>
        <patternFill>
          <bgColor rgb="FFCCFFCC"/>
        </patternFill>
      </fill>
    </dxf>
    <dxf>
      <font>
        <color rgb="FFCC0000"/>
      </font>
    </dxf>
    <dxf>
      <fill>
        <patternFill>
          <bgColor rgb="FFFFFF99"/>
        </patternFill>
      </fill>
    </dxf>
    <dxf>
      <fill>
        <patternFill>
          <bgColor theme="0" tint="-0.14996795556505021"/>
        </patternFill>
      </fill>
    </dxf>
    <dxf>
      <fill>
        <patternFill>
          <bgColor rgb="FFFFCC99"/>
        </patternFill>
      </fill>
    </dxf>
    <dxf>
      <fill>
        <patternFill>
          <bgColor rgb="FFFFCC99"/>
        </patternFill>
      </fill>
    </dxf>
    <dxf>
      <fill>
        <patternFill>
          <bgColor theme="0" tint="-0.14996795556505021"/>
        </patternFill>
      </fill>
    </dxf>
    <dxf>
      <fill>
        <patternFill>
          <bgColor rgb="FFFFFF99"/>
        </patternFill>
      </fill>
    </dxf>
    <dxf>
      <fill>
        <patternFill>
          <bgColor theme="9" tint="0.59996337778862885"/>
        </patternFill>
      </fill>
    </dxf>
    <dxf>
      <fill>
        <patternFill>
          <bgColor theme="0" tint="-0.14996795556505021"/>
        </patternFill>
      </fill>
    </dxf>
    <dxf>
      <fill>
        <patternFill>
          <bgColor rgb="FFFFFF99"/>
        </patternFill>
      </fill>
    </dxf>
    <dxf>
      <fill>
        <patternFill>
          <bgColor theme="9" tint="0.59996337778862885"/>
        </patternFill>
      </fill>
    </dxf>
    <dxf>
      <fill>
        <patternFill>
          <bgColor theme="0" tint="-0.14996795556505021"/>
        </patternFill>
      </fill>
    </dxf>
    <dxf>
      <fill>
        <patternFill>
          <bgColor rgb="FFFFFF99"/>
        </patternFill>
      </fill>
    </dxf>
    <dxf>
      <font>
        <b/>
        <i val="0"/>
      </font>
    </dxf>
    <dxf>
      <font>
        <color theme="4" tint="-0.24994659260841701"/>
      </font>
    </dxf>
    <dxf>
      <font>
        <color theme="0"/>
      </font>
    </dxf>
    <dxf>
      <font>
        <b/>
        <i val="0"/>
      </font>
    </dxf>
    <dxf>
      <font>
        <color theme="4" tint="-0.24994659260841701"/>
      </font>
    </dxf>
    <dxf>
      <font>
        <b/>
        <i val="0"/>
      </font>
    </dxf>
    <dxf>
      <font>
        <b/>
        <i val="0"/>
      </font>
    </dxf>
    <dxf>
      <font>
        <color theme="4" tint="-0.24994659260841701"/>
      </font>
    </dxf>
    <dxf>
      <font>
        <b/>
        <i val="0"/>
      </font>
    </dxf>
    <dxf>
      <font>
        <b/>
        <i val="0"/>
      </font>
    </dxf>
    <dxf>
      <font>
        <b/>
        <i val="0"/>
      </font>
    </dxf>
    <dxf>
      <font>
        <color theme="5" tint="0.39994506668294322"/>
      </font>
    </dxf>
    <dxf>
      <font>
        <color rgb="FF0070C0"/>
      </font>
    </dxf>
    <dxf>
      <font>
        <b/>
        <i val="0"/>
      </font>
    </dxf>
    <dxf>
      <font>
        <color theme="5" tint="0.39994506668294322"/>
      </font>
    </dxf>
    <dxf>
      <font>
        <color rgb="FF0070C0"/>
      </font>
    </dxf>
    <dxf>
      <fill>
        <patternFill>
          <bgColor rgb="FFFFFF99"/>
        </patternFill>
      </fill>
    </dxf>
    <dxf>
      <fill>
        <patternFill>
          <bgColor theme="0" tint="-0.14996795556505021"/>
        </patternFill>
      </fill>
    </dxf>
    <dxf>
      <fill>
        <patternFill>
          <bgColor rgb="FFFFCC99"/>
        </patternFill>
      </fill>
    </dxf>
    <dxf>
      <font>
        <b/>
        <i val="0"/>
        <color rgb="FFFF0000"/>
      </font>
    </dxf>
    <dxf>
      <font>
        <b/>
        <i val="0"/>
        <color rgb="FFFF0000"/>
      </font>
    </dxf>
  </dxfs>
  <tableStyles count="0" defaultTableStyle="TableStyleMedium2" defaultPivotStyle="PivotStyleLight16"/>
  <colors>
    <mruColors>
      <color rgb="FFCCFFCC"/>
      <color rgb="FFCCECFF"/>
      <color rgb="FFABDB77"/>
      <color rgb="FF33CC33"/>
      <color rgb="FFFFFF99"/>
      <color rgb="FFFFCC99"/>
      <color rgb="FFFFFFCC"/>
      <color rgb="FFFFE7FF"/>
      <color rgb="FF99FF99"/>
      <color rgb="FFFFE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2</xdr:col>
      <xdr:colOff>1214554</xdr:colOff>
      <xdr:row>20</xdr:row>
      <xdr:rowOff>0</xdr:rowOff>
    </xdr:from>
    <xdr:to>
      <xdr:col>2</xdr:col>
      <xdr:colOff>1624129</xdr:colOff>
      <xdr:row>21</xdr:row>
      <xdr:rowOff>59225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22603" y="2899726"/>
          <a:ext cx="409575" cy="259715"/>
        </a:xfrm>
        <a:prstGeom prst="rect">
          <a:avLst/>
        </a:prstGeom>
      </xdr:spPr>
    </xdr:pic>
    <xdr:clientData/>
  </xdr:twoCellAnchor>
  <xdr:twoCellAnchor editAs="oneCell">
    <xdr:from>
      <xdr:col>2</xdr:col>
      <xdr:colOff>1149037</xdr:colOff>
      <xdr:row>10</xdr:row>
      <xdr:rowOff>133697</xdr:rowOff>
    </xdr:from>
    <xdr:to>
      <xdr:col>2</xdr:col>
      <xdr:colOff>1362074</xdr:colOff>
      <xdr:row>12</xdr:row>
      <xdr:rowOff>38101</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58712" y="1752947"/>
          <a:ext cx="213037" cy="228254"/>
        </a:xfrm>
        <a:prstGeom prst="rect">
          <a:avLst/>
        </a:prstGeom>
      </xdr:spPr>
    </xdr:pic>
    <xdr:clientData/>
  </xdr:twoCellAnchor>
  <xdr:oneCellAnchor>
    <xdr:from>
      <xdr:col>2</xdr:col>
      <xdr:colOff>1415737</xdr:colOff>
      <xdr:row>11</xdr:row>
      <xdr:rowOff>143222</xdr:rowOff>
    </xdr:from>
    <xdr:ext cx="213037" cy="228254"/>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5412" y="1762472"/>
          <a:ext cx="213037" cy="228254"/>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10</xdr:col>
      <xdr:colOff>1009650</xdr:colOff>
      <xdr:row>91</xdr:row>
      <xdr:rowOff>76200</xdr:rowOff>
    </xdr:from>
    <xdr:to>
      <xdr:col>10</xdr:col>
      <xdr:colOff>1012718</xdr:colOff>
      <xdr:row>93</xdr:row>
      <xdr:rowOff>35458</xdr:rowOff>
    </xdr:to>
    <xdr:pic>
      <xdr:nvPicPr>
        <xdr:cNvPr id="24" name="Picture 23"/>
        <xdr:cNvPicPr>
          <a:picLocks noChangeAspect="1"/>
        </xdr:cNvPicPr>
      </xdr:nvPicPr>
      <xdr:blipFill>
        <a:blip xmlns:r="http://schemas.openxmlformats.org/officeDocument/2006/relationships" r:embed="rId1"/>
        <a:stretch>
          <a:fillRect/>
        </a:stretch>
      </xdr:blipFill>
      <xdr:spPr>
        <a:xfrm>
          <a:off x="4162425" y="16811625"/>
          <a:ext cx="3068" cy="292633"/>
        </a:xfrm>
        <a:prstGeom prst="rect">
          <a:avLst/>
        </a:prstGeom>
      </xdr:spPr>
    </xdr:pic>
    <xdr:clientData/>
  </xdr:twoCellAnchor>
  <xdr:oneCellAnchor>
    <xdr:from>
      <xdr:col>12</xdr:col>
      <xdr:colOff>1276351</xdr:colOff>
      <xdr:row>10</xdr:row>
      <xdr:rowOff>38102</xdr:rowOff>
    </xdr:from>
    <xdr:ext cx="219600" cy="276069"/>
    <xdr:pic>
      <xdr:nvPicPr>
        <xdr:cNvPr id="20"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00776" y="15992477"/>
          <a:ext cx="219600" cy="276069"/>
        </a:xfrm>
        <a:prstGeom prst="rect">
          <a:avLst/>
        </a:prstGeom>
      </xdr:spPr>
    </xdr:pic>
    <xdr:clientData/>
  </xdr:oneCellAnchor>
  <xdr:oneCellAnchor>
    <xdr:from>
      <xdr:col>10</xdr:col>
      <xdr:colOff>971550</xdr:colOff>
      <xdr:row>7</xdr:row>
      <xdr:rowOff>38100</xdr:rowOff>
    </xdr:from>
    <xdr:ext cx="255968" cy="171451"/>
    <xdr:pic>
      <xdr:nvPicPr>
        <xdr:cNvPr id="21" name="Picture 20"/>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14825" y="1704975"/>
          <a:ext cx="255968" cy="171451"/>
        </a:xfrm>
        <a:prstGeom prst="rect">
          <a:avLst/>
        </a:prstGeom>
      </xdr:spPr>
    </xdr:pic>
    <xdr:clientData/>
  </xdr:oneCellAnchor>
  <xdr:twoCellAnchor editAs="oneCell">
    <xdr:from>
      <xdr:col>1</xdr:col>
      <xdr:colOff>114300</xdr:colOff>
      <xdr:row>5</xdr:row>
      <xdr:rowOff>0</xdr:rowOff>
    </xdr:from>
    <xdr:to>
      <xdr:col>3</xdr:col>
      <xdr:colOff>22658</xdr:colOff>
      <xdr:row>5</xdr:row>
      <xdr:rowOff>152608</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47750" y="1333500"/>
          <a:ext cx="317933" cy="152608"/>
        </a:xfrm>
        <a:prstGeom prst="rect">
          <a:avLst/>
        </a:prstGeom>
      </xdr:spPr>
    </xdr:pic>
    <xdr:clientData/>
  </xdr:twoCellAnchor>
  <xdr:twoCellAnchor editAs="oneCell">
    <xdr:from>
      <xdr:col>6</xdr:col>
      <xdr:colOff>47625</xdr:colOff>
      <xdr:row>27</xdr:row>
      <xdr:rowOff>0</xdr:rowOff>
    </xdr:from>
    <xdr:to>
      <xdr:col>7</xdr:col>
      <xdr:colOff>156008</xdr:colOff>
      <xdr:row>27</xdr:row>
      <xdr:rowOff>152608</xdr:rowOff>
    </xdr:to>
    <xdr:pic>
      <xdr:nvPicPr>
        <xdr:cNvPr id="23" name="Picture 22"/>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00250" y="3810000"/>
          <a:ext cx="317933" cy="152608"/>
        </a:xfrm>
        <a:prstGeom prst="rect">
          <a:avLst/>
        </a:prstGeom>
      </xdr:spPr>
    </xdr:pic>
    <xdr:clientData/>
  </xdr:twoCellAnchor>
  <xdr:twoCellAnchor editAs="oneCell">
    <xdr:from>
      <xdr:col>6</xdr:col>
      <xdr:colOff>38101</xdr:colOff>
      <xdr:row>35</xdr:row>
      <xdr:rowOff>24071</xdr:rowOff>
    </xdr:from>
    <xdr:to>
      <xdr:col>8</xdr:col>
      <xdr:colOff>295275</xdr:colOff>
      <xdr:row>36</xdr:row>
      <xdr:rowOff>162183</xdr:rowOff>
    </xdr:to>
    <xdr:pic>
      <xdr:nvPicPr>
        <xdr:cNvPr id="6" name="Picture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990726" y="5481896"/>
          <a:ext cx="666749" cy="300037"/>
        </a:xfrm>
        <a:prstGeom prst="rect">
          <a:avLst/>
        </a:prstGeom>
      </xdr:spPr>
    </xdr:pic>
    <xdr:clientData/>
  </xdr:twoCellAnchor>
  <xdr:twoCellAnchor editAs="oneCell">
    <xdr:from>
      <xdr:col>12</xdr:col>
      <xdr:colOff>981075</xdr:colOff>
      <xdr:row>17</xdr:row>
      <xdr:rowOff>28575</xdr:rowOff>
    </xdr:from>
    <xdr:to>
      <xdr:col>12</xdr:col>
      <xdr:colOff>1371939</xdr:colOff>
      <xdr:row>18</xdr:row>
      <xdr:rowOff>133907</xdr:rowOff>
    </xdr:to>
    <xdr:pic>
      <xdr:nvPicPr>
        <xdr:cNvPr id="7" name="Picture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905500" y="3333750"/>
          <a:ext cx="390864" cy="267257"/>
        </a:xfrm>
        <a:prstGeom prst="rect">
          <a:avLst/>
        </a:prstGeom>
      </xdr:spPr>
    </xdr:pic>
    <xdr:clientData/>
  </xdr:twoCellAnchor>
  <xdr:twoCellAnchor editAs="oneCell">
    <xdr:from>
      <xdr:col>12</xdr:col>
      <xdr:colOff>1257300</xdr:colOff>
      <xdr:row>64</xdr:row>
      <xdr:rowOff>38100</xdr:rowOff>
    </xdr:from>
    <xdr:to>
      <xdr:col>12</xdr:col>
      <xdr:colOff>1483527</xdr:colOff>
      <xdr:row>65</xdr:row>
      <xdr:rowOff>160575</xdr:rowOff>
    </xdr:to>
    <xdr:pic>
      <xdr:nvPicPr>
        <xdr:cNvPr id="2" name="Picture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181725" y="10629900"/>
          <a:ext cx="226227" cy="284400"/>
        </a:xfrm>
        <a:prstGeom prst="rect">
          <a:avLst/>
        </a:prstGeom>
      </xdr:spPr>
    </xdr:pic>
    <xdr:clientData/>
  </xdr:twoCellAnchor>
  <xdr:twoCellAnchor editAs="oneCell">
    <xdr:from>
      <xdr:col>12</xdr:col>
      <xdr:colOff>1247775</xdr:colOff>
      <xdr:row>89</xdr:row>
      <xdr:rowOff>47625</xdr:rowOff>
    </xdr:from>
    <xdr:to>
      <xdr:col>12</xdr:col>
      <xdr:colOff>1474002</xdr:colOff>
      <xdr:row>91</xdr:row>
      <xdr:rowOff>8175</xdr:rowOff>
    </xdr:to>
    <xdr:pic>
      <xdr:nvPicPr>
        <xdr:cNvPr id="10" name="Picture 9"/>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172200" y="14792325"/>
          <a:ext cx="226227" cy="284400"/>
        </a:xfrm>
        <a:prstGeom prst="rect">
          <a:avLst/>
        </a:prstGeom>
      </xdr:spPr>
    </xdr:pic>
    <xdr:clientData/>
  </xdr:twoCellAnchor>
  <xdr:twoCellAnchor editAs="oneCell">
    <xdr:from>
      <xdr:col>12</xdr:col>
      <xdr:colOff>1143000</xdr:colOff>
      <xdr:row>103</xdr:row>
      <xdr:rowOff>19050</xdr:rowOff>
    </xdr:from>
    <xdr:to>
      <xdr:col>12</xdr:col>
      <xdr:colOff>1398231</xdr:colOff>
      <xdr:row>104</xdr:row>
      <xdr:rowOff>141525</xdr:rowOff>
    </xdr:to>
    <xdr:pic>
      <xdr:nvPicPr>
        <xdr:cNvPr id="3" name="Picture 2"/>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67425" y="16583025"/>
          <a:ext cx="255231" cy="284400"/>
        </a:xfrm>
        <a:prstGeom prst="rect">
          <a:avLst/>
        </a:prstGeom>
      </xdr:spPr>
    </xdr:pic>
    <xdr:clientData/>
  </xdr:twoCellAnchor>
  <xdr:twoCellAnchor editAs="oneCell">
    <xdr:from>
      <xdr:col>12</xdr:col>
      <xdr:colOff>1143000</xdr:colOff>
      <xdr:row>109</xdr:row>
      <xdr:rowOff>19050</xdr:rowOff>
    </xdr:from>
    <xdr:to>
      <xdr:col>12</xdr:col>
      <xdr:colOff>1398231</xdr:colOff>
      <xdr:row>110</xdr:row>
      <xdr:rowOff>141525</xdr:rowOff>
    </xdr:to>
    <xdr:pic>
      <xdr:nvPicPr>
        <xdr:cNvPr id="12" name="Picture 11"/>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67425" y="17573625"/>
          <a:ext cx="255231" cy="284400"/>
        </a:xfrm>
        <a:prstGeom prst="rect">
          <a:avLst/>
        </a:prstGeom>
      </xdr:spPr>
    </xdr:pic>
    <xdr:clientData/>
  </xdr:twoCellAnchor>
  <xdr:twoCellAnchor editAs="oneCell">
    <xdr:from>
      <xdr:col>10</xdr:col>
      <xdr:colOff>1049344</xdr:colOff>
      <xdr:row>49</xdr:row>
      <xdr:rowOff>28575</xdr:rowOff>
    </xdr:from>
    <xdr:to>
      <xdr:col>10</xdr:col>
      <xdr:colOff>1289374</xdr:colOff>
      <xdr:row>50</xdr:row>
      <xdr:rowOff>123825</xdr:rowOff>
    </xdr:to>
    <xdr:pic>
      <xdr:nvPicPr>
        <xdr:cNvPr id="4" name="Picture 3"/>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392619" y="8134350"/>
          <a:ext cx="240030" cy="257175"/>
        </a:xfrm>
        <a:prstGeom prst="rect">
          <a:avLst/>
        </a:prstGeom>
      </xdr:spPr>
    </xdr:pic>
    <xdr:clientData/>
  </xdr:twoCellAnchor>
  <xdr:twoCellAnchor editAs="oneCell">
    <xdr:from>
      <xdr:col>11</xdr:col>
      <xdr:colOff>0</xdr:colOff>
      <xdr:row>100</xdr:row>
      <xdr:rowOff>19050</xdr:rowOff>
    </xdr:from>
    <xdr:to>
      <xdr:col>11</xdr:col>
      <xdr:colOff>180000</xdr:colOff>
      <xdr:row>101</xdr:row>
      <xdr:rowOff>82125</xdr:rowOff>
    </xdr:to>
    <xdr:pic>
      <xdr:nvPicPr>
        <xdr:cNvPr id="9" name="Picture 8"/>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724400" y="16621125"/>
          <a:ext cx="180000" cy="225000"/>
        </a:xfrm>
        <a:prstGeom prst="rect">
          <a:avLst/>
        </a:prstGeom>
      </xdr:spPr>
    </xdr:pic>
    <xdr:clientData/>
  </xdr:twoCellAnchor>
  <xdr:oneCellAnchor>
    <xdr:from>
      <xdr:col>11</xdr:col>
      <xdr:colOff>0</xdr:colOff>
      <xdr:row>106</xdr:row>
      <xdr:rowOff>19050</xdr:rowOff>
    </xdr:from>
    <xdr:ext cx="180000" cy="225000"/>
    <xdr:pic>
      <xdr:nvPicPr>
        <xdr:cNvPr id="16" name="Picture 15"/>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724400" y="16621125"/>
          <a:ext cx="180000" cy="225000"/>
        </a:xfrm>
        <a:prstGeom prst="rect">
          <a:avLst/>
        </a:prstGeom>
      </xdr:spPr>
    </xdr:pic>
    <xdr:clientData/>
  </xdr:oneCellAnchor>
  <xdr:oneCellAnchor>
    <xdr:from>
      <xdr:col>13</xdr:col>
      <xdr:colOff>0</xdr:colOff>
      <xdr:row>106</xdr:row>
      <xdr:rowOff>19050</xdr:rowOff>
    </xdr:from>
    <xdr:ext cx="180000" cy="225000"/>
    <xdr:pic>
      <xdr:nvPicPr>
        <xdr:cNvPr id="17" name="Picture 16"/>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724400" y="16621125"/>
          <a:ext cx="180000" cy="225000"/>
        </a:xfrm>
        <a:prstGeom prst="rect">
          <a:avLst/>
        </a:prstGeom>
      </xdr:spPr>
    </xdr:pic>
    <xdr:clientData/>
  </xdr:oneCellAnchor>
  <xdr:oneCellAnchor>
    <xdr:from>
      <xdr:col>11</xdr:col>
      <xdr:colOff>0</xdr:colOff>
      <xdr:row>109</xdr:row>
      <xdr:rowOff>19050</xdr:rowOff>
    </xdr:from>
    <xdr:ext cx="180000" cy="225000"/>
    <xdr:pic>
      <xdr:nvPicPr>
        <xdr:cNvPr id="18" name="Picture 1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724400" y="16621125"/>
          <a:ext cx="180000" cy="225000"/>
        </a:xfrm>
        <a:prstGeom prst="rect">
          <a:avLst/>
        </a:prstGeom>
      </xdr:spPr>
    </xdr:pic>
    <xdr:clientData/>
  </xdr:oneCellAnchor>
  <xdr:oneCellAnchor>
    <xdr:from>
      <xdr:col>11</xdr:col>
      <xdr:colOff>0</xdr:colOff>
      <xdr:row>112</xdr:row>
      <xdr:rowOff>19050</xdr:rowOff>
    </xdr:from>
    <xdr:ext cx="180000" cy="225000"/>
    <xdr:pic>
      <xdr:nvPicPr>
        <xdr:cNvPr id="19" name="Picture 18"/>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724400" y="16621125"/>
          <a:ext cx="180000" cy="225000"/>
        </a:xfrm>
        <a:prstGeom prst="rect">
          <a:avLst/>
        </a:prstGeom>
      </xdr:spPr>
    </xdr:pic>
    <xdr:clientData/>
  </xdr:oneCellAnchor>
  <xdr:oneCellAnchor>
    <xdr:from>
      <xdr:col>10</xdr:col>
      <xdr:colOff>1049344</xdr:colOff>
      <xdr:row>52</xdr:row>
      <xdr:rowOff>28575</xdr:rowOff>
    </xdr:from>
    <xdr:ext cx="240030" cy="257175"/>
    <xdr:pic>
      <xdr:nvPicPr>
        <xdr:cNvPr id="22" name="Picture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392619" y="8134350"/>
          <a:ext cx="240030" cy="25717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19050</xdr:rowOff>
    </xdr:from>
    <xdr:to>
      <xdr:col>0</xdr:col>
      <xdr:colOff>409372</xdr:colOff>
      <xdr:row>2</xdr:row>
      <xdr:rowOff>142875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 y="19050"/>
          <a:ext cx="401759" cy="4476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J38"/>
  <sheetViews>
    <sheetView showGridLines="0" showRowColHeaders="0" zoomScaleNormal="100" workbookViewId="0">
      <pane ySplit="3" topLeftCell="A4" activePane="bottomLeft" state="frozen"/>
      <selection pane="bottomLeft" activeCell="I1" sqref="I1"/>
    </sheetView>
  </sheetViews>
  <sheetFormatPr defaultRowHeight="12.75" x14ac:dyDescent="0.2"/>
  <cols>
    <col min="1" max="1" width="12.5703125" style="1" customWidth="1"/>
    <col min="2" max="2" width="5.5703125" style="1" customWidth="1"/>
    <col min="3" max="3" width="28.5703125" style="1" bestFit="1" customWidth="1"/>
    <col min="4" max="4" width="8" style="1" customWidth="1"/>
    <col min="5" max="5" width="6.5703125" style="1" customWidth="1"/>
    <col min="6" max="6" width="15.42578125" style="1" customWidth="1"/>
    <col min="7" max="7" width="10" style="1" customWidth="1"/>
    <col min="8" max="8" width="4.5703125" style="1" customWidth="1"/>
    <col min="9" max="9" width="4.7109375" style="1" customWidth="1"/>
    <col min="10" max="16384" width="9.140625" style="1"/>
  </cols>
  <sheetData>
    <row r="1" spans="1:10" x14ac:dyDescent="0.2">
      <c r="A1" s="6" t="s">
        <v>396</v>
      </c>
      <c r="B1" s="7"/>
      <c r="C1" s="8"/>
      <c r="D1" s="9"/>
      <c r="F1" s="602" t="s">
        <v>596</v>
      </c>
      <c r="H1" s="11" t="str">
        <f>HYPERLINK("","")</f>
        <v/>
      </c>
      <c r="I1" s="13"/>
      <c r="J1" s="13"/>
    </row>
    <row r="2" spans="1:10" x14ac:dyDescent="0.2">
      <c r="A2" s="14"/>
      <c r="B2" s="15"/>
      <c r="C2" s="8"/>
      <c r="D2" s="9"/>
      <c r="E2" s="16"/>
      <c r="F2" s="16"/>
      <c r="G2" s="8"/>
      <c r="H2" s="17"/>
      <c r="I2" s="8"/>
      <c r="J2" s="8"/>
    </row>
    <row r="3" spans="1:10" x14ac:dyDescent="0.2">
      <c r="A3" s="18" t="s">
        <v>34</v>
      </c>
      <c r="B3" s="19" t="s">
        <v>35</v>
      </c>
      <c r="C3" s="20" t="s">
        <v>36</v>
      </c>
      <c r="D3" s="21" t="s">
        <v>37</v>
      </c>
      <c r="E3" s="22" t="s">
        <v>17</v>
      </c>
      <c r="F3" s="23" t="s">
        <v>38</v>
      </c>
      <c r="G3" s="21" t="s">
        <v>39</v>
      </c>
      <c r="H3" s="24" t="s">
        <v>40</v>
      </c>
      <c r="I3" s="20" t="s">
        <v>41</v>
      </c>
      <c r="J3" s="13"/>
    </row>
    <row r="4" spans="1:10" s="783" customFormat="1" x14ac:dyDescent="0.2">
      <c r="A4" s="408" t="s">
        <v>399</v>
      </c>
      <c r="B4" s="451"/>
      <c r="C4" s="26"/>
      <c r="D4" s="26"/>
      <c r="E4" s="452"/>
      <c r="F4" s="26"/>
      <c r="G4" s="27"/>
      <c r="H4" s="453"/>
      <c r="I4" s="454"/>
      <c r="J4" s="25"/>
    </row>
    <row r="5" spans="1:10" s="783" customFormat="1" x14ac:dyDescent="0.2">
      <c r="A5" s="950" t="s">
        <v>415</v>
      </c>
      <c r="B5" s="951" t="s">
        <v>44</v>
      </c>
      <c r="C5" s="952" t="s">
        <v>389</v>
      </c>
      <c r="D5" s="953" t="s">
        <v>366</v>
      </c>
      <c r="E5" s="887" t="str">
        <f>HYPERLINK("#'I-V-t'!$A$5","I-V-t")</f>
        <v>I-V-t</v>
      </c>
      <c r="F5" s="962" t="str">
        <f>HYPERLINK("https://kaart.delfi.ee/?bookmark=236e0f8de3f3d8e7138807663f9b5d14","Voka petangihall")</f>
        <v>Voka petangihall</v>
      </c>
      <c r="G5" s="963" t="s">
        <v>43</v>
      </c>
      <c r="H5" s="964">
        <v>3</v>
      </c>
      <c r="I5" s="965">
        <v>30</v>
      </c>
      <c r="J5" s="25"/>
    </row>
    <row r="6" spans="1:10" x14ac:dyDescent="0.2">
      <c r="A6" s="408" t="s">
        <v>397</v>
      </c>
      <c r="B6" s="451"/>
      <c r="C6" s="26"/>
      <c r="D6" s="26"/>
      <c r="E6" s="452"/>
      <c r="F6" s="26"/>
      <c r="G6" s="27"/>
      <c r="H6" s="453"/>
      <c r="I6" s="454"/>
      <c r="J6" s="25"/>
    </row>
    <row r="7" spans="1:10" x14ac:dyDescent="0.2">
      <c r="A7" s="954" t="s">
        <v>430</v>
      </c>
      <c r="B7" s="955" t="s">
        <v>44</v>
      </c>
      <c r="C7" s="956" t="s">
        <v>429</v>
      </c>
      <c r="D7" s="957" t="s">
        <v>42</v>
      </c>
      <c r="E7" s="765" t="str">
        <f>HYPERLINK("#V1!$A$5","V1")</f>
        <v>V1</v>
      </c>
      <c r="F7" s="966" t="str">
        <f>HYPERLINK("https://kaart.delfi.ee/?bookmark=236e0f8de3f3d8e7138807663f9b5d14","Voka petangihall")</f>
        <v>Voka petangihall</v>
      </c>
      <c r="G7" s="967" t="s">
        <v>43</v>
      </c>
      <c r="H7" s="968">
        <v>3</v>
      </c>
      <c r="I7" s="969">
        <f>V!Z118</f>
        <v>26</v>
      </c>
      <c r="J7" s="25"/>
    </row>
    <row r="8" spans="1:10" x14ac:dyDescent="0.2">
      <c r="A8" s="958" t="s">
        <v>431</v>
      </c>
      <c r="B8" s="959" t="s">
        <v>44</v>
      </c>
      <c r="C8" s="960" t="s">
        <v>419</v>
      </c>
      <c r="D8" s="961" t="s">
        <v>42</v>
      </c>
      <c r="E8" s="760" t="str">
        <f>HYPERLINK("#V2!$A$5","V2")</f>
        <v>V2</v>
      </c>
      <c r="F8" s="970" t="str">
        <f>HYPERLINK("https://kaart.delfi.ee/?bookmark=236e0f8de3f3d8e7138807663f9b5d14","Voka petangihall")</f>
        <v>Voka petangihall</v>
      </c>
      <c r="G8" s="971" t="s">
        <v>43</v>
      </c>
      <c r="H8" s="972">
        <v>3</v>
      </c>
      <c r="I8" s="973">
        <f>V!AA118</f>
        <v>26</v>
      </c>
      <c r="J8" s="25"/>
    </row>
    <row r="9" spans="1:10" x14ac:dyDescent="0.2">
      <c r="A9" s="616" t="s">
        <v>398</v>
      </c>
      <c r="B9" s="617"/>
      <c r="C9" s="608"/>
      <c r="D9" s="608"/>
      <c r="E9" s="436"/>
      <c r="F9" s="608"/>
      <c r="G9" s="609"/>
      <c r="H9" s="610"/>
      <c r="I9" s="611"/>
      <c r="J9" s="25"/>
    </row>
    <row r="10" spans="1:10" x14ac:dyDescent="0.2">
      <c r="A10" s="958" t="s">
        <v>525</v>
      </c>
      <c r="B10" s="959" t="s">
        <v>44</v>
      </c>
      <c r="C10" s="960" t="s">
        <v>420</v>
      </c>
      <c r="D10" s="961" t="s">
        <v>42</v>
      </c>
      <c r="E10" s="760" t="str">
        <f>HYPERLINK("#V3!$A$5","V3")</f>
        <v>V3</v>
      </c>
      <c r="F10" s="970" t="str">
        <f>HYPERLINK("https://kaart.delfi.ee/?bookmark=236e0f8de3f3d8e7138807663f9b5d14","Voka petangihall")</f>
        <v>Voka petangihall</v>
      </c>
      <c r="G10" s="971" t="s">
        <v>43</v>
      </c>
      <c r="H10" s="972">
        <v>3</v>
      </c>
      <c r="I10" s="973">
        <f>V!AB118</f>
        <v>20</v>
      </c>
      <c r="J10" s="25"/>
    </row>
    <row r="11" spans="1:10" x14ac:dyDescent="0.2">
      <c r="A11" s="958" t="s">
        <v>526</v>
      </c>
      <c r="B11" s="959" t="s">
        <v>44</v>
      </c>
      <c r="C11" s="960" t="s">
        <v>421</v>
      </c>
      <c r="D11" s="961" t="s">
        <v>42</v>
      </c>
      <c r="E11" s="760" t="str">
        <f>HYPERLINK("#V4!$A$5","V4")</f>
        <v>V4</v>
      </c>
      <c r="F11" s="970" t="str">
        <f>HYPERLINK("https://kaart.delfi.ee/?bookmark=236e0f8de3f3d8e7138807663f9b5d14","Voka petangihall")</f>
        <v>Voka petangihall</v>
      </c>
      <c r="G11" s="971" t="s">
        <v>43</v>
      </c>
      <c r="H11" s="972">
        <v>3</v>
      </c>
      <c r="I11" s="973">
        <f>V!AC118</f>
        <v>23</v>
      </c>
      <c r="J11" s="13"/>
    </row>
    <row r="12" spans="1:10" x14ac:dyDescent="0.2">
      <c r="A12" s="1000" t="s">
        <v>527</v>
      </c>
      <c r="B12" s="1001" t="s">
        <v>44</v>
      </c>
      <c r="C12" s="1002" t="s">
        <v>524</v>
      </c>
      <c r="D12" s="1003" t="s">
        <v>42</v>
      </c>
      <c r="E12" s="764" t="str">
        <f>HYPERLINK("#'V-J'!$A$5","V-J")</f>
        <v>V-J</v>
      </c>
      <c r="F12" s="1004" t="str">
        <f>HYPERLINK("https://kaart.delfi.ee/?bookmark=236e0f8de3f3d8e7138807663f9b5d14","Voka petangihall")</f>
        <v>Voka petangihall</v>
      </c>
      <c r="G12" s="1005" t="s">
        <v>43</v>
      </c>
      <c r="H12" s="1006">
        <v>5</v>
      </c>
      <c r="I12" s="1007">
        <v>18</v>
      </c>
      <c r="J12" s="13"/>
    </row>
    <row r="13" spans="1:10" s="977" customFormat="1" x14ac:dyDescent="0.2">
      <c r="A13" s="1000" t="s">
        <v>543</v>
      </c>
      <c r="B13" s="1001" t="s">
        <v>44</v>
      </c>
      <c r="C13" s="1002" t="s">
        <v>544</v>
      </c>
      <c r="D13" s="1003" t="s">
        <v>42</v>
      </c>
      <c r="E13" s="764" t="str">
        <f>HYPERLINK("#'V-AV'!$A$5","V-AV")</f>
        <v>V-AV</v>
      </c>
      <c r="F13" s="1004" t="str">
        <f>HYPERLINK("https://kaart.delfi.ee/?bookmark=236e0f8de3f3d8e7138807663f9b5d14","Voka petangihall")</f>
        <v>Voka petangihall</v>
      </c>
      <c r="G13" s="1005" t="s">
        <v>43</v>
      </c>
      <c r="H13" s="1006">
        <v>5</v>
      </c>
      <c r="I13" s="1007">
        <v>12</v>
      </c>
      <c r="J13" s="13"/>
    </row>
    <row r="14" spans="1:10" x14ac:dyDescent="0.2">
      <c r="A14" s="618" t="s">
        <v>393</v>
      </c>
      <c r="B14" s="619"/>
      <c r="C14" s="612"/>
      <c r="D14" s="612"/>
      <c r="E14" s="601"/>
      <c r="F14" s="612"/>
      <c r="G14" s="613"/>
      <c r="H14" s="614"/>
      <c r="I14" s="615"/>
      <c r="J14" s="13"/>
    </row>
    <row r="15" spans="1:10" x14ac:dyDescent="0.2">
      <c r="A15" s="958" t="s">
        <v>541</v>
      </c>
      <c r="B15" s="959" t="s">
        <v>44</v>
      </c>
      <c r="C15" s="960" t="s">
        <v>422</v>
      </c>
      <c r="D15" s="961" t="s">
        <v>42</v>
      </c>
      <c r="E15" s="760" t="str">
        <f>HYPERLINK("#V5!$A$5","V5")</f>
        <v>V5</v>
      </c>
      <c r="F15" s="970" t="str">
        <f>HYPERLINK("https://kaart.delfi.ee/?bookmark=236e0f8de3f3d8e7138807663f9b5d14","Voka petangihall")</f>
        <v>Voka petangihall</v>
      </c>
      <c r="G15" s="971" t="s">
        <v>43</v>
      </c>
      <c r="H15" s="972">
        <v>5</v>
      </c>
      <c r="I15" s="973">
        <f>V!AD118</f>
        <v>18</v>
      </c>
      <c r="J15" s="13"/>
    </row>
    <row r="16" spans="1:10" x14ac:dyDescent="0.2">
      <c r="A16" s="958" t="s">
        <v>542</v>
      </c>
      <c r="B16" s="959" t="s">
        <v>44</v>
      </c>
      <c r="C16" s="960" t="s">
        <v>423</v>
      </c>
      <c r="D16" s="961" t="s">
        <v>42</v>
      </c>
      <c r="E16" s="760" t="str">
        <f>HYPERLINK("#V6!$A$5","V6")</f>
        <v>V6</v>
      </c>
      <c r="F16" s="970" t="str">
        <f>HYPERLINK("https://kaart.delfi.ee/?bookmark=236e0f8de3f3d8e7138807663f9b5d14","Voka petangihall")</f>
        <v>Voka petangihall</v>
      </c>
      <c r="G16" s="971" t="s">
        <v>43</v>
      </c>
      <c r="H16" s="972">
        <v>5</v>
      </c>
      <c r="I16" s="973">
        <f>V!AE118</f>
        <v>22</v>
      </c>
      <c r="J16" s="13"/>
    </row>
    <row r="17" spans="1:10" s="783" customFormat="1" x14ac:dyDescent="0.2">
      <c r="A17" s="950" t="s">
        <v>434</v>
      </c>
      <c r="B17" s="951" t="s">
        <v>44</v>
      </c>
      <c r="C17" s="952" t="s">
        <v>389</v>
      </c>
      <c r="D17" s="953" t="s">
        <v>366</v>
      </c>
      <c r="E17" s="887" t="str">
        <f>HYPERLINK("#I-V-t-2!$A$5","I-V-t-2")</f>
        <v>I-V-t-2</v>
      </c>
      <c r="F17" s="962" t="str">
        <f>HYPERLINK("https://kaart.delfi.ee/?bookmark=236e0f8de3f3d8e7138807663f9b5d14","Voka petangihall")</f>
        <v>Voka petangihall</v>
      </c>
      <c r="G17" s="963" t="s">
        <v>43</v>
      </c>
      <c r="H17" s="964">
        <v>3</v>
      </c>
      <c r="I17" s="965">
        <v>24</v>
      </c>
      <c r="J17" s="25"/>
    </row>
    <row r="18" spans="1:10" x14ac:dyDescent="0.2">
      <c r="A18" s="618" t="s">
        <v>394</v>
      </c>
      <c r="B18" s="619"/>
      <c r="C18" s="612"/>
      <c r="D18" s="612"/>
      <c r="E18" s="601"/>
      <c r="F18" s="612"/>
      <c r="G18" s="613"/>
      <c r="H18" s="614"/>
      <c r="I18" s="615"/>
      <c r="J18" s="13"/>
    </row>
    <row r="19" spans="1:10" x14ac:dyDescent="0.2">
      <c r="A19" s="958" t="s">
        <v>573</v>
      </c>
      <c r="B19" s="959" t="s">
        <v>44</v>
      </c>
      <c r="C19" s="960" t="s">
        <v>424</v>
      </c>
      <c r="D19" s="961" t="s">
        <v>42</v>
      </c>
      <c r="E19" s="760" t="str">
        <f>HYPERLINK("#V7!$A$5","V7")</f>
        <v>V7</v>
      </c>
      <c r="F19" s="970" t="str">
        <f>HYPERLINK("https://kaart.delfi.ee/?bookmark=236e0f8de3f3d8e7138807663f9b5d14","Voka petangihall")</f>
        <v>Voka petangihall</v>
      </c>
      <c r="G19" s="971" t="s">
        <v>43</v>
      </c>
      <c r="H19" s="972">
        <v>5</v>
      </c>
      <c r="I19" s="973">
        <f>V!AF118</f>
        <v>23</v>
      </c>
      <c r="J19" s="25"/>
    </row>
    <row r="20" spans="1:10" x14ac:dyDescent="0.2">
      <c r="A20" s="1040" t="s">
        <v>574</v>
      </c>
      <c r="B20" s="1041" t="s">
        <v>44</v>
      </c>
      <c r="C20" s="1042" t="s">
        <v>425</v>
      </c>
      <c r="D20" s="961" t="s">
        <v>42</v>
      </c>
      <c r="E20" s="761" t="str">
        <f>HYPERLINK("#V8!$A$5","V8")</f>
        <v>V8</v>
      </c>
      <c r="F20" s="1043" t="str">
        <f>HYPERLINK("https://kaart.delfi.ee/?bookmark=236e0f8de3f3d8e7138807663f9b5d14","Voka petangihall")</f>
        <v>Voka petangihall</v>
      </c>
      <c r="G20" s="1044" t="s">
        <v>43</v>
      </c>
      <c r="H20" s="1045">
        <v>5</v>
      </c>
      <c r="I20" s="1046">
        <f>V!AG118</f>
        <v>23</v>
      </c>
      <c r="J20" s="25"/>
    </row>
    <row r="21" spans="1:10" ht="15.75" x14ac:dyDescent="0.25">
      <c r="A21" s="1060" t="s">
        <v>440</v>
      </c>
      <c r="B21" s="1061" t="s">
        <v>44</v>
      </c>
      <c r="C21" s="762" t="s">
        <v>439</v>
      </c>
      <c r="D21" s="1055" t="s">
        <v>366</v>
      </c>
      <c r="E21" s="763" t="str">
        <f>HYPERLINK("#EW!$A$5","EW")</f>
        <v>EW</v>
      </c>
      <c r="F21" s="1047" t="str">
        <f>HYPERLINK("https://kaart.delfi.ee/?bookmark=236e0f8de3f3d8e7138807663f9b5d14","Voka petangihall")</f>
        <v>Voka petangihall</v>
      </c>
      <c r="G21" s="1048" t="s">
        <v>43</v>
      </c>
      <c r="H21" s="1049">
        <v>10</v>
      </c>
      <c r="I21" s="1050">
        <v>18</v>
      </c>
      <c r="J21" s="25"/>
    </row>
    <row r="22" spans="1:10" s="783" customFormat="1" x14ac:dyDescent="0.2">
      <c r="A22" s="1057" t="s">
        <v>575</v>
      </c>
      <c r="B22" s="1058" t="s">
        <v>44</v>
      </c>
      <c r="C22" s="1059" t="s">
        <v>586</v>
      </c>
      <c r="D22" s="1056" t="s">
        <v>587</v>
      </c>
      <c r="E22" s="763" t="str">
        <f>HYPERLINK("#LT!$A$5","LT")</f>
        <v>LT</v>
      </c>
      <c r="F22" s="1051" t="str">
        <f>HYPERLINK("https://kaart.delfi.ee/?bookmark=236e0f8de3f3d8e7138807663f9b5d14","Voka petangihall")</f>
        <v>Voka petangihall</v>
      </c>
      <c r="G22" s="1052" t="s">
        <v>43</v>
      </c>
      <c r="H22" s="1053" t="s">
        <v>78</v>
      </c>
      <c r="I22" s="1054">
        <v>14</v>
      </c>
      <c r="J22" s="13"/>
    </row>
    <row r="23" spans="1:10" x14ac:dyDescent="0.2">
      <c r="A23" s="408" t="s">
        <v>395</v>
      </c>
      <c r="B23" s="741"/>
      <c r="C23" s="26"/>
      <c r="D23" s="26"/>
      <c r="E23" s="601"/>
      <c r="F23" s="612"/>
      <c r="G23" s="613"/>
      <c r="H23" s="614"/>
      <c r="I23" s="615"/>
      <c r="J23" s="13"/>
    </row>
    <row r="24" spans="1:10" x14ac:dyDescent="0.2">
      <c r="A24" s="1062" t="s">
        <v>588</v>
      </c>
      <c r="B24" s="1063" t="s">
        <v>44</v>
      </c>
      <c r="C24" s="1064" t="s">
        <v>426</v>
      </c>
      <c r="D24" s="1065" t="s">
        <v>42</v>
      </c>
      <c r="E24" s="751" t="str">
        <f>HYPERLINK("#V9!$A$5","V9")</f>
        <v>V9</v>
      </c>
      <c r="F24" s="1066" t="str">
        <f>HYPERLINK("https://kaart.delfi.ee/?bookmark=236e0f8de3f3d8e7138807663f9b5d14","Voka petangihall")</f>
        <v>Voka petangihall</v>
      </c>
      <c r="G24" s="1067" t="s">
        <v>43</v>
      </c>
      <c r="H24" s="1068">
        <v>5</v>
      </c>
      <c r="I24" s="1069">
        <f>V!AH118</f>
        <v>21</v>
      </c>
      <c r="J24" s="25"/>
    </row>
    <row r="25" spans="1:10" s="783" customFormat="1" x14ac:dyDescent="0.2">
      <c r="A25" s="950" t="s">
        <v>435</v>
      </c>
      <c r="B25" s="951" t="s">
        <v>44</v>
      </c>
      <c r="C25" s="952" t="s">
        <v>389</v>
      </c>
      <c r="D25" s="953" t="s">
        <v>436</v>
      </c>
      <c r="E25" s="887" t="str">
        <f>HYPERLINK("#I-V-sd!$A$5","I-V-sd")</f>
        <v>I-V-sd</v>
      </c>
      <c r="F25" s="962" t="str">
        <f>HYPERLINK("https://kaart.delfi.ee/?bookmark=236e0f8de3f3d8e7138807663f9b5d14","Voka petangihall")</f>
        <v>Voka petangihall</v>
      </c>
      <c r="G25" s="963" t="s">
        <v>43</v>
      </c>
      <c r="H25" s="964">
        <v>3</v>
      </c>
      <c r="I25" s="965"/>
      <c r="J25" s="25"/>
    </row>
    <row r="26" spans="1:10" s="783" customFormat="1" x14ac:dyDescent="0.2">
      <c r="A26" s="1096" t="s">
        <v>589</v>
      </c>
      <c r="B26" s="1097" t="s">
        <v>44</v>
      </c>
      <c r="C26" s="1098" t="s">
        <v>427</v>
      </c>
      <c r="D26" s="1099" t="s">
        <v>42</v>
      </c>
      <c r="E26" s="756" t="str">
        <f>HYPERLINK("#V10!$A$5","V10")</f>
        <v>V10</v>
      </c>
      <c r="F26" s="1100" t="str">
        <f>HYPERLINK("https://kaart.delfi.ee/?bookmark=236e0f8de3f3d8e7138807663f9b5d14","Voka petangihall")</f>
        <v>Voka petangihall</v>
      </c>
      <c r="G26" s="1101" t="s">
        <v>43</v>
      </c>
      <c r="H26" s="1102">
        <v>5</v>
      </c>
      <c r="I26" s="1103">
        <f>V!AI118</f>
        <v>23</v>
      </c>
      <c r="J26" s="25"/>
    </row>
    <row r="27" spans="1:10" s="783" customFormat="1" x14ac:dyDescent="0.2">
      <c r="A27" s="752" t="s">
        <v>590</v>
      </c>
      <c r="B27" s="753" t="s">
        <v>44</v>
      </c>
      <c r="C27" s="754" t="s">
        <v>428</v>
      </c>
      <c r="D27" s="755"/>
      <c r="E27" s="756" t="str">
        <f>HYPERLINK("#'V-lõp'!$A$5","V-lõp")</f>
        <v>V-lõp</v>
      </c>
      <c r="F27" s="757" t="str">
        <f>HYPERLINK("https://kaart.delfi.ee/?bookmark=236e0f8de3f3d8e7138807663f9b5d14","Voka petangihall")</f>
        <v>Voka petangihall</v>
      </c>
      <c r="G27" s="758" t="s">
        <v>43</v>
      </c>
      <c r="H27" s="759">
        <v>3</v>
      </c>
      <c r="I27" s="774"/>
      <c r="J27" s="25"/>
    </row>
    <row r="28" spans="1:10" x14ac:dyDescent="0.2">
      <c r="A28" s="408" t="s">
        <v>400</v>
      </c>
      <c r="B28" s="741"/>
      <c r="C28" s="409"/>
      <c r="D28" s="27"/>
      <c r="E28" s="460"/>
      <c r="F28" s="461"/>
      <c r="G28" s="462"/>
      <c r="H28" s="463"/>
      <c r="I28" s="464"/>
      <c r="J28" s="25"/>
    </row>
    <row r="29" spans="1:10" x14ac:dyDescent="0.2">
      <c r="A29" s="920" t="s">
        <v>437</v>
      </c>
      <c r="B29" s="921" t="s">
        <v>44</v>
      </c>
      <c r="C29" s="922" t="s">
        <v>365</v>
      </c>
      <c r="D29" s="923" t="s">
        <v>366</v>
      </c>
      <c r="E29" s="924" t="str">
        <f>HYPERLINK("#T-MV-t!$A$5","T-MV-t")</f>
        <v>T-MV-t</v>
      </c>
      <c r="F29" s="925" t="str">
        <f>HYPERLINK("https://kaart.delfi.ee/?bookmark=236e0f8de3f3d8e7138807663f9b5d14","Voka petangihall")</f>
        <v>Voka petangihall</v>
      </c>
      <c r="G29" s="926" t="s">
        <v>43</v>
      </c>
      <c r="H29" s="927" t="s">
        <v>78</v>
      </c>
      <c r="I29" s="928"/>
      <c r="J29" s="25"/>
    </row>
    <row r="30" spans="1:10" s="783" customFormat="1" x14ac:dyDescent="0.2">
      <c r="A30" s="766"/>
      <c r="B30" s="767"/>
      <c r="C30" s="768"/>
      <c r="D30" s="769"/>
      <c r="E30" s="919"/>
      <c r="F30" s="770"/>
      <c r="G30" s="771"/>
      <c r="H30" s="772"/>
      <c r="I30" s="773"/>
      <c r="J30" s="25"/>
    </row>
    <row r="31" spans="1:10" s="783" customFormat="1" x14ac:dyDescent="0.2">
      <c r="A31" s="920" t="s">
        <v>438</v>
      </c>
      <c r="B31" s="921" t="s">
        <v>44</v>
      </c>
      <c r="C31" s="922" t="s">
        <v>365</v>
      </c>
      <c r="D31" s="923" t="s">
        <v>42</v>
      </c>
      <c r="E31" s="924" t="str">
        <f>HYPERLINK("#T-MV-d!$A$5","T-MV-d")</f>
        <v>T-MV-d</v>
      </c>
      <c r="F31" s="925" t="str">
        <f>HYPERLINK("https://kaart.delfi.ee/?bookmark=236e0f8de3f3d8e7138807663f9b5d14","Voka petangihall")</f>
        <v>Voka petangihall</v>
      </c>
      <c r="G31" s="926" t="s">
        <v>43</v>
      </c>
      <c r="H31" s="927" t="s">
        <v>78</v>
      </c>
      <c r="I31" s="928"/>
      <c r="J31" s="25"/>
    </row>
    <row r="32" spans="1:10" s="1024" customFormat="1" x14ac:dyDescent="0.2">
      <c r="A32" s="766" t="s">
        <v>633</v>
      </c>
      <c r="B32" s="767" t="s">
        <v>44</v>
      </c>
      <c r="C32" s="768" t="s">
        <v>586</v>
      </c>
      <c r="D32" s="769"/>
      <c r="E32" s="763" t="str">
        <f>HYPERLINK("#LT!$A$5","LT")</f>
        <v>LT</v>
      </c>
      <c r="F32" s="770" t="str">
        <f>HYPERLINK("https://kaart.delfi.ee/?bookmark=236e0f8de3f3d8e7138807663f9b5d14","Voka petangihall")</f>
        <v>Voka petangihall</v>
      </c>
      <c r="G32" s="771" t="s">
        <v>43</v>
      </c>
      <c r="H32" s="772" t="s">
        <v>78</v>
      </c>
      <c r="I32" s="773"/>
      <c r="J32" s="13"/>
    </row>
    <row r="33" spans="1:10" s="783" customFormat="1" x14ac:dyDescent="0.2">
      <c r="A33" s="912"/>
      <c r="B33" s="913"/>
      <c r="C33" s="914"/>
      <c r="D33" s="612"/>
      <c r="E33" s="918"/>
      <c r="F33" s="915"/>
      <c r="G33" s="916"/>
      <c r="H33" s="917"/>
      <c r="I33" s="615"/>
      <c r="J33" s="25"/>
    </row>
    <row r="34" spans="1:10" x14ac:dyDescent="0.2">
      <c r="A34" s="31" t="s">
        <v>46</v>
      </c>
      <c r="B34" s="31"/>
      <c r="C34" s="31"/>
      <c r="D34" s="28"/>
      <c r="E34" s="30"/>
      <c r="F34" s="29"/>
      <c r="G34" s="28"/>
      <c r="H34" s="28"/>
      <c r="I34" s="32" t="str">
        <f>HYPERLINK("#'Juh Voka 6. sise-KV'!B1","Juhend")</f>
        <v>Juhend</v>
      </c>
    </row>
    <row r="35" spans="1:10" x14ac:dyDescent="0.2">
      <c r="A35" s="31" t="s">
        <v>335</v>
      </c>
      <c r="B35" s="31"/>
      <c r="C35" s="31"/>
      <c r="D35" s="28"/>
      <c r="E35" s="30"/>
      <c r="F35" s="29"/>
      <c r="G35" s="28"/>
      <c r="H35" s="28"/>
      <c r="I35" s="32"/>
    </row>
    <row r="36" spans="1:10" x14ac:dyDescent="0.2">
      <c r="A36" s="33" t="s">
        <v>47</v>
      </c>
      <c r="F36" s="34"/>
      <c r="J36" s="13"/>
    </row>
    <row r="37" spans="1:10" x14ac:dyDescent="0.2">
      <c r="A37" s="35"/>
      <c r="B37" s="36"/>
      <c r="C37" s="13"/>
      <c r="D37" s="37"/>
      <c r="E37" s="10"/>
      <c r="F37" s="10"/>
      <c r="G37" s="13"/>
      <c r="H37" s="12"/>
      <c r="I37" s="13"/>
      <c r="J37" s="13"/>
    </row>
    <row r="38" spans="1:10" x14ac:dyDescent="0.2">
      <c r="A38" s="35"/>
      <c r="B38" s="36"/>
      <c r="C38" s="13"/>
      <c r="D38" s="37"/>
      <c r="E38" s="10"/>
      <c r="F38" s="10"/>
      <c r="G38" s="13"/>
      <c r="H38" s="12"/>
      <c r="I38" s="13"/>
      <c r="J38" s="13"/>
    </row>
  </sheetData>
  <conditionalFormatting sqref="I5:I31">
    <cfRule type="top10" dxfId="2291" priority="1585" rank="1"/>
  </conditionalFormatting>
  <conditionalFormatting sqref="I32">
    <cfRule type="top10" dxfId="2290" priority="1" rank="1"/>
  </conditionalFormatting>
  <pageMargins left="0.59055118110236227" right="0.27559055118110237" top="0.78740157480314965" bottom="0.39370078740157483" header="0.59055118110236227" footer="0"/>
  <pageSetup paperSize="9" fitToHeight="0" orientation="portrait" verticalDpi="1200" r:id="rId1"/>
  <headerFooter>
    <oddHeader>&amp;R&amp;9&amp;P. leht &amp;N&amp; -st</oddHeader>
  </headerFooter>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AP310"/>
  <sheetViews>
    <sheetView showGridLines="0" showRowColHeaders="0" workbookViewId="0">
      <pane ySplit="1" topLeftCell="A2" activePane="bottomLeft" state="frozen"/>
      <selection activeCell="A5" sqref="A5"/>
      <selection pane="bottomLeft" activeCell="A5" sqref="A5"/>
    </sheetView>
  </sheetViews>
  <sheetFormatPr defaultRowHeight="12.75" x14ac:dyDescent="0.2"/>
  <cols>
    <col min="1" max="1" width="3.28515625" style="783" customWidth="1"/>
    <col min="2" max="2" width="33.28515625" style="783" bestFit="1" customWidth="1"/>
    <col min="3" max="3" width="4.7109375" style="783" customWidth="1"/>
    <col min="4" max="4" width="1.140625" style="783" customWidth="1"/>
    <col min="5" max="5" width="2.7109375" style="783" customWidth="1"/>
    <col min="6" max="6" width="9.140625" style="783"/>
    <col min="7" max="7" width="2.7109375" style="783" customWidth="1"/>
    <col min="8" max="8" width="1.140625" style="783" customWidth="1"/>
    <col min="9" max="9" width="2.7109375" style="783" customWidth="1"/>
    <col min="10" max="10" width="9.140625" style="783"/>
    <col min="11" max="11" width="2.7109375" style="783" customWidth="1"/>
    <col min="12" max="12" width="1.140625" style="783" customWidth="1"/>
    <col min="13" max="13" width="2.7109375" style="783" customWidth="1"/>
    <col min="14" max="14" width="9.140625" style="783"/>
    <col min="15" max="15" width="2.7109375" style="783" customWidth="1"/>
    <col min="16" max="16" width="1.140625" style="783" customWidth="1"/>
    <col min="17" max="17" width="2.7109375" style="783" customWidth="1"/>
    <col min="18" max="18" width="9.140625" style="783"/>
    <col min="19" max="19" width="2.7109375" style="783" customWidth="1"/>
    <col min="20" max="20" width="1.140625" style="783" customWidth="1"/>
    <col min="21" max="21" width="2.7109375" style="783" customWidth="1"/>
    <col min="22" max="22" width="9.140625" style="783" customWidth="1"/>
    <col min="23" max="23" width="5.7109375" style="783" bestFit="1" customWidth="1"/>
    <col min="24" max="24" width="5.5703125" style="783" customWidth="1"/>
    <col min="25" max="25" width="7.42578125" style="783" customWidth="1"/>
    <col min="26" max="26" width="2.7109375" style="783" customWidth="1"/>
    <col min="27" max="27" width="1.140625" style="783" customWidth="1"/>
    <col min="28" max="28" width="2.7109375" style="783" customWidth="1"/>
    <col min="29" max="29" width="4.7109375" style="783" customWidth="1"/>
    <col min="30" max="31" width="9.140625" style="783" hidden="1" customWidth="1"/>
    <col min="32" max="32" width="18.28515625" style="783" hidden="1" customWidth="1"/>
    <col min="33" max="33" width="9.140625" style="783" hidden="1" customWidth="1"/>
    <col min="34" max="34" width="14.85546875" style="783" hidden="1" customWidth="1"/>
    <col min="35" max="35" width="9.140625" style="783" hidden="1" customWidth="1"/>
    <col min="36" max="36" width="17.28515625" style="783" hidden="1" customWidth="1"/>
    <col min="37" max="37" width="9.140625" style="783" hidden="1" customWidth="1"/>
    <col min="38" max="38" width="15.28515625" style="783" hidden="1" customWidth="1"/>
    <col min="39" max="39" width="9.140625" style="783" hidden="1" customWidth="1"/>
    <col min="40" max="40" width="17.28515625" style="783" hidden="1" customWidth="1"/>
    <col min="41" max="41" width="9.140625" style="783" hidden="1" customWidth="1"/>
    <col min="42" max="42" width="13.85546875" style="783" hidden="1" customWidth="1"/>
    <col min="43" max="16384" width="9.140625" style="783"/>
  </cols>
  <sheetData>
    <row r="1" spans="1:42" x14ac:dyDescent="0.2">
      <c r="A1" s="226" t="e">
        <f>UPPER((Kalend!#REF!)&amp;" - "&amp;(Kalend!#REF!))&amp;" - "&amp;LOWER(Kalend!#REF!)&amp;" - "&amp;(Kalend!#REF!)&amp;" kell "&amp;(Kalend!#REF!)&amp;" - "&amp;(Kalend!#REF!)</f>
        <v>#REF!</v>
      </c>
      <c r="O1" s="157"/>
      <c r="P1" s="157"/>
      <c r="Q1" s="198"/>
      <c r="R1" s="198"/>
      <c r="S1" s="198"/>
      <c r="T1" s="38"/>
      <c r="U1" s="38"/>
      <c r="V1" s="38"/>
      <c r="W1" s="157"/>
      <c r="X1" s="28"/>
      <c r="Y1" s="157"/>
      <c r="Z1" s="157"/>
      <c r="AD1" s="44" t="s">
        <v>72</v>
      </c>
      <c r="AE1" s="228"/>
      <c r="AF1" s="228"/>
      <c r="AG1" s="228"/>
      <c r="AH1" s="228"/>
      <c r="AI1" s="228"/>
      <c r="AJ1" s="228"/>
      <c r="AK1" s="228"/>
      <c r="AL1" s="228"/>
      <c r="AM1" s="228"/>
      <c r="AN1" s="228"/>
      <c r="AO1" s="351"/>
      <c r="AP1" s="351"/>
    </row>
    <row r="2" spans="1:42" x14ac:dyDescent="0.2">
      <c r="F2" s="157"/>
      <c r="L2" s="234"/>
      <c r="M2" s="234"/>
      <c r="N2" s="234"/>
      <c r="O2" s="157"/>
      <c r="P2" s="157"/>
      <c r="Q2" s="157"/>
      <c r="S2" s="157"/>
      <c r="T2" s="234"/>
      <c r="U2" s="234"/>
      <c r="V2" s="235" t="s">
        <v>235</v>
      </c>
      <c r="W2" s="236">
        <v>1</v>
      </c>
      <c r="X2" s="237" t="s">
        <v>236</v>
      </c>
      <c r="Z2" s="157"/>
      <c r="AD2" s="157"/>
      <c r="AE2" s="157"/>
      <c r="AF2" s="157"/>
      <c r="AG2" s="157"/>
      <c r="AH2" s="157"/>
      <c r="AI2" s="157"/>
      <c r="AJ2" s="237"/>
      <c r="AK2" s="157"/>
      <c r="AL2" s="157"/>
      <c r="AM2" s="157"/>
      <c r="AN2" s="157"/>
    </row>
    <row r="3" spans="1:42" x14ac:dyDescent="0.2">
      <c r="F3" s="157"/>
      <c r="L3" s="234"/>
      <c r="M3" s="234"/>
      <c r="N3" s="234"/>
      <c r="O3" s="157"/>
      <c r="P3" s="157"/>
      <c r="Q3" s="157"/>
      <c r="S3" s="157"/>
      <c r="T3" s="234"/>
      <c r="U3" s="234"/>
      <c r="V3" s="238" t="s">
        <v>237</v>
      </c>
      <c r="W3" s="236">
        <v>0.5</v>
      </c>
      <c r="X3" s="237" t="s">
        <v>236</v>
      </c>
      <c r="Z3" s="157"/>
      <c r="AE3" s="157"/>
      <c r="AG3" s="157"/>
      <c r="AH3" s="157"/>
      <c r="AI3" s="157"/>
      <c r="AJ3" s="157"/>
      <c r="AK3" s="157"/>
      <c r="AL3" s="157"/>
      <c r="AM3" s="157"/>
      <c r="AN3" s="157"/>
    </row>
    <row r="4" spans="1:42" x14ac:dyDescent="0.2">
      <c r="F4" s="157"/>
      <c r="L4" s="157"/>
      <c r="M4" s="157"/>
      <c r="N4" s="157"/>
      <c r="O4" s="157"/>
      <c r="P4" s="157"/>
      <c r="Q4" s="157"/>
      <c r="S4" s="157"/>
      <c r="T4" s="157"/>
      <c r="U4" s="157"/>
      <c r="V4" s="239" t="s">
        <v>238</v>
      </c>
      <c r="W4" s="236">
        <v>0</v>
      </c>
      <c r="X4" s="237" t="s">
        <v>236</v>
      </c>
      <c r="Z4" s="157"/>
      <c r="AA4" s="157"/>
      <c r="AE4" s="234"/>
      <c r="AF4" s="234"/>
      <c r="AG4" s="234"/>
      <c r="AH4" s="225"/>
      <c r="AI4" s="234"/>
      <c r="AJ4" s="234"/>
      <c r="AK4" s="234"/>
      <c r="AL4" s="234"/>
      <c r="AM4" s="234"/>
      <c r="AN4" s="234"/>
      <c r="AO4" s="234"/>
      <c r="AP4" s="234"/>
    </row>
    <row r="5" spans="1:42" x14ac:dyDescent="0.2">
      <c r="F5" s="157"/>
      <c r="L5" s="157"/>
      <c r="M5" s="157"/>
      <c r="N5" s="157"/>
      <c r="O5" s="157"/>
      <c r="P5" s="157"/>
      <c r="Q5" s="157"/>
      <c r="R5" s="157"/>
      <c r="S5" s="157"/>
      <c r="T5" s="157"/>
      <c r="U5" s="157"/>
      <c r="V5" s="157"/>
      <c r="W5" s="157"/>
      <c r="X5" s="157"/>
      <c r="Y5" s="157"/>
      <c r="Z5" s="157"/>
      <c r="AB5" s="414" t="s">
        <v>310</v>
      </c>
      <c r="AC5" s="157"/>
      <c r="AD5" s="411" t="s">
        <v>215</v>
      </c>
    </row>
    <row r="6" spans="1:42" x14ac:dyDescent="0.2">
      <c r="A6" s="382" t="s">
        <v>10</v>
      </c>
      <c r="B6" s="382" t="s">
        <v>57</v>
      </c>
      <c r="C6" s="383" t="s">
        <v>172</v>
      </c>
      <c r="D6" s="384"/>
      <c r="E6" s="384"/>
      <c r="F6" s="385"/>
      <c r="G6" s="383" t="s">
        <v>175</v>
      </c>
      <c r="H6" s="384"/>
      <c r="I6" s="384"/>
      <c r="J6" s="385"/>
      <c r="K6" s="383" t="s">
        <v>178</v>
      </c>
      <c r="L6" s="384"/>
      <c r="M6" s="384"/>
      <c r="N6" s="385"/>
      <c r="O6" s="383" t="s">
        <v>181</v>
      </c>
      <c r="P6" s="384"/>
      <c r="Q6" s="384"/>
      <c r="R6" s="385"/>
      <c r="S6" s="383" t="s">
        <v>183</v>
      </c>
      <c r="T6" s="384"/>
      <c r="U6" s="384"/>
      <c r="V6" s="385"/>
      <c r="W6" s="382" t="s">
        <v>80</v>
      </c>
      <c r="X6" s="386" t="s">
        <v>297</v>
      </c>
      <c r="Y6" s="641" t="s">
        <v>347</v>
      </c>
      <c r="Z6" s="386"/>
      <c r="AA6" s="387" t="s">
        <v>298</v>
      </c>
      <c r="AB6" s="388"/>
      <c r="AC6" s="644" t="s">
        <v>171</v>
      </c>
      <c r="AD6" s="158" t="s">
        <v>302</v>
      </c>
      <c r="AE6" s="159"/>
      <c r="AF6" s="159" t="s">
        <v>231</v>
      </c>
      <c r="AG6" s="159"/>
      <c r="AH6" s="229" t="s">
        <v>232</v>
      </c>
      <c r="AI6" s="159"/>
      <c r="AJ6" s="159" t="s">
        <v>233</v>
      </c>
      <c r="AK6" s="160"/>
      <c r="AL6" s="159" t="s">
        <v>234</v>
      </c>
      <c r="AM6" s="160"/>
      <c r="AN6" s="160" t="s">
        <v>308</v>
      </c>
      <c r="AO6" s="410"/>
      <c r="AP6" s="160" t="s">
        <v>309</v>
      </c>
    </row>
    <row r="7" spans="1:42" x14ac:dyDescent="0.2">
      <c r="A7" s="389">
        <v>1</v>
      </c>
      <c r="B7" s="455" t="s">
        <v>357</v>
      </c>
      <c r="C7" s="390">
        <v>13</v>
      </c>
      <c r="D7" s="391" t="s">
        <v>299</v>
      </c>
      <c r="E7" s="392">
        <v>7</v>
      </c>
      <c r="F7" s="393" t="s">
        <v>341</v>
      </c>
      <c r="G7" s="390">
        <v>13</v>
      </c>
      <c r="H7" s="391" t="s">
        <v>299</v>
      </c>
      <c r="I7" s="392">
        <v>2</v>
      </c>
      <c r="J7" s="393" t="s">
        <v>382</v>
      </c>
      <c r="K7" s="390">
        <v>13</v>
      </c>
      <c r="L7" s="391" t="s">
        <v>299</v>
      </c>
      <c r="M7" s="392">
        <v>7</v>
      </c>
      <c r="N7" s="393" t="s">
        <v>355</v>
      </c>
      <c r="O7" s="390">
        <v>13</v>
      </c>
      <c r="P7" s="391" t="s">
        <v>299</v>
      </c>
      <c r="Q7" s="392">
        <v>3</v>
      </c>
      <c r="R7" s="393" t="s">
        <v>390</v>
      </c>
      <c r="S7" s="390">
        <v>13</v>
      </c>
      <c r="T7" s="391" t="s">
        <v>299</v>
      </c>
      <c r="U7" s="392">
        <v>6</v>
      </c>
      <c r="V7" s="393" t="s">
        <v>391</v>
      </c>
      <c r="W7" s="394">
        <f t="shared" ref="W7:W17" si="0">IF(C7&gt;E7,W$2,IF(C7&lt;E7,W$4,IF(ISNUMBER(C7),W$3,0)))+IF(G7&gt;I7,W$2,IF(G7&lt;I7,W$4,IF(ISNUMBER(G7),W$3,0)))+IF(K7&gt;M7,W$2,IF(K7&lt;M7,W$4,IF(ISNUMBER(K7),W$3,0)))+IF(O7&gt;Q7,W$2,IF(O7&lt;Q7,W$4,IF(ISNUMBER(O7),W$3,0)))+IF(S7&gt;U7,W$2,IF(S7&lt;U7,W$4,IF(ISNUMBER(S7),W$3,0)))</f>
        <v>5</v>
      </c>
      <c r="X7" s="784">
        <v>22</v>
      </c>
      <c r="Y7" s="786">
        <v>112</v>
      </c>
      <c r="Z7" s="390">
        <f t="shared" ref="Z7:Z17" si="1">C7+G7+K7+O7+S7</f>
        <v>65</v>
      </c>
      <c r="AA7" s="391" t="s">
        <v>299</v>
      </c>
      <c r="AB7" s="396">
        <f t="shared" ref="AB7:AB17" si="2">E7+I7+M7+Q7+U7</f>
        <v>25</v>
      </c>
      <c r="AC7" s="397">
        <f t="shared" ref="AC7:AC17" si="3">Z7-AB7</f>
        <v>40</v>
      </c>
      <c r="AD7" s="231">
        <f>SUM(AE7:AP7)</f>
        <v>82</v>
      </c>
      <c r="AE7" s="232">
        <f>IFERROR(INDEX(V!$R:$R,MATCH(AF7,V!$L:$L,0)),"")</f>
        <v>0</v>
      </c>
      <c r="AF7" s="233" t="str">
        <f>IFERROR(LEFT($B7,(FIND(",",$B7,1)-1)),"")</f>
        <v>Kenneth Muusikus</v>
      </c>
      <c r="AG7" s="232">
        <f>IFERROR(INDEX(V!$R:$R,MATCH(AH7,V!$L:$L,0)),"")</f>
        <v>82</v>
      </c>
      <c r="AH7" s="233" t="str">
        <f>IFERROR(MID($B7,FIND(", ",$B7)+2,256),"")</f>
        <v>Tõnis Neiland</v>
      </c>
      <c r="AI7" s="232" t="str">
        <f>IFERROR(INDEX(V!$R:$R,MATCH(AJ7,V!$L:$L,0)),"")</f>
        <v/>
      </c>
      <c r="AJ7" s="233" t="str">
        <f>IFERROR(MID($B7,FIND("^",SUBSTITUTE($B7,", ","^",1))+2,FIND("^",SUBSTITUTE($B7,", ","^",2))-FIND("^",SUBSTITUTE($B7,", ","^",1))-2),"")</f>
        <v/>
      </c>
      <c r="AK7" s="232" t="str">
        <f>IFERROR(INDEX(V!$R:$R,MATCH(AL7,V!$L:$L,0)),"")</f>
        <v/>
      </c>
      <c r="AL7" s="233" t="str">
        <f>IFERROR(MID($B7,FIND(", ",$B7,FIND(", ",$B7,FIND(", ",$B7))+1)+2,30000),"")</f>
        <v/>
      </c>
      <c r="AM7" s="232" t="str">
        <f>IFERROR(INDEX(V!$R:$R,MATCH(AN7,V!$L:$L,0)),"")</f>
        <v/>
      </c>
      <c r="AN7" s="233" t="str">
        <f>IFERROR(MID($B7,FIND(", ",$B7,FIND(", ",$B7)+1)+2,FIND(", ",$B7,FIND(", ",$B7,FIND(", ",$B7)+1)+1)-FIND(", ",$B7,FIND(", ",$B7)+1)-2),"")</f>
        <v/>
      </c>
      <c r="AO7" s="232" t="str">
        <f>IFERROR(INDEX(V!$R:$R,MATCH(AP7,V!$L:$L,0)),"")</f>
        <v/>
      </c>
      <c r="AP7" s="233" t="str">
        <f>IFERROR(MID($B7,FIND(", ",$B7,FIND(", ",$B7,FIND(", ",$B7)+1)+1)+2,30000),"")</f>
        <v/>
      </c>
    </row>
    <row r="8" spans="1:42" x14ac:dyDescent="0.2">
      <c r="A8" s="389">
        <v>2</v>
      </c>
      <c r="B8" s="282" t="s">
        <v>381</v>
      </c>
      <c r="C8" s="390">
        <v>2</v>
      </c>
      <c r="D8" s="391" t="s">
        <v>299</v>
      </c>
      <c r="E8" s="392">
        <v>13</v>
      </c>
      <c r="F8" s="393" t="s">
        <v>257</v>
      </c>
      <c r="G8" s="390">
        <v>13</v>
      </c>
      <c r="H8" s="391" t="s">
        <v>299</v>
      </c>
      <c r="I8" s="392">
        <v>7</v>
      </c>
      <c r="J8" s="393" t="s">
        <v>341</v>
      </c>
      <c r="K8" s="390">
        <v>13</v>
      </c>
      <c r="L8" s="391" t="s">
        <v>299</v>
      </c>
      <c r="M8" s="392">
        <v>5</v>
      </c>
      <c r="N8" s="393" t="s">
        <v>352</v>
      </c>
      <c r="O8" s="390">
        <v>13</v>
      </c>
      <c r="P8" s="391" t="s">
        <v>299</v>
      </c>
      <c r="Q8" s="392">
        <v>4</v>
      </c>
      <c r="R8" s="393" t="s">
        <v>392</v>
      </c>
      <c r="S8" s="390">
        <v>13</v>
      </c>
      <c r="T8" s="391" t="s">
        <v>299</v>
      </c>
      <c r="U8" s="392">
        <v>8</v>
      </c>
      <c r="V8" s="393" t="s">
        <v>390</v>
      </c>
      <c r="W8" s="394">
        <f t="shared" si="0"/>
        <v>4</v>
      </c>
      <c r="X8" s="784">
        <v>20</v>
      </c>
      <c r="Y8" s="786">
        <v>102</v>
      </c>
      <c r="Z8" s="390">
        <f t="shared" si="1"/>
        <v>54</v>
      </c>
      <c r="AA8" s="391" t="s">
        <v>299</v>
      </c>
      <c r="AB8" s="396">
        <f t="shared" si="2"/>
        <v>37</v>
      </c>
      <c r="AC8" s="397">
        <f t="shared" si="3"/>
        <v>17</v>
      </c>
      <c r="AD8" s="231">
        <f t="shared" ref="AD8:AD11" si="4">SUM(AE8:AL8)</f>
        <v>82</v>
      </c>
      <c r="AE8" s="232">
        <f>IFERROR(INDEX(V!$R:$R,MATCH(AF8,V!$L:$L,0)),"")</f>
        <v>0</v>
      </c>
      <c r="AF8" s="233" t="str">
        <f t="shared" ref="AF8:AF17" si="5">IFERROR(LEFT($B8,(FIND(",",$B8,1)-1)),"")</f>
        <v>Oksana Rõndenkova</v>
      </c>
      <c r="AG8" s="232">
        <f>IFERROR(INDEX(V!$R:$R,MATCH(AH8,V!$L:$L,0)),"")</f>
        <v>82</v>
      </c>
      <c r="AH8" s="233" t="str">
        <f t="shared" ref="AH8:AH17" si="6">IFERROR(MID($B8,FIND(", ",$B8)+2,256),"")</f>
        <v>Oleg Rõndenkov</v>
      </c>
      <c r="AI8" s="232" t="str">
        <f>IFERROR(INDEX(V!$R:$R,MATCH(AJ8,V!$L:$L,0)),"")</f>
        <v/>
      </c>
      <c r="AJ8" s="233" t="str">
        <f t="shared" ref="AJ8:AJ17" si="7">IFERROR(MID($B8,FIND("^",SUBSTITUTE($B8,", ","^",1))+2,FIND("^",SUBSTITUTE($B8,", ","^",2))-FIND("^",SUBSTITUTE($B8,", ","^",1))-2),"")</f>
        <v/>
      </c>
      <c r="AK8" s="232" t="str">
        <f>IFERROR(INDEX(V!$R:$R,MATCH(AL8,V!$L:$L,0)),"")</f>
        <v/>
      </c>
      <c r="AL8" s="233" t="str">
        <f t="shared" ref="AL8:AL17" si="8">IFERROR(MID($B8,FIND(", ",$B8,FIND(", ",$B8,FIND(", ",$B8))+1)+2,30000),"")</f>
        <v/>
      </c>
      <c r="AM8" s="232" t="str">
        <f>IFERROR(INDEX(V!$R:$R,MATCH(AN8,V!$L:$L,0)),"")</f>
        <v/>
      </c>
      <c r="AN8" s="233" t="str">
        <f t="shared" ref="AN8:AN17" si="9">IFERROR(MID($B8,FIND(", ",$B8,FIND(", ",$B8)+1)+2,FIND(", ",$B8,FIND(", ",$B8,FIND(", ",$B8)+1)+1)-FIND(", ",$B8,FIND(", ",$B8)+1)-2),"")</f>
        <v/>
      </c>
      <c r="AO8" s="232" t="str">
        <f>IFERROR(INDEX(V!$R:$R,MATCH(AP8,V!$L:$L,0)),"")</f>
        <v/>
      </c>
      <c r="AP8" s="233" t="str">
        <f t="shared" ref="AP8:AP17" si="10">IFERROR(MID($B8,FIND(", ",$B8,FIND(", ",$B8,FIND(", ",$B8)+1)+1)+2,30000),"")</f>
        <v/>
      </c>
    </row>
    <row r="9" spans="1:42" x14ac:dyDescent="0.2">
      <c r="A9" s="389">
        <v>3</v>
      </c>
      <c r="B9" s="302" t="s">
        <v>390</v>
      </c>
      <c r="C9" s="390">
        <v>13</v>
      </c>
      <c r="D9" s="391" t="s">
        <v>299</v>
      </c>
      <c r="E9" s="392">
        <v>5</v>
      </c>
      <c r="F9" s="393" t="s">
        <v>391</v>
      </c>
      <c r="G9" s="390">
        <v>12</v>
      </c>
      <c r="H9" s="391" t="s">
        <v>299</v>
      </c>
      <c r="I9" s="392">
        <v>9</v>
      </c>
      <c r="J9" s="393" t="s">
        <v>355</v>
      </c>
      <c r="K9" s="390">
        <v>13</v>
      </c>
      <c r="L9" s="391" t="s">
        <v>299</v>
      </c>
      <c r="M9" s="392">
        <v>5</v>
      </c>
      <c r="N9" s="393" t="s">
        <v>346</v>
      </c>
      <c r="O9" s="390">
        <v>3</v>
      </c>
      <c r="P9" s="391" t="s">
        <v>299</v>
      </c>
      <c r="Q9" s="392">
        <v>13</v>
      </c>
      <c r="R9" s="393" t="s">
        <v>357</v>
      </c>
      <c r="S9" s="390">
        <v>8</v>
      </c>
      <c r="T9" s="391" t="s">
        <v>299</v>
      </c>
      <c r="U9" s="392">
        <v>13</v>
      </c>
      <c r="V9" s="393" t="s">
        <v>381</v>
      </c>
      <c r="W9" s="394">
        <f t="shared" si="0"/>
        <v>3</v>
      </c>
      <c r="X9" s="784">
        <v>32</v>
      </c>
      <c r="Y9" s="786">
        <v>126</v>
      </c>
      <c r="Z9" s="390">
        <f t="shared" si="1"/>
        <v>49</v>
      </c>
      <c r="AA9" s="391" t="s">
        <v>299</v>
      </c>
      <c r="AB9" s="396">
        <f t="shared" si="2"/>
        <v>45</v>
      </c>
      <c r="AC9" s="397">
        <f t="shared" si="3"/>
        <v>4</v>
      </c>
      <c r="AD9" s="231">
        <f t="shared" si="4"/>
        <v>206</v>
      </c>
      <c r="AE9" s="232">
        <f>IFERROR(INDEX(V!$R:$R,MATCH(AF9,V!$L:$L,0)),"")</f>
        <v>82</v>
      </c>
      <c r="AF9" s="233" t="str">
        <f t="shared" si="5"/>
        <v>Peep Peenema</v>
      </c>
      <c r="AG9" s="232">
        <f>IFERROR(INDEX(V!$R:$R,MATCH(AH9,V!$L:$L,0)),"")</f>
        <v>124</v>
      </c>
      <c r="AH9" s="233" t="str">
        <f t="shared" si="6"/>
        <v>Sirje Maala</v>
      </c>
      <c r="AI9" s="232" t="str">
        <f>IFERROR(INDEX(V!$R:$R,MATCH(AJ9,V!$L:$L,0)),"")</f>
        <v/>
      </c>
      <c r="AJ9" s="233" t="str">
        <f t="shared" si="7"/>
        <v/>
      </c>
      <c r="AK9" s="232" t="str">
        <f>IFERROR(INDEX(V!$R:$R,MATCH(AL9,V!$L:$L,0)),"")</f>
        <v/>
      </c>
      <c r="AL9" s="233" t="str">
        <f t="shared" si="8"/>
        <v/>
      </c>
      <c r="AM9" s="232" t="str">
        <f>IFERROR(INDEX(V!$R:$R,MATCH(AN9,V!$L:$L,0)),"")</f>
        <v/>
      </c>
      <c r="AN9" s="233" t="str">
        <f t="shared" si="9"/>
        <v/>
      </c>
      <c r="AO9" s="232" t="str">
        <f>IFERROR(INDEX(V!$R:$R,MATCH(AP9,V!$L:$L,0)),"")</f>
        <v/>
      </c>
      <c r="AP9" s="233" t="str">
        <f t="shared" si="10"/>
        <v/>
      </c>
    </row>
    <row r="10" spans="1:42" x14ac:dyDescent="0.2">
      <c r="A10" s="389">
        <v>4</v>
      </c>
      <c r="B10" s="302" t="s">
        <v>391</v>
      </c>
      <c r="C10" s="390">
        <v>5</v>
      </c>
      <c r="D10" s="391" t="s">
        <v>299</v>
      </c>
      <c r="E10" s="392">
        <v>13</v>
      </c>
      <c r="F10" s="393" t="s">
        <v>390</v>
      </c>
      <c r="G10" s="390">
        <v>13</v>
      </c>
      <c r="H10" s="391" t="s">
        <v>299</v>
      </c>
      <c r="I10" s="392">
        <v>10</v>
      </c>
      <c r="J10" s="393" t="s">
        <v>352</v>
      </c>
      <c r="K10" s="390">
        <v>13</v>
      </c>
      <c r="L10" s="391" t="s">
        <v>299</v>
      </c>
      <c r="M10" s="392">
        <v>11</v>
      </c>
      <c r="N10" s="393" t="s">
        <v>257</v>
      </c>
      <c r="O10" s="390">
        <v>13</v>
      </c>
      <c r="P10" s="391" t="s">
        <v>299</v>
      </c>
      <c r="Q10" s="392">
        <v>5</v>
      </c>
      <c r="R10" s="393" t="s">
        <v>346</v>
      </c>
      <c r="S10" s="390">
        <v>6</v>
      </c>
      <c r="T10" s="391" t="s">
        <v>299</v>
      </c>
      <c r="U10" s="392">
        <v>13</v>
      </c>
      <c r="V10" s="393" t="s">
        <v>357</v>
      </c>
      <c r="W10" s="394">
        <f t="shared" si="0"/>
        <v>3</v>
      </c>
      <c r="X10" s="784">
        <v>30</v>
      </c>
      <c r="Y10" s="786">
        <v>126</v>
      </c>
      <c r="Z10" s="390">
        <f t="shared" si="1"/>
        <v>50</v>
      </c>
      <c r="AA10" s="391" t="s">
        <v>299</v>
      </c>
      <c r="AB10" s="396">
        <f t="shared" si="2"/>
        <v>52</v>
      </c>
      <c r="AC10" s="397">
        <f t="shared" si="3"/>
        <v>-2</v>
      </c>
      <c r="AD10" s="231">
        <f t="shared" si="4"/>
        <v>144</v>
      </c>
      <c r="AE10" s="232">
        <f>IFERROR(INDEX(V!$R:$R,MATCH(AF10,V!$L:$L,0)),"")</f>
        <v>128</v>
      </c>
      <c r="AF10" s="233" t="str">
        <f t="shared" si="5"/>
        <v>Kaspar Mänd</v>
      </c>
      <c r="AG10" s="232">
        <f>IFERROR(INDEX(V!$R:$R,MATCH(AH10,V!$L:$L,0)),"")</f>
        <v>16</v>
      </c>
      <c r="AH10" s="233" t="str">
        <f t="shared" si="6"/>
        <v>Oskar Sepp</v>
      </c>
      <c r="AI10" s="232" t="str">
        <f>IFERROR(INDEX(V!$R:$R,MATCH(AJ10,V!$L:$L,0)),"")</f>
        <v/>
      </c>
      <c r="AJ10" s="233" t="str">
        <f t="shared" si="7"/>
        <v/>
      </c>
      <c r="AK10" s="232" t="str">
        <f>IFERROR(INDEX(V!$R:$R,MATCH(AL10,V!$L:$L,0)),"")</f>
        <v/>
      </c>
      <c r="AL10" s="233" t="str">
        <f t="shared" si="8"/>
        <v/>
      </c>
      <c r="AM10" s="232" t="str">
        <f>IFERROR(INDEX(V!$R:$R,MATCH(AN10,V!$L:$L,0)),"")</f>
        <v/>
      </c>
      <c r="AN10" s="233" t="str">
        <f t="shared" si="9"/>
        <v/>
      </c>
      <c r="AO10" s="232" t="str">
        <f>IFERROR(INDEX(V!$R:$R,MATCH(AP10,V!$L:$L,0)),"")</f>
        <v/>
      </c>
      <c r="AP10" s="233" t="str">
        <f t="shared" si="10"/>
        <v/>
      </c>
    </row>
    <row r="11" spans="1:42" x14ac:dyDescent="0.2">
      <c r="A11" s="389">
        <v>5</v>
      </c>
      <c r="B11" s="282" t="s">
        <v>257</v>
      </c>
      <c r="C11" s="390">
        <v>13</v>
      </c>
      <c r="D11" s="391" t="s">
        <v>299</v>
      </c>
      <c r="E11" s="392">
        <v>2</v>
      </c>
      <c r="F11" s="393" t="s">
        <v>381</v>
      </c>
      <c r="G11" s="390">
        <v>9</v>
      </c>
      <c r="H11" s="391" t="s">
        <v>299</v>
      </c>
      <c r="I11" s="392">
        <v>13</v>
      </c>
      <c r="J11" s="393" t="s">
        <v>346</v>
      </c>
      <c r="K11" s="390">
        <v>11</v>
      </c>
      <c r="L11" s="391" t="s">
        <v>299</v>
      </c>
      <c r="M11" s="392">
        <v>13</v>
      </c>
      <c r="N11" s="393" t="s">
        <v>391</v>
      </c>
      <c r="O11" s="390">
        <v>13</v>
      </c>
      <c r="P11" s="391" t="s">
        <v>299</v>
      </c>
      <c r="Q11" s="392">
        <v>5</v>
      </c>
      <c r="R11" s="393" t="s">
        <v>367</v>
      </c>
      <c r="S11" s="390">
        <v>13</v>
      </c>
      <c r="T11" s="391" t="s">
        <v>299</v>
      </c>
      <c r="U11" s="392">
        <v>5</v>
      </c>
      <c r="V11" s="393" t="s">
        <v>392</v>
      </c>
      <c r="W11" s="394">
        <f t="shared" si="0"/>
        <v>3</v>
      </c>
      <c r="X11" s="784">
        <v>24</v>
      </c>
      <c r="Y11" s="786">
        <v>124</v>
      </c>
      <c r="Z11" s="390">
        <f t="shared" si="1"/>
        <v>59</v>
      </c>
      <c r="AA11" s="391" t="s">
        <v>299</v>
      </c>
      <c r="AB11" s="396">
        <f t="shared" si="2"/>
        <v>38</v>
      </c>
      <c r="AC11" s="397">
        <f t="shared" si="3"/>
        <v>21</v>
      </c>
      <c r="AD11" s="231">
        <f t="shared" si="4"/>
        <v>196</v>
      </c>
      <c r="AE11" s="232">
        <f>IFERROR(INDEX(V!$R:$R,MATCH(AF11,V!$L:$L,0)),"")</f>
        <v>98</v>
      </c>
      <c r="AF11" s="233" t="str">
        <f t="shared" si="5"/>
        <v>Ljudmila Varendi</v>
      </c>
      <c r="AG11" s="232">
        <f>IFERROR(INDEX(V!$R:$R,MATCH(AH11,V!$L:$L,0)),"")</f>
        <v>98</v>
      </c>
      <c r="AH11" s="233" t="str">
        <f t="shared" si="6"/>
        <v>Viktor Švarõgin</v>
      </c>
      <c r="AI11" s="232" t="str">
        <f>IFERROR(INDEX(V!$R:$R,MATCH(AJ11,V!$L:$L,0)),"")</f>
        <v/>
      </c>
      <c r="AJ11" s="233" t="str">
        <f t="shared" si="7"/>
        <v/>
      </c>
      <c r="AK11" s="232" t="str">
        <f>IFERROR(INDEX(V!$R:$R,MATCH(AL11,V!$L:$L,0)),"")</f>
        <v/>
      </c>
      <c r="AL11" s="233" t="str">
        <f t="shared" si="8"/>
        <v/>
      </c>
      <c r="AM11" s="232" t="str">
        <f>IFERROR(INDEX(V!$R:$R,MATCH(AN11,V!$L:$L,0)),"")</f>
        <v/>
      </c>
      <c r="AN11" s="233" t="str">
        <f t="shared" si="9"/>
        <v/>
      </c>
      <c r="AO11" s="232" t="str">
        <f>IFERROR(INDEX(V!$R:$R,MATCH(AP11,V!$L:$L,0)),"")</f>
        <v/>
      </c>
      <c r="AP11" s="233" t="str">
        <f t="shared" si="10"/>
        <v/>
      </c>
    </row>
    <row r="12" spans="1:42" x14ac:dyDescent="0.2">
      <c r="A12" s="389">
        <v>6</v>
      </c>
      <c r="B12" s="302" t="s">
        <v>382</v>
      </c>
      <c r="C12" s="390">
        <v>13</v>
      </c>
      <c r="D12" s="391" t="s">
        <v>299</v>
      </c>
      <c r="E12" s="392">
        <v>11</v>
      </c>
      <c r="F12" s="393" t="s">
        <v>367</v>
      </c>
      <c r="G12" s="390">
        <v>2</v>
      </c>
      <c r="H12" s="391" t="s">
        <v>299</v>
      </c>
      <c r="I12" s="392">
        <v>13</v>
      </c>
      <c r="J12" s="393" t="s">
        <v>357</v>
      </c>
      <c r="K12" s="390">
        <v>3</v>
      </c>
      <c r="L12" s="391" t="s">
        <v>299</v>
      </c>
      <c r="M12" s="392">
        <v>13</v>
      </c>
      <c r="N12" s="393" t="s">
        <v>392</v>
      </c>
      <c r="O12" s="390">
        <v>13</v>
      </c>
      <c r="P12" s="391" t="s">
        <v>299</v>
      </c>
      <c r="Q12" s="392">
        <v>2</v>
      </c>
      <c r="R12" s="393" t="s">
        <v>355</v>
      </c>
      <c r="S12" s="390">
        <v>12</v>
      </c>
      <c r="T12" s="391" t="s">
        <v>299</v>
      </c>
      <c r="U12" s="392">
        <v>11</v>
      </c>
      <c r="V12" s="393" t="s">
        <v>346</v>
      </c>
      <c r="W12" s="394">
        <f t="shared" si="0"/>
        <v>3</v>
      </c>
      <c r="X12" s="784">
        <v>24</v>
      </c>
      <c r="Y12" s="786">
        <v>122</v>
      </c>
      <c r="Z12" s="390">
        <f t="shared" si="1"/>
        <v>43</v>
      </c>
      <c r="AA12" s="391" t="s">
        <v>299</v>
      </c>
      <c r="AB12" s="396">
        <f t="shared" si="2"/>
        <v>50</v>
      </c>
      <c r="AC12" s="397">
        <f t="shared" si="3"/>
        <v>-7</v>
      </c>
      <c r="AD12" s="231">
        <f t="shared" ref="AD12" si="11">SUM(AE12:AL12)</f>
        <v>110</v>
      </c>
      <c r="AE12" s="232">
        <f>IFERROR(INDEX(V!$R:$R,MATCH(AF12,V!$L:$L,0)),"")</f>
        <v>62</v>
      </c>
      <c r="AF12" s="233" t="str">
        <f t="shared" si="5"/>
        <v>Johannes Neiland</v>
      </c>
      <c r="AG12" s="232">
        <f>IFERROR(INDEX(V!$R:$R,MATCH(AH12,V!$L:$L,0)),"")</f>
        <v>48</v>
      </c>
      <c r="AH12" s="233" t="str">
        <f t="shared" si="6"/>
        <v>Sander Rose</v>
      </c>
      <c r="AI12" s="232" t="str">
        <f>IFERROR(INDEX(V!$R:$R,MATCH(AJ12,V!$L:$L,0)),"")</f>
        <v/>
      </c>
      <c r="AJ12" s="233" t="str">
        <f t="shared" si="7"/>
        <v/>
      </c>
      <c r="AK12" s="232" t="str">
        <f>IFERROR(INDEX(V!$R:$R,MATCH(AL12,V!$L:$L,0)),"")</f>
        <v/>
      </c>
      <c r="AL12" s="233" t="str">
        <f t="shared" si="8"/>
        <v/>
      </c>
      <c r="AM12" s="232" t="str">
        <f>IFERROR(INDEX(V!$R:$R,MATCH(AN12,V!$L:$L,0)),"")</f>
        <v/>
      </c>
      <c r="AN12" s="233" t="str">
        <f t="shared" si="9"/>
        <v/>
      </c>
      <c r="AO12" s="232" t="str">
        <f>IFERROR(INDEX(V!$R:$R,MATCH(AP12,V!$L:$L,0)),"")</f>
        <v/>
      </c>
      <c r="AP12" s="233" t="str">
        <f t="shared" si="10"/>
        <v/>
      </c>
    </row>
    <row r="13" spans="1:42" x14ac:dyDescent="0.2">
      <c r="A13" s="389">
        <v>7</v>
      </c>
      <c r="B13" s="282" t="s">
        <v>346</v>
      </c>
      <c r="C13" s="390">
        <v>13</v>
      </c>
      <c r="D13" s="391" t="s">
        <v>299</v>
      </c>
      <c r="E13" s="392">
        <v>4</v>
      </c>
      <c r="F13" s="393" t="s">
        <v>352</v>
      </c>
      <c r="G13" s="390">
        <v>13</v>
      </c>
      <c r="H13" s="391" t="s">
        <v>299</v>
      </c>
      <c r="I13" s="392">
        <v>9</v>
      </c>
      <c r="J13" s="393" t="s">
        <v>257</v>
      </c>
      <c r="K13" s="390">
        <v>5</v>
      </c>
      <c r="L13" s="391" t="s">
        <v>299</v>
      </c>
      <c r="M13" s="392">
        <v>13</v>
      </c>
      <c r="N13" s="393" t="s">
        <v>390</v>
      </c>
      <c r="O13" s="390">
        <v>5</v>
      </c>
      <c r="P13" s="391" t="s">
        <v>299</v>
      </c>
      <c r="Q13" s="392">
        <v>13</v>
      </c>
      <c r="R13" s="393" t="s">
        <v>391</v>
      </c>
      <c r="S13" s="390">
        <v>11</v>
      </c>
      <c r="T13" s="391" t="s">
        <v>299</v>
      </c>
      <c r="U13" s="392">
        <v>12</v>
      </c>
      <c r="V13" s="393" t="s">
        <v>382</v>
      </c>
      <c r="W13" s="394">
        <f t="shared" si="0"/>
        <v>2</v>
      </c>
      <c r="X13" s="784">
        <v>28</v>
      </c>
      <c r="Y13" s="786">
        <v>130</v>
      </c>
      <c r="Z13" s="390">
        <f t="shared" si="1"/>
        <v>47</v>
      </c>
      <c r="AA13" s="391" t="s">
        <v>299</v>
      </c>
      <c r="AB13" s="396">
        <f t="shared" si="2"/>
        <v>51</v>
      </c>
      <c r="AC13" s="397">
        <f t="shared" si="3"/>
        <v>-4</v>
      </c>
      <c r="AD13" s="231">
        <f t="shared" ref="AD13" si="12">SUM(AE13:AL13)</f>
        <v>58</v>
      </c>
      <c r="AE13" s="232">
        <f>IFERROR(INDEX(V!$R:$R,MATCH(AF13,V!$L:$L,0)),"")</f>
        <v>28</v>
      </c>
      <c r="AF13" s="233" t="str">
        <f t="shared" si="5"/>
        <v>Boriss Klubov</v>
      </c>
      <c r="AG13" s="232">
        <f>IFERROR(INDEX(V!$R:$R,MATCH(AH13,V!$L:$L,0)),"")</f>
        <v>30</v>
      </c>
      <c r="AH13" s="233" t="str">
        <f t="shared" si="6"/>
        <v>Elmo Lageda</v>
      </c>
      <c r="AI13" s="232" t="str">
        <f>IFERROR(INDEX(V!$R:$R,MATCH(AJ13,V!$L:$L,0)),"")</f>
        <v/>
      </c>
      <c r="AJ13" s="233" t="str">
        <f t="shared" si="7"/>
        <v/>
      </c>
      <c r="AK13" s="232" t="str">
        <f>IFERROR(INDEX(V!$R:$R,MATCH(AL13,V!$L:$L,0)),"")</f>
        <v/>
      </c>
      <c r="AL13" s="233" t="str">
        <f t="shared" si="8"/>
        <v/>
      </c>
      <c r="AM13" s="232" t="str">
        <f>IFERROR(INDEX(V!$R:$R,MATCH(AN13,V!$L:$L,0)),"")</f>
        <v/>
      </c>
      <c r="AN13" s="233" t="str">
        <f t="shared" si="9"/>
        <v/>
      </c>
      <c r="AO13" s="232" t="str">
        <f>IFERROR(INDEX(V!$R:$R,MATCH(AP13,V!$L:$L,0)),"")</f>
        <v/>
      </c>
      <c r="AP13" s="233" t="str">
        <f t="shared" si="10"/>
        <v/>
      </c>
    </row>
    <row r="14" spans="1:42" x14ac:dyDescent="0.2">
      <c r="A14" s="389">
        <v>8</v>
      </c>
      <c r="B14" s="302" t="s">
        <v>392</v>
      </c>
      <c r="C14" s="390">
        <v>7</v>
      </c>
      <c r="D14" s="391" t="s">
        <v>299</v>
      </c>
      <c r="E14" s="392">
        <v>13</v>
      </c>
      <c r="F14" s="393" t="s">
        <v>355</v>
      </c>
      <c r="G14" s="390">
        <v>13</v>
      </c>
      <c r="H14" s="391" t="s">
        <v>299</v>
      </c>
      <c r="I14" s="392">
        <v>2</v>
      </c>
      <c r="J14" s="393" t="s">
        <v>367</v>
      </c>
      <c r="K14" s="390">
        <v>13</v>
      </c>
      <c r="L14" s="391" t="s">
        <v>299</v>
      </c>
      <c r="M14" s="392">
        <v>3</v>
      </c>
      <c r="N14" s="393" t="s">
        <v>382</v>
      </c>
      <c r="O14" s="390">
        <v>4</v>
      </c>
      <c r="P14" s="391" t="s">
        <v>299</v>
      </c>
      <c r="Q14" s="392">
        <v>13</v>
      </c>
      <c r="R14" s="393" t="s">
        <v>381</v>
      </c>
      <c r="S14" s="390">
        <v>5</v>
      </c>
      <c r="T14" s="391" t="s">
        <v>299</v>
      </c>
      <c r="U14" s="392">
        <v>13</v>
      </c>
      <c r="V14" s="393" t="s">
        <v>257</v>
      </c>
      <c r="W14" s="394">
        <f t="shared" si="0"/>
        <v>2</v>
      </c>
      <c r="X14" s="784">
        <v>26</v>
      </c>
      <c r="Y14" s="786">
        <v>114</v>
      </c>
      <c r="Z14" s="390">
        <f t="shared" si="1"/>
        <v>42</v>
      </c>
      <c r="AA14" s="391" t="s">
        <v>299</v>
      </c>
      <c r="AB14" s="396">
        <f t="shared" si="2"/>
        <v>44</v>
      </c>
      <c r="AC14" s="397">
        <f t="shared" si="3"/>
        <v>-2</v>
      </c>
      <c r="AD14" s="231">
        <f t="shared" ref="AD14" si="13">SUM(AE14:AL14)</f>
        <v>28</v>
      </c>
      <c r="AE14" s="232">
        <f>IFERROR(INDEX(V!$R:$R,MATCH(AF14,V!$L:$L,0)),"")</f>
        <v>16</v>
      </c>
      <c r="AF14" s="233" t="str">
        <f t="shared" si="5"/>
        <v>Lemmit Toomra</v>
      </c>
      <c r="AG14" s="232">
        <f>IFERROR(INDEX(V!$R:$R,MATCH(AH14,V!$L:$L,0)),"")</f>
        <v>12</v>
      </c>
      <c r="AH14" s="233" t="str">
        <f t="shared" si="6"/>
        <v>Liidia Põllu</v>
      </c>
      <c r="AI14" s="232" t="str">
        <f>IFERROR(INDEX(V!$R:$R,MATCH(AJ14,V!$L:$L,0)),"")</f>
        <v/>
      </c>
      <c r="AJ14" s="233" t="str">
        <f t="shared" si="7"/>
        <v/>
      </c>
      <c r="AK14" s="232" t="str">
        <f>IFERROR(INDEX(V!$R:$R,MATCH(AL14,V!$L:$L,0)),"")</f>
        <v/>
      </c>
      <c r="AL14" s="233" t="str">
        <f t="shared" si="8"/>
        <v/>
      </c>
      <c r="AM14" s="232" t="str">
        <f>IFERROR(INDEX(V!$R:$R,MATCH(AN14,V!$L:$L,0)),"")</f>
        <v/>
      </c>
      <c r="AN14" s="233" t="str">
        <f t="shared" si="9"/>
        <v/>
      </c>
      <c r="AO14" s="232" t="str">
        <f>IFERROR(INDEX(V!$R:$R,MATCH(AP14,V!$L:$L,0)),"")</f>
        <v/>
      </c>
      <c r="AP14" s="233" t="str">
        <f t="shared" si="10"/>
        <v/>
      </c>
    </row>
    <row r="15" spans="1:42" x14ac:dyDescent="0.2">
      <c r="A15" s="389">
        <v>9</v>
      </c>
      <c r="B15" s="282" t="s">
        <v>355</v>
      </c>
      <c r="C15" s="390">
        <v>13</v>
      </c>
      <c r="D15" s="391" t="s">
        <v>299</v>
      </c>
      <c r="E15" s="392">
        <v>7</v>
      </c>
      <c r="F15" s="393" t="s">
        <v>392</v>
      </c>
      <c r="G15" s="390">
        <v>9</v>
      </c>
      <c r="H15" s="391" t="s">
        <v>299</v>
      </c>
      <c r="I15" s="392">
        <v>12</v>
      </c>
      <c r="J15" s="393" t="s">
        <v>390</v>
      </c>
      <c r="K15" s="390">
        <v>7</v>
      </c>
      <c r="L15" s="391" t="s">
        <v>299</v>
      </c>
      <c r="M15" s="392">
        <v>13</v>
      </c>
      <c r="N15" s="393" t="s">
        <v>357</v>
      </c>
      <c r="O15" s="390">
        <v>2</v>
      </c>
      <c r="P15" s="391" t="s">
        <v>299</v>
      </c>
      <c r="Q15" s="392">
        <v>13</v>
      </c>
      <c r="R15" s="393" t="s">
        <v>382</v>
      </c>
      <c r="S15" s="390">
        <v>13</v>
      </c>
      <c r="T15" s="391" t="s">
        <v>299</v>
      </c>
      <c r="U15" s="392">
        <v>7</v>
      </c>
      <c r="V15" s="393" t="s">
        <v>341</v>
      </c>
      <c r="W15" s="394">
        <f t="shared" si="0"/>
        <v>2</v>
      </c>
      <c r="X15" s="784">
        <v>26</v>
      </c>
      <c r="Y15" s="786">
        <v>104</v>
      </c>
      <c r="Z15" s="390">
        <f t="shared" si="1"/>
        <v>44</v>
      </c>
      <c r="AA15" s="391" t="s">
        <v>299</v>
      </c>
      <c r="AB15" s="396">
        <f t="shared" si="2"/>
        <v>52</v>
      </c>
      <c r="AC15" s="397">
        <f t="shared" si="3"/>
        <v>-8</v>
      </c>
      <c r="AD15" s="231">
        <f t="shared" ref="AD15" si="14">SUM(AE15:AL15)</f>
        <v>196</v>
      </c>
      <c r="AE15" s="232">
        <f>IFERROR(INDEX(V!$R:$R,MATCH(AF15,V!$L:$L,0)),"")</f>
        <v>88</v>
      </c>
      <c r="AF15" s="233" t="str">
        <f t="shared" si="5"/>
        <v>Kristel Tihhonjuk</v>
      </c>
      <c r="AG15" s="232">
        <f>IFERROR(INDEX(V!$R:$R,MATCH(AH15,V!$L:$L,0)),"")</f>
        <v>108</v>
      </c>
      <c r="AH15" s="233" t="str">
        <f t="shared" si="6"/>
        <v>Vadim Tihhonjuk</v>
      </c>
      <c r="AI15" s="232" t="str">
        <f>IFERROR(INDEX(V!$R:$R,MATCH(AJ15,V!$L:$L,0)),"")</f>
        <v/>
      </c>
      <c r="AJ15" s="233" t="str">
        <f t="shared" si="7"/>
        <v/>
      </c>
      <c r="AK15" s="232" t="str">
        <f>IFERROR(INDEX(V!$R:$R,MATCH(AL15,V!$L:$L,0)),"")</f>
        <v/>
      </c>
      <c r="AL15" s="233" t="str">
        <f t="shared" si="8"/>
        <v/>
      </c>
      <c r="AM15" s="232" t="str">
        <f>IFERROR(INDEX(V!$R:$R,MATCH(AN15,V!$L:$L,0)),"")</f>
        <v/>
      </c>
      <c r="AN15" s="233" t="str">
        <f t="shared" si="9"/>
        <v/>
      </c>
      <c r="AO15" s="232" t="str">
        <f>IFERROR(INDEX(V!$R:$R,MATCH(AP15,V!$L:$L,0)),"")</f>
        <v/>
      </c>
      <c r="AP15" s="233" t="str">
        <f t="shared" si="10"/>
        <v/>
      </c>
    </row>
    <row r="16" spans="1:42" x14ac:dyDescent="0.2">
      <c r="A16" s="389">
        <v>10</v>
      </c>
      <c r="B16" s="302" t="s">
        <v>352</v>
      </c>
      <c r="C16" s="390">
        <v>4</v>
      </c>
      <c r="D16" s="391" t="s">
        <v>299</v>
      </c>
      <c r="E16" s="392">
        <v>13</v>
      </c>
      <c r="F16" s="393" t="s">
        <v>346</v>
      </c>
      <c r="G16" s="390">
        <v>10</v>
      </c>
      <c r="H16" s="391" t="s">
        <v>299</v>
      </c>
      <c r="I16" s="392">
        <v>13</v>
      </c>
      <c r="J16" s="393" t="s">
        <v>391</v>
      </c>
      <c r="K16" s="390">
        <v>5</v>
      </c>
      <c r="L16" s="391" t="s">
        <v>299</v>
      </c>
      <c r="M16" s="392">
        <v>13</v>
      </c>
      <c r="N16" s="393" t="s">
        <v>381</v>
      </c>
      <c r="O16" s="390">
        <v>13</v>
      </c>
      <c r="P16" s="391" t="s">
        <v>299</v>
      </c>
      <c r="Q16" s="392">
        <v>7</v>
      </c>
      <c r="R16" s="393" t="s">
        <v>341</v>
      </c>
      <c r="S16" s="390">
        <v>13</v>
      </c>
      <c r="T16" s="391" t="s">
        <v>299</v>
      </c>
      <c r="U16" s="392">
        <v>4</v>
      </c>
      <c r="V16" s="393" t="s">
        <v>367</v>
      </c>
      <c r="W16" s="394">
        <f t="shared" si="0"/>
        <v>2</v>
      </c>
      <c r="X16" s="784">
        <v>20</v>
      </c>
      <c r="Y16" s="786">
        <v>98</v>
      </c>
      <c r="Z16" s="390">
        <f t="shared" si="1"/>
        <v>45</v>
      </c>
      <c r="AA16" s="391" t="s">
        <v>299</v>
      </c>
      <c r="AB16" s="396">
        <f t="shared" si="2"/>
        <v>50</v>
      </c>
      <c r="AC16" s="397">
        <f t="shared" si="3"/>
        <v>-5</v>
      </c>
      <c r="AD16" s="231">
        <f t="shared" ref="AD16" si="15">SUM(AE16:AL16)</f>
        <v>272</v>
      </c>
      <c r="AE16" s="232">
        <f>IFERROR(INDEX(V!$R:$R,MATCH(AF16,V!$L:$L,0)),"")</f>
        <v>136</v>
      </c>
      <c r="AF16" s="233" t="str">
        <f t="shared" si="5"/>
        <v>Andrei Grintšak</v>
      </c>
      <c r="AG16" s="232">
        <f>IFERROR(INDEX(V!$R:$R,MATCH(AH16,V!$L:$L,0)),"")</f>
        <v>136</v>
      </c>
      <c r="AH16" s="233" t="str">
        <f t="shared" si="6"/>
        <v>Enn Tokman</v>
      </c>
      <c r="AI16" s="232" t="str">
        <f>IFERROR(INDEX(V!$R:$R,MATCH(AJ16,V!$L:$L,0)),"")</f>
        <v/>
      </c>
      <c r="AJ16" s="233" t="str">
        <f t="shared" si="7"/>
        <v/>
      </c>
      <c r="AK16" s="232" t="str">
        <f>IFERROR(INDEX(V!$R:$R,MATCH(AL16,V!$L:$L,0)),"")</f>
        <v/>
      </c>
      <c r="AL16" s="233" t="str">
        <f t="shared" si="8"/>
        <v/>
      </c>
      <c r="AM16" s="232" t="str">
        <f>IFERROR(INDEX(V!$R:$R,MATCH(AN16,V!$L:$L,0)),"")</f>
        <v/>
      </c>
      <c r="AN16" s="233" t="str">
        <f t="shared" si="9"/>
        <v/>
      </c>
      <c r="AO16" s="232" t="str">
        <f>IFERROR(INDEX(V!$R:$R,MATCH(AP16,V!$L:$L,0)),"")</f>
        <v/>
      </c>
      <c r="AP16" s="233" t="str">
        <f t="shared" si="10"/>
        <v/>
      </c>
    </row>
    <row r="17" spans="1:42" x14ac:dyDescent="0.2">
      <c r="A17" s="389">
        <v>11</v>
      </c>
      <c r="B17" s="282" t="s">
        <v>367</v>
      </c>
      <c r="C17" s="390">
        <v>11</v>
      </c>
      <c r="D17" s="391" t="s">
        <v>299</v>
      </c>
      <c r="E17" s="392">
        <v>13</v>
      </c>
      <c r="F17" s="393" t="s">
        <v>382</v>
      </c>
      <c r="G17" s="390">
        <v>2</v>
      </c>
      <c r="H17" s="391" t="s">
        <v>299</v>
      </c>
      <c r="I17" s="392">
        <v>13</v>
      </c>
      <c r="J17" s="393" t="s">
        <v>392</v>
      </c>
      <c r="K17" s="390">
        <v>13</v>
      </c>
      <c r="L17" s="391" t="s">
        <v>299</v>
      </c>
      <c r="M17" s="392">
        <v>7</v>
      </c>
      <c r="N17" s="393" t="s">
        <v>341</v>
      </c>
      <c r="O17" s="390">
        <v>5</v>
      </c>
      <c r="P17" s="391" t="s">
        <v>299</v>
      </c>
      <c r="Q17" s="392">
        <v>13</v>
      </c>
      <c r="R17" s="393" t="s">
        <v>257</v>
      </c>
      <c r="S17" s="390">
        <v>4</v>
      </c>
      <c r="T17" s="391" t="s">
        <v>299</v>
      </c>
      <c r="U17" s="392">
        <v>13</v>
      </c>
      <c r="V17" s="393" t="s">
        <v>352</v>
      </c>
      <c r="W17" s="394">
        <f t="shared" si="0"/>
        <v>1</v>
      </c>
      <c r="X17" s="784">
        <v>20</v>
      </c>
      <c r="Y17" s="786">
        <v>94</v>
      </c>
      <c r="Z17" s="390">
        <f t="shared" si="1"/>
        <v>35</v>
      </c>
      <c r="AA17" s="391" t="s">
        <v>299</v>
      </c>
      <c r="AB17" s="396">
        <f t="shared" si="2"/>
        <v>59</v>
      </c>
      <c r="AC17" s="397">
        <f t="shared" si="3"/>
        <v>-24</v>
      </c>
      <c r="AD17" s="231">
        <f t="shared" ref="AD17" si="16">SUM(AE17:AL17)</f>
        <v>52</v>
      </c>
      <c r="AE17" s="232">
        <f>IFERROR(INDEX(V!$R:$R,MATCH(AF17,V!$L:$L,0)),"")</f>
        <v>0</v>
      </c>
      <c r="AF17" s="233" t="str">
        <f t="shared" si="5"/>
        <v>Illar Tõnurist</v>
      </c>
      <c r="AG17" s="232">
        <f>IFERROR(INDEX(V!$R:$R,MATCH(AH17,V!$L:$L,0)),"")</f>
        <v>52</v>
      </c>
      <c r="AH17" s="233" t="str">
        <f t="shared" si="6"/>
        <v>Jaan Saar</v>
      </c>
      <c r="AI17" s="232" t="str">
        <f>IFERROR(INDEX(V!$R:$R,MATCH(AJ17,V!$L:$L,0)),"")</f>
        <v/>
      </c>
      <c r="AJ17" s="233" t="str">
        <f t="shared" si="7"/>
        <v/>
      </c>
      <c r="AK17" s="232" t="str">
        <f>IFERROR(INDEX(V!$R:$R,MATCH(AL17,V!$L:$L,0)),"")</f>
        <v/>
      </c>
      <c r="AL17" s="233" t="str">
        <f t="shared" si="8"/>
        <v/>
      </c>
      <c r="AM17" s="232" t="str">
        <f>IFERROR(INDEX(V!$R:$R,MATCH(AN17,V!$L:$L,0)),"")</f>
        <v/>
      </c>
      <c r="AN17" s="233" t="str">
        <f t="shared" si="9"/>
        <v/>
      </c>
      <c r="AO17" s="232" t="str">
        <f>IFERROR(INDEX(V!$R:$R,MATCH(AP17,V!$L:$L,0)),"")</f>
        <v/>
      </c>
      <c r="AP17" s="233" t="str">
        <f t="shared" si="10"/>
        <v/>
      </c>
    </row>
    <row r="20" spans="1:42" hidden="1" x14ac:dyDescent="0.2"/>
    <row r="21" spans="1:42" hidden="1" x14ac:dyDescent="0.2"/>
    <row r="22" spans="1:42" hidden="1" x14ac:dyDescent="0.2"/>
    <row r="23" spans="1:42" hidden="1" x14ac:dyDescent="0.2"/>
    <row r="24" spans="1:42" hidden="1" x14ac:dyDescent="0.2"/>
    <row r="25" spans="1:42" hidden="1" x14ac:dyDescent="0.2"/>
    <row r="26" spans="1:42" hidden="1" x14ac:dyDescent="0.2"/>
    <row r="27" spans="1:42" hidden="1" x14ac:dyDescent="0.2"/>
    <row r="28" spans="1:42" hidden="1" x14ac:dyDescent="0.2"/>
    <row r="29" spans="1:42" hidden="1" x14ac:dyDescent="0.2"/>
    <row r="30" spans="1:42" hidden="1" x14ac:dyDescent="0.2"/>
    <row r="31" spans="1:42" hidden="1" x14ac:dyDescent="0.2"/>
    <row r="32" spans="1:42"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spans="1:6" hidden="1" x14ac:dyDescent="0.2"/>
    <row r="290" spans="1:6" hidden="1" x14ac:dyDescent="0.2"/>
    <row r="291" spans="1:6" hidden="1" x14ac:dyDescent="0.2"/>
    <row r="292" spans="1:6" hidden="1" x14ac:dyDescent="0.2"/>
    <row r="293" spans="1:6" hidden="1" x14ac:dyDescent="0.2"/>
    <row r="294" spans="1:6" hidden="1" x14ac:dyDescent="0.2"/>
    <row r="295" spans="1:6" hidden="1" x14ac:dyDescent="0.2"/>
    <row r="296" spans="1:6" hidden="1" x14ac:dyDescent="0.2"/>
    <row r="297" spans="1:6" hidden="1" x14ac:dyDescent="0.2"/>
    <row r="298" spans="1:6" hidden="1" x14ac:dyDescent="0.2"/>
    <row r="299" spans="1:6" hidden="1" x14ac:dyDescent="0.2">
      <c r="A299" s="157"/>
      <c r="B299" s="157"/>
      <c r="C299" s="227"/>
      <c r="F299" s="599"/>
    </row>
    <row r="300" spans="1:6" x14ac:dyDescent="0.2">
      <c r="A300" s="349">
        <v>1</v>
      </c>
      <c r="B300" s="400" t="str">
        <f>IFERROR(INDEX(B$1:B$100,MATCH(A300,A$1:A$100,0)),"")</f>
        <v>Kenneth Muusikus, Tõnis Neiland</v>
      </c>
      <c r="C300" s="321"/>
      <c r="F300" s="599"/>
    </row>
    <row r="301" spans="1:6" x14ac:dyDescent="0.2">
      <c r="A301" s="349">
        <v>2</v>
      </c>
      <c r="B301" s="400" t="str">
        <f t="shared" ref="B301:B305" si="17">IFERROR(INDEX(B$1:B$100,MATCH(A301,A$1:A$100,0)),"")</f>
        <v>Oksana Rõndenkova, Oleg Rõndenkov</v>
      </c>
      <c r="C301" s="321"/>
      <c r="F301" s="599"/>
    </row>
    <row r="302" spans="1:6" x14ac:dyDescent="0.2">
      <c r="A302" s="349">
        <v>3</v>
      </c>
      <c r="B302" s="400" t="str">
        <f t="shared" si="17"/>
        <v>Peep Peenema, Sirje Maala</v>
      </c>
      <c r="C302" s="321"/>
      <c r="F302" s="599"/>
    </row>
    <row r="303" spans="1:6" x14ac:dyDescent="0.2">
      <c r="A303" s="349">
        <v>4</v>
      </c>
      <c r="B303" s="400" t="str">
        <f t="shared" si="17"/>
        <v>Kaspar Mänd, Oskar Sepp</v>
      </c>
      <c r="C303" s="321"/>
      <c r="F303" s="599"/>
    </row>
    <row r="304" spans="1:6" x14ac:dyDescent="0.2">
      <c r="A304" s="349">
        <v>5</v>
      </c>
      <c r="B304" s="400" t="str">
        <f t="shared" si="17"/>
        <v>Ljudmila Varendi, Viktor Švarõgin</v>
      </c>
      <c r="C304" s="321"/>
      <c r="F304" s="599"/>
    </row>
    <row r="305" spans="1:6" x14ac:dyDescent="0.2">
      <c r="A305" s="349">
        <v>6</v>
      </c>
      <c r="B305" s="400" t="str">
        <f t="shared" si="17"/>
        <v>Johannes Neiland, Sander Rose</v>
      </c>
      <c r="C305" s="321"/>
      <c r="F305" s="599"/>
    </row>
    <row r="306" spans="1:6" x14ac:dyDescent="0.2">
      <c r="A306" s="349">
        <v>7</v>
      </c>
      <c r="B306" s="400" t="str">
        <f t="shared" ref="B306:B310" si="18">IFERROR(INDEX(B$1:B$100,MATCH(A306,A$1:A$100,0)),"")</f>
        <v>Boriss Klubov, Elmo Lageda</v>
      </c>
    </row>
    <row r="307" spans="1:6" x14ac:dyDescent="0.2">
      <c r="A307" s="349">
        <v>8</v>
      </c>
      <c r="B307" s="400" t="str">
        <f t="shared" si="18"/>
        <v>Lemmit Toomra, Liidia Põllu</v>
      </c>
    </row>
    <row r="308" spans="1:6" x14ac:dyDescent="0.2">
      <c r="A308" s="349">
        <v>9</v>
      </c>
      <c r="B308" s="400" t="str">
        <f t="shared" si="18"/>
        <v>Kristel Tihhonjuk, Vadim Tihhonjuk</v>
      </c>
    </row>
    <row r="309" spans="1:6" x14ac:dyDescent="0.2">
      <c r="A309" s="349">
        <v>10</v>
      </c>
      <c r="B309" s="400" t="str">
        <f t="shared" si="18"/>
        <v>Andrei Grintšak, Enn Tokman</v>
      </c>
    </row>
    <row r="310" spans="1:6" x14ac:dyDescent="0.2">
      <c r="A310" s="349">
        <v>11</v>
      </c>
      <c r="B310" s="400" t="str">
        <f t="shared" si="18"/>
        <v>Illar Tõnurist, Jaan Saar</v>
      </c>
    </row>
  </sheetData>
  <conditionalFormatting sqref="C7:C17 G7:G17 O7:O17 S7:S17 K7:K17">
    <cfRule type="expression" dxfId="1914" priority="12">
      <formula>AND(C7=0,E7=13)</formula>
    </cfRule>
  </conditionalFormatting>
  <conditionalFormatting sqref="C7:C17">
    <cfRule type="expression" dxfId="1913" priority="26">
      <formula>IF($C7&gt;$E7,TRUE)</formula>
    </cfRule>
  </conditionalFormatting>
  <conditionalFormatting sqref="E7:E17">
    <cfRule type="expression" dxfId="1912" priority="27">
      <formula>IF($C7&lt;$E7,TRUE)</formula>
    </cfRule>
  </conditionalFormatting>
  <conditionalFormatting sqref="K7:K17">
    <cfRule type="expression" dxfId="1911" priority="34">
      <formula>IF($K7&gt;$M7,TRUE)</formula>
    </cfRule>
  </conditionalFormatting>
  <conditionalFormatting sqref="M7:M17">
    <cfRule type="expression" dxfId="1910" priority="35">
      <formula>IF($K7&lt;$M7,TRUE)</formula>
    </cfRule>
  </conditionalFormatting>
  <conditionalFormatting sqref="O7:O17">
    <cfRule type="expression" dxfId="1909" priority="38">
      <formula>IF($O7&gt;$Q7,TRUE)</formula>
    </cfRule>
  </conditionalFormatting>
  <conditionalFormatting sqref="Q7:Q17">
    <cfRule type="expression" dxfId="1908" priority="39">
      <formula>IF($O7&lt;$Q7,TRUE)</formula>
    </cfRule>
  </conditionalFormatting>
  <conditionalFormatting sqref="S7:S17">
    <cfRule type="expression" dxfId="1907" priority="42">
      <formula>IF($S7&gt;$U7,TRUE)</formula>
    </cfRule>
  </conditionalFormatting>
  <conditionalFormatting sqref="U7:U17">
    <cfRule type="expression" dxfId="1906" priority="43">
      <formula>IF($S7&lt;$U7,TRUE)</formula>
    </cfRule>
  </conditionalFormatting>
  <conditionalFormatting sqref="G7:G17">
    <cfRule type="expression" dxfId="1905" priority="30">
      <formula>IF($G7&gt;$I7,TRUE)</formula>
    </cfRule>
  </conditionalFormatting>
  <conditionalFormatting sqref="I7:I17">
    <cfRule type="expression" dxfId="1904" priority="31">
      <formula>IF($G7&lt;$I7,TRUE)</formula>
    </cfRule>
  </conditionalFormatting>
  <conditionalFormatting sqref="F7:F17">
    <cfRule type="containsText" dxfId="1903" priority="17" operator="containsText" text="vaba voor">
      <formula>NOT(ISERROR(SEARCH("vaba voor",F7)))</formula>
    </cfRule>
  </conditionalFormatting>
  <conditionalFormatting sqref="N7:N17">
    <cfRule type="containsText" dxfId="1902" priority="15" operator="containsText" text="vaba voor">
      <formula>NOT(ISERROR(SEARCH("vaba voor",N7)))</formula>
    </cfRule>
  </conditionalFormatting>
  <conditionalFormatting sqref="R7:R17">
    <cfRule type="containsText" dxfId="1901" priority="18" operator="containsText" text="vaba voor">
      <formula>NOT(ISERROR(SEARCH("vaba voor",R7)))</formula>
    </cfRule>
  </conditionalFormatting>
  <conditionalFormatting sqref="V7:V17">
    <cfRule type="containsText" dxfId="1900" priority="14" operator="containsText" text="vaba voor">
      <formula>NOT(ISERROR(SEARCH("vaba voor",V7)))</formula>
    </cfRule>
  </conditionalFormatting>
  <conditionalFormatting sqref="J7:J17">
    <cfRule type="containsText" dxfId="1899" priority="16" operator="containsText" text="vaba voor">
      <formula>NOT(ISERROR(SEARCH("vaba voor",J7)))</formula>
    </cfRule>
  </conditionalFormatting>
  <conditionalFormatting sqref="C7:F17">
    <cfRule type="expression" dxfId="1898" priority="22">
      <formula>IF(AND(ISNUMBER($C7),$C7=$E7),TRUE)</formula>
    </cfRule>
    <cfRule type="expression" dxfId="1897" priority="24">
      <formula>IF($C7&gt;$E7,TRUE)</formula>
    </cfRule>
    <cfRule type="expression" dxfId="1896" priority="25">
      <formula>IF($C7&lt;$E7,TRUE)</formula>
    </cfRule>
  </conditionalFormatting>
  <conditionalFormatting sqref="G7:J17">
    <cfRule type="expression" dxfId="1895" priority="23">
      <formula>IF(AND(ISNUMBER($G7),$G7=$I7),TRUE)</formula>
    </cfRule>
    <cfRule type="expression" dxfId="1894" priority="28">
      <formula>IF($G7&gt;$I7,TRUE)</formula>
    </cfRule>
    <cfRule type="expression" dxfId="1893" priority="29">
      <formula>IF($G7&lt;$I7,TRUE)</formula>
    </cfRule>
  </conditionalFormatting>
  <conditionalFormatting sqref="K7:N17">
    <cfRule type="expression" dxfId="1892" priority="21">
      <formula>IF(AND(ISNUMBER($K7),$K7=$M7),TRUE)</formula>
    </cfRule>
    <cfRule type="expression" dxfId="1891" priority="32">
      <formula>IF($K7&gt;$M7,TRUE)</formula>
    </cfRule>
    <cfRule type="expression" dxfId="1890" priority="33">
      <formula>IF($K7&lt;$M7,TRUE)</formula>
    </cfRule>
  </conditionalFormatting>
  <conditionalFormatting sqref="O7:R17">
    <cfRule type="expression" dxfId="1889" priority="20">
      <formula>IF(AND(ISNUMBER($O7),$O7=$Q7),TRUE)</formula>
    </cfRule>
    <cfRule type="expression" dxfId="1888" priority="36">
      <formula>IF($O7&gt;$Q7,TRUE)</formula>
    </cfRule>
    <cfRule type="expression" dxfId="1887" priority="37">
      <formula>IF($O7&lt;$Q7,TRUE)</formula>
    </cfRule>
  </conditionalFormatting>
  <conditionalFormatting sqref="S7:V17">
    <cfRule type="expression" dxfId="1886" priority="19">
      <formula>IF(AND(ISNUMBER($S7),$S7=$U7),TRUE)</formula>
    </cfRule>
    <cfRule type="expression" dxfId="1885" priority="40">
      <formula>IF($S7&gt;$U7,TRUE)</formula>
    </cfRule>
    <cfRule type="expression" dxfId="1884" priority="41">
      <formula>IF($S7&lt;$U7,TRUE)</formula>
    </cfRule>
  </conditionalFormatting>
  <conditionalFormatting sqref="E7:E17 I7:I17 Q7:Q17 U7:U17 M7:M17">
    <cfRule type="expression" dxfId="1883" priority="13">
      <formula>AND(E7=0,C7=13)</formula>
    </cfRule>
  </conditionalFormatting>
  <conditionalFormatting sqref="A7:A17">
    <cfRule type="duplicateValues" dxfId="1882" priority="44"/>
  </conditionalFormatting>
  <conditionalFormatting sqref="AJ7:AJ17">
    <cfRule type="expression" dxfId="1881" priority="5">
      <formula>AND(AI7="",FIND(",",AJ7))</formula>
    </cfRule>
    <cfRule type="expression" dxfId="1880" priority="7">
      <formula>AND(AI7="",COUNTIF(AJ7,"*,*")=0)</formula>
    </cfRule>
  </conditionalFormatting>
  <conditionalFormatting sqref="AH7:AH17">
    <cfRule type="expression" dxfId="1879" priority="8">
      <formula>AND(AG7="",FIND(",",AH7))</formula>
    </cfRule>
    <cfRule type="expression" dxfId="1878" priority="9">
      <formula>AND(AG7="",COUNTIF(AH7,"*,*")=0)</formula>
    </cfRule>
  </conditionalFormatting>
  <conditionalFormatting sqref="AL7:AL17">
    <cfRule type="expression" dxfId="1877" priority="10">
      <formula>AND(AK7="",FIND(",",AL7))</formula>
    </cfRule>
    <cfRule type="expression" dxfId="1876" priority="11">
      <formula>AND(AK7="",COUNTIF(AL7,"*,*")=0)</formula>
    </cfRule>
  </conditionalFormatting>
  <conditionalFormatting sqref="AF7:AF17">
    <cfRule type="expression" dxfId="1875" priority="6">
      <formula>AND(AE7="",COUNTIF(AF7,"*,*")=0)</formula>
    </cfRule>
  </conditionalFormatting>
  <conditionalFormatting sqref="AN7:AN17">
    <cfRule type="expression" dxfId="1874" priority="2">
      <formula>AND(AM7="",COUNTIF(AN7,"*,*")=0)</formula>
    </cfRule>
    <cfRule type="expression" dxfId="1873" priority="4">
      <formula>AND(AM7="",FIND(",",AN7))</formula>
    </cfRule>
  </conditionalFormatting>
  <conditionalFormatting sqref="AP7:AP17">
    <cfRule type="expression" dxfId="1872" priority="1">
      <formula>AND(AO7="",COUNTIF(AP7,"*,*")=0)</formula>
    </cfRule>
    <cfRule type="expression" dxfId="1871" priority="3">
      <formula>AND(AO7="",FIND(",",AP7))</formula>
    </cfRule>
  </conditionalFormatting>
  <conditionalFormatting sqref="B300:B310">
    <cfRule type="expression" dxfId="1870" priority="45">
      <formula>A300=3</formula>
    </cfRule>
    <cfRule type="expression" dxfId="1869" priority="46">
      <formula>A300=2</formula>
    </cfRule>
    <cfRule type="expression" dxfId="1868" priority="47">
      <formula>A300=1</formula>
    </cfRule>
    <cfRule type="containsBlanks" dxfId="1867" priority="48">
      <formula>LEN(TRIM(B300))=0</formula>
    </cfRule>
    <cfRule type="duplicateValues" dxfId="1866" priority="49"/>
  </conditionalFormatting>
  <pageMargins left="0.78740157480314965" right="0.39370078740157483" top="0.78740157480314965" bottom="0.39370078740157483" header="0.78740157480314965" footer="0"/>
  <pageSetup paperSize="9" scale="92" fitToHeight="0" orientation="landscape" verticalDpi="1200" r:id="rId1"/>
  <headerFooter>
    <oddHeader>&amp;R&amp;P. leht &amp;N&amp; -st</oddHead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pageSetUpPr fitToPage="1"/>
  </sheetPr>
  <dimension ref="A1:AP312"/>
  <sheetViews>
    <sheetView showGridLines="0" showRowColHeaders="0" workbookViewId="0">
      <pane ySplit="1" topLeftCell="A2" activePane="bottomLeft" state="frozen"/>
      <selection pane="bottomLeft" activeCell="A5" sqref="A5"/>
    </sheetView>
  </sheetViews>
  <sheetFormatPr defaultRowHeight="12.75" x14ac:dyDescent="0.2"/>
  <cols>
    <col min="1" max="1" width="3.28515625" style="1" customWidth="1"/>
    <col min="2" max="2" width="35.5703125" style="1" bestFit="1" customWidth="1"/>
    <col min="3" max="3" width="4.7109375" style="1" customWidth="1"/>
    <col min="4" max="4" width="1.140625" style="1" customWidth="1"/>
    <col min="5" max="5" width="2.7109375" style="1" customWidth="1"/>
    <col min="6" max="6" width="9.140625" style="1"/>
    <col min="7" max="7" width="2.7109375" style="1" customWidth="1"/>
    <col min="8" max="8" width="1.140625" style="1" customWidth="1"/>
    <col min="9" max="9" width="2.7109375" style="1" customWidth="1"/>
    <col min="10" max="10" width="9.140625" style="1"/>
    <col min="11" max="11" width="2.7109375" style="1" customWidth="1"/>
    <col min="12" max="12" width="1.140625" style="1" customWidth="1"/>
    <col min="13" max="13" width="2.7109375" style="1" customWidth="1"/>
    <col min="14" max="14" width="9.140625" style="1"/>
    <col min="15" max="15" width="2.7109375" style="1" customWidth="1"/>
    <col min="16" max="16" width="1.140625" style="1" customWidth="1"/>
    <col min="17" max="17" width="2.7109375" style="1" customWidth="1"/>
    <col min="18" max="18" width="9.140625" style="1"/>
    <col min="19" max="19" width="2.7109375" style="1" hidden="1" customWidth="1"/>
    <col min="20" max="20" width="1.140625" style="1" hidden="1" customWidth="1"/>
    <col min="21" max="21" width="2.7109375" style="1" hidden="1" customWidth="1"/>
    <col min="22" max="22" width="0" style="1" hidden="1" customWidth="1"/>
    <col min="23" max="23" width="5.7109375" style="1" bestFit="1" customWidth="1"/>
    <col min="24" max="24" width="5.5703125" style="1" customWidth="1"/>
    <col min="25" max="25" width="7.42578125" style="1" customWidth="1"/>
    <col min="26" max="26" width="2.7109375" style="1" customWidth="1"/>
    <col min="27" max="27" width="1.140625" style="1" customWidth="1"/>
    <col min="28" max="28" width="2.7109375" style="1" customWidth="1"/>
    <col min="29" max="29" width="4.7109375" style="1" customWidth="1"/>
    <col min="30" max="31" width="9.140625" style="1" hidden="1" customWidth="1"/>
    <col min="32" max="32" width="16.5703125" style="1" hidden="1" customWidth="1"/>
    <col min="33" max="33" width="9.140625" style="1" hidden="1" customWidth="1"/>
    <col min="34" max="34" width="26.140625" style="1" hidden="1" customWidth="1"/>
    <col min="35" max="35" width="9.140625" style="1" hidden="1" customWidth="1"/>
    <col min="36" max="36" width="18.28515625" style="1" hidden="1" customWidth="1"/>
    <col min="37" max="37" width="9.140625" style="1" hidden="1" customWidth="1"/>
    <col min="38" max="38" width="15.28515625" style="1" hidden="1" customWidth="1"/>
    <col min="39" max="39" width="9.140625" style="1" hidden="1" customWidth="1"/>
    <col min="40" max="40" width="17.28515625" style="1" hidden="1" customWidth="1"/>
    <col min="41" max="41" width="9.140625" style="1" hidden="1" customWidth="1"/>
    <col min="42" max="42" width="13.85546875" style="1" hidden="1" customWidth="1"/>
    <col min="43" max="16384" width="9.140625" style="1"/>
  </cols>
  <sheetData>
    <row r="1" spans="1:42" x14ac:dyDescent="0.2">
      <c r="A1" s="226" t="str">
        <f>UPPER((Kalend!E24)&amp;" - "&amp;(Kalend!C24))&amp;" - "&amp;LOWER(Kalend!D24)&amp;" - "&amp;(Kalend!A24)&amp;" kell "&amp;(Kalend!B24)&amp;" - "&amp;(Kalend!F24)</f>
        <v>V9 - VOKA VI SISE-KV 9. ETAPP - duo - P, 10.03.2024 kell 11:00 - Voka petangihall</v>
      </c>
      <c r="O1" s="157"/>
      <c r="P1" s="157"/>
      <c r="Q1" s="198"/>
      <c r="R1" s="198"/>
      <c r="S1" s="198"/>
      <c r="T1" s="38"/>
      <c r="U1" s="38"/>
      <c r="V1" s="38"/>
      <c r="W1" s="157"/>
      <c r="X1" s="28"/>
      <c r="Y1" s="157"/>
      <c r="Z1" s="157"/>
      <c r="AD1" s="44" t="s">
        <v>72</v>
      </c>
      <c r="AE1" s="228"/>
      <c r="AF1" s="228"/>
      <c r="AG1" s="228"/>
      <c r="AH1" s="228"/>
      <c r="AI1" s="228"/>
      <c r="AJ1" s="228"/>
      <c r="AK1" s="228"/>
      <c r="AL1" s="228"/>
      <c r="AM1" s="228"/>
      <c r="AN1" s="228"/>
      <c r="AO1" s="351"/>
      <c r="AP1" s="351"/>
    </row>
    <row r="2" spans="1:42" x14ac:dyDescent="0.2">
      <c r="F2" s="157"/>
      <c r="L2" s="234"/>
      <c r="M2" s="234"/>
      <c r="N2" s="234"/>
      <c r="O2" s="157"/>
      <c r="P2" s="157"/>
      <c r="Q2" s="157"/>
      <c r="R2" s="235" t="s">
        <v>235</v>
      </c>
      <c r="S2" s="157"/>
      <c r="T2" s="234"/>
      <c r="U2" s="234"/>
      <c r="W2" s="236">
        <v>1</v>
      </c>
      <c r="X2" s="237" t="s">
        <v>236</v>
      </c>
      <c r="Z2" s="157"/>
      <c r="AD2" s="157"/>
      <c r="AE2" s="157"/>
      <c r="AF2" s="157"/>
      <c r="AG2" s="157"/>
      <c r="AH2" s="157"/>
      <c r="AI2" s="157"/>
      <c r="AJ2" s="237"/>
      <c r="AK2" s="157"/>
      <c r="AL2" s="157"/>
      <c r="AM2" s="157"/>
      <c r="AN2" s="157"/>
    </row>
    <row r="3" spans="1:42" x14ac:dyDescent="0.2">
      <c r="F3" s="157"/>
      <c r="L3" s="234"/>
      <c r="M3" s="234"/>
      <c r="N3" s="234"/>
      <c r="O3" s="157"/>
      <c r="P3" s="157"/>
      <c r="Q3" s="157"/>
      <c r="R3" s="238" t="s">
        <v>237</v>
      </c>
      <c r="S3" s="157"/>
      <c r="T3" s="234"/>
      <c r="U3" s="234"/>
      <c r="W3" s="236">
        <v>0.5</v>
      </c>
      <c r="X3" s="237" t="s">
        <v>236</v>
      </c>
      <c r="Z3" s="157"/>
      <c r="AE3" s="157"/>
      <c r="AG3" s="157"/>
      <c r="AH3" s="157"/>
      <c r="AI3" s="157"/>
      <c r="AJ3" s="157"/>
      <c r="AK3" s="157"/>
      <c r="AL3" s="157"/>
      <c r="AM3" s="157"/>
      <c r="AN3" s="157"/>
    </row>
    <row r="4" spans="1:42" x14ac:dyDescent="0.2">
      <c r="A4" s="1" t="s">
        <v>370</v>
      </c>
      <c r="F4" s="157"/>
      <c r="L4" s="157"/>
      <c r="M4" s="157"/>
      <c r="N4" s="157"/>
      <c r="O4" s="157"/>
      <c r="P4" s="157"/>
      <c r="Q4" s="157"/>
      <c r="R4" s="239" t="s">
        <v>238</v>
      </c>
      <c r="S4" s="157"/>
      <c r="T4" s="157"/>
      <c r="U4" s="157"/>
      <c r="W4" s="236">
        <v>0</v>
      </c>
      <c r="X4" s="237" t="s">
        <v>236</v>
      </c>
      <c r="Z4" s="157"/>
      <c r="AA4" s="157"/>
      <c r="AE4" s="234"/>
      <c r="AF4" s="234"/>
      <c r="AG4" s="234"/>
      <c r="AH4" s="225"/>
      <c r="AI4" s="234"/>
      <c r="AJ4" s="234"/>
      <c r="AK4" s="234"/>
      <c r="AL4" s="234"/>
      <c r="AM4" s="234"/>
      <c r="AN4" s="234"/>
      <c r="AO4" s="234"/>
      <c r="AP4" s="234"/>
    </row>
    <row r="5" spans="1:42" x14ac:dyDescent="0.2">
      <c r="F5" s="157"/>
      <c r="L5" s="157"/>
      <c r="M5" s="157"/>
      <c r="N5" s="157"/>
      <c r="O5" s="157"/>
      <c r="P5" s="157"/>
      <c r="Q5" s="157"/>
      <c r="R5" s="157"/>
      <c r="S5" s="157"/>
      <c r="T5" s="157"/>
      <c r="U5" s="157"/>
      <c r="V5" s="157"/>
      <c r="W5" s="157"/>
      <c r="X5" s="157"/>
      <c r="Y5" s="157"/>
      <c r="Z5" s="157"/>
      <c r="AB5" s="414" t="s">
        <v>310</v>
      </c>
      <c r="AC5" s="157"/>
      <c r="AD5" s="411" t="s">
        <v>215</v>
      </c>
    </row>
    <row r="6" spans="1:42" x14ac:dyDescent="0.2">
      <c r="A6" s="382" t="s">
        <v>10</v>
      </c>
      <c r="B6" s="382" t="s">
        <v>57</v>
      </c>
      <c r="C6" s="383" t="s">
        <v>172</v>
      </c>
      <c r="D6" s="384"/>
      <c r="E6" s="384"/>
      <c r="F6" s="385"/>
      <c r="G6" s="383" t="s">
        <v>175</v>
      </c>
      <c r="H6" s="384"/>
      <c r="I6" s="384"/>
      <c r="J6" s="385"/>
      <c r="K6" s="383" t="s">
        <v>178</v>
      </c>
      <c r="L6" s="384"/>
      <c r="M6" s="384"/>
      <c r="N6" s="385"/>
      <c r="O6" s="383" t="s">
        <v>181</v>
      </c>
      <c r="P6" s="384"/>
      <c r="Q6" s="384"/>
      <c r="R6" s="385"/>
      <c r="S6" s="383" t="s">
        <v>183</v>
      </c>
      <c r="T6" s="384"/>
      <c r="U6" s="384"/>
      <c r="V6" s="385"/>
      <c r="W6" s="382" t="s">
        <v>80</v>
      </c>
      <c r="X6" s="386" t="s">
        <v>297</v>
      </c>
      <c r="Y6" s="641" t="s">
        <v>347</v>
      </c>
      <c r="Z6" s="386"/>
      <c r="AA6" s="387" t="s">
        <v>298</v>
      </c>
      <c r="AB6" s="388"/>
      <c r="AC6" s="644" t="s">
        <v>171</v>
      </c>
      <c r="AD6" s="158" t="s">
        <v>302</v>
      </c>
      <c r="AE6" s="159"/>
      <c r="AF6" s="159" t="s">
        <v>231</v>
      </c>
      <c r="AG6" s="159"/>
      <c r="AH6" s="229" t="s">
        <v>232</v>
      </c>
      <c r="AI6" s="159"/>
      <c r="AJ6" s="159" t="s">
        <v>233</v>
      </c>
      <c r="AK6" s="160"/>
      <c r="AL6" s="159" t="s">
        <v>234</v>
      </c>
      <c r="AM6" s="160"/>
      <c r="AN6" s="160" t="s">
        <v>308</v>
      </c>
      <c r="AO6" s="410"/>
      <c r="AP6" s="160" t="s">
        <v>309</v>
      </c>
    </row>
    <row r="7" spans="1:42" x14ac:dyDescent="0.2">
      <c r="A7" s="389">
        <v>1</v>
      </c>
      <c r="B7" s="455" t="s">
        <v>358</v>
      </c>
      <c r="C7" s="390">
        <v>13</v>
      </c>
      <c r="D7" s="391" t="s">
        <v>299</v>
      </c>
      <c r="E7" s="392">
        <v>7</v>
      </c>
      <c r="F7" s="393" t="s">
        <v>257</v>
      </c>
      <c r="G7" s="390">
        <v>13</v>
      </c>
      <c r="H7" s="391" t="s">
        <v>299</v>
      </c>
      <c r="I7" s="392">
        <v>8</v>
      </c>
      <c r="J7" s="393" t="s">
        <v>315</v>
      </c>
      <c r="K7" s="390">
        <v>13</v>
      </c>
      <c r="L7" s="391" t="s">
        <v>299</v>
      </c>
      <c r="M7" s="392">
        <v>6</v>
      </c>
      <c r="N7" s="393" t="s">
        <v>344</v>
      </c>
      <c r="O7" s="390">
        <v>13</v>
      </c>
      <c r="P7" s="391" t="s">
        <v>299</v>
      </c>
      <c r="Q7" s="392">
        <v>4</v>
      </c>
      <c r="R7" s="393" t="s">
        <v>367</v>
      </c>
      <c r="S7" s="390"/>
      <c r="T7" s="391" t="s">
        <v>299</v>
      </c>
      <c r="U7" s="392"/>
      <c r="V7" s="393"/>
      <c r="W7" s="394">
        <f t="shared" ref="W7:W19" si="0">IF(C7&gt;E7,W$2,IF(C7&lt;E7,W$4,IF(ISNUMBER(C7),W$3,0)))+IF(G7&gt;I7,W$2,IF(G7&lt;I7,W$4,IF(ISNUMBER(G7),W$3,0)))+IF(K7&gt;M7,W$2,IF(K7&lt;M7,W$4,IF(ISNUMBER(K7),W$3,0)))+IF(O7&gt;Q7,W$2,IF(O7&lt;Q7,W$4,IF(ISNUMBER(O7),W$3,0)))+IF(S7&gt;U7,W$2,IF(S7&lt;U7,W$4,IF(ISNUMBER(S7),W$3,0)))</f>
        <v>4</v>
      </c>
      <c r="X7" s="395">
        <v>8</v>
      </c>
      <c r="Y7" s="646">
        <v>28</v>
      </c>
      <c r="Z7" s="390">
        <f t="shared" ref="Z7:Z19" si="1">C7+G7+K7+O7+S7</f>
        <v>52</v>
      </c>
      <c r="AA7" s="391" t="s">
        <v>299</v>
      </c>
      <c r="AB7" s="396">
        <f t="shared" ref="AB7:AB19" si="2">E7+I7+M7+Q7+U7</f>
        <v>25</v>
      </c>
      <c r="AC7" s="397">
        <f t="shared" ref="AC7:AC19" si="3">Z7-AB7</f>
        <v>27</v>
      </c>
      <c r="AD7" s="231">
        <f>SUM(AE7:AP7)</f>
        <v>82</v>
      </c>
      <c r="AE7" s="232">
        <f>IFERROR(INDEX(V!$R:$R,MATCH(AF7,V!$L:$L,0)),"")</f>
        <v>0</v>
      </c>
      <c r="AF7" s="233" t="str">
        <f>IFERROR(LEFT($B7,(FIND(",",$B7,1)-1)),"")</f>
        <v>Kenneth Muusikus</v>
      </c>
      <c r="AG7" s="232">
        <f>IFERROR(INDEX(V!$R:$R,MATCH(AH7,V!$L:$L,0)),"")</f>
        <v>82</v>
      </c>
      <c r="AH7" s="233" t="str">
        <f>IFERROR(MID($B7,FIND(", ",$B7)+2,256),"")</f>
        <v>Peep Peenema</v>
      </c>
      <c r="AI7" s="232" t="str">
        <f>IFERROR(INDEX(V!$R:$R,MATCH(AJ7,V!$L:$L,0)),"")</f>
        <v/>
      </c>
      <c r="AJ7" s="233" t="str">
        <f>IFERROR(MID($B7,FIND("^",SUBSTITUTE($B7,", ","^",1))+2,FIND("^",SUBSTITUTE($B7,", ","^",2))-FIND("^",SUBSTITUTE($B7,", ","^",1))-2),"")</f>
        <v/>
      </c>
      <c r="AK7" s="232" t="str">
        <f>IFERROR(INDEX(V!$R:$R,MATCH(AL7,V!$L:$L,0)),"")</f>
        <v/>
      </c>
      <c r="AL7" s="233" t="str">
        <f>IFERROR(MID($B7,FIND(", ",$B7,FIND(", ",$B7,FIND(", ",$B7))+1)+2,30000),"")</f>
        <v/>
      </c>
      <c r="AM7" s="232" t="str">
        <f>IFERROR(INDEX(V!$R:$R,MATCH(AN7,V!$L:$L,0)),"")</f>
        <v/>
      </c>
      <c r="AN7" s="233" t="str">
        <f>IFERROR(MID($B7,FIND(", ",$B7,FIND(", ",$B7)+1)+2,FIND(", ",$B7,FIND(", ",$B7,FIND(", ",$B7)+1)+1)-FIND(", ",$B7,FIND(", ",$B7)+1)-2),"")</f>
        <v/>
      </c>
      <c r="AO7" s="232" t="str">
        <f>IFERROR(INDEX(V!$R:$R,MATCH(AP7,V!$L:$L,0)),"")</f>
        <v/>
      </c>
      <c r="AP7" s="233" t="str">
        <f>IFERROR(MID($B7,FIND(", ",$B7,FIND(", ",$B7,FIND(", ",$B7)+1)+1)+2,30000),"")</f>
        <v/>
      </c>
    </row>
    <row r="8" spans="1:42" x14ac:dyDescent="0.2">
      <c r="A8" s="389">
        <v>2</v>
      </c>
      <c r="B8" s="282" t="s">
        <v>355</v>
      </c>
      <c r="C8" s="390">
        <v>5</v>
      </c>
      <c r="D8" s="391" t="s">
        <v>299</v>
      </c>
      <c r="E8" s="392">
        <v>13</v>
      </c>
      <c r="F8" s="393" t="s">
        <v>356</v>
      </c>
      <c r="G8" s="390">
        <v>13</v>
      </c>
      <c r="H8" s="391" t="s">
        <v>299</v>
      </c>
      <c r="I8" s="392">
        <v>1</v>
      </c>
      <c r="J8" s="393" t="s">
        <v>257</v>
      </c>
      <c r="K8" s="390">
        <v>13</v>
      </c>
      <c r="L8" s="391" t="s">
        <v>299</v>
      </c>
      <c r="M8" s="392">
        <v>12</v>
      </c>
      <c r="N8" s="393" t="s">
        <v>315</v>
      </c>
      <c r="O8" s="390">
        <v>13</v>
      </c>
      <c r="P8" s="391" t="s">
        <v>299</v>
      </c>
      <c r="Q8" s="392">
        <v>11</v>
      </c>
      <c r="R8" s="393" t="s">
        <v>354</v>
      </c>
      <c r="S8" s="390"/>
      <c r="T8" s="391" t="s">
        <v>299</v>
      </c>
      <c r="U8" s="392"/>
      <c r="V8" s="393"/>
      <c r="W8" s="394">
        <f t="shared" si="0"/>
        <v>3</v>
      </c>
      <c r="X8" s="395">
        <v>8</v>
      </c>
      <c r="Y8" s="646">
        <v>36</v>
      </c>
      <c r="Z8" s="390">
        <f t="shared" si="1"/>
        <v>44</v>
      </c>
      <c r="AA8" s="391" t="s">
        <v>299</v>
      </c>
      <c r="AB8" s="396">
        <f t="shared" si="2"/>
        <v>37</v>
      </c>
      <c r="AC8" s="397">
        <f t="shared" si="3"/>
        <v>7</v>
      </c>
      <c r="AD8" s="231">
        <f t="shared" ref="AD8:AD11" si="4">SUM(AE8:AL8)</f>
        <v>196</v>
      </c>
      <c r="AE8" s="232">
        <f>IFERROR(INDEX(V!$R:$R,MATCH(AF8,V!$L:$L,0)),"")</f>
        <v>88</v>
      </c>
      <c r="AF8" s="233" t="str">
        <f t="shared" ref="AF8:AF19" si="5">IFERROR(LEFT($B8,(FIND(",",$B8,1)-1)),"")</f>
        <v>Kristel Tihhonjuk</v>
      </c>
      <c r="AG8" s="232">
        <f>IFERROR(INDEX(V!$R:$R,MATCH(AH8,V!$L:$L,0)),"")</f>
        <v>108</v>
      </c>
      <c r="AH8" s="233" t="str">
        <f t="shared" ref="AH8:AH19" si="6">IFERROR(MID($B8,FIND(", ",$B8)+2,256),"")</f>
        <v>Vadim Tihhonjuk</v>
      </c>
      <c r="AI8" s="232" t="str">
        <f>IFERROR(INDEX(V!$R:$R,MATCH(AJ8,V!$L:$L,0)),"")</f>
        <v/>
      </c>
      <c r="AJ8" s="233" t="str">
        <f t="shared" ref="AJ8:AJ19" si="7">IFERROR(MID($B8,FIND("^",SUBSTITUTE($B8,", ","^",1))+2,FIND("^",SUBSTITUTE($B8,", ","^",2))-FIND("^",SUBSTITUTE($B8,", ","^",1))-2),"")</f>
        <v/>
      </c>
      <c r="AK8" s="232" t="str">
        <f>IFERROR(INDEX(V!$R:$R,MATCH(AL8,V!$L:$L,0)),"")</f>
        <v/>
      </c>
      <c r="AL8" s="233" t="str">
        <f t="shared" ref="AL8:AL19" si="8">IFERROR(MID($B8,FIND(", ",$B8,FIND(", ",$B8,FIND(", ",$B8))+1)+2,30000),"")</f>
        <v/>
      </c>
      <c r="AM8" s="232" t="str">
        <f>IFERROR(INDEX(V!$R:$R,MATCH(AN8,V!$L:$L,0)),"")</f>
        <v/>
      </c>
      <c r="AN8" s="233" t="str">
        <f t="shared" ref="AN8:AN19" si="9">IFERROR(MID($B8,FIND(", ",$B8,FIND(", ",$B8)+1)+2,FIND(", ",$B8,FIND(", ",$B8,FIND(", ",$B8)+1)+1)-FIND(", ",$B8,FIND(", ",$B8)+1)-2),"")</f>
        <v/>
      </c>
      <c r="AO8" s="232" t="str">
        <f>IFERROR(INDEX(V!$R:$R,MATCH(AP8,V!$L:$L,0)),"")</f>
        <v/>
      </c>
      <c r="AP8" s="233" t="str">
        <f t="shared" ref="AP8:AP19" si="10">IFERROR(MID($B8,FIND(", ",$B8,FIND(", ",$B8,FIND(", ",$B8)+1)+1)+2,30000),"")</f>
        <v/>
      </c>
    </row>
    <row r="9" spans="1:42" x14ac:dyDescent="0.2">
      <c r="A9" s="389">
        <v>3</v>
      </c>
      <c r="B9" s="302" t="s">
        <v>367</v>
      </c>
      <c r="C9" s="390">
        <v>13</v>
      </c>
      <c r="D9" s="391" t="s">
        <v>299</v>
      </c>
      <c r="E9" s="392">
        <v>12</v>
      </c>
      <c r="F9" s="393" t="s">
        <v>342</v>
      </c>
      <c r="G9" s="390">
        <v>13</v>
      </c>
      <c r="H9" s="391" t="s">
        <v>299</v>
      </c>
      <c r="I9" s="392">
        <v>2</v>
      </c>
      <c r="J9" s="393" t="s">
        <v>369</v>
      </c>
      <c r="K9" s="390">
        <v>13</v>
      </c>
      <c r="L9" s="391" t="s">
        <v>299</v>
      </c>
      <c r="M9" s="392">
        <v>11</v>
      </c>
      <c r="N9" s="393" t="s">
        <v>356</v>
      </c>
      <c r="O9" s="390">
        <v>4</v>
      </c>
      <c r="P9" s="391" t="s">
        <v>299</v>
      </c>
      <c r="Q9" s="392">
        <v>13</v>
      </c>
      <c r="R9" s="393" t="s">
        <v>358</v>
      </c>
      <c r="S9" s="390"/>
      <c r="T9" s="391" t="s">
        <v>299</v>
      </c>
      <c r="U9" s="392"/>
      <c r="V9" s="393"/>
      <c r="W9" s="394">
        <f t="shared" si="0"/>
        <v>3</v>
      </c>
      <c r="X9" s="395">
        <v>6</v>
      </c>
      <c r="Y9" s="646">
        <v>38</v>
      </c>
      <c r="Z9" s="390">
        <f t="shared" si="1"/>
        <v>43</v>
      </c>
      <c r="AA9" s="391" t="s">
        <v>299</v>
      </c>
      <c r="AB9" s="396">
        <f t="shared" si="2"/>
        <v>38</v>
      </c>
      <c r="AC9" s="397">
        <f t="shared" si="3"/>
        <v>5</v>
      </c>
      <c r="AD9" s="231">
        <f t="shared" si="4"/>
        <v>52</v>
      </c>
      <c r="AE9" s="232">
        <f>IFERROR(INDEX(V!$R:$R,MATCH(AF9,V!$L:$L,0)),"")</f>
        <v>0</v>
      </c>
      <c r="AF9" s="233" t="str">
        <f t="shared" si="5"/>
        <v>Illar Tõnurist</v>
      </c>
      <c r="AG9" s="232">
        <f>IFERROR(INDEX(V!$R:$R,MATCH(AH9,V!$L:$L,0)),"")</f>
        <v>52</v>
      </c>
      <c r="AH9" s="233" t="str">
        <f t="shared" si="6"/>
        <v>Jaan Saar</v>
      </c>
      <c r="AI9" s="232" t="str">
        <f>IFERROR(INDEX(V!$R:$R,MATCH(AJ9,V!$L:$L,0)),"")</f>
        <v/>
      </c>
      <c r="AJ9" s="233" t="str">
        <f t="shared" si="7"/>
        <v/>
      </c>
      <c r="AK9" s="232" t="str">
        <f>IFERROR(INDEX(V!$R:$R,MATCH(AL9,V!$L:$L,0)),"")</f>
        <v/>
      </c>
      <c r="AL9" s="233" t="str">
        <f t="shared" si="8"/>
        <v/>
      </c>
      <c r="AM9" s="232" t="str">
        <f>IFERROR(INDEX(V!$R:$R,MATCH(AN9,V!$L:$L,0)),"")</f>
        <v/>
      </c>
      <c r="AN9" s="233" t="str">
        <f t="shared" si="9"/>
        <v/>
      </c>
      <c r="AO9" s="232" t="str">
        <f>IFERROR(INDEX(V!$R:$R,MATCH(AP9,V!$L:$L,0)),"")</f>
        <v/>
      </c>
      <c r="AP9" s="233" t="str">
        <f t="shared" si="10"/>
        <v/>
      </c>
    </row>
    <row r="10" spans="1:42" x14ac:dyDescent="0.2">
      <c r="A10" s="389">
        <v>4</v>
      </c>
      <c r="B10" s="302" t="s">
        <v>344</v>
      </c>
      <c r="C10" s="390">
        <v>13</v>
      </c>
      <c r="D10" s="391" t="s">
        <v>299</v>
      </c>
      <c r="E10" s="392">
        <v>7</v>
      </c>
      <c r="F10" s="393" t="s">
        <v>341</v>
      </c>
      <c r="G10" s="390">
        <v>13</v>
      </c>
      <c r="H10" s="391" t="s">
        <v>299</v>
      </c>
      <c r="I10" s="392">
        <v>9</v>
      </c>
      <c r="J10" s="393" t="s">
        <v>342</v>
      </c>
      <c r="K10" s="390">
        <v>6</v>
      </c>
      <c r="L10" s="391" t="s">
        <v>299</v>
      </c>
      <c r="M10" s="392">
        <v>13</v>
      </c>
      <c r="N10" s="393" t="s">
        <v>358</v>
      </c>
      <c r="O10" s="390">
        <v>13</v>
      </c>
      <c r="P10" s="391" t="s">
        <v>299</v>
      </c>
      <c r="Q10" s="392">
        <v>1</v>
      </c>
      <c r="R10" s="393" t="s">
        <v>356</v>
      </c>
      <c r="S10" s="390"/>
      <c r="T10" s="391" t="s">
        <v>299</v>
      </c>
      <c r="U10" s="392"/>
      <c r="V10" s="393"/>
      <c r="W10" s="394">
        <f t="shared" si="0"/>
        <v>3</v>
      </c>
      <c r="X10" s="395">
        <v>6</v>
      </c>
      <c r="Y10" s="646">
        <v>20</v>
      </c>
      <c r="Z10" s="390">
        <f t="shared" si="1"/>
        <v>45</v>
      </c>
      <c r="AA10" s="391" t="s">
        <v>299</v>
      </c>
      <c r="AB10" s="396">
        <f t="shared" si="2"/>
        <v>30</v>
      </c>
      <c r="AC10" s="397">
        <f t="shared" si="3"/>
        <v>15</v>
      </c>
      <c r="AD10" s="231">
        <f t="shared" si="4"/>
        <v>296</v>
      </c>
      <c r="AE10" s="232">
        <f>IFERROR(INDEX(V!$R:$R,MATCH(AF10,V!$L:$L,0)),"")</f>
        <v>168</v>
      </c>
      <c r="AF10" s="233" t="str">
        <f t="shared" si="5"/>
        <v>Hillar Neiland</v>
      </c>
      <c r="AG10" s="232">
        <f>IFERROR(INDEX(V!$R:$R,MATCH(AH10,V!$L:$L,0)),"")</f>
        <v>128</v>
      </c>
      <c r="AH10" s="233" t="str">
        <f t="shared" si="6"/>
        <v>Kaspar Mänd</v>
      </c>
      <c r="AI10" s="232" t="str">
        <f>IFERROR(INDEX(V!$R:$R,MATCH(AJ10,V!$L:$L,0)),"")</f>
        <v/>
      </c>
      <c r="AJ10" s="233" t="str">
        <f t="shared" si="7"/>
        <v/>
      </c>
      <c r="AK10" s="232" t="str">
        <f>IFERROR(INDEX(V!$R:$R,MATCH(AL10,V!$L:$L,0)),"")</f>
        <v/>
      </c>
      <c r="AL10" s="233" t="str">
        <f t="shared" si="8"/>
        <v/>
      </c>
      <c r="AM10" s="232" t="str">
        <f>IFERROR(INDEX(V!$R:$R,MATCH(AN10,V!$L:$L,0)),"")</f>
        <v/>
      </c>
      <c r="AN10" s="233" t="str">
        <f t="shared" si="9"/>
        <v/>
      </c>
      <c r="AO10" s="232" t="str">
        <f>IFERROR(INDEX(V!$R:$R,MATCH(AP10,V!$L:$L,0)),"")</f>
        <v/>
      </c>
      <c r="AP10" s="233" t="str">
        <f t="shared" si="10"/>
        <v/>
      </c>
    </row>
    <row r="11" spans="1:42" x14ac:dyDescent="0.2">
      <c r="A11" s="389">
        <v>5</v>
      </c>
      <c r="B11" s="282" t="s">
        <v>368</v>
      </c>
      <c r="C11" s="390">
        <v>5</v>
      </c>
      <c r="D11" s="391" t="s">
        <v>299</v>
      </c>
      <c r="E11" s="392">
        <v>13</v>
      </c>
      <c r="F11" s="393" t="s">
        <v>354</v>
      </c>
      <c r="G11" s="390">
        <v>13</v>
      </c>
      <c r="H11" s="391" t="s">
        <v>299</v>
      </c>
      <c r="I11" s="392">
        <v>7</v>
      </c>
      <c r="J11" s="393" t="s">
        <v>341</v>
      </c>
      <c r="K11" s="390">
        <v>13</v>
      </c>
      <c r="L11" s="391" t="s">
        <v>299</v>
      </c>
      <c r="M11" s="392">
        <v>6</v>
      </c>
      <c r="N11" s="393" t="s">
        <v>346</v>
      </c>
      <c r="O11" s="390">
        <v>13</v>
      </c>
      <c r="P11" s="391" t="s">
        <v>299</v>
      </c>
      <c r="Q11" s="392">
        <v>6</v>
      </c>
      <c r="R11" s="393" t="s">
        <v>369</v>
      </c>
      <c r="S11" s="390"/>
      <c r="T11" s="391" t="s">
        <v>299</v>
      </c>
      <c r="U11" s="392"/>
      <c r="V11" s="393"/>
      <c r="W11" s="394">
        <f t="shared" si="0"/>
        <v>3</v>
      </c>
      <c r="X11" s="395">
        <v>6</v>
      </c>
      <c r="Y11" s="646">
        <v>18</v>
      </c>
      <c r="Z11" s="390">
        <f t="shared" si="1"/>
        <v>44</v>
      </c>
      <c r="AA11" s="391" t="s">
        <v>299</v>
      </c>
      <c r="AB11" s="396">
        <f t="shared" si="2"/>
        <v>32</v>
      </c>
      <c r="AC11" s="397">
        <f t="shared" si="3"/>
        <v>12</v>
      </c>
      <c r="AD11" s="231">
        <f t="shared" si="4"/>
        <v>210</v>
      </c>
      <c r="AE11" s="232">
        <f>IFERROR(INDEX(V!$R:$R,MATCH(AF11,V!$L:$L,0)),"")</f>
        <v>160</v>
      </c>
      <c r="AF11" s="233" t="str">
        <f t="shared" si="5"/>
        <v>Ivar Viljaste</v>
      </c>
      <c r="AG11" s="232">
        <f>IFERROR(INDEX(V!$R:$R,MATCH(AH11,V!$L:$L,0)),"")</f>
        <v>50</v>
      </c>
      <c r="AH11" s="233" t="str">
        <f t="shared" si="6"/>
        <v>Matti Vinni</v>
      </c>
      <c r="AI11" s="232" t="str">
        <f>IFERROR(INDEX(V!$R:$R,MATCH(AJ11,V!$L:$L,0)),"")</f>
        <v/>
      </c>
      <c r="AJ11" s="233" t="str">
        <f t="shared" si="7"/>
        <v/>
      </c>
      <c r="AK11" s="232" t="str">
        <f>IFERROR(INDEX(V!$R:$R,MATCH(AL11,V!$L:$L,0)),"")</f>
        <v/>
      </c>
      <c r="AL11" s="233" t="str">
        <f t="shared" si="8"/>
        <v/>
      </c>
      <c r="AM11" s="232" t="str">
        <f>IFERROR(INDEX(V!$R:$R,MATCH(AN11,V!$L:$L,0)),"")</f>
        <v/>
      </c>
      <c r="AN11" s="233" t="str">
        <f t="shared" si="9"/>
        <v/>
      </c>
      <c r="AO11" s="232" t="str">
        <f>IFERROR(INDEX(V!$R:$R,MATCH(AP11,V!$L:$L,0)),"")</f>
        <v/>
      </c>
      <c r="AP11" s="233" t="str">
        <f t="shared" si="10"/>
        <v/>
      </c>
    </row>
    <row r="12" spans="1:42" x14ac:dyDescent="0.2">
      <c r="A12" s="389">
        <v>6</v>
      </c>
      <c r="B12" s="302" t="s">
        <v>356</v>
      </c>
      <c r="C12" s="390">
        <v>13</v>
      </c>
      <c r="D12" s="391" t="s">
        <v>299</v>
      </c>
      <c r="E12" s="392">
        <v>5</v>
      </c>
      <c r="F12" s="393" t="s">
        <v>355</v>
      </c>
      <c r="G12" s="390">
        <v>13</v>
      </c>
      <c r="H12" s="391" t="s">
        <v>299</v>
      </c>
      <c r="I12" s="392">
        <v>5</v>
      </c>
      <c r="J12" s="393" t="s">
        <v>354</v>
      </c>
      <c r="K12" s="390">
        <v>11</v>
      </c>
      <c r="L12" s="391" t="s">
        <v>299</v>
      </c>
      <c r="M12" s="392">
        <v>13</v>
      </c>
      <c r="N12" s="393" t="s">
        <v>367</v>
      </c>
      <c r="O12" s="390">
        <v>1</v>
      </c>
      <c r="P12" s="391" t="s">
        <v>299</v>
      </c>
      <c r="Q12" s="392">
        <v>13</v>
      </c>
      <c r="R12" s="393" t="s">
        <v>344</v>
      </c>
      <c r="S12" s="390"/>
      <c r="T12" s="391" t="s">
        <v>299</v>
      </c>
      <c r="U12" s="392"/>
      <c r="V12" s="393"/>
      <c r="W12" s="394">
        <f t="shared" si="0"/>
        <v>2</v>
      </c>
      <c r="X12" s="395">
        <v>14</v>
      </c>
      <c r="Y12" s="646">
        <v>24</v>
      </c>
      <c r="Z12" s="390">
        <f t="shared" si="1"/>
        <v>38</v>
      </c>
      <c r="AA12" s="391" t="s">
        <v>299</v>
      </c>
      <c r="AB12" s="396">
        <f t="shared" si="2"/>
        <v>36</v>
      </c>
      <c r="AC12" s="397">
        <f t="shared" si="3"/>
        <v>2</v>
      </c>
      <c r="AD12" s="231">
        <f t="shared" ref="AD12:AD13" si="11">SUM(AE12:AL12)</f>
        <v>296</v>
      </c>
      <c r="AE12" s="232">
        <f>IFERROR(INDEX(V!$R:$R,MATCH(AF12,V!$L:$L,0)),"")</f>
        <v>172</v>
      </c>
      <c r="AF12" s="233" t="str">
        <f t="shared" si="5"/>
        <v>Olav Türk</v>
      </c>
      <c r="AG12" s="232">
        <f>IFERROR(INDEX(V!$R:$R,MATCH(AH12,V!$L:$L,0)),"")</f>
        <v>124</v>
      </c>
      <c r="AH12" s="233" t="str">
        <f t="shared" si="6"/>
        <v>Sirje Maala</v>
      </c>
      <c r="AI12" s="232" t="str">
        <f>IFERROR(INDEX(V!$R:$R,MATCH(AJ12,V!$L:$L,0)),"")</f>
        <v/>
      </c>
      <c r="AJ12" s="233" t="str">
        <f t="shared" si="7"/>
        <v/>
      </c>
      <c r="AK12" s="232" t="str">
        <f>IFERROR(INDEX(V!$R:$R,MATCH(AL12,V!$L:$L,0)),"")</f>
        <v/>
      </c>
      <c r="AL12" s="233" t="str">
        <f t="shared" si="8"/>
        <v/>
      </c>
      <c r="AM12" s="232" t="str">
        <f>IFERROR(INDEX(V!$R:$R,MATCH(AN12,V!$L:$L,0)),"")</f>
        <v/>
      </c>
      <c r="AN12" s="233" t="str">
        <f t="shared" si="9"/>
        <v/>
      </c>
      <c r="AO12" s="232" t="str">
        <f>IFERROR(INDEX(V!$R:$R,MATCH(AP12,V!$L:$L,0)),"")</f>
        <v/>
      </c>
      <c r="AP12" s="233" t="str">
        <f t="shared" si="10"/>
        <v/>
      </c>
    </row>
    <row r="13" spans="1:42" x14ac:dyDescent="0.2">
      <c r="A13" s="389">
        <v>7</v>
      </c>
      <c r="B13" s="398" t="s">
        <v>354</v>
      </c>
      <c r="C13" s="390">
        <v>13</v>
      </c>
      <c r="D13" s="391" t="s">
        <v>299</v>
      </c>
      <c r="E13" s="392">
        <v>5</v>
      </c>
      <c r="F13" s="393" t="s">
        <v>368</v>
      </c>
      <c r="G13" s="390">
        <v>5</v>
      </c>
      <c r="H13" s="391" t="s">
        <v>299</v>
      </c>
      <c r="I13" s="392">
        <v>13</v>
      </c>
      <c r="J13" s="393" t="s">
        <v>356</v>
      </c>
      <c r="K13" s="390">
        <v>13</v>
      </c>
      <c r="L13" s="391" t="s">
        <v>299</v>
      </c>
      <c r="M13" s="392">
        <v>3</v>
      </c>
      <c r="N13" s="393" t="s">
        <v>369</v>
      </c>
      <c r="O13" s="390">
        <v>11</v>
      </c>
      <c r="P13" s="391" t="s">
        <v>299</v>
      </c>
      <c r="Q13" s="392">
        <v>13</v>
      </c>
      <c r="R13" s="393" t="s">
        <v>355</v>
      </c>
      <c r="S13" s="390"/>
      <c r="T13" s="391" t="s">
        <v>299</v>
      </c>
      <c r="U13" s="392"/>
      <c r="V13" s="393"/>
      <c r="W13" s="394">
        <f t="shared" si="0"/>
        <v>2</v>
      </c>
      <c r="X13" s="395">
        <v>10</v>
      </c>
      <c r="Y13" s="646">
        <v>32</v>
      </c>
      <c r="Z13" s="390">
        <f t="shared" si="1"/>
        <v>42</v>
      </c>
      <c r="AA13" s="391" t="s">
        <v>299</v>
      </c>
      <c r="AB13" s="396">
        <f t="shared" si="2"/>
        <v>34</v>
      </c>
      <c r="AC13" s="397">
        <f t="shared" si="3"/>
        <v>8</v>
      </c>
      <c r="AD13" s="231">
        <f t="shared" si="11"/>
        <v>130</v>
      </c>
      <c r="AE13" s="232">
        <f>IFERROR(INDEX(V!$R:$R,MATCH(AF13,V!$L:$L,0)),"")</f>
        <v>82</v>
      </c>
      <c r="AF13" s="233" t="str">
        <f t="shared" si="5"/>
        <v>Oleg Rõndenkov</v>
      </c>
      <c r="AG13" s="232">
        <f>IFERROR(INDEX(V!$R:$R,MATCH(AH13,V!$L:$L,0)),"")</f>
        <v>48</v>
      </c>
      <c r="AH13" s="233" t="str">
        <f t="shared" si="6"/>
        <v>Sander Rose</v>
      </c>
      <c r="AI13" s="232" t="str">
        <f>IFERROR(INDEX(V!$R:$R,MATCH(AJ13,V!$L:$L,0)),"")</f>
        <v/>
      </c>
      <c r="AJ13" s="233" t="str">
        <f t="shared" si="7"/>
        <v/>
      </c>
      <c r="AK13" s="232" t="str">
        <f>IFERROR(INDEX(V!$R:$R,MATCH(AL13,V!$L:$L,0)),"")</f>
        <v/>
      </c>
      <c r="AL13" s="233" t="str">
        <f t="shared" si="8"/>
        <v/>
      </c>
      <c r="AM13" s="232" t="str">
        <f>IFERROR(INDEX(V!$R:$R,MATCH(AN13,V!$L:$L,0)),"")</f>
        <v/>
      </c>
      <c r="AN13" s="233" t="str">
        <f t="shared" si="9"/>
        <v/>
      </c>
      <c r="AO13" s="232" t="str">
        <f>IFERROR(INDEX(V!$R:$R,MATCH(AP13,V!$L:$L,0)),"")</f>
        <v/>
      </c>
      <c r="AP13" s="233" t="str">
        <f t="shared" si="10"/>
        <v/>
      </c>
    </row>
    <row r="14" spans="1:42" x14ac:dyDescent="0.2">
      <c r="A14" s="389">
        <v>8</v>
      </c>
      <c r="B14" s="302" t="s">
        <v>257</v>
      </c>
      <c r="C14" s="390">
        <v>7</v>
      </c>
      <c r="D14" s="391" t="s">
        <v>299</v>
      </c>
      <c r="E14" s="392">
        <v>13</v>
      </c>
      <c r="F14" s="393" t="s">
        <v>358</v>
      </c>
      <c r="G14" s="390">
        <v>1</v>
      </c>
      <c r="H14" s="391" t="s">
        <v>299</v>
      </c>
      <c r="I14" s="392">
        <v>13</v>
      </c>
      <c r="J14" s="393" t="s">
        <v>355</v>
      </c>
      <c r="K14" s="390">
        <v>13</v>
      </c>
      <c r="L14" s="391" t="s">
        <v>299</v>
      </c>
      <c r="M14" s="392">
        <v>7</v>
      </c>
      <c r="N14" s="393" t="s">
        <v>342</v>
      </c>
      <c r="O14" s="390"/>
      <c r="P14" s="391" t="s">
        <v>299</v>
      </c>
      <c r="Q14" s="392"/>
      <c r="R14" s="393" t="s">
        <v>352</v>
      </c>
      <c r="S14" s="390"/>
      <c r="T14" s="391" t="s">
        <v>299</v>
      </c>
      <c r="U14" s="392"/>
      <c r="V14" s="393"/>
      <c r="W14" s="394">
        <f t="shared" si="0"/>
        <v>1</v>
      </c>
      <c r="X14" s="395">
        <v>10</v>
      </c>
      <c r="Y14" s="646">
        <v>28</v>
      </c>
      <c r="Z14" s="390">
        <f t="shared" si="1"/>
        <v>21</v>
      </c>
      <c r="AA14" s="391" t="s">
        <v>299</v>
      </c>
      <c r="AB14" s="396">
        <f t="shared" si="2"/>
        <v>33</v>
      </c>
      <c r="AC14" s="397">
        <f t="shared" si="3"/>
        <v>-12</v>
      </c>
      <c r="AD14" s="231">
        <f t="shared" ref="AD14:AD16" si="12">SUM(AE14:AL14)</f>
        <v>196</v>
      </c>
      <c r="AE14" s="232">
        <f>IFERROR(INDEX(V!$R:$R,MATCH(AF14,V!$L:$L,0)),"")</f>
        <v>98</v>
      </c>
      <c r="AF14" s="233" t="str">
        <f t="shared" si="5"/>
        <v>Ljudmila Varendi</v>
      </c>
      <c r="AG14" s="232">
        <f>IFERROR(INDEX(V!$R:$R,MATCH(AH14,V!$L:$L,0)),"")</f>
        <v>98</v>
      </c>
      <c r="AH14" s="233" t="str">
        <f t="shared" si="6"/>
        <v>Viktor Švarõgin</v>
      </c>
      <c r="AI14" s="232" t="str">
        <f>IFERROR(INDEX(V!$R:$R,MATCH(AJ14,V!$L:$L,0)),"")</f>
        <v/>
      </c>
      <c r="AJ14" s="233" t="str">
        <f t="shared" si="7"/>
        <v/>
      </c>
      <c r="AK14" s="232" t="str">
        <f>IFERROR(INDEX(V!$R:$R,MATCH(AL14,V!$L:$L,0)),"")</f>
        <v/>
      </c>
      <c r="AL14" s="233" t="str">
        <f t="shared" si="8"/>
        <v/>
      </c>
      <c r="AM14" s="232" t="str">
        <f>IFERROR(INDEX(V!$R:$R,MATCH(AN14,V!$L:$L,0)),"")</f>
        <v/>
      </c>
      <c r="AN14" s="233" t="str">
        <f t="shared" si="9"/>
        <v/>
      </c>
      <c r="AO14" s="232" t="str">
        <f>IFERROR(INDEX(V!$R:$R,MATCH(AP14,V!$L:$L,0)),"")</f>
        <v/>
      </c>
      <c r="AP14" s="233" t="str">
        <f t="shared" si="10"/>
        <v/>
      </c>
    </row>
    <row r="15" spans="1:42" x14ac:dyDescent="0.2">
      <c r="A15" s="389">
        <v>9</v>
      </c>
      <c r="B15" s="302" t="s">
        <v>369</v>
      </c>
      <c r="C15" s="390">
        <v>13</v>
      </c>
      <c r="D15" s="391" t="s">
        <v>299</v>
      </c>
      <c r="E15" s="392">
        <v>11</v>
      </c>
      <c r="F15" s="393" t="s">
        <v>346</v>
      </c>
      <c r="G15" s="390">
        <v>2</v>
      </c>
      <c r="H15" s="391" t="s">
        <v>299</v>
      </c>
      <c r="I15" s="392">
        <v>13</v>
      </c>
      <c r="J15" s="393" t="s">
        <v>367</v>
      </c>
      <c r="K15" s="390">
        <v>3</v>
      </c>
      <c r="L15" s="391" t="s">
        <v>299</v>
      </c>
      <c r="M15" s="392">
        <v>13</v>
      </c>
      <c r="N15" s="393" t="s">
        <v>354</v>
      </c>
      <c r="O15" s="390">
        <v>6</v>
      </c>
      <c r="P15" s="391" t="s">
        <v>299</v>
      </c>
      <c r="Q15" s="392">
        <v>13</v>
      </c>
      <c r="R15" s="393" t="s">
        <v>368</v>
      </c>
      <c r="S15" s="390"/>
      <c r="T15" s="391" t="s">
        <v>299</v>
      </c>
      <c r="U15" s="392"/>
      <c r="V15" s="393"/>
      <c r="W15" s="394">
        <f t="shared" si="0"/>
        <v>1</v>
      </c>
      <c r="X15" s="395">
        <v>12</v>
      </c>
      <c r="Y15" s="646">
        <v>24</v>
      </c>
      <c r="Z15" s="390">
        <f t="shared" si="1"/>
        <v>24</v>
      </c>
      <c r="AA15" s="391" t="s">
        <v>299</v>
      </c>
      <c r="AB15" s="396">
        <f t="shared" si="2"/>
        <v>50</v>
      </c>
      <c r="AC15" s="397">
        <f t="shared" si="3"/>
        <v>-26</v>
      </c>
      <c r="AD15" s="231">
        <f t="shared" si="12"/>
        <v>114</v>
      </c>
      <c r="AE15" s="232">
        <f>IFERROR(INDEX(V!$R:$R,MATCH(AF15,V!$L:$L,0)),"")</f>
        <v>20</v>
      </c>
      <c r="AF15" s="233" t="str">
        <f t="shared" si="5"/>
        <v>Airi Veski</v>
      </c>
      <c r="AG15" s="232" t="str">
        <f>IFERROR(INDEX(V!$R:$R,MATCH(AH15,V!$L:$L,0)),"")</f>
        <v/>
      </c>
      <c r="AH15" s="233" t="str">
        <f t="shared" si="6"/>
        <v>Andres Veski, Svetlana Veski</v>
      </c>
      <c r="AI15" s="232">
        <f>IFERROR(INDEX(V!$R:$R,MATCH(AJ15,V!$L:$L,0)),"")</f>
        <v>62</v>
      </c>
      <c r="AJ15" s="233" t="str">
        <f t="shared" si="7"/>
        <v>Andres Veski</v>
      </c>
      <c r="AK15" s="232">
        <f>IFERROR(INDEX(V!$R:$R,MATCH(AL15,V!$L:$L,0)),"")</f>
        <v>32</v>
      </c>
      <c r="AL15" s="233" t="str">
        <f t="shared" si="8"/>
        <v>Svetlana Veski</v>
      </c>
      <c r="AM15" s="232" t="str">
        <f>IFERROR(INDEX(V!$R:$R,MATCH(AN15,V!$L:$L,0)),"")</f>
        <v/>
      </c>
      <c r="AN15" s="233" t="str">
        <f t="shared" si="9"/>
        <v/>
      </c>
      <c r="AO15" s="232" t="str">
        <f>IFERROR(INDEX(V!$R:$R,MATCH(AP15,V!$L:$L,0)),"")</f>
        <v/>
      </c>
      <c r="AP15" s="233" t="str">
        <f t="shared" si="10"/>
        <v/>
      </c>
    </row>
    <row r="16" spans="1:42" x14ac:dyDescent="0.2">
      <c r="A16" s="389">
        <v>10</v>
      </c>
      <c r="B16" s="398" t="s">
        <v>315</v>
      </c>
      <c r="C16" s="390">
        <v>13</v>
      </c>
      <c r="D16" s="391" t="s">
        <v>299</v>
      </c>
      <c r="E16" s="392">
        <v>9</v>
      </c>
      <c r="F16" s="393" t="s">
        <v>352</v>
      </c>
      <c r="G16" s="390">
        <v>8</v>
      </c>
      <c r="H16" s="391" t="s">
        <v>299</v>
      </c>
      <c r="I16" s="392">
        <v>13</v>
      </c>
      <c r="J16" s="393" t="s">
        <v>358</v>
      </c>
      <c r="K16" s="390">
        <v>12</v>
      </c>
      <c r="L16" s="391" t="s">
        <v>299</v>
      </c>
      <c r="M16" s="392">
        <v>13</v>
      </c>
      <c r="N16" s="393" t="s">
        <v>355</v>
      </c>
      <c r="O16" s="390"/>
      <c r="P16" s="391" t="s">
        <v>299</v>
      </c>
      <c r="Q16" s="392"/>
      <c r="R16" s="393" t="s">
        <v>346</v>
      </c>
      <c r="S16" s="390"/>
      <c r="T16" s="391" t="s">
        <v>299</v>
      </c>
      <c r="U16" s="392"/>
      <c r="V16" s="393"/>
      <c r="W16" s="394">
        <f t="shared" si="0"/>
        <v>1</v>
      </c>
      <c r="X16" s="395">
        <v>12</v>
      </c>
      <c r="Y16" s="646">
        <v>20</v>
      </c>
      <c r="Z16" s="390">
        <f t="shared" si="1"/>
        <v>33</v>
      </c>
      <c r="AA16" s="391" t="s">
        <v>299</v>
      </c>
      <c r="AB16" s="396">
        <f t="shared" si="2"/>
        <v>35</v>
      </c>
      <c r="AC16" s="397">
        <f t="shared" si="3"/>
        <v>-2</v>
      </c>
      <c r="AD16" s="231">
        <f t="shared" si="12"/>
        <v>136</v>
      </c>
      <c r="AE16" s="232">
        <f>IFERROR(INDEX(V!$R:$R,MATCH(AF16,V!$L:$L,0)),"")</f>
        <v>136</v>
      </c>
      <c r="AF16" s="233" t="str">
        <f t="shared" si="5"/>
        <v>Henri Mitt</v>
      </c>
      <c r="AG16" s="232">
        <f>IFERROR(INDEX(V!$R:$R,MATCH(AH16,V!$L:$L,0)),"")</f>
        <v>0</v>
      </c>
      <c r="AH16" s="233" t="str">
        <f t="shared" si="6"/>
        <v>Urmas Randlaine</v>
      </c>
      <c r="AI16" s="232" t="str">
        <f>IFERROR(INDEX(V!$R:$R,MATCH(AJ16,V!$L:$L,0)),"")</f>
        <v/>
      </c>
      <c r="AJ16" s="233" t="str">
        <f t="shared" si="7"/>
        <v/>
      </c>
      <c r="AK16" s="232" t="str">
        <f>IFERROR(INDEX(V!$R:$R,MATCH(AL16,V!$L:$L,0)),"")</f>
        <v/>
      </c>
      <c r="AL16" s="233" t="str">
        <f t="shared" si="8"/>
        <v/>
      </c>
      <c r="AM16" s="232" t="str">
        <f>IFERROR(INDEX(V!$R:$R,MATCH(AN16,V!$L:$L,0)),"")</f>
        <v/>
      </c>
      <c r="AN16" s="233" t="str">
        <f t="shared" si="9"/>
        <v/>
      </c>
      <c r="AO16" s="232" t="str">
        <f>IFERROR(INDEX(V!$R:$R,MATCH(AP16,V!$L:$L,0)),"")</f>
        <v/>
      </c>
      <c r="AP16" s="233" t="str">
        <f t="shared" si="10"/>
        <v/>
      </c>
    </row>
    <row r="17" spans="1:42" x14ac:dyDescent="0.2">
      <c r="A17" s="389">
        <v>11</v>
      </c>
      <c r="B17" s="302" t="s">
        <v>346</v>
      </c>
      <c r="C17" s="390">
        <v>11</v>
      </c>
      <c r="D17" s="391" t="s">
        <v>299</v>
      </c>
      <c r="E17" s="392">
        <v>13</v>
      </c>
      <c r="F17" s="393" t="s">
        <v>369</v>
      </c>
      <c r="G17" s="390">
        <v>13</v>
      </c>
      <c r="H17" s="391" t="s">
        <v>299</v>
      </c>
      <c r="I17" s="392">
        <v>11</v>
      </c>
      <c r="J17" s="393" t="s">
        <v>352</v>
      </c>
      <c r="K17" s="390">
        <v>6</v>
      </c>
      <c r="L17" s="391" t="s">
        <v>299</v>
      </c>
      <c r="M17" s="392">
        <v>13</v>
      </c>
      <c r="N17" s="393" t="s">
        <v>368</v>
      </c>
      <c r="O17" s="390"/>
      <c r="P17" s="391" t="s">
        <v>299</v>
      </c>
      <c r="Q17" s="392"/>
      <c r="R17" s="393" t="s">
        <v>315</v>
      </c>
      <c r="S17" s="390"/>
      <c r="T17" s="391" t="s">
        <v>299</v>
      </c>
      <c r="U17" s="392"/>
      <c r="V17" s="393"/>
      <c r="W17" s="394">
        <f t="shared" si="0"/>
        <v>1</v>
      </c>
      <c r="X17" s="395">
        <v>8</v>
      </c>
      <c r="Y17" s="646">
        <v>22</v>
      </c>
      <c r="Z17" s="390">
        <f t="shared" si="1"/>
        <v>30</v>
      </c>
      <c r="AA17" s="391" t="s">
        <v>299</v>
      </c>
      <c r="AB17" s="396">
        <f t="shared" si="2"/>
        <v>37</v>
      </c>
      <c r="AC17" s="397">
        <f t="shared" si="3"/>
        <v>-7</v>
      </c>
      <c r="AD17" s="231">
        <f t="shared" ref="AD17:AD19" si="13">SUM(AE17:AL17)</f>
        <v>58</v>
      </c>
      <c r="AE17" s="232">
        <f>IFERROR(INDEX(V!$R:$R,MATCH(AF17,V!$L:$L,0)),"")</f>
        <v>28</v>
      </c>
      <c r="AF17" s="233" t="str">
        <f t="shared" si="5"/>
        <v>Boriss Klubov</v>
      </c>
      <c r="AG17" s="232">
        <f>IFERROR(INDEX(V!$R:$R,MATCH(AH17,V!$L:$L,0)),"")</f>
        <v>30</v>
      </c>
      <c r="AH17" s="233" t="str">
        <f t="shared" si="6"/>
        <v>Elmo Lageda</v>
      </c>
      <c r="AI17" s="232" t="str">
        <f>IFERROR(INDEX(V!$R:$R,MATCH(AJ17,V!$L:$L,0)),"")</f>
        <v/>
      </c>
      <c r="AJ17" s="233" t="str">
        <f t="shared" si="7"/>
        <v/>
      </c>
      <c r="AK17" s="232" t="str">
        <f>IFERROR(INDEX(V!$R:$R,MATCH(AL17,V!$L:$L,0)),"")</f>
        <v/>
      </c>
      <c r="AL17" s="233" t="str">
        <f t="shared" si="8"/>
        <v/>
      </c>
      <c r="AM17" s="232" t="str">
        <f>IFERROR(INDEX(V!$R:$R,MATCH(AN17,V!$L:$L,0)),"")</f>
        <v/>
      </c>
      <c r="AN17" s="233" t="str">
        <f t="shared" si="9"/>
        <v/>
      </c>
      <c r="AO17" s="232" t="str">
        <f>IFERROR(INDEX(V!$R:$R,MATCH(AP17,V!$L:$L,0)),"")</f>
        <v/>
      </c>
      <c r="AP17" s="233" t="str">
        <f t="shared" si="10"/>
        <v/>
      </c>
    </row>
    <row r="18" spans="1:42" x14ac:dyDescent="0.2">
      <c r="A18" s="389">
        <v>12</v>
      </c>
      <c r="B18" s="302" t="s">
        <v>352</v>
      </c>
      <c r="C18" s="390">
        <v>9</v>
      </c>
      <c r="D18" s="391" t="s">
        <v>299</v>
      </c>
      <c r="E18" s="392">
        <v>13</v>
      </c>
      <c r="F18" s="393" t="s">
        <v>315</v>
      </c>
      <c r="G18" s="390">
        <v>11</v>
      </c>
      <c r="H18" s="391" t="s">
        <v>299</v>
      </c>
      <c r="I18" s="392">
        <v>13</v>
      </c>
      <c r="J18" s="393" t="s">
        <v>346</v>
      </c>
      <c r="K18" s="390">
        <v>13</v>
      </c>
      <c r="L18" s="391" t="s">
        <v>299</v>
      </c>
      <c r="M18" s="392">
        <v>7</v>
      </c>
      <c r="N18" s="393" t="s">
        <v>341</v>
      </c>
      <c r="O18" s="390"/>
      <c r="P18" s="391" t="s">
        <v>299</v>
      </c>
      <c r="Q18" s="392"/>
      <c r="R18" s="393" t="s">
        <v>257</v>
      </c>
      <c r="S18" s="390"/>
      <c r="T18" s="391" t="s">
        <v>299</v>
      </c>
      <c r="U18" s="392"/>
      <c r="V18" s="393"/>
      <c r="W18" s="394">
        <f t="shared" si="0"/>
        <v>1</v>
      </c>
      <c r="X18" s="395">
        <v>4</v>
      </c>
      <c r="Y18" s="646">
        <v>20</v>
      </c>
      <c r="Z18" s="390">
        <f t="shared" si="1"/>
        <v>33</v>
      </c>
      <c r="AA18" s="391" t="s">
        <v>299</v>
      </c>
      <c r="AB18" s="396">
        <f t="shared" si="2"/>
        <v>33</v>
      </c>
      <c r="AC18" s="397">
        <f t="shared" si="3"/>
        <v>0</v>
      </c>
      <c r="AD18" s="231">
        <f t="shared" si="13"/>
        <v>272</v>
      </c>
      <c r="AE18" s="232">
        <f>IFERROR(INDEX(V!$R:$R,MATCH(AF18,V!$L:$L,0)),"")</f>
        <v>136</v>
      </c>
      <c r="AF18" s="233" t="str">
        <f t="shared" si="5"/>
        <v>Andrei Grintšak</v>
      </c>
      <c r="AG18" s="232">
        <f>IFERROR(INDEX(V!$R:$R,MATCH(AH18,V!$L:$L,0)),"")</f>
        <v>136</v>
      </c>
      <c r="AH18" s="233" t="str">
        <f t="shared" si="6"/>
        <v>Enn Tokman</v>
      </c>
      <c r="AI18" s="232" t="str">
        <f>IFERROR(INDEX(V!$R:$R,MATCH(AJ18,V!$L:$L,0)),"")</f>
        <v/>
      </c>
      <c r="AJ18" s="233" t="str">
        <f t="shared" si="7"/>
        <v/>
      </c>
      <c r="AK18" s="232" t="str">
        <f>IFERROR(INDEX(V!$R:$R,MATCH(AL18,V!$L:$L,0)),"")</f>
        <v/>
      </c>
      <c r="AL18" s="233" t="str">
        <f t="shared" si="8"/>
        <v/>
      </c>
      <c r="AM18" s="232" t="str">
        <f>IFERROR(INDEX(V!$R:$R,MATCH(AN18,V!$L:$L,0)),"")</f>
        <v/>
      </c>
      <c r="AN18" s="233" t="str">
        <f t="shared" si="9"/>
        <v/>
      </c>
      <c r="AO18" s="232" t="str">
        <f>IFERROR(INDEX(V!$R:$R,MATCH(AP18,V!$L:$L,0)),"")</f>
        <v/>
      </c>
      <c r="AP18" s="233" t="str">
        <f t="shared" si="10"/>
        <v/>
      </c>
    </row>
    <row r="19" spans="1:42" x14ac:dyDescent="0.2">
      <c r="A19" s="389">
        <v>13</v>
      </c>
      <c r="B19" s="398" t="s">
        <v>342</v>
      </c>
      <c r="C19" s="390">
        <v>12</v>
      </c>
      <c r="D19" s="391" t="s">
        <v>299</v>
      </c>
      <c r="E19" s="392">
        <v>13</v>
      </c>
      <c r="F19" s="393" t="s">
        <v>367</v>
      </c>
      <c r="G19" s="390">
        <v>9</v>
      </c>
      <c r="H19" s="391" t="s">
        <v>299</v>
      </c>
      <c r="I19" s="392">
        <v>13</v>
      </c>
      <c r="J19" s="393" t="s">
        <v>344</v>
      </c>
      <c r="K19" s="390">
        <v>7</v>
      </c>
      <c r="L19" s="391" t="s">
        <v>299</v>
      </c>
      <c r="M19" s="392">
        <v>13</v>
      </c>
      <c r="N19" s="393" t="s">
        <v>257</v>
      </c>
      <c r="O19" s="390">
        <v>13</v>
      </c>
      <c r="P19" s="391" t="s">
        <v>299</v>
      </c>
      <c r="Q19" s="392">
        <v>7</v>
      </c>
      <c r="R19" s="393" t="s">
        <v>341</v>
      </c>
      <c r="S19" s="390"/>
      <c r="T19" s="391" t="s">
        <v>299</v>
      </c>
      <c r="U19" s="392"/>
      <c r="V19" s="393"/>
      <c r="W19" s="394">
        <f t="shared" si="0"/>
        <v>1</v>
      </c>
      <c r="X19" s="395">
        <v>12</v>
      </c>
      <c r="Y19" s="646">
        <v>22</v>
      </c>
      <c r="Z19" s="390">
        <f t="shared" si="1"/>
        <v>41</v>
      </c>
      <c r="AA19" s="391" t="s">
        <v>299</v>
      </c>
      <c r="AB19" s="396">
        <f t="shared" si="2"/>
        <v>46</v>
      </c>
      <c r="AC19" s="397">
        <f t="shared" si="3"/>
        <v>-5</v>
      </c>
      <c r="AD19" s="231">
        <f t="shared" si="13"/>
        <v>0</v>
      </c>
      <c r="AE19" s="232">
        <f>IFERROR(INDEX(V!$R:$R,MATCH(AF19,V!$L:$L,0)),"")</f>
        <v>0</v>
      </c>
      <c r="AF19" s="233" t="str">
        <f t="shared" si="5"/>
        <v>Aigi Orro</v>
      </c>
      <c r="AG19" s="232">
        <f>IFERROR(INDEX(V!$R:$R,MATCH(AH19,V!$L:$L,0)),"")</f>
        <v>0</v>
      </c>
      <c r="AH19" s="233" t="str">
        <f t="shared" si="6"/>
        <v>Kalle Orro</v>
      </c>
      <c r="AI19" s="232" t="str">
        <f>IFERROR(INDEX(V!$R:$R,MATCH(AJ19,V!$L:$L,0)),"")</f>
        <v/>
      </c>
      <c r="AJ19" s="233" t="str">
        <f t="shared" si="7"/>
        <v/>
      </c>
      <c r="AK19" s="232" t="str">
        <f>IFERROR(INDEX(V!$R:$R,MATCH(AL19,V!$L:$L,0)),"")</f>
        <v/>
      </c>
      <c r="AL19" s="233" t="str">
        <f t="shared" si="8"/>
        <v/>
      </c>
      <c r="AM19" s="232" t="str">
        <f>IFERROR(INDEX(V!$R:$R,MATCH(AN19,V!$L:$L,0)),"")</f>
        <v/>
      </c>
      <c r="AN19" s="233" t="str">
        <f t="shared" si="9"/>
        <v/>
      </c>
      <c r="AO19" s="232" t="str">
        <f>IFERROR(INDEX(V!$R:$R,MATCH(AP19,V!$L:$L,0)),"")</f>
        <v/>
      </c>
      <c r="AP19" s="233" t="str">
        <f t="shared" si="10"/>
        <v/>
      </c>
    </row>
    <row r="22" spans="1:42" hidden="1" x14ac:dyDescent="0.2"/>
    <row r="23" spans="1:42" hidden="1" x14ac:dyDescent="0.2"/>
    <row r="24" spans="1:42" hidden="1" x14ac:dyDescent="0.2"/>
    <row r="25" spans="1:42" hidden="1" x14ac:dyDescent="0.2"/>
    <row r="26" spans="1:42" hidden="1" x14ac:dyDescent="0.2"/>
    <row r="27" spans="1:42" hidden="1" x14ac:dyDescent="0.2"/>
    <row r="28" spans="1:42" hidden="1" x14ac:dyDescent="0.2"/>
    <row r="29" spans="1:42" hidden="1" x14ac:dyDescent="0.2"/>
    <row r="30" spans="1:42" hidden="1" x14ac:dyDescent="0.2"/>
    <row r="31" spans="1:42" hidden="1" x14ac:dyDescent="0.2"/>
    <row r="32" spans="1:42"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spans="1:6" hidden="1" x14ac:dyDescent="0.2"/>
    <row r="290" spans="1:6" hidden="1" x14ac:dyDescent="0.2"/>
    <row r="291" spans="1:6" hidden="1" x14ac:dyDescent="0.2"/>
    <row r="292" spans="1:6" hidden="1" x14ac:dyDescent="0.2"/>
    <row r="293" spans="1:6" hidden="1" x14ac:dyDescent="0.2"/>
    <row r="294" spans="1:6" hidden="1" x14ac:dyDescent="0.2"/>
    <row r="295" spans="1:6" hidden="1" x14ac:dyDescent="0.2"/>
    <row r="296" spans="1:6" hidden="1" x14ac:dyDescent="0.2"/>
    <row r="297" spans="1:6" hidden="1" x14ac:dyDescent="0.2"/>
    <row r="298" spans="1:6" hidden="1" x14ac:dyDescent="0.2"/>
    <row r="299" spans="1:6" x14ac:dyDescent="0.2">
      <c r="A299" s="157"/>
      <c r="B299" s="157"/>
      <c r="C299" s="227" t="s">
        <v>230</v>
      </c>
      <c r="F299" s="599"/>
    </row>
    <row r="300" spans="1:6" x14ac:dyDescent="0.2">
      <c r="A300" s="349">
        <v>1</v>
      </c>
      <c r="B300" s="400" t="str">
        <f>IFERROR(INDEX(B$1:B$100,MATCH(A300,A$1:A$100,0)),"")</f>
        <v>Kenneth Muusikus, Peep Peenema</v>
      </c>
      <c r="C300" s="321">
        <f t="shared" ref="C300:C312" si="14">LARGE(A300:A400,1)*2+2-A300*2</f>
        <v>26</v>
      </c>
      <c r="F300" s="599"/>
    </row>
    <row r="301" spans="1:6" x14ac:dyDescent="0.2">
      <c r="A301" s="349">
        <v>2</v>
      </c>
      <c r="B301" s="400" t="str">
        <f t="shared" ref="B301:B312" si="15">IFERROR(INDEX(B$1:B$100,MATCH(A301,A$1:A$100,0)),"")</f>
        <v>Kristel Tihhonjuk, Vadim Tihhonjuk</v>
      </c>
      <c r="C301" s="321">
        <f t="shared" si="14"/>
        <v>24</v>
      </c>
      <c r="F301" s="599"/>
    </row>
    <row r="302" spans="1:6" x14ac:dyDescent="0.2">
      <c r="A302" s="349">
        <v>3</v>
      </c>
      <c r="B302" s="400" t="str">
        <f t="shared" si="15"/>
        <v>Illar Tõnurist, Jaan Saar</v>
      </c>
      <c r="C302" s="321">
        <f t="shared" si="14"/>
        <v>22</v>
      </c>
      <c r="F302" s="599"/>
    </row>
    <row r="303" spans="1:6" x14ac:dyDescent="0.2">
      <c r="A303" s="349">
        <v>4</v>
      </c>
      <c r="B303" s="400" t="str">
        <f t="shared" si="15"/>
        <v>Hillar Neiland, Kaspar Mänd</v>
      </c>
      <c r="C303" s="321">
        <f t="shared" si="14"/>
        <v>20</v>
      </c>
      <c r="F303" s="599"/>
    </row>
    <row r="304" spans="1:6" x14ac:dyDescent="0.2">
      <c r="A304" s="349">
        <v>5</v>
      </c>
      <c r="B304" s="400" t="str">
        <f t="shared" si="15"/>
        <v>Ivar Viljaste, Matti Vinni</v>
      </c>
      <c r="C304" s="321">
        <f t="shared" si="14"/>
        <v>18</v>
      </c>
      <c r="F304" s="599"/>
    </row>
    <row r="305" spans="1:6" x14ac:dyDescent="0.2">
      <c r="A305" s="349">
        <v>6</v>
      </c>
      <c r="B305" s="400" t="str">
        <f t="shared" si="15"/>
        <v>Olav Türk, Sirje Maala</v>
      </c>
      <c r="C305" s="321">
        <f t="shared" si="14"/>
        <v>16</v>
      </c>
      <c r="F305" s="599"/>
    </row>
    <row r="306" spans="1:6" x14ac:dyDescent="0.2">
      <c r="A306" s="349">
        <v>7</v>
      </c>
      <c r="B306" s="400" t="str">
        <f t="shared" si="15"/>
        <v>Oleg Rõndenkov, Sander Rose</v>
      </c>
      <c r="C306" s="321">
        <f t="shared" si="14"/>
        <v>14</v>
      </c>
      <c r="F306" s="599"/>
    </row>
    <row r="307" spans="1:6" x14ac:dyDescent="0.2">
      <c r="A307" s="349">
        <v>8</v>
      </c>
      <c r="B307" s="400" t="str">
        <f t="shared" si="15"/>
        <v>Ljudmila Varendi, Viktor Švarõgin</v>
      </c>
      <c r="C307" s="321">
        <f t="shared" si="14"/>
        <v>12</v>
      </c>
      <c r="F307" s="599"/>
    </row>
    <row r="308" spans="1:6" x14ac:dyDescent="0.2">
      <c r="A308" s="349">
        <v>9</v>
      </c>
      <c r="B308" s="400" t="str">
        <f t="shared" si="15"/>
        <v>Airi Veski, Andres Veski, Svetlana Veski</v>
      </c>
      <c r="C308" s="321">
        <f t="shared" si="14"/>
        <v>10</v>
      </c>
      <c r="F308" s="599"/>
    </row>
    <row r="309" spans="1:6" x14ac:dyDescent="0.2">
      <c r="A309" s="349">
        <v>10</v>
      </c>
      <c r="B309" s="400" t="str">
        <f t="shared" si="15"/>
        <v>Henri Mitt, Urmas Randlaine</v>
      </c>
      <c r="C309" s="321">
        <f t="shared" si="14"/>
        <v>8</v>
      </c>
      <c r="F309" s="599"/>
    </row>
    <row r="310" spans="1:6" x14ac:dyDescent="0.2">
      <c r="A310" s="349">
        <v>11</v>
      </c>
      <c r="B310" s="400" t="str">
        <f t="shared" si="15"/>
        <v>Boriss Klubov, Elmo Lageda</v>
      </c>
      <c r="C310" s="321">
        <f t="shared" si="14"/>
        <v>6</v>
      </c>
      <c r="F310" s="599"/>
    </row>
    <row r="311" spans="1:6" x14ac:dyDescent="0.2">
      <c r="A311" s="349">
        <v>12</v>
      </c>
      <c r="B311" s="400" t="str">
        <f t="shared" si="15"/>
        <v>Andrei Grintšak, Enn Tokman</v>
      </c>
      <c r="C311" s="321">
        <f t="shared" si="14"/>
        <v>4</v>
      </c>
      <c r="F311" s="599"/>
    </row>
    <row r="312" spans="1:6" x14ac:dyDescent="0.2">
      <c r="A312" s="349">
        <v>13</v>
      </c>
      <c r="B312" s="400" t="str">
        <f t="shared" si="15"/>
        <v>Aigi Orro, Kalle Orro</v>
      </c>
      <c r="C312" s="321">
        <f t="shared" si="14"/>
        <v>2</v>
      </c>
      <c r="F312" s="599"/>
    </row>
  </sheetData>
  <conditionalFormatting sqref="C7:C19 G7:G19 K7:K19 O7:O19 S7:S19">
    <cfRule type="expression" dxfId="1865" priority="12">
      <formula>AND(C7=0,E7=13)</formula>
    </cfRule>
  </conditionalFormatting>
  <conditionalFormatting sqref="C7:C19">
    <cfRule type="expression" dxfId="1864" priority="26">
      <formula>IF($C7&gt;$E7,TRUE)</formula>
    </cfRule>
  </conditionalFormatting>
  <conditionalFormatting sqref="E7:E19">
    <cfRule type="expression" dxfId="1863" priority="27">
      <formula>IF($C7&lt;$E7,TRUE)</formula>
    </cfRule>
  </conditionalFormatting>
  <conditionalFormatting sqref="K7:K19">
    <cfRule type="expression" dxfId="1862" priority="34">
      <formula>IF($K7&gt;$M7,TRUE)</formula>
    </cfRule>
  </conditionalFormatting>
  <conditionalFormatting sqref="M7:M19">
    <cfRule type="expression" dxfId="1861" priority="35">
      <formula>IF($K7&lt;$M7,TRUE)</formula>
    </cfRule>
  </conditionalFormatting>
  <conditionalFormatting sqref="O7:O19">
    <cfRule type="expression" dxfId="1860" priority="38">
      <formula>IF($O7&gt;$Q7,TRUE)</formula>
    </cfRule>
  </conditionalFormatting>
  <conditionalFormatting sqref="Q7:Q19">
    <cfRule type="expression" dxfId="1859" priority="39">
      <formula>IF($O7&lt;$Q7,TRUE)</formula>
    </cfRule>
  </conditionalFormatting>
  <conditionalFormatting sqref="S7:S19">
    <cfRule type="expression" dxfId="1858" priority="42">
      <formula>IF($S7&gt;$U7,TRUE)</formula>
    </cfRule>
  </conditionalFormatting>
  <conditionalFormatting sqref="U7:U19">
    <cfRule type="expression" dxfId="1857" priority="43">
      <formula>IF($S7&lt;$U7,TRUE)</formula>
    </cfRule>
  </conditionalFormatting>
  <conditionalFormatting sqref="G7:G19">
    <cfRule type="expression" dxfId="1856" priority="30">
      <formula>IF($G7&gt;$I7,TRUE)</formula>
    </cfRule>
  </conditionalFormatting>
  <conditionalFormatting sqref="I7:I19">
    <cfRule type="expression" dxfId="1855" priority="31">
      <formula>IF($G7&lt;$I7,TRUE)</formula>
    </cfRule>
  </conditionalFormatting>
  <conditionalFormatting sqref="F7:F19">
    <cfRule type="containsText" dxfId="1854" priority="17" operator="containsText" text="vaba voor">
      <formula>NOT(ISERROR(SEARCH("vaba voor",F7)))</formula>
    </cfRule>
  </conditionalFormatting>
  <conditionalFormatting sqref="N7:N19">
    <cfRule type="containsText" dxfId="1853" priority="15" operator="containsText" text="vaba voor">
      <formula>NOT(ISERROR(SEARCH("vaba voor",N7)))</formula>
    </cfRule>
  </conditionalFormatting>
  <conditionalFormatting sqref="R7:R19">
    <cfRule type="containsText" dxfId="1852" priority="18" operator="containsText" text="vaba voor">
      <formula>NOT(ISERROR(SEARCH("vaba voor",R7)))</formula>
    </cfRule>
  </conditionalFormatting>
  <conditionalFormatting sqref="V7:V19">
    <cfRule type="containsText" dxfId="1851" priority="14" operator="containsText" text="vaba voor">
      <formula>NOT(ISERROR(SEARCH("vaba voor",V7)))</formula>
    </cfRule>
  </conditionalFormatting>
  <conditionalFormatting sqref="J7:J19">
    <cfRule type="containsText" dxfId="1850" priority="16" operator="containsText" text="vaba voor">
      <formula>NOT(ISERROR(SEARCH("vaba voor",J7)))</formula>
    </cfRule>
  </conditionalFormatting>
  <conditionalFormatting sqref="C7:F19">
    <cfRule type="expression" dxfId="1849" priority="22">
      <formula>IF(AND(ISNUMBER($C7),$C7=$E7),TRUE)</formula>
    </cfRule>
    <cfRule type="expression" dxfId="1848" priority="24">
      <formula>IF($C7&gt;$E7,TRUE)</formula>
    </cfRule>
    <cfRule type="expression" dxfId="1847" priority="25">
      <formula>IF($C7&lt;$E7,TRUE)</formula>
    </cfRule>
  </conditionalFormatting>
  <conditionalFormatting sqref="G7:J19">
    <cfRule type="expression" dxfId="1846" priority="23">
      <formula>IF(AND(ISNUMBER($G7),$G7=$I7),TRUE)</formula>
    </cfRule>
    <cfRule type="expression" dxfId="1845" priority="28">
      <formula>IF($G7&gt;$I7,TRUE)</formula>
    </cfRule>
    <cfRule type="expression" dxfId="1844" priority="29">
      <formula>IF($G7&lt;$I7,TRUE)</formula>
    </cfRule>
  </conditionalFormatting>
  <conditionalFormatting sqref="K7:N19">
    <cfRule type="expression" dxfId="1843" priority="21">
      <formula>IF(AND(ISNUMBER($K7),$K7=$M7),TRUE)</formula>
    </cfRule>
    <cfRule type="expression" dxfId="1842" priority="32">
      <formula>IF($K7&gt;$M7,TRUE)</formula>
    </cfRule>
    <cfRule type="expression" dxfId="1841" priority="33">
      <formula>IF($K7&lt;$M7,TRUE)</formula>
    </cfRule>
  </conditionalFormatting>
  <conditionalFormatting sqref="O7:R19">
    <cfRule type="expression" dxfId="1840" priority="20">
      <formula>IF(AND(ISNUMBER($O7),$O7=$Q7),TRUE)</formula>
    </cfRule>
    <cfRule type="expression" dxfId="1839" priority="36">
      <formula>IF($O7&gt;$Q7,TRUE)</formula>
    </cfRule>
    <cfRule type="expression" dxfId="1838" priority="37">
      <formula>IF($O7&lt;$Q7,TRUE)</formula>
    </cfRule>
  </conditionalFormatting>
  <conditionalFormatting sqref="S7:V19">
    <cfRule type="expression" dxfId="1837" priority="19">
      <formula>IF(AND(ISNUMBER($S7),$S7=$U7),TRUE)</formula>
    </cfRule>
    <cfRule type="expression" dxfId="1836" priority="40">
      <formula>IF($S7&gt;$U7,TRUE)</formula>
    </cfRule>
    <cfRule type="expression" dxfId="1835" priority="41">
      <formula>IF($S7&lt;$U7,TRUE)</formula>
    </cfRule>
  </conditionalFormatting>
  <conditionalFormatting sqref="E7:E19 I7:I19 M7:M19 Q7:Q19 U7:U19">
    <cfRule type="expression" dxfId="1834" priority="13">
      <formula>AND(E7=0,C7=13)</formula>
    </cfRule>
  </conditionalFormatting>
  <conditionalFormatting sqref="A7:A19">
    <cfRule type="duplicateValues" dxfId="1833" priority="44"/>
  </conditionalFormatting>
  <conditionalFormatting sqref="AJ7:AJ19">
    <cfRule type="expression" dxfId="1832" priority="5">
      <formula>AND(AI7="",FIND(",",AJ7))</formula>
    </cfRule>
    <cfRule type="expression" dxfId="1831" priority="7">
      <formula>AND(AI7="",COUNTIF(AJ7,"*,*")=0)</formula>
    </cfRule>
  </conditionalFormatting>
  <conditionalFormatting sqref="AH7:AH19">
    <cfRule type="expression" dxfId="1830" priority="8">
      <formula>AND(AG7="",FIND(",",AH7))</formula>
    </cfRule>
    <cfRule type="expression" dxfId="1829" priority="9">
      <formula>AND(AG7="",COUNTIF(AH7,"*,*")=0)</formula>
    </cfRule>
  </conditionalFormatting>
  <conditionalFormatting sqref="AL7:AL19">
    <cfRule type="expression" dxfId="1828" priority="10">
      <formula>AND(AK7="",FIND(",",AL7))</formula>
    </cfRule>
    <cfRule type="expression" dxfId="1827" priority="11">
      <formula>AND(AK7="",COUNTIF(AL7,"*,*")=0)</formula>
    </cfRule>
  </conditionalFormatting>
  <conditionalFormatting sqref="AF7:AF19">
    <cfRule type="expression" dxfId="1826" priority="6">
      <formula>AND(AE7="",COUNTIF(AF7,"*,*")=0)</formula>
    </cfRule>
  </conditionalFormatting>
  <conditionalFormatting sqref="AN7:AN19">
    <cfRule type="expression" dxfId="1825" priority="2">
      <formula>AND(AM7="",COUNTIF(AN7,"*,*")=0)</formula>
    </cfRule>
    <cfRule type="expression" dxfId="1824" priority="4">
      <formula>AND(AM7="",FIND(",",AN7))</formula>
    </cfRule>
  </conditionalFormatting>
  <conditionalFormatting sqref="AP7:AP19">
    <cfRule type="expression" dxfId="1823" priority="1">
      <formula>AND(AO7="",COUNTIF(AP7,"*,*")=0)</formula>
    </cfRule>
    <cfRule type="expression" dxfId="1822" priority="3">
      <formula>AND(AO7="",FIND(",",AP7))</formula>
    </cfRule>
  </conditionalFormatting>
  <conditionalFormatting sqref="B300:B312">
    <cfRule type="expression" dxfId="1821" priority="45">
      <formula>A300=3</formula>
    </cfRule>
    <cfRule type="expression" dxfId="1820" priority="46">
      <formula>A300=2</formula>
    </cfRule>
    <cfRule type="expression" dxfId="1819" priority="47">
      <formula>A300=1</formula>
    </cfRule>
    <cfRule type="containsBlanks" dxfId="1818" priority="48">
      <formula>LEN(TRIM(B300))=0</formula>
    </cfRule>
    <cfRule type="duplicateValues" dxfId="1817" priority="49"/>
  </conditionalFormatting>
  <pageMargins left="0.78740157480314965" right="0.39370078740157483" top="0.78740157480314965" bottom="0.39370078740157483" header="0.78740157480314965" footer="0"/>
  <pageSetup paperSize="9" fitToHeight="0" orientation="landscape" verticalDpi="1200" r:id="rId1"/>
  <headerFooter>
    <oddHeader>&amp;R&amp;P. leht &amp;N&amp; -st</oddHead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J44"/>
  <sheetViews>
    <sheetView showGridLines="0" showRowColHeaders="0" workbookViewId="0">
      <selection activeCell="B1" sqref="B1"/>
    </sheetView>
  </sheetViews>
  <sheetFormatPr defaultRowHeight="12.75" x14ac:dyDescent="0.2"/>
  <cols>
    <col min="1" max="1" width="86.140625" style="1" customWidth="1"/>
    <col min="2" max="16384" width="9.140625" style="1"/>
  </cols>
  <sheetData>
    <row r="1" spans="1:10" x14ac:dyDescent="0.2">
      <c r="A1" s="378" t="s">
        <v>277</v>
      </c>
      <c r="B1" s="375"/>
      <c r="C1" s="375"/>
      <c r="D1" s="375"/>
      <c r="E1" s="375"/>
      <c r="F1" s="375"/>
      <c r="G1" s="375"/>
      <c r="H1" s="375"/>
      <c r="I1" s="375"/>
      <c r="J1" s="375"/>
    </row>
    <row r="2" spans="1:10" x14ac:dyDescent="0.2">
      <c r="A2" s="379" t="s">
        <v>295</v>
      </c>
      <c r="B2" s="375"/>
      <c r="C2" s="375"/>
      <c r="D2" s="375"/>
      <c r="E2" s="375"/>
      <c r="F2" s="375"/>
      <c r="G2" s="375"/>
      <c r="H2" s="375"/>
      <c r="I2" s="375"/>
      <c r="J2" s="375"/>
    </row>
    <row r="3" spans="1:10" x14ac:dyDescent="0.2">
      <c r="A3" s="376"/>
      <c r="B3" s="375"/>
      <c r="C3" s="375"/>
      <c r="D3" s="375"/>
      <c r="E3" s="375"/>
      <c r="F3" s="375"/>
      <c r="G3" s="375"/>
      <c r="H3" s="375"/>
      <c r="I3" s="375"/>
      <c r="J3" s="375"/>
    </row>
    <row r="4" spans="1:10" x14ac:dyDescent="0.2">
      <c r="A4" s="376" t="s">
        <v>285</v>
      </c>
      <c r="B4" s="375"/>
      <c r="C4" s="375"/>
      <c r="D4" s="375"/>
      <c r="E4" s="375"/>
      <c r="F4" s="375"/>
      <c r="G4" s="375"/>
      <c r="H4" s="375"/>
      <c r="I4" s="375"/>
      <c r="J4" s="375"/>
    </row>
    <row r="5" spans="1:10" x14ac:dyDescent="0.2">
      <c r="A5" s="376" t="s">
        <v>279</v>
      </c>
      <c r="B5" s="375"/>
      <c r="C5" s="375"/>
      <c r="D5" s="375"/>
      <c r="E5" s="375"/>
      <c r="F5" s="375"/>
      <c r="G5" s="375"/>
      <c r="H5" s="375"/>
      <c r="I5" s="375"/>
      <c r="J5" s="375"/>
    </row>
    <row r="6" spans="1:10" x14ac:dyDescent="0.2">
      <c r="A6" s="376" t="s">
        <v>280</v>
      </c>
      <c r="B6" s="375"/>
      <c r="C6" s="375"/>
      <c r="D6" s="375"/>
      <c r="E6" s="375"/>
      <c r="F6" s="375"/>
      <c r="G6" s="375"/>
      <c r="H6" s="375"/>
      <c r="I6" s="375"/>
      <c r="J6" s="375"/>
    </row>
    <row r="7" spans="1:10" x14ac:dyDescent="0.2">
      <c r="A7" s="376" t="s">
        <v>281</v>
      </c>
      <c r="B7" s="375"/>
      <c r="C7" s="375"/>
      <c r="D7" s="375"/>
      <c r="E7" s="375"/>
      <c r="F7" s="375"/>
      <c r="G7" s="375"/>
      <c r="H7" s="375"/>
      <c r="I7" s="375"/>
      <c r="J7" s="375"/>
    </row>
    <row r="8" spans="1:10" x14ac:dyDescent="0.2">
      <c r="A8" s="376"/>
      <c r="B8" s="375"/>
      <c r="C8" s="375"/>
      <c r="D8" s="375"/>
      <c r="E8" s="375"/>
      <c r="F8" s="375"/>
      <c r="G8" s="375"/>
      <c r="H8" s="375"/>
      <c r="I8" s="375"/>
      <c r="J8" s="375"/>
    </row>
    <row r="9" spans="1:10" x14ac:dyDescent="0.2">
      <c r="A9" s="376" t="s">
        <v>286</v>
      </c>
      <c r="B9" s="375"/>
      <c r="C9" s="375"/>
      <c r="D9" s="375"/>
      <c r="E9" s="375"/>
      <c r="F9" s="375"/>
      <c r="G9" s="375"/>
      <c r="H9" s="375"/>
      <c r="I9" s="375"/>
      <c r="J9" s="375"/>
    </row>
    <row r="10" spans="1:10" x14ac:dyDescent="0.2">
      <c r="A10" s="376" t="s">
        <v>265</v>
      </c>
      <c r="B10" s="375"/>
      <c r="C10" s="375"/>
      <c r="D10" s="375"/>
      <c r="E10" s="375"/>
      <c r="F10" s="375"/>
      <c r="G10" s="375"/>
      <c r="H10" s="375"/>
      <c r="I10" s="375"/>
      <c r="J10" s="375"/>
    </row>
    <row r="11" spans="1:10" x14ac:dyDescent="0.2">
      <c r="A11" s="376"/>
      <c r="B11" s="375"/>
      <c r="C11" s="375"/>
      <c r="D11" s="375"/>
      <c r="E11" s="375"/>
      <c r="F11" s="375"/>
      <c r="G11" s="375"/>
      <c r="H11" s="375"/>
      <c r="I11" s="375"/>
      <c r="J11" s="375"/>
    </row>
    <row r="12" spans="1:10" x14ac:dyDescent="0.2">
      <c r="A12" s="376" t="s">
        <v>287</v>
      </c>
      <c r="B12" s="375"/>
      <c r="C12" s="375"/>
      <c r="D12" s="375"/>
      <c r="E12" s="375"/>
      <c r="F12" s="375"/>
      <c r="G12" s="375"/>
      <c r="H12" s="375"/>
      <c r="I12" s="375"/>
      <c r="J12" s="375"/>
    </row>
    <row r="13" spans="1:10" x14ac:dyDescent="0.2">
      <c r="A13" s="381" t="s">
        <v>294</v>
      </c>
      <c r="B13" s="375"/>
      <c r="C13" s="375"/>
      <c r="D13" s="375"/>
      <c r="E13" s="375"/>
      <c r="F13" s="375"/>
      <c r="G13" s="375"/>
      <c r="H13" s="375"/>
      <c r="I13" s="375"/>
      <c r="J13" s="375"/>
    </row>
    <row r="14" spans="1:10" x14ac:dyDescent="0.2">
      <c r="A14" s="376" t="s">
        <v>282</v>
      </c>
      <c r="B14" s="375"/>
      <c r="C14" s="375"/>
      <c r="D14" s="375"/>
      <c r="E14" s="375"/>
      <c r="F14" s="375"/>
      <c r="G14" s="375"/>
      <c r="H14" s="375"/>
      <c r="I14" s="375"/>
      <c r="J14" s="375"/>
    </row>
    <row r="15" spans="1:10" x14ac:dyDescent="0.2">
      <c r="A15" s="376"/>
      <c r="B15" s="375"/>
      <c r="C15" s="375"/>
      <c r="D15" s="375"/>
      <c r="E15" s="375"/>
      <c r="F15" s="375"/>
      <c r="G15" s="375"/>
      <c r="H15" s="375"/>
      <c r="I15" s="375"/>
      <c r="J15" s="375"/>
    </row>
    <row r="16" spans="1:10" x14ac:dyDescent="0.2">
      <c r="A16" s="376" t="s">
        <v>288</v>
      </c>
      <c r="B16" s="375"/>
      <c r="C16" s="375"/>
      <c r="D16" s="375"/>
      <c r="E16" s="375"/>
      <c r="F16" s="375"/>
      <c r="G16" s="375"/>
      <c r="H16" s="375"/>
      <c r="I16" s="375"/>
      <c r="J16" s="375"/>
    </row>
    <row r="17" spans="1:10" ht="38.25" x14ac:dyDescent="0.2">
      <c r="A17" s="376" t="s">
        <v>266</v>
      </c>
      <c r="B17" s="375"/>
      <c r="C17" s="375"/>
      <c r="D17" s="375"/>
      <c r="E17" s="375"/>
      <c r="F17" s="375"/>
      <c r="G17" s="375"/>
      <c r="H17" s="375"/>
      <c r="I17" s="375"/>
      <c r="J17" s="375"/>
    </row>
    <row r="18" spans="1:10" x14ac:dyDescent="0.2">
      <c r="A18" s="376"/>
      <c r="B18" s="375"/>
      <c r="C18" s="375"/>
      <c r="D18" s="375"/>
      <c r="E18" s="375"/>
      <c r="F18" s="375"/>
      <c r="G18" s="375"/>
      <c r="H18" s="375"/>
      <c r="I18" s="375"/>
      <c r="J18" s="375"/>
    </row>
    <row r="19" spans="1:10" x14ac:dyDescent="0.2">
      <c r="A19" s="376" t="s">
        <v>289</v>
      </c>
      <c r="B19" s="375"/>
      <c r="C19" s="375"/>
      <c r="D19" s="375"/>
      <c r="E19" s="375"/>
      <c r="F19" s="375"/>
      <c r="G19" s="375"/>
      <c r="H19" s="375"/>
      <c r="I19" s="375"/>
      <c r="J19" s="375"/>
    </row>
    <row r="20" spans="1:10" ht="38.25" x14ac:dyDescent="0.2">
      <c r="A20" s="376" t="s">
        <v>267</v>
      </c>
      <c r="B20" s="375"/>
      <c r="C20" s="375"/>
      <c r="D20" s="375"/>
      <c r="E20" s="375"/>
      <c r="F20" s="375"/>
      <c r="G20" s="375"/>
      <c r="H20" s="375"/>
      <c r="I20" s="375"/>
      <c r="J20" s="375"/>
    </row>
    <row r="21" spans="1:10" x14ac:dyDescent="0.2">
      <c r="A21" s="376" t="s">
        <v>283</v>
      </c>
      <c r="B21" s="375"/>
      <c r="C21" s="375"/>
      <c r="D21" s="375"/>
      <c r="E21" s="375"/>
      <c r="F21" s="375"/>
      <c r="G21" s="375"/>
      <c r="H21" s="375"/>
      <c r="I21" s="375"/>
      <c r="J21" s="375"/>
    </row>
    <row r="22" spans="1:10" x14ac:dyDescent="0.2">
      <c r="A22" s="381" t="s">
        <v>306</v>
      </c>
      <c r="B22" s="375"/>
      <c r="C22" s="375"/>
      <c r="D22" s="375"/>
      <c r="E22" s="375"/>
      <c r="F22" s="375"/>
      <c r="G22" s="375"/>
      <c r="H22" s="375"/>
      <c r="I22" s="375"/>
      <c r="J22" s="375"/>
    </row>
    <row r="23" spans="1:10" x14ac:dyDescent="0.2">
      <c r="A23" s="381" t="s">
        <v>307</v>
      </c>
      <c r="B23" s="375"/>
      <c r="C23" s="375"/>
      <c r="D23" s="375"/>
      <c r="E23" s="375"/>
      <c r="F23" s="375"/>
      <c r="G23" s="375"/>
      <c r="H23" s="375"/>
      <c r="I23" s="375"/>
      <c r="J23" s="375"/>
    </row>
    <row r="24" spans="1:10" x14ac:dyDescent="0.2">
      <c r="A24" s="376" t="s">
        <v>284</v>
      </c>
      <c r="B24" s="375"/>
      <c r="C24" s="375"/>
      <c r="D24" s="375"/>
      <c r="E24" s="375"/>
      <c r="F24" s="375"/>
      <c r="G24" s="375"/>
      <c r="H24" s="375"/>
      <c r="I24" s="375"/>
      <c r="J24" s="375"/>
    </row>
    <row r="25" spans="1:10" ht="25.5" x14ac:dyDescent="0.2">
      <c r="A25" s="376" t="s">
        <v>268</v>
      </c>
      <c r="B25" s="375"/>
      <c r="C25" s="375"/>
      <c r="D25" s="375"/>
      <c r="E25" s="375"/>
      <c r="F25" s="375"/>
      <c r="G25" s="375"/>
      <c r="H25" s="375"/>
      <c r="I25" s="375"/>
      <c r="J25" s="375"/>
    </row>
    <row r="26" spans="1:10" ht="38.25" x14ac:dyDescent="0.2">
      <c r="A26" s="376" t="s">
        <v>278</v>
      </c>
      <c r="B26" s="375"/>
      <c r="C26" s="375"/>
      <c r="D26" s="375"/>
      <c r="E26" s="375"/>
      <c r="F26" s="375"/>
      <c r="G26" s="375"/>
      <c r="H26" s="375"/>
      <c r="I26" s="375"/>
      <c r="J26" s="375"/>
    </row>
    <row r="27" spans="1:10" x14ac:dyDescent="0.2">
      <c r="A27" s="376"/>
      <c r="B27" s="375"/>
      <c r="C27" s="375"/>
      <c r="D27" s="375"/>
      <c r="E27" s="375"/>
      <c r="F27" s="375"/>
      <c r="G27" s="375"/>
      <c r="H27" s="375"/>
      <c r="I27" s="375"/>
      <c r="J27" s="375"/>
    </row>
    <row r="28" spans="1:10" x14ac:dyDescent="0.2">
      <c r="A28" s="376" t="s">
        <v>290</v>
      </c>
      <c r="B28" s="375"/>
      <c r="C28" s="375"/>
      <c r="D28" s="375"/>
      <c r="E28" s="375"/>
      <c r="F28" s="375"/>
      <c r="G28" s="375"/>
      <c r="H28" s="375"/>
      <c r="I28" s="375"/>
      <c r="J28" s="375"/>
    </row>
    <row r="29" spans="1:10" ht="76.5" x14ac:dyDescent="0.2">
      <c r="A29" s="376" t="s">
        <v>269</v>
      </c>
      <c r="B29" s="375"/>
      <c r="C29" s="375"/>
      <c r="D29" s="375"/>
      <c r="E29" s="375"/>
      <c r="F29" s="375"/>
      <c r="G29" s="375"/>
      <c r="H29" s="375"/>
      <c r="I29" s="375"/>
      <c r="J29" s="375"/>
    </row>
    <row r="30" spans="1:10" x14ac:dyDescent="0.2">
      <c r="A30" s="376"/>
      <c r="B30" s="375"/>
      <c r="C30" s="375"/>
      <c r="D30" s="375"/>
      <c r="E30" s="375"/>
      <c r="F30" s="375"/>
      <c r="G30" s="375"/>
      <c r="H30" s="375"/>
      <c r="I30" s="375"/>
      <c r="J30" s="375"/>
    </row>
    <row r="31" spans="1:10" x14ac:dyDescent="0.2">
      <c r="A31" s="376" t="s">
        <v>291</v>
      </c>
      <c r="B31" s="375"/>
      <c r="C31" s="375"/>
      <c r="D31" s="375"/>
      <c r="E31" s="375"/>
      <c r="F31" s="375"/>
      <c r="G31" s="375"/>
      <c r="H31" s="375"/>
      <c r="I31" s="375"/>
      <c r="J31" s="375"/>
    </row>
    <row r="32" spans="1:10" ht="25.5" x14ac:dyDescent="0.2">
      <c r="A32" s="376" t="s">
        <v>270</v>
      </c>
      <c r="B32" s="375"/>
      <c r="C32" s="375"/>
      <c r="D32" s="375"/>
      <c r="E32" s="375"/>
      <c r="F32" s="375"/>
      <c r="G32" s="375"/>
      <c r="H32" s="375"/>
      <c r="I32" s="375"/>
      <c r="J32" s="375"/>
    </row>
    <row r="33" spans="1:1" x14ac:dyDescent="0.2">
      <c r="A33" s="377" t="s">
        <v>271</v>
      </c>
    </row>
    <row r="34" spans="1:1" x14ac:dyDescent="0.2">
      <c r="A34" s="377"/>
    </row>
    <row r="35" spans="1:1" x14ac:dyDescent="0.2">
      <c r="A35" s="377" t="s">
        <v>292</v>
      </c>
    </row>
    <row r="36" spans="1:1" ht="25.5" x14ac:dyDescent="0.2">
      <c r="A36" s="377" t="s">
        <v>272</v>
      </c>
    </row>
    <row r="37" spans="1:1" x14ac:dyDescent="0.2">
      <c r="A37" s="377"/>
    </row>
    <row r="38" spans="1:1" x14ac:dyDescent="0.2">
      <c r="A38" s="377" t="s">
        <v>293</v>
      </c>
    </row>
    <row r="39" spans="1:1" ht="38.25" x14ac:dyDescent="0.2">
      <c r="A39" s="377" t="s">
        <v>273</v>
      </c>
    </row>
    <row r="40" spans="1:1" x14ac:dyDescent="0.2">
      <c r="A40" s="377"/>
    </row>
    <row r="41" spans="1:1" x14ac:dyDescent="0.2">
      <c r="A41" s="377" t="s">
        <v>276</v>
      </c>
    </row>
    <row r="42" spans="1:1" x14ac:dyDescent="0.2">
      <c r="A42" s="377" t="s">
        <v>274</v>
      </c>
    </row>
    <row r="43" spans="1:1" x14ac:dyDescent="0.2">
      <c r="A43" s="377"/>
    </row>
    <row r="44" spans="1:1" x14ac:dyDescent="0.2">
      <c r="A44" s="380" t="s">
        <v>275</v>
      </c>
    </row>
  </sheetData>
  <pageMargins left="0.78740157480314965" right="0.39370078740157483" top="0.78740157480314965" bottom="0.39370078740157483" header="0.78740157480314965" footer="0"/>
  <pageSetup paperSize="9" fitToHeight="0" orientation="portrait" verticalDpi="1200" r:id="rId1"/>
  <headerFooter>
    <oddHeader>&amp;R&amp;9&amp;P. leht &amp;N&amp; -st</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6"/>
  <sheetViews>
    <sheetView workbookViewId="0">
      <selection activeCell="J13" sqref="J13"/>
    </sheetView>
  </sheetViews>
  <sheetFormatPr defaultRowHeight="12.75" x14ac:dyDescent="0.2"/>
  <cols>
    <col min="1" max="16384" width="9.140625" style="1"/>
  </cols>
  <sheetData>
    <row r="1" spans="1:2" x14ac:dyDescent="0.2">
      <c r="A1" s="1">
        <v>0</v>
      </c>
      <c r="B1" s="2">
        <v>0</v>
      </c>
    </row>
    <row r="2" spans="1:2" x14ac:dyDescent="0.2">
      <c r="A2" s="1">
        <v>1</v>
      </c>
      <c r="B2" s="2" t="s">
        <v>0</v>
      </c>
    </row>
    <row r="3" spans="1:2" x14ac:dyDescent="0.2">
      <c r="A3" s="1">
        <v>2</v>
      </c>
      <c r="B3" s="2" t="s">
        <v>1</v>
      </c>
    </row>
    <row r="4" spans="1:2" x14ac:dyDescent="0.2">
      <c r="A4" s="1">
        <v>3</v>
      </c>
      <c r="B4" s="2" t="s">
        <v>2</v>
      </c>
    </row>
    <row r="5" spans="1:2" x14ac:dyDescent="0.2">
      <c r="A5" s="1">
        <v>4</v>
      </c>
      <c r="B5" s="2" t="s">
        <v>3</v>
      </c>
    </row>
    <row r="6" spans="1:2" x14ac:dyDescent="0.2">
      <c r="A6" s="1">
        <v>5</v>
      </c>
      <c r="B6" s="2" t="s">
        <v>4</v>
      </c>
    </row>
    <row r="7" spans="1:2" x14ac:dyDescent="0.2">
      <c r="A7" s="1">
        <v>6</v>
      </c>
      <c r="B7" s="2" t="s">
        <v>5</v>
      </c>
    </row>
    <row r="8" spans="1:2" x14ac:dyDescent="0.2">
      <c r="A8" s="1">
        <v>7</v>
      </c>
      <c r="B8" s="2" t="s">
        <v>6</v>
      </c>
    </row>
    <row r="9" spans="1:2" x14ac:dyDescent="0.2">
      <c r="A9" s="1">
        <v>8</v>
      </c>
      <c r="B9" s="2" t="s">
        <v>2</v>
      </c>
    </row>
    <row r="10" spans="1:2" x14ac:dyDescent="0.2">
      <c r="A10" s="1">
        <v>9</v>
      </c>
      <c r="B10" s="2" t="s">
        <v>3</v>
      </c>
    </row>
    <row r="11" spans="1:2" x14ac:dyDescent="0.2">
      <c r="A11" s="1">
        <v>10</v>
      </c>
      <c r="B11" s="2" t="s">
        <v>4</v>
      </c>
    </row>
    <row r="12" spans="1:2" x14ac:dyDescent="0.2">
      <c r="A12" s="1">
        <v>11</v>
      </c>
      <c r="B12" s="2" t="s">
        <v>5</v>
      </c>
    </row>
    <row r="13" spans="1:2" x14ac:dyDescent="0.2">
      <c r="A13" s="1">
        <v>12</v>
      </c>
      <c r="B13" s="2" t="s">
        <v>6</v>
      </c>
    </row>
    <row r="14" spans="1:2" x14ac:dyDescent="0.2">
      <c r="A14" s="1">
        <v>13</v>
      </c>
      <c r="B14" s="2" t="s">
        <v>7</v>
      </c>
    </row>
    <row r="15" spans="1:2" x14ac:dyDescent="0.2">
      <c r="A15" s="1">
        <v>14</v>
      </c>
      <c r="B15" s="2" t="s">
        <v>8</v>
      </c>
    </row>
    <row r="16" spans="1:2" x14ac:dyDescent="0.2">
      <c r="A16" s="1">
        <v>15</v>
      </c>
      <c r="B16" s="2" t="s">
        <v>9</v>
      </c>
    </row>
    <row r="17" spans="1:2" x14ac:dyDescent="0.2">
      <c r="A17" s="1">
        <v>16</v>
      </c>
      <c r="B17" s="2" t="s">
        <v>10</v>
      </c>
    </row>
    <row r="18" spans="1:2" x14ac:dyDescent="0.2">
      <c r="A18" s="1">
        <v>17</v>
      </c>
      <c r="B18" s="2" t="s">
        <v>11</v>
      </c>
    </row>
    <row r="19" spans="1:2" x14ac:dyDescent="0.2">
      <c r="A19" s="1">
        <v>18</v>
      </c>
      <c r="B19" s="2" t="s">
        <v>12</v>
      </c>
    </row>
    <row r="20" spans="1:2" x14ac:dyDescent="0.2">
      <c r="A20" s="1">
        <v>19</v>
      </c>
      <c r="B20" s="2" t="s">
        <v>13</v>
      </c>
    </row>
    <row r="21" spans="1:2" x14ac:dyDescent="0.2">
      <c r="A21" s="1">
        <v>20</v>
      </c>
      <c r="B21" s="2" t="s">
        <v>14</v>
      </c>
    </row>
    <row r="22" spans="1:2" x14ac:dyDescent="0.2">
      <c r="A22" s="1">
        <v>21</v>
      </c>
      <c r="B22" s="2" t="s">
        <v>15</v>
      </c>
    </row>
    <row r="23" spans="1:2" x14ac:dyDescent="0.2">
      <c r="A23" s="1">
        <v>22</v>
      </c>
      <c r="B23" s="2" t="s">
        <v>16</v>
      </c>
    </row>
    <row r="24" spans="1:2" x14ac:dyDescent="0.2">
      <c r="A24" s="1">
        <v>23</v>
      </c>
      <c r="B24" s="2" t="s">
        <v>17</v>
      </c>
    </row>
    <row r="25" spans="1:2" x14ac:dyDescent="0.2">
      <c r="A25" s="1">
        <v>24</v>
      </c>
      <c r="B25" s="2" t="s">
        <v>18</v>
      </c>
    </row>
    <row r="26" spans="1:2" x14ac:dyDescent="0.2">
      <c r="A26" s="1">
        <v>25</v>
      </c>
      <c r="B26" s="2" t="s">
        <v>19</v>
      </c>
    </row>
    <row r="27" spans="1:2" x14ac:dyDescent="0.2">
      <c r="A27" s="1">
        <v>26</v>
      </c>
      <c r="B27" s="2" t="s">
        <v>20</v>
      </c>
    </row>
    <row r="28" spans="1:2" x14ac:dyDescent="0.2">
      <c r="A28" s="1">
        <v>27</v>
      </c>
      <c r="B28" s="2" t="s">
        <v>21</v>
      </c>
    </row>
    <row r="29" spans="1:2" x14ac:dyDescent="0.2">
      <c r="A29" s="1">
        <v>28</v>
      </c>
      <c r="B29" s="2" t="s">
        <v>22</v>
      </c>
    </row>
    <row r="30" spans="1:2" x14ac:dyDescent="0.2">
      <c r="A30" s="1">
        <v>29</v>
      </c>
      <c r="B30" s="2" t="s">
        <v>23</v>
      </c>
    </row>
    <row r="31" spans="1:2" x14ac:dyDescent="0.2">
      <c r="A31" s="1">
        <v>30</v>
      </c>
      <c r="B31" s="2" t="s">
        <v>24</v>
      </c>
    </row>
    <row r="32" spans="1:2" x14ac:dyDescent="0.2">
      <c r="A32" s="1">
        <v>31</v>
      </c>
      <c r="B32" s="2" t="s">
        <v>25</v>
      </c>
    </row>
    <row r="33" spans="1:2" x14ac:dyDescent="0.2">
      <c r="B33" s="1" t="s">
        <v>26</v>
      </c>
    </row>
    <row r="34" spans="1:2" x14ac:dyDescent="0.2">
      <c r="A34" s="1" t="s">
        <v>27</v>
      </c>
    </row>
    <row r="36" spans="1:2" x14ac:dyDescent="0.2">
      <c r="A36" s="1" t="s">
        <v>28</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workbookViewId="0">
      <selection activeCell="H1" sqref="H1"/>
    </sheetView>
  </sheetViews>
  <sheetFormatPr defaultRowHeight="12.75" x14ac:dyDescent="0.2"/>
  <sheetData>
    <row r="1" spans="1:9" x14ac:dyDescent="0.2">
      <c r="A1" s="4">
        <v>40</v>
      </c>
      <c r="E1" t="s">
        <v>29</v>
      </c>
    </row>
    <row r="2" spans="1:9" x14ac:dyDescent="0.2">
      <c r="A2" s="4">
        <v>34</v>
      </c>
    </row>
    <row r="3" spans="1:9" x14ac:dyDescent="0.2">
      <c r="A3" s="4">
        <v>30</v>
      </c>
      <c r="E3" s="3" t="s">
        <v>30</v>
      </c>
      <c r="F3" s="3"/>
      <c r="G3" s="3"/>
      <c r="H3" s="3"/>
      <c r="I3" s="3"/>
    </row>
    <row r="4" spans="1:9" x14ac:dyDescent="0.2">
      <c r="A4" s="4">
        <v>26</v>
      </c>
    </row>
    <row r="5" spans="1:9" x14ac:dyDescent="0.2">
      <c r="A5" s="4">
        <v>24</v>
      </c>
    </row>
    <row r="6" spans="1:9" x14ac:dyDescent="0.2">
      <c r="A6" s="4">
        <v>22</v>
      </c>
    </row>
    <row r="7" spans="1:9" x14ac:dyDescent="0.2">
      <c r="A7" s="4">
        <v>20</v>
      </c>
    </row>
    <row r="8" spans="1:9" x14ac:dyDescent="0.2">
      <c r="A8" s="4">
        <v>18</v>
      </c>
    </row>
    <row r="9" spans="1:9" x14ac:dyDescent="0.2">
      <c r="A9" s="4">
        <v>16</v>
      </c>
    </row>
    <row r="10" spans="1:9" x14ac:dyDescent="0.2">
      <c r="A10" s="4">
        <v>14</v>
      </c>
    </row>
    <row r="11" spans="1:9" x14ac:dyDescent="0.2">
      <c r="A11" s="4">
        <v>12</v>
      </c>
    </row>
    <row r="12" spans="1:9" x14ac:dyDescent="0.2">
      <c r="A12" s="4">
        <v>10</v>
      </c>
    </row>
    <row r="13" spans="1:9" x14ac:dyDescent="0.2">
      <c r="A13" s="4">
        <v>8</v>
      </c>
    </row>
    <row r="14" spans="1:9" x14ac:dyDescent="0.2">
      <c r="A14" s="4">
        <v>6</v>
      </c>
    </row>
    <row r="15" spans="1:9" x14ac:dyDescent="0.2">
      <c r="A15" s="4">
        <v>4</v>
      </c>
    </row>
    <row r="16" spans="1:9" x14ac:dyDescent="0.2">
      <c r="A16" s="4">
        <v>2</v>
      </c>
    </row>
    <row r="17" spans="1:2" x14ac:dyDescent="0.2">
      <c r="A17" s="4">
        <v>1</v>
      </c>
    </row>
    <row r="18" spans="1:2" x14ac:dyDescent="0.2">
      <c r="A18" s="5">
        <v>0</v>
      </c>
      <c r="B18" t="s">
        <v>31</v>
      </c>
    </row>
    <row r="19" spans="1:2" x14ac:dyDescent="0.2">
      <c r="A19" s="5" t="s">
        <v>32</v>
      </c>
      <c r="B19" t="s">
        <v>33</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312"/>
  <sheetViews>
    <sheetView showGridLines="0" topLeftCell="AC1" workbookViewId="0">
      <pane ySplit="1" topLeftCell="A2" activePane="bottomLeft" state="frozen"/>
      <selection pane="bottomLeft" activeCell="AG1" sqref="AG1"/>
    </sheetView>
  </sheetViews>
  <sheetFormatPr defaultRowHeight="12.75" x14ac:dyDescent="0.2"/>
  <cols>
    <col min="1" max="1" width="3.28515625" customWidth="1"/>
    <col min="2" max="2" width="33.28515625" customWidth="1"/>
    <col min="3" max="3" width="4.7109375" customWidth="1"/>
    <col min="4" max="4" width="1.140625" customWidth="1"/>
    <col min="5" max="5" width="2.7109375" customWidth="1"/>
    <col min="7" max="7" width="2.7109375" customWidth="1"/>
    <col min="8" max="8" width="1.140625" customWidth="1"/>
    <col min="9" max="9" width="2.7109375" customWidth="1"/>
    <col min="11" max="11" width="2.7109375" customWidth="1"/>
    <col min="12" max="12" width="1.140625" customWidth="1"/>
    <col min="13" max="13" width="2.7109375" customWidth="1"/>
    <col min="15" max="15" width="2.7109375" customWidth="1"/>
    <col min="16" max="16" width="1.140625" customWidth="1"/>
    <col min="17" max="17" width="2.7109375" customWidth="1"/>
    <col min="19" max="19" width="2.7109375" customWidth="1"/>
    <col min="20" max="20" width="1.140625" customWidth="1"/>
    <col min="21" max="21" width="2.7109375" customWidth="1"/>
    <col min="23" max="23" width="5.7109375" customWidth="1"/>
    <col min="24" max="24" width="5.5703125" bestFit="1" customWidth="1"/>
    <col min="25" max="25" width="2.7109375" customWidth="1"/>
    <col min="26" max="26" width="1.140625" customWidth="1"/>
    <col min="27" max="27" width="2.7109375" customWidth="1"/>
    <col min="28" max="28" width="4.7109375" customWidth="1"/>
    <col min="32" max="32" width="16.5703125" bestFit="1" customWidth="1"/>
    <col min="34" max="34" width="13.85546875" bestFit="1" customWidth="1"/>
    <col min="36" max="36" width="17.28515625" bestFit="1" customWidth="1"/>
    <col min="38" max="38" width="13.85546875" bestFit="1" customWidth="1"/>
    <col min="40" max="40" width="17.28515625" bestFit="1" customWidth="1"/>
    <col min="42" max="42" width="13.85546875" bestFit="1" customWidth="1"/>
  </cols>
  <sheetData>
    <row r="1" spans="1:42" x14ac:dyDescent="0.2">
      <c r="A1" s="226" t="e">
        <f>UPPER((Kalend!#REF!)&amp;" - "&amp;(Kalend!#REF!))&amp;" - "&amp;LOWER(Kalend!#REF!)&amp;" - "&amp;(Kalend!#REF!)&amp;" kell "&amp;(Kalend!#REF!)&amp;" - "&amp;(Kalend!#REF!)</f>
        <v>#REF!</v>
      </c>
      <c r="F1" s="234"/>
      <c r="G1" s="234"/>
      <c r="H1" s="234"/>
      <c r="I1" s="234"/>
      <c r="J1" s="234"/>
      <c r="K1" s="234"/>
      <c r="L1" s="38"/>
      <c r="M1" s="234"/>
      <c r="N1" s="234"/>
      <c r="O1" s="157"/>
      <c r="P1" s="157"/>
      <c r="Q1" s="198"/>
      <c r="R1" s="198"/>
      <c r="S1" s="198"/>
      <c r="T1" s="38"/>
      <c r="U1" s="38"/>
      <c r="V1" s="38"/>
      <c r="W1" s="157"/>
      <c r="X1" s="351"/>
      <c r="Y1" s="157"/>
      <c r="Z1" s="157"/>
      <c r="AC1" s="1"/>
      <c r="AD1" s="44" t="s">
        <v>72</v>
      </c>
      <c r="AE1" s="228"/>
      <c r="AF1" s="228"/>
      <c r="AG1" s="228"/>
      <c r="AH1" s="228"/>
      <c r="AI1" s="228"/>
      <c r="AJ1" s="228"/>
      <c r="AK1" s="228"/>
      <c r="AL1" s="228"/>
      <c r="AM1" s="228"/>
      <c r="AN1" s="228"/>
      <c r="AO1" s="351"/>
      <c r="AP1" s="351"/>
    </row>
    <row r="2" spans="1:42" x14ac:dyDescent="0.2">
      <c r="A2" s="1"/>
      <c r="B2" s="1"/>
      <c r="C2" s="1"/>
      <c r="D2" s="1"/>
      <c r="E2" s="1"/>
      <c r="F2" s="234"/>
      <c r="G2" s="234"/>
      <c r="H2" s="234"/>
      <c r="I2" s="234"/>
      <c r="J2" s="234"/>
      <c r="K2" s="234"/>
      <c r="L2" s="234"/>
      <c r="M2" s="234"/>
      <c r="N2" s="234"/>
      <c r="O2" s="157"/>
      <c r="P2" s="157"/>
      <c r="Q2" s="157"/>
      <c r="R2" s="157"/>
      <c r="S2" s="157"/>
      <c r="T2" s="234"/>
      <c r="U2" s="234"/>
      <c r="V2" s="235" t="s">
        <v>235</v>
      </c>
      <c r="W2" s="236">
        <v>1</v>
      </c>
      <c r="X2" s="1"/>
      <c r="Y2" s="237" t="s">
        <v>236</v>
      </c>
      <c r="Z2" s="157"/>
      <c r="AA2" s="1"/>
      <c r="AB2" s="1"/>
      <c r="AC2" s="1"/>
      <c r="AD2" s="157"/>
      <c r="AE2" s="157"/>
      <c r="AF2" s="157"/>
      <c r="AG2" s="157"/>
      <c r="AH2" s="157"/>
      <c r="AI2" s="157"/>
      <c r="AJ2" s="237"/>
      <c r="AK2" s="157"/>
      <c r="AL2" s="157"/>
      <c r="AM2" s="157"/>
      <c r="AN2" s="157"/>
      <c r="AO2" s="1"/>
      <c r="AP2" s="1"/>
    </row>
    <row r="3" spans="1:42" x14ac:dyDescent="0.2">
      <c r="A3" s="1"/>
      <c r="B3" s="1"/>
      <c r="C3" s="1"/>
      <c r="D3" s="1"/>
      <c r="E3" s="1"/>
      <c r="F3" s="157"/>
      <c r="G3" s="1"/>
      <c r="H3" s="1"/>
      <c r="I3" s="1"/>
      <c r="J3" s="1"/>
      <c r="K3" s="1"/>
      <c r="L3" s="234"/>
      <c r="M3" s="234"/>
      <c r="N3" s="234"/>
      <c r="O3" s="157"/>
      <c r="P3" s="157"/>
      <c r="Q3" s="157"/>
      <c r="R3" s="157"/>
      <c r="S3" s="157"/>
      <c r="T3" s="234"/>
      <c r="U3" s="234"/>
      <c r="V3" s="238" t="s">
        <v>237</v>
      </c>
      <c r="W3" s="236">
        <v>0.5</v>
      </c>
      <c r="X3" s="1"/>
      <c r="Y3" s="237" t="s">
        <v>236</v>
      </c>
      <c r="Z3" s="157"/>
      <c r="AA3" s="1"/>
      <c r="AB3" s="1"/>
      <c r="AC3" s="1"/>
      <c r="AD3" s="1"/>
      <c r="AE3" s="157"/>
      <c r="AF3" s="1"/>
      <c r="AG3" s="157"/>
      <c r="AH3" s="157"/>
      <c r="AI3" s="157"/>
      <c r="AJ3" s="157"/>
      <c r="AK3" s="157"/>
      <c r="AL3" s="157"/>
      <c r="AM3" s="157"/>
      <c r="AN3" s="157"/>
      <c r="AO3" s="1"/>
      <c r="AP3" s="1"/>
    </row>
    <row r="4" spans="1:42" x14ac:dyDescent="0.2">
      <c r="A4" s="1"/>
      <c r="B4" s="1"/>
      <c r="C4" s="1"/>
      <c r="D4" s="1"/>
      <c r="E4" s="1"/>
      <c r="F4" s="157"/>
      <c r="G4" s="1"/>
      <c r="H4" s="1"/>
      <c r="I4" s="1"/>
      <c r="J4" s="1"/>
      <c r="K4" s="1"/>
      <c r="L4" s="157"/>
      <c r="M4" s="157"/>
      <c r="N4" s="157"/>
      <c r="O4" s="157"/>
      <c r="P4" s="157"/>
      <c r="Q4" s="157"/>
      <c r="R4" s="157"/>
      <c r="S4" s="157"/>
      <c r="T4" s="157"/>
      <c r="U4" s="157"/>
      <c r="V4" s="239" t="s">
        <v>238</v>
      </c>
      <c r="W4" s="236">
        <v>0</v>
      </c>
      <c r="X4" s="1"/>
      <c r="Y4" s="237" t="s">
        <v>236</v>
      </c>
      <c r="Z4" s="157"/>
      <c r="AA4" s="157"/>
      <c r="AB4" s="1"/>
      <c r="AC4" s="1"/>
      <c r="AD4" s="1"/>
      <c r="AE4" s="234"/>
      <c r="AF4" s="234"/>
      <c r="AG4" s="234"/>
      <c r="AH4" s="225"/>
      <c r="AI4" s="234"/>
      <c r="AJ4" s="234"/>
      <c r="AK4" s="234"/>
      <c r="AL4" s="234"/>
      <c r="AM4" s="234"/>
      <c r="AN4" s="234"/>
      <c r="AO4" s="234"/>
      <c r="AP4" s="234"/>
    </row>
    <row r="5" spans="1:42" x14ac:dyDescent="0.2">
      <c r="A5" s="1"/>
      <c r="B5" s="1"/>
      <c r="C5" s="1"/>
      <c r="D5" s="1"/>
      <c r="E5" s="1"/>
      <c r="F5" s="157"/>
      <c r="G5" s="1"/>
      <c r="H5" s="1"/>
      <c r="I5" s="1"/>
      <c r="J5" s="1"/>
      <c r="K5" s="1"/>
      <c r="L5" s="157"/>
      <c r="M5" s="157"/>
      <c r="N5" s="157"/>
      <c r="O5" s="157"/>
      <c r="P5" s="157"/>
      <c r="Q5" s="157"/>
      <c r="R5" s="157"/>
      <c r="S5" s="157"/>
      <c r="T5" s="157"/>
      <c r="U5" s="157"/>
      <c r="V5" s="157"/>
      <c r="W5" s="157"/>
      <c r="X5" s="157"/>
      <c r="Y5" s="157"/>
      <c r="Z5" s="157"/>
      <c r="AA5" s="414" t="s">
        <v>310</v>
      </c>
      <c r="AB5" s="1"/>
      <c r="AC5" s="157"/>
      <c r="AD5" s="411" t="s">
        <v>215</v>
      </c>
      <c r="AE5" s="1"/>
      <c r="AF5" s="1"/>
      <c r="AG5" s="1"/>
      <c r="AH5" s="1"/>
      <c r="AI5" s="1"/>
      <c r="AJ5" s="1"/>
      <c r="AK5" s="1"/>
      <c r="AL5" s="1"/>
      <c r="AM5" s="1"/>
      <c r="AN5" s="1"/>
      <c r="AO5" s="1"/>
      <c r="AP5" s="1"/>
    </row>
    <row r="6" spans="1:42" x14ac:dyDescent="0.2">
      <c r="A6" s="382" t="s">
        <v>10</v>
      </c>
      <c r="B6" s="382" t="s">
        <v>57</v>
      </c>
      <c r="C6" s="383" t="s">
        <v>172</v>
      </c>
      <c r="D6" s="384"/>
      <c r="E6" s="384"/>
      <c r="F6" s="385"/>
      <c r="G6" s="383" t="s">
        <v>175</v>
      </c>
      <c r="H6" s="384"/>
      <c r="I6" s="384"/>
      <c r="J6" s="385"/>
      <c r="K6" s="383" t="s">
        <v>178</v>
      </c>
      <c r="L6" s="384"/>
      <c r="M6" s="384"/>
      <c r="N6" s="385"/>
      <c r="O6" s="383" t="s">
        <v>181</v>
      </c>
      <c r="P6" s="384"/>
      <c r="Q6" s="384"/>
      <c r="R6" s="385"/>
      <c r="S6" s="383" t="s">
        <v>183</v>
      </c>
      <c r="T6" s="384"/>
      <c r="U6" s="384"/>
      <c r="V6" s="385"/>
      <c r="W6" s="382" t="s">
        <v>80</v>
      </c>
      <c r="X6" s="386" t="s">
        <v>297</v>
      </c>
      <c r="Y6" s="386"/>
      <c r="Z6" s="387" t="s">
        <v>298</v>
      </c>
      <c r="AA6" s="388"/>
      <c r="AB6" s="157"/>
      <c r="AC6" s="157"/>
      <c r="AD6" s="158" t="s">
        <v>302</v>
      </c>
      <c r="AE6" s="159"/>
      <c r="AF6" s="159" t="s">
        <v>231</v>
      </c>
      <c r="AG6" s="159"/>
      <c r="AH6" s="229" t="s">
        <v>232</v>
      </c>
      <c r="AI6" s="159"/>
      <c r="AJ6" s="159" t="s">
        <v>233</v>
      </c>
      <c r="AK6" s="160"/>
      <c r="AL6" s="159" t="s">
        <v>234</v>
      </c>
      <c r="AM6" s="160"/>
      <c r="AN6" s="160" t="s">
        <v>308</v>
      </c>
      <c r="AO6" s="410"/>
      <c r="AP6" s="160" t="s">
        <v>309</v>
      </c>
    </row>
    <row r="7" spans="1:42" x14ac:dyDescent="0.2">
      <c r="A7" s="389">
        <v>1</v>
      </c>
      <c r="B7" s="357"/>
      <c r="C7" s="390"/>
      <c r="D7" s="391" t="s">
        <v>299</v>
      </c>
      <c r="E7" s="392"/>
      <c r="F7" s="393"/>
      <c r="G7" s="390"/>
      <c r="H7" s="391" t="s">
        <v>299</v>
      </c>
      <c r="I7" s="392"/>
      <c r="J7" s="393"/>
      <c r="K7" s="390"/>
      <c r="L7" s="391" t="s">
        <v>299</v>
      </c>
      <c r="M7" s="392"/>
      <c r="N7" s="393"/>
      <c r="O7" s="390"/>
      <c r="P7" s="391" t="s">
        <v>299</v>
      </c>
      <c r="Q7" s="392"/>
      <c r="R7" s="393"/>
      <c r="S7" s="390"/>
      <c r="T7" s="391" t="s">
        <v>299</v>
      </c>
      <c r="U7" s="392"/>
      <c r="V7" s="393"/>
      <c r="W7" s="394">
        <f t="shared" ref="W7:W19" si="0">IF(C7&gt;E7,W$2,IF(C7&lt;E7,W$4,IF(ISNUMBER(C7),W$3,0)))+IF(G7&gt;I7,W$2,IF(G7&lt;I7,W$4,IF(ISNUMBER(G7),W$3,0)))+IF(K7&gt;M7,W$2,IF(K7&lt;M7,W$4,IF(ISNUMBER(K7),W$3,0)))+IF(O7&gt;Q7,W$2,IF(O7&lt;Q7,W$4,IF(ISNUMBER(O7),W$3,0)))+IF(S7&gt;U7,W$2,IF(S7&lt;U7,W$4,IF(ISNUMBER(S7),W$3,0)))</f>
        <v>0</v>
      </c>
      <c r="X7" s="395"/>
      <c r="Y7" s="390">
        <f>C7+G7+K7+O7+S7</f>
        <v>0</v>
      </c>
      <c r="Z7" s="391" t="s">
        <v>299</v>
      </c>
      <c r="AA7" s="396">
        <f>E7+I7+M7+Q7+U7</f>
        <v>0</v>
      </c>
      <c r="AB7" s="397">
        <f>Y7-AA7</f>
        <v>0</v>
      </c>
      <c r="AC7" s="1"/>
      <c r="AD7" s="231">
        <f>SUM(AE7:AP7)</f>
        <v>0</v>
      </c>
      <c r="AE7" s="232" t="str">
        <f>IFERROR(INDEX(V!$R:$R,MATCH(AF7,V!$L:$L,0)),"")</f>
        <v/>
      </c>
      <c r="AF7" s="233" t="str">
        <f>IFERROR(LEFT($B7,(FIND(",",$B7,1)-1)),"")</f>
        <v/>
      </c>
      <c r="AG7" s="232" t="str">
        <f>IFERROR(INDEX(V!$R:$R,MATCH(AH7,V!$L:$L,0)),"")</f>
        <v/>
      </c>
      <c r="AH7" s="233" t="str">
        <f>IFERROR(MID($B7,FIND(", ",$B7)+2,256),"")</f>
        <v/>
      </c>
      <c r="AI7" s="232" t="str">
        <f>IFERROR(INDEX(V!$R:$R,MATCH(AJ7,V!$L:$L,0)),"")</f>
        <v/>
      </c>
      <c r="AJ7" s="233" t="str">
        <f>IFERROR(MID($B7,FIND("^",SUBSTITUTE($B7,", ","^",1))+2,FIND("^",SUBSTITUTE($B7,", ","^",2))-FIND("^",SUBSTITUTE($B7,", ","^",1))-2),"")</f>
        <v/>
      </c>
      <c r="AK7" s="232" t="str">
        <f>IFERROR(INDEX(V!$R:$R,MATCH(AL7,V!$L:$L,0)),"")</f>
        <v/>
      </c>
      <c r="AL7" s="233" t="str">
        <f>IFERROR(MID($B7,FIND(", ",$B7,FIND(", ",$B7,FIND(", ",$B7))+1)+2,30000),"")</f>
        <v/>
      </c>
      <c r="AM7" s="232" t="str">
        <f>IFERROR(INDEX(V!$R:$R,MATCH(AN7,V!$L:$L,0)),"")</f>
        <v/>
      </c>
      <c r="AN7" s="233" t="str">
        <f>IFERROR(MID($B7,FIND(", ",$B7,FIND(", ",$B7)+1)+2,FIND(", ",$B7,FIND(", ",$B7,FIND(", ",$B7)+1)+1)-FIND(", ",$B7,FIND(", ",$B7)+1)-2),"")</f>
        <v/>
      </c>
      <c r="AO7" s="232" t="str">
        <f>IFERROR(INDEX(V!$R:$R,MATCH(AP7,V!$L:$L,0)),"")</f>
        <v/>
      </c>
      <c r="AP7" s="233" t="str">
        <f>IFERROR(MID($B7,FIND(", ",$B7,FIND(", ",$B7,FIND(", ",$B7)+1)+1)+2,30000),"")</f>
        <v/>
      </c>
    </row>
    <row r="8" spans="1:42" x14ac:dyDescent="0.2">
      <c r="A8" s="389">
        <v>2</v>
      </c>
      <c r="B8" s="357"/>
      <c r="C8" s="390"/>
      <c r="D8" s="391" t="s">
        <v>299</v>
      </c>
      <c r="E8" s="392"/>
      <c r="F8" s="393"/>
      <c r="G8" s="390"/>
      <c r="H8" s="391" t="s">
        <v>299</v>
      </c>
      <c r="I8" s="392"/>
      <c r="J8" s="393"/>
      <c r="K8" s="390"/>
      <c r="L8" s="391" t="s">
        <v>299</v>
      </c>
      <c r="M8" s="392"/>
      <c r="N8" s="393"/>
      <c r="O8" s="390"/>
      <c r="P8" s="391" t="s">
        <v>299</v>
      </c>
      <c r="Q8" s="392"/>
      <c r="R8" s="393"/>
      <c r="S8" s="390"/>
      <c r="T8" s="391" t="s">
        <v>299</v>
      </c>
      <c r="U8" s="392"/>
      <c r="V8" s="393"/>
      <c r="W8" s="394">
        <f t="shared" si="0"/>
        <v>0</v>
      </c>
      <c r="X8" s="395"/>
      <c r="Y8" s="390">
        <f t="shared" ref="Y8:Y19" si="1">C8+G8+K8+O8+S8</f>
        <v>0</v>
      </c>
      <c r="Z8" s="391" t="s">
        <v>299</v>
      </c>
      <c r="AA8" s="396">
        <f t="shared" ref="AA8:AA19" si="2">E8+I8+M8+Q8+U8</f>
        <v>0</v>
      </c>
      <c r="AB8" s="397">
        <f t="shared" ref="AB8:AB19" si="3">Y8-AA8</f>
        <v>0</v>
      </c>
      <c r="AC8" s="230"/>
      <c r="AD8" s="231">
        <f t="shared" ref="AD8:AD19" si="4">SUM(AE8:AL8)</f>
        <v>0</v>
      </c>
      <c r="AE8" s="232" t="str">
        <f>IFERROR(INDEX(V!$R:$R,MATCH(AF8,V!$L:$L,0)),"")</f>
        <v/>
      </c>
      <c r="AF8" s="233" t="str">
        <f t="shared" ref="AF8:AF19" si="5">IFERROR(LEFT($B8,(FIND(",",$B8,1)-1)),"")</f>
        <v/>
      </c>
      <c r="AG8" s="232" t="str">
        <f>IFERROR(INDEX(V!$R:$R,MATCH(AH8,V!$L:$L,0)),"")</f>
        <v/>
      </c>
      <c r="AH8" s="233" t="str">
        <f t="shared" ref="AH8:AH19" si="6">IFERROR(MID($B8,FIND(", ",$B8)+2,256),"")</f>
        <v/>
      </c>
      <c r="AI8" s="232" t="str">
        <f>IFERROR(INDEX(V!$R:$R,MATCH(AJ8,V!$L:$L,0)),"")</f>
        <v/>
      </c>
      <c r="AJ8" s="233" t="str">
        <f t="shared" ref="AJ8:AJ19" si="7">IFERROR(MID($B8,FIND("^",SUBSTITUTE($B8,", ","^",1))+2,FIND("^",SUBSTITUTE($B8,", ","^",2))-FIND("^",SUBSTITUTE($B8,", ","^",1))-2),"")</f>
        <v/>
      </c>
      <c r="AK8" s="232" t="str">
        <f>IFERROR(INDEX(V!$R:$R,MATCH(AL8,V!$L:$L,0)),"")</f>
        <v/>
      </c>
      <c r="AL8" s="233" t="str">
        <f t="shared" ref="AL8:AL19" si="8">IFERROR(MID($B8,FIND(", ",$B8,FIND(", ",$B8,FIND(", ",$B8))+1)+2,30000),"")</f>
        <v/>
      </c>
      <c r="AM8" s="232" t="str">
        <f>IFERROR(INDEX(V!$R:$R,MATCH(AN8,V!$L:$L,0)),"")</f>
        <v/>
      </c>
      <c r="AN8" s="233" t="str">
        <f t="shared" ref="AN8:AN19" si="9">IFERROR(MID($B8,FIND(", ",$B8,FIND(", ",$B8)+1)+2,FIND(", ",$B8,FIND(", ",$B8,FIND(", ",$B8)+1)+1)-FIND(", ",$B8,FIND(", ",$B8)+1)-2),"")</f>
        <v/>
      </c>
      <c r="AO8" s="232" t="str">
        <f>IFERROR(INDEX(V!$R:$R,MATCH(AP8,V!$L:$L,0)),"")</f>
        <v/>
      </c>
      <c r="AP8" s="233" t="str">
        <f t="shared" ref="AP8:AP19" si="10">IFERROR(MID($B8,FIND(", ",$B8,FIND(", ",$B8,FIND(", ",$B8)+1)+1)+2,30000),"")</f>
        <v/>
      </c>
    </row>
    <row r="9" spans="1:42" x14ac:dyDescent="0.2">
      <c r="A9" s="389">
        <v>3</v>
      </c>
      <c r="B9" s="302"/>
      <c r="C9" s="390"/>
      <c r="D9" s="391" t="s">
        <v>299</v>
      </c>
      <c r="E9" s="392"/>
      <c r="F9" s="393"/>
      <c r="G9" s="390"/>
      <c r="H9" s="391" t="s">
        <v>299</v>
      </c>
      <c r="I9" s="392"/>
      <c r="J9" s="393"/>
      <c r="K9" s="390"/>
      <c r="L9" s="391" t="s">
        <v>299</v>
      </c>
      <c r="M9" s="392"/>
      <c r="N9" s="393"/>
      <c r="O9" s="390"/>
      <c r="P9" s="391" t="s">
        <v>299</v>
      </c>
      <c r="Q9" s="392"/>
      <c r="R9" s="393"/>
      <c r="S9" s="390"/>
      <c r="T9" s="391" t="s">
        <v>299</v>
      </c>
      <c r="U9" s="392"/>
      <c r="V9" s="393"/>
      <c r="W9" s="394">
        <f t="shared" si="0"/>
        <v>0</v>
      </c>
      <c r="X9" s="395"/>
      <c r="Y9" s="390">
        <f t="shared" si="1"/>
        <v>0</v>
      </c>
      <c r="Z9" s="391" t="s">
        <v>299</v>
      </c>
      <c r="AA9" s="396">
        <f t="shared" si="2"/>
        <v>0</v>
      </c>
      <c r="AB9" s="397">
        <f t="shared" si="3"/>
        <v>0</v>
      </c>
      <c r="AC9" s="230"/>
      <c r="AD9" s="231">
        <f t="shared" si="4"/>
        <v>0</v>
      </c>
      <c r="AE9" s="232" t="str">
        <f>IFERROR(INDEX(V!$R:$R,MATCH(AF9,V!$L:$L,0)),"")</f>
        <v/>
      </c>
      <c r="AF9" s="233" t="str">
        <f t="shared" si="5"/>
        <v/>
      </c>
      <c r="AG9" s="232" t="str">
        <f>IFERROR(INDEX(V!$R:$R,MATCH(AH9,V!$L:$L,0)),"")</f>
        <v/>
      </c>
      <c r="AH9" s="233" t="str">
        <f t="shared" si="6"/>
        <v/>
      </c>
      <c r="AI9" s="232" t="str">
        <f>IFERROR(INDEX(V!$R:$R,MATCH(AJ9,V!$L:$L,0)),"")</f>
        <v/>
      </c>
      <c r="AJ9" s="233" t="str">
        <f t="shared" si="7"/>
        <v/>
      </c>
      <c r="AK9" s="232" t="str">
        <f>IFERROR(INDEX(V!$R:$R,MATCH(AL9,V!$L:$L,0)),"")</f>
        <v/>
      </c>
      <c r="AL9" s="233" t="str">
        <f t="shared" si="8"/>
        <v/>
      </c>
      <c r="AM9" s="232" t="str">
        <f>IFERROR(INDEX(V!$R:$R,MATCH(AN9,V!$L:$L,0)),"")</f>
        <v/>
      </c>
      <c r="AN9" s="233" t="str">
        <f t="shared" si="9"/>
        <v/>
      </c>
      <c r="AO9" s="232" t="str">
        <f>IFERROR(INDEX(V!$R:$R,MATCH(AP9,V!$L:$L,0)),"")</f>
        <v/>
      </c>
      <c r="AP9" s="233" t="str">
        <f t="shared" si="10"/>
        <v/>
      </c>
    </row>
    <row r="10" spans="1:42" x14ac:dyDescent="0.2">
      <c r="A10" s="389">
        <v>4</v>
      </c>
      <c r="B10" s="302"/>
      <c r="C10" s="390"/>
      <c r="D10" s="391" t="s">
        <v>299</v>
      </c>
      <c r="E10" s="392"/>
      <c r="F10" s="393"/>
      <c r="G10" s="390"/>
      <c r="H10" s="391" t="s">
        <v>299</v>
      </c>
      <c r="I10" s="392"/>
      <c r="J10" s="393"/>
      <c r="K10" s="390"/>
      <c r="L10" s="391" t="s">
        <v>299</v>
      </c>
      <c r="M10" s="392"/>
      <c r="N10" s="393"/>
      <c r="O10" s="390"/>
      <c r="P10" s="391" t="s">
        <v>299</v>
      </c>
      <c r="Q10" s="392"/>
      <c r="R10" s="393"/>
      <c r="S10" s="390"/>
      <c r="T10" s="391" t="s">
        <v>299</v>
      </c>
      <c r="U10" s="392"/>
      <c r="V10" s="393"/>
      <c r="W10" s="394">
        <f t="shared" si="0"/>
        <v>0</v>
      </c>
      <c r="X10" s="395"/>
      <c r="Y10" s="390">
        <f t="shared" si="1"/>
        <v>0</v>
      </c>
      <c r="Z10" s="391" t="s">
        <v>299</v>
      </c>
      <c r="AA10" s="396">
        <f t="shared" si="2"/>
        <v>0</v>
      </c>
      <c r="AB10" s="397">
        <f t="shared" si="3"/>
        <v>0</v>
      </c>
      <c r="AC10" s="230"/>
      <c r="AD10" s="231">
        <f t="shared" si="4"/>
        <v>0</v>
      </c>
      <c r="AE10" s="232" t="str">
        <f>IFERROR(INDEX(V!$R:$R,MATCH(AF10,V!$L:$L,0)),"")</f>
        <v/>
      </c>
      <c r="AF10" s="233" t="str">
        <f t="shared" si="5"/>
        <v/>
      </c>
      <c r="AG10" s="232" t="str">
        <f>IFERROR(INDEX(V!$R:$R,MATCH(AH10,V!$L:$L,0)),"")</f>
        <v/>
      </c>
      <c r="AH10" s="233" t="str">
        <f t="shared" si="6"/>
        <v/>
      </c>
      <c r="AI10" s="232" t="str">
        <f>IFERROR(INDEX(V!$R:$R,MATCH(AJ10,V!$L:$L,0)),"")</f>
        <v/>
      </c>
      <c r="AJ10" s="233" t="str">
        <f t="shared" si="7"/>
        <v/>
      </c>
      <c r="AK10" s="232" t="str">
        <f>IFERROR(INDEX(V!$R:$R,MATCH(AL10,V!$L:$L,0)),"")</f>
        <v/>
      </c>
      <c r="AL10" s="233" t="str">
        <f t="shared" si="8"/>
        <v/>
      </c>
      <c r="AM10" s="232" t="str">
        <f>IFERROR(INDEX(V!$R:$R,MATCH(AN10,V!$L:$L,0)),"")</f>
        <v/>
      </c>
      <c r="AN10" s="233" t="str">
        <f t="shared" si="9"/>
        <v/>
      </c>
      <c r="AO10" s="232" t="str">
        <f>IFERROR(INDEX(V!$R:$R,MATCH(AP10,V!$L:$L,0)),"")</f>
        <v/>
      </c>
      <c r="AP10" s="233" t="str">
        <f t="shared" si="10"/>
        <v/>
      </c>
    </row>
    <row r="11" spans="1:42" x14ac:dyDescent="0.2">
      <c r="A11" s="389">
        <v>5</v>
      </c>
      <c r="B11" s="357"/>
      <c r="C11" s="390"/>
      <c r="D11" s="391" t="s">
        <v>299</v>
      </c>
      <c r="E11" s="392"/>
      <c r="F11" s="393"/>
      <c r="G11" s="390"/>
      <c r="H11" s="391" t="s">
        <v>299</v>
      </c>
      <c r="I11" s="392"/>
      <c r="J11" s="393"/>
      <c r="K11" s="390"/>
      <c r="L11" s="391" t="s">
        <v>299</v>
      </c>
      <c r="M11" s="392"/>
      <c r="N11" s="393"/>
      <c r="O11" s="390"/>
      <c r="P11" s="391" t="s">
        <v>299</v>
      </c>
      <c r="Q11" s="392"/>
      <c r="R11" s="393"/>
      <c r="S11" s="390"/>
      <c r="T11" s="391" t="s">
        <v>299</v>
      </c>
      <c r="U11" s="392"/>
      <c r="V11" s="393"/>
      <c r="W11" s="394">
        <f t="shared" si="0"/>
        <v>0</v>
      </c>
      <c r="X11" s="395"/>
      <c r="Y11" s="390">
        <f t="shared" si="1"/>
        <v>0</v>
      </c>
      <c r="Z11" s="391" t="s">
        <v>299</v>
      </c>
      <c r="AA11" s="396">
        <f t="shared" si="2"/>
        <v>0</v>
      </c>
      <c r="AB11" s="397">
        <f t="shared" si="3"/>
        <v>0</v>
      </c>
      <c r="AC11" s="230"/>
      <c r="AD11" s="231">
        <f t="shared" si="4"/>
        <v>0</v>
      </c>
      <c r="AE11" s="232" t="str">
        <f>IFERROR(INDEX(V!$R:$R,MATCH(AF11,V!$L:$L,0)),"")</f>
        <v/>
      </c>
      <c r="AF11" s="233" t="str">
        <f t="shared" si="5"/>
        <v/>
      </c>
      <c r="AG11" s="232" t="str">
        <f>IFERROR(INDEX(V!$R:$R,MATCH(AH11,V!$L:$L,0)),"")</f>
        <v/>
      </c>
      <c r="AH11" s="233" t="str">
        <f t="shared" si="6"/>
        <v/>
      </c>
      <c r="AI11" s="232" t="str">
        <f>IFERROR(INDEX(V!$R:$R,MATCH(AJ11,V!$L:$L,0)),"")</f>
        <v/>
      </c>
      <c r="AJ11" s="233" t="str">
        <f t="shared" si="7"/>
        <v/>
      </c>
      <c r="AK11" s="232" t="str">
        <f>IFERROR(INDEX(V!$R:$R,MATCH(AL11,V!$L:$L,0)),"")</f>
        <v/>
      </c>
      <c r="AL11" s="233" t="str">
        <f t="shared" si="8"/>
        <v/>
      </c>
      <c r="AM11" s="232" t="str">
        <f>IFERROR(INDEX(V!$R:$R,MATCH(AN11,V!$L:$L,0)),"")</f>
        <v/>
      </c>
      <c r="AN11" s="233" t="str">
        <f t="shared" si="9"/>
        <v/>
      </c>
      <c r="AO11" s="232" t="str">
        <f>IFERROR(INDEX(V!$R:$R,MATCH(AP11,V!$L:$L,0)),"")</f>
        <v/>
      </c>
      <c r="AP11" s="233" t="str">
        <f t="shared" si="10"/>
        <v/>
      </c>
    </row>
    <row r="12" spans="1:42" x14ac:dyDescent="0.2">
      <c r="A12" s="389">
        <v>6</v>
      </c>
      <c r="B12" s="302"/>
      <c r="C12" s="390"/>
      <c r="D12" s="391" t="s">
        <v>299</v>
      </c>
      <c r="E12" s="392"/>
      <c r="F12" s="393"/>
      <c r="G12" s="390"/>
      <c r="H12" s="391" t="s">
        <v>299</v>
      </c>
      <c r="I12" s="392"/>
      <c r="J12" s="393"/>
      <c r="K12" s="390"/>
      <c r="L12" s="391" t="s">
        <v>299</v>
      </c>
      <c r="M12" s="392"/>
      <c r="N12" s="393"/>
      <c r="O12" s="390"/>
      <c r="P12" s="391" t="s">
        <v>299</v>
      </c>
      <c r="Q12" s="392"/>
      <c r="R12" s="393"/>
      <c r="S12" s="390"/>
      <c r="T12" s="391" t="s">
        <v>299</v>
      </c>
      <c r="U12" s="392"/>
      <c r="V12" s="393"/>
      <c r="W12" s="394">
        <f t="shared" si="0"/>
        <v>0</v>
      </c>
      <c r="X12" s="395"/>
      <c r="Y12" s="390">
        <f t="shared" si="1"/>
        <v>0</v>
      </c>
      <c r="Z12" s="391" t="s">
        <v>299</v>
      </c>
      <c r="AA12" s="396">
        <f t="shared" si="2"/>
        <v>0</v>
      </c>
      <c r="AB12" s="397">
        <f t="shared" si="3"/>
        <v>0</v>
      </c>
      <c r="AC12" s="230"/>
      <c r="AD12" s="231">
        <f t="shared" si="4"/>
        <v>0</v>
      </c>
      <c r="AE12" s="232" t="str">
        <f>IFERROR(INDEX(V!$R:$R,MATCH(AF12,V!$L:$L,0)),"")</f>
        <v/>
      </c>
      <c r="AF12" s="233" t="str">
        <f t="shared" si="5"/>
        <v/>
      </c>
      <c r="AG12" s="232" t="str">
        <f>IFERROR(INDEX(V!$R:$R,MATCH(AH12,V!$L:$L,0)),"")</f>
        <v/>
      </c>
      <c r="AH12" s="233" t="str">
        <f t="shared" si="6"/>
        <v/>
      </c>
      <c r="AI12" s="232" t="str">
        <f>IFERROR(INDEX(V!$R:$R,MATCH(AJ12,V!$L:$L,0)),"")</f>
        <v/>
      </c>
      <c r="AJ12" s="233" t="str">
        <f t="shared" si="7"/>
        <v/>
      </c>
      <c r="AK12" s="232" t="str">
        <f>IFERROR(INDEX(V!$R:$R,MATCH(AL12,V!$L:$L,0)),"")</f>
        <v/>
      </c>
      <c r="AL12" s="233" t="str">
        <f t="shared" si="8"/>
        <v/>
      </c>
      <c r="AM12" s="232" t="str">
        <f>IFERROR(INDEX(V!$R:$R,MATCH(AN12,V!$L:$L,0)),"")</f>
        <v/>
      </c>
      <c r="AN12" s="233" t="str">
        <f t="shared" si="9"/>
        <v/>
      </c>
      <c r="AO12" s="232" t="str">
        <f>IFERROR(INDEX(V!$R:$R,MATCH(AP12,V!$L:$L,0)),"")</f>
        <v/>
      </c>
      <c r="AP12" s="233" t="str">
        <f t="shared" si="10"/>
        <v/>
      </c>
    </row>
    <row r="13" spans="1:42" x14ac:dyDescent="0.2">
      <c r="A13" s="389">
        <v>7</v>
      </c>
      <c r="B13" s="398"/>
      <c r="C13" s="390"/>
      <c r="D13" s="391" t="s">
        <v>299</v>
      </c>
      <c r="E13" s="392"/>
      <c r="F13" s="393"/>
      <c r="G13" s="390"/>
      <c r="H13" s="391" t="s">
        <v>299</v>
      </c>
      <c r="I13" s="392"/>
      <c r="J13" s="393"/>
      <c r="K13" s="390"/>
      <c r="L13" s="391" t="s">
        <v>299</v>
      </c>
      <c r="M13" s="392"/>
      <c r="N13" s="393"/>
      <c r="O13" s="390"/>
      <c r="P13" s="391" t="s">
        <v>299</v>
      </c>
      <c r="Q13" s="392"/>
      <c r="R13" s="393"/>
      <c r="S13" s="390"/>
      <c r="T13" s="391" t="s">
        <v>299</v>
      </c>
      <c r="U13" s="392"/>
      <c r="V13" s="393"/>
      <c r="W13" s="394">
        <f t="shared" si="0"/>
        <v>0</v>
      </c>
      <c r="X13" s="395"/>
      <c r="Y13" s="390">
        <f t="shared" si="1"/>
        <v>0</v>
      </c>
      <c r="Z13" s="391" t="s">
        <v>299</v>
      </c>
      <c r="AA13" s="396">
        <f t="shared" si="2"/>
        <v>0</v>
      </c>
      <c r="AB13" s="397">
        <f t="shared" si="3"/>
        <v>0</v>
      </c>
      <c r="AC13" s="230"/>
      <c r="AD13" s="231">
        <f t="shared" si="4"/>
        <v>0</v>
      </c>
      <c r="AE13" s="232" t="str">
        <f>IFERROR(INDEX(V!$R:$R,MATCH(AF13,V!$L:$L,0)),"")</f>
        <v/>
      </c>
      <c r="AF13" s="233" t="str">
        <f t="shared" si="5"/>
        <v/>
      </c>
      <c r="AG13" s="232" t="str">
        <f>IFERROR(INDEX(V!$R:$R,MATCH(AH13,V!$L:$L,0)),"")</f>
        <v/>
      </c>
      <c r="AH13" s="233" t="str">
        <f t="shared" si="6"/>
        <v/>
      </c>
      <c r="AI13" s="232" t="str">
        <f>IFERROR(INDEX(V!$R:$R,MATCH(AJ13,V!$L:$L,0)),"")</f>
        <v/>
      </c>
      <c r="AJ13" s="233" t="str">
        <f t="shared" si="7"/>
        <v/>
      </c>
      <c r="AK13" s="232" t="str">
        <f>IFERROR(INDEX(V!$R:$R,MATCH(AL13,V!$L:$L,0)),"")</f>
        <v/>
      </c>
      <c r="AL13" s="233" t="str">
        <f t="shared" si="8"/>
        <v/>
      </c>
      <c r="AM13" s="232" t="str">
        <f>IFERROR(INDEX(V!$R:$R,MATCH(AN13,V!$L:$L,0)),"")</f>
        <v/>
      </c>
      <c r="AN13" s="233" t="str">
        <f t="shared" si="9"/>
        <v/>
      </c>
      <c r="AO13" s="232" t="str">
        <f>IFERROR(INDEX(V!$R:$R,MATCH(AP13,V!$L:$L,0)),"")</f>
        <v/>
      </c>
      <c r="AP13" s="233" t="str">
        <f t="shared" si="10"/>
        <v/>
      </c>
    </row>
    <row r="14" spans="1:42" x14ac:dyDescent="0.2">
      <c r="A14" s="389">
        <v>8</v>
      </c>
      <c r="B14" s="398"/>
      <c r="C14" s="390"/>
      <c r="D14" s="391" t="s">
        <v>299</v>
      </c>
      <c r="E14" s="392"/>
      <c r="F14" s="393"/>
      <c r="G14" s="390"/>
      <c r="H14" s="391" t="s">
        <v>299</v>
      </c>
      <c r="I14" s="392"/>
      <c r="J14" s="393"/>
      <c r="K14" s="390"/>
      <c r="L14" s="391" t="s">
        <v>299</v>
      </c>
      <c r="M14" s="392"/>
      <c r="N14" s="393"/>
      <c r="O14" s="390"/>
      <c r="P14" s="391" t="s">
        <v>299</v>
      </c>
      <c r="Q14" s="392"/>
      <c r="R14" s="393"/>
      <c r="S14" s="390"/>
      <c r="T14" s="391" t="s">
        <v>299</v>
      </c>
      <c r="U14" s="392"/>
      <c r="V14" s="393"/>
      <c r="W14" s="394">
        <f t="shared" si="0"/>
        <v>0</v>
      </c>
      <c r="X14" s="395"/>
      <c r="Y14" s="390">
        <f t="shared" si="1"/>
        <v>0</v>
      </c>
      <c r="Z14" s="391" t="s">
        <v>299</v>
      </c>
      <c r="AA14" s="396">
        <f t="shared" si="2"/>
        <v>0</v>
      </c>
      <c r="AB14" s="397">
        <f t="shared" si="3"/>
        <v>0</v>
      </c>
      <c r="AC14" s="230"/>
      <c r="AD14" s="231">
        <f t="shared" si="4"/>
        <v>0</v>
      </c>
      <c r="AE14" s="232" t="str">
        <f>IFERROR(INDEX(V!$R:$R,MATCH(AF14,V!$L:$L,0)),"")</f>
        <v/>
      </c>
      <c r="AF14" s="233" t="str">
        <f t="shared" si="5"/>
        <v/>
      </c>
      <c r="AG14" s="232" t="str">
        <f>IFERROR(INDEX(V!$R:$R,MATCH(AH14,V!$L:$L,0)),"")</f>
        <v/>
      </c>
      <c r="AH14" s="233" t="str">
        <f t="shared" si="6"/>
        <v/>
      </c>
      <c r="AI14" s="232" t="str">
        <f>IFERROR(INDEX(V!$R:$R,MATCH(AJ14,V!$L:$L,0)),"")</f>
        <v/>
      </c>
      <c r="AJ14" s="233" t="str">
        <f t="shared" si="7"/>
        <v/>
      </c>
      <c r="AK14" s="232" t="str">
        <f>IFERROR(INDEX(V!$R:$R,MATCH(AL14,V!$L:$L,0)),"")</f>
        <v/>
      </c>
      <c r="AL14" s="233" t="str">
        <f t="shared" si="8"/>
        <v/>
      </c>
      <c r="AM14" s="232" t="str">
        <f>IFERROR(INDEX(V!$R:$R,MATCH(AN14,V!$L:$L,0)),"")</f>
        <v/>
      </c>
      <c r="AN14" s="233" t="str">
        <f t="shared" si="9"/>
        <v/>
      </c>
      <c r="AO14" s="232" t="str">
        <f>IFERROR(INDEX(V!$R:$R,MATCH(AP14,V!$L:$L,0)),"")</f>
        <v/>
      </c>
      <c r="AP14" s="233" t="str">
        <f t="shared" si="10"/>
        <v/>
      </c>
    </row>
    <row r="15" spans="1:42" x14ac:dyDescent="0.2">
      <c r="A15" s="389">
        <v>9</v>
      </c>
      <c r="B15" s="302"/>
      <c r="C15" s="390"/>
      <c r="D15" s="391" t="s">
        <v>299</v>
      </c>
      <c r="E15" s="392"/>
      <c r="F15" s="393"/>
      <c r="G15" s="390"/>
      <c r="H15" s="391" t="s">
        <v>299</v>
      </c>
      <c r="I15" s="392"/>
      <c r="J15" s="393"/>
      <c r="K15" s="390"/>
      <c r="L15" s="391" t="s">
        <v>299</v>
      </c>
      <c r="M15" s="392"/>
      <c r="N15" s="393"/>
      <c r="O15" s="390"/>
      <c r="P15" s="391" t="s">
        <v>299</v>
      </c>
      <c r="Q15" s="392"/>
      <c r="R15" s="393"/>
      <c r="S15" s="390"/>
      <c r="T15" s="391" t="s">
        <v>299</v>
      </c>
      <c r="U15" s="392"/>
      <c r="V15" s="393"/>
      <c r="W15" s="394">
        <f t="shared" si="0"/>
        <v>0</v>
      </c>
      <c r="X15" s="395"/>
      <c r="Y15" s="390">
        <f t="shared" si="1"/>
        <v>0</v>
      </c>
      <c r="Z15" s="391" t="s">
        <v>299</v>
      </c>
      <c r="AA15" s="396">
        <f t="shared" si="2"/>
        <v>0</v>
      </c>
      <c r="AB15" s="397">
        <f t="shared" si="3"/>
        <v>0</v>
      </c>
      <c r="AC15" s="230"/>
      <c r="AD15" s="231">
        <f t="shared" si="4"/>
        <v>0</v>
      </c>
      <c r="AE15" s="232" t="str">
        <f>IFERROR(INDEX(V!$R:$R,MATCH(AF15,V!$L:$L,0)),"")</f>
        <v/>
      </c>
      <c r="AF15" s="233" t="str">
        <f t="shared" si="5"/>
        <v/>
      </c>
      <c r="AG15" s="232" t="str">
        <f>IFERROR(INDEX(V!$R:$R,MATCH(AH15,V!$L:$L,0)),"")</f>
        <v/>
      </c>
      <c r="AH15" s="233" t="str">
        <f t="shared" si="6"/>
        <v/>
      </c>
      <c r="AI15" s="232" t="str">
        <f>IFERROR(INDEX(V!$R:$R,MATCH(AJ15,V!$L:$L,0)),"")</f>
        <v/>
      </c>
      <c r="AJ15" s="233" t="str">
        <f t="shared" si="7"/>
        <v/>
      </c>
      <c r="AK15" s="232" t="str">
        <f>IFERROR(INDEX(V!$R:$R,MATCH(AL15,V!$L:$L,0)),"")</f>
        <v/>
      </c>
      <c r="AL15" s="233" t="str">
        <f t="shared" si="8"/>
        <v/>
      </c>
      <c r="AM15" s="232" t="str">
        <f>IFERROR(INDEX(V!$R:$R,MATCH(AN15,V!$L:$L,0)),"")</f>
        <v/>
      </c>
      <c r="AN15" s="233" t="str">
        <f t="shared" si="9"/>
        <v/>
      </c>
      <c r="AO15" s="232" t="str">
        <f>IFERROR(INDEX(V!$R:$R,MATCH(AP15,V!$L:$L,0)),"")</f>
        <v/>
      </c>
      <c r="AP15" s="233" t="str">
        <f t="shared" si="10"/>
        <v/>
      </c>
    </row>
    <row r="16" spans="1:42" x14ac:dyDescent="0.2">
      <c r="A16" s="389">
        <v>10</v>
      </c>
      <c r="B16" s="357"/>
      <c r="C16" s="390"/>
      <c r="D16" s="391" t="s">
        <v>299</v>
      </c>
      <c r="E16" s="392"/>
      <c r="F16" s="393"/>
      <c r="G16" s="390"/>
      <c r="H16" s="391" t="s">
        <v>299</v>
      </c>
      <c r="I16" s="392"/>
      <c r="J16" s="393"/>
      <c r="K16" s="390"/>
      <c r="L16" s="391" t="s">
        <v>299</v>
      </c>
      <c r="M16" s="392"/>
      <c r="N16" s="393"/>
      <c r="O16" s="390"/>
      <c r="P16" s="391" t="s">
        <v>299</v>
      </c>
      <c r="Q16" s="392"/>
      <c r="R16" s="393"/>
      <c r="S16" s="390"/>
      <c r="T16" s="391" t="s">
        <v>299</v>
      </c>
      <c r="U16" s="392"/>
      <c r="V16" s="393"/>
      <c r="W16" s="394">
        <f t="shared" si="0"/>
        <v>0</v>
      </c>
      <c r="X16" s="395"/>
      <c r="Y16" s="390">
        <f t="shared" si="1"/>
        <v>0</v>
      </c>
      <c r="Z16" s="391" t="s">
        <v>299</v>
      </c>
      <c r="AA16" s="396">
        <f t="shared" si="2"/>
        <v>0</v>
      </c>
      <c r="AB16" s="397">
        <f t="shared" si="3"/>
        <v>0</v>
      </c>
      <c r="AC16" s="230"/>
      <c r="AD16" s="231">
        <f t="shared" si="4"/>
        <v>0</v>
      </c>
      <c r="AE16" s="232" t="str">
        <f>IFERROR(INDEX(V!$R:$R,MATCH(AF16,V!$L:$L,0)),"")</f>
        <v/>
      </c>
      <c r="AF16" s="233" t="str">
        <f t="shared" si="5"/>
        <v/>
      </c>
      <c r="AG16" s="232" t="str">
        <f>IFERROR(INDEX(V!$R:$R,MATCH(AH16,V!$L:$L,0)),"")</f>
        <v/>
      </c>
      <c r="AH16" s="233" t="str">
        <f t="shared" si="6"/>
        <v/>
      </c>
      <c r="AI16" s="232" t="str">
        <f>IFERROR(INDEX(V!$R:$R,MATCH(AJ16,V!$L:$L,0)),"")</f>
        <v/>
      </c>
      <c r="AJ16" s="233" t="str">
        <f t="shared" si="7"/>
        <v/>
      </c>
      <c r="AK16" s="232" t="str">
        <f>IFERROR(INDEX(V!$R:$R,MATCH(AL16,V!$L:$L,0)),"")</f>
        <v/>
      </c>
      <c r="AL16" s="233" t="str">
        <f t="shared" si="8"/>
        <v/>
      </c>
      <c r="AM16" s="232" t="str">
        <f>IFERROR(INDEX(V!$R:$R,MATCH(AN16,V!$L:$L,0)),"")</f>
        <v/>
      </c>
      <c r="AN16" s="233" t="str">
        <f t="shared" si="9"/>
        <v/>
      </c>
      <c r="AO16" s="232" t="str">
        <f>IFERROR(INDEX(V!$R:$R,MATCH(AP16,V!$L:$L,0)),"")</f>
        <v/>
      </c>
      <c r="AP16" s="233" t="str">
        <f t="shared" si="10"/>
        <v/>
      </c>
    </row>
    <row r="17" spans="1:42" x14ac:dyDescent="0.2">
      <c r="A17" s="389">
        <v>11</v>
      </c>
      <c r="B17" s="398"/>
      <c r="C17" s="390"/>
      <c r="D17" s="391" t="s">
        <v>299</v>
      </c>
      <c r="E17" s="392"/>
      <c r="F17" s="393"/>
      <c r="G17" s="390"/>
      <c r="H17" s="391" t="s">
        <v>299</v>
      </c>
      <c r="I17" s="392"/>
      <c r="J17" s="393"/>
      <c r="K17" s="390"/>
      <c r="L17" s="391" t="s">
        <v>299</v>
      </c>
      <c r="M17" s="392"/>
      <c r="N17" s="393"/>
      <c r="O17" s="390"/>
      <c r="P17" s="391" t="s">
        <v>299</v>
      </c>
      <c r="Q17" s="392"/>
      <c r="R17" s="393"/>
      <c r="S17" s="390"/>
      <c r="T17" s="391" t="s">
        <v>299</v>
      </c>
      <c r="U17" s="392"/>
      <c r="V17" s="393"/>
      <c r="W17" s="394">
        <f t="shared" si="0"/>
        <v>0</v>
      </c>
      <c r="X17" s="395"/>
      <c r="Y17" s="390">
        <f t="shared" si="1"/>
        <v>0</v>
      </c>
      <c r="Z17" s="391" t="s">
        <v>299</v>
      </c>
      <c r="AA17" s="396">
        <f t="shared" si="2"/>
        <v>0</v>
      </c>
      <c r="AB17" s="397">
        <f t="shared" si="3"/>
        <v>0</v>
      </c>
      <c r="AC17" s="230"/>
      <c r="AD17" s="231">
        <f t="shared" si="4"/>
        <v>0</v>
      </c>
      <c r="AE17" s="232" t="str">
        <f>IFERROR(INDEX(V!$R:$R,MATCH(AF17,V!$L:$L,0)),"")</f>
        <v/>
      </c>
      <c r="AF17" s="233" t="str">
        <f t="shared" si="5"/>
        <v/>
      </c>
      <c r="AG17" s="232" t="str">
        <f>IFERROR(INDEX(V!$R:$R,MATCH(AH17,V!$L:$L,0)),"")</f>
        <v/>
      </c>
      <c r="AH17" s="233" t="str">
        <f t="shared" si="6"/>
        <v/>
      </c>
      <c r="AI17" s="232" t="str">
        <f>IFERROR(INDEX(V!$R:$R,MATCH(AJ17,V!$L:$L,0)),"")</f>
        <v/>
      </c>
      <c r="AJ17" s="233" t="str">
        <f t="shared" si="7"/>
        <v/>
      </c>
      <c r="AK17" s="232" t="str">
        <f>IFERROR(INDEX(V!$R:$R,MATCH(AL17,V!$L:$L,0)),"")</f>
        <v/>
      </c>
      <c r="AL17" s="233" t="str">
        <f t="shared" si="8"/>
        <v/>
      </c>
      <c r="AM17" s="232" t="str">
        <f>IFERROR(INDEX(V!$R:$R,MATCH(AN17,V!$L:$L,0)),"")</f>
        <v/>
      </c>
      <c r="AN17" s="233" t="str">
        <f t="shared" si="9"/>
        <v/>
      </c>
      <c r="AO17" s="232" t="str">
        <f>IFERROR(INDEX(V!$R:$R,MATCH(AP17,V!$L:$L,0)),"")</f>
        <v/>
      </c>
      <c r="AP17" s="233" t="str">
        <f t="shared" si="10"/>
        <v/>
      </c>
    </row>
    <row r="18" spans="1:42" x14ac:dyDescent="0.2">
      <c r="A18" s="389">
        <v>12</v>
      </c>
      <c r="B18" s="357"/>
      <c r="C18" s="390"/>
      <c r="D18" s="391" t="s">
        <v>299</v>
      </c>
      <c r="E18" s="392"/>
      <c r="F18" s="393"/>
      <c r="G18" s="390"/>
      <c r="H18" s="391" t="s">
        <v>299</v>
      </c>
      <c r="I18" s="392"/>
      <c r="J18" s="393"/>
      <c r="K18" s="390"/>
      <c r="L18" s="391" t="s">
        <v>299</v>
      </c>
      <c r="M18" s="392"/>
      <c r="N18" s="393"/>
      <c r="O18" s="390"/>
      <c r="P18" s="391" t="s">
        <v>299</v>
      </c>
      <c r="Q18" s="392"/>
      <c r="R18" s="393"/>
      <c r="S18" s="390"/>
      <c r="T18" s="391" t="s">
        <v>299</v>
      </c>
      <c r="U18" s="392"/>
      <c r="V18" s="393"/>
      <c r="W18" s="394">
        <f t="shared" si="0"/>
        <v>0</v>
      </c>
      <c r="X18" s="395"/>
      <c r="Y18" s="390">
        <f t="shared" si="1"/>
        <v>0</v>
      </c>
      <c r="Z18" s="391" t="s">
        <v>299</v>
      </c>
      <c r="AA18" s="396">
        <f t="shared" si="2"/>
        <v>0</v>
      </c>
      <c r="AB18" s="397">
        <f t="shared" si="3"/>
        <v>0</v>
      </c>
      <c r="AC18" s="230"/>
      <c r="AD18" s="231">
        <f t="shared" si="4"/>
        <v>0</v>
      </c>
      <c r="AE18" s="232" t="str">
        <f>IFERROR(INDEX(V!$R:$R,MATCH(AF18,V!$L:$L,0)),"")</f>
        <v/>
      </c>
      <c r="AF18" s="233" t="str">
        <f t="shared" si="5"/>
        <v/>
      </c>
      <c r="AG18" s="232" t="str">
        <f>IFERROR(INDEX(V!$R:$R,MATCH(AH18,V!$L:$L,0)),"")</f>
        <v/>
      </c>
      <c r="AH18" s="233" t="str">
        <f t="shared" si="6"/>
        <v/>
      </c>
      <c r="AI18" s="232" t="str">
        <f>IFERROR(INDEX(V!$R:$R,MATCH(AJ18,V!$L:$L,0)),"")</f>
        <v/>
      </c>
      <c r="AJ18" s="233" t="str">
        <f t="shared" si="7"/>
        <v/>
      </c>
      <c r="AK18" s="232" t="str">
        <f>IFERROR(INDEX(V!$R:$R,MATCH(AL18,V!$L:$L,0)),"")</f>
        <v/>
      </c>
      <c r="AL18" s="233" t="str">
        <f t="shared" si="8"/>
        <v/>
      </c>
      <c r="AM18" s="232" t="str">
        <f>IFERROR(INDEX(V!$R:$R,MATCH(AN18,V!$L:$L,0)),"")</f>
        <v/>
      </c>
      <c r="AN18" s="233" t="str">
        <f t="shared" si="9"/>
        <v/>
      </c>
      <c r="AO18" s="232" t="str">
        <f>IFERROR(INDEX(V!$R:$R,MATCH(AP18,V!$L:$L,0)),"")</f>
        <v/>
      </c>
      <c r="AP18" s="233" t="str">
        <f t="shared" si="10"/>
        <v/>
      </c>
    </row>
    <row r="19" spans="1:42" x14ac:dyDescent="0.2">
      <c r="A19" s="389">
        <v>13</v>
      </c>
      <c r="B19" s="398"/>
      <c r="C19" s="390"/>
      <c r="D19" s="391" t="s">
        <v>299</v>
      </c>
      <c r="E19" s="392"/>
      <c r="F19" s="393"/>
      <c r="G19" s="390"/>
      <c r="H19" s="391" t="s">
        <v>299</v>
      </c>
      <c r="I19" s="392"/>
      <c r="J19" s="393"/>
      <c r="K19" s="390"/>
      <c r="L19" s="391" t="s">
        <v>299</v>
      </c>
      <c r="M19" s="392"/>
      <c r="N19" s="393"/>
      <c r="O19" s="390"/>
      <c r="P19" s="391" t="s">
        <v>299</v>
      </c>
      <c r="Q19" s="392"/>
      <c r="R19" s="393"/>
      <c r="S19" s="390"/>
      <c r="T19" s="391" t="s">
        <v>299</v>
      </c>
      <c r="U19" s="392"/>
      <c r="V19" s="393"/>
      <c r="W19" s="394">
        <f t="shared" si="0"/>
        <v>0</v>
      </c>
      <c r="X19" s="395"/>
      <c r="Y19" s="390">
        <f t="shared" si="1"/>
        <v>0</v>
      </c>
      <c r="Z19" s="391" t="s">
        <v>299</v>
      </c>
      <c r="AA19" s="396">
        <f t="shared" si="2"/>
        <v>0</v>
      </c>
      <c r="AB19" s="397">
        <f t="shared" si="3"/>
        <v>0</v>
      </c>
      <c r="AC19" s="230"/>
      <c r="AD19" s="231">
        <f t="shared" si="4"/>
        <v>0</v>
      </c>
      <c r="AE19" s="232" t="str">
        <f>IFERROR(INDEX(V!$R:$R,MATCH(AF19,V!$L:$L,0)),"")</f>
        <v/>
      </c>
      <c r="AF19" s="233" t="str">
        <f t="shared" si="5"/>
        <v/>
      </c>
      <c r="AG19" s="232" t="str">
        <f>IFERROR(INDEX(V!$R:$R,MATCH(AH19,V!$L:$L,0)),"")</f>
        <v/>
      </c>
      <c r="AH19" s="233" t="str">
        <f t="shared" si="6"/>
        <v/>
      </c>
      <c r="AI19" s="232" t="str">
        <f>IFERROR(INDEX(V!$R:$R,MATCH(AJ19,V!$L:$L,0)),"")</f>
        <v/>
      </c>
      <c r="AJ19" s="233" t="str">
        <f t="shared" si="7"/>
        <v/>
      </c>
      <c r="AK19" s="232" t="str">
        <f>IFERROR(INDEX(V!$R:$R,MATCH(AL19,V!$L:$L,0)),"")</f>
        <v/>
      </c>
      <c r="AL19" s="233" t="str">
        <f t="shared" si="8"/>
        <v/>
      </c>
      <c r="AM19" s="232" t="str">
        <f>IFERROR(INDEX(V!$R:$R,MATCH(AN19,V!$L:$L,0)),"")</f>
        <v/>
      </c>
      <c r="AN19" s="233" t="str">
        <f t="shared" si="9"/>
        <v/>
      </c>
      <c r="AO19" s="232" t="str">
        <f>IFERROR(INDEX(V!$R:$R,MATCH(AP19,V!$L:$L,0)),"")</f>
        <v/>
      </c>
      <c r="AP19" s="233" t="str">
        <f t="shared" si="10"/>
        <v/>
      </c>
    </row>
    <row r="299" spans="1:3" x14ac:dyDescent="0.2">
      <c r="A299" s="157"/>
      <c r="B299" s="157"/>
      <c r="C299" s="227" t="s">
        <v>230</v>
      </c>
    </row>
    <row r="300" spans="1:3" x14ac:dyDescent="0.2">
      <c r="A300" s="349">
        <v>1</v>
      </c>
      <c r="B300" s="400">
        <f>IFERROR(INDEX(B$1:B$100,MATCH(A300,A$1:A$100,0)),"")</f>
        <v>0</v>
      </c>
      <c r="C300" s="321">
        <f>IF(21-A300&gt;0,21-A300,1)</f>
        <v>20</v>
      </c>
    </row>
    <row r="301" spans="1:3" x14ac:dyDescent="0.2">
      <c r="A301" s="349">
        <v>2</v>
      </c>
      <c r="B301" s="400">
        <f t="shared" ref="B301:B312" si="11">IFERROR(INDEX(B$1:B$100,MATCH(A301,A$1:A$100,0)),"")</f>
        <v>0</v>
      </c>
      <c r="C301" s="321">
        <f t="shared" ref="C301:C312" si="12">IF(21-A301&gt;0,21-A301,1)</f>
        <v>19</v>
      </c>
    </row>
    <row r="302" spans="1:3" x14ac:dyDescent="0.2">
      <c r="A302" s="349">
        <v>3</v>
      </c>
      <c r="B302" s="400">
        <f t="shared" si="11"/>
        <v>0</v>
      </c>
      <c r="C302" s="321">
        <f t="shared" si="12"/>
        <v>18</v>
      </c>
    </row>
    <row r="303" spans="1:3" x14ac:dyDescent="0.2">
      <c r="A303" s="349">
        <v>4</v>
      </c>
      <c r="B303" s="400">
        <f t="shared" si="11"/>
        <v>0</v>
      </c>
      <c r="C303" s="321">
        <f t="shared" si="12"/>
        <v>17</v>
      </c>
    </row>
    <row r="304" spans="1:3" x14ac:dyDescent="0.2">
      <c r="A304" s="349">
        <v>5</v>
      </c>
      <c r="B304" s="400">
        <f t="shared" si="11"/>
        <v>0</v>
      </c>
      <c r="C304" s="321">
        <f t="shared" si="12"/>
        <v>16</v>
      </c>
    </row>
    <row r="305" spans="1:3" x14ac:dyDescent="0.2">
      <c r="A305" s="349">
        <v>6</v>
      </c>
      <c r="B305" s="400">
        <f t="shared" si="11"/>
        <v>0</v>
      </c>
      <c r="C305" s="321">
        <f t="shared" si="12"/>
        <v>15</v>
      </c>
    </row>
    <row r="306" spans="1:3" x14ac:dyDescent="0.2">
      <c r="A306" s="349">
        <v>7</v>
      </c>
      <c r="B306" s="400">
        <f t="shared" si="11"/>
        <v>0</v>
      </c>
      <c r="C306" s="321">
        <f t="shared" si="12"/>
        <v>14</v>
      </c>
    </row>
    <row r="307" spans="1:3" x14ac:dyDescent="0.2">
      <c r="A307" s="349">
        <v>8</v>
      </c>
      <c r="B307" s="400">
        <f t="shared" si="11"/>
        <v>0</v>
      </c>
      <c r="C307" s="321">
        <f t="shared" si="12"/>
        <v>13</v>
      </c>
    </row>
    <row r="308" spans="1:3" x14ac:dyDescent="0.2">
      <c r="A308" s="349">
        <v>9</v>
      </c>
      <c r="B308" s="400">
        <f t="shared" si="11"/>
        <v>0</v>
      </c>
      <c r="C308" s="321">
        <f t="shared" si="12"/>
        <v>12</v>
      </c>
    </row>
    <row r="309" spans="1:3" x14ac:dyDescent="0.2">
      <c r="A309" s="349">
        <v>10</v>
      </c>
      <c r="B309" s="400">
        <f t="shared" si="11"/>
        <v>0</v>
      </c>
      <c r="C309" s="321">
        <f t="shared" si="12"/>
        <v>11</v>
      </c>
    </row>
    <row r="310" spans="1:3" x14ac:dyDescent="0.2">
      <c r="A310" s="349">
        <v>11</v>
      </c>
      <c r="B310" s="400">
        <f t="shared" si="11"/>
        <v>0</v>
      </c>
      <c r="C310" s="321">
        <f t="shared" si="12"/>
        <v>10</v>
      </c>
    </row>
    <row r="311" spans="1:3" x14ac:dyDescent="0.2">
      <c r="A311" s="349">
        <v>12</v>
      </c>
      <c r="B311" s="400">
        <f t="shared" si="11"/>
        <v>0</v>
      </c>
      <c r="C311" s="321">
        <f t="shared" si="12"/>
        <v>9</v>
      </c>
    </row>
    <row r="312" spans="1:3" x14ac:dyDescent="0.2">
      <c r="A312" s="349">
        <v>13</v>
      </c>
      <c r="B312" s="400">
        <f t="shared" si="11"/>
        <v>0</v>
      </c>
      <c r="C312" s="321">
        <f t="shared" si="12"/>
        <v>8</v>
      </c>
    </row>
  </sheetData>
  <conditionalFormatting sqref="AJ7:AJ19">
    <cfRule type="expression" dxfId="1816" priority="43">
      <formula>AND(AI7="",FIND(",",AJ7))</formula>
    </cfRule>
    <cfRule type="expression" dxfId="1815" priority="45">
      <formula>AND(AI7="",COUNTIF(AJ7,"*,*")=0)</formula>
    </cfRule>
  </conditionalFormatting>
  <conditionalFormatting sqref="AH7:AH19">
    <cfRule type="expression" dxfId="1814" priority="46">
      <formula>AND(AG7="",FIND(",",AH7))</formula>
    </cfRule>
    <cfRule type="expression" dxfId="1813" priority="47">
      <formula>AND(AG7="",COUNTIF(AH7,"*,*")=0)</formula>
    </cfRule>
  </conditionalFormatting>
  <conditionalFormatting sqref="AL7:AL19">
    <cfRule type="expression" dxfId="1812" priority="48">
      <formula>AND(AK7="",FIND(",",AL7))</formula>
    </cfRule>
    <cfRule type="expression" dxfId="1811" priority="49">
      <formula>AND(AK7="",COUNTIF(AL7,"*,*")=0)</formula>
    </cfRule>
  </conditionalFormatting>
  <conditionalFormatting sqref="AF7:AF19">
    <cfRule type="expression" dxfId="1810" priority="44">
      <formula>AND(AE7="",COUNTIF(AF7,"*,*")=0)</formula>
    </cfRule>
  </conditionalFormatting>
  <conditionalFormatting sqref="AN7:AN19">
    <cfRule type="expression" dxfId="1809" priority="40">
      <formula>AND(AM7="",COUNTIF(AN7,"*,*")=0)</formula>
    </cfRule>
    <cfRule type="expression" dxfId="1808" priority="42">
      <formula>AND(AM7="",FIND(",",AN7))</formula>
    </cfRule>
  </conditionalFormatting>
  <conditionalFormatting sqref="AP7:AP19">
    <cfRule type="expression" dxfId="1807" priority="39">
      <formula>AND(AO7="",COUNTIF(AP7,"*,*")=0)</formula>
    </cfRule>
    <cfRule type="expression" dxfId="1806" priority="41">
      <formula>AND(AO7="",FIND(",",AP7))</formula>
    </cfRule>
  </conditionalFormatting>
  <conditionalFormatting sqref="C7:C19 G7:G19 K7:K19 O7:O19 S7:S19">
    <cfRule type="expression" dxfId="1805" priority="6">
      <formula>AND(C7=0,E7=13)</formula>
    </cfRule>
  </conditionalFormatting>
  <conditionalFormatting sqref="C7:C19">
    <cfRule type="expression" dxfId="1804" priority="20">
      <formula>IF($C7&gt;$E7,TRUE)</formula>
    </cfRule>
  </conditionalFormatting>
  <conditionalFormatting sqref="E7:E19">
    <cfRule type="expression" dxfId="1803" priority="21">
      <formula>IF($C7&lt;$E7,TRUE)</formula>
    </cfRule>
  </conditionalFormatting>
  <conditionalFormatting sqref="K7:K19">
    <cfRule type="expression" dxfId="1802" priority="28">
      <formula>IF($K7&gt;$M7,TRUE)</formula>
    </cfRule>
  </conditionalFormatting>
  <conditionalFormatting sqref="M7:M19">
    <cfRule type="expression" dxfId="1801" priority="29">
      <formula>IF($K7&lt;$M7,TRUE)</formula>
    </cfRule>
  </conditionalFormatting>
  <conditionalFormatting sqref="O7:O19">
    <cfRule type="expression" dxfId="1800" priority="32">
      <formula>IF($O7&gt;$Q7,TRUE)</formula>
    </cfRule>
  </conditionalFormatting>
  <conditionalFormatting sqref="Q7:Q19">
    <cfRule type="expression" dxfId="1799" priority="33">
      <formula>IF($O7&lt;$Q7,TRUE)</formula>
    </cfRule>
  </conditionalFormatting>
  <conditionalFormatting sqref="S7:S19">
    <cfRule type="expression" dxfId="1798" priority="36">
      <formula>IF($S7&gt;$U7,TRUE)</formula>
    </cfRule>
  </conditionalFormatting>
  <conditionalFormatting sqref="U7:U19">
    <cfRule type="expression" dxfId="1797" priority="37">
      <formula>IF($S7&lt;$U7,TRUE)</formula>
    </cfRule>
  </conditionalFormatting>
  <conditionalFormatting sqref="G7:G19">
    <cfRule type="expression" dxfId="1796" priority="24">
      <formula>IF($G7&gt;$I7,TRUE)</formula>
    </cfRule>
  </conditionalFormatting>
  <conditionalFormatting sqref="I7:I19">
    <cfRule type="expression" dxfId="1795" priority="25">
      <formula>IF($G7&lt;$I7,TRUE)</formula>
    </cfRule>
  </conditionalFormatting>
  <conditionalFormatting sqref="F7:F19">
    <cfRule type="containsText" dxfId="1794" priority="11" operator="containsText" text="vaba voor">
      <formula>NOT(ISERROR(SEARCH("vaba voor",F7)))</formula>
    </cfRule>
  </conditionalFormatting>
  <conditionalFormatting sqref="N7:N19">
    <cfRule type="containsText" dxfId="1793" priority="9" operator="containsText" text="vaba voor">
      <formula>NOT(ISERROR(SEARCH("vaba voor",N7)))</formula>
    </cfRule>
  </conditionalFormatting>
  <conditionalFormatting sqref="R7:R19">
    <cfRule type="containsText" dxfId="1792" priority="12" operator="containsText" text="vaba voor">
      <formula>NOT(ISERROR(SEARCH("vaba voor",R7)))</formula>
    </cfRule>
  </conditionalFormatting>
  <conditionalFormatting sqref="V7:V19">
    <cfRule type="containsText" dxfId="1791" priority="8" operator="containsText" text="vaba voor">
      <formula>NOT(ISERROR(SEARCH("vaba voor",V7)))</formula>
    </cfRule>
  </conditionalFormatting>
  <conditionalFormatting sqref="J7:J19">
    <cfRule type="containsText" dxfId="1790" priority="10" operator="containsText" text="vaba voor">
      <formula>NOT(ISERROR(SEARCH("vaba voor",J7)))</formula>
    </cfRule>
  </conditionalFormatting>
  <conditionalFormatting sqref="C7:F19">
    <cfRule type="expression" dxfId="1789" priority="16">
      <formula>IF(AND(ISNUMBER($C7),$C7=$E7),TRUE)</formula>
    </cfRule>
    <cfRule type="expression" dxfId="1788" priority="18">
      <formula>IF($C7&gt;$E7,TRUE)</formula>
    </cfRule>
    <cfRule type="expression" dxfId="1787" priority="19">
      <formula>IF($C7&lt;$E7,TRUE)</formula>
    </cfRule>
  </conditionalFormatting>
  <conditionalFormatting sqref="G7:J19">
    <cfRule type="expression" dxfId="1786" priority="17">
      <formula>IF(AND(ISNUMBER($G7),$G7=$I7),TRUE)</formula>
    </cfRule>
    <cfRule type="expression" dxfId="1785" priority="22">
      <formula>IF($G7&gt;$I7,TRUE)</formula>
    </cfRule>
    <cfRule type="expression" dxfId="1784" priority="23">
      <formula>IF($G7&lt;$I7,TRUE)</formula>
    </cfRule>
  </conditionalFormatting>
  <conditionalFormatting sqref="K7:N19">
    <cfRule type="expression" dxfId="1783" priority="15">
      <formula>IF(AND(ISNUMBER($K7),$K7=$M7),TRUE)</formula>
    </cfRule>
    <cfRule type="expression" dxfId="1782" priority="26">
      <formula>IF($K7&gt;$M7,TRUE)</formula>
    </cfRule>
    <cfRule type="expression" dxfId="1781" priority="27">
      <formula>IF($K7&lt;$M7,TRUE)</formula>
    </cfRule>
  </conditionalFormatting>
  <conditionalFormatting sqref="O7:R19">
    <cfRule type="expression" dxfId="1780" priority="14">
      <formula>IF(AND(ISNUMBER($O7),$O7=$Q7),TRUE)</formula>
    </cfRule>
    <cfRule type="expression" dxfId="1779" priority="30">
      <formula>IF($O7&gt;$Q7,TRUE)</formula>
    </cfRule>
    <cfRule type="expression" dxfId="1778" priority="31">
      <formula>IF($O7&lt;$Q7,TRUE)</formula>
    </cfRule>
  </conditionalFormatting>
  <conditionalFormatting sqref="S7:V19">
    <cfRule type="expression" dxfId="1777" priority="13">
      <formula>IF(AND(ISNUMBER($S7),$S7=$U7),TRUE)</formula>
    </cfRule>
    <cfRule type="expression" dxfId="1776" priority="34">
      <formula>IF($S7&gt;$U7,TRUE)</formula>
    </cfRule>
    <cfRule type="expression" dxfId="1775" priority="35">
      <formula>IF($S7&lt;$U7,TRUE)</formula>
    </cfRule>
  </conditionalFormatting>
  <conditionalFormatting sqref="E7:E19 I7:I19 M7:M19 Q7:Q19 U7:U19">
    <cfRule type="expression" dxfId="1774" priority="7">
      <formula>AND(E7=0,C7=13)</formula>
    </cfRule>
  </conditionalFormatting>
  <conditionalFormatting sqref="A7:A19">
    <cfRule type="duplicateValues" dxfId="1773" priority="38"/>
  </conditionalFormatting>
  <conditionalFormatting sqref="B300:B312">
    <cfRule type="expression" dxfId="1772" priority="1">
      <formula>A300=3</formula>
    </cfRule>
    <cfRule type="expression" dxfId="1771" priority="2">
      <formula>A300=2</formula>
    </cfRule>
    <cfRule type="expression" dxfId="1770" priority="3">
      <formula>A300=1</formula>
    </cfRule>
    <cfRule type="containsBlanks" dxfId="1769" priority="4">
      <formula>LEN(TRIM(B300))=0</formula>
    </cfRule>
    <cfRule type="duplicateValues" dxfId="1768" priority="5"/>
  </conditionalFormatting>
  <pageMargins left="0.78740157480314965" right="0.39370078740157483" top="0.78740157480314965" bottom="0.39370078740157483" header="0.78740157480314965" footer="0"/>
  <pageSetup paperSize="9" scale="29" fitToHeight="0" orientation="portrait" verticalDpi="1200" r:id="rId1"/>
  <headerFooter>
    <oddHeader>&amp;R&amp;P. leht &amp;N&amp; -st</oddHead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P316"/>
  <sheetViews>
    <sheetView showGridLines="0" workbookViewId="0">
      <pane ySplit="1" topLeftCell="A69" activePane="bottomLeft" state="frozen"/>
      <selection pane="bottomLeft" activeCell="N65" sqref="N65"/>
    </sheetView>
  </sheetViews>
  <sheetFormatPr defaultRowHeight="12.75" x14ac:dyDescent="0.2"/>
  <cols>
    <col min="1" max="1" width="3.28515625" style="1" customWidth="1"/>
    <col min="2" max="2" width="33.28515625" style="1" customWidth="1"/>
    <col min="3" max="31" width="9.140625" style="1"/>
    <col min="32" max="32" width="12.7109375" style="1" bestFit="1" customWidth="1"/>
    <col min="33" max="33" width="9.140625" style="1"/>
    <col min="34" max="34" width="13.85546875" style="1" bestFit="1" customWidth="1"/>
    <col min="35" max="35" width="9.140625" style="1"/>
    <col min="36" max="36" width="17.28515625" style="1" bestFit="1" customWidth="1"/>
    <col min="37" max="37" width="9.140625" style="1"/>
    <col min="38" max="38" width="13.85546875" style="1" bestFit="1" customWidth="1"/>
    <col min="39" max="39" width="9.140625" style="1"/>
    <col min="40" max="40" width="17.28515625" style="1" bestFit="1" customWidth="1"/>
    <col min="41" max="41" width="9.140625" style="1"/>
    <col min="42" max="42" width="13.85546875" style="1" bestFit="1" customWidth="1"/>
    <col min="43" max="16384" width="9.140625" style="1"/>
  </cols>
  <sheetData>
    <row r="1" spans="1:42" x14ac:dyDescent="0.2">
      <c r="A1" s="226" t="e">
        <f>UPPER((Kalend!#REF!)&amp;" - "&amp;(Kalend!#REF!))&amp;" - "&amp;LOWER(Kalend!#REF!)&amp;" - "&amp;(Kalend!#REF!)&amp;" kell "&amp;(Kalend!#REF!)&amp;" - "&amp;(Kalend!#REF!)</f>
        <v>#REF!</v>
      </c>
      <c r="C1" s="300"/>
      <c r="D1" s="300"/>
      <c r="E1" s="300"/>
      <c r="F1" s="300"/>
      <c r="G1" s="300"/>
      <c r="H1" s="300"/>
      <c r="I1" s="300"/>
      <c r="J1" s="300"/>
      <c r="K1" s="300"/>
      <c r="L1" s="300"/>
      <c r="M1" s="300"/>
      <c r="N1" s="300"/>
      <c r="O1" s="156" t="s">
        <v>310</v>
      </c>
      <c r="P1" s="270" t="s">
        <v>72</v>
      </c>
      <c r="Q1" s="271"/>
      <c r="R1" s="271"/>
      <c r="S1" s="271"/>
      <c r="T1" s="271"/>
      <c r="U1" s="38"/>
      <c r="V1" s="38"/>
      <c r="W1" s="157"/>
      <c r="X1" s="177"/>
      <c r="Y1" s="157"/>
      <c r="Z1" s="157"/>
      <c r="AA1" s="157"/>
      <c r="AD1" s="44" t="s">
        <v>72</v>
      </c>
      <c r="AE1" s="228"/>
      <c r="AF1" s="228"/>
      <c r="AG1" s="228"/>
      <c r="AH1" s="228"/>
      <c r="AI1" s="228"/>
      <c r="AJ1" s="228"/>
      <c r="AK1" s="228"/>
      <c r="AL1" s="228"/>
      <c r="AM1" s="228"/>
      <c r="AN1" s="228"/>
      <c r="AO1" s="351"/>
      <c r="AP1" s="351"/>
    </row>
    <row r="2" spans="1:42" x14ac:dyDescent="0.2">
      <c r="A2" s="300"/>
      <c r="C2" s="300"/>
      <c r="D2" s="300"/>
      <c r="E2" s="300"/>
      <c r="F2" s="300"/>
      <c r="G2" s="300"/>
      <c r="H2" s="300"/>
      <c r="I2" s="300"/>
      <c r="J2" s="300"/>
      <c r="K2" s="300"/>
      <c r="L2" s="300"/>
      <c r="M2" s="300"/>
      <c r="N2" s="300"/>
      <c r="O2" s="300"/>
      <c r="P2" s="157"/>
      <c r="Q2" s="157"/>
      <c r="R2" s="157"/>
      <c r="S2" s="157"/>
      <c r="T2" s="234"/>
      <c r="U2" s="234"/>
      <c r="V2" s="234"/>
      <c r="W2" s="157"/>
      <c r="X2" s="157"/>
      <c r="Y2" s="157"/>
      <c r="Z2" s="157"/>
      <c r="AD2" s="157"/>
      <c r="AE2" s="157"/>
      <c r="AF2" s="157"/>
      <c r="AG2" s="157"/>
      <c r="AH2" s="157"/>
      <c r="AI2" s="157"/>
      <c r="AJ2" s="237"/>
      <c r="AK2" s="157"/>
      <c r="AL2" s="157"/>
      <c r="AM2" s="157"/>
      <c r="AN2" s="157"/>
    </row>
    <row r="3" spans="1:42" x14ac:dyDescent="0.2">
      <c r="A3" s="300"/>
      <c r="C3" s="300"/>
      <c r="D3" s="300"/>
      <c r="E3" s="300"/>
      <c r="F3" s="300"/>
      <c r="G3" s="300"/>
      <c r="H3" s="300"/>
      <c r="I3" s="300"/>
      <c r="J3" s="300"/>
      <c r="K3" s="300"/>
      <c r="L3" s="300"/>
      <c r="M3" s="300"/>
      <c r="N3" s="300"/>
      <c r="O3" s="300"/>
      <c r="P3" s="157"/>
      <c r="Q3" s="157"/>
      <c r="R3" s="157"/>
      <c r="S3" s="157"/>
      <c r="T3" s="234"/>
      <c r="U3" s="234"/>
      <c r="V3" s="234"/>
      <c r="W3" s="157"/>
      <c r="X3" s="157"/>
      <c r="Y3" s="157"/>
      <c r="Z3" s="157"/>
      <c r="AA3" s="157"/>
      <c r="AE3" s="157"/>
      <c r="AG3" s="157"/>
      <c r="AH3" s="157"/>
      <c r="AI3" s="157"/>
      <c r="AJ3" s="157"/>
      <c r="AK3" s="157"/>
      <c r="AL3" s="157"/>
      <c r="AM3" s="157"/>
      <c r="AN3" s="157"/>
    </row>
    <row r="4" spans="1:42" x14ac:dyDescent="0.2">
      <c r="A4" s="300"/>
      <c r="C4" s="300"/>
      <c r="D4" s="300"/>
      <c r="E4" s="300"/>
      <c r="F4" s="300"/>
      <c r="G4" s="300"/>
      <c r="H4" s="300"/>
      <c r="I4" s="300"/>
      <c r="J4" s="300"/>
      <c r="K4" s="300"/>
      <c r="L4" s="300"/>
      <c r="M4" s="300"/>
      <c r="N4" s="300"/>
      <c r="O4" s="300"/>
      <c r="P4" s="157"/>
      <c r="Q4" s="157"/>
      <c r="R4" s="157"/>
      <c r="S4" s="157"/>
      <c r="T4" s="157"/>
      <c r="U4" s="157"/>
      <c r="V4" s="157"/>
      <c r="W4" s="157"/>
      <c r="X4" s="157"/>
      <c r="Y4" s="157"/>
      <c r="Z4" s="157"/>
      <c r="AA4" s="157"/>
      <c r="AE4" s="234"/>
      <c r="AF4" s="234"/>
      <c r="AG4" s="234"/>
      <c r="AH4" s="225"/>
      <c r="AI4" s="234"/>
      <c r="AJ4" s="234"/>
      <c r="AK4" s="234"/>
      <c r="AL4" s="234"/>
      <c r="AM4" s="234"/>
      <c r="AN4" s="234"/>
      <c r="AO4" s="234"/>
      <c r="AP4" s="234"/>
    </row>
    <row r="5" spans="1:42" x14ac:dyDescent="0.2">
      <c r="C5" s="300"/>
      <c r="D5" s="300"/>
      <c r="E5" s="300"/>
      <c r="F5" s="300"/>
      <c r="G5" s="300"/>
      <c r="H5" s="300"/>
      <c r="I5" s="300"/>
      <c r="J5" s="300"/>
      <c r="K5" s="300"/>
      <c r="L5" s="300"/>
      <c r="M5" s="300"/>
      <c r="N5" s="300"/>
      <c r="O5" s="300"/>
      <c r="P5" s="157"/>
      <c r="Q5" s="157"/>
      <c r="R5" s="157"/>
      <c r="S5" s="157"/>
      <c r="T5" s="157"/>
      <c r="U5" s="157"/>
      <c r="V5" s="157"/>
      <c r="W5" s="157"/>
      <c r="X5" s="157"/>
      <c r="Y5" s="157"/>
      <c r="Z5" s="157"/>
      <c r="AA5" s="157"/>
      <c r="AC5" s="157"/>
      <c r="AD5" s="411" t="s">
        <v>215</v>
      </c>
    </row>
    <row r="6" spans="1:42" x14ac:dyDescent="0.2">
      <c r="A6" s="197" t="s">
        <v>0</v>
      </c>
      <c r="B6" s="240"/>
      <c r="C6" s="162">
        <v>1</v>
      </c>
      <c r="D6" s="162">
        <v>2</v>
      </c>
      <c r="E6" s="162">
        <v>3</v>
      </c>
      <c r="F6" s="162">
        <v>4</v>
      </c>
      <c r="G6" s="162">
        <v>5</v>
      </c>
      <c r="H6" s="162" t="s">
        <v>169</v>
      </c>
      <c r="I6" s="161" t="s">
        <v>170</v>
      </c>
      <c r="J6" s="241" t="s">
        <v>239</v>
      </c>
      <c r="K6" s="242" t="s">
        <v>240</v>
      </c>
      <c r="L6" s="243" t="s">
        <v>241</v>
      </c>
      <c r="M6" s="243" t="s">
        <v>242</v>
      </c>
      <c r="N6" s="244" t="s">
        <v>171</v>
      </c>
      <c r="O6" s="244" t="s">
        <v>171</v>
      </c>
      <c r="P6" s="245" t="s">
        <v>243</v>
      </c>
      <c r="Q6" s="246" t="s">
        <v>21</v>
      </c>
      <c r="R6" s="246" t="b">
        <f>OR(AND(COUNTA(B7:B11)=3,COUNTA(C7:G11)=6),AND(COUNTA(B7:B11)=4,COUNTA(C7:G11)=12),AND(COUNTA(B7:B11)=5,COUNTA(C7:G11)=20))</f>
        <v>0</v>
      </c>
      <c r="S6" s="247" t="s">
        <v>244</v>
      </c>
      <c r="T6" s="248" t="s">
        <v>245</v>
      </c>
      <c r="U6" s="34"/>
      <c r="AC6" s="157"/>
      <c r="AD6" s="158" t="s">
        <v>302</v>
      </c>
      <c r="AE6" s="159"/>
      <c r="AF6" s="159" t="s">
        <v>231</v>
      </c>
      <c r="AG6" s="159"/>
      <c r="AH6" s="229" t="s">
        <v>232</v>
      </c>
      <c r="AI6" s="159"/>
      <c r="AJ6" s="159" t="s">
        <v>233</v>
      </c>
      <c r="AK6" s="160"/>
      <c r="AL6" s="159" t="s">
        <v>234</v>
      </c>
      <c r="AM6" s="160"/>
      <c r="AN6" s="160" t="s">
        <v>308</v>
      </c>
      <c r="AO6" s="410"/>
      <c r="AP6" s="160" t="s">
        <v>309</v>
      </c>
    </row>
    <row r="7" spans="1:42" x14ac:dyDescent="0.2">
      <c r="A7" s="200">
        <v>1</v>
      </c>
      <c r="B7" s="302"/>
      <c r="C7" s="203"/>
      <c r="D7" s="202"/>
      <c r="E7" s="202"/>
      <c r="F7" s="202"/>
      <c r="G7" s="202"/>
      <c r="H7" s="201" t="str">
        <f>(IF(D7-C8&gt;0,1)+IF(E7-C9&gt;0,1)+IF(F7-C10&gt;0,1)+IF(G7-C11&gt;0,1))&amp;"-"&amp;(IF(D7-C8&lt;0,1)+IF(E7-C9&lt;0,1)+IF(F7-C10&lt;0,1)+IF(G7-C11&lt;0,1))</f>
        <v>0-0</v>
      </c>
      <c r="I7" s="202" t="str">
        <f>IF(AND(B7&lt;&gt;"",R$6=TRUE),A$6&amp;RANK(S7,S$7:S$11,0)," ")</f>
        <v xml:space="preserve"> </v>
      </c>
      <c r="J7" s="303">
        <f>IF(AND(Q7=1,Q8=1,D7&gt;C8),1)+IF(AND(Q7=1,Q9=1,E7&gt;C9),1)+IF(AND(Q7=1,Q10=1,F7&gt;C10),1)+IF(AND(Q7=1,Q11=1,G7&gt;C11),1)+IF(AND(Q7=2,Q8=2,D7&gt;C8),1)+IF(AND(Q7=2,Q9=2,E7&gt;C9),1)+IF(AND(Q7=2,Q10=2,F7&gt;C10),1)+IF(AND(Q7=2,Q11=2,G7&gt;C11),1)+IF(AND(Q7=3,Q8=3,D7&gt;C8),1)+IF(AND(Q7=3,Q9=3,E7&gt;C9),1)+IF(AND(Q7=3,Q10=3,F7&gt;C10),1)+IF(AND(Q7=3,Q11=3,G7&gt;C11),1)</f>
        <v>0</v>
      </c>
      <c r="K7" s="304">
        <f>SUM(AND(T7=T8,D7&gt;C8),AND(T7=T9,E7&gt;C9),AND(T7=T10,F7&gt;C10),AND(T7=T11,G7&gt;C11))</f>
        <v>0</v>
      </c>
      <c r="L7" s="305">
        <f>IF(AND(Q7=1,Q8=1),D7-C8)+IF(AND(Q7=1,Q9=1),E7-C9)+IF(AND(Q7=1,Q10=1),F7-C10)+IF(AND(Q7=1,Q11=1),G7-C11)+IF(AND(Q7=2,Q8=2),D7-C8)+IF(AND(Q7=2,Q9=2),E7-C9)+IF(AND(Q7=2,Q10=2),F7-C10)+IF(AND(Q7=2,Q11=2),G7-C11)+IF(AND(Q7=3,Q8=3),D7-C8)+IF(AND(Q7=3,Q9=3),E7-C9)+IF(AND(Q7=3,Q10=3),F7-C10)+IF(AND(Q7=3,Q11=3),G7-C11)+IF(AND(Q7=4,Q8=4),D7-C8)+IF(AND(Q7=4,Q9=4),E7-C9)+IF(AND(Q7=4,Q10=4),F7-C10)+IF(AND(Q7=4,Q11=4),G7-C11)</f>
        <v>0</v>
      </c>
      <c r="M7" s="306">
        <f>SUM(AND(R7=R8,D7&gt;C8),AND(R7=R9,E7&gt;C9),AND(R7=R10,F7&gt;C10),AND(R7=R11,G7&gt;C11))</f>
        <v>0</v>
      </c>
      <c r="N7" s="415" t="str">
        <f>SUM(C7:G7)&amp;"-"&amp;SUM(C7:C11)</f>
        <v>0-0</v>
      </c>
      <c r="O7" s="352">
        <f>D7+E7+F7+G7-C8-C9-C10-C11</f>
        <v>0</v>
      </c>
      <c r="P7" s="307" t="e">
        <f>SUM(C7:G7,C7:C11)/SUM(C7:C11)</f>
        <v>#DIV/0!</v>
      </c>
      <c r="Q7" s="204">
        <f>VALUE(LEFT(H7,1))</f>
        <v>0</v>
      </c>
      <c r="R7" s="205">
        <f>Q7*100000+J7*10000+K7*1000+100*L7</f>
        <v>0</v>
      </c>
      <c r="S7" s="308">
        <f>R7+M7*0.1+IF(ISNONTEXT(B7),0,0.01)+0.0001*O7</f>
        <v>0</v>
      </c>
      <c r="T7" s="309" t="str">
        <f>Q7&amp;J7</f>
        <v>00</v>
      </c>
      <c r="U7" s="300"/>
      <c r="V7" s="300"/>
      <c r="W7" s="300"/>
      <c r="X7" s="300"/>
      <c r="Y7" s="300"/>
      <c r="Z7" s="300"/>
      <c r="AA7" s="300"/>
      <c r="AB7" s="300"/>
      <c r="AC7" s="300"/>
      <c r="AD7" s="231">
        <f>SUM(AE7:AP7)</f>
        <v>0</v>
      </c>
      <c r="AE7" s="232" t="str">
        <f>IFERROR(INDEX(V!$R:$R,MATCH(AF7,V!$L:$L,0)),"")</f>
        <v/>
      </c>
      <c r="AF7" s="233" t="str">
        <f>IFERROR(LEFT($B7,(FIND(",",$B7,1)-1)),"")</f>
        <v/>
      </c>
      <c r="AG7" s="232" t="str">
        <f>IFERROR(INDEX(V!$R:$R,MATCH(AH7,V!$L:$L,0)),"")</f>
        <v/>
      </c>
      <c r="AH7" s="233" t="str">
        <f>IFERROR(MID($B7,FIND(", ",$B7)+2,256),"")</f>
        <v/>
      </c>
      <c r="AI7" s="232" t="str">
        <f>IFERROR(INDEX(V!$R:$R,MATCH(AJ7,V!$L:$L,0)),"")</f>
        <v/>
      </c>
      <c r="AJ7" s="233" t="str">
        <f>IFERROR(MID($B7,FIND("^",SUBSTITUTE($B7,", ","^",1))+2,FIND("^",SUBSTITUTE($B7,", ","^",2))-FIND("^",SUBSTITUTE($B7,", ","^",1))-2),"")</f>
        <v/>
      </c>
      <c r="AK7" s="232" t="str">
        <f>IFERROR(INDEX(V!$R:$R,MATCH(AL7,V!$L:$L,0)),"")</f>
        <v/>
      </c>
      <c r="AL7" s="233" t="str">
        <f>IFERROR(MID($B7,FIND(", ",$B7,FIND(", ",$B7,FIND(", ",$B7))+1)+2,30000),"")</f>
        <v/>
      </c>
      <c r="AM7" s="232" t="str">
        <f>IFERROR(INDEX(V!$R:$R,MATCH(AN7,V!$L:$L,0)),"")</f>
        <v/>
      </c>
      <c r="AN7" s="233" t="str">
        <f>IFERROR(MID($B7,FIND(", ",$B7,FIND(", ",$B7)+1)+2,FIND(", ",$B7,FIND(", ",$B7,FIND(", ",$B7)+1)+1)-FIND(", ",$B7,FIND(", ",$B7)+1)-2),"")</f>
        <v/>
      </c>
      <c r="AO7" s="232" t="str">
        <f>IFERROR(INDEX(V!$R:$R,MATCH(AP7,V!$L:$L,0)),"")</f>
        <v/>
      </c>
      <c r="AP7" s="233" t="str">
        <f>IFERROR(MID($B7,FIND(", ",$B7,FIND(", ",$B7,FIND(", ",$B7)+1)+1)+2,30000),"")</f>
        <v/>
      </c>
    </row>
    <row r="8" spans="1:42" x14ac:dyDescent="0.2">
      <c r="A8" s="200">
        <v>2</v>
      </c>
      <c r="B8" s="310"/>
      <c r="C8" s="202"/>
      <c r="D8" s="203"/>
      <c r="E8" s="202"/>
      <c r="F8" s="202"/>
      <c r="G8" s="202"/>
      <c r="H8" s="201" t="str">
        <f>(IF(C8-D7&gt;0,1)+IF(E8-D9&gt;0,1)+IF(F8-D10&gt;0,1)+IF(G8-D11&gt;0,1))&amp;"-"&amp;(IF(C8-D7&lt;0,1)+IF(E8-D9&lt;0,1)+IF(F8-D10&lt;0,1)+IF(G8-D11&lt;0,1))</f>
        <v>0-0</v>
      </c>
      <c r="I8" s="202" t="str">
        <f>IF(AND(B8&lt;&gt;"",R$6=TRUE),A$6&amp;RANK(S8,S$7:S$11,0)," ")</f>
        <v xml:space="preserve"> </v>
      </c>
      <c r="J8" s="311">
        <f>IF(AND(Q8=1,Q7=1,C8&gt;D7),1)+IF(AND(Q8=1,Q9=1,E8&gt;D9),1)+IF(AND(Q8=1,Q10=1,F8&gt;D10),1)+IF(AND(Q8=1,Q11=1,G8&gt;D11),1)+IF(AND(Q8=2,Q7=2,C8&gt;D7),1)+IF(AND(Q8=2,Q9=2,E8&gt;D9),1)+IF(AND(Q8=2,Q10=2,F8&gt;D10),1)+IF(AND(Q8=2,Q11=2,G8&gt;D11),1)+IF(AND(Q8=3,Q7=3,C8&gt;D7),1)+IF(AND(Q8=3,Q9=3,E8&gt;D9),1)+IF(AND(Q8=3,Q10=3,F8&gt;D10),1)+IF(AND(Q8=3,Q11=3,G8&gt;D11),1)</f>
        <v>0</v>
      </c>
      <c r="K8" s="306">
        <f>SUM(AND(T8=T7,C8&gt;D7),AND(T8=T9,E8&gt;D9),AND(T8=T10,F8&gt;D10),AND(T8=T11,G8&gt;D11))</f>
        <v>0</v>
      </c>
      <c r="L8" s="312">
        <f>IF(AND(Q8=1,Q7=1),C8-D7)+IF(AND(Q8=1,Q9=1),E8-D9)+IF(AND(Q8=1,Q10=1),F8-D10)+IF(AND(Q8=1,Q11=1),G8-D11)+IF(AND(Q8=2,Q7=2),C8-D7)+IF(AND(Q8=2,Q9=2),E8-D9)+IF(AND(Q8=2,Q10=2),F8-D10)+IF(AND(Q8=2,Q11=2),G8-D11)+IF(AND(Q8=3,Q7=3),C8-D7)+IF(AND(Q8=3,Q9=3),E8-D9)+IF(AND(Q8=3,Q10=3),F8-D10)+IF(AND(Q8=3,Q11=3),G8-D11)+IF(AND(Q8=4,Q7=4),C8-D7)+IF(AND(Q8=4,Q9=4),E8-D9)+IF(AND(Q8=4,Q10=4),F8-D10)+IF(AND(Q8=4,Q11=4),G8-D11)</f>
        <v>0</v>
      </c>
      <c r="M8" s="306">
        <f>SUM(AND(R8=R7,C8&gt;D7),AND(R8=R9,E8&gt;D9),AND(R8=R10,F8&gt;D10),AND(R8=R11,G8&gt;D11))</f>
        <v>0</v>
      </c>
      <c r="N8" s="415" t="str">
        <f>SUM(C8:G8)&amp;"-"&amp;SUM(D7:D11)</f>
        <v>0-0</v>
      </c>
      <c r="O8" s="352">
        <f>C8+E8+F8+G8-D7-D9-D10-D11</f>
        <v>0</v>
      </c>
      <c r="P8" s="307" t="e">
        <f>SUM(C8:G8,D7:D11)/SUM(D7:D11)</f>
        <v>#DIV/0!</v>
      </c>
      <c r="Q8" s="313">
        <f>VALUE(LEFT(H8,1))</f>
        <v>0</v>
      </c>
      <c r="R8" s="205">
        <f>Q8*100000+J8*10000+K8*1000+100*L8</f>
        <v>0</v>
      </c>
      <c r="S8" s="308">
        <f>R8+M8*0.1+IF(ISNONTEXT(B8),0,0.01)+0.0001*O8</f>
        <v>0</v>
      </c>
      <c r="T8" s="309" t="str">
        <f>Q8&amp;J8</f>
        <v>00</v>
      </c>
      <c r="U8" s="300"/>
      <c r="V8" s="300"/>
      <c r="W8" s="300"/>
      <c r="X8" s="300"/>
      <c r="Y8" s="300"/>
      <c r="Z8" s="300"/>
      <c r="AA8" s="300"/>
      <c r="AB8" s="300"/>
      <c r="AC8" s="307"/>
      <c r="AD8" s="231">
        <f t="shared" ref="AD8:AD19" si="0">SUM(AE8:AL8)</f>
        <v>0</v>
      </c>
      <c r="AE8" s="232" t="str">
        <f>IFERROR(INDEX(V!$R:$R,MATCH(AF8,V!$L:$L,0)),"")</f>
        <v/>
      </c>
      <c r="AF8" s="233" t="str">
        <f t="shared" ref="AF8:AF31" si="1">IFERROR(LEFT($B8,(FIND(",",$B8,1)-1)),"")</f>
        <v/>
      </c>
      <c r="AG8" s="232" t="str">
        <f>IFERROR(INDEX(V!$R:$R,MATCH(AH8,V!$L:$L,0)),"")</f>
        <v/>
      </c>
      <c r="AH8" s="233" t="str">
        <f t="shared" ref="AH8:AH31" si="2">IFERROR(MID($B8,FIND(", ",$B8)+2,256),"")</f>
        <v/>
      </c>
      <c r="AI8" s="232" t="str">
        <f>IFERROR(INDEX(V!$R:$R,MATCH(AJ8,V!$L:$L,0)),"")</f>
        <v/>
      </c>
      <c r="AJ8" s="233" t="str">
        <f t="shared" ref="AJ8:AJ31" si="3">IFERROR(MID($B8,FIND("^",SUBSTITUTE($B8,", ","^",1))+2,FIND("^",SUBSTITUTE($B8,", ","^",2))-FIND("^",SUBSTITUTE($B8,", ","^",1))-2),"")</f>
        <v/>
      </c>
      <c r="AK8" s="232" t="str">
        <f>IFERROR(INDEX(V!$R:$R,MATCH(AL8,V!$L:$L,0)),"")</f>
        <v/>
      </c>
      <c r="AL8" s="233" t="str">
        <f t="shared" ref="AL8:AL31" si="4">IFERROR(MID($B8,FIND(", ",$B8,FIND(", ",$B8,FIND(", ",$B8))+1)+2,30000),"")</f>
        <v/>
      </c>
      <c r="AM8" s="232" t="str">
        <f>IFERROR(INDEX(V!$R:$R,MATCH(AN8,V!$L:$L,0)),"")</f>
        <v/>
      </c>
      <c r="AN8" s="233" t="str">
        <f t="shared" ref="AN8:AN31" si="5">IFERROR(MID($B8,FIND(", ",$B8,FIND(", ",$B8)+1)+2,FIND(", ",$B8,FIND(", ",$B8,FIND(", ",$B8)+1)+1)-FIND(", ",$B8,FIND(", ",$B8)+1)-2),"")</f>
        <v/>
      </c>
      <c r="AO8" s="232" t="str">
        <f>IFERROR(INDEX(V!$R:$R,MATCH(AP8,V!$L:$L,0)),"")</f>
        <v/>
      </c>
      <c r="AP8" s="233" t="str">
        <f t="shared" ref="AP8:AP31" si="6">IFERROR(MID($B8,FIND(", ",$B8,FIND(", ",$B8,FIND(", ",$B8)+1)+1)+2,30000),"")</f>
        <v/>
      </c>
    </row>
    <row r="9" spans="1:42" x14ac:dyDescent="0.2">
      <c r="A9" s="200">
        <v>3</v>
      </c>
      <c r="B9" s="310"/>
      <c r="C9" s="202"/>
      <c r="D9" s="314"/>
      <c r="E9" s="203"/>
      <c r="F9" s="202"/>
      <c r="G9" s="202"/>
      <c r="H9" s="201" t="str">
        <f>(IF(C9-E7&gt;0,1)+IF(D9-E8&gt;0,1)+IF(F9-E10&gt;0,1)+IF(G9-E11&gt;0,1))&amp;"-"&amp;(IF(C9-E7&lt;0,1)+IF(D9-E8&lt;0,1)+IF(F9-E10&lt;0,1)+IF(G9-E11&lt;0,1))</f>
        <v>0-0</v>
      </c>
      <c r="I9" s="202" t="str">
        <f>IF(AND(B9&lt;&gt;"",R$6=TRUE),A$6&amp;RANK(S9,S$7:S$11,0)," ")</f>
        <v xml:space="preserve"> </v>
      </c>
      <c r="J9" s="311">
        <f>IF(AND(Q9=1,Q7=1,C9&gt;E7),1)+IF(AND(Q9=1,Q8=1,D9&gt;E8),1)+IF(AND(Q9=1,Q10=1,F9&gt;E10),1)+IF(AND(Q9=1,Q11=1,G9&gt;E11),1)+IF(AND(Q9=2,Q7=2,C9&gt;E7),1)+IF(AND(Q9=2,Q8=2,D9&gt;E8),1)+IF(AND(Q9=2,Q10=2,F9&gt;E10),1)+IF(AND(Q9=2,Q11=2,G9&gt;E11),1)+IF(AND(Q9=3,Q7=3,C9&gt;E7),1)+IF(AND(Q9=3,Q8=3,D9&gt;E8),1)+IF(AND(Q9=3,Q10=3,F9&gt;E10),1)+IF(AND(Q9=3,Q11=3,G9&gt;E11),1)</f>
        <v>0</v>
      </c>
      <c r="K9" s="306">
        <f>SUM(AND(T9=T7,C9&gt;E7),AND(T9=T8,D9&gt;E8),AND(T9=T10,F9&gt;E10),AND(T9=T11,G9&gt;E11))</f>
        <v>0</v>
      </c>
      <c r="L9" s="312">
        <f>IF(AND(Q9=1,Q7=1),C9-E7)+IF(AND(Q9=1,Q8=1),D9-E8)+IF(AND(Q9=1,Q10=1),F9-E10)+IF(AND(Q9=1,Q11=1),G9-E11)+IF(AND(Q9=2,Q7=2),C9-E7)+IF(AND(Q9=2,Q8=2),D9-E8)+IF(AND(Q9=2,Q10=2),F9-E10)+IF(AND(Q9=2,Q11=2),G9-E11)+IF(AND(Q9=3,Q7=3),C9-E7)+IF(AND(Q9=3,Q8=3),D9-E8)+IF(AND(Q9=3,Q10=3),F9-E10)+IF(AND(Q9=3,Q11=3),G9-E11)+IF(AND(Q9=4,Q7=4),C9-E7)+IF(AND(Q9=4,Q8=4),D9-E8)+IF(AND(Q9=4,Q10=4),F9-E10)+IF(AND(Q9=4,Q11=4),G9-E11)</f>
        <v>0</v>
      </c>
      <c r="M9" s="306">
        <f>SUM(AND(R9=R7,C9&gt;E7),AND(R9=R8,D9&gt;E8),AND(R9=R10,F9&gt;E10),AND(R9=R11,G9&gt;E11))</f>
        <v>0</v>
      </c>
      <c r="N9" s="415" t="str">
        <f>SUM(C9:G9)&amp;"-"&amp;SUM(E7:E11)</f>
        <v>0-0</v>
      </c>
      <c r="O9" s="352">
        <f>C9+D9+F9+G9-E7-E8-E10-E11</f>
        <v>0</v>
      </c>
      <c r="P9" s="307" t="e">
        <f>SUM(C9:G9,E7:E11)/SUM(E7:E11)</f>
        <v>#DIV/0!</v>
      </c>
      <c r="Q9" s="313">
        <f>VALUE(LEFT(H9,1))</f>
        <v>0</v>
      </c>
      <c r="R9" s="205">
        <f>Q9*100000+J9*10000+K9*1000+100*L9</f>
        <v>0</v>
      </c>
      <c r="S9" s="308">
        <f>R9+M9*0.1+IF(ISNONTEXT(B9),0,0.01)+0.0001*O9</f>
        <v>0</v>
      </c>
      <c r="T9" s="309" t="str">
        <f>Q9&amp;J9</f>
        <v>00</v>
      </c>
      <c r="U9" s="300"/>
      <c r="V9" s="300"/>
      <c r="W9" s="300"/>
      <c r="X9" s="300"/>
      <c r="Y9" s="300"/>
      <c r="Z9" s="300"/>
      <c r="AA9" s="300"/>
      <c r="AB9" s="300"/>
      <c r="AC9" s="307"/>
      <c r="AD9" s="231">
        <f t="shared" si="0"/>
        <v>0</v>
      </c>
      <c r="AE9" s="232" t="str">
        <f>IFERROR(INDEX(V!$R:$R,MATCH(AF9,V!$L:$L,0)),"")</f>
        <v/>
      </c>
      <c r="AF9" s="233" t="str">
        <f t="shared" si="1"/>
        <v/>
      </c>
      <c r="AG9" s="232" t="str">
        <f>IFERROR(INDEX(V!$R:$R,MATCH(AH9,V!$L:$L,0)),"")</f>
        <v/>
      </c>
      <c r="AH9" s="233" t="str">
        <f t="shared" si="2"/>
        <v/>
      </c>
      <c r="AI9" s="232" t="str">
        <f>IFERROR(INDEX(V!$R:$R,MATCH(AJ9,V!$L:$L,0)),"")</f>
        <v/>
      </c>
      <c r="AJ9" s="233" t="str">
        <f t="shared" si="3"/>
        <v/>
      </c>
      <c r="AK9" s="232" t="str">
        <f>IFERROR(INDEX(V!$R:$R,MATCH(AL9,V!$L:$L,0)),"")</f>
        <v/>
      </c>
      <c r="AL9" s="233" t="str">
        <f t="shared" si="4"/>
        <v/>
      </c>
      <c r="AM9" s="232" t="str">
        <f>IFERROR(INDEX(V!$R:$R,MATCH(AN9,V!$L:$L,0)),"")</f>
        <v/>
      </c>
      <c r="AN9" s="233" t="str">
        <f t="shared" si="5"/>
        <v/>
      </c>
      <c r="AO9" s="232" t="str">
        <f>IFERROR(INDEX(V!$R:$R,MATCH(AP9,V!$L:$L,0)),"")</f>
        <v/>
      </c>
      <c r="AP9" s="233" t="str">
        <f t="shared" si="6"/>
        <v/>
      </c>
    </row>
    <row r="10" spans="1:42" x14ac:dyDescent="0.2">
      <c r="A10" s="200">
        <v>4</v>
      </c>
      <c r="B10" s="315"/>
      <c r="C10" s="202"/>
      <c r="D10" s="314"/>
      <c r="E10" s="202"/>
      <c r="F10" s="203"/>
      <c r="G10" s="202"/>
      <c r="H10" s="201" t="str">
        <f>(IF(C10-F7&gt;0,1)+IF(D10-F8&gt;0,1)+IF(E10-F9&gt;0,1)+IF(G10-F11&gt;0,1))&amp;"-"&amp;(IF(C10-F7&lt;0,1)+IF(D10-F8&lt;0,1)+IF(E10-F9&lt;0,1)+IF(G10-F11&lt;0,1))</f>
        <v>0-0</v>
      </c>
      <c r="I10" s="202" t="str">
        <f>IF(AND(B10&lt;&gt;"",R$6=TRUE),A$6&amp;RANK(S10,S$7:S$11,0)," ")</f>
        <v xml:space="preserve"> </v>
      </c>
      <c r="J10" s="311">
        <f>IF(AND(Q10=1,Q7=1,C10&gt;F7),1)+IF(AND(Q10=1,Q8=1,D10&gt;F8),1)+IF(AND(Q10=1,Q9=1,E10&gt;F9),1)+IF(AND(Q10=1,Q11=1,G10&gt;F11),1)+IF(AND(Q10=2,Q7=2,C10&gt;F7),1)+IF(AND(Q10=2,Q8=2,D10&gt;F8),1)+IF(AND(Q10=2,Q9=2,E10&gt;F9),1)+IF(AND(Q10=2,Q11=2,G10&gt;F11),1)+IF(AND(Q10=3,Q7=3,C10&gt;F7),1)+IF(AND(Q10=3,Q8=3,D10&gt;F8),1)+IF(AND(Q10=3,Q9=3,E10&gt;F9),1)+IF(AND(Q10=3,Q11=3,G10&gt;F11),1)</f>
        <v>0</v>
      </c>
      <c r="K10" s="306">
        <f>SUM(AND(T10=T7,C10&gt;F7),AND(T10=T8,D10&gt;F8),AND(T10=T9,E10&gt;F9),AND(T10=T11,G10&gt;F11))</f>
        <v>0</v>
      </c>
      <c r="L10" s="312">
        <f>IF(AND(Q10=1,Q7=1),C10-F7)+IF(AND(Q10=1,Q8=1),D10-F8)+IF(AND(Q10=1,Q9=1),E10-F9)+IF(AND(Q10=1,Q11=1),G10-F11)+IF(AND(Q10=2,Q7=2),C10-F7)+IF(AND(Q10=2,Q8=2),D10-F8)+IF(AND(Q10=2,Q9=2),E10-F9)+IF(AND(Q10=2,Q11=2),G10-F11)+IF(AND(Q10=3,Q7=3),C10-F7)+IF(AND(Q10=3,Q8=3),D10-F8)+IF(AND(Q10=3,Q9=3),E10-F9)+IF(AND(Q10=3,Q11=3),G10-F11)+IF(AND(Q10=4,Q7=4),C10-F7)+IF(AND(Q10=4,Q8=4),D10-F8)+IF(AND(Q10=4,Q9=4),E10-F9)+IF(AND(Q10=4,Q11=4),G10-F11)</f>
        <v>0</v>
      </c>
      <c r="M10" s="306">
        <f>SUM(AND(R10=R7,C10&gt;F7),AND(R10=R8,D10&gt;F8),AND(R10=R9,E10&gt;F9),AND(R10=R11,G10&gt;F11))</f>
        <v>0</v>
      </c>
      <c r="N10" s="415" t="str">
        <f>SUM(C10:G10)&amp;"-"&amp;SUM(F7:F11)</f>
        <v>0-0</v>
      </c>
      <c r="O10" s="352">
        <f>C10+D10+E10+G10-F7-F8-F9-F11</f>
        <v>0</v>
      </c>
      <c r="P10" s="307" t="e">
        <f>SUM(C10:G10,F7:F11)/SUM(F7:F11)</f>
        <v>#DIV/0!</v>
      </c>
      <c r="Q10" s="313">
        <f>VALUE(LEFT(H10,1))</f>
        <v>0</v>
      </c>
      <c r="R10" s="205">
        <f>Q10*100000+J10*10000+K10*1000+100*L10</f>
        <v>0</v>
      </c>
      <c r="S10" s="308">
        <f>R10+M10*0.1+IF(ISNONTEXT(B10),0,0.01)+0.0001*O10</f>
        <v>0</v>
      </c>
      <c r="T10" s="309" t="str">
        <f>Q10&amp;J10</f>
        <v>00</v>
      </c>
      <c r="U10" s="300"/>
      <c r="V10" s="300"/>
      <c r="W10" s="300"/>
      <c r="X10" s="300"/>
      <c r="Y10" s="300"/>
      <c r="Z10" s="300"/>
      <c r="AA10" s="300"/>
      <c r="AB10" s="300"/>
      <c r="AC10" s="307"/>
      <c r="AD10" s="231">
        <f t="shared" si="0"/>
        <v>0</v>
      </c>
      <c r="AE10" s="232" t="str">
        <f>IFERROR(INDEX(V!$R:$R,MATCH(AF10,V!$L:$L,0)),"")</f>
        <v/>
      </c>
      <c r="AF10" s="233" t="str">
        <f t="shared" si="1"/>
        <v/>
      </c>
      <c r="AG10" s="232" t="str">
        <f>IFERROR(INDEX(V!$R:$R,MATCH(AH10,V!$L:$L,0)),"")</f>
        <v/>
      </c>
      <c r="AH10" s="233" t="str">
        <f t="shared" si="2"/>
        <v/>
      </c>
      <c r="AI10" s="232" t="str">
        <f>IFERROR(INDEX(V!$R:$R,MATCH(AJ10,V!$L:$L,0)),"")</f>
        <v/>
      </c>
      <c r="AJ10" s="233" t="str">
        <f t="shared" si="3"/>
        <v/>
      </c>
      <c r="AK10" s="232" t="str">
        <f>IFERROR(INDEX(V!$R:$R,MATCH(AL10,V!$L:$L,0)),"")</f>
        <v/>
      </c>
      <c r="AL10" s="233" t="str">
        <f t="shared" si="4"/>
        <v/>
      </c>
      <c r="AM10" s="232" t="str">
        <f>IFERROR(INDEX(V!$R:$R,MATCH(AN10,V!$L:$L,0)),"")</f>
        <v/>
      </c>
      <c r="AN10" s="233" t="str">
        <f t="shared" si="5"/>
        <v/>
      </c>
      <c r="AO10" s="232" t="str">
        <f>IFERROR(INDEX(V!$R:$R,MATCH(AP10,V!$L:$L,0)),"")</f>
        <v/>
      </c>
      <c r="AP10" s="233" t="str">
        <f t="shared" si="6"/>
        <v/>
      </c>
    </row>
    <row r="11" spans="1:42" x14ac:dyDescent="0.2">
      <c r="A11" s="200">
        <v>5</v>
      </c>
      <c r="B11" s="315"/>
      <c r="C11" s="202"/>
      <c r="D11" s="202"/>
      <c r="E11" s="202"/>
      <c r="F11" s="202"/>
      <c r="G11" s="203"/>
      <c r="H11" s="201" t="str">
        <f>(IF(C11-G7&gt;0,1)+IF(D11-G8&gt;0,1)+IF(E11-G9&gt;0,1)+IF(F11-G10&gt;0,1))&amp;"-"&amp;(IF(C11-G7&lt;0,1)+IF(D11-G8&lt;0,1)+IF(E11-G9&lt;0,1)+IF(F11-G10&lt;0,1))</f>
        <v>0-0</v>
      </c>
      <c r="I11" s="202" t="str">
        <f>IF(AND(B11&lt;&gt;"",R$6=TRUE),A$6&amp;RANK(S11,S$7:S$11,0)," ")</f>
        <v xml:space="preserve"> </v>
      </c>
      <c r="J11" s="311">
        <f>IF(AND(Q11=1,Q7=1,C11&gt;G7),1)+IF(AND(Q11=1,Q8=1,D11&gt;G8),1)+IF(AND(Q11=1,Q9=1,E11&gt;G9),1)+IF(AND(Q11=1,Q10=1,F11&gt;G10),1)+IF(AND(Q11=2,Q7=2,C11&gt;G7),1)+IF(AND(Q11=2,Q8=2,D11&gt;G8),1)+IF(AND(Q11=2,Q9=2,E11&gt;G9),1)+IF(AND(Q11=2,Q10=2,F11&gt;G10),1)+IF(AND(Q11=3,Q7=3,C11&gt;G7),1)+IF(AND(Q11=3,Q8=3,D11&gt;G8),1)+IF(AND(Q11=3,Q9=3,E11&gt;G9),1)+IF(AND(Q11=3,Q10=3,F11&gt;G10),1)</f>
        <v>0</v>
      </c>
      <c r="K11" s="306">
        <f>SUM(AND(T11=T7,C11&gt;G7),AND(T11=T8,D11&gt;G8),AND(T11=T9,E11&gt;G9),AND(T11=T10,F11&gt;G10))</f>
        <v>0</v>
      </c>
      <c r="L11" s="312">
        <f>IF(AND(Q11=1,Q7=1),C11-G7)+IF(AND(Q11=1,Q8=1),D11-G8)+IF(AND(Q11=1,Q9=1),E11-G9)+IF(AND(Q11=1,Q10=1),F11-G10)+IF(AND(Q11=2,Q7=2),C11-G7)+IF(AND(Q11=2,Q8=2),D11-G8)+IF(AND(Q11=2,Q9=2),E11-G9)+IF(AND(Q11=2,Q10=2),F11-G10)+IF(AND(Q11=3,Q7=3),C11-G7)+IF(AND(Q11=3,Q8=3),D11-G8)+IF(AND(Q11=3,Q9=3),E11-G9)+IF(AND(Q11=3,Q10=3),F11-G10)+IF(AND(Q11=4,Q7=4),C11-G7)+IF(AND(Q11=4,Q8=4),D11-G8)+IF(AND(Q11=4,Q9=4),E11-G9)+IF(AND(Q11=4,Q10=4),F11-G10)</f>
        <v>0</v>
      </c>
      <c r="M11" s="306">
        <f>SUM(AND(R11=R7,C11&gt;G7),AND(R11=R8,D11&gt;G8),AND(R11=R9,E11&gt;G9),AND(R11=R10,F11&gt;G10))</f>
        <v>0</v>
      </c>
      <c r="N11" s="415" t="str">
        <f>SUM(C11:G11)&amp;"-"&amp;SUM(G7:G11)</f>
        <v>0-0</v>
      </c>
      <c r="O11" s="352">
        <f>C11+D11+E11+F11-G7-G8-G9-G10</f>
        <v>0</v>
      </c>
      <c r="P11" s="307" t="e">
        <f>SUM(C11:G11,G7:G11)/SUM(G7:G11)</f>
        <v>#DIV/0!</v>
      </c>
      <c r="Q11" s="313">
        <f>VALUE(LEFT(H11,1))</f>
        <v>0</v>
      </c>
      <c r="R11" s="205">
        <f>Q11*100000+J11*10000+K11*1000+100*L11</f>
        <v>0</v>
      </c>
      <c r="S11" s="308">
        <f>R11+M11*0.1+IF(ISNONTEXT(B11),0,0.01)+0.0001*O11</f>
        <v>0</v>
      </c>
      <c r="T11" s="309" t="str">
        <f>Q11&amp;J11</f>
        <v>00</v>
      </c>
      <c r="U11" s="300"/>
      <c r="V11" s="300"/>
      <c r="W11" s="300"/>
      <c r="X11" s="300"/>
      <c r="Y11" s="300"/>
      <c r="Z11" s="300"/>
      <c r="AA11" s="300"/>
      <c r="AB11" s="300"/>
      <c r="AC11" s="307"/>
      <c r="AD11" s="231">
        <f t="shared" si="0"/>
        <v>0</v>
      </c>
      <c r="AE11" s="232" t="str">
        <f>IFERROR(INDEX(V!$R:$R,MATCH(AF11,V!$L:$L,0)),"")</f>
        <v/>
      </c>
      <c r="AF11" s="233" t="str">
        <f t="shared" si="1"/>
        <v/>
      </c>
      <c r="AG11" s="232" t="str">
        <f>IFERROR(INDEX(V!$R:$R,MATCH(AH11,V!$L:$L,0)),"")</f>
        <v/>
      </c>
      <c r="AH11" s="233" t="str">
        <f t="shared" si="2"/>
        <v/>
      </c>
      <c r="AI11" s="232" t="str">
        <f>IFERROR(INDEX(V!$R:$R,MATCH(AJ11,V!$L:$L,0)),"")</f>
        <v/>
      </c>
      <c r="AJ11" s="233" t="str">
        <f t="shared" si="3"/>
        <v/>
      </c>
      <c r="AK11" s="232" t="str">
        <f>IFERROR(INDEX(V!$R:$R,MATCH(AL11,V!$L:$L,0)),"")</f>
        <v/>
      </c>
      <c r="AL11" s="233" t="str">
        <f t="shared" si="4"/>
        <v/>
      </c>
      <c r="AM11" s="232" t="str">
        <f>IFERROR(INDEX(V!$R:$R,MATCH(AN11,V!$L:$L,0)),"")</f>
        <v/>
      </c>
      <c r="AN11" s="233" t="str">
        <f t="shared" si="5"/>
        <v/>
      </c>
      <c r="AO11" s="232" t="str">
        <f>IFERROR(INDEX(V!$R:$R,MATCH(AP11,V!$L:$L,0)),"")</f>
        <v/>
      </c>
      <c r="AP11" s="233" t="str">
        <f t="shared" si="6"/>
        <v/>
      </c>
    </row>
    <row r="12" spans="1:42" x14ac:dyDescent="0.2">
      <c r="A12" s="316"/>
      <c r="B12" s="317"/>
      <c r="C12" s="318"/>
      <c r="D12" s="319"/>
      <c r="E12" s="320"/>
      <c r="F12" s="320"/>
      <c r="G12" s="321"/>
      <c r="H12" s="322"/>
      <c r="I12" s="323"/>
      <c r="J12" s="300"/>
      <c r="K12" s="300"/>
      <c r="L12" s="300"/>
      <c r="M12" s="300"/>
      <c r="N12" s="300"/>
      <c r="O12" s="300"/>
      <c r="P12" s="300"/>
      <c r="Q12" s="300"/>
      <c r="R12" s="324" t="s">
        <v>246</v>
      </c>
      <c r="S12" s="300"/>
      <c r="T12" s="300"/>
      <c r="U12" s="300"/>
      <c r="V12" s="300"/>
      <c r="W12" s="300"/>
      <c r="X12" s="300"/>
      <c r="Y12" s="300"/>
      <c r="Z12" s="300"/>
      <c r="AA12" s="300"/>
      <c r="AB12" s="300"/>
      <c r="AC12" s="307"/>
      <c r="AD12" s="231">
        <f t="shared" si="0"/>
        <v>0</v>
      </c>
      <c r="AE12" s="232" t="str">
        <f>IFERROR(INDEX(V!$R:$R,MATCH(AF12,V!$L:$L,0)),"")</f>
        <v/>
      </c>
      <c r="AF12" s="233" t="str">
        <f t="shared" si="1"/>
        <v/>
      </c>
      <c r="AG12" s="232" t="str">
        <f>IFERROR(INDEX(V!$R:$R,MATCH(AH12,V!$L:$L,0)),"")</f>
        <v/>
      </c>
      <c r="AH12" s="233" t="str">
        <f t="shared" si="2"/>
        <v/>
      </c>
      <c r="AI12" s="232" t="str">
        <f>IFERROR(INDEX(V!$R:$R,MATCH(AJ12,V!$L:$L,0)),"")</f>
        <v/>
      </c>
      <c r="AJ12" s="233" t="str">
        <f t="shared" si="3"/>
        <v/>
      </c>
      <c r="AK12" s="232" t="str">
        <f>IFERROR(INDEX(V!$R:$R,MATCH(AL12,V!$L:$L,0)),"")</f>
        <v/>
      </c>
      <c r="AL12" s="233" t="str">
        <f t="shared" si="4"/>
        <v/>
      </c>
      <c r="AM12" s="232" t="str">
        <f>IFERROR(INDEX(V!$R:$R,MATCH(AN12,V!$L:$L,0)),"")</f>
        <v/>
      </c>
      <c r="AN12" s="233" t="str">
        <f t="shared" si="5"/>
        <v/>
      </c>
      <c r="AO12" s="232" t="str">
        <f>IFERROR(INDEX(V!$R:$R,MATCH(AP12,V!$L:$L,0)),"")</f>
        <v/>
      </c>
      <c r="AP12" s="233" t="str">
        <f t="shared" si="6"/>
        <v/>
      </c>
    </row>
    <row r="13" spans="1:42" x14ac:dyDescent="0.2">
      <c r="A13" s="200" t="s">
        <v>1</v>
      </c>
      <c r="B13" s="325"/>
      <c r="C13" s="290">
        <v>1</v>
      </c>
      <c r="D13" s="290">
        <v>2</v>
      </c>
      <c r="E13" s="290">
        <v>3</v>
      </c>
      <c r="F13" s="290">
        <v>4</v>
      </c>
      <c r="G13" s="290">
        <v>5</v>
      </c>
      <c r="H13" s="291" t="s">
        <v>169</v>
      </c>
      <c r="I13" s="291" t="s">
        <v>170</v>
      </c>
      <c r="J13" s="326" t="s">
        <v>239</v>
      </c>
      <c r="K13" s="327" t="s">
        <v>240</v>
      </c>
      <c r="L13" s="328" t="s">
        <v>241</v>
      </c>
      <c r="M13" s="328" t="s">
        <v>242</v>
      </c>
      <c r="N13" s="295" t="s">
        <v>171</v>
      </c>
      <c r="O13" s="295" t="s">
        <v>171</v>
      </c>
      <c r="P13" s="296" t="s">
        <v>243</v>
      </c>
      <c r="Q13" s="329" t="s">
        <v>21</v>
      </c>
      <c r="R13" s="329" t="b">
        <f>OR(AND(COUNTA(B14:B18)=3,COUNTA(C14:G18)=6),AND(COUNTA(B14:B18)=4,COUNTA(C14:G18)=12),AND(COUNTA(B14:B18)=5,COUNTA(C14:G18)=20))</f>
        <v>0</v>
      </c>
      <c r="S13" s="330" t="s">
        <v>244</v>
      </c>
      <c r="T13" s="331" t="s">
        <v>245</v>
      </c>
      <c r="U13" s="300"/>
      <c r="V13" s="300"/>
      <c r="W13" s="300"/>
      <c r="X13" s="300"/>
      <c r="Y13" s="300"/>
      <c r="Z13" s="300"/>
      <c r="AA13" s="300"/>
      <c r="AB13" s="300"/>
      <c r="AC13" s="307"/>
      <c r="AD13" s="231">
        <f t="shared" si="0"/>
        <v>0</v>
      </c>
      <c r="AE13" s="232" t="str">
        <f>IFERROR(INDEX(V!$R:$R,MATCH(AF13,V!$L:$L,0)),"")</f>
        <v/>
      </c>
      <c r="AF13" s="233" t="str">
        <f t="shared" si="1"/>
        <v/>
      </c>
      <c r="AG13" s="232" t="str">
        <f>IFERROR(INDEX(V!$R:$R,MATCH(AH13,V!$L:$L,0)),"")</f>
        <v/>
      </c>
      <c r="AH13" s="233" t="str">
        <f t="shared" si="2"/>
        <v/>
      </c>
      <c r="AI13" s="232" t="str">
        <f>IFERROR(INDEX(V!$R:$R,MATCH(AJ13,V!$L:$L,0)),"")</f>
        <v/>
      </c>
      <c r="AJ13" s="233" t="str">
        <f t="shared" si="3"/>
        <v/>
      </c>
      <c r="AK13" s="232" t="str">
        <f>IFERROR(INDEX(V!$R:$R,MATCH(AL13,V!$L:$L,0)),"")</f>
        <v/>
      </c>
      <c r="AL13" s="233" t="str">
        <f t="shared" si="4"/>
        <v/>
      </c>
      <c r="AM13" s="232" t="str">
        <f>IFERROR(INDEX(V!$R:$R,MATCH(AN13,V!$L:$L,0)),"")</f>
        <v/>
      </c>
      <c r="AN13" s="233" t="str">
        <f t="shared" si="5"/>
        <v/>
      </c>
      <c r="AO13" s="232" t="str">
        <f>IFERROR(INDEX(V!$R:$R,MATCH(AP13,V!$L:$L,0)),"")</f>
        <v/>
      </c>
      <c r="AP13" s="233" t="str">
        <f t="shared" si="6"/>
        <v/>
      </c>
    </row>
    <row r="14" spans="1:42" x14ac:dyDescent="0.2">
      <c r="A14" s="200">
        <v>1</v>
      </c>
      <c r="B14" s="332"/>
      <c r="C14" s="203"/>
      <c r="D14" s="202"/>
      <c r="E14" s="202"/>
      <c r="F14" s="202"/>
      <c r="G14" s="202"/>
      <c r="H14" s="201" t="str">
        <f>(IF(D14-C15&gt;0,1)+IF(E14-C16&gt;0,1)+IF(F14-C17&gt;0,1)+IF(G14-C18&gt;0,1))&amp;"-"&amp;(IF(D14-C15&lt;0,1)+IF(E14-C16&lt;0,1)+IF(F14-C17&lt;0,1)+IF(G14-C18&lt;0,1))</f>
        <v>0-0</v>
      </c>
      <c r="I14" s="202" t="str">
        <f>IF(AND(B14&lt;&gt;"",R$6=TRUE),A$13&amp;RANK(S14,S$14:S$18,0)," ")</f>
        <v xml:space="preserve"> </v>
      </c>
      <c r="J14" s="303">
        <f>IF(AND(Q14=1,Q15=1,D14&gt;C15),1)+IF(AND(Q14=1,Q16=1,E14&gt;C16),1)+IF(AND(Q14=1,Q17=1,F14&gt;C17),1)+IF(AND(Q14=1,Q18=1,G14&gt;C18),1)+IF(AND(Q14=2,Q15=2,D14&gt;C15),1)+IF(AND(Q14=2,Q16=2,E14&gt;C16),1)+IF(AND(Q14=2,Q17=2,F14&gt;C17),1)+IF(AND(Q14=2,Q18=2,G14&gt;C18),1)+IF(AND(Q14=3,Q15=3,D14&gt;C15),1)+IF(AND(Q14=3,Q16=3,E14&gt;C16),1)+IF(AND(Q14=3,Q17=3,F14&gt;C17),1)+IF(AND(Q14=3,Q18=3,G14&gt;C18),1)</f>
        <v>0</v>
      </c>
      <c r="K14" s="304">
        <f>SUM(AND(T14=T15,D14&gt;C15),AND(T14=T16,E14&gt;C16),AND(T14=T17,F14&gt;C17),AND(T14=T18,G14&gt;C18))</f>
        <v>0</v>
      </c>
      <c r="L14" s="305">
        <f>IF(AND(Q14=1,Q15=1),D14-C15)+IF(AND(Q14=1,Q16=1),E14-C16)+IF(AND(Q14=1,Q17=1),F14-C17)+IF(AND(Q14=1,Q18=1),G14-C18)+IF(AND(Q14=2,Q15=2),D14-C15)+IF(AND(Q14=2,Q16=2),E14-C16)+IF(AND(Q14=2,Q17=2),F14-C17)+IF(AND(Q14=2,Q18=2),G14-C18)+IF(AND(Q14=3,Q15=3),D14-C15)+IF(AND(Q14=3,Q16=3),E14-C16)+IF(AND(Q14=3,Q17=3),F14-C17)+IF(AND(Q14=3,Q18=3),G14-C18)+IF(AND(Q14=4,Q15=4),D14-C15)+IF(AND(Q14=4,Q16=4),E14-C16)+IF(AND(Q14=4,Q17=4),F14-C17)+IF(AND(Q14=4,Q18=4),G14-C18)</f>
        <v>0</v>
      </c>
      <c r="M14" s="306">
        <f>SUM(AND(R14=R15,D14&gt;C15),AND(R14=R16,E14&gt;C16),AND(R14=R17,F14&gt;C17),AND(R14=R18,G14&gt;C18))</f>
        <v>0</v>
      </c>
      <c r="N14" s="415" t="str">
        <f>SUM(C14:G14)&amp;"-"&amp;SUM(C14:C18)</f>
        <v>0-0</v>
      </c>
      <c r="O14" s="352">
        <f>D14+E14+F14+G14-C15-C16-C17-C18</f>
        <v>0</v>
      </c>
      <c r="P14" s="307" t="e">
        <f>SUM(C14:G14,C14:C18)/SUM(C14:C18)</f>
        <v>#DIV/0!</v>
      </c>
      <c r="Q14" s="204">
        <f>VALUE(LEFT(H14,1))</f>
        <v>0</v>
      </c>
      <c r="R14" s="205">
        <f>Q14*100000+J14*10000+K14*1000+100*L14</f>
        <v>0</v>
      </c>
      <c r="S14" s="308">
        <f>R14+M14*0.1+IF(ISNONTEXT(B14),0,0.01)+0.0001*O14</f>
        <v>0</v>
      </c>
      <c r="T14" s="309" t="str">
        <f>Q14&amp;J14</f>
        <v>00</v>
      </c>
      <c r="U14" s="300"/>
      <c r="V14" s="300"/>
      <c r="W14" s="300"/>
      <c r="X14" s="300"/>
      <c r="Y14" s="300"/>
      <c r="Z14" s="300"/>
      <c r="AA14" s="300"/>
      <c r="AB14" s="300"/>
      <c r="AC14" s="307"/>
      <c r="AD14" s="231">
        <f t="shared" si="0"/>
        <v>0</v>
      </c>
      <c r="AE14" s="232" t="str">
        <f>IFERROR(INDEX(V!$R:$R,MATCH(AF14,V!$L:$L,0)),"")</f>
        <v/>
      </c>
      <c r="AF14" s="233" t="str">
        <f t="shared" si="1"/>
        <v/>
      </c>
      <c r="AG14" s="232" t="str">
        <f>IFERROR(INDEX(V!$R:$R,MATCH(AH14,V!$L:$L,0)),"")</f>
        <v/>
      </c>
      <c r="AH14" s="233" t="str">
        <f t="shared" si="2"/>
        <v/>
      </c>
      <c r="AI14" s="232" t="str">
        <f>IFERROR(INDEX(V!$R:$R,MATCH(AJ14,V!$L:$L,0)),"")</f>
        <v/>
      </c>
      <c r="AJ14" s="233" t="str">
        <f t="shared" si="3"/>
        <v/>
      </c>
      <c r="AK14" s="232" t="str">
        <f>IFERROR(INDEX(V!$R:$R,MATCH(AL14,V!$L:$L,0)),"")</f>
        <v/>
      </c>
      <c r="AL14" s="233" t="str">
        <f t="shared" si="4"/>
        <v/>
      </c>
      <c r="AM14" s="232" t="str">
        <f>IFERROR(INDEX(V!$R:$R,MATCH(AN14,V!$L:$L,0)),"")</f>
        <v/>
      </c>
      <c r="AN14" s="233" t="str">
        <f t="shared" si="5"/>
        <v/>
      </c>
      <c r="AO14" s="232" t="str">
        <f>IFERROR(INDEX(V!$R:$R,MATCH(AP14,V!$L:$L,0)),"")</f>
        <v/>
      </c>
      <c r="AP14" s="233" t="str">
        <f t="shared" si="6"/>
        <v/>
      </c>
    </row>
    <row r="15" spans="1:42" x14ac:dyDescent="0.2">
      <c r="A15" s="200">
        <v>2</v>
      </c>
      <c r="B15" s="302"/>
      <c r="C15" s="202"/>
      <c r="D15" s="203"/>
      <c r="E15" s="202"/>
      <c r="F15" s="202"/>
      <c r="G15" s="202"/>
      <c r="H15" s="201" t="str">
        <f>(IF(C15-D14&gt;0,1)+IF(E15-D16&gt;0,1)+IF(F15-D17&gt;0,1)+IF(G15-D18&gt;0,1))&amp;"-"&amp;(IF(C15-D14&lt;0,1)+IF(E15-D16&lt;0,1)+IF(F15-D17&lt;0,1)+IF(G15-D18&lt;0,1))</f>
        <v>0-0</v>
      </c>
      <c r="I15" s="202" t="str">
        <f>IF(AND(B15&lt;&gt;"",R$6=TRUE),A$13&amp;RANK(S15,S$14:S$18,0)," ")</f>
        <v xml:space="preserve"> </v>
      </c>
      <c r="J15" s="311">
        <f>IF(AND(Q15=1,Q14=1,C15&gt;D14),1)+IF(AND(Q15=1,Q16=1,E15&gt;D16),1)+IF(AND(Q15=1,Q17=1,F15&gt;D17),1)+IF(AND(Q15=1,Q18=1,G15&gt;D18),1)+IF(AND(Q15=2,Q14=2,C15&gt;D14),1)+IF(AND(Q15=2,Q16=2,E15&gt;D16),1)+IF(AND(Q15=2,Q17=2,F15&gt;D17),1)+IF(AND(Q15=2,Q18=2,G15&gt;D18),1)+IF(AND(Q15=3,Q14=3,C15&gt;D14),1)+IF(AND(Q15=3,Q16=3,E15&gt;D16),1)+IF(AND(Q15=3,Q17=3,F15&gt;D17),1)+IF(AND(Q15=3,Q18=3,G15&gt;D18),1)</f>
        <v>0</v>
      </c>
      <c r="K15" s="306">
        <f>SUM(AND(T15=T14,C15&gt;D14),AND(T15=T16,E15&gt;D16),AND(T15=T17,F15&gt;D17),AND(T15=T18,G15&gt;D18))</f>
        <v>0</v>
      </c>
      <c r="L15" s="312">
        <f>IF(AND(Q15=1,Q14=1),C15-D14)+IF(AND(Q15=1,Q16=1),E15-D16)+IF(AND(Q15=1,Q17=1),F15-D17)+IF(AND(Q15=1,Q18=1),G15-D18)+IF(AND(Q15=2,Q14=2),C15-D14)+IF(AND(Q15=2,Q16=2),E15-D16)+IF(AND(Q15=2,Q17=2),F15-D17)+IF(AND(Q15=2,Q18=2),G15-D18)+IF(AND(Q15=3,Q14=3),C15-D14)+IF(AND(Q15=3,Q16=3),E15-D16)+IF(AND(Q15=3,Q17=3),F15-D17)+IF(AND(Q15=3,Q18=3),G15-D18)+IF(AND(Q15=4,Q14=4),C15-D14)+IF(AND(Q15=4,Q16=4),E15-D16)+IF(AND(Q15=4,Q17=4),F15-D17)+IF(AND(Q15=4,Q18=4),G15-D18)</f>
        <v>0</v>
      </c>
      <c r="M15" s="306">
        <f>SUM(AND(R15=R14,C15&gt;D14),AND(R15=R16,E15&gt;D16),AND(R15=R17,F15&gt;D17),AND(R15=R18,G15&gt;D18))</f>
        <v>0</v>
      </c>
      <c r="N15" s="415" t="str">
        <f>SUM(C15:G15)&amp;"-"&amp;SUM(D14:D18)</f>
        <v>0-0</v>
      </c>
      <c r="O15" s="352">
        <f>C15+E15+F15+G15-D14-D16-D17-D18</f>
        <v>0</v>
      </c>
      <c r="P15" s="307" t="e">
        <f>SUM(C15:G15,D14:D18)/SUM(D14:D18)</f>
        <v>#DIV/0!</v>
      </c>
      <c r="Q15" s="313">
        <f>VALUE(LEFT(H15,1))</f>
        <v>0</v>
      </c>
      <c r="R15" s="205">
        <f>Q15*100000+J15*10000+K15*1000+100*L15</f>
        <v>0</v>
      </c>
      <c r="S15" s="308">
        <f>R15+M15*0.1+IF(ISNONTEXT(B15),0,0.01)+0.0001*O15</f>
        <v>0</v>
      </c>
      <c r="T15" s="309" t="str">
        <f>Q15&amp;J15</f>
        <v>00</v>
      </c>
      <c r="U15" s="300"/>
      <c r="V15" s="300"/>
      <c r="W15" s="300"/>
      <c r="X15" s="300"/>
      <c r="Y15" s="300"/>
      <c r="Z15" s="300"/>
      <c r="AA15" s="300"/>
      <c r="AB15" s="300"/>
      <c r="AC15" s="307"/>
      <c r="AD15" s="231">
        <f t="shared" si="0"/>
        <v>0</v>
      </c>
      <c r="AE15" s="232" t="str">
        <f>IFERROR(INDEX(V!$R:$R,MATCH(AF15,V!$L:$L,0)),"")</f>
        <v/>
      </c>
      <c r="AF15" s="233" t="str">
        <f t="shared" si="1"/>
        <v/>
      </c>
      <c r="AG15" s="232" t="str">
        <f>IFERROR(INDEX(V!$R:$R,MATCH(AH15,V!$L:$L,0)),"")</f>
        <v/>
      </c>
      <c r="AH15" s="233" t="str">
        <f t="shared" si="2"/>
        <v/>
      </c>
      <c r="AI15" s="232" t="str">
        <f>IFERROR(INDEX(V!$R:$R,MATCH(AJ15,V!$L:$L,0)),"")</f>
        <v/>
      </c>
      <c r="AJ15" s="233" t="str">
        <f t="shared" si="3"/>
        <v/>
      </c>
      <c r="AK15" s="232" t="str">
        <f>IFERROR(INDEX(V!$R:$R,MATCH(AL15,V!$L:$L,0)),"")</f>
        <v/>
      </c>
      <c r="AL15" s="233" t="str">
        <f t="shared" si="4"/>
        <v/>
      </c>
      <c r="AM15" s="232" t="str">
        <f>IFERROR(INDEX(V!$R:$R,MATCH(AN15,V!$L:$L,0)),"")</f>
        <v/>
      </c>
      <c r="AN15" s="233" t="str">
        <f t="shared" si="5"/>
        <v/>
      </c>
      <c r="AO15" s="232" t="str">
        <f>IFERROR(INDEX(V!$R:$R,MATCH(AP15,V!$L:$L,0)),"")</f>
        <v/>
      </c>
      <c r="AP15" s="233" t="str">
        <f t="shared" si="6"/>
        <v/>
      </c>
    </row>
    <row r="16" spans="1:42" x14ac:dyDescent="0.2">
      <c r="A16" s="200">
        <v>3</v>
      </c>
      <c r="B16" s="310"/>
      <c r="C16" s="202"/>
      <c r="D16" s="314"/>
      <c r="E16" s="203"/>
      <c r="F16" s="202"/>
      <c r="G16" s="202"/>
      <c r="H16" s="201" t="str">
        <f>(IF(C16-E14&gt;0,1)+IF(D16-E15&gt;0,1)+IF(F16-E17&gt;0,1)+IF(G16-E18&gt;0,1))&amp;"-"&amp;(IF(C16-E14&lt;0,1)+IF(D16-E15&lt;0,1)+IF(F16-E17&lt;0,1)+IF(G16-E18&lt;0,1))</f>
        <v>0-0</v>
      </c>
      <c r="I16" s="202" t="str">
        <f>IF(AND(B16&lt;&gt;"",R$6=TRUE),A$13&amp;RANK(S16,S$14:S$18,0)," ")</f>
        <v xml:space="preserve"> </v>
      </c>
      <c r="J16" s="311">
        <f>IF(AND(Q16=1,Q14=1,C16&gt;E14),1)+IF(AND(Q16=1,Q15=1,D16&gt;E15),1)+IF(AND(Q16=1,Q17=1,F16&gt;E17),1)+IF(AND(Q16=1,Q18=1,G16&gt;E18),1)+IF(AND(Q16=2,Q14=2,C16&gt;E14),1)+IF(AND(Q16=2,Q15=2,D16&gt;E15),1)+IF(AND(Q16=2,Q17=2,F16&gt;E17),1)+IF(AND(Q16=2,Q18=2,G16&gt;E18),1)+IF(AND(Q16=3,Q14=3,C16&gt;E14),1)+IF(AND(Q16=3,Q15=3,D16&gt;E15),1)+IF(AND(Q16=3,Q17=3,F16&gt;E17),1)+IF(AND(Q16=3,Q18=3,G16&gt;E18),1)</f>
        <v>0</v>
      </c>
      <c r="K16" s="306">
        <f>SUM(AND(T16=T14,C16&gt;E14),AND(T16=T15,D16&gt;E15),AND(T16=T17,F16&gt;E17),AND(T16=T18,G16&gt;E18))</f>
        <v>0</v>
      </c>
      <c r="L16" s="312">
        <f>IF(AND(Q16=1,Q14=1),C16-E14)+IF(AND(Q16=1,Q15=1),D16-E15)+IF(AND(Q16=1,Q17=1),F16-E17)+IF(AND(Q16=1,Q18=1),G16-E18)+IF(AND(Q16=2,Q14=2),C16-E14)+IF(AND(Q16=2,Q15=2),D16-E15)+IF(AND(Q16=2,Q17=2),F16-E17)+IF(AND(Q16=2,Q18=2),G16-E18)+IF(AND(Q16=3,Q14=3),C16-E14)+IF(AND(Q16=3,Q15=3),D16-E15)+IF(AND(Q16=3,Q17=3),F16-E17)+IF(AND(Q16=3,Q18=3),G16-E18)+IF(AND(Q16=4,Q14=4),C16-E14)+IF(AND(Q16=4,Q15=4),D16-E15)+IF(AND(Q16=4,Q17=4),F16-E17)+IF(AND(Q16=4,Q18=4),G16-E18)</f>
        <v>0</v>
      </c>
      <c r="M16" s="306">
        <f>SUM(AND(R16=R14,C16&gt;E14),AND(R16=R15,D16&gt;E15),AND(R16=R17,F16&gt;E17),AND(R16=R18,G16&gt;E18))</f>
        <v>0</v>
      </c>
      <c r="N16" s="415" t="str">
        <f>SUM(C16:G16)&amp;"-"&amp;SUM(E14:E18)</f>
        <v>0-0</v>
      </c>
      <c r="O16" s="352">
        <f>C16+D16+F16+G16-E14-E15-E17-E18</f>
        <v>0</v>
      </c>
      <c r="P16" s="307" t="e">
        <f>SUM(C16:G16,E14:E18)/SUM(E14:E18)</f>
        <v>#DIV/0!</v>
      </c>
      <c r="Q16" s="313">
        <f>VALUE(LEFT(H16,1))</f>
        <v>0</v>
      </c>
      <c r="R16" s="205">
        <f>Q16*100000+J16*10000+K16*1000+100*L16</f>
        <v>0</v>
      </c>
      <c r="S16" s="308">
        <f>R16+M16*0.1+IF(ISNONTEXT(B16),0,0.01)+0.0001*O16</f>
        <v>0</v>
      </c>
      <c r="T16" s="309" t="str">
        <f>Q16&amp;J16</f>
        <v>00</v>
      </c>
      <c r="U16" s="300"/>
      <c r="V16" s="300"/>
      <c r="W16" s="300"/>
      <c r="X16" s="300"/>
      <c r="Y16" s="300"/>
      <c r="Z16" s="300"/>
      <c r="AA16" s="300"/>
      <c r="AB16" s="300"/>
      <c r="AC16" s="307"/>
      <c r="AD16" s="231">
        <f t="shared" si="0"/>
        <v>0</v>
      </c>
      <c r="AE16" s="232" t="str">
        <f>IFERROR(INDEX(V!$R:$R,MATCH(AF16,V!$L:$L,0)),"")</f>
        <v/>
      </c>
      <c r="AF16" s="233" t="str">
        <f t="shared" si="1"/>
        <v/>
      </c>
      <c r="AG16" s="232" t="str">
        <f>IFERROR(INDEX(V!$R:$R,MATCH(AH16,V!$L:$L,0)),"")</f>
        <v/>
      </c>
      <c r="AH16" s="233" t="str">
        <f t="shared" si="2"/>
        <v/>
      </c>
      <c r="AI16" s="232" t="str">
        <f>IFERROR(INDEX(V!$R:$R,MATCH(AJ16,V!$L:$L,0)),"")</f>
        <v/>
      </c>
      <c r="AJ16" s="233" t="str">
        <f t="shared" si="3"/>
        <v/>
      </c>
      <c r="AK16" s="232" t="str">
        <f>IFERROR(INDEX(V!$R:$R,MATCH(AL16,V!$L:$L,0)),"")</f>
        <v/>
      </c>
      <c r="AL16" s="233" t="str">
        <f t="shared" si="4"/>
        <v/>
      </c>
      <c r="AM16" s="232" t="str">
        <f>IFERROR(INDEX(V!$R:$R,MATCH(AN16,V!$L:$L,0)),"")</f>
        <v/>
      </c>
      <c r="AN16" s="233" t="str">
        <f t="shared" si="5"/>
        <v/>
      </c>
      <c r="AO16" s="232" t="str">
        <f>IFERROR(INDEX(V!$R:$R,MATCH(AP16,V!$L:$L,0)),"")</f>
        <v/>
      </c>
      <c r="AP16" s="233" t="str">
        <f t="shared" si="6"/>
        <v/>
      </c>
    </row>
    <row r="17" spans="1:42" x14ac:dyDescent="0.2">
      <c r="A17" s="200">
        <v>4</v>
      </c>
      <c r="B17" s="315"/>
      <c r="C17" s="202"/>
      <c r="D17" s="314"/>
      <c r="E17" s="202"/>
      <c r="F17" s="203"/>
      <c r="G17" s="333"/>
      <c r="H17" s="201" t="str">
        <f>(IF(C17-F14&gt;0,1)+IF(D17-F15&gt;0,1)+IF(E17-F16&gt;0,1)+IF(G17-F18&gt;0,1))&amp;"-"&amp;(IF(C17-F14&lt;0,1)+IF(D17-F15&lt;0,1)+IF(E17-F16&lt;0,1)+IF(G17-F18&lt;0,1))</f>
        <v>0-0</v>
      </c>
      <c r="I17" s="202" t="str">
        <f>IF(AND(B17&lt;&gt;"",R$6=TRUE),A$13&amp;RANK(S17,S$14:S$18,0)," ")</f>
        <v xml:space="preserve"> </v>
      </c>
      <c r="J17" s="311">
        <f>IF(AND(Q17=1,Q14=1,C17&gt;F14),1)+IF(AND(Q17=1,Q15=1,D17&gt;F15),1)+IF(AND(Q17=1,Q16=1,E17&gt;F16),1)+IF(AND(Q17=1,Q18=1,G17&gt;F18),1)+IF(AND(Q17=2,Q14=2,C17&gt;F14),1)+IF(AND(Q17=2,Q15=2,D17&gt;F15),1)+IF(AND(Q17=2,Q16=2,E17&gt;F16),1)+IF(AND(Q17=2,Q18=2,G17&gt;F18),1)+IF(AND(Q17=3,Q14=3,C17&gt;F14),1)+IF(AND(Q17=3,Q15=3,D17&gt;F15),1)+IF(AND(Q17=3,Q16=3,E17&gt;F16),1)+IF(AND(Q17=3,Q18=3,G17&gt;F18),1)</f>
        <v>0</v>
      </c>
      <c r="K17" s="306">
        <f>SUM(AND(T17=T14,C17&gt;F14),AND(T17=T15,D17&gt;F15),AND(T17=T16,E17&gt;F16),AND(T17=T18,G17&gt;F18))</f>
        <v>0</v>
      </c>
      <c r="L17" s="312">
        <f>IF(AND(Q17=1,Q14=1),C17-F14)+IF(AND(Q17=1,Q15=1),D17-F15)+IF(AND(Q17=1,Q16=1),E17-F16)+IF(AND(Q17=1,Q18=1),G17-F18)+IF(AND(Q17=2,Q14=2),C17-F14)+IF(AND(Q17=2,Q15=2),D17-F15)+IF(AND(Q17=2,Q16=2),E17-F16)+IF(AND(Q17=2,Q18=2),G17-F18)+IF(AND(Q17=3,Q14=3),C17-F14)+IF(AND(Q17=3,Q15=3),D17-F15)+IF(AND(Q17=3,Q16=3),E17-F16)+IF(AND(Q17=3,Q18=3),G17-F18)+IF(AND(Q17=4,Q14=4),C17-F14)+IF(AND(Q17=4,Q15=4),D17-F15)+IF(AND(Q17=4,Q16=4),E17-F16)+IF(AND(Q17=4,Q18=4),G17-F18)</f>
        <v>0</v>
      </c>
      <c r="M17" s="306">
        <f>SUM(AND(R17=R14,C17&gt;F14),AND(R17=R15,D17&gt;F15),AND(R17=R16,E17&gt;F16),AND(R17=R18,G17&gt;F18))</f>
        <v>0</v>
      </c>
      <c r="N17" s="415" t="str">
        <f>SUM(C17:G17)&amp;"-"&amp;SUM(F14:F18)</f>
        <v>0-0</v>
      </c>
      <c r="O17" s="352">
        <f>C17+D17+E17+G17-F14-F15-F16-F18</f>
        <v>0</v>
      </c>
      <c r="P17" s="307" t="e">
        <f>SUM(C17:G17,F14:F18)/SUM(F14:F18)</f>
        <v>#DIV/0!</v>
      </c>
      <c r="Q17" s="313">
        <f>VALUE(LEFT(H17,1))</f>
        <v>0</v>
      </c>
      <c r="R17" s="205">
        <f>Q17*100000+J17*10000+K17*1000+100*L17</f>
        <v>0</v>
      </c>
      <c r="S17" s="308">
        <f>R17+M17*0.1+IF(ISNONTEXT(B17),0,0.01)+0.0001*O17</f>
        <v>0</v>
      </c>
      <c r="T17" s="309" t="str">
        <f>Q17&amp;J17</f>
        <v>00</v>
      </c>
      <c r="U17" s="300"/>
      <c r="V17" s="300"/>
      <c r="W17" s="300"/>
      <c r="X17" s="300"/>
      <c r="Y17" s="300"/>
      <c r="Z17" s="300"/>
      <c r="AA17" s="300"/>
      <c r="AB17" s="300"/>
      <c r="AC17" s="307"/>
      <c r="AD17" s="231">
        <f t="shared" si="0"/>
        <v>0</v>
      </c>
      <c r="AE17" s="232" t="str">
        <f>IFERROR(INDEX(V!$R:$R,MATCH(AF17,V!$L:$L,0)),"")</f>
        <v/>
      </c>
      <c r="AF17" s="233" t="str">
        <f t="shared" si="1"/>
        <v/>
      </c>
      <c r="AG17" s="232" t="str">
        <f>IFERROR(INDEX(V!$R:$R,MATCH(AH17,V!$L:$L,0)),"")</f>
        <v/>
      </c>
      <c r="AH17" s="233" t="str">
        <f t="shared" si="2"/>
        <v/>
      </c>
      <c r="AI17" s="232" t="str">
        <f>IFERROR(INDEX(V!$R:$R,MATCH(AJ17,V!$L:$L,0)),"")</f>
        <v/>
      </c>
      <c r="AJ17" s="233" t="str">
        <f t="shared" si="3"/>
        <v/>
      </c>
      <c r="AK17" s="232" t="str">
        <f>IFERROR(INDEX(V!$R:$R,MATCH(AL17,V!$L:$L,0)),"")</f>
        <v/>
      </c>
      <c r="AL17" s="233" t="str">
        <f t="shared" si="4"/>
        <v/>
      </c>
      <c r="AM17" s="232" t="str">
        <f>IFERROR(INDEX(V!$R:$R,MATCH(AN17,V!$L:$L,0)),"")</f>
        <v/>
      </c>
      <c r="AN17" s="233" t="str">
        <f t="shared" si="5"/>
        <v/>
      </c>
      <c r="AO17" s="232" t="str">
        <f>IFERROR(INDEX(V!$R:$R,MATCH(AP17,V!$L:$L,0)),"")</f>
        <v/>
      </c>
      <c r="AP17" s="233" t="str">
        <f t="shared" si="6"/>
        <v/>
      </c>
    </row>
    <row r="18" spans="1:42" x14ac:dyDescent="0.2">
      <c r="A18" s="200">
        <v>5</v>
      </c>
      <c r="B18" s="315"/>
      <c r="C18" s="202"/>
      <c r="D18" s="202"/>
      <c r="E18" s="202"/>
      <c r="F18" s="202"/>
      <c r="G18" s="203"/>
      <c r="H18" s="201" t="str">
        <f>(IF(C18-G14&gt;0,1)+IF(D18-G15&gt;0,1)+IF(E18-G16&gt;0,1)+IF(F18-G17&gt;0,1))&amp;"-"&amp;(IF(C18-G14&lt;0,1)+IF(D18-G15&lt;0,1)+IF(E18-G16&lt;0,1)+IF(F18-G17&lt;0,1))</f>
        <v>0-0</v>
      </c>
      <c r="I18" s="202" t="str">
        <f>IF(AND(B18&lt;&gt;"",R$6=TRUE),A$13&amp;RANK(S18,S$14:S$18,0)," ")</f>
        <v xml:space="preserve"> </v>
      </c>
      <c r="J18" s="311">
        <f>IF(AND(Q18=1,Q14=1,C18&gt;G14),1)+IF(AND(Q18=1,Q15=1,D18&gt;G15),1)+IF(AND(Q18=1,Q16=1,E18&gt;G16),1)+IF(AND(Q18=1,Q17=1,F18&gt;G17),1)+IF(AND(Q18=2,Q14=2,C18&gt;G14),1)+IF(AND(Q18=2,Q15=2,D18&gt;G15),1)+IF(AND(Q18=2,Q16=2,E18&gt;G16),1)+IF(AND(Q18=2,Q17=2,F18&gt;G17),1)+IF(AND(Q18=3,Q14=3,C18&gt;G14),1)+IF(AND(Q18=3,Q15=3,D18&gt;G15),1)+IF(AND(Q18=3,Q16=3,E18&gt;G16),1)+IF(AND(Q18=3,Q17=3,F18&gt;G17),1)</f>
        <v>0</v>
      </c>
      <c r="K18" s="306">
        <f>SUM(AND(T18=T14,C18&gt;G14),AND(T18=T15,D18&gt;G15),AND(T18=T16,E18&gt;G16),AND(T18=T17,F18&gt;G17))</f>
        <v>0</v>
      </c>
      <c r="L18" s="312">
        <f>IF(AND(Q18=1,Q14=1),C18-G14)+IF(AND(Q18=1,Q15=1),D18-G15)+IF(AND(Q18=1,Q16=1),E18-G16)+IF(AND(Q18=1,Q17=1),F18-G17)+IF(AND(Q18=2,Q14=2),C18-G14)+IF(AND(Q18=2,Q15=2),D18-G15)+IF(AND(Q18=2,Q16=2),E18-G16)+IF(AND(Q18=2,Q17=2),F18-G17)+IF(AND(Q18=3,Q14=3),C18-G14)+IF(AND(Q18=3,Q15=3),D18-G15)+IF(AND(Q18=3,Q16=3),E18-G16)+IF(AND(Q18=3,Q17=3),F18-G17)+IF(AND(Q18=4,Q14=4),C18-G14)+IF(AND(Q18=4,Q15=4),D18-G15)+IF(AND(Q18=4,Q16=4),E18-G16)+IF(AND(Q18=4,Q17=4),F18-G17)</f>
        <v>0</v>
      </c>
      <c r="M18" s="306">
        <f>SUM(AND(R18=R14,C18&gt;G14),AND(R18=R15,D18&gt;G15),AND(R18=R16,E18&gt;G16),AND(R18=R17,F18&gt;G17))</f>
        <v>0</v>
      </c>
      <c r="N18" s="415" t="str">
        <f>SUM(C18:G18)&amp;"-"&amp;SUM(G14:G18)</f>
        <v>0-0</v>
      </c>
      <c r="O18" s="352">
        <f>C18+D18+E18+F18-G14-G15-G16-G17</f>
        <v>0</v>
      </c>
      <c r="P18" s="307" t="e">
        <f>SUM(C18:G18,G14:G18)/SUM(G14:G18)</f>
        <v>#DIV/0!</v>
      </c>
      <c r="Q18" s="313">
        <f>VALUE(LEFT(H18,1))</f>
        <v>0</v>
      </c>
      <c r="R18" s="205">
        <f>Q18*100000+J18*10000+K18*1000+100*L18</f>
        <v>0</v>
      </c>
      <c r="S18" s="308">
        <f>R18+M18*0.1+IF(ISNONTEXT(B18),0,0.01)+0.0001*O18</f>
        <v>0</v>
      </c>
      <c r="T18" s="309" t="str">
        <f>Q18&amp;J18</f>
        <v>00</v>
      </c>
      <c r="U18" s="300"/>
      <c r="V18" s="300"/>
      <c r="W18" s="300"/>
      <c r="X18" s="300"/>
      <c r="Y18" s="300"/>
      <c r="Z18" s="300"/>
      <c r="AA18" s="300"/>
      <c r="AB18" s="300"/>
      <c r="AC18" s="307"/>
      <c r="AD18" s="231">
        <f t="shared" si="0"/>
        <v>0</v>
      </c>
      <c r="AE18" s="232" t="str">
        <f>IFERROR(INDEX(V!$R:$R,MATCH(AF18,V!$L:$L,0)),"")</f>
        <v/>
      </c>
      <c r="AF18" s="233" t="str">
        <f t="shared" si="1"/>
        <v/>
      </c>
      <c r="AG18" s="232" t="str">
        <f>IFERROR(INDEX(V!$R:$R,MATCH(AH18,V!$L:$L,0)),"")</f>
        <v/>
      </c>
      <c r="AH18" s="233" t="str">
        <f t="shared" si="2"/>
        <v/>
      </c>
      <c r="AI18" s="232" t="str">
        <f>IFERROR(INDEX(V!$R:$R,MATCH(AJ18,V!$L:$L,0)),"")</f>
        <v/>
      </c>
      <c r="AJ18" s="233" t="str">
        <f t="shared" si="3"/>
        <v/>
      </c>
      <c r="AK18" s="232" t="str">
        <f>IFERROR(INDEX(V!$R:$R,MATCH(AL18,V!$L:$L,0)),"")</f>
        <v/>
      </c>
      <c r="AL18" s="233" t="str">
        <f t="shared" si="4"/>
        <v/>
      </c>
      <c r="AM18" s="232" t="str">
        <f>IFERROR(INDEX(V!$R:$R,MATCH(AN18,V!$L:$L,0)),"")</f>
        <v/>
      </c>
      <c r="AN18" s="233" t="str">
        <f t="shared" si="5"/>
        <v/>
      </c>
      <c r="AO18" s="232" t="str">
        <f>IFERROR(INDEX(V!$R:$R,MATCH(AP18,V!$L:$L,0)),"")</f>
        <v/>
      </c>
      <c r="AP18" s="233" t="str">
        <f t="shared" si="6"/>
        <v/>
      </c>
    </row>
    <row r="19" spans="1:42" x14ac:dyDescent="0.2">
      <c r="A19" s="316"/>
      <c r="B19" s="317"/>
      <c r="C19" s="318"/>
      <c r="D19" s="319"/>
      <c r="E19" s="318"/>
      <c r="F19" s="320"/>
      <c r="G19" s="321"/>
      <c r="H19" s="322"/>
      <c r="I19" s="334"/>
      <c r="J19" s="300"/>
      <c r="K19" s="300"/>
      <c r="L19" s="300"/>
      <c r="M19" s="300"/>
      <c r="N19" s="300"/>
      <c r="O19" s="300"/>
      <c r="P19" s="300"/>
      <c r="Q19" s="300"/>
      <c r="R19" s="324" t="s">
        <v>246</v>
      </c>
      <c r="S19" s="300"/>
      <c r="T19" s="300"/>
      <c r="U19" s="300"/>
      <c r="V19" s="300"/>
      <c r="W19" s="300"/>
      <c r="X19" s="300"/>
      <c r="Y19" s="300"/>
      <c r="Z19" s="300"/>
      <c r="AA19" s="300"/>
      <c r="AB19" s="300"/>
      <c r="AC19" s="307"/>
      <c r="AD19" s="231">
        <f t="shared" si="0"/>
        <v>0</v>
      </c>
      <c r="AE19" s="232" t="str">
        <f>IFERROR(INDEX(V!$R:$R,MATCH(AF19,V!$L:$L,0)),"")</f>
        <v/>
      </c>
      <c r="AF19" s="233" t="str">
        <f t="shared" si="1"/>
        <v/>
      </c>
      <c r="AG19" s="232" t="str">
        <f>IFERROR(INDEX(V!$R:$R,MATCH(AH19,V!$L:$L,0)),"")</f>
        <v/>
      </c>
      <c r="AH19" s="233" t="str">
        <f t="shared" si="2"/>
        <v/>
      </c>
      <c r="AI19" s="232" t="str">
        <f>IFERROR(INDEX(V!$R:$R,MATCH(AJ19,V!$L:$L,0)),"")</f>
        <v/>
      </c>
      <c r="AJ19" s="233" t="str">
        <f t="shared" si="3"/>
        <v/>
      </c>
      <c r="AK19" s="232" t="str">
        <f>IFERROR(INDEX(V!$R:$R,MATCH(AL19,V!$L:$L,0)),"")</f>
        <v/>
      </c>
      <c r="AL19" s="233" t="str">
        <f t="shared" si="4"/>
        <v/>
      </c>
      <c r="AM19" s="232" t="str">
        <f>IFERROR(INDEX(V!$R:$R,MATCH(AN19,V!$L:$L,0)),"")</f>
        <v/>
      </c>
      <c r="AN19" s="233" t="str">
        <f t="shared" si="5"/>
        <v/>
      </c>
      <c r="AO19" s="232" t="str">
        <f>IFERROR(INDEX(V!$R:$R,MATCH(AP19,V!$L:$L,0)),"")</f>
        <v/>
      </c>
      <c r="AP19" s="233" t="str">
        <f t="shared" si="6"/>
        <v/>
      </c>
    </row>
    <row r="20" spans="1:42" x14ac:dyDescent="0.2">
      <c r="A20" s="200" t="s">
        <v>2</v>
      </c>
      <c r="B20" s="325"/>
      <c r="C20" s="290">
        <v>1</v>
      </c>
      <c r="D20" s="290">
        <v>2</v>
      </c>
      <c r="E20" s="290">
        <v>3</v>
      </c>
      <c r="F20" s="290">
        <v>4</v>
      </c>
      <c r="G20" s="290">
        <v>5</v>
      </c>
      <c r="H20" s="291" t="s">
        <v>169</v>
      </c>
      <c r="I20" s="291" t="s">
        <v>170</v>
      </c>
      <c r="J20" s="326" t="s">
        <v>239</v>
      </c>
      <c r="K20" s="327" t="s">
        <v>240</v>
      </c>
      <c r="L20" s="328" t="s">
        <v>241</v>
      </c>
      <c r="M20" s="328" t="s">
        <v>242</v>
      </c>
      <c r="N20" s="295" t="s">
        <v>171</v>
      </c>
      <c r="O20" s="295" t="s">
        <v>171</v>
      </c>
      <c r="P20" s="296" t="s">
        <v>243</v>
      </c>
      <c r="Q20" s="329" t="s">
        <v>21</v>
      </c>
      <c r="R20" s="329" t="b">
        <f>OR(AND(COUNTA(B21:B25)=3,COUNTA(C21:G25)=6),AND(COUNTA(B21:B25)=4,COUNTA(C21:G25)=12),AND(COUNTA(B21:B25)=5,COUNTA(C21:G25)=20))</f>
        <v>0</v>
      </c>
      <c r="S20" s="330" t="s">
        <v>244</v>
      </c>
      <c r="T20" s="331" t="s">
        <v>245</v>
      </c>
      <c r="U20" s="300"/>
      <c r="V20" s="300"/>
      <c r="W20" s="300"/>
      <c r="X20" s="300"/>
      <c r="Y20" s="300"/>
      <c r="Z20" s="300"/>
      <c r="AA20" s="300"/>
      <c r="AB20" s="300"/>
      <c r="AC20" s="300"/>
      <c r="AD20" s="231">
        <f t="shared" ref="AD20:AD31" si="7">SUM(AE20:AL20)</f>
        <v>0</v>
      </c>
      <c r="AE20" s="232" t="str">
        <f>IFERROR(INDEX(V!$R:$R,MATCH(AF20,V!$L:$L,0)),"")</f>
        <v/>
      </c>
      <c r="AF20" s="233" t="str">
        <f t="shared" si="1"/>
        <v/>
      </c>
      <c r="AG20" s="232" t="str">
        <f>IFERROR(INDEX(V!$R:$R,MATCH(AH20,V!$L:$L,0)),"")</f>
        <v/>
      </c>
      <c r="AH20" s="233" t="str">
        <f t="shared" si="2"/>
        <v/>
      </c>
      <c r="AI20" s="232" t="str">
        <f>IFERROR(INDEX(V!$R:$R,MATCH(AJ20,V!$L:$L,0)),"")</f>
        <v/>
      </c>
      <c r="AJ20" s="233" t="str">
        <f t="shared" si="3"/>
        <v/>
      </c>
      <c r="AK20" s="232" t="str">
        <f>IFERROR(INDEX(V!$R:$R,MATCH(AL20,V!$L:$L,0)),"")</f>
        <v/>
      </c>
      <c r="AL20" s="233" t="str">
        <f t="shared" si="4"/>
        <v/>
      </c>
      <c r="AM20" s="232" t="str">
        <f>IFERROR(INDEX(V!$R:$R,MATCH(AN20,V!$L:$L,0)),"")</f>
        <v/>
      </c>
      <c r="AN20" s="233" t="str">
        <f t="shared" si="5"/>
        <v/>
      </c>
      <c r="AO20" s="232" t="str">
        <f>IFERROR(INDEX(V!$R:$R,MATCH(AP20,V!$L:$L,0)),"")</f>
        <v/>
      </c>
      <c r="AP20" s="233" t="str">
        <f t="shared" si="6"/>
        <v/>
      </c>
    </row>
    <row r="21" spans="1:42" x14ac:dyDescent="0.2">
      <c r="A21" s="200">
        <v>1</v>
      </c>
      <c r="B21" s="302"/>
      <c r="C21" s="203"/>
      <c r="D21" s="202"/>
      <c r="E21" s="202"/>
      <c r="F21" s="202"/>
      <c r="G21" s="202"/>
      <c r="H21" s="201" t="str">
        <f>(IF(D21-C22&gt;0,1)+IF(E21-C23&gt;0,1)+IF(F21-C24&gt;0,1)+IF(G21-C25&gt;0,1))&amp;"-"&amp;(IF(D21-C22&lt;0,1)+IF(E21-C23&lt;0,1)+IF(F21-C24&lt;0,1)+IF(G21-C25&lt;0,1))</f>
        <v>0-0</v>
      </c>
      <c r="I21" s="202" t="str">
        <f>IF(AND(B21&lt;&gt;"",R$20=TRUE),A$20&amp;RANK(S21,S$21:S$25,0)," ")</f>
        <v xml:space="preserve"> </v>
      </c>
      <c r="J21" s="303">
        <f>IF(AND(Q21=1,Q22=1,D21&gt;C22),1)+IF(AND(Q21=1,Q23=1,E21&gt;C23),1)+IF(AND(Q21=1,Q24=1,F21&gt;C24),1)+IF(AND(Q21=1,Q25=1,G21&gt;C25),1)+IF(AND(Q21=2,Q22=2,D21&gt;C22),1)+IF(AND(Q21=2,Q23=2,E21&gt;C23),1)+IF(AND(Q21=2,Q24=2,F21&gt;C24),1)+IF(AND(Q21=2,Q25=2,G21&gt;C25),1)+IF(AND(Q21=3,Q22=3,D21&gt;C22),1)+IF(AND(Q21=3,Q23=3,E21&gt;C23),1)+IF(AND(Q21=3,Q24=3,F21&gt;C24),1)+IF(AND(Q21=3,Q25=3,G21&gt;C25),1)</f>
        <v>0</v>
      </c>
      <c r="K21" s="304">
        <f>SUM(AND(T21=T22,D21&gt;C22),AND(T21=T23,E21&gt;C23),AND(T21=T24,F21&gt;C24),AND(T21=T25,G21&gt;C25))</f>
        <v>0</v>
      </c>
      <c r="L21" s="305">
        <f>IF(AND(Q21=1,Q22=1),D21-C22)+IF(AND(Q21=1,Q23=1),E21-C23)+IF(AND(Q21=1,Q24=1),F21-C24)+IF(AND(Q21=1,Q25=1),G21-C25)+IF(AND(Q21=2,Q22=2),D21-C22)+IF(AND(Q21=2,Q23=2),E21-C23)+IF(AND(Q21=2,Q24=2),F21-C24)+IF(AND(Q21=2,Q25=2),G21-C25)+IF(AND(Q21=3,Q22=3),D21-C22)+IF(AND(Q21=3,Q23=3),E21-C23)+IF(AND(Q21=3,Q24=3),F21-C24)+IF(AND(Q21=3,Q25=3),G21-C25)+IF(AND(Q21=4,Q22=4),D21-C22)+IF(AND(Q21=4,Q23=4),E21-C23)+IF(AND(Q21=4,Q24=4),F21-C24)+IF(AND(Q21=4,Q25=4),G21-C25)</f>
        <v>0</v>
      </c>
      <c r="M21" s="306">
        <f>SUM(AND(R21=R22,D21&gt;C22),AND(R21=R23,E21&gt;C23),AND(R21=R24,F21&gt;C24),AND(R21=R25,G21&gt;C25))</f>
        <v>0</v>
      </c>
      <c r="N21" s="415" t="str">
        <f>SUM(C21:G21)&amp;"-"&amp;SUM(C21:C25)</f>
        <v>0-0</v>
      </c>
      <c r="O21" s="352">
        <f>D21+E21+F21+G21-C22-C23-C24-C25</f>
        <v>0</v>
      </c>
      <c r="P21" s="307" t="e">
        <f>SUM(C21:G21,C21:C25)/SUM(C21:C25)</f>
        <v>#DIV/0!</v>
      </c>
      <c r="Q21" s="204">
        <f>VALUE(LEFT(H21,1))</f>
        <v>0</v>
      </c>
      <c r="R21" s="205">
        <f>Q21*100000+J21*10000+K21*1000+100*L21</f>
        <v>0</v>
      </c>
      <c r="S21" s="308">
        <f>R21+M21*0.1+IF(ISNONTEXT(B21),0,0.01)+0.0001*O21</f>
        <v>0</v>
      </c>
      <c r="T21" s="309" t="str">
        <f>Q21&amp;J21</f>
        <v>00</v>
      </c>
      <c r="U21" s="300"/>
      <c r="V21" s="300"/>
      <c r="W21" s="300"/>
      <c r="X21" s="300"/>
      <c r="Y21" s="300"/>
      <c r="Z21" s="300"/>
      <c r="AA21" s="300"/>
      <c r="AB21" s="300"/>
      <c r="AC21" s="300"/>
      <c r="AD21" s="231">
        <f t="shared" si="7"/>
        <v>0</v>
      </c>
      <c r="AE21" s="232" t="str">
        <f>IFERROR(INDEX(V!$R:$R,MATCH(AF21,V!$L:$L,0)),"")</f>
        <v/>
      </c>
      <c r="AF21" s="233" t="str">
        <f t="shared" si="1"/>
        <v/>
      </c>
      <c r="AG21" s="232" t="str">
        <f>IFERROR(INDEX(V!$R:$R,MATCH(AH21,V!$L:$L,0)),"")</f>
        <v/>
      </c>
      <c r="AH21" s="233" t="str">
        <f t="shared" si="2"/>
        <v/>
      </c>
      <c r="AI21" s="232" t="str">
        <f>IFERROR(INDEX(V!$R:$R,MATCH(AJ21,V!$L:$L,0)),"")</f>
        <v/>
      </c>
      <c r="AJ21" s="233" t="str">
        <f t="shared" si="3"/>
        <v/>
      </c>
      <c r="AK21" s="232" t="str">
        <f>IFERROR(INDEX(V!$R:$R,MATCH(AL21,V!$L:$L,0)),"")</f>
        <v/>
      </c>
      <c r="AL21" s="233" t="str">
        <f t="shared" si="4"/>
        <v/>
      </c>
      <c r="AM21" s="232" t="str">
        <f>IFERROR(INDEX(V!$R:$R,MATCH(AN21,V!$L:$L,0)),"")</f>
        <v/>
      </c>
      <c r="AN21" s="233" t="str">
        <f t="shared" si="5"/>
        <v/>
      </c>
      <c r="AO21" s="232" t="str">
        <f>IFERROR(INDEX(V!$R:$R,MATCH(AP21,V!$L:$L,0)),"")</f>
        <v/>
      </c>
      <c r="AP21" s="233" t="str">
        <f t="shared" si="6"/>
        <v/>
      </c>
    </row>
    <row r="22" spans="1:42" x14ac:dyDescent="0.2">
      <c r="A22" s="200">
        <v>2</v>
      </c>
      <c r="B22" s="310"/>
      <c r="C22" s="202"/>
      <c r="D22" s="203"/>
      <c r="E22" s="202"/>
      <c r="F22" s="202"/>
      <c r="G22" s="202"/>
      <c r="H22" s="201" t="str">
        <f>(IF(C22-D21&gt;0,1)+IF(E22-D23&gt;0,1)+IF(F22-D24&gt;0,1)+IF(G22-D25&gt;0,1))&amp;"-"&amp;(IF(C22-D21&lt;0,1)+IF(E22-D23&lt;0,1)+IF(F22-D24&lt;0,1)+IF(G22-D25&lt;0,1))</f>
        <v>0-0</v>
      </c>
      <c r="I22" s="202" t="str">
        <f t="shared" ref="I22:I25" si="8">IF(AND(B22&lt;&gt;"",R$20=TRUE),A$20&amp;RANK(S22,S$21:S$25,0)," ")</f>
        <v xml:space="preserve"> </v>
      </c>
      <c r="J22" s="311">
        <f>IF(AND(Q22=1,Q21=1,C22&gt;D21),1)+IF(AND(Q22=1,Q23=1,E22&gt;D23),1)+IF(AND(Q22=1,Q24=1,F22&gt;D24),1)+IF(AND(Q22=1,Q25=1,G22&gt;D25),1)+IF(AND(Q22=2,Q21=2,C22&gt;D21),1)+IF(AND(Q22=2,Q23=2,E22&gt;D23),1)+IF(AND(Q22=2,Q24=2,F22&gt;D24),1)+IF(AND(Q22=2,Q25=2,G22&gt;D25),1)+IF(AND(Q22=3,Q21=3,C22&gt;D21),1)+IF(AND(Q22=3,Q23=3,E22&gt;D23),1)+IF(AND(Q22=3,Q24=3,F22&gt;D24),1)+IF(AND(Q22=3,Q25=3,G22&gt;D25),1)</f>
        <v>0</v>
      </c>
      <c r="K22" s="306">
        <f>SUM(AND(T22=T21,C22&gt;D21),AND(T22=T23,E22&gt;D23),AND(T22=T24,F22&gt;D24),AND(T22=T25,G22&gt;D25))</f>
        <v>0</v>
      </c>
      <c r="L22" s="312">
        <f>IF(AND(Q22=1,Q21=1),C22-D21)+IF(AND(Q22=1,Q23=1),E22-D23)+IF(AND(Q22=1,Q24=1),F22-D24)+IF(AND(Q22=1,Q25=1),G22-D25)+IF(AND(Q22=2,Q21=2),C22-D21)+IF(AND(Q22=2,Q23=2),E22-D23)+IF(AND(Q22=2,Q24=2),F22-D24)+IF(AND(Q22=2,Q25=2),G22-D25)+IF(AND(Q22=3,Q21=3),C22-D21)+IF(AND(Q22=3,Q23=3),E22-D23)+IF(AND(Q22=3,Q24=3),F22-D24)+IF(AND(Q22=3,Q25=3),G22-D25)+IF(AND(Q22=4,Q21=4),C22-D21)+IF(AND(Q22=4,Q23=4),E22-D23)+IF(AND(Q22=4,Q24=4),F22-D24)+IF(AND(Q22=4,Q25=4),G22-D25)</f>
        <v>0</v>
      </c>
      <c r="M22" s="306">
        <f>SUM(AND(R22=R21,C22&gt;D21),AND(R22=R23,E22&gt;D23),AND(R22=R24,F22&gt;D24),AND(R22=R25,G22&gt;D25))</f>
        <v>0</v>
      </c>
      <c r="N22" s="415" t="str">
        <f>SUM(C22:G22)&amp;"-"&amp;SUM(D21:D25)</f>
        <v>0-0</v>
      </c>
      <c r="O22" s="352">
        <f>C22+E22+F22+G22-D21-D23-D24-D25</f>
        <v>0</v>
      </c>
      <c r="P22" s="307" t="e">
        <f>SUM(C22:G22,D21:D25)/SUM(D21:D25)</f>
        <v>#DIV/0!</v>
      </c>
      <c r="Q22" s="313">
        <f>VALUE(LEFT(H22,1))</f>
        <v>0</v>
      </c>
      <c r="R22" s="205">
        <f>Q22*100000+J22*10000+K22*1000+100*L22</f>
        <v>0</v>
      </c>
      <c r="S22" s="308">
        <f>R22+M22*0.1+IF(ISNONTEXT(B22),0,0.01)+0.0001*O22</f>
        <v>0</v>
      </c>
      <c r="T22" s="309" t="str">
        <f>Q22&amp;J22</f>
        <v>00</v>
      </c>
      <c r="U22" s="300"/>
      <c r="V22" s="300"/>
      <c r="W22" s="300"/>
      <c r="X22" s="300"/>
      <c r="Y22" s="300"/>
      <c r="Z22" s="300"/>
      <c r="AA22" s="300"/>
      <c r="AB22" s="300"/>
      <c r="AC22" s="300"/>
      <c r="AD22" s="231">
        <f t="shared" si="7"/>
        <v>0</v>
      </c>
      <c r="AE22" s="232" t="str">
        <f>IFERROR(INDEX(V!$R:$R,MATCH(AF22,V!$L:$L,0)),"")</f>
        <v/>
      </c>
      <c r="AF22" s="233" t="str">
        <f t="shared" si="1"/>
        <v/>
      </c>
      <c r="AG22" s="232" t="str">
        <f>IFERROR(INDEX(V!$R:$R,MATCH(AH22,V!$L:$L,0)),"")</f>
        <v/>
      </c>
      <c r="AH22" s="233" t="str">
        <f t="shared" si="2"/>
        <v/>
      </c>
      <c r="AI22" s="232" t="str">
        <f>IFERROR(INDEX(V!$R:$R,MATCH(AJ22,V!$L:$L,0)),"")</f>
        <v/>
      </c>
      <c r="AJ22" s="233" t="str">
        <f t="shared" si="3"/>
        <v/>
      </c>
      <c r="AK22" s="232" t="str">
        <f>IFERROR(INDEX(V!$R:$R,MATCH(AL22,V!$L:$L,0)),"")</f>
        <v/>
      </c>
      <c r="AL22" s="233" t="str">
        <f t="shared" si="4"/>
        <v/>
      </c>
      <c r="AM22" s="232" t="str">
        <f>IFERROR(INDEX(V!$R:$R,MATCH(AN22,V!$L:$L,0)),"")</f>
        <v/>
      </c>
      <c r="AN22" s="233" t="str">
        <f t="shared" si="5"/>
        <v/>
      </c>
      <c r="AO22" s="232" t="str">
        <f>IFERROR(INDEX(V!$R:$R,MATCH(AP22,V!$L:$L,0)),"")</f>
        <v/>
      </c>
      <c r="AP22" s="233" t="str">
        <f t="shared" si="6"/>
        <v/>
      </c>
    </row>
    <row r="23" spans="1:42" x14ac:dyDescent="0.2">
      <c r="A23" s="200">
        <v>3</v>
      </c>
      <c r="B23" s="310"/>
      <c r="C23" s="202"/>
      <c r="D23" s="314"/>
      <c r="E23" s="203"/>
      <c r="F23" s="202"/>
      <c r="G23" s="202"/>
      <c r="H23" s="201" t="str">
        <f>(IF(C23-E21&gt;0,1)+IF(D23-E22&gt;0,1)+IF(F23-E24&gt;0,1)+IF(G23-E25&gt;0,1))&amp;"-"&amp;(IF(C23-E21&lt;0,1)+IF(D23-E22&lt;0,1)+IF(F23-E24&lt;0,1)+IF(G23-E25&lt;0,1))</f>
        <v>0-0</v>
      </c>
      <c r="I23" s="202" t="str">
        <f t="shared" si="8"/>
        <v xml:space="preserve"> </v>
      </c>
      <c r="J23" s="311">
        <f>IF(AND(Q23=1,Q21=1,C23&gt;E21),1)+IF(AND(Q23=1,Q22=1,D23&gt;E22),1)+IF(AND(Q23=1,Q24=1,F23&gt;E24),1)+IF(AND(Q23=1,Q25=1,G23&gt;E25),1)+IF(AND(Q23=2,Q21=2,C23&gt;E21),1)+IF(AND(Q23=2,Q22=2,D23&gt;E22),1)+IF(AND(Q23=2,Q24=2,F23&gt;E24),1)+IF(AND(Q23=2,Q25=2,G23&gt;E25),1)+IF(AND(Q23=3,Q21=3,C23&gt;E21),1)+IF(AND(Q23=3,Q22=3,D23&gt;E22),1)+IF(AND(Q23=3,Q24=3,F23&gt;E24),1)+IF(AND(Q23=3,Q25=3,G23&gt;E25),1)</f>
        <v>0</v>
      </c>
      <c r="K23" s="306">
        <f>SUM(AND(T23=T21,C23&gt;E21),AND(T23=T22,D23&gt;E22),AND(T23=T24,F23&gt;E24),AND(T23=T25,G23&gt;E25))</f>
        <v>0</v>
      </c>
      <c r="L23" s="312">
        <f>IF(AND(Q23=1,Q21=1),C23-E21)+IF(AND(Q23=1,Q22=1),D23-E22)+IF(AND(Q23=1,Q24=1),F23-E24)+IF(AND(Q23=1,Q25=1),G23-E25)+IF(AND(Q23=2,Q21=2),C23-E21)+IF(AND(Q23=2,Q22=2),D23-E22)+IF(AND(Q23=2,Q24=2),F23-E24)+IF(AND(Q23=2,Q25=2),G23-E25)+IF(AND(Q23=3,Q21=3),C23-E21)+IF(AND(Q23=3,Q22=3),D23-E22)+IF(AND(Q23=3,Q24=3),F23-E24)+IF(AND(Q23=3,Q25=3),G23-E25)+IF(AND(Q23=4,Q21=4),C23-E21)+IF(AND(Q23=4,Q22=4),D23-E22)+IF(AND(Q23=4,Q24=4),F23-E24)+IF(AND(Q23=4,Q25=4),G23-E25)</f>
        <v>0</v>
      </c>
      <c r="M23" s="306">
        <f>SUM(AND(R23=R21,C23&gt;E21),AND(R23=R22,D23&gt;E22),AND(R23=R24,F23&gt;E24),AND(R23=R25,G23&gt;E25))</f>
        <v>0</v>
      </c>
      <c r="N23" s="415" t="str">
        <f>SUM(C23:G23)&amp;"-"&amp;SUM(E21:E25)</f>
        <v>0-0</v>
      </c>
      <c r="O23" s="352">
        <f>C23+D23+F23+G23-E21-E22-E24-E25</f>
        <v>0</v>
      </c>
      <c r="P23" s="307" t="e">
        <f>SUM(C23:G23,E21:E25)/SUM(E21:E25)</f>
        <v>#DIV/0!</v>
      </c>
      <c r="Q23" s="313">
        <f>VALUE(LEFT(H23,1))</f>
        <v>0</v>
      </c>
      <c r="R23" s="205">
        <f>Q23*100000+J23*10000+K23*1000+100*L23</f>
        <v>0</v>
      </c>
      <c r="S23" s="308">
        <f>R23+M23*0.1+IF(ISNONTEXT(B23),0,0.01)+0.0001*O23</f>
        <v>0</v>
      </c>
      <c r="T23" s="309" t="str">
        <f>Q23&amp;J23</f>
        <v>00</v>
      </c>
      <c r="U23" s="300"/>
      <c r="V23" s="300"/>
      <c r="W23" s="300"/>
      <c r="X23" s="300"/>
      <c r="Y23" s="300"/>
      <c r="Z23" s="300"/>
      <c r="AA23" s="300"/>
      <c r="AB23" s="300"/>
      <c r="AC23" s="300"/>
      <c r="AD23" s="231">
        <f t="shared" si="7"/>
        <v>0</v>
      </c>
      <c r="AE23" s="232" t="str">
        <f>IFERROR(INDEX(V!$R:$R,MATCH(AF23,V!$L:$L,0)),"")</f>
        <v/>
      </c>
      <c r="AF23" s="233" t="str">
        <f t="shared" si="1"/>
        <v/>
      </c>
      <c r="AG23" s="232" t="str">
        <f>IFERROR(INDEX(V!$R:$R,MATCH(AH23,V!$L:$L,0)),"")</f>
        <v/>
      </c>
      <c r="AH23" s="233" t="str">
        <f t="shared" si="2"/>
        <v/>
      </c>
      <c r="AI23" s="232" t="str">
        <f>IFERROR(INDEX(V!$R:$R,MATCH(AJ23,V!$L:$L,0)),"")</f>
        <v/>
      </c>
      <c r="AJ23" s="233" t="str">
        <f t="shared" si="3"/>
        <v/>
      </c>
      <c r="AK23" s="232" t="str">
        <f>IFERROR(INDEX(V!$R:$R,MATCH(AL23,V!$L:$L,0)),"")</f>
        <v/>
      </c>
      <c r="AL23" s="233" t="str">
        <f t="shared" si="4"/>
        <v/>
      </c>
      <c r="AM23" s="232" t="str">
        <f>IFERROR(INDEX(V!$R:$R,MATCH(AN23,V!$L:$L,0)),"")</f>
        <v/>
      </c>
      <c r="AN23" s="233" t="str">
        <f t="shared" si="5"/>
        <v/>
      </c>
      <c r="AO23" s="232" t="str">
        <f>IFERROR(INDEX(V!$R:$R,MATCH(AP23,V!$L:$L,0)),"")</f>
        <v/>
      </c>
      <c r="AP23" s="233" t="str">
        <f t="shared" si="6"/>
        <v/>
      </c>
    </row>
    <row r="24" spans="1:42" x14ac:dyDescent="0.2">
      <c r="A24" s="200">
        <v>4</v>
      </c>
      <c r="B24" s="310"/>
      <c r="C24" s="202"/>
      <c r="D24" s="314"/>
      <c r="E24" s="202"/>
      <c r="F24" s="203"/>
      <c r="G24" s="333"/>
      <c r="H24" s="201" t="str">
        <f>(IF(C24-F21&gt;0,1)+IF(D24-F22&gt;0,1)+IF(E24-F23&gt;0,1)+IF(G24-F25&gt;0,1))&amp;"-"&amp;(IF(C24-F21&lt;0,1)+IF(D24-F22&lt;0,1)+IF(E24-F23&lt;0,1)+IF(G24-F25&lt;0,1))</f>
        <v>0-0</v>
      </c>
      <c r="I24" s="202" t="str">
        <f t="shared" si="8"/>
        <v xml:space="preserve"> </v>
      </c>
      <c r="J24" s="311">
        <f>IF(AND(Q24=1,Q21=1,C24&gt;F21),1)+IF(AND(Q24=1,Q22=1,D24&gt;F22),1)+IF(AND(Q24=1,Q23=1,E24&gt;F23),1)+IF(AND(Q24=1,Q25=1,G24&gt;F25),1)+IF(AND(Q24=2,Q21=2,C24&gt;F21),1)+IF(AND(Q24=2,Q22=2,D24&gt;F22),1)+IF(AND(Q24=2,Q23=2,E24&gt;F23),1)+IF(AND(Q24=2,Q25=2,G24&gt;F25),1)+IF(AND(Q24=3,Q21=3,C24&gt;F21),1)+IF(AND(Q24=3,Q22=3,D24&gt;F22),1)+IF(AND(Q24=3,Q23=3,E24&gt;F23),1)+IF(AND(Q24=3,Q25=3,G24&gt;F25),1)</f>
        <v>0</v>
      </c>
      <c r="K24" s="306">
        <f>SUM(AND(T24=T21,C24&gt;F21),AND(T24=T22,D24&gt;F22),AND(T24=T23,E24&gt;F23),AND(T24=T25,G24&gt;F25))</f>
        <v>0</v>
      </c>
      <c r="L24" s="312">
        <f>IF(AND(Q24=1,Q21=1),C24-F21)+IF(AND(Q24=1,Q22=1),D24-F22)+IF(AND(Q24=1,Q23=1),E24-F23)+IF(AND(Q24=1,Q25=1),G24-F25)+IF(AND(Q24=2,Q21=2),C24-F21)+IF(AND(Q24=2,Q22=2),D24-F22)+IF(AND(Q24=2,Q23=2),E24-F23)+IF(AND(Q24=2,Q25=2),G24-F25)+IF(AND(Q24=3,Q21=3),C24-F21)+IF(AND(Q24=3,Q22=3),D24-F22)+IF(AND(Q24=3,Q23=3),E24-F23)+IF(AND(Q24=3,Q25=3),G24-F25)+IF(AND(Q24=4,Q21=4),C24-F21)+IF(AND(Q24=4,Q22=4),D24-F22)+IF(AND(Q24=4,Q23=4),E24-F23)+IF(AND(Q24=4,Q25=4),G24-F25)</f>
        <v>0</v>
      </c>
      <c r="M24" s="306">
        <f>SUM(AND(R24=R21,C24&gt;F21),AND(R24=R22,D24&gt;F22),AND(R24=R23,E24&gt;F23),AND(R24=R25,G24&gt;F25))</f>
        <v>0</v>
      </c>
      <c r="N24" s="415" t="str">
        <f>SUM(C24:G24)&amp;"-"&amp;SUM(F21:F25)</f>
        <v>0-0</v>
      </c>
      <c r="O24" s="352">
        <f>C24+D24+E24+G24-F21-F22-F23-F25</f>
        <v>0</v>
      </c>
      <c r="P24" s="307" t="e">
        <f>SUM(C24:G24,F21:F25)/SUM(F21:F25)</f>
        <v>#DIV/0!</v>
      </c>
      <c r="Q24" s="313">
        <f>VALUE(LEFT(H24,1))</f>
        <v>0</v>
      </c>
      <c r="R24" s="205">
        <f>Q24*100000+J24*10000+K24*1000+100*L24</f>
        <v>0</v>
      </c>
      <c r="S24" s="308">
        <f>R24+M24*0.1+IF(ISNONTEXT(B24),0,0.01)+0.0001*O24</f>
        <v>0</v>
      </c>
      <c r="T24" s="309" t="str">
        <f>Q24&amp;J24</f>
        <v>00</v>
      </c>
      <c r="U24" s="300"/>
      <c r="V24" s="300"/>
      <c r="W24" s="300"/>
      <c r="X24" s="300"/>
      <c r="Y24" s="300"/>
      <c r="Z24" s="300"/>
      <c r="AA24" s="300"/>
      <c r="AB24" s="300"/>
      <c r="AC24" s="300"/>
      <c r="AD24" s="231">
        <f t="shared" si="7"/>
        <v>0</v>
      </c>
      <c r="AE24" s="232" t="str">
        <f>IFERROR(INDEX(V!$R:$R,MATCH(AF24,V!$L:$L,0)),"")</f>
        <v/>
      </c>
      <c r="AF24" s="233" t="str">
        <f t="shared" si="1"/>
        <v/>
      </c>
      <c r="AG24" s="232" t="str">
        <f>IFERROR(INDEX(V!$R:$R,MATCH(AH24,V!$L:$L,0)),"")</f>
        <v/>
      </c>
      <c r="AH24" s="233" t="str">
        <f t="shared" si="2"/>
        <v/>
      </c>
      <c r="AI24" s="232" t="str">
        <f>IFERROR(INDEX(V!$R:$R,MATCH(AJ24,V!$L:$L,0)),"")</f>
        <v/>
      </c>
      <c r="AJ24" s="233" t="str">
        <f t="shared" si="3"/>
        <v/>
      </c>
      <c r="AK24" s="232" t="str">
        <f>IFERROR(INDEX(V!$R:$R,MATCH(AL24,V!$L:$L,0)),"")</f>
        <v/>
      </c>
      <c r="AL24" s="233" t="str">
        <f t="shared" si="4"/>
        <v/>
      </c>
      <c r="AM24" s="232" t="str">
        <f>IFERROR(INDEX(V!$R:$R,MATCH(AN24,V!$L:$L,0)),"")</f>
        <v/>
      </c>
      <c r="AN24" s="233" t="str">
        <f t="shared" si="5"/>
        <v/>
      </c>
      <c r="AO24" s="232" t="str">
        <f>IFERROR(INDEX(V!$R:$R,MATCH(AP24,V!$L:$L,0)),"")</f>
        <v/>
      </c>
      <c r="AP24" s="233" t="str">
        <f t="shared" si="6"/>
        <v/>
      </c>
    </row>
    <row r="25" spans="1:42" x14ac:dyDescent="0.2">
      <c r="A25" s="200">
        <v>5</v>
      </c>
      <c r="B25" s="315"/>
      <c r="C25" s="202"/>
      <c r="D25" s="202"/>
      <c r="E25" s="202"/>
      <c r="F25" s="202"/>
      <c r="G25" s="203"/>
      <c r="H25" s="201" t="str">
        <f>(IF(C25-G21&gt;0,1)+IF(D25-G22&gt;0,1)+IF(E25-G23&gt;0,1)+IF(F25-G24&gt;0,1))&amp;"-"&amp;(IF(C25-G21&lt;0,1)+IF(D25-G22&lt;0,1)+IF(E25-G23&lt;0,1)+IF(F25-G24&lt;0,1))</f>
        <v>0-0</v>
      </c>
      <c r="I25" s="202" t="str">
        <f t="shared" si="8"/>
        <v xml:space="preserve"> </v>
      </c>
      <c r="J25" s="311">
        <f>IF(AND(Q25=1,Q21=1,C25&gt;G21),1)+IF(AND(Q25=1,Q22=1,D25&gt;G22),1)+IF(AND(Q25=1,Q23=1,E25&gt;G23),1)+IF(AND(Q25=1,Q24=1,F25&gt;G24),1)+IF(AND(Q25=2,Q21=2,C25&gt;G21),1)+IF(AND(Q25=2,Q22=2,D25&gt;G22),1)+IF(AND(Q25=2,Q23=2,E25&gt;G23),1)+IF(AND(Q25=2,Q24=2,F25&gt;G24),1)+IF(AND(Q25=3,Q21=3,C25&gt;G21),1)+IF(AND(Q25=3,Q22=3,D25&gt;G22),1)+IF(AND(Q25=3,Q23=3,E25&gt;G23),1)+IF(AND(Q25=3,Q24=3,F25&gt;G24),1)</f>
        <v>0</v>
      </c>
      <c r="K25" s="306">
        <f>SUM(AND(T25=T21,C25&gt;G21),AND(T25=T22,D25&gt;G22),AND(T25=T23,E25&gt;G23),AND(T25=T24,F25&gt;G24))</f>
        <v>0</v>
      </c>
      <c r="L25" s="312">
        <f>IF(AND(Q25=1,Q21=1),C25-G21)+IF(AND(Q25=1,Q22=1),D25-G22)+IF(AND(Q25=1,Q23=1),E25-G23)+IF(AND(Q25=1,Q24=1),F25-G24)+IF(AND(Q25=2,Q21=2),C25-G21)+IF(AND(Q25=2,Q22=2),D25-G22)+IF(AND(Q25=2,Q23=2),E25-G23)+IF(AND(Q25=2,Q24=2),F25-G24)+IF(AND(Q25=3,Q21=3),C25-G21)+IF(AND(Q25=3,Q22=3),D25-G22)+IF(AND(Q25=3,Q23=3),E25-G23)+IF(AND(Q25=3,Q24=3),F25-G24)+IF(AND(Q25=4,Q21=4),C25-G21)+IF(AND(Q25=4,Q22=4),D25-G22)+IF(AND(Q25=4,Q23=4),E25-G23)+IF(AND(Q25=4,Q24=4),F25-G24)</f>
        <v>0</v>
      </c>
      <c r="M25" s="306">
        <f>SUM(AND(R25=R21,C25&gt;G21),AND(R25=R22,D25&gt;G22),AND(R25=R23,E25&gt;G23),AND(R25=R24,F25&gt;G24))</f>
        <v>0</v>
      </c>
      <c r="N25" s="415" t="str">
        <f>SUM(C25:G25)&amp;"-"&amp;SUM(G21:G25)</f>
        <v>0-0</v>
      </c>
      <c r="O25" s="352">
        <f>C25+D25+E25+F25-G21-G22-G23-G24</f>
        <v>0</v>
      </c>
      <c r="P25" s="307" t="e">
        <f>SUM(C25:G25,G21:G25)/SUM(G21:G25)</f>
        <v>#DIV/0!</v>
      </c>
      <c r="Q25" s="313">
        <f>VALUE(LEFT(H25,1))</f>
        <v>0</v>
      </c>
      <c r="R25" s="205">
        <f>Q25*100000+J25*10000+K25*1000+100*L25</f>
        <v>0</v>
      </c>
      <c r="S25" s="308">
        <f>R25+M25*0.1+IF(ISNONTEXT(B25),0,0.01)+0.0001*O25</f>
        <v>0</v>
      </c>
      <c r="T25" s="309" t="str">
        <f>Q25&amp;J25</f>
        <v>00</v>
      </c>
      <c r="U25" s="300"/>
      <c r="V25" s="300"/>
      <c r="W25" s="300"/>
      <c r="X25" s="300"/>
      <c r="Y25" s="300"/>
      <c r="Z25" s="300"/>
      <c r="AA25" s="300"/>
      <c r="AB25" s="300"/>
      <c r="AC25" s="300"/>
      <c r="AD25" s="231">
        <f t="shared" si="7"/>
        <v>0</v>
      </c>
      <c r="AE25" s="232" t="str">
        <f>IFERROR(INDEX(V!$R:$R,MATCH(AF25,V!$L:$L,0)),"")</f>
        <v/>
      </c>
      <c r="AF25" s="233" t="str">
        <f t="shared" si="1"/>
        <v/>
      </c>
      <c r="AG25" s="232" t="str">
        <f>IFERROR(INDEX(V!$R:$R,MATCH(AH25,V!$L:$L,0)),"")</f>
        <v/>
      </c>
      <c r="AH25" s="233" t="str">
        <f t="shared" si="2"/>
        <v/>
      </c>
      <c r="AI25" s="232" t="str">
        <f>IFERROR(INDEX(V!$R:$R,MATCH(AJ25,V!$L:$L,0)),"")</f>
        <v/>
      </c>
      <c r="AJ25" s="233" t="str">
        <f t="shared" si="3"/>
        <v/>
      </c>
      <c r="AK25" s="232" t="str">
        <f>IFERROR(INDEX(V!$R:$R,MATCH(AL25,V!$L:$L,0)),"")</f>
        <v/>
      </c>
      <c r="AL25" s="233" t="str">
        <f t="shared" si="4"/>
        <v/>
      </c>
      <c r="AM25" s="232" t="str">
        <f>IFERROR(INDEX(V!$R:$R,MATCH(AN25,V!$L:$L,0)),"")</f>
        <v/>
      </c>
      <c r="AN25" s="233" t="str">
        <f t="shared" si="5"/>
        <v/>
      </c>
      <c r="AO25" s="232" t="str">
        <f>IFERROR(INDEX(V!$R:$R,MATCH(AP25,V!$L:$L,0)),"")</f>
        <v/>
      </c>
      <c r="AP25" s="233" t="str">
        <f t="shared" si="6"/>
        <v/>
      </c>
    </row>
    <row r="26" spans="1:42" x14ac:dyDescent="0.2">
      <c r="A26" s="335"/>
      <c r="B26" s="336"/>
      <c r="C26" s="321"/>
      <c r="D26" s="321"/>
      <c r="E26" s="321"/>
      <c r="F26" s="337"/>
      <c r="G26" s="337"/>
      <c r="H26" s="338"/>
      <c r="I26" s="339"/>
      <c r="J26" s="300"/>
      <c r="K26" s="300"/>
      <c r="L26" s="300"/>
      <c r="M26" s="300"/>
      <c r="N26" s="300"/>
      <c r="O26" s="300"/>
      <c r="P26" s="300"/>
      <c r="Q26" s="300"/>
      <c r="R26" s="324" t="s">
        <v>246</v>
      </c>
      <c r="S26" s="300"/>
      <c r="T26" s="300"/>
      <c r="U26" s="300"/>
      <c r="V26" s="300"/>
      <c r="W26" s="300"/>
      <c r="X26" s="300"/>
      <c r="Y26" s="300"/>
      <c r="Z26" s="300"/>
      <c r="AA26" s="300"/>
      <c r="AB26" s="300"/>
      <c r="AC26" s="300"/>
      <c r="AD26" s="231">
        <f t="shared" si="7"/>
        <v>0</v>
      </c>
      <c r="AE26" s="232" t="str">
        <f>IFERROR(INDEX(V!$R:$R,MATCH(AF26,V!$L:$L,0)),"")</f>
        <v/>
      </c>
      <c r="AF26" s="233" t="str">
        <f t="shared" si="1"/>
        <v/>
      </c>
      <c r="AG26" s="232" t="str">
        <f>IFERROR(INDEX(V!$R:$R,MATCH(AH26,V!$L:$L,0)),"")</f>
        <v/>
      </c>
      <c r="AH26" s="233" t="str">
        <f t="shared" si="2"/>
        <v/>
      </c>
      <c r="AI26" s="232" t="str">
        <f>IFERROR(INDEX(V!$R:$R,MATCH(AJ26,V!$L:$L,0)),"")</f>
        <v/>
      </c>
      <c r="AJ26" s="233" t="str">
        <f t="shared" si="3"/>
        <v/>
      </c>
      <c r="AK26" s="232" t="str">
        <f>IFERROR(INDEX(V!$R:$R,MATCH(AL26,V!$L:$L,0)),"")</f>
        <v/>
      </c>
      <c r="AL26" s="233" t="str">
        <f t="shared" si="4"/>
        <v/>
      </c>
      <c r="AM26" s="232" t="str">
        <f>IFERROR(INDEX(V!$R:$R,MATCH(AN26,V!$L:$L,0)),"")</f>
        <v/>
      </c>
      <c r="AN26" s="233" t="str">
        <f t="shared" si="5"/>
        <v/>
      </c>
      <c r="AO26" s="232" t="str">
        <f>IFERROR(INDEX(V!$R:$R,MATCH(AP26,V!$L:$L,0)),"")</f>
        <v/>
      </c>
      <c r="AP26" s="233" t="str">
        <f t="shared" si="6"/>
        <v/>
      </c>
    </row>
    <row r="27" spans="1:42" x14ac:dyDescent="0.2">
      <c r="A27" s="200" t="s">
        <v>3</v>
      </c>
      <c r="B27" s="325"/>
      <c r="C27" s="290">
        <v>1</v>
      </c>
      <c r="D27" s="290">
        <v>2</v>
      </c>
      <c r="E27" s="290">
        <v>3</v>
      </c>
      <c r="F27" s="290">
        <v>4</v>
      </c>
      <c r="G27" s="290">
        <v>5</v>
      </c>
      <c r="H27" s="291" t="s">
        <v>169</v>
      </c>
      <c r="I27" s="291" t="s">
        <v>170</v>
      </c>
      <c r="J27" s="326" t="s">
        <v>239</v>
      </c>
      <c r="K27" s="327" t="s">
        <v>240</v>
      </c>
      <c r="L27" s="328" t="s">
        <v>241</v>
      </c>
      <c r="M27" s="328" t="s">
        <v>242</v>
      </c>
      <c r="N27" s="295" t="s">
        <v>171</v>
      </c>
      <c r="O27" s="295" t="s">
        <v>171</v>
      </c>
      <c r="P27" s="296" t="s">
        <v>243</v>
      </c>
      <c r="Q27" s="329" t="s">
        <v>21</v>
      </c>
      <c r="R27" s="329" t="b">
        <f>OR(AND(COUNTA(B28:B32)=3,COUNTA(C28:G32)=6),AND(COUNTA(B28:B32)=4,COUNTA(C28:G32)=12),AND(COUNTA(B28:B32)=5,COUNTA(C28:G32)=20))</f>
        <v>0</v>
      </c>
      <c r="S27" s="330" t="s">
        <v>244</v>
      </c>
      <c r="T27" s="331" t="s">
        <v>245</v>
      </c>
      <c r="U27" s="300"/>
      <c r="V27" s="300"/>
      <c r="W27" s="300"/>
      <c r="X27" s="300"/>
      <c r="Y27" s="300"/>
      <c r="Z27" s="300"/>
      <c r="AA27" s="300"/>
      <c r="AB27" s="300"/>
      <c r="AC27" s="300"/>
      <c r="AD27" s="231">
        <f t="shared" si="7"/>
        <v>0</v>
      </c>
      <c r="AE27" s="232" t="str">
        <f>IFERROR(INDEX(V!$R:$R,MATCH(AF27,V!$L:$L,0)),"")</f>
        <v/>
      </c>
      <c r="AF27" s="233" t="str">
        <f t="shared" si="1"/>
        <v/>
      </c>
      <c r="AG27" s="232" t="str">
        <f>IFERROR(INDEX(V!$R:$R,MATCH(AH27,V!$L:$L,0)),"")</f>
        <v/>
      </c>
      <c r="AH27" s="233" t="str">
        <f t="shared" si="2"/>
        <v/>
      </c>
      <c r="AI27" s="232" t="str">
        <f>IFERROR(INDEX(V!$R:$R,MATCH(AJ27,V!$L:$L,0)),"")</f>
        <v/>
      </c>
      <c r="AJ27" s="233" t="str">
        <f t="shared" si="3"/>
        <v/>
      </c>
      <c r="AK27" s="232" t="str">
        <f>IFERROR(INDEX(V!$R:$R,MATCH(AL27,V!$L:$L,0)),"")</f>
        <v/>
      </c>
      <c r="AL27" s="233" t="str">
        <f t="shared" si="4"/>
        <v/>
      </c>
      <c r="AM27" s="232" t="str">
        <f>IFERROR(INDEX(V!$R:$R,MATCH(AN27,V!$L:$L,0)),"")</f>
        <v/>
      </c>
      <c r="AN27" s="233" t="str">
        <f t="shared" si="5"/>
        <v/>
      </c>
      <c r="AO27" s="232" t="str">
        <f>IFERROR(INDEX(V!$R:$R,MATCH(AP27,V!$L:$L,0)),"")</f>
        <v/>
      </c>
      <c r="AP27" s="233" t="str">
        <f t="shared" si="6"/>
        <v/>
      </c>
    </row>
    <row r="28" spans="1:42" x14ac:dyDescent="0.2">
      <c r="A28" s="200">
        <v>1</v>
      </c>
      <c r="B28" s="340"/>
      <c r="C28" s="203"/>
      <c r="D28" s="202"/>
      <c r="E28" s="202"/>
      <c r="F28" s="202"/>
      <c r="G28" s="202"/>
      <c r="H28" s="201" t="str">
        <f>(IF(D28-C29&gt;0,1)+IF(E28-C30&gt;0,1)+IF(F28-C31&gt;0,1)+IF(G28-C32&gt;0,1))&amp;"-"&amp;(IF(D28-C29&lt;0,1)+IF(E28-C30&lt;0,1)+IF(F28-C31&lt;0,1)+IF(G28-C32&lt;0,1))</f>
        <v>0-0</v>
      </c>
      <c r="I28" s="202" t="str">
        <f>IF(AND(B28&lt;&gt;"",R$27=TRUE),A$27&amp;RANK(S28,S$28:S$32,0)," ")</f>
        <v xml:space="preserve"> </v>
      </c>
      <c r="J28" s="303">
        <f>IF(AND(Q28=1,Q29=1,D28&gt;C29),1)+IF(AND(Q28=1,Q30=1,E28&gt;C30),1)+IF(AND(Q28=1,Q31=1,F28&gt;C31),1)+IF(AND(Q28=1,Q32=1,G28&gt;C32),1)+IF(AND(Q28=2,Q29=2,D28&gt;C29),1)+IF(AND(Q28=2,Q30=2,E28&gt;C30),1)+IF(AND(Q28=2,Q31=2,F28&gt;C31),1)+IF(AND(Q28=2,Q32=2,G28&gt;C32),1)+IF(AND(Q28=3,Q29=3,D28&gt;C29),1)+IF(AND(Q28=3,Q30=3,E28&gt;C30),1)+IF(AND(Q28=3,Q31=3,F28&gt;C31),1)+IF(AND(Q28=3,Q32=3,G28&gt;C32),1)</f>
        <v>0</v>
      </c>
      <c r="K28" s="304">
        <f>SUM(AND(T28=T29,D28&gt;C29),AND(T28=T30,E28&gt;C30),AND(T28=T31,F28&gt;C31),AND(T28=T32,G28&gt;C32))</f>
        <v>0</v>
      </c>
      <c r="L28" s="305">
        <f>IF(AND(Q28=1,Q29=1),D28-C29)+IF(AND(Q28=1,Q30=1),E28-C30)+IF(AND(Q28=1,Q31=1),F28-C31)+IF(AND(Q28=1,Q32=1),G28-C32)+IF(AND(Q28=2,Q29=2),D28-C29)+IF(AND(Q28=2,Q30=2),E28-C30)+IF(AND(Q28=2,Q31=2),F28-C31)+IF(AND(Q28=2,Q32=2),G28-C32)+IF(AND(Q28=3,Q29=3),D28-C29)+IF(AND(Q28=3,Q30=3),E28-C30)+IF(AND(Q28=3,Q31=3),F28-C31)+IF(AND(Q28=3,Q32=3),G28-C32)+IF(AND(Q28=4,Q29=4),D28-C29)+IF(AND(Q28=4,Q30=4),E28-C30)+IF(AND(Q28=4,Q31=4),F28-C31)+IF(AND(Q28=4,Q32=4),G28-C32)</f>
        <v>0</v>
      </c>
      <c r="M28" s="306">
        <f>SUM(AND(R28=R29,D28&gt;C29),AND(R28=R30,E28&gt;C30),AND(R28=R31,F28&gt;C31),AND(R28=R32,G28&gt;C32))</f>
        <v>0</v>
      </c>
      <c r="N28" s="415" t="str">
        <f>SUM(C28:G28)&amp;"-"&amp;SUM(C28:C32)</f>
        <v>0-0</v>
      </c>
      <c r="O28" s="352">
        <f>D28+E28+F28+G28-C29-C30-C31-C32</f>
        <v>0</v>
      </c>
      <c r="P28" s="307" t="e">
        <f>SUM(C28:G28,C28:C32)/SUM(C28:C32)</f>
        <v>#DIV/0!</v>
      </c>
      <c r="Q28" s="204">
        <f>VALUE(LEFT(H28,1))</f>
        <v>0</v>
      </c>
      <c r="R28" s="205">
        <f>Q28*100000+J28*10000+K28*1000+100*L28</f>
        <v>0</v>
      </c>
      <c r="S28" s="308">
        <f>R28+M28*0.1+IF(ISNONTEXT(B28),0,0.01)+0.0001*O28</f>
        <v>0</v>
      </c>
      <c r="T28" s="309" t="str">
        <f>Q28&amp;J28</f>
        <v>00</v>
      </c>
      <c r="U28" s="300"/>
      <c r="V28" s="300"/>
      <c r="W28" s="300"/>
      <c r="X28" s="300"/>
      <c r="Y28" s="300"/>
      <c r="Z28" s="300"/>
      <c r="AA28" s="300"/>
      <c r="AB28" s="300"/>
      <c r="AC28" s="300"/>
      <c r="AD28" s="231">
        <f t="shared" si="7"/>
        <v>0</v>
      </c>
      <c r="AE28" s="232" t="str">
        <f>IFERROR(INDEX(V!$R:$R,MATCH(AF28,V!$L:$L,0)),"")</f>
        <v/>
      </c>
      <c r="AF28" s="233" t="str">
        <f t="shared" si="1"/>
        <v/>
      </c>
      <c r="AG28" s="232" t="str">
        <f>IFERROR(INDEX(V!$R:$R,MATCH(AH28,V!$L:$L,0)),"")</f>
        <v/>
      </c>
      <c r="AH28" s="233" t="str">
        <f t="shared" si="2"/>
        <v/>
      </c>
      <c r="AI28" s="232" t="str">
        <f>IFERROR(INDEX(V!$R:$R,MATCH(AJ28,V!$L:$L,0)),"")</f>
        <v/>
      </c>
      <c r="AJ28" s="233" t="str">
        <f t="shared" si="3"/>
        <v/>
      </c>
      <c r="AK28" s="232" t="str">
        <f>IFERROR(INDEX(V!$R:$R,MATCH(AL28,V!$L:$L,0)),"")</f>
        <v/>
      </c>
      <c r="AL28" s="233" t="str">
        <f t="shared" si="4"/>
        <v/>
      </c>
      <c r="AM28" s="232" t="str">
        <f>IFERROR(INDEX(V!$R:$R,MATCH(AN28,V!$L:$L,0)),"")</f>
        <v/>
      </c>
      <c r="AN28" s="233" t="str">
        <f t="shared" si="5"/>
        <v/>
      </c>
      <c r="AO28" s="232" t="str">
        <f>IFERROR(INDEX(V!$R:$R,MATCH(AP28,V!$L:$L,0)),"")</f>
        <v/>
      </c>
      <c r="AP28" s="233" t="str">
        <f t="shared" si="6"/>
        <v/>
      </c>
    </row>
    <row r="29" spans="1:42" x14ac:dyDescent="0.2">
      <c r="A29" s="200">
        <v>2</v>
      </c>
      <c r="B29" s="310"/>
      <c r="C29" s="202"/>
      <c r="D29" s="203"/>
      <c r="E29" s="202"/>
      <c r="F29" s="202"/>
      <c r="G29" s="202"/>
      <c r="H29" s="201" t="str">
        <f>(IF(C29-D28&gt;0,1)+IF(E29-D30&gt;0,1)+IF(F29-D31&gt;0,1)+IF(G29-D32&gt;0,1))&amp;"-"&amp;(IF(C29-D28&lt;0,1)+IF(E29-D30&lt;0,1)+IF(F29-D31&lt;0,1)+IF(G29-D32&lt;0,1))</f>
        <v>0-0</v>
      </c>
      <c r="I29" s="202" t="str">
        <f t="shared" ref="I29:I32" si="9">IF(AND(B29&lt;&gt;"",R$27=TRUE),A$27&amp;RANK(S29,S$28:S$32,0)," ")</f>
        <v xml:space="preserve"> </v>
      </c>
      <c r="J29" s="311">
        <f>IF(AND(Q29=1,Q28=1,C29&gt;D28),1)+IF(AND(Q29=1,Q30=1,E29&gt;D30),1)+IF(AND(Q29=1,Q31=1,F29&gt;D31),1)+IF(AND(Q29=1,Q32=1,G29&gt;D32),1)+IF(AND(Q29=2,Q28=2,C29&gt;D28),1)+IF(AND(Q29=2,Q30=2,E29&gt;D30),1)+IF(AND(Q29=2,Q31=2,F29&gt;D31),1)+IF(AND(Q29=2,Q32=2,G29&gt;D32),1)+IF(AND(Q29=3,Q28=3,C29&gt;D28),1)+IF(AND(Q29=3,Q30=3,E29&gt;D30),1)+IF(AND(Q29=3,Q31=3,F29&gt;D31),1)+IF(AND(Q29=3,Q32=3,G29&gt;D32),1)</f>
        <v>0</v>
      </c>
      <c r="K29" s="306">
        <f>SUM(AND(T29=T28,C29&gt;D28),AND(T29=T30,E29&gt;D30),AND(T29=T31,F29&gt;D31),AND(T29=T32,G29&gt;D32))</f>
        <v>0</v>
      </c>
      <c r="L29" s="312">
        <f>IF(AND(Q29=1,Q28=1),C29-D28)+IF(AND(Q29=1,Q30=1),E29-D30)+IF(AND(Q29=1,Q31=1),F29-D31)+IF(AND(Q29=1,Q32=1),G29-D32)+IF(AND(Q29=2,Q28=2),C29-D28)+IF(AND(Q29=2,Q30=2),E29-D30)+IF(AND(Q29=2,Q31=2),F29-D31)+IF(AND(Q29=2,Q32=2),G29-D32)+IF(AND(Q29=3,Q28=3),C29-D28)+IF(AND(Q29=3,Q30=3),E29-D30)+IF(AND(Q29=3,Q31=3),F29-D31)+IF(AND(Q29=3,Q32=3),G29-D32)+IF(AND(Q29=4,Q28=4),C29-D28)+IF(AND(Q29=4,Q30=4),E29-D30)+IF(AND(Q29=4,Q31=4),F29-D31)+IF(AND(Q29=4,Q32=4),G29-D32)</f>
        <v>0</v>
      </c>
      <c r="M29" s="306">
        <f>SUM(AND(R29=R28,C29&gt;D28),AND(R29=R30,E29&gt;D30),AND(R29=R31,F29&gt;D31),AND(R29=R32,G29&gt;D32))</f>
        <v>0</v>
      </c>
      <c r="N29" s="415" t="str">
        <f>SUM(C29:G29)&amp;"-"&amp;SUM(D28:D32)</f>
        <v>0-0</v>
      </c>
      <c r="O29" s="352">
        <f>C29+E29+F29+G29-D28-D30-D31-D32</f>
        <v>0</v>
      </c>
      <c r="P29" s="307" t="e">
        <f>SUM(C29:G29,D28:D32)/SUM(D28:D32)</f>
        <v>#DIV/0!</v>
      </c>
      <c r="Q29" s="313">
        <f>VALUE(LEFT(H29,1))</f>
        <v>0</v>
      </c>
      <c r="R29" s="205">
        <f>Q29*100000+J29*10000+K29*1000+100*L29</f>
        <v>0</v>
      </c>
      <c r="S29" s="308">
        <f>R29+M29*0.1+IF(ISNONTEXT(B29),0,0.01)+0.0001*O29</f>
        <v>0</v>
      </c>
      <c r="T29" s="309" t="str">
        <f>Q29&amp;J29</f>
        <v>00</v>
      </c>
      <c r="U29" s="300"/>
      <c r="V29" s="300"/>
      <c r="W29" s="300"/>
      <c r="X29" s="300"/>
      <c r="Y29" s="300"/>
      <c r="Z29" s="300"/>
      <c r="AA29" s="300"/>
      <c r="AB29" s="300"/>
      <c r="AC29" s="300"/>
      <c r="AD29" s="231">
        <f t="shared" si="7"/>
        <v>0</v>
      </c>
      <c r="AE29" s="232" t="str">
        <f>IFERROR(INDEX(V!$R:$R,MATCH(AF29,V!$L:$L,0)),"")</f>
        <v/>
      </c>
      <c r="AF29" s="233" t="str">
        <f t="shared" si="1"/>
        <v/>
      </c>
      <c r="AG29" s="232" t="str">
        <f>IFERROR(INDEX(V!$R:$R,MATCH(AH29,V!$L:$L,0)),"")</f>
        <v/>
      </c>
      <c r="AH29" s="233" t="str">
        <f t="shared" si="2"/>
        <v/>
      </c>
      <c r="AI29" s="232" t="str">
        <f>IFERROR(INDEX(V!$R:$R,MATCH(AJ29,V!$L:$L,0)),"")</f>
        <v/>
      </c>
      <c r="AJ29" s="233" t="str">
        <f t="shared" si="3"/>
        <v/>
      </c>
      <c r="AK29" s="232" t="str">
        <f>IFERROR(INDEX(V!$R:$R,MATCH(AL29,V!$L:$L,0)),"")</f>
        <v/>
      </c>
      <c r="AL29" s="233" t="str">
        <f t="shared" si="4"/>
        <v/>
      </c>
      <c r="AM29" s="232" t="str">
        <f>IFERROR(INDEX(V!$R:$R,MATCH(AN29,V!$L:$L,0)),"")</f>
        <v/>
      </c>
      <c r="AN29" s="233" t="str">
        <f t="shared" si="5"/>
        <v/>
      </c>
      <c r="AO29" s="232" t="str">
        <f>IFERROR(INDEX(V!$R:$R,MATCH(AP29,V!$L:$L,0)),"")</f>
        <v/>
      </c>
      <c r="AP29" s="233" t="str">
        <f t="shared" si="6"/>
        <v/>
      </c>
    </row>
    <row r="30" spans="1:42" x14ac:dyDescent="0.2">
      <c r="A30" s="200">
        <v>3</v>
      </c>
      <c r="B30" s="310"/>
      <c r="C30" s="202"/>
      <c r="D30" s="314"/>
      <c r="E30" s="203"/>
      <c r="F30" s="202"/>
      <c r="G30" s="202"/>
      <c r="H30" s="201" t="str">
        <f>(IF(C30-E28&gt;0,1)+IF(D30-E29&gt;0,1)+IF(F30-E31&gt;0,1)+IF(G30-E32&gt;0,1))&amp;"-"&amp;(IF(C30-E28&lt;0,1)+IF(D30-E29&lt;0,1)+IF(F30-E31&lt;0,1)+IF(G30-E32&lt;0,1))</f>
        <v>0-0</v>
      </c>
      <c r="I30" s="202" t="str">
        <f t="shared" si="9"/>
        <v xml:space="preserve"> </v>
      </c>
      <c r="J30" s="311">
        <f>IF(AND(Q30=1,Q28=1,C30&gt;E28),1)+IF(AND(Q30=1,Q29=1,D30&gt;E29),1)+IF(AND(Q30=1,Q31=1,F30&gt;E31),1)+IF(AND(Q30=1,Q32=1,G30&gt;E32),1)+IF(AND(Q30=2,Q28=2,C30&gt;E28),1)+IF(AND(Q30=2,Q29=2,D30&gt;E29),1)+IF(AND(Q30=2,Q31=2,F30&gt;E31),1)+IF(AND(Q30=2,Q32=2,G30&gt;E32),1)+IF(AND(Q30=3,Q28=3,C30&gt;E28),1)+IF(AND(Q30=3,Q29=3,D30&gt;E29),1)+IF(AND(Q30=3,Q31=3,F30&gt;E31),1)+IF(AND(Q30=3,Q32=3,G30&gt;E32),1)</f>
        <v>0</v>
      </c>
      <c r="K30" s="306">
        <f>SUM(AND(T30=T28,C30&gt;E28),AND(T30=T29,D30&gt;E29),AND(T30=T31,F30&gt;E31),AND(T30=T32,G30&gt;E32))</f>
        <v>0</v>
      </c>
      <c r="L30" s="312">
        <f>IF(AND(Q30=1,Q28=1),C30-E28)+IF(AND(Q30=1,Q29=1),D30-E29)+IF(AND(Q30=1,Q31=1),F30-E31)+IF(AND(Q30=1,Q32=1),G30-E32)+IF(AND(Q30=2,Q28=2),C30-E28)+IF(AND(Q30=2,Q29=2),D30-E29)+IF(AND(Q30=2,Q31=2),F30-E31)+IF(AND(Q30=2,Q32=2),G30-E32)+IF(AND(Q30=3,Q28=3),C30-E28)+IF(AND(Q30=3,Q29=3),D30-E29)+IF(AND(Q30=3,Q31=3),F30-E31)+IF(AND(Q30=3,Q32=3),G30-E32)+IF(AND(Q30=4,Q28=4),C30-E28)+IF(AND(Q30=4,Q29=4),D30-E29)+IF(AND(Q30=4,Q31=4),F30-E31)+IF(AND(Q30=4,Q32=4),G30-E32)</f>
        <v>0</v>
      </c>
      <c r="M30" s="306">
        <f>SUM(AND(R30=R28,C30&gt;E28),AND(R30=R29,D30&gt;E29),AND(R30=R31,F30&gt;E31),AND(R30=R32,G30&gt;E32))</f>
        <v>0</v>
      </c>
      <c r="N30" s="415" t="str">
        <f>SUM(C30:G30)&amp;"-"&amp;SUM(E28:E32)</f>
        <v>0-0</v>
      </c>
      <c r="O30" s="352">
        <f>C30+D30+F30+G30-E28-E29-E31-E32</f>
        <v>0</v>
      </c>
      <c r="P30" s="307" t="e">
        <f>SUM(C30:G30,E28:E32)/SUM(E28:E32)</f>
        <v>#DIV/0!</v>
      </c>
      <c r="Q30" s="313">
        <f>VALUE(LEFT(H30,1))</f>
        <v>0</v>
      </c>
      <c r="R30" s="205">
        <f>Q30*100000+J30*10000+K30*1000+100*L30</f>
        <v>0</v>
      </c>
      <c r="S30" s="308">
        <f>R30+M30*0.1+IF(ISNONTEXT(B30),0,0.01)+0.0001*O30</f>
        <v>0</v>
      </c>
      <c r="T30" s="309" t="str">
        <f>Q30&amp;J30</f>
        <v>00</v>
      </c>
      <c r="U30" s="300"/>
      <c r="V30" s="300"/>
      <c r="W30" s="300"/>
      <c r="X30" s="300"/>
      <c r="Y30" s="300"/>
      <c r="Z30" s="300"/>
      <c r="AA30" s="300"/>
      <c r="AB30" s="300"/>
      <c r="AC30" s="300"/>
      <c r="AD30" s="231">
        <f t="shared" si="7"/>
        <v>0</v>
      </c>
      <c r="AE30" s="232" t="str">
        <f>IFERROR(INDEX(V!$R:$R,MATCH(AF30,V!$L:$L,0)),"")</f>
        <v/>
      </c>
      <c r="AF30" s="233" t="str">
        <f t="shared" si="1"/>
        <v/>
      </c>
      <c r="AG30" s="232" t="str">
        <f>IFERROR(INDEX(V!$R:$R,MATCH(AH30,V!$L:$L,0)),"")</f>
        <v/>
      </c>
      <c r="AH30" s="233" t="str">
        <f t="shared" si="2"/>
        <v/>
      </c>
      <c r="AI30" s="232" t="str">
        <f>IFERROR(INDEX(V!$R:$R,MATCH(AJ30,V!$L:$L,0)),"")</f>
        <v/>
      </c>
      <c r="AJ30" s="233" t="str">
        <f t="shared" si="3"/>
        <v/>
      </c>
      <c r="AK30" s="232" t="str">
        <f>IFERROR(INDEX(V!$R:$R,MATCH(AL30,V!$L:$L,0)),"")</f>
        <v/>
      </c>
      <c r="AL30" s="233" t="str">
        <f t="shared" si="4"/>
        <v/>
      </c>
      <c r="AM30" s="232" t="str">
        <f>IFERROR(INDEX(V!$R:$R,MATCH(AN30,V!$L:$L,0)),"")</f>
        <v/>
      </c>
      <c r="AN30" s="233" t="str">
        <f t="shared" si="5"/>
        <v/>
      </c>
      <c r="AO30" s="232" t="str">
        <f>IFERROR(INDEX(V!$R:$R,MATCH(AP30,V!$L:$L,0)),"")</f>
        <v/>
      </c>
      <c r="AP30" s="233" t="str">
        <f t="shared" si="6"/>
        <v/>
      </c>
    </row>
    <row r="31" spans="1:42" x14ac:dyDescent="0.2">
      <c r="A31" s="200">
        <v>4</v>
      </c>
      <c r="B31" s="315"/>
      <c r="C31" s="202"/>
      <c r="D31" s="314"/>
      <c r="E31" s="202"/>
      <c r="F31" s="203"/>
      <c r="G31" s="333"/>
      <c r="H31" s="201" t="str">
        <f>(IF(C31-F28&gt;0,1)+IF(D31-F29&gt;0,1)+IF(E31-F30&gt;0,1)+IF(G31-F32&gt;0,1))&amp;"-"&amp;(IF(C31-F28&lt;0,1)+IF(D31-F29&lt;0,1)+IF(E31-F30&lt;0,1)+IF(G31-F32&lt;0,1))</f>
        <v>0-0</v>
      </c>
      <c r="I31" s="202" t="str">
        <f t="shared" si="9"/>
        <v xml:space="preserve"> </v>
      </c>
      <c r="J31" s="311">
        <f>IF(AND(Q31=1,Q28=1,C31&gt;F28),1)+IF(AND(Q31=1,Q29=1,D31&gt;F29),1)+IF(AND(Q31=1,Q30=1,E31&gt;F30),1)+IF(AND(Q31=1,Q32=1,G31&gt;F32),1)+IF(AND(Q31=2,Q28=2,C31&gt;F28),1)+IF(AND(Q31=2,Q29=2,D31&gt;F29),1)+IF(AND(Q31=2,Q30=2,E31&gt;F30),1)+IF(AND(Q31=2,Q32=2,G31&gt;F32),1)+IF(AND(Q31=3,Q28=3,C31&gt;F28),1)+IF(AND(Q31=3,Q29=3,D31&gt;F29),1)+IF(AND(Q31=3,Q30=3,E31&gt;F30),1)+IF(AND(Q31=3,Q32=3,G31&gt;F32),1)</f>
        <v>0</v>
      </c>
      <c r="K31" s="306">
        <f>SUM(AND(T31=T28,C31&gt;F28),AND(T31=T29,D31&gt;F29),AND(T31=T30,E31&gt;F30),AND(T31=T32,G31&gt;F32))</f>
        <v>0</v>
      </c>
      <c r="L31" s="312">
        <f>IF(AND(Q31=1,Q28=1),C31-F28)+IF(AND(Q31=1,Q29=1),D31-F29)+IF(AND(Q31=1,Q30=1),E31-F30)+IF(AND(Q31=1,Q32=1),G31-F32)+IF(AND(Q31=2,Q28=2),C31-F28)+IF(AND(Q31=2,Q29=2),D31-F29)+IF(AND(Q31=2,Q30=2),E31-F30)+IF(AND(Q31=2,Q32=2),G31-F32)+IF(AND(Q31=3,Q28=3),C31-F28)+IF(AND(Q31=3,Q29=3),D31-F29)+IF(AND(Q31=3,Q30=3),E31-F30)+IF(AND(Q31=3,Q32=3),G31-F32)+IF(AND(Q31=4,Q28=4),C31-F28)+IF(AND(Q31=4,Q29=4),D31-F29)+IF(AND(Q31=4,Q30=4),E31-F30)+IF(AND(Q31=4,Q32=4),G31-F32)</f>
        <v>0</v>
      </c>
      <c r="M31" s="306">
        <f>SUM(AND(R31=R28,C31&gt;F28),AND(R31=R29,D31&gt;F29),AND(R31=R30,E31&gt;F30),AND(R31=R32,G31&gt;F32))</f>
        <v>0</v>
      </c>
      <c r="N31" s="415" t="str">
        <f>SUM(C31:G31)&amp;"-"&amp;SUM(F28:F32)</f>
        <v>0-0</v>
      </c>
      <c r="O31" s="352">
        <f>C31+D31+E31+G31-F28-F29-F30-F32</f>
        <v>0</v>
      </c>
      <c r="P31" s="307" t="e">
        <f>SUM(C31:G31,F28:F32)/SUM(F28:F32)</f>
        <v>#DIV/0!</v>
      </c>
      <c r="Q31" s="313">
        <f>VALUE(LEFT(H31,1))</f>
        <v>0</v>
      </c>
      <c r="R31" s="205">
        <f>Q31*100000+J31*10000+K31*1000+100*L31</f>
        <v>0</v>
      </c>
      <c r="S31" s="308">
        <f>R31+M31*0.1+IF(ISNONTEXT(B31),0,0.01)+0.0001*O31</f>
        <v>0</v>
      </c>
      <c r="T31" s="309" t="str">
        <f>Q31&amp;J31</f>
        <v>00</v>
      </c>
      <c r="U31" s="300"/>
      <c r="V31" s="300"/>
      <c r="W31" s="300"/>
      <c r="X31" s="300"/>
      <c r="Y31" s="300"/>
      <c r="Z31" s="300"/>
      <c r="AA31" s="300"/>
      <c r="AB31" s="300"/>
      <c r="AC31" s="300"/>
      <c r="AD31" s="231">
        <f t="shared" si="7"/>
        <v>0</v>
      </c>
      <c r="AE31" s="232" t="str">
        <f>IFERROR(INDEX(V!$R:$R,MATCH(AF31,V!$L:$L,0)),"")</f>
        <v/>
      </c>
      <c r="AF31" s="233" t="str">
        <f t="shared" si="1"/>
        <v/>
      </c>
      <c r="AG31" s="232" t="str">
        <f>IFERROR(INDEX(V!$R:$R,MATCH(AH31,V!$L:$L,0)),"")</f>
        <v/>
      </c>
      <c r="AH31" s="233" t="str">
        <f t="shared" si="2"/>
        <v/>
      </c>
      <c r="AI31" s="232" t="str">
        <f>IFERROR(INDEX(V!$R:$R,MATCH(AJ31,V!$L:$L,0)),"")</f>
        <v/>
      </c>
      <c r="AJ31" s="233" t="str">
        <f t="shared" si="3"/>
        <v/>
      </c>
      <c r="AK31" s="232" t="str">
        <f>IFERROR(INDEX(V!$R:$R,MATCH(AL31,V!$L:$L,0)),"")</f>
        <v/>
      </c>
      <c r="AL31" s="233" t="str">
        <f t="shared" si="4"/>
        <v/>
      </c>
      <c r="AM31" s="232" t="str">
        <f>IFERROR(INDEX(V!$R:$R,MATCH(AN31,V!$L:$L,0)),"")</f>
        <v/>
      </c>
      <c r="AN31" s="233" t="str">
        <f t="shared" si="5"/>
        <v/>
      </c>
      <c r="AO31" s="232" t="str">
        <f>IFERROR(INDEX(V!$R:$R,MATCH(AP31,V!$L:$L,0)),"")</f>
        <v/>
      </c>
      <c r="AP31" s="233" t="str">
        <f t="shared" si="6"/>
        <v/>
      </c>
    </row>
    <row r="32" spans="1:42" x14ac:dyDescent="0.2">
      <c r="A32" s="197">
        <v>5</v>
      </c>
      <c r="B32" s="283"/>
      <c r="C32" s="165"/>
      <c r="D32" s="165"/>
      <c r="E32" s="165"/>
      <c r="F32" s="165"/>
      <c r="G32" s="164"/>
      <c r="H32" s="168" t="str">
        <f>(IF(C32-G28&gt;0,1)+IF(D32-G29&gt;0,1)+IF(E32-G30&gt;0,1)+IF(F32-G31&gt;0,1))&amp;"-"&amp;(IF(C32-G28&lt;0,1)+IF(D32-G29&lt;0,1)+IF(E32-G30&lt;0,1)+IF(F32-G31&lt;0,1))</f>
        <v>0-0</v>
      </c>
      <c r="I32" s="202" t="str">
        <f t="shared" si="9"/>
        <v xml:space="preserve"> </v>
      </c>
      <c r="J32" s="181">
        <f>IF(AND(Q32=1,Q28=1,C32&gt;G28),1)+IF(AND(Q32=1,Q29=1,D32&gt;G29),1)+IF(AND(Q32=1,Q30=1,E32&gt;G30),1)+IF(AND(Q32=1,Q31=1,F32&gt;G31),1)+IF(AND(Q32=2,Q28=2,C32&gt;G28),1)+IF(AND(Q32=2,Q29=2,D32&gt;G29),1)+IF(AND(Q32=2,Q30=2,E32&gt;G30),1)+IF(AND(Q32=2,Q31=2,F32&gt;G31),1)+IF(AND(Q32=3,Q28=3,C32&gt;G28),1)+IF(AND(Q32=3,Q29=3,D32&gt;G29),1)+IF(AND(Q32=3,Q30=3,E32&gt;G30),1)+IF(AND(Q32=3,Q31=3,F32&gt;G31),1)</f>
        <v>0</v>
      </c>
      <c r="K32" s="251">
        <f>SUM(AND(T32=T28,C32&gt;G28),AND(T32=T29,D32&gt;G29),AND(T32=T30,E32&gt;G30),AND(T32=T31,F32&gt;G31))</f>
        <v>0</v>
      </c>
      <c r="L32" s="257">
        <f>IF(AND(Q32=1,Q28=1),C32-G28)+IF(AND(Q32=1,Q29=1),D32-G29)+IF(AND(Q32=1,Q30=1),E32-G30)+IF(AND(Q32=1,Q31=1),F32-G31)+IF(AND(Q32=2,Q28=2),C32-G28)+IF(AND(Q32=2,Q29=2),D32-G29)+IF(AND(Q32=2,Q30=2),E32-G30)+IF(AND(Q32=2,Q31=2),F32-G31)+IF(AND(Q32=3,Q28=3),C32-G28)+IF(AND(Q32=3,Q29=3),D32-G29)+IF(AND(Q32=3,Q30=3),E32-G30)+IF(AND(Q32=3,Q31=3),F32-G31)+IF(AND(Q32=4,Q28=4),C32-G28)+IF(AND(Q32=4,Q29=4),D32-G29)+IF(AND(Q32=4,Q30=4),E32-G30)+IF(AND(Q32=4,Q31=4),F32-G31)</f>
        <v>0</v>
      </c>
      <c r="M32" s="251">
        <f>SUM(AND(R32=R28,C32&gt;G28),AND(R32=R29,D32&gt;G29),AND(R32=R30,E32&gt;G30),AND(R32=R31,F32&gt;G31))</f>
        <v>0</v>
      </c>
      <c r="N32" s="416" t="str">
        <f>SUM(C32:G32)&amp;"-"&amp;SUM(G28:G32)</f>
        <v>0-0</v>
      </c>
      <c r="O32" s="353">
        <f>C32+D32+E32+F32-G28-G29-G30-G31</f>
        <v>0</v>
      </c>
      <c r="P32" s="252" t="e">
        <f>SUM(C32:G32,G28:G32)/SUM(G28:G32)</f>
        <v>#DIV/0!</v>
      </c>
      <c r="Q32" s="179">
        <f>VALUE(LEFT(H32,1))</f>
        <v>0</v>
      </c>
      <c r="R32" s="254">
        <f>Q32*100000+J32*10000+K32*1000+100*L32</f>
        <v>0</v>
      </c>
      <c r="S32" s="255">
        <f>R32+M32*0.1+IF(ISNONTEXT(B32),0,0.01)+0.0001*O32</f>
        <v>0</v>
      </c>
      <c r="T32" s="256" t="str">
        <f>Q32&amp;J32</f>
        <v>00</v>
      </c>
      <c r="U32" s="34"/>
    </row>
    <row r="33" spans="1:21" x14ac:dyDescent="0.2">
      <c r="A33" s="41"/>
      <c r="B33" s="288"/>
      <c r="C33" s="40"/>
      <c r="D33" s="40"/>
      <c r="E33" s="40"/>
      <c r="F33" s="39"/>
      <c r="G33" s="40"/>
      <c r="H33" s="266"/>
      <c r="I33" s="267"/>
      <c r="J33" s="34"/>
      <c r="K33" s="34"/>
      <c r="L33" s="34"/>
      <c r="M33" s="34"/>
      <c r="N33" s="34"/>
      <c r="O33" s="34"/>
      <c r="P33" s="34"/>
      <c r="Q33" s="34"/>
      <c r="R33" s="260" t="s">
        <v>246</v>
      </c>
      <c r="S33" s="34"/>
      <c r="T33" s="34"/>
      <c r="U33" s="34"/>
    </row>
    <row r="34" spans="1:21" x14ac:dyDescent="0.2">
      <c r="A34" s="197" t="s">
        <v>4</v>
      </c>
      <c r="B34" s="285"/>
      <c r="C34" s="162">
        <v>1</v>
      </c>
      <c r="D34" s="162">
        <v>2</v>
      </c>
      <c r="E34" s="162">
        <v>3</v>
      </c>
      <c r="F34" s="162">
        <v>4</v>
      </c>
      <c r="G34" s="162">
        <v>5</v>
      </c>
      <c r="H34" s="162" t="s">
        <v>169</v>
      </c>
      <c r="I34" s="161" t="s">
        <v>170</v>
      </c>
      <c r="J34" s="163" t="s">
        <v>239</v>
      </c>
      <c r="K34" s="261" t="s">
        <v>240</v>
      </c>
      <c r="L34" s="184" t="s">
        <v>241</v>
      </c>
      <c r="M34" s="184" t="s">
        <v>242</v>
      </c>
      <c r="N34" s="244" t="s">
        <v>171</v>
      </c>
      <c r="O34" s="244" t="s">
        <v>171</v>
      </c>
      <c r="P34" s="245" t="s">
        <v>243</v>
      </c>
      <c r="Q34" s="262" t="s">
        <v>21</v>
      </c>
      <c r="R34" s="262" t="b">
        <f>OR(AND(COUNTA(B35:B39)=3,COUNTA(C35:G39)=6),AND(COUNTA(B35:B39)=4,COUNTA(C35:G39)=12),AND(COUNTA(B35:B39)=5,COUNTA(C35:G39)=20))</f>
        <v>0</v>
      </c>
      <c r="S34" s="263" t="s">
        <v>244</v>
      </c>
      <c r="T34" s="264" t="s">
        <v>245</v>
      </c>
      <c r="U34" s="34"/>
    </row>
    <row r="35" spans="1:21" x14ac:dyDescent="0.2">
      <c r="A35" s="197">
        <v>1</v>
      </c>
      <c r="B35" s="287"/>
      <c r="C35" s="164"/>
      <c r="D35" s="165"/>
      <c r="E35" s="165"/>
      <c r="F35" s="165"/>
      <c r="G35" s="165"/>
      <c r="H35" s="168" t="str">
        <f>(IF(D35-C36&gt;0,1)+IF(E35-C37&gt;0,1)+IF(F35-C38&gt;0,1)+IF(G35-C39&gt;0,1))&amp;"-"&amp;(IF(D35-C36&lt;0,1)+IF(E35-C37&lt;0,1)+IF(F35-C38&lt;0,1)+IF(G35-C39&lt;0,1))</f>
        <v>0-0</v>
      </c>
      <c r="I35" s="165" t="str">
        <f>IF(AND(B35&lt;&gt;"",R$34=TRUE),A$34&amp;RANK(S35,S$35:S$39,0)," ")</f>
        <v xml:space="preserve"> </v>
      </c>
      <c r="J35" s="180">
        <f>IF(AND(Q35=1,Q36=1,D35&gt;C36),1)+IF(AND(Q35=1,Q37=1,E35&gt;C37),1)+IF(AND(Q35=1,Q38=1,F35&gt;C38),1)+IF(AND(Q35=1,Q39=1,G35&gt;C39),1)+IF(AND(Q35=2,Q36=2,D35&gt;C36),1)+IF(AND(Q35=2,Q37=2,E35&gt;C37),1)+IF(AND(Q35=2,Q38=2,F35&gt;C38),1)+IF(AND(Q35=2,Q39=2,G35&gt;C39),1)+IF(AND(Q35=3,Q36=3,D35&gt;C36),1)+IF(AND(Q35=3,Q37=3,E35&gt;C37),1)+IF(AND(Q35=3,Q38=3,F35&gt;C38),1)+IF(AND(Q35=3,Q39=3,G35&gt;C39),1)</f>
        <v>0</v>
      </c>
      <c r="K35" s="249">
        <f>SUM(AND(T35=T36,D35&gt;C36),AND(T35=T37,E35&gt;C37),AND(T35=T38,F35&gt;C38),AND(T35=T39,G35&gt;C39))</f>
        <v>0</v>
      </c>
      <c r="L35" s="250">
        <f>IF(AND(Q35=1,Q36=1),D35-C36)+IF(AND(Q35=1,Q37=1),E35-C37)+IF(AND(Q35=1,Q38=1),F35-C38)+IF(AND(Q35=1,Q39=1),G35-C39)+IF(AND(Q35=2,Q36=2),D35-C36)+IF(AND(Q35=2,Q37=2),E35-C37)+IF(AND(Q35=2,Q38=2),F35-C38)+IF(AND(Q35=2,Q39=2),G35-C39)+IF(AND(Q35=3,Q36=3),D35-C36)+IF(AND(Q35=3,Q37=3),E35-C37)+IF(AND(Q35=3,Q38=3),F35-C38)+IF(AND(Q35=3,Q39=3),G35-C39)+IF(AND(Q35=4,Q36=4),D35-C36)+IF(AND(Q35=4,Q37=4),E35-C37)+IF(AND(Q35=4,Q38=4),F35-C38)+IF(AND(Q35=4,Q39=4),G35-C39)</f>
        <v>0</v>
      </c>
      <c r="M35" s="251">
        <f>SUM(AND(R35=R36,D35&gt;C36),AND(R35=R37,E35&gt;C37),AND(R35=R38,F35&gt;C38),AND(R35=R39,G35&gt;C39))</f>
        <v>0</v>
      </c>
      <c r="N35" s="416" t="str">
        <f>SUM(C35:G35)&amp;"-"&amp;SUM(C35:C39)</f>
        <v>0-0</v>
      </c>
      <c r="O35" s="353">
        <f>D35+E35+F35+G35-C36-C37-C38-C39</f>
        <v>0</v>
      </c>
      <c r="P35" s="252" t="e">
        <f>SUM(C35:G35,C35:C39)/SUM(C35:C39)</f>
        <v>#DIV/0!</v>
      </c>
      <c r="Q35" s="253">
        <f>VALUE(LEFT(H35,1))</f>
        <v>0</v>
      </c>
      <c r="R35" s="254">
        <f>Q35*100000+J35*10000+K35*1000+100*L35</f>
        <v>0</v>
      </c>
      <c r="S35" s="255">
        <f>R35+M35*0.1+IF(ISNONTEXT(B35),0,0.01)+0.0001*O35</f>
        <v>0</v>
      </c>
      <c r="T35" s="256" t="str">
        <f>Q35&amp;J35</f>
        <v>00</v>
      </c>
      <c r="U35" s="34"/>
    </row>
    <row r="36" spans="1:21" x14ac:dyDescent="0.2">
      <c r="A36" s="197">
        <v>2</v>
      </c>
      <c r="B36" s="282"/>
      <c r="C36" s="165"/>
      <c r="D36" s="164"/>
      <c r="E36" s="165"/>
      <c r="F36" s="165"/>
      <c r="G36" s="165"/>
      <c r="H36" s="168" t="str">
        <f>(IF(C36-D35&gt;0,1)+IF(E36-D37&gt;0,1)+IF(F36-D38&gt;0,1)+IF(G36-D39&gt;0,1))&amp;"-"&amp;(IF(C36-D35&lt;0,1)+IF(E36-D37&lt;0,1)+IF(F36-D38&lt;0,1)+IF(G36-D39&lt;0,1))</f>
        <v>0-0</v>
      </c>
      <c r="I36" s="165" t="str">
        <f t="shared" ref="I36:I39" si="10">IF(AND(B36&lt;&gt;"",R$34=TRUE),A$34&amp;RANK(S36,S$35:S$39,0)," ")</f>
        <v xml:space="preserve"> </v>
      </c>
      <c r="J36" s="181">
        <f>IF(AND(Q36=1,Q35=1,C36&gt;D35),1)+IF(AND(Q36=1,Q37=1,E36&gt;D37),1)+IF(AND(Q36=1,Q38=1,F36&gt;D38),1)+IF(AND(Q36=1,Q39=1,G36&gt;D39),1)+IF(AND(Q36=2,Q35=2,C36&gt;D35),1)+IF(AND(Q36=2,Q37=2,E36&gt;D37),1)+IF(AND(Q36=2,Q38=2,F36&gt;D38),1)+IF(AND(Q36=2,Q39=2,G36&gt;D39),1)+IF(AND(Q36=3,Q35=3,C36&gt;D35),1)+IF(AND(Q36=3,Q37=3,E36&gt;D37),1)+IF(AND(Q36=3,Q38=3,F36&gt;D38),1)+IF(AND(Q36=3,Q39=3,G36&gt;D39),1)</f>
        <v>0</v>
      </c>
      <c r="K36" s="251">
        <f>SUM(AND(T36=T35,C36&gt;D35),AND(T36=T37,E36&gt;D37),AND(T36=T38,F36&gt;D38),AND(T36=T39,G36&gt;D39))</f>
        <v>0</v>
      </c>
      <c r="L36" s="257">
        <f>IF(AND(Q36=1,Q35=1),C36-D35)+IF(AND(Q36=1,Q37=1),E36-D37)+IF(AND(Q36=1,Q38=1),F36-D38)+IF(AND(Q36=1,Q39=1),G36-D39)+IF(AND(Q36=2,Q35=2),C36-D35)+IF(AND(Q36=2,Q37=2),E36-D37)+IF(AND(Q36=2,Q38=2),F36-D38)+IF(AND(Q36=2,Q39=2),G36-D39)+IF(AND(Q36=3,Q35=3),C36-D35)+IF(AND(Q36=3,Q37=3),E36-D37)+IF(AND(Q36=3,Q38=3),F36-D38)+IF(AND(Q36=3,Q39=3),G36-D39)+IF(AND(Q36=4,Q35=4),C36-D35)+IF(AND(Q36=4,Q37=4),E36-D37)+IF(AND(Q36=4,Q38=4),F36-D38)+IF(AND(Q36=4,Q39=4),G36-D39)</f>
        <v>0</v>
      </c>
      <c r="M36" s="251">
        <f>SUM(AND(R36=R35,C36&gt;D35),AND(R36=R37,E36&gt;D37),AND(R36=R38,F36&gt;D38),AND(R36=R39,G36&gt;D39))</f>
        <v>0</v>
      </c>
      <c r="N36" s="416" t="str">
        <f>SUM(C36:G36)&amp;"-"&amp;SUM(D35:D39)</f>
        <v>0-0</v>
      </c>
      <c r="O36" s="353">
        <f>C36+E36+F36+G36-D35-D37-D38-D39</f>
        <v>0</v>
      </c>
      <c r="P36" s="252" t="e">
        <f>SUM(C36:G36,D35:D39)/SUM(D35:D39)</f>
        <v>#DIV/0!</v>
      </c>
      <c r="Q36" s="179">
        <f>VALUE(LEFT(H36,1))</f>
        <v>0</v>
      </c>
      <c r="R36" s="254">
        <f>Q36*100000+J36*10000+K36*1000+100*L36</f>
        <v>0</v>
      </c>
      <c r="S36" s="255">
        <f>R36+M36*0.1+IF(ISNONTEXT(B36),0,0.01)+0.0001*O36</f>
        <v>0</v>
      </c>
      <c r="T36" s="256" t="str">
        <f>Q36&amp;J36</f>
        <v>00</v>
      </c>
      <c r="U36" s="34"/>
    </row>
    <row r="37" spans="1:21" x14ac:dyDescent="0.2">
      <c r="A37" s="197">
        <v>3</v>
      </c>
      <c r="B37" s="282"/>
      <c r="C37" s="165"/>
      <c r="D37" s="167"/>
      <c r="E37" s="164"/>
      <c r="F37" s="165"/>
      <c r="G37" s="165"/>
      <c r="H37" s="168" t="str">
        <f>(IF(C37-E35&gt;0,1)+IF(D37-E36&gt;0,1)+IF(F37-E38&gt;0,1)+IF(G37-E39&gt;0,1))&amp;"-"&amp;(IF(C37-E35&lt;0,1)+IF(D37-E36&lt;0,1)+IF(F37-E38&lt;0,1)+IF(G37-E39&lt;0,1))</f>
        <v>0-0</v>
      </c>
      <c r="I37" s="165" t="str">
        <f t="shared" si="10"/>
        <v xml:space="preserve"> </v>
      </c>
      <c r="J37" s="181">
        <f>IF(AND(Q37=1,Q35=1,C37&gt;E35),1)+IF(AND(Q37=1,Q36=1,D37&gt;E36),1)+IF(AND(Q37=1,Q38=1,F37&gt;E38),1)+IF(AND(Q37=1,Q39=1,G37&gt;E39),1)+IF(AND(Q37=2,Q35=2,C37&gt;E35),1)+IF(AND(Q37=2,Q36=2,D37&gt;E36),1)+IF(AND(Q37=2,Q38=2,F37&gt;E38),1)+IF(AND(Q37=2,Q39=2,G37&gt;E39),1)+IF(AND(Q37=3,Q35=3,C37&gt;E35),1)+IF(AND(Q37=3,Q36=3,D37&gt;E36),1)+IF(AND(Q37=3,Q38=3,F37&gt;E38),1)+IF(AND(Q37=3,Q39=3,G37&gt;E39),1)</f>
        <v>0</v>
      </c>
      <c r="K37" s="251">
        <f>SUM(AND(T37=T35,C37&gt;E35),AND(T37=T36,D37&gt;E36),AND(T37=T38,F37&gt;E38),AND(T37=T39,G37&gt;E39))</f>
        <v>0</v>
      </c>
      <c r="L37" s="257">
        <f>IF(AND(Q37=1,Q35=1),C37-E35)+IF(AND(Q37=1,Q36=1),D37-E36)+IF(AND(Q37=1,Q38=1),F37-E38)+IF(AND(Q37=1,Q39=1),G37-E39)+IF(AND(Q37=2,Q35=2),C37-E35)+IF(AND(Q37=2,Q36=2),D37-E36)+IF(AND(Q37=2,Q38=2),F37-E38)+IF(AND(Q37=2,Q39=2),G37-E39)+IF(AND(Q37=3,Q35=3),C37-E35)+IF(AND(Q37=3,Q36=3),D37-E36)+IF(AND(Q37=3,Q38=3),F37-E38)+IF(AND(Q37=3,Q39=3),G37-E39)+IF(AND(Q37=4,Q35=4),C37-E35)+IF(AND(Q37=4,Q36=4),D37-E36)+IF(AND(Q37=4,Q38=4),F37-E38)+IF(AND(Q37=4,Q39=4),G37-E39)</f>
        <v>0</v>
      </c>
      <c r="M37" s="251">
        <f>SUM(AND(R37=R35,C37&gt;E35),AND(R37=R36,D37&gt;E36),AND(R37=R38,F37&gt;E38),AND(R37=R39,G37&gt;E39))</f>
        <v>0</v>
      </c>
      <c r="N37" s="416" t="str">
        <f>SUM(C37:G37)&amp;"-"&amp;SUM(E35:E39)</f>
        <v>0-0</v>
      </c>
      <c r="O37" s="353">
        <f>C37+D37+F37+G37-E35-E36-E38-E39</f>
        <v>0</v>
      </c>
      <c r="P37" s="252" t="e">
        <f>SUM(C37:G37,E35:E39)/SUM(E35:E39)</f>
        <v>#DIV/0!</v>
      </c>
      <c r="Q37" s="179">
        <f>VALUE(LEFT(H37,1))</f>
        <v>0</v>
      </c>
      <c r="R37" s="254">
        <f>Q37*100000+J37*10000+K37*1000+100*L37</f>
        <v>0</v>
      </c>
      <c r="S37" s="255">
        <f>R37+M37*0.1+IF(ISNONTEXT(B37),0,0.01)+0.0001*O37</f>
        <v>0</v>
      </c>
      <c r="T37" s="256" t="str">
        <f>Q37&amp;J37</f>
        <v>00</v>
      </c>
      <c r="U37" s="34"/>
    </row>
    <row r="38" spans="1:21" x14ac:dyDescent="0.2">
      <c r="A38" s="197">
        <v>4</v>
      </c>
      <c r="B38" s="283"/>
      <c r="C38" s="165"/>
      <c r="D38" s="167"/>
      <c r="E38" s="165"/>
      <c r="F38" s="164"/>
      <c r="G38" s="166"/>
      <c r="H38" s="168" t="str">
        <f>(IF(C38-F35&gt;0,1)+IF(D38-F36&gt;0,1)+IF(E38-F37&gt;0,1)+IF(G38-F39&gt;0,1))&amp;"-"&amp;(IF(C38-F35&lt;0,1)+IF(D38-F36&lt;0,1)+IF(E38-F37&lt;0,1)+IF(G38-F39&lt;0,1))</f>
        <v>0-0</v>
      </c>
      <c r="I38" s="165" t="str">
        <f t="shared" si="10"/>
        <v xml:space="preserve"> </v>
      </c>
      <c r="J38" s="181">
        <f>IF(AND(Q38=1,Q35=1,C38&gt;F35),1)+IF(AND(Q38=1,Q36=1,D38&gt;F36),1)+IF(AND(Q38=1,Q37=1,E38&gt;F37),1)+IF(AND(Q38=1,Q39=1,G38&gt;F39),1)+IF(AND(Q38=2,Q35=2,C38&gt;F35),1)+IF(AND(Q38=2,Q36=2,D38&gt;F36),1)+IF(AND(Q38=2,Q37=2,E38&gt;F37),1)+IF(AND(Q38=2,Q39=2,G38&gt;F39),1)+IF(AND(Q38=3,Q35=3,C38&gt;F35),1)+IF(AND(Q38=3,Q36=3,D38&gt;F36),1)+IF(AND(Q38=3,Q37=3,E38&gt;F37),1)+IF(AND(Q38=3,Q39=3,G38&gt;F39),1)</f>
        <v>0</v>
      </c>
      <c r="K38" s="251">
        <f>SUM(AND(T38=T35,C38&gt;F35),AND(T38=T36,D38&gt;F36),AND(T38=T37,E38&gt;F37),AND(T38=T39,G38&gt;F39))</f>
        <v>0</v>
      </c>
      <c r="L38" s="257">
        <f>IF(AND(Q38=1,Q35=1),C38-F35)+IF(AND(Q38=1,Q36=1),D38-F36)+IF(AND(Q38=1,Q37=1),E38-F37)+IF(AND(Q38=1,Q39=1),G38-F39)+IF(AND(Q38=2,Q35=2),C38-F35)+IF(AND(Q38=2,Q36=2),D38-F36)+IF(AND(Q38=2,Q37=2),E38-F37)+IF(AND(Q38=2,Q39=2),G38-F39)+IF(AND(Q38=3,Q35=3),C38-F35)+IF(AND(Q38=3,Q36=3),D38-F36)+IF(AND(Q38=3,Q37=3),E38-F37)+IF(AND(Q38=3,Q39=3),G38-F39)+IF(AND(Q38=4,Q35=4),C38-F35)+IF(AND(Q38=4,Q36=4),D38-F36)+IF(AND(Q38=4,Q37=4),E38-F37)+IF(AND(Q38=4,Q39=4),G38-F39)</f>
        <v>0</v>
      </c>
      <c r="M38" s="251">
        <f>SUM(AND(R38=R35,C38&gt;F35),AND(R38=R36,D38&gt;F36),AND(R38=R37,E38&gt;F37),AND(R38=R39,G38&gt;F39))</f>
        <v>0</v>
      </c>
      <c r="N38" s="416" t="str">
        <f>SUM(C38:G38)&amp;"-"&amp;SUM(F35:F39)</f>
        <v>0-0</v>
      </c>
      <c r="O38" s="353">
        <f>C38+D38+E38+G38-F35-F36-F37-F39</f>
        <v>0</v>
      </c>
      <c r="P38" s="252" t="e">
        <f>SUM(C38:G38,F35:F39)/SUM(F35:F39)</f>
        <v>#DIV/0!</v>
      </c>
      <c r="Q38" s="179">
        <f>VALUE(LEFT(H38,1))</f>
        <v>0</v>
      </c>
      <c r="R38" s="254">
        <f>Q38*100000+J38*10000+K38*1000+100*L38</f>
        <v>0</v>
      </c>
      <c r="S38" s="255">
        <f>R38+M38*0.1+IF(ISNONTEXT(B38),0,0.01)+0.0001*O38</f>
        <v>0</v>
      </c>
      <c r="T38" s="256" t="str">
        <f>Q38&amp;J38</f>
        <v>00</v>
      </c>
      <c r="U38" s="34"/>
    </row>
    <row r="39" spans="1:21" x14ac:dyDescent="0.2">
      <c r="A39" s="197">
        <v>5</v>
      </c>
      <c r="B39" s="283"/>
      <c r="C39" s="165"/>
      <c r="D39" s="165"/>
      <c r="E39" s="165"/>
      <c r="F39" s="165"/>
      <c r="G39" s="164"/>
      <c r="H39" s="168" t="str">
        <f>(IF(C39-G35&gt;0,1)+IF(D39-G36&gt;0,1)+IF(E39-G37&gt;0,1)+IF(F39-G38&gt;0,1))&amp;"-"&amp;(IF(C39-G35&lt;0,1)+IF(D39-G36&lt;0,1)+IF(E39-G37&lt;0,1)+IF(F39-G38&lt;0,1))</f>
        <v>0-0</v>
      </c>
      <c r="I39" s="165" t="str">
        <f t="shared" si="10"/>
        <v xml:space="preserve"> </v>
      </c>
      <c r="J39" s="181">
        <f>IF(AND(Q39=1,Q35=1,C39&gt;G35),1)+IF(AND(Q39=1,Q36=1,D39&gt;G36),1)+IF(AND(Q39=1,Q37=1,E39&gt;G37),1)+IF(AND(Q39=1,Q38=1,F39&gt;G38),1)+IF(AND(Q39=2,Q35=2,C39&gt;G35),1)+IF(AND(Q39=2,Q36=2,D39&gt;G36),1)+IF(AND(Q39=2,Q37=2,E39&gt;G37),1)+IF(AND(Q39=2,Q38=2,F39&gt;G38),1)+IF(AND(Q39=3,Q35=3,C39&gt;G35),1)+IF(AND(Q39=3,Q36=3,D39&gt;G36),1)+IF(AND(Q39=3,Q37=3,E39&gt;G37),1)+IF(AND(Q39=3,Q38=3,F39&gt;G38),1)</f>
        <v>0</v>
      </c>
      <c r="K39" s="251">
        <f>SUM(AND(T39=T35,C39&gt;G35),AND(T39=T36,D39&gt;G36),AND(T39=T37,E39&gt;G37),AND(T39=T38,F39&gt;G38))</f>
        <v>0</v>
      </c>
      <c r="L39" s="257">
        <f>IF(AND(Q39=1,Q35=1),C39-G35)+IF(AND(Q39=1,Q36=1),D39-G36)+IF(AND(Q39=1,Q37=1),E39-G37)+IF(AND(Q39=1,Q38=1),F39-G38)+IF(AND(Q39=2,Q35=2),C39-G35)+IF(AND(Q39=2,Q36=2),D39-G36)+IF(AND(Q39=2,Q37=2),E39-G37)+IF(AND(Q39=2,Q38=2),F39-G38)+IF(AND(Q39=3,Q35=3),C39-G35)+IF(AND(Q39=3,Q36=3),D39-G36)+IF(AND(Q39=3,Q37=3),E39-G37)+IF(AND(Q39=3,Q38=3),F39-G38)+IF(AND(Q39=4,Q35=4),C39-G35)+IF(AND(Q39=4,Q36=4),D39-G36)+IF(AND(Q39=4,Q37=4),E39-G37)+IF(AND(Q39=4,Q38=4),F39-G38)</f>
        <v>0</v>
      </c>
      <c r="M39" s="251">
        <f>SUM(AND(R39=R35,C39&gt;G35),AND(R39=R36,D39&gt;G36),AND(R39=R37,E39&gt;G37),AND(R39=R38,F39&gt;G38))</f>
        <v>0</v>
      </c>
      <c r="N39" s="416" t="str">
        <f>SUM(C39:G39)&amp;"-"&amp;SUM(G35:G39)</f>
        <v>0-0</v>
      </c>
      <c r="O39" s="353">
        <f>C39+D39+E39+F39-G35-G36-G37-G38</f>
        <v>0</v>
      </c>
      <c r="P39" s="252" t="e">
        <f>SUM(C39:G39,G35:G39)/SUM(G35:G39)</f>
        <v>#DIV/0!</v>
      </c>
      <c r="Q39" s="179">
        <f>VALUE(LEFT(H39,1))</f>
        <v>0</v>
      </c>
      <c r="R39" s="254">
        <f>Q39*100000+J39*10000+K39*1000+100*L39</f>
        <v>0</v>
      </c>
      <c r="S39" s="255">
        <f>R39+M39*0.1+IF(ISNONTEXT(B39),0,0.01)+0.0001*O39</f>
        <v>0</v>
      </c>
      <c r="T39" s="256" t="str">
        <f>Q39&amp;J39</f>
        <v>00</v>
      </c>
      <c r="U39" s="34"/>
    </row>
    <row r="40" spans="1:21" x14ac:dyDescent="0.2">
      <c r="A40" s="41"/>
      <c r="B40" s="284"/>
      <c r="C40" s="39"/>
      <c r="D40" s="258"/>
      <c r="E40" s="39"/>
      <c r="F40" s="42"/>
      <c r="G40" s="40"/>
      <c r="H40" s="259"/>
      <c r="I40" s="183"/>
      <c r="J40" s="34"/>
      <c r="K40" s="34"/>
      <c r="L40" s="34"/>
      <c r="M40" s="34"/>
      <c r="N40" s="34"/>
      <c r="O40" s="34"/>
      <c r="P40" s="34"/>
      <c r="Q40" s="34"/>
      <c r="R40" s="260" t="s">
        <v>246</v>
      </c>
      <c r="S40" s="34"/>
      <c r="T40" s="34"/>
      <c r="U40" s="34"/>
    </row>
    <row r="41" spans="1:21" x14ac:dyDescent="0.2">
      <c r="A41" s="197" t="s">
        <v>5</v>
      </c>
      <c r="B41" s="285"/>
      <c r="C41" s="162">
        <v>1</v>
      </c>
      <c r="D41" s="162">
        <v>2</v>
      </c>
      <c r="E41" s="162">
        <v>3</v>
      </c>
      <c r="F41" s="162">
        <v>4</v>
      </c>
      <c r="G41" s="162">
        <v>5</v>
      </c>
      <c r="H41" s="161" t="s">
        <v>169</v>
      </c>
      <c r="I41" s="161" t="s">
        <v>170</v>
      </c>
      <c r="J41" s="163" t="s">
        <v>239</v>
      </c>
      <c r="K41" s="261" t="s">
        <v>240</v>
      </c>
      <c r="L41" s="184" t="s">
        <v>241</v>
      </c>
      <c r="M41" s="184" t="s">
        <v>242</v>
      </c>
      <c r="N41" s="244" t="s">
        <v>171</v>
      </c>
      <c r="O41" s="244" t="s">
        <v>171</v>
      </c>
      <c r="P41" s="245" t="s">
        <v>243</v>
      </c>
      <c r="Q41" s="262" t="s">
        <v>21</v>
      </c>
      <c r="R41" s="262" t="b">
        <f>OR(AND(COUNTA(B42:B46)=3,COUNTA(C42:G46)=6),AND(COUNTA(B42:B46)=4,COUNTA(C42:G46)=12),AND(COUNTA(B42:B46)=5,COUNTA(C42:G46)=20))</f>
        <v>0</v>
      </c>
      <c r="S41" s="263" t="s">
        <v>244</v>
      </c>
      <c r="T41" s="264" t="s">
        <v>245</v>
      </c>
      <c r="U41" s="34"/>
    </row>
    <row r="42" spans="1:21" x14ac:dyDescent="0.2">
      <c r="A42" s="197">
        <v>1</v>
      </c>
      <c r="B42" s="287"/>
      <c r="C42" s="164"/>
      <c r="D42" s="165"/>
      <c r="E42" s="165"/>
      <c r="F42" s="165"/>
      <c r="G42" s="165"/>
      <c r="H42" s="168" t="str">
        <f>(IF(D42-C43&gt;0,1)+IF(E42-C44&gt;0,1)+IF(F42-C45&gt;0,1)+IF(G42-C46&gt;0,1))&amp;"-"&amp;(IF(D42-C43&lt;0,1)+IF(E42-C44&lt;0,1)+IF(F42-C45&lt;0,1)+IF(G42-C46&lt;0,1))</f>
        <v>0-0</v>
      </c>
      <c r="I42" s="165" t="str">
        <f>IF(AND(B42&lt;&gt;"",R$41=TRUE),A$41&amp;RANK(S42,S$42:S$46,0)," ")</f>
        <v xml:space="preserve"> </v>
      </c>
      <c r="J42" s="180">
        <f>IF(AND(Q42=1,Q43=1,D42&gt;C43),1)+IF(AND(Q42=1,Q44=1,E42&gt;C44),1)+IF(AND(Q42=1,Q45=1,F42&gt;C45),1)+IF(AND(Q42=1,Q46=1,G42&gt;C46),1)+IF(AND(Q42=2,Q43=2,D42&gt;C43),1)+IF(AND(Q42=2,Q44=2,E42&gt;C44),1)+IF(AND(Q42=2,Q45=2,F42&gt;C45),1)+IF(AND(Q42=2,Q46=2,G42&gt;C46),1)+IF(AND(Q42=3,Q43=3,D42&gt;C43),1)+IF(AND(Q42=3,Q44=3,E42&gt;C44),1)+IF(AND(Q42=3,Q45=3,F42&gt;C45),1)+IF(AND(Q42=3,Q46=3,G42&gt;C46),1)</f>
        <v>0</v>
      </c>
      <c r="K42" s="249">
        <f>SUM(AND(T42=T43,D42&gt;C43),AND(T42=T44,E42&gt;C44),AND(T42=T45,F42&gt;C45),AND(T42=T46,G42&gt;C46))</f>
        <v>0</v>
      </c>
      <c r="L42" s="250">
        <f>IF(AND(Q42=1,Q43=1),D42-C43)+IF(AND(Q42=1,Q44=1),E42-C44)+IF(AND(Q42=1,Q45=1),F42-C45)+IF(AND(Q42=1,Q46=1),G42-C46)+IF(AND(Q42=2,Q43=2),D42-C43)+IF(AND(Q42=2,Q44=2),E42-C44)+IF(AND(Q42=2,Q45=2),F42-C45)+IF(AND(Q42=2,Q46=2),G42-C46)+IF(AND(Q42=3,Q43=3),D42-C43)+IF(AND(Q42=3,Q44=3),E42-C44)+IF(AND(Q42=3,Q45=3),F42-C45)+IF(AND(Q42=3,Q46=3),G42-C46)+IF(AND(Q42=4,Q43=4),D42-C43)+IF(AND(Q42=4,Q44=4),E42-C44)+IF(AND(Q42=4,Q45=4),F42-C45)+IF(AND(Q42=4,Q46=4),G42-C46)</f>
        <v>0</v>
      </c>
      <c r="M42" s="251">
        <f>SUM(AND(R42=R43,D42&gt;C43),AND(R42=R44,E42&gt;C44),AND(R42=R45,F42&gt;C45),AND(R42=R46,G42&gt;C46))</f>
        <v>0</v>
      </c>
      <c r="N42" s="416" t="str">
        <f>SUM(C42:G42)&amp;"-"&amp;SUM(C42:C46)</f>
        <v>0-0</v>
      </c>
      <c r="O42" s="353">
        <f>D42+E42+F42+G42-C43-C44-C45-C46</f>
        <v>0</v>
      </c>
      <c r="P42" s="252" t="e">
        <f>SUM(C42:G42,C42:C46)/SUM(C42:C46)</f>
        <v>#DIV/0!</v>
      </c>
      <c r="Q42" s="253">
        <f>VALUE(LEFT(H42,1))</f>
        <v>0</v>
      </c>
      <c r="R42" s="254">
        <f>Q42*100000+J42*10000+K42*1000+100*L42</f>
        <v>0</v>
      </c>
      <c r="S42" s="255">
        <f>R42+M42*0.1+IF(ISNONTEXT(B42),0,0.01)+0.0001*O42</f>
        <v>0</v>
      </c>
      <c r="T42" s="256" t="str">
        <f>Q42&amp;J42</f>
        <v>00</v>
      </c>
      <c r="U42" s="34"/>
    </row>
    <row r="43" spans="1:21" x14ac:dyDescent="0.2">
      <c r="A43" s="197">
        <v>2</v>
      </c>
      <c r="B43" s="282"/>
      <c r="C43" s="165"/>
      <c r="D43" s="164"/>
      <c r="E43" s="165"/>
      <c r="F43" s="165"/>
      <c r="G43" s="165"/>
      <c r="H43" s="168" t="str">
        <f>(IF(C43-D42&gt;0,1)+IF(E43-D44&gt;0,1)+IF(F43-D45&gt;0,1)+IF(G43-D46&gt;0,1))&amp;"-"&amp;(IF(C43-D42&lt;0,1)+IF(E43-D44&lt;0,1)+IF(F43-D45&lt;0,1)+IF(G43-D46&lt;0,1))</f>
        <v>0-0</v>
      </c>
      <c r="I43" s="165" t="str">
        <f t="shared" ref="I43:I46" si="11">IF(AND(B43&lt;&gt;"",R$41=TRUE),A$41&amp;RANK(S43,S$42:S$46,0)," ")</f>
        <v xml:space="preserve"> </v>
      </c>
      <c r="J43" s="181">
        <f>IF(AND(Q43=1,Q42=1,C43&gt;D42),1)+IF(AND(Q43=1,Q44=1,E43&gt;D44),1)+IF(AND(Q43=1,Q45=1,F43&gt;D45),1)+IF(AND(Q43=1,Q46=1,G43&gt;D46),1)+IF(AND(Q43=2,Q42=2,C43&gt;D42),1)+IF(AND(Q43=2,Q44=2,E43&gt;D44),1)+IF(AND(Q43=2,Q45=2,F43&gt;D45),1)+IF(AND(Q43=2,Q46=2,G43&gt;D46),1)+IF(AND(Q43=3,Q42=3,C43&gt;D42),1)+IF(AND(Q43=3,Q44=3,E43&gt;D44),1)+IF(AND(Q43=3,Q45=3,F43&gt;D45),1)+IF(AND(Q43=3,Q46=3,G43&gt;D46),1)</f>
        <v>0</v>
      </c>
      <c r="K43" s="251">
        <f>SUM(AND(T43=T42,C43&gt;D42),AND(T43=T44,E43&gt;D44),AND(T43=T45,F43&gt;D45),AND(T43=T46,G43&gt;D46))</f>
        <v>0</v>
      </c>
      <c r="L43" s="257">
        <f>IF(AND(Q43=1,Q42=1),C43-D42)+IF(AND(Q43=1,Q44=1),E43-D44)+IF(AND(Q43=1,Q45=1),F43-D45)+IF(AND(Q43=1,Q46=1),G43-D46)+IF(AND(Q43=2,Q42=2),C43-D42)+IF(AND(Q43=2,Q44=2),E43-D44)+IF(AND(Q43=2,Q45=2),F43-D45)+IF(AND(Q43=2,Q46=2),G43-D46)+IF(AND(Q43=3,Q42=3),C43-D42)+IF(AND(Q43=3,Q44=3),E43-D44)+IF(AND(Q43=3,Q45=3),F43-D45)+IF(AND(Q43=3,Q46=3),G43-D46)+IF(AND(Q43=4,Q42=4),C43-D42)+IF(AND(Q43=4,Q44=4),E43-D44)+IF(AND(Q43=4,Q45=4),F43-D45)+IF(AND(Q43=4,Q46=4),G43-D46)</f>
        <v>0</v>
      </c>
      <c r="M43" s="251">
        <f>SUM(AND(R43=R42,C43&gt;D42),AND(R43=R44,E43&gt;D44),AND(R43=R45,F43&gt;D45),AND(R43=R46,G43&gt;D46))</f>
        <v>0</v>
      </c>
      <c r="N43" s="416" t="str">
        <f>SUM(C43:G43)&amp;"-"&amp;SUM(D42:D46)</f>
        <v>0-0</v>
      </c>
      <c r="O43" s="353">
        <f>C43+E43+F43+G43-D42-D44-D45-D46</f>
        <v>0</v>
      </c>
      <c r="P43" s="252" t="e">
        <f>SUM(C43:G43,D42:D46)/SUM(D42:D46)</f>
        <v>#DIV/0!</v>
      </c>
      <c r="Q43" s="179">
        <f>VALUE(LEFT(H43,1))</f>
        <v>0</v>
      </c>
      <c r="R43" s="254">
        <f>Q43*100000+J43*10000+K43*1000+100*L43</f>
        <v>0</v>
      </c>
      <c r="S43" s="255">
        <f>R43+M43*0.1+IF(ISNONTEXT(B43),0,0.01)+0.0001*O43</f>
        <v>0</v>
      </c>
      <c r="T43" s="256" t="str">
        <f>Q43&amp;J43</f>
        <v>00</v>
      </c>
      <c r="U43" s="34"/>
    </row>
    <row r="44" spans="1:21" x14ac:dyDescent="0.2">
      <c r="A44" s="197">
        <v>3</v>
      </c>
      <c r="B44" s="282"/>
      <c r="C44" s="165"/>
      <c r="D44" s="167"/>
      <c r="E44" s="164"/>
      <c r="F44" s="165"/>
      <c r="G44" s="165"/>
      <c r="H44" s="168" t="str">
        <f>(IF(C44-E42&gt;0,1)+IF(D44-E43&gt;0,1)+IF(F44-E45&gt;0,1)+IF(G44-E46&gt;0,1))&amp;"-"&amp;(IF(C44-E42&lt;0,1)+IF(D44-E43&lt;0,1)+IF(F44-E45&lt;0,1)+IF(G44-E46&lt;0,1))</f>
        <v>0-0</v>
      </c>
      <c r="I44" s="165" t="str">
        <f t="shared" si="11"/>
        <v xml:space="preserve"> </v>
      </c>
      <c r="J44" s="181">
        <f>IF(AND(Q44=1,Q42=1,C44&gt;E42),1)+IF(AND(Q44=1,Q43=1,D44&gt;E43),1)+IF(AND(Q44=1,Q45=1,F44&gt;E45),1)+IF(AND(Q44=1,Q46=1,G44&gt;E46),1)+IF(AND(Q44=2,Q42=2,C44&gt;E42),1)+IF(AND(Q44=2,Q43=2,D44&gt;E43),1)+IF(AND(Q44=2,Q45=2,F44&gt;E45),1)+IF(AND(Q44=2,Q46=2,G44&gt;E46),1)+IF(AND(Q44=3,Q42=3,C44&gt;E42),1)+IF(AND(Q44=3,Q43=3,D44&gt;E43),1)+IF(AND(Q44=3,Q45=3,F44&gt;E45),1)+IF(AND(Q44=3,Q46=3,G44&gt;E46),1)</f>
        <v>0</v>
      </c>
      <c r="K44" s="251">
        <f>SUM(AND(T44=T42,C44&gt;E42),AND(T44=T43,D44&gt;E43),AND(T44=T45,F44&gt;E45),AND(T44=T46,G44&gt;E46))</f>
        <v>0</v>
      </c>
      <c r="L44" s="257">
        <f>IF(AND(Q44=1,Q42=1),C44-E42)+IF(AND(Q44=1,Q43=1),D44-E43)+IF(AND(Q44=1,Q45=1),F44-E45)+IF(AND(Q44=1,Q46=1),G44-E46)+IF(AND(Q44=2,Q42=2),C44-E42)+IF(AND(Q44=2,Q43=2),D44-E43)+IF(AND(Q44=2,Q45=2),F44-E45)+IF(AND(Q44=2,Q46=2),G44-E46)+IF(AND(Q44=3,Q42=3),C44-E42)+IF(AND(Q44=3,Q43=3),D44-E43)+IF(AND(Q44=3,Q45=3),F44-E45)+IF(AND(Q44=3,Q46=3),G44-E46)+IF(AND(Q44=4,Q42=4),C44-E42)+IF(AND(Q44=4,Q43=4),D44-E43)+IF(AND(Q44=4,Q45=4),F44-E45)+IF(AND(Q44=4,Q46=4),G44-E46)</f>
        <v>0</v>
      </c>
      <c r="M44" s="251">
        <f>SUM(AND(R44=R42,C44&gt;E42),AND(R44=R43,D44&gt;E43),AND(R44=R45,F44&gt;E45),AND(R44=R46,G44&gt;E46))</f>
        <v>0</v>
      </c>
      <c r="N44" s="416" t="str">
        <f>SUM(C44:G44)&amp;"-"&amp;SUM(E42:E46)</f>
        <v>0-0</v>
      </c>
      <c r="O44" s="353">
        <f>C44+D44+F44+G44-E42-E43-E45-E46</f>
        <v>0</v>
      </c>
      <c r="P44" s="252" t="e">
        <f>SUM(C44:G44,E42:E46)/SUM(E42:E46)</f>
        <v>#DIV/0!</v>
      </c>
      <c r="Q44" s="179">
        <f>VALUE(LEFT(H44,1))</f>
        <v>0</v>
      </c>
      <c r="R44" s="254">
        <f>Q44*100000+J44*10000+K44*1000+100*L44</f>
        <v>0</v>
      </c>
      <c r="S44" s="255">
        <f>R44+M44*0.1+IF(ISNONTEXT(B44),0,0.01)+0.0001*O44</f>
        <v>0</v>
      </c>
      <c r="T44" s="256" t="str">
        <f>Q44&amp;J44</f>
        <v>00</v>
      </c>
      <c r="U44" s="34"/>
    </row>
    <row r="45" spans="1:21" x14ac:dyDescent="0.2">
      <c r="A45" s="197">
        <v>4</v>
      </c>
      <c r="B45" s="283"/>
      <c r="C45" s="165"/>
      <c r="D45" s="167"/>
      <c r="E45" s="165"/>
      <c r="F45" s="164"/>
      <c r="G45" s="166"/>
      <c r="H45" s="168" t="str">
        <f>(IF(C45-F42&gt;0,1)+IF(D45-F43&gt;0,1)+IF(E45-F44&gt;0,1)+IF(G45-F46&gt;0,1))&amp;"-"&amp;(IF(C45-F42&lt;0,1)+IF(D45-F43&lt;0,1)+IF(E45-F44&lt;0,1)+IF(G45-F46&lt;0,1))</f>
        <v>0-0</v>
      </c>
      <c r="I45" s="165" t="str">
        <f t="shared" si="11"/>
        <v xml:space="preserve"> </v>
      </c>
      <c r="J45" s="181">
        <f>IF(AND(Q45=1,Q42=1,C45&gt;F42),1)+IF(AND(Q45=1,Q43=1,D45&gt;F43),1)+IF(AND(Q45=1,Q44=1,E45&gt;F44),1)+IF(AND(Q45=1,Q46=1,G45&gt;F46),1)+IF(AND(Q45=2,Q42=2,C45&gt;F42),1)+IF(AND(Q45=2,Q43=2,D45&gt;F43),1)+IF(AND(Q45=2,Q44=2,E45&gt;F44),1)+IF(AND(Q45=2,Q46=2,G45&gt;F46),1)+IF(AND(Q45=3,Q42=3,C45&gt;F42),1)+IF(AND(Q45=3,Q43=3,D45&gt;F43),1)+IF(AND(Q45=3,Q44=3,E45&gt;F44),1)+IF(AND(Q45=3,Q46=3,G45&gt;F46),1)</f>
        <v>0</v>
      </c>
      <c r="K45" s="251">
        <f>SUM(AND(T45=T42,C45&gt;F42),AND(T45=T43,D45&gt;F43),AND(T45=T44,E45&gt;F44),AND(T45=T46,G45&gt;F46))</f>
        <v>0</v>
      </c>
      <c r="L45" s="257">
        <f>IF(AND(Q45=1,Q42=1),C45-F42)+IF(AND(Q45=1,Q43=1),D45-F43)+IF(AND(Q45=1,Q44=1),E45-F44)+IF(AND(Q45=1,Q46=1),G45-F46)+IF(AND(Q45=2,Q42=2),C45-F42)+IF(AND(Q45=2,Q43=2),D45-F43)+IF(AND(Q45=2,Q44=2),E45-F44)+IF(AND(Q45=2,Q46=2),G45-F46)+IF(AND(Q45=3,Q42=3),C45-F42)+IF(AND(Q45=3,Q43=3),D45-F43)+IF(AND(Q45=3,Q44=3),E45-F44)+IF(AND(Q45=3,Q46=3),G45-F46)+IF(AND(Q45=4,Q42=4),C45-F42)+IF(AND(Q45=4,Q43=4),D45-F43)+IF(AND(Q45=4,Q44=4),E45-F44)+IF(AND(Q45=4,Q46=4),G45-F46)</f>
        <v>0</v>
      </c>
      <c r="M45" s="251">
        <f>SUM(AND(R45=R42,C45&gt;F42),AND(R45=R43,D45&gt;F43),AND(R45=R44,E45&gt;F44),AND(R45=R46,G45&gt;F46))</f>
        <v>0</v>
      </c>
      <c r="N45" s="416" t="str">
        <f>SUM(C45:G45)&amp;"-"&amp;SUM(F42:F46)</f>
        <v>0-0</v>
      </c>
      <c r="O45" s="353">
        <f>C45+D45+E45+G45-F42-F43-F44-F46</f>
        <v>0</v>
      </c>
      <c r="P45" s="252" t="e">
        <f>SUM(C45:G45,F42:F46)/SUM(F42:F46)</f>
        <v>#DIV/0!</v>
      </c>
      <c r="Q45" s="179">
        <f>VALUE(LEFT(H45,1))</f>
        <v>0</v>
      </c>
      <c r="R45" s="254">
        <f>Q45*100000+J45*10000+K45*1000+100*L45</f>
        <v>0</v>
      </c>
      <c r="S45" s="255">
        <f>R45+M45*0.1+IF(ISNONTEXT(B45),0,0.01)+0.0001*O45</f>
        <v>0</v>
      </c>
      <c r="T45" s="256" t="str">
        <f>Q45&amp;J45</f>
        <v>00</v>
      </c>
      <c r="U45" s="34"/>
    </row>
    <row r="46" spans="1:21" x14ac:dyDescent="0.2">
      <c r="A46" s="197">
        <v>5</v>
      </c>
      <c r="B46" s="283"/>
      <c r="C46" s="165"/>
      <c r="D46" s="165"/>
      <c r="E46" s="165"/>
      <c r="F46" s="165"/>
      <c r="G46" s="164"/>
      <c r="H46" s="168" t="str">
        <f>(IF(C46-G42&gt;0,1)+IF(D46-G43&gt;0,1)+IF(E46-G44&gt;0,1)+IF(F46-G45&gt;0,1))&amp;"-"&amp;(IF(C46-G42&lt;0,1)+IF(D46-G43&lt;0,1)+IF(E46-G44&lt;0,1)+IF(F46-G45&lt;0,1))</f>
        <v>0-0</v>
      </c>
      <c r="I46" s="165" t="str">
        <f t="shared" si="11"/>
        <v xml:space="preserve"> </v>
      </c>
      <c r="J46" s="181">
        <f>IF(AND(Q46=1,Q42=1,C46&gt;G42),1)+IF(AND(Q46=1,Q43=1,D46&gt;G43),1)+IF(AND(Q46=1,Q44=1,E46&gt;G44),1)+IF(AND(Q46=1,Q45=1,F46&gt;G45),1)+IF(AND(Q46=2,Q42=2,C46&gt;G42),1)+IF(AND(Q46=2,Q43=2,D46&gt;G43),1)+IF(AND(Q46=2,Q44=2,E46&gt;G44),1)+IF(AND(Q46=2,Q45=2,F46&gt;G45),1)+IF(AND(Q46=3,Q42=3,C46&gt;G42),1)+IF(AND(Q46=3,Q43=3,D46&gt;G43),1)+IF(AND(Q46=3,Q44=3,E46&gt;G44),1)+IF(AND(Q46=3,Q45=3,F46&gt;G45),1)</f>
        <v>0</v>
      </c>
      <c r="K46" s="251">
        <f>SUM(AND(T46=T42,C46&gt;G42),AND(T46=T43,D46&gt;G43),AND(T46=T44,E46&gt;G44),AND(T46=T45,F46&gt;G45))</f>
        <v>0</v>
      </c>
      <c r="L46" s="257">
        <f>IF(AND(Q46=1,Q42=1),C46-G42)+IF(AND(Q46=1,Q43=1),D46-G43)+IF(AND(Q46=1,Q44=1),E46-G44)+IF(AND(Q46=1,Q45=1),F46-G45)+IF(AND(Q46=2,Q42=2),C46-G42)+IF(AND(Q46=2,Q43=2),D46-G43)+IF(AND(Q46=2,Q44=2),E46-G44)+IF(AND(Q46=2,Q45=2),F46-G45)+IF(AND(Q46=3,Q42=3),C46-G42)+IF(AND(Q46=3,Q43=3),D46-G43)+IF(AND(Q46=3,Q44=3),E46-G44)+IF(AND(Q46=3,Q45=3),F46-G45)+IF(AND(Q46=4,Q42=4),C46-G42)+IF(AND(Q46=4,Q43=4),D46-G43)+IF(AND(Q46=4,Q44=4),E46-G44)+IF(AND(Q46=4,Q45=4),F46-G45)</f>
        <v>0</v>
      </c>
      <c r="M46" s="251">
        <f>SUM(AND(R46=R42,C46&gt;G42),AND(R46=R43,D46&gt;G43),AND(R46=R44,E46&gt;G44),AND(R46=R45,F46&gt;G45))</f>
        <v>0</v>
      </c>
      <c r="N46" s="416" t="str">
        <f>SUM(C46:G46)&amp;"-"&amp;SUM(G42:G46)</f>
        <v>0-0</v>
      </c>
      <c r="O46" s="353">
        <f>C46+D46+E46+F46-G42-G43-G44-G45</f>
        <v>0</v>
      </c>
      <c r="P46" s="252" t="e">
        <f>SUM(C46:G46,G42:G46)/SUM(G42:G46)</f>
        <v>#DIV/0!</v>
      </c>
      <c r="Q46" s="179">
        <f>VALUE(LEFT(H46,1))</f>
        <v>0</v>
      </c>
      <c r="R46" s="254">
        <f>Q46*100000+J46*10000+K46*1000+100*L46</f>
        <v>0</v>
      </c>
      <c r="S46" s="255">
        <f>R46+M46*0.1+IF(ISNONTEXT(B46),0,0.01)+0.0001*O46</f>
        <v>0</v>
      </c>
      <c r="T46" s="256" t="str">
        <f>Q46&amp;J46</f>
        <v>00</v>
      </c>
      <c r="U46" s="34"/>
    </row>
    <row r="47" spans="1:21" x14ac:dyDescent="0.2">
      <c r="A47" s="41"/>
      <c r="B47" s="284"/>
      <c r="C47" s="39"/>
      <c r="D47" s="258"/>
      <c r="E47" s="39"/>
      <c r="F47" s="42"/>
      <c r="G47" s="40"/>
      <c r="H47" s="259"/>
      <c r="I47" s="183"/>
      <c r="J47" s="34"/>
      <c r="K47" s="34"/>
      <c r="L47" s="34"/>
      <c r="M47" s="34"/>
      <c r="N47" s="34"/>
      <c r="O47" s="34"/>
      <c r="P47" s="34"/>
      <c r="Q47" s="34"/>
      <c r="R47" s="260" t="s">
        <v>246</v>
      </c>
      <c r="S47" s="34"/>
      <c r="T47" s="34"/>
      <c r="U47" s="34"/>
    </row>
    <row r="48" spans="1:21" x14ac:dyDescent="0.2">
      <c r="A48" s="197" t="s">
        <v>6</v>
      </c>
      <c r="B48" s="285"/>
      <c r="C48" s="162">
        <v>1</v>
      </c>
      <c r="D48" s="162">
        <v>2</v>
      </c>
      <c r="E48" s="162">
        <v>3</v>
      </c>
      <c r="F48" s="162">
        <v>4</v>
      </c>
      <c r="G48" s="162">
        <v>5</v>
      </c>
      <c r="H48" s="161" t="s">
        <v>169</v>
      </c>
      <c r="I48" s="161" t="s">
        <v>170</v>
      </c>
      <c r="J48" s="163" t="s">
        <v>239</v>
      </c>
      <c r="K48" s="261" t="s">
        <v>240</v>
      </c>
      <c r="L48" s="184" t="s">
        <v>241</v>
      </c>
      <c r="M48" s="184" t="s">
        <v>242</v>
      </c>
      <c r="N48" s="244" t="s">
        <v>171</v>
      </c>
      <c r="O48" s="244" t="s">
        <v>171</v>
      </c>
      <c r="P48" s="245" t="s">
        <v>243</v>
      </c>
      <c r="Q48" s="262" t="s">
        <v>21</v>
      </c>
      <c r="R48" s="262" t="b">
        <f>OR(AND(COUNTA(B49:B53)=3,COUNTA(C49:G53)=6),AND(COUNTA(B49:B53)=4,COUNTA(C49:G53)=12),AND(COUNTA(B49:B53)=5,COUNTA(C49:G53)=20))</f>
        <v>0</v>
      </c>
      <c r="S48" s="263" t="s">
        <v>244</v>
      </c>
      <c r="T48" s="264" t="s">
        <v>245</v>
      </c>
      <c r="U48" s="34"/>
    </row>
    <row r="49" spans="1:21" x14ac:dyDescent="0.2">
      <c r="A49" s="197">
        <v>1</v>
      </c>
      <c r="B49" s="287"/>
      <c r="C49" s="164"/>
      <c r="D49" s="165"/>
      <c r="E49" s="165"/>
      <c r="F49" s="165"/>
      <c r="G49" s="165"/>
      <c r="H49" s="168" t="str">
        <f>(IF(D49-C50&gt;0,1)+IF(E49-C51&gt;0,1)+IF(F49-C52&gt;0,1)+IF(G49-C53&gt;0,1))&amp;"-"&amp;(IF(D49-C50&lt;0,1)+IF(E49-C51&lt;0,1)+IF(F49-C52&lt;0,1)+IF(G49-C53&lt;0,1))</f>
        <v>0-0</v>
      </c>
      <c r="I49" s="165" t="str">
        <f>IF(AND(B49&lt;&gt;"",R$48=TRUE),A$48&amp;RANK(S49,S$49:S$53,0)," ")</f>
        <v xml:space="preserve"> </v>
      </c>
      <c r="J49" s="180">
        <f>IF(AND(Q49=1,Q50=1,D49&gt;C50),1)+IF(AND(Q49=1,Q51=1,E49&gt;C51),1)+IF(AND(Q49=1,Q52=1,F49&gt;C52),1)+IF(AND(Q49=1,Q53=1,G49&gt;C53),1)+IF(AND(Q49=2,Q50=2,D49&gt;C50),1)+IF(AND(Q49=2,Q51=2,E49&gt;C51),1)+IF(AND(Q49=2,Q52=2,F49&gt;C52),1)+IF(AND(Q49=2,Q53=2,G49&gt;C53),1)+IF(AND(Q49=3,Q50=3,D49&gt;C50),1)+IF(AND(Q49=3,Q51=3,E49&gt;C51),1)+IF(AND(Q49=3,Q52=3,F49&gt;C52),1)+IF(AND(Q49=3,Q53=3,G49&gt;C53),1)</f>
        <v>0</v>
      </c>
      <c r="K49" s="249">
        <f>SUM(AND(T49=T50,D49&gt;C50),AND(T49=T51,E49&gt;C51),AND(T49=T52,F49&gt;C52),AND(T49=T53,G49&gt;C53))</f>
        <v>0</v>
      </c>
      <c r="L49" s="250">
        <f>IF(AND(Q49=1,Q50=1),D49-C50)+IF(AND(Q49=1,Q51=1),E49-C51)+IF(AND(Q49=1,Q52=1),F49-C52)+IF(AND(Q49=1,Q53=1),G49-C53)+IF(AND(Q49=2,Q50=2),D49-C50)+IF(AND(Q49=2,Q51=2),E49-C51)+IF(AND(Q49=2,Q52=2),F49-C52)+IF(AND(Q49=2,Q53=2),G49-C53)+IF(AND(Q49=3,Q50=3),D49-C50)+IF(AND(Q49=3,Q51=3),E49-C51)+IF(AND(Q49=3,Q52=3),F49-C52)+IF(AND(Q49=3,Q53=3),G49-C53)+IF(AND(Q49=4,Q50=4),D49-C50)+IF(AND(Q49=4,Q51=4),E49-C51)+IF(AND(Q49=4,Q52=4),F49-C52)+IF(AND(Q49=4,Q53=4),G49-C53)</f>
        <v>0</v>
      </c>
      <c r="M49" s="251">
        <f>SUM(AND(R49=R50,D49&gt;C50),AND(R49=R51,E49&gt;C51),AND(R49=R52,F49&gt;C52),AND(R49=R53,G49&gt;C53))</f>
        <v>0</v>
      </c>
      <c r="N49" s="416" t="str">
        <f>SUM(C49:G49)&amp;"-"&amp;SUM(C49:C53)</f>
        <v>0-0</v>
      </c>
      <c r="O49" s="353">
        <f>D49+E49+F49+G49-C50-C51-C52-C53</f>
        <v>0</v>
      </c>
      <c r="P49" s="252" t="e">
        <f>SUM(C49:G49,C49:C53)/SUM(C49:C53)</f>
        <v>#DIV/0!</v>
      </c>
      <c r="Q49" s="253">
        <f>VALUE(LEFT(H49,1))</f>
        <v>0</v>
      </c>
      <c r="R49" s="254">
        <f>Q49*100000+J49*10000+K49*1000+100*L49</f>
        <v>0</v>
      </c>
      <c r="S49" s="255">
        <f>R49+M49*0.1+IF(ISNONTEXT(B49),0,0.01)+0.0001*O49</f>
        <v>0</v>
      </c>
      <c r="T49" s="256" t="str">
        <f>Q49&amp;J49</f>
        <v>00</v>
      </c>
      <c r="U49" s="34"/>
    </row>
    <row r="50" spans="1:21" x14ac:dyDescent="0.2">
      <c r="A50" s="197">
        <v>2</v>
      </c>
      <c r="B50" s="282"/>
      <c r="C50" s="165"/>
      <c r="D50" s="164"/>
      <c r="E50" s="165"/>
      <c r="F50" s="165"/>
      <c r="G50" s="165"/>
      <c r="H50" s="168" t="str">
        <f>(IF(C50-D49&gt;0,1)+IF(E50-D51&gt;0,1)+IF(F50-D52&gt;0,1)+IF(G50-D53&gt;0,1))&amp;"-"&amp;(IF(C50-D49&lt;0,1)+IF(E50-D51&lt;0,1)+IF(F50-D52&lt;0,1)+IF(G50-D53&lt;0,1))</f>
        <v>0-0</v>
      </c>
      <c r="I50" s="165" t="str">
        <f>IF(AND(B50&lt;&gt;"",R$48=TRUE),A$48&amp;RANK(R50,R$49:R$53,0)," ")</f>
        <v xml:space="preserve"> </v>
      </c>
      <c r="J50" s="181">
        <f>IF(AND(Q50=1,Q49=1,C50&gt;D49),1)+IF(AND(Q50=1,Q51=1,E50&gt;D51),1)+IF(AND(Q50=1,Q52=1,F50&gt;D52),1)+IF(AND(Q50=1,Q53=1,G50&gt;D53),1)+IF(AND(Q50=2,Q49=2,C50&gt;D49),1)+IF(AND(Q50=2,Q51=2,E50&gt;D51),1)+IF(AND(Q50=2,Q52=2,F50&gt;D52),1)+IF(AND(Q50=2,Q53=2,G50&gt;D53),1)+IF(AND(Q50=3,Q49=3,C50&gt;D49),1)+IF(AND(Q50=3,Q51=3,E50&gt;D51),1)+IF(AND(Q50=3,Q52=3,F50&gt;D52),1)+IF(AND(Q50=3,Q53=3,G50&gt;D53),1)</f>
        <v>0</v>
      </c>
      <c r="K50" s="251">
        <f>SUM(AND(T50=T49,C50&gt;D49),AND(T50=T51,E50&gt;D51),AND(T50=T52,F50&gt;D52),AND(T50=T53,G50&gt;D53))</f>
        <v>0</v>
      </c>
      <c r="L50" s="257">
        <f>IF(AND(Q50=1,Q49=1),C50-D49)+IF(AND(Q50=1,Q51=1),E50-D51)+IF(AND(Q50=1,Q52=1),F50-D52)+IF(AND(Q50=1,Q53=1),G50-D53)+IF(AND(Q50=2,Q49=2),C50-D49)+IF(AND(Q50=2,Q51=2),E50-D51)+IF(AND(Q50=2,Q52=2),F50-D52)+IF(AND(Q50=2,Q53=2),G50-D53)+IF(AND(Q50=3,Q49=3),C50-D49)+IF(AND(Q50=3,Q51=3),E50-D51)+IF(AND(Q50=3,Q52=3),F50-D52)+IF(AND(Q50=3,Q53=3),G50-D53)+IF(AND(Q50=4,Q49=4),C50-D49)+IF(AND(Q50=4,Q51=4),E50-D51)+IF(AND(Q50=4,Q52=4),F50-D52)+IF(AND(Q50=4,Q53=4),G50-D53)</f>
        <v>0</v>
      </c>
      <c r="M50" s="251">
        <f>SUM(AND(R50=R49,C50&gt;D49),AND(R50=R51,E50&gt;D51),AND(R50=R52,F50&gt;D52),AND(R50=R53,G50&gt;D53))</f>
        <v>0</v>
      </c>
      <c r="N50" s="416" t="str">
        <f>SUM(C50:G50)&amp;"-"&amp;SUM(D49:D53)</f>
        <v>0-0</v>
      </c>
      <c r="O50" s="353">
        <f>C50+E50+F50+G50-D49-D51-D52-D53</f>
        <v>0</v>
      </c>
      <c r="P50" s="252" t="e">
        <f>SUM(C50:G50,D49:D53)/SUM(D49:D53)</f>
        <v>#DIV/0!</v>
      </c>
      <c r="Q50" s="179">
        <f>VALUE(LEFT(H50,1))</f>
        <v>0</v>
      </c>
      <c r="R50" s="254">
        <f>Q50*100000+J50*10000+K50*1000+100*L50</f>
        <v>0</v>
      </c>
      <c r="S50" s="255">
        <f>R50+M50*0.1+IF(ISNONTEXT(B50),0,0.01)+0.0001*O50</f>
        <v>0</v>
      </c>
      <c r="T50" s="256" t="str">
        <f>Q50&amp;J50</f>
        <v>00</v>
      </c>
      <c r="U50" s="34"/>
    </row>
    <row r="51" spans="1:21" x14ac:dyDescent="0.2">
      <c r="A51" s="197">
        <v>3</v>
      </c>
      <c r="B51" s="282"/>
      <c r="C51" s="165"/>
      <c r="D51" s="167"/>
      <c r="E51" s="164"/>
      <c r="F51" s="165"/>
      <c r="G51" s="165"/>
      <c r="H51" s="168" t="str">
        <f>(IF(C51-E49&gt;0,1)+IF(D51-E50&gt;0,1)+IF(F51-E52&gt;0,1)+IF(G51-E53&gt;0,1))&amp;"-"&amp;(IF(C51-E49&lt;0,1)+IF(D51-E50&lt;0,1)+IF(F51-E52&lt;0,1)+IF(G51-E53&lt;0,1))</f>
        <v>0-0</v>
      </c>
      <c r="I51" s="165" t="str">
        <f>IF(AND(B51&lt;&gt;"",R$48=TRUE),A$48&amp;RANK(R51,R$49:R$53,0)," ")</f>
        <v xml:space="preserve"> </v>
      </c>
      <c r="J51" s="181">
        <f>IF(AND(Q51=1,Q49=1,C51&gt;E49),1)+IF(AND(Q51=1,Q50=1,D51&gt;E50),1)+IF(AND(Q51=1,Q52=1,F51&gt;E52),1)+IF(AND(Q51=1,Q53=1,G51&gt;E53),1)+IF(AND(Q51=2,Q49=2,C51&gt;E49),1)+IF(AND(Q51=2,Q50=2,D51&gt;E50),1)+IF(AND(Q51=2,Q52=2,F51&gt;E52),1)+IF(AND(Q51=2,Q53=2,G51&gt;E53),1)+IF(AND(Q51=3,Q49=3,C51&gt;E49),1)+IF(AND(Q51=3,Q50=3,D51&gt;E50),1)+IF(AND(Q51=3,Q52=3,F51&gt;E52),1)+IF(AND(Q51=3,Q53=3,G51&gt;E53),1)</f>
        <v>0</v>
      </c>
      <c r="K51" s="251">
        <f>SUM(AND(T51=T49,C51&gt;E49),AND(T51=T50,D51&gt;E50),AND(T51=T52,F51&gt;E52),AND(T51=T53,G51&gt;E53))</f>
        <v>0</v>
      </c>
      <c r="L51" s="257">
        <f>IF(AND(Q51=1,Q49=1),C51-E49)+IF(AND(Q51=1,Q50=1),D51-E50)+IF(AND(Q51=1,Q52=1),F51-E52)+IF(AND(Q51=1,Q53=1),G51-E53)+IF(AND(Q51=2,Q49=2),C51-E49)+IF(AND(Q51=2,Q50=2),D51-E50)+IF(AND(Q51=2,Q52=2),F51-E52)+IF(AND(Q51=2,Q53=2),G51-E53)+IF(AND(Q51=3,Q49=3),C51-E49)+IF(AND(Q51=3,Q50=3),D51-E50)+IF(AND(Q51=3,Q52=3),F51-E52)+IF(AND(Q51=3,Q53=3),G51-E53)+IF(AND(Q51=4,Q49=4),C51-E49)+IF(AND(Q51=4,Q50=4),D51-E50)+IF(AND(Q51=4,Q52=4),F51-E52)+IF(AND(Q51=4,Q53=4),G51-E53)</f>
        <v>0</v>
      </c>
      <c r="M51" s="251">
        <f>SUM(AND(R51=R49,C51&gt;E49),AND(R51=R50,D51&gt;E50),AND(R51=R52,F51&gt;E52),AND(R51=R53,G51&gt;E53))</f>
        <v>0</v>
      </c>
      <c r="N51" s="416" t="str">
        <f>SUM(C51:G51)&amp;"-"&amp;SUM(E49:E53)</f>
        <v>0-0</v>
      </c>
      <c r="O51" s="353">
        <f>C51+D51+F51+G51-E49-E50-E52-E53</f>
        <v>0</v>
      </c>
      <c r="P51" s="252" t="e">
        <f>SUM(C51:G51,E49:E53)/SUM(E49:E53)</f>
        <v>#DIV/0!</v>
      </c>
      <c r="Q51" s="179">
        <f>VALUE(LEFT(H51,1))</f>
        <v>0</v>
      </c>
      <c r="R51" s="254">
        <f>Q51*100000+J51*10000+K51*1000+100*L51</f>
        <v>0</v>
      </c>
      <c r="S51" s="255">
        <f>R51+M51*0.1+IF(ISNONTEXT(B51),0,0.01)+0.0001*O51</f>
        <v>0</v>
      </c>
      <c r="T51" s="256" t="str">
        <f>Q51&amp;J51</f>
        <v>00</v>
      </c>
      <c r="U51" s="34"/>
    </row>
    <row r="52" spans="1:21" x14ac:dyDescent="0.2">
      <c r="A52" s="197">
        <v>4</v>
      </c>
      <c r="B52" s="283"/>
      <c r="C52" s="165"/>
      <c r="D52" s="167"/>
      <c r="E52" s="165"/>
      <c r="F52" s="164"/>
      <c r="G52" s="166"/>
      <c r="H52" s="168" t="str">
        <f>(IF(C52-F49&gt;0,1)+IF(D52-F50&gt;0,1)+IF(E52-F51&gt;0,1)+IF(G52-F53&gt;0,1))&amp;"-"&amp;(IF(C52-F49&lt;0,1)+IF(D52-F50&lt;0,1)+IF(E52-F51&lt;0,1)+IF(G52-F53&lt;0,1))</f>
        <v>0-0</v>
      </c>
      <c r="I52" s="165" t="str">
        <f>IF(AND(B52&lt;&gt;"",R$48=TRUE),A$48&amp;RANK(R52,R$49:R$53,0)," ")</f>
        <v xml:space="preserve"> </v>
      </c>
      <c r="J52" s="181">
        <f>IF(AND(Q52=1,Q49=1,C52&gt;F49),1)+IF(AND(Q52=1,Q50=1,D52&gt;F50),1)+IF(AND(Q52=1,Q51=1,E52&gt;F51),1)+IF(AND(Q52=1,Q53=1,G52&gt;F53),1)+IF(AND(Q52=2,Q49=2,C52&gt;F49),1)+IF(AND(Q52=2,Q50=2,D52&gt;F50),1)+IF(AND(Q52=2,Q51=2,E52&gt;F51),1)+IF(AND(Q52=2,Q53=2,G52&gt;F53),1)+IF(AND(Q52=3,Q49=3,C52&gt;F49),1)+IF(AND(Q52=3,Q50=3,D52&gt;F50),1)+IF(AND(Q52=3,Q51=3,E52&gt;F51),1)+IF(AND(Q52=3,Q53=3,G52&gt;F53),1)</f>
        <v>0</v>
      </c>
      <c r="K52" s="251">
        <f>SUM(AND(T52=T49,C52&gt;F49),AND(T52=T50,D52&gt;F50),AND(T52=T51,E52&gt;F51),AND(T52=T53,G52&gt;F53))</f>
        <v>0</v>
      </c>
      <c r="L52" s="257">
        <f>IF(AND(Q52=1,Q49=1),C52-F49)+IF(AND(Q52=1,Q50=1),D52-F50)+IF(AND(Q52=1,Q51=1),E52-F51)+IF(AND(Q52=1,Q53=1),G52-F53)+IF(AND(Q52=2,Q49=2),C52-F49)+IF(AND(Q52=2,Q50=2),D52-F50)+IF(AND(Q52=2,Q51=2),E52-F51)+IF(AND(Q52=2,Q53=2),G52-F53)+IF(AND(Q52=3,Q49=3),C52-F49)+IF(AND(Q52=3,Q50=3),D52-F50)+IF(AND(Q52=3,Q51=3),E52-F51)+IF(AND(Q52=3,Q53=3),G52-F53)+IF(AND(Q52=4,Q49=4),C52-F49)+IF(AND(Q52=4,Q50=4),D52-F50)+IF(AND(Q52=4,Q51=4),E52-F51)+IF(AND(Q52=4,Q53=4),G52-F53)</f>
        <v>0</v>
      </c>
      <c r="M52" s="251">
        <f>SUM(AND(R52=R49,C52&gt;F49),AND(R52=R50,D52&gt;F50),AND(R52=R51,E52&gt;F51),AND(R52=R53,G52&gt;F53))</f>
        <v>0</v>
      </c>
      <c r="N52" s="416" t="str">
        <f>SUM(C52:G52)&amp;"-"&amp;SUM(F49:F53)</f>
        <v>0-0</v>
      </c>
      <c r="O52" s="353">
        <f>C52+D52+E52+G52-F49-F50-F51-F53</f>
        <v>0</v>
      </c>
      <c r="P52" s="252" t="e">
        <f>SUM(C52:G52,F49:F53)/SUM(F49:F53)</f>
        <v>#DIV/0!</v>
      </c>
      <c r="Q52" s="179">
        <f>VALUE(LEFT(H52,1))</f>
        <v>0</v>
      </c>
      <c r="R52" s="254">
        <f>Q52*100000+J52*10000+K52*1000+100*L52</f>
        <v>0</v>
      </c>
      <c r="S52" s="255">
        <f>R52+M52*0.1+IF(ISNONTEXT(B52),0,0.01)+0.0001*O52</f>
        <v>0</v>
      </c>
      <c r="T52" s="256" t="str">
        <f>Q52&amp;J52</f>
        <v>00</v>
      </c>
      <c r="U52" s="34"/>
    </row>
    <row r="53" spans="1:21" x14ac:dyDescent="0.2">
      <c r="A53" s="197">
        <v>5</v>
      </c>
      <c r="B53" s="283"/>
      <c r="C53" s="165"/>
      <c r="D53" s="165"/>
      <c r="E53" s="165"/>
      <c r="F53" s="165"/>
      <c r="G53" s="164"/>
      <c r="H53" s="168" t="str">
        <f>(IF(C53-G49&gt;0,1)+IF(D53-G50&gt;0,1)+IF(E53-G51&gt;0,1)+IF(F53-G52&gt;0,1))&amp;"-"&amp;(IF(C53-G49&lt;0,1)+IF(D53-G50&lt;0,1)+IF(E53-G51&lt;0,1)+IF(F53-G52&lt;0,1))</f>
        <v>0-0</v>
      </c>
      <c r="I53" s="165" t="str">
        <f>IF(AND(B53&lt;&gt;"",R$48=TRUE),A$48&amp;RANK(R53,R$49:R$53,0)," ")</f>
        <v xml:space="preserve"> </v>
      </c>
      <c r="J53" s="181">
        <f>IF(AND(Q53=1,Q49=1,C53&gt;G49),1)+IF(AND(Q53=1,Q50=1,D53&gt;G50),1)+IF(AND(Q53=1,Q51=1,E53&gt;G51),1)+IF(AND(Q53=1,Q52=1,F53&gt;G52),1)+IF(AND(Q53=2,Q49=2,C53&gt;G49),1)+IF(AND(Q53=2,Q50=2,D53&gt;G50),1)+IF(AND(Q53=2,Q51=2,E53&gt;G51),1)+IF(AND(Q53=2,Q52=2,F53&gt;G52),1)+IF(AND(Q53=3,Q49=3,C53&gt;G49),1)+IF(AND(Q53=3,Q50=3,D53&gt;G50),1)+IF(AND(Q53=3,Q51=3,E53&gt;G51),1)+IF(AND(Q53=3,Q52=3,F53&gt;G52),1)</f>
        <v>0</v>
      </c>
      <c r="K53" s="251">
        <f>SUM(AND(T53=T49,C53&gt;G49),AND(T53=T50,D53&gt;G50),AND(T53=T51,E53&gt;G51),AND(T53=T52,F53&gt;G52))</f>
        <v>0</v>
      </c>
      <c r="L53" s="257">
        <f>IF(AND(Q53=1,Q49=1),C53-G49)+IF(AND(Q53=1,Q50=1),D53-G50)+IF(AND(Q53=1,Q51=1),E53-G51)+IF(AND(Q53=1,Q52=1),F53-G52)+IF(AND(Q53=2,Q49=2),C53-G49)+IF(AND(Q53=2,Q50=2),D53-G50)+IF(AND(Q53=2,Q51=2),E53-G51)+IF(AND(Q53=2,Q52=2),F53-G52)+IF(AND(Q53=3,Q49=3),C53-G49)+IF(AND(Q53=3,Q50=3),D53-G50)+IF(AND(Q53=3,Q51=3),E53-G51)+IF(AND(Q53=3,Q52=3),F53-G52)+IF(AND(Q53=4,Q49=4),C53-G49)+IF(AND(Q53=4,Q50=4),D53-G50)+IF(AND(Q53=4,Q51=4),E53-G51)+IF(AND(Q53=4,Q52=4),F53-G52)</f>
        <v>0</v>
      </c>
      <c r="M53" s="251">
        <f>SUM(AND(R53=R49,C53&gt;G49),AND(R53=R50,D53&gt;G50),AND(R53=R51,E53&gt;G51),AND(R53=R52,F53&gt;G52))</f>
        <v>0</v>
      </c>
      <c r="N53" s="416" t="str">
        <f>SUM(C53:G53)&amp;"-"&amp;SUM(G49:G53)</f>
        <v>0-0</v>
      </c>
      <c r="O53" s="353">
        <f>C53+D53+E53+F53-G49-G50-G51-G52</f>
        <v>0</v>
      </c>
      <c r="P53" s="252" t="e">
        <f>SUM(C53:G53,G49:G53)/SUM(G49:G53)</f>
        <v>#DIV/0!</v>
      </c>
      <c r="Q53" s="179">
        <f>VALUE(LEFT(H53,1))</f>
        <v>0</v>
      </c>
      <c r="R53" s="254">
        <f>Q53*100000+J53*10000+K53*1000+100*L53</f>
        <v>0</v>
      </c>
      <c r="S53" s="255">
        <f>R53+M53*0.1+IF(ISNONTEXT(B53),0,0.01)+0.0001*O53</f>
        <v>0</v>
      </c>
      <c r="T53" s="256" t="str">
        <f>Q53&amp;J53</f>
        <v>00</v>
      </c>
      <c r="U53" s="34"/>
    </row>
    <row r="54" spans="1:21" x14ac:dyDescent="0.2">
      <c r="A54" s="213"/>
      <c r="B54" s="286"/>
      <c r="C54" s="40"/>
      <c r="D54" s="40"/>
      <c r="E54" s="40"/>
      <c r="F54" s="215"/>
      <c r="G54" s="215"/>
      <c r="H54" s="265"/>
      <c r="I54" s="185"/>
      <c r="J54" s="34"/>
      <c r="K54" s="34"/>
      <c r="L54" s="34"/>
      <c r="M54" s="34"/>
      <c r="N54" s="34"/>
      <c r="O54" s="34"/>
      <c r="P54" s="34"/>
      <c r="Q54" s="34"/>
      <c r="R54" s="260" t="s">
        <v>246</v>
      </c>
      <c r="S54" s="34"/>
      <c r="T54" s="34"/>
      <c r="U54" s="34"/>
    </row>
    <row r="55" spans="1:21" x14ac:dyDescent="0.2">
      <c r="A55" s="197" t="s">
        <v>7</v>
      </c>
      <c r="B55" s="285"/>
      <c r="C55" s="162">
        <v>1</v>
      </c>
      <c r="D55" s="162">
        <v>2</v>
      </c>
      <c r="E55" s="162">
        <v>3</v>
      </c>
      <c r="F55" s="162">
        <v>4</v>
      </c>
      <c r="G55" s="162">
        <v>5</v>
      </c>
      <c r="H55" s="161" t="s">
        <v>169</v>
      </c>
      <c r="I55" s="161" t="s">
        <v>170</v>
      </c>
      <c r="J55" s="163" t="s">
        <v>239</v>
      </c>
      <c r="K55" s="261" t="s">
        <v>240</v>
      </c>
      <c r="L55" s="184" t="s">
        <v>241</v>
      </c>
      <c r="M55" s="184" t="s">
        <v>242</v>
      </c>
      <c r="N55" s="244" t="s">
        <v>171</v>
      </c>
      <c r="O55" s="244" t="s">
        <v>171</v>
      </c>
      <c r="P55" s="245" t="s">
        <v>243</v>
      </c>
      <c r="Q55" s="262" t="s">
        <v>21</v>
      </c>
      <c r="R55" s="262" t="b">
        <f>OR(AND(COUNTA(B56:B60)=3,COUNTA(C56:G60)=6),AND(COUNTA(B56:B60)=4,COUNTA(C56:G60)=12),AND(COUNTA(B56:B60)=5,COUNTA(C56:G60)=20))</f>
        <v>0</v>
      </c>
      <c r="S55" s="263" t="s">
        <v>244</v>
      </c>
      <c r="T55" s="264" t="s">
        <v>245</v>
      </c>
      <c r="U55" s="34"/>
    </row>
    <row r="56" spans="1:21" x14ac:dyDescent="0.2">
      <c r="A56" s="197">
        <v>1</v>
      </c>
      <c r="B56" s="287"/>
      <c r="C56" s="164"/>
      <c r="D56" s="165"/>
      <c r="E56" s="165"/>
      <c r="F56" s="165"/>
      <c r="G56" s="165"/>
      <c r="H56" s="168" t="str">
        <f>(IF(D56-C57&gt;0,1)+IF(E56-C58&gt;0,1)+IF(F56-C59&gt;0,1)+IF(G56-C60&gt;0,1))&amp;"-"&amp;(IF(D56-C57&lt;0,1)+IF(E56-C58&lt;0,1)+IF(F56-C59&lt;0,1)+IF(G56-C60&lt;0,1))</f>
        <v>0-0</v>
      </c>
      <c r="I56" s="165" t="str">
        <f>IF(AND(B56&lt;&gt;"",R$55=TRUE),A$55&amp;RANK(S56,S$56:S$60,0)," ")</f>
        <v xml:space="preserve"> </v>
      </c>
      <c r="J56" s="180">
        <f>IF(AND(Q56=1,Q57=1,D56&gt;C57),1)+IF(AND(Q56=1,Q58=1,E56&gt;C58),1)+IF(AND(Q56=1,Q59=1,F56&gt;C59),1)+IF(AND(Q56=1,Q60=1,G56&gt;C60),1)+IF(AND(Q56=2,Q57=2,D56&gt;C57),1)+IF(AND(Q56=2,Q58=2,E56&gt;C58),1)+IF(AND(Q56=2,Q59=2,F56&gt;C59),1)+IF(AND(Q56=2,Q60=2,G56&gt;C60),1)+IF(AND(Q56=3,Q57=3,D56&gt;C57),1)+IF(AND(Q56=3,Q58=3,E56&gt;C58),1)+IF(AND(Q56=3,Q59=3,F56&gt;C59),1)+IF(AND(Q56=3,Q60=3,G56&gt;C60),1)</f>
        <v>0</v>
      </c>
      <c r="K56" s="249">
        <f>SUM(AND(T56=T57,D56&gt;C57),AND(T56=T58,E56&gt;C58),AND(T56=T59,F56&gt;C59),AND(T56=T60,G56&gt;C60))</f>
        <v>0</v>
      </c>
      <c r="L56" s="250">
        <f>IF(AND(Q56=1,Q57=1),D56-C57)+IF(AND(Q56=1,Q58=1),E56-C58)+IF(AND(Q56=1,Q59=1),F56-C59)+IF(AND(Q56=1,Q60=1),G56-C60)+IF(AND(Q56=2,Q57=2),D56-C57)+IF(AND(Q56=2,Q58=2),E56-C58)+IF(AND(Q56=2,Q59=2),F56-C59)+IF(AND(Q56=2,Q60=2),G56-C60)+IF(AND(Q56=3,Q57=3),D56-C57)+IF(AND(Q56=3,Q58=3),E56-C58)+IF(AND(Q56=3,Q59=3),F56-C59)+IF(AND(Q56=3,Q60=3),G56-C60)+IF(AND(Q56=4,Q57=4),D56-C57)+IF(AND(Q56=4,Q58=4),E56-C58)+IF(AND(Q56=4,Q59=4),F56-C59)+IF(AND(Q56=4,Q60=4),G56-C60)</f>
        <v>0</v>
      </c>
      <c r="M56" s="251">
        <f>SUM(AND(R56=R57,D56&gt;C57),AND(R56=R58,E56&gt;C58),AND(R56=R59,F56&gt;C59),AND(R56=R60,G56&gt;C60))</f>
        <v>0</v>
      </c>
      <c r="N56" s="416" t="str">
        <f>SUM(C56:G56)&amp;"-"&amp;SUM(C56:C60)</f>
        <v>0-0</v>
      </c>
      <c r="O56" s="353">
        <f>D56+E56+F56+G56-C57-C58-C59-C60</f>
        <v>0</v>
      </c>
      <c r="P56" s="252" t="e">
        <f>SUM(C56:G56,C56:C60)/SUM(C56:C60)</f>
        <v>#DIV/0!</v>
      </c>
      <c r="Q56" s="253">
        <f>VALUE(LEFT(H56,1))</f>
        <v>0</v>
      </c>
      <c r="R56" s="254">
        <f>Q56*100000+J56*10000+K56*1000+100*L56</f>
        <v>0</v>
      </c>
      <c r="S56" s="255">
        <f>R56+M56*0.1+IF(ISNONTEXT(B56),0,0.01)+0.0001*O56</f>
        <v>0</v>
      </c>
      <c r="T56" s="256" t="str">
        <f>Q56&amp;J56</f>
        <v>00</v>
      </c>
      <c r="U56" s="34"/>
    </row>
    <row r="57" spans="1:21" x14ac:dyDescent="0.2">
      <c r="A57" s="197">
        <v>2</v>
      </c>
      <c r="B57" s="282"/>
      <c r="C57" s="165"/>
      <c r="D57" s="164"/>
      <c r="E57" s="165"/>
      <c r="F57" s="165"/>
      <c r="G57" s="165"/>
      <c r="H57" s="168" t="str">
        <f>(IF(C57-D56&gt;0,1)+IF(E57-D58&gt;0,1)+IF(F57-D59&gt;0,1)+IF(G57-D60&gt;0,1))&amp;"-"&amp;(IF(C57-D56&lt;0,1)+IF(E57-D58&lt;0,1)+IF(F57-D59&lt;0,1)+IF(G57-D60&lt;0,1))</f>
        <v>0-0</v>
      </c>
      <c r="I57" s="165" t="str">
        <f t="shared" ref="I57:I60" si="12">IF(AND(B57&lt;&gt;"",R$55=TRUE),A$55&amp;RANK(S57,S$56:S$60,0)," ")</f>
        <v xml:space="preserve"> </v>
      </c>
      <c r="J57" s="181">
        <f>IF(AND(Q57=1,Q56=1,C57&gt;D56),1)+IF(AND(Q57=1,Q58=1,E57&gt;D58),1)+IF(AND(Q57=1,Q59=1,F57&gt;D59),1)+IF(AND(Q57=1,Q60=1,G57&gt;D60),1)+IF(AND(Q57=2,Q56=2,C57&gt;D56),1)+IF(AND(Q57=2,Q58=2,E57&gt;D58),1)+IF(AND(Q57=2,Q59=2,F57&gt;D59),1)+IF(AND(Q57=2,Q60=2,G57&gt;D60),1)+IF(AND(Q57=3,Q56=3,C57&gt;D56),1)+IF(AND(Q57=3,Q58=3,E57&gt;D58),1)+IF(AND(Q57=3,Q59=3,F57&gt;D59),1)+IF(AND(Q57=3,Q60=3,G57&gt;D60),1)</f>
        <v>0</v>
      </c>
      <c r="K57" s="251">
        <f>SUM(AND(T57=T56,C57&gt;D56),AND(T57=T58,E57&gt;D58),AND(T57=T59,F57&gt;D59),AND(T57=T60,G57&gt;D60))</f>
        <v>0</v>
      </c>
      <c r="L57" s="257">
        <f>IF(AND(Q57=1,Q56=1),C57-D56)+IF(AND(Q57=1,Q58=1),E57-D58)+IF(AND(Q57=1,Q59=1),F57-D59)+IF(AND(Q57=1,Q60=1),G57-D60)+IF(AND(Q57=2,Q56=2),C57-D56)+IF(AND(Q57=2,Q58=2),E57-D58)+IF(AND(Q57=2,Q59=2),F57-D59)+IF(AND(Q57=2,Q60=2),G57-D60)+IF(AND(Q57=3,Q56=3),C57-D56)+IF(AND(Q57=3,Q58=3),E57-D58)+IF(AND(Q57=3,Q59=3),F57-D59)+IF(AND(Q57=3,Q60=3),G57-D60)+IF(AND(Q57=4,Q56=4),C57-D56)+IF(AND(Q57=4,Q58=4),E57-D58)+IF(AND(Q57=4,Q59=4),F57-D59)+IF(AND(Q57=4,Q60=4),G57-D60)</f>
        <v>0</v>
      </c>
      <c r="M57" s="251">
        <f>SUM(AND(R57=R56,C57&gt;D56),AND(R57=R58,E57&gt;D58),AND(R57=R59,F57&gt;D59),AND(R57=R60,G57&gt;D60))</f>
        <v>0</v>
      </c>
      <c r="N57" s="416" t="str">
        <f>SUM(C57:G57)&amp;"-"&amp;SUM(D56:D60)</f>
        <v>0-0</v>
      </c>
      <c r="O57" s="353">
        <f>C57+E57+F57+G57-D56-D58-D59-D60</f>
        <v>0</v>
      </c>
      <c r="P57" s="252" t="e">
        <f>SUM(C57:G57,D56:D60)/SUM(D56:D60)</f>
        <v>#DIV/0!</v>
      </c>
      <c r="Q57" s="179">
        <f>VALUE(LEFT(H57,1))</f>
        <v>0</v>
      </c>
      <c r="R57" s="254">
        <f>Q57*100000+J57*10000+K57*1000+100*L57</f>
        <v>0</v>
      </c>
      <c r="S57" s="255">
        <f>R57+M57*0.1+IF(ISNONTEXT(B57),0,0.01)+0.0001*O57</f>
        <v>0</v>
      </c>
      <c r="T57" s="256" t="str">
        <f>Q57&amp;J57</f>
        <v>00</v>
      </c>
      <c r="U57" s="34"/>
    </row>
    <row r="58" spans="1:21" x14ac:dyDescent="0.2">
      <c r="A58" s="197">
        <v>3</v>
      </c>
      <c r="B58" s="282"/>
      <c r="C58" s="165"/>
      <c r="D58" s="167"/>
      <c r="E58" s="164"/>
      <c r="F58" s="165"/>
      <c r="G58" s="165"/>
      <c r="H58" s="168" t="str">
        <f>(IF(C58-E56&gt;0,1)+IF(D58-E57&gt;0,1)+IF(F58-E59&gt;0,1)+IF(G58-E60&gt;0,1))&amp;"-"&amp;(IF(C58-E56&lt;0,1)+IF(D58-E57&lt;0,1)+IF(F58-E59&lt;0,1)+IF(G58-E60&lt;0,1))</f>
        <v>0-0</v>
      </c>
      <c r="I58" s="165" t="str">
        <f t="shared" si="12"/>
        <v xml:space="preserve"> </v>
      </c>
      <c r="J58" s="181">
        <f>IF(AND(Q58=1,Q56=1,C58&gt;E56),1)+IF(AND(Q58=1,Q57=1,D58&gt;E57),1)+IF(AND(Q58=1,Q59=1,F58&gt;E59),1)+IF(AND(Q58=1,Q60=1,G58&gt;E60),1)+IF(AND(Q58=2,Q56=2,C58&gt;E56),1)+IF(AND(Q58=2,Q57=2,D58&gt;E57),1)+IF(AND(Q58=2,Q59=2,F58&gt;E59),1)+IF(AND(Q58=2,Q60=2,G58&gt;E60),1)+IF(AND(Q58=3,Q56=3,C58&gt;E56),1)+IF(AND(Q58=3,Q57=3,D58&gt;E57),1)+IF(AND(Q58=3,Q59=3,F58&gt;E59),1)+IF(AND(Q58=3,Q60=3,G58&gt;E60),1)</f>
        <v>0</v>
      </c>
      <c r="K58" s="251">
        <f>SUM(AND(T58=T56,C58&gt;E56),AND(T58=T57,D58&gt;E57),AND(T58=T59,F58&gt;E59),AND(T58=T60,G58&gt;E60))</f>
        <v>0</v>
      </c>
      <c r="L58" s="257">
        <f>IF(AND(Q58=1,Q56=1),C58-E56)+IF(AND(Q58=1,Q57=1),D58-E57)+IF(AND(Q58=1,Q59=1),F58-E59)+IF(AND(Q58=1,Q60=1),G58-E60)+IF(AND(Q58=2,Q56=2),C58-E56)+IF(AND(Q58=2,Q57=2),D58-E57)+IF(AND(Q58=2,Q59=2),F58-E59)+IF(AND(Q58=2,Q60=2),G58-E60)+IF(AND(Q58=3,Q56=3),C58-E56)+IF(AND(Q58=3,Q57=3),D58-E57)+IF(AND(Q58=3,Q59=3),F58-E59)+IF(AND(Q58=3,Q60=3),G58-E60)+IF(AND(Q58=4,Q56=4),C58-E56)+IF(AND(Q58=4,Q57=4),D58-E57)+IF(AND(Q58=4,Q59=4),F58-E59)+IF(AND(Q58=4,Q60=4),G58-E60)</f>
        <v>0</v>
      </c>
      <c r="M58" s="251">
        <f>SUM(AND(R58=R56,C58&gt;E56),AND(R58=R57,D58&gt;E57),AND(R58=R59,F58&gt;E59),AND(R58=R60,G58&gt;E60))</f>
        <v>0</v>
      </c>
      <c r="N58" s="416" t="str">
        <f>SUM(C58:G58)&amp;"-"&amp;SUM(E56:E60)</f>
        <v>0-0</v>
      </c>
      <c r="O58" s="353">
        <f>C58+D58+F58+G58-E56-E57-E59-E60</f>
        <v>0</v>
      </c>
      <c r="P58" s="252" t="e">
        <f>SUM(C58:G58,E56:E60)/SUM(E56:E60)</f>
        <v>#DIV/0!</v>
      </c>
      <c r="Q58" s="179">
        <f>VALUE(LEFT(H58,1))</f>
        <v>0</v>
      </c>
      <c r="R58" s="254">
        <f>Q58*100000+J58*10000+K58*1000+100*L58</f>
        <v>0</v>
      </c>
      <c r="S58" s="255">
        <f>R58+M58*0.1+IF(ISNONTEXT(B58),0,0.01)+0.0001*O58</f>
        <v>0</v>
      </c>
      <c r="T58" s="256" t="str">
        <f>Q58&amp;J58</f>
        <v>00</v>
      </c>
      <c r="U58" s="34"/>
    </row>
    <row r="59" spans="1:21" x14ac:dyDescent="0.2">
      <c r="A59" s="197">
        <v>4</v>
      </c>
      <c r="B59" s="283"/>
      <c r="C59" s="165"/>
      <c r="D59" s="167"/>
      <c r="E59" s="165"/>
      <c r="F59" s="164"/>
      <c r="G59" s="166"/>
      <c r="H59" s="168" t="str">
        <f>(IF(C59-F56&gt;0,1)+IF(D59-F57&gt;0,1)+IF(E59-F58&gt;0,1)+IF(G59-F60&gt;0,1))&amp;"-"&amp;(IF(C59-F56&lt;0,1)+IF(D59-F57&lt;0,1)+IF(E59-F58&lt;0,1)+IF(G59-F60&lt;0,1))</f>
        <v>0-0</v>
      </c>
      <c r="I59" s="165" t="str">
        <f t="shared" si="12"/>
        <v xml:space="preserve"> </v>
      </c>
      <c r="J59" s="181">
        <f>IF(AND(Q59=1,Q56=1,C59&gt;F56),1)+IF(AND(Q59=1,Q57=1,D59&gt;F57),1)+IF(AND(Q59=1,Q58=1,E59&gt;F58),1)+IF(AND(Q59=1,Q60=1,G59&gt;F60),1)+IF(AND(Q59=2,Q56=2,C59&gt;F56),1)+IF(AND(Q59=2,Q57=2,D59&gt;F57),1)+IF(AND(Q59=2,Q58=2,E59&gt;F58),1)+IF(AND(Q59=2,Q60=2,G59&gt;F60),1)+IF(AND(Q59=3,Q56=3,C59&gt;F56),1)+IF(AND(Q59=3,Q57=3,D59&gt;F57),1)+IF(AND(Q59=3,Q58=3,E59&gt;F58),1)+IF(AND(Q59=3,Q60=3,G59&gt;F60),1)</f>
        <v>0</v>
      </c>
      <c r="K59" s="251">
        <f>SUM(AND(T59=T56,C59&gt;F56),AND(T59=T57,D59&gt;F57),AND(T59=T58,E59&gt;F58),AND(T59=T60,G59&gt;F60))</f>
        <v>0</v>
      </c>
      <c r="L59" s="257">
        <f>IF(AND(Q59=1,Q56=1),C59-F56)+IF(AND(Q59=1,Q57=1),D59-F57)+IF(AND(Q59=1,Q58=1),E59-F58)+IF(AND(Q59=1,Q60=1),G59-F60)+IF(AND(Q59=2,Q56=2),C59-F56)+IF(AND(Q59=2,Q57=2),D59-F57)+IF(AND(Q59=2,Q58=2),E59-F58)+IF(AND(Q59=2,Q60=2),G59-F60)+IF(AND(Q59=3,Q56=3),C59-F56)+IF(AND(Q59=3,Q57=3),D59-F57)+IF(AND(Q59=3,Q58=3),E59-F58)+IF(AND(Q59=3,Q60=3),G59-F60)+IF(AND(Q59=4,Q56=4),C59-F56)+IF(AND(Q59=4,Q57=4),D59-F57)+IF(AND(Q59=4,Q58=4),E59-F58)+IF(AND(Q59=4,Q60=4),G59-F60)</f>
        <v>0</v>
      </c>
      <c r="M59" s="251">
        <f>SUM(AND(R59=R56,C59&gt;F56),AND(R59=R57,D59&gt;F57),AND(R59=R58,E59&gt;F58),AND(R59=R60,G59&gt;F60))</f>
        <v>0</v>
      </c>
      <c r="N59" s="416" t="str">
        <f>SUM(C59:G59)&amp;"-"&amp;SUM(F56:F60)</f>
        <v>0-0</v>
      </c>
      <c r="O59" s="353">
        <f>C59+D59+E59+G59-F56-F57-F58-F60</f>
        <v>0</v>
      </c>
      <c r="P59" s="252" t="e">
        <f>SUM(C59:G59,F56:F60)/SUM(F56:F60)</f>
        <v>#DIV/0!</v>
      </c>
      <c r="Q59" s="179">
        <f>VALUE(LEFT(H59,1))</f>
        <v>0</v>
      </c>
      <c r="R59" s="254">
        <f>Q59*100000+J59*10000+K59*1000+100*L59</f>
        <v>0</v>
      </c>
      <c r="S59" s="255">
        <f>R59+M59*0.1+IF(ISNONTEXT(B59),0,0.01)+0.0001*O59</f>
        <v>0</v>
      </c>
      <c r="T59" s="256" t="str">
        <f>Q59&amp;J59</f>
        <v>00</v>
      </c>
      <c r="U59" s="34"/>
    </row>
    <row r="60" spans="1:21" x14ac:dyDescent="0.2">
      <c r="A60" s="197">
        <v>5</v>
      </c>
      <c r="B60" s="283"/>
      <c r="C60" s="165"/>
      <c r="D60" s="165"/>
      <c r="E60" s="165"/>
      <c r="F60" s="165"/>
      <c r="G60" s="164"/>
      <c r="H60" s="168" t="str">
        <f>(IF(C60-G56&gt;0,1)+IF(D60-G57&gt;0,1)+IF(E60-G58&gt;0,1)+IF(F60-G59&gt;0,1))&amp;"-"&amp;(IF(C60-G56&lt;0,1)+IF(D60-G57&lt;0,1)+IF(E60-G58&lt;0,1)+IF(F60-G59&lt;0,1))</f>
        <v>0-0</v>
      </c>
      <c r="I60" s="165" t="str">
        <f t="shared" si="12"/>
        <v xml:space="preserve"> </v>
      </c>
      <c r="J60" s="181">
        <f>IF(AND(Q60=1,Q56=1,C60&gt;G56),1)+IF(AND(Q60=1,Q57=1,D60&gt;G57),1)+IF(AND(Q60=1,Q58=1,E60&gt;G58),1)+IF(AND(Q60=1,Q59=1,F60&gt;G59),1)+IF(AND(Q60=2,Q56=2,C60&gt;G56),1)+IF(AND(Q60=2,Q57=2,D60&gt;G57),1)+IF(AND(Q60=2,Q58=2,E60&gt;G58),1)+IF(AND(Q60=2,Q59=2,F60&gt;G59),1)+IF(AND(Q60=3,Q56=3,C60&gt;G56),1)+IF(AND(Q60=3,Q57=3,D60&gt;G57),1)+IF(AND(Q60=3,Q58=3,E60&gt;G58),1)+IF(AND(Q60=3,Q59=3,F60&gt;G59),1)</f>
        <v>0</v>
      </c>
      <c r="K60" s="251">
        <f>SUM(AND(T60=T56,C60&gt;G56),AND(T60=T57,D60&gt;G57),AND(T60=T58,E60&gt;G58),AND(T60=T59,F60&gt;G59))</f>
        <v>0</v>
      </c>
      <c r="L60" s="257">
        <f>IF(AND(Q60=1,Q56=1),C60-G56)+IF(AND(Q60=1,Q57=1),D60-G57)+IF(AND(Q60=1,Q58=1),E60-G58)+IF(AND(Q60=1,Q59=1),F60-G59)+IF(AND(Q60=2,Q56=2),C60-G56)+IF(AND(Q60=2,Q57=2),D60-G57)+IF(AND(Q60=2,Q58=2),E60-G58)+IF(AND(Q60=2,Q59=2),F60-G59)+IF(AND(Q60=3,Q56=3),C60-G56)+IF(AND(Q60=3,Q57=3),D60-G57)+IF(AND(Q60=3,Q58=3),E60-G58)+IF(AND(Q60=3,Q59=3),F60-G59)+IF(AND(Q60=4,Q56=4),C60-G56)+IF(AND(Q60=4,Q57=4),D60-G57)+IF(AND(Q60=4,Q58=4),E60-G58)+IF(AND(Q60=4,Q59=4),F60-G59)</f>
        <v>0</v>
      </c>
      <c r="M60" s="251">
        <f>SUM(AND(R60=R56,C60&gt;G56),AND(R60=R57,D60&gt;G57),AND(R60=R58,E60&gt;G58),AND(R60=R59,F60&gt;G59))</f>
        <v>0</v>
      </c>
      <c r="N60" s="416" t="str">
        <f>SUM(C60:G60)&amp;"-"&amp;SUM(G56:G60)</f>
        <v>0-0</v>
      </c>
      <c r="O60" s="353">
        <f>C60+D60+E60+F60-G56-G57-G58-G59</f>
        <v>0</v>
      </c>
      <c r="P60" s="252" t="e">
        <f>SUM(C60:G60,G56:G60)/SUM(G56:G60)</f>
        <v>#DIV/0!</v>
      </c>
      <c r="Q60" s="179">
        <f>VALUE(LEFT(H60,1))</f>
        <v>0</v>
      </c>
      <c r="R60" s="254">
        <f>Q60*100000+J60*10000+K60*1000+100*L60</f>
        <v>0</v>
      </c>
      <c r="S60" s="255">
        <f>R60+M60*0.1+IF(ISNONTEXT(B60),0,0.01)+0.0001*O60</f>
        <v>0</v>
      </c>
      <c r="T60" s="256" t="str">
        <f>Q60&amp;J60</f>
        <v>00</v>
      </c>
      <c r="U60" s="34"/>
    </row>
    <row r="61" spans="1:21" x14ac:dyDescent="0.2">
      <c r="A61" s="40"/>
      <c r="B61" s="40"/>
      <c r="C61" s="40"/>
      <c r="D61" s="40"/>
      <c r="E61" s="40"/>
      <c r="F61" s="40"/>
      <c r="G61" s="40"/>
      <c r="H61" s="40"/>
      <c r="I61" s="40"/>
      <c r="J61" s="40"/>
      <c r="K61" s="34"/>
      <c r="L61" s="40"/>
      <c r="M61" s="34"/>
      <c r="N61" s="40"/>
      <c r="O61" s="185"/>
      <c r="P61" s="34"/>
      <c r="Q61" s="34"/>
      <c r="R61" s="34"/>
      <c r="S61" s="34"/>
      <c r="T61" s="34"/>
      <c r="U61" s="34"/>
    </row>
    <row r="62" spans="1:21" x14ac:dyDescent="0.2">
      <c r="A62" s="40"/>
      <c r="B62" s="206" t="s">
        <v>172</v>
      </c>
      <c r="C62" s="169" t="s">
        <v>176</v>
      </c>
      <c r="D62" s="268"/>
      <c r="E62" s="40"/>
      <c r="F62" s="34"/>
      <c r="G62" s="40"/>
      <c r="H62" s="40"/>
      <c r="I62" s="40"/>
      <c r="J62" s="40"/>
      <c r="K62" s="34"/>
      <c r="L62" s="40"/>
      <c r="M62" s="34"/>
      <c r="N62" s="40"/>
      <c r="O62" s="185"/>
      <c r="P62" s="34"/>
      <c r="Q62" s="34"/>
      <c r="R62" s="34"/>
      <c r="S62" s="34"/>
      <c r="T62" s="34"/>
      <c r="U62" s="34"/>
    </row>
    <row r="63" spans="1:21" x14ac:dyDescent="0.2">
      <c r="A63" s="40"/>
      <c r="B63" s="206" t="s">
        <v>175</v>
      </c>
      <c r="C63" s="169" t="s">
        <v>192</v>
      </c>
      <c r="D63" s="40"/>
      <c r="E63" s="40"/>
      <c r="F63" s="34"/>
      <c r="G63" s="40"/>
      <c r="H63" s="40"/>
      <c r="I63" s="40"/>
      <c r="J63" s="40"/>
      <c r="K63" s="34"/>
      <c r="L63" s="40"/>
      <c r="M63" s="34"/>
      <c r="N63" s="40"/>
      <c r="O63" s="185"/>
      <c r="P63" s="34"/>
      <c r="Q63" s="34"/>
      <c r="R63" s="34"/>
      <c r="S63" s="34"/>
      <c r="T63" s="34"/>
      <c r="U63" s="34"/>
    </row>
    <row r="64" spans="1:21" x14ac:dyDescent="0.2">
      <c r="A64" s="40"/>
      <c r="B64" s="206" t="s">
        <v>178</v>
      </c>
      <c r="C64" s="169" t="s">
        <v>184</v>
      </c>
      <c r="D64" s="40"/>
      <c r="E64" s="40"/>
      <c r="F64" s="34"/>
      <c r="G64" s="40"/>
      <c r="H64" s="40"/>
      <c r="I64" s="40"/>
      <c r="J64" s="40"/>
      <c r="K64" s="34"/>
      <c r="L64" s="40"/>
      <c r="M64" s="34"/>
      <c r="N64" s="40"/>
      <c r="O64" s="185"/>
      <c r="P64" s="34"/>
      <c r="Q64" s="34"/>
      <c r="R64" s="34"/>
      <c r="S64" s="34"/>
      <c r="T64" s="34"/>
      <c r="U64" s="34"/>
    </row>
    <row r="65" spans="1:21" x14ac:dyDescent="0.2">
      <c r="A65" s="40"/>
      <c r="B65" s="40"/>
      <c r="C65" s="40"/>
      <c r="D65" s="40"/>
      <c r="E65" s="40"/>
      <c r="F65" s="40"/>
      <c r="G65" s="40"/>
      <c r="H65" s="40"/>
      <c r="I65" s="40"/>
      <c r="J65" s="40"/>
      <c r="K65" s="34"/>
      <c r="L65" s="40"/>
      <c r="M65" s="34"/>
      <c r="N65" s="40"/>
      <c r="O65" s="185"/>
      <c r="P65" s="34"/>
      <c r="Q65" s="34"/>
      <c r="R65" s="34"/>
      <c r="S65" s="34"/>
      <c r="T65" s="34"/>
      <c r="U65" s="34"/>
    </row>
    <row r="66" spans="1:21" x14ac:dyDescent="0.2">
      <c r="A66" s="40"/>
      <c r="B66" s="206" t="s">
        <v>172</v>
      </c>
      <c r="C66" s="169" t="s">
        <v>185</v>
      </c>
      <c r="D66" s="169" t="s">
        <v>184</v>
      </c>
      <c r="E66" s="40"/>
      <c r="F66" s="40"/>
      <c r="G66" s="40"/>
      <c r="H66" s="40"/>
      <c r="I66" s="40"/>
      <c r="J66" s="40"/>
      <c r="K66" s="34"/>
      <c r="L66" s="40"/>
      <c r="M66" s="34"/>
      <c r="N66" s="40"/>
      <c r="O66" s="185"/>
      <c r="P66" s="34"/>
      <c r="Q66" s="34"/>
      <c r="R66" s="34"/>
      <c r="S66" s="34"/>
      <c r="T66" s="34"/>
      <c r="U66" s="34"/>
    </row>
    <row r="67" spans="1:21" x14ac:dyDescent="0.2">
      <c r="A67" s="40"/>
      <c r="B67" s="206" t="s">
        <v>175</v>
      </c>
      <c r="C67" s="169" t="s">
        <v>176</v>
      </c>
      <c r="D67" s="169" t="s">
        <v>174</v>
      </c>
      <c r="E67" s="40"/>
      <c r="F67" s="40"/>
      <c r="G67" s="40"/>
      <c r="H67" s="40"/>
      <c r="I67" s="40"/>
      <c r="J67" s="40"/>
      <c r="K67" s="34"/>
      <c r="L67" s="40"/>
      <c r="M67" s="34"/>
      <c r="N67" s="40"/>
      <c r="O67" s="185"/>
      <c r="P67" s="34"/>
      <c r="Q67" s="34"/>
      <c r="R67" s="34"/>
      <c r="S67" s="34"/>
      <c r="T67" s="34"/>
      <c r="U67" s="34"/>
    </row>
    <row r="68" spans="1:21" x14ac:dyDescent="0.2">
      <c r="A68" s="40"/>
      <c r="B68" s="206" t="s">
        <v>178</v>
      </c>
      <c r="C68" s="169" t="s">
        <v>192</v>
      </c>
      <c r="D68" s="169" t="s">
        <v>180</v>
      </c>
      <c r="E68" s="40"/>
      <c r="F68" s="40"/>
      <c r="G68" s="40"/>
      <c r="H68" s="40"/>
      <c r="I68" s="40"/>
      <c r="J68" s="40"/>
      <c r="K68" s="34"/>
      <c r="L68" s="40"/>
      <c r="M68" s="34"/>
      <c r="N68" s="40"/>
      <c r="O68" s="185"/>
      <c r="P68" s="34"/>
      <c r="Q68" s="34"/>
      <c r="R68" s="34"/>
      <c r="S68" s="34"/>
      <c r="T68" s="34"/>
      <c r="U68" s="34"/>
    </row>
    <row r="69" spans="1:21" x14ac:dyDescent="0.2">
      <c r="A69" s="40"/>
      <c r="B69" s="216"/>
      <c r="C69" s="42"/>
      <c r="D69" s="42"/>
      <c r="E69" s="40"/>
      <c r="F69" s="40"/>
      <c r="G69" s="40"/>
      <c r="H69" s="40"/>
      <c r="I69" s="40"/>
      <c r="J69" s="40"/>
      <c r="K69" s="34"/>
      <c r="L69" s="40"/>
      <c r="M69" s="34"/>
      <c r="N69" s="40"/>
      <c r="O69" s="185"/>
      <c r="P69" s="34"/>
      <c r="Q69" s="34"/>
      <c r="R69" s="34"/>
      <c r="S69" s="34"/>
      <c r="T69" s="34"/>
      <c r="U69" s="34"/>
    </row>
    <row r="70" spans="1:21" x14ac:dyDescent="0.2">
      <c r="A70" s="40"/>
      <c r="B70" s="206" t="s">
        <v>172</v>
      </c>
      <c r="C70" s="169" t="s">
        <v>173</v>
      </c>
      <c r="D70" s="169" t="s">
        <v>174</v>
      </c>
      <c r="E70" s="40"/>
      <c r="F70" s="34"/>
      <c r="G70" s="34"/>
      <c r="H70" s="40"/>
      <c r="I70" s="40"/>
      <c r="J70" s="40"/>
      <c r="K70" s="34"/>
      <c r="L70" s="40"/>
      <c r="M70" s="34"/>
      <c r="N70" s="40"/>
      <c r="O70" s="185"/>
      <c r="P70" s="34"/>
      <c r="Q70" s="34"/>
      <c r="R70" s="34"/>
      <c r="S70" s="34"/>
      <c r="T70" s="34"/>
      <c r="U70" s="34"/>
    </row>
    <row r="71" spans="1:21" x14ac:dyDescent="0.2">
      <c r="A71" s="40"/>
      <c r="B71" s="206" t="s">
        <v>175</v>
      </c>
      <c r="C71" s="169" t="s">
        <v>185</v>
      </c>
      <c r="D71" s="169" t="s">
        <v>184</v>
      </c>
      <c r="E71" s="40"/>
      <c r="F71" s="34"/>
      <c r="G71" s="34"/>
      <c r="H71" s="34"/>
      <c r="I71" s="40"/>
      <c r="J71" s="40"/>
      <c r="K71" s="34"/>
      <c r="L71" s="40"/>
      <c r="M71" s="34"/>
      <c r="N71" s="40"/>
      <c r="O71" s="185"/>
      <c r="P71" s="34"/>
      <c r="Q71" s="34"/>
      <c r="R71" s="34"/>
      <c r="S71" s="34"/>
      <c r="T71" s="34"/>
      <c r="U71" s="34"/>
    </row>
    <row r="72" spans="1:21" x14ac:dyDescent="0.2">
      <c r="A72" s="40"/>
      <c r="B72" s="206" t="s">
        <v>178</v>
      </c>
      <c r="C72" s="169" t="s">
        <v>176</v>
      </c>
      <c r="D72" s="169" t="s">
        <v>177</v>
      </c>
      <c r="E72" s="40"/>
      <c r="F72" s="34"/>
      <c r="G72" s="34"/>
      <c r="H72" s="40"/>
      <c r="I72" s="40"/>
      <c r="J72" s="40"/>
      <c r="K72" s="34"/>
      <c r="L72" s="40"/>
      <c r="M72" s="34"/>
      <c r="N72" s="40"/>
      <c r="O72" s="185"/>
      <c r="P72" s="34"/>
      <c r="Q72" s="34"/>
      <c r="R72" s="34"/>
      <c r="S72" s="34"/>
      <c r="T72" s="34"/>
      <c r="U72" s="34"/>
    </row>
    <row r="73" spans="1:21" x14ac:dyDescent="0.2">
      <c r="A73" s="40"/>
      <c r="B73" s="206" t="s">
        <v>181</v>
      </c>
      <c r="C73" s="269" t="s">
        <v>192</v>
      </c>
      <c r="D73" s="169" t="s">
        <v>182</v>
      </c>
      <c r="E73" s="40"/>
      <c r="F73" s="34"/>
      <c r="G73" s="34"/>
      <c r="H73" s="40"/>
      <c r="I73" s="40"/>
      <c r="J73" s="40"/>
      <c r="K73" s="34"/>
      <c r="L73" s="40"/>
      <c r="M73" s="34"/>
      <c r="N73" s="40"/>
      <c r="O73" s="185"/>
      <c r="P73" s="34"/>
      <c r="Q73" s="34"/>
      <c r="R73" s="34"/>
      <c r="S73" s="34"/>
      <c r="T73" s="34"/>
      <c r="U73" s="34"/>
    </row>
    <row r="74" spans="1:21" x14ac:dyDescent="0.2">
      <c r="A74" s="40"/>
      <c r="B74" s="206" t="s">
        <v>183</v>
      </c>
      <c r="C74" s="169" t="s">
        <v>179</v>
      </c>
      <c r="D74" s="169" t="s">
        <v>180</v>
      </c>
      <c r="E74" s="40"/>
      <c r="F74" s="34"/>
      <c r="G74" s="34"/>
      <c r="H74" s="40"/>
      <c r="I74" s="40"/>
      <c r="J74" s="40"/>
      <c r="K74" s="34"/>
      <c r="L74" s="40"/>
      <c r="M74" s="34"/>
      <c r="N74" s="40"/>
      <c r="O74" s="185"/>
      <c r="P74" s="34"/>
      <c r="Q74" s="34"/>
      <c r="R74" s="34"/>
      <c r="S74" s="34"/>
      <c r="T74" s="34"/>
      <c r="U74" s="34"/>
    </row>
    <row r="76" spans="1:21" x14ac:dyDescent="0.2">
      <c r="B76" s="1" t="s">
        <v>318</v>
      </c>
    </row>
    <row r="77" spans="1:21" x14ac:dyDescent="0.2">
      <c r="B77" s="1" t="s">
        <v>317</v>
      </c>
    </row>
    <row r="78" spans="1:21" x14ac:dyDescent="0.2">
      <c r="B78" s="1" t="s">
        <v>316</v>
      </c>
    </row>
    <row r="79" spans="1:21" hidden="1" x14ac:dyDescent="0.2"/>
    <row r="80" spans="1:21"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spans="1:9" hidden="1" x14ac:dyDescent="0.2"/>
    <row r="98" spans="1:9" hidden="1" x14ac:dyDescent="0.2"/>
    <row r="100" spans="1:9" x14ac:dyDescent="0.2">
      <c r="A100" s="172" t="s">
        <v>193</v>
      </c>
      <c r="B100" s="173"/>
      <c r="C100" s="174"/>
      <c r="D100" s="174"/>
      <c r="E100" s="174"/>
      <c r="F100" s="171"/>
      <c r="G100" s="169"/>
      <c r="H100" s="155"/>
      <c r="I100" s="43"/>
    </row>
    <row r="101" spans="1:9" x14ac:dyDescent="0.2">
      <c r="A101" s="155"/>
      <c r="B101" s="155"/>
      <c r="C101" s="155"/>
      <c r="D101" s="155"/>
      <c r="E101" s="155"/>
      <c r="F101" s="155"/>
      <c r="G101" s="155"/>
      <c r="H101" s="155"/>
      <c r="I101" s="43"/>
    </row>
    <row r="102" spans="1:9" x14ac:dyDescent="0.2">
      <c r="A102" s="186" t="s">
        <v>194</v>
      </c>
      <c r="B102" s="175" t="str">
        <f>IFERROR(INDEX(B$1:B$100,MATCH(A102,I$1:I$100,0)),"")</f>
        <v/>
      </c>
      <c r="C102" s="187" t="str">
        <f>IF(B102="-",0,IF(B104="-",13,""))</f>
        <v/>
      </c>
      <c r="D102" s="155"/>
      <c r="E102" s="155"/>
      <c r="F102" s="155"/>
      <c r="G102" s="155"/>
      <c r="H102" s="155"/>
      <c r="I102" s="43"/>
    </row>
    <row r="103" spans="1:9" x14ac:dyDescent="0.2">
      <c r="A103" s="188"/>
      <c r="B103" s="272"/>
      <c r="C103" s="189" t="str">
        <f>IF(COUNT(C102,C104)=2,IF(C102&gt;C104,B102,B104),"")</f>
        <v/>
      </c>
      <c r="D103" s="155"/>
      <c r="E103" s="187" t="str">
        <f>IF(C103="-",0,IF(C107="-",13,""))</f>
        <v/>
      </c>
      <c r="F103" s="155"/>
      <c r="G103" s="155"/>
      <c r="H103" s="155"/>
      <c r="I103" s="155"/>
    </row>
    <row r="104" spans="1:9" x14ac:dyDescent="0.2">
      <c r="A104" s="188" t="s">
        <v>195</v>
      </c>
      <c r="B104" s="273" t="str">
        <f>IFERROR(INDEX(B$1:B$100,MATCH(A104,I$1:I$100,0)),"")</f>
        <v/>
      </c>
      <c r="C104" s="190" t="str">
        <f>IF(B104="-",0,IF(B102="-",13,""))</f>
        <v/>
      </c>
      <c r="D104" s="222"/>
      <c r="E104" s="155"/>
      <c r="F104" s="155"/>
      <c r="G104" s="155"/>
      <c r="H104" s="155"/>
      <c r="I104" s="155"/>
    </row>
    <row r="105" spans="1:9" x14ac:dyDescent="0.2">
      <c r="A105" s="188"/>
      <c r="B105" s="178"/>
      <c r="C105" s="155"/>
      <c r="D105" s="191"/>
      <c r="E105" s="189" t="str">
        <f>IF(COUNT(E103,E107)=2,IF(E103&gt;E107,C103,C107),"")</f>
        <v/>
      </c>
      <c r="F105" s="155"/>
      <c r="G105" s="187" t="str">
        <f>IF(E105="-",0,IF(E113="-",13,""))</f>
        <v/>
      </c>
      <c r="H105" s="155"/>
      <c r="I105" s="155"/>
    </row>
    <row r="106" spans="1:9" x14ac:dyDescent="0.2">
      <c r="A106" s="188" t="s">
        <v>196</v>
      </c>
      <c r="B106" s="175" t="str">
        <f>IFERROR(INDEX(B$1:B$100,MATCH(A106,I$1:I$100,0)),"")</f>
        <v/>
      </c>
      <c r="C106" s="187" t="str">
        <f>IF(B106="-",0,IF(B108="-",13,""))</f>
        <v/>
      </c>
      <c r="D106" s="191"/>
      <c r="E106" s="192"/>
      <c r="F106" s="222"/>
      <c r="G106" s="155"/>
      <c r="H106" s="155"/>
      <c r="I106" s="155"/>
    </row>
    <row r="107" spans="1:9" x14ac:dyDescent="0.2">
      <c r="A107" s="188"/>
      <c r="B107" s="272"/>
      <c r="C107" s="189" t="str">
        <f>IF(COUNT(C106,C108)=2,IF(C106&gt;C108,B106,B108),"")</f>
        <v/>
      </c>
      <c r="D107" s="274"/>
      <c r="E107" s="190" t="str">
        <f>IF(C107="-",0,IF(C103="-",13,""))</f>
        <v/>
      </c>
      <c r="F107" s="191"/>
      <c r="G107" s="155"/>
      <c r="H107" s="155"/>
      <c r="I107" s="155"/>
    </row>
    <row r="108" spans="1:9" x14ac:dyDescent="0.2">
      <c r="A108" s="188" t="s">
        <v>197</v>
      </c>
      <c r="B108" s="273" t="str">
        <f>IFERROR(INDEX(B$1:B$100,MATCH(A108,I$1:I$100,0)),"")</f>
        <v/>
      </c>
      <c r="C108" s="190" t="str">
        <f>IF(B108="-",0,IF(B106="-",13,""))</f>
        <v/>
      </c>
      <c r="D108" s="155"/>
      <c r="E108" s="173"/>
      <c r="F108" s="191"/>
      <c r="G108" s="155"/>
      <c r="H108" s="155"/>
      <c r="I108" s="155"/>
    </row>
    <row r="109" spans="1:9" ht="13.5" thickBot="1" x14ac:dyDescent="0.25">
      <c r="A109" s="154"/>
      <c r="B109" s="178"/>
      <c r="C109" s="155"/>
      <c r="D109" s="155"/>
      <c r="E109" s="173"/>
      <c r="F109" s="191"/>
      <c r="G109" s="155"/>
      <c r="H109" s="275" t="str">
        <f>IF(COUNT(G105,G113)=2,IF(G105&gt;G113,E105,E113),"")</f>
        <v/>
      </c>
      <c r="I109" s="155"/>
    </row>
    <row r="110" spans="1:9" x14ac:dyDescent="0.2">
      <c r="A110" s="186" t="s">
        <v>198</v>
      </c>
      <c r="B110" s="175" t="str">
        <f>IFERROR(INDEX(B$1:B$100,MATCH(A110,I$1:I$100,0)),"")</f>
        <v/>
      </c>
      <c r="C110" s="187" t="str">
        <f>IF(B110="-",0,IF(B112="-",13,""))</f>
        <v/>
      </c>
      <c r="D110" s="155"/>
      <c r="E110" s="155"/>
      <c r="F110" s="191"/>
      <c r="G110" s="193"/>
      <c r="H110" s="176" t="s">
        <v>186</v>
      </c>
      <c r="I110" s="276"/>
    </row>
    <row r="111" spans="1:9" x14ac:dyDescent="0.2">
      <c r="A111" s="188"/>
      <c r="B111" s="272"/>
      <c r="C111" s="189" t="str">
        <f>IF(COUNT(C110,C112)=2,IF(C110&gt;C112,B110,B112),"")</f>
        <v/>
      </c>
      <c r="D111" s="155"/>
      <c r="E111" s="187" t="str">
        <f>IF(C111="-",0,IF(C115="-",13,""))</f>
        <v/>
      </c>
      <c r="F111" s="191"/>
      <c r="G111" s="173"/>
      <c r="H111" s="155"/>
      <c r="I111" s="155"/>
    </row>
    <row r="112" spans="1:9" x14ac:dyDescent="0.2">
      <c r="A112" s="188" t="s">
        <v>199</v>
      </c>
      <c r="B112" s="273" t="str">
        <f>IFERROR(INDEX(B$1:B$100,MATCH(A112,I$1:I$100,0)),"")</f>
        <v/>
      </c>
      <c r="C112" s="190" t="str">
        <f>IF(B112="-",0,IF(B110="-",13,""))</f>
        <v/>
      </c>
      <c r="D112" s="222"/>
      <c r="E112" s="155"/>
      <c r="F112" s="191"/>
      <c r="G112" s="173"/>
      <c r="H112" s="155"/>
      <c r="I112" s="155"/>
    </row>
    <row r="113" spans="1:9" x14ac:dyDescent="0.2">
      <c r="A113" s="188"/>
      <c r="B113" s="178"/>
      <c r="C113" s="155"/>
      <c r="D113" s="191"/>
      <c r="E113" s="189" t="str">
        <f>IF(COUNT(E111,E115)=2,IF(E111&gt;E115,C111,C115),"")</f>
        <v/>
      </c>
      <c r="F113" s="274"/>
      <c r="G113" s="190" t="str">
        <f>IF(E113="-",0,IF(E105="-",13,""))</f>
        <v/>
      </c>
      <c r="H113" s="155"/>
      <c r="I113" s="155"/>
    </row>
    <row r="114" spans="1:9" ht="13.5" thickBot="1" x14ac:dyDescent="0.25">
      <c r="A114" s="188" t="s">
        <v>201</v>
      </c>
      <c r="B114" s="175" t="str">
        <f>IFERROR(INDEX(B$1:B$100,MATCH(A114,I$1:I$100,0)),"")</f>
        <v/>
      </c>
      <c r="C114" s="187" t="str">
        <f>IF(B114="-",0,IF(B116="-",13,""))</f>
        <v/>
      </c>
      <c r="D114" s="191"/>
      <c r="E114" s="192"/>
      <c r="F114" s="173"/>
      <c r="G114" s="173"/>
      <c r="H114" s="275" t="str">
        <f>IF(COUNT(G105,G113)=2,IF(G105&lt;G113,E105,E113),"")</f>
        <v/>
      </c>
      <c r="I114" s="277"/>
    </row>
    <row r="115" spans="1:9" x14ac:dyDescent="0.2">
      <c r="A115" s="188"/>
      <c r="B115" s="272"/>
      <c r="C115" s="189" t="str">
        <f>IF(COUNT(C114,C116)=2,IF(C114&gt;C116,B114,B116),"")</f>
        <v/>
      </c>
      <c r="D115" s="274"/>
      <c r="E115" s="190" t="str">
        <f>IF(C115="-",0,IF(C111="-",13,""))</f>
        <v/>
      </c>
      <c r="F115" s="155"/>
      <c r="G115" s="173"/>
      <c r="H115" s="176" t="s">
        <v>187</v>
      </c>
      <c r="I115" s="173"/>
    </row>
    <row r="116" spans="1:9" x14ac:dyDescent="0.2">
      <c r="A116" s="188" t="s">
        <v>200</v>
      </c>
      <c r="B116" s="273" t="str">
        <f>IFERROR(INDEX(B$1:B$100,MATCH(A116,I$1:I$100,0)),"")</f>
        <v/>
      </c>
      <c r="C116" s="190" t="str">
        <f>IF(B116="-",0,IF(B114="-",13,""))</f>
        <v/>
      </c>
      <c r="D116" s="155"/>
      <c r="E116" s="173"/>
      <c r="F116" s="173"/>
      <c r="G116" s="173"/>
      <c r="H116" s="155"/>
      <c r="I116" s="155"/>
    </row>
    <row r="117" spans="1:9" x14ac:dyDescent="0.2">
      <c r="A117" s="154"/>
      <c r="B117" s="178"/>
      <c r="C117" s="155"/>
      <c r="D117" s="155"/>
      <c r="E117" s="170" t="str">
        <f>IF(COUNT(E103,E107)=2,IF(E103&lt;E107,C103,C107),"")</f>
        <v/>
      </c>
      <c r="F117" s="155"/>
      <c r="G117" s="187" t="str">
        <f>IF(E117="-",0,IF(E119="-",13,""))</f>
        <v/>
      </c>
      <c r="H117" s="155"/>
      <c r="I117" s="155"/>
    </row>
    <row r="118" spans="1:9" ht="13.5" thickBot="1" x14ac:dyDescent="0.25">
      <c r="A118" s="155"/>
      <c r="B118" s="155"/>
      <c r="C118" s="155"/>
      <c r="D118" s="155"/>
      <c r="E118" s="278"/>
      <c r="F118" s="222"/>
      <c r="G118" s="277"/>
      <c r="H118" s="275" t="str">
        <f>IF(COUNT(G117,G119)=2,IF(G117&gt;G119,E117,E119),"")</f>
        <v/>
      </c>
      <c r="I118" s="277"/>
    </row>
    <row r="119" spans="1:9" x14ac:dyDescent="0.2">
      <c r="A119" s="155"/>
      <c r="B119" s="155"/>
      <c r="C119" s="155"/>
      <c r="D119" s="155"/>
      <c r="E119" s="279" t="str">
        <f>IF(COUNT(E111,E115)=2,IF(E111&lt;E115,C111,C115),"")</f>
        <v/>
      </c>
      <c r="F119" s="274"/>
      <c r="G119" s="190" t="str">
        <f>IF(E119="-",0,IF(E117="-",13,""))</f>
        <v/>
      </c>
      <c r="H119" s="182" t="s">
        <v>188</v>
      </c>
      <c r="I119" s="173"/>
    </row>
    <row r="120" spans="1:9" x14ac:dyDescent="0.2">
      <c r="A120" s="155"/>
      <c r="B120" s="155"/>
      <c r="C120" s="155"/>
      <c r="D120" s="155"/>
      <c r="E120" s="155"/>
      <c r="F120" s="155"/>
      <c r="G120" s="155"/>
      <c r="H120" s="173"/>
      <c r="I120" s="173"/>
    </row>
    <row r="121" spans="1:9" ht="13.5" thickBot="1" x14ac:dyDescent="0.25">
      <c r="A121" s="155"/>
      <c r="B121" s="155"/>
      <c r="C121" s="155"/>
      <c r="D121" s="155"/>
      <c r="E121" s="173"/>
      <c r="F121" s="173"/>
      <c r="G121" s="155"/>
      <c r="H121" s="275" t="str">
        <f>IF(COUNT(G117,G119)=2,IF(G117&lt;G119,E117,E119),"")</f>
        <v/>
      </c>
      <c r="I121" s="277"/>
    </row>
    <row r="122" spans="1:9" x14ac:dyDescent="0.2">
      <c r="A122" s="155"/>
      <c r="B122" s="155"/>
      <c r="C122" s="155"/>
      <c r="D122" s="155"/>
      <c r="E122" s="155"/>
      <c r="F122" s="155"/>
      <c r="G122" s="155"/>
      <c r="H122" s="154" t="s">
        <v>189</v>
      </c>
      <c r="I122" s="155"/>
    </row>
    <row r="123" spans="1:9" x14ac:dyDescent="0.2">
      <c r="A123" s="155"/>
      <c r="B123" s="155"/>
      <c r="C123" s="279" t="str">
        <f>IF(COUNT(C102,C104)=2,IF(C102&lt;C104,B102,B104),"")</f>
        <v/>
      </c>
      <c r="D123" s="155"/>
      <c r="E123" s="187" t="str">
        <f>IF(C123="-",0,IF(C125="-",13,""))</f>
        <v/>
      </c>
      <c r="F123" s="187"/>
      <c r="G123" s="187"/>
      <c r="H123" s="155"/>
      <c r="I123" s="155"/>
    </row>
    <row r="124" spans="1:9" x14ac:dyDescent="0.2">
      <c r="A124" s="155"/>
      <c r="B124" s="155"/>
      <c r="C124" s="280"/>
      <c r="D124" s="223"/>
      <c r="E124" s="189" t="str">
        <f>IF(COUNT(E123,E125)=2,IF(E123&gt;E125,C123,C125),"")</f>
        <v/>
      </c>
      <c r="F124" s="155"/>
      <c r="G124" s="187" t="str">
        <f>IF(E124="-",0,IF(E128="-",13,""))</f>
        <v/>
      </c>
      <c r="H124" s="155"/>
      <c r="I124" s="155"/>
    </row>
    <row r="125" spans="1:9" x14ac:dyDescent="0.2">
      <c r="A125" s="155"/>
      <c r="B125" s="155"/>
      <c r="C125" s="279" t="str">
        <f>IF(COUNT(C106,C108)=2,IF(C106&lt;C108,B106,B108),"")</f>
        <v/>
      </c>
      <c r="D125" s="281"/>
      <c r="E125" s="190" t="str">
        <f>IF(C125="-",0,IF(C123="-",13,""))</f>
        <v/>
      </c>
      <c r="F125" s="223"/>
      <c r="G125" s="187"/>
      <c r="H125" s="155"/>
      <c r="I125" s="155"/>
    </row>
    <row r="126" spans="1:9" ht="13.5" thickBot="1" x14ac:dyDescent="0.25">
      <c r="A126" s="155"/>
      <c r="B126" s="155"/>
      <c r="C126" s="187"/>
      <c r="D126" s="187"/>
      <c r="E126" s="155"/>
      <c r="F126" s="195"/>
      <c r="G126" s="187"/>
      <c r="H126" s="275" t="str">
        <f>IF(COUNT(G124,G128)=2,IF(G124&gt;G128,E124,E128),"")</f>
        <v/>
      </c>
      <c r="I126" s="155"/>
    </row>
    <row r="127" spans="1:9" x14ac:dyDescent="0.2">
      <c r="A127" s="155"/>
      <c r="B127" s="155"/>
      <c r="C127" s="279" t="str">
        <f>IF(COUNT(C110,C112)=2,IF(C110&lt;C112,B110,B112),"")</f>
        <v/>
      </c>
      <c r="D127" s="187"/>
      <c r="E127" s="187" t="str">
        <f>IF(C127="-",0,IF(C129="-",13,""))</f>
        <v/>
      </c>
      <c r="F127" s="195"/>
      <c r="G127" s="196"/>
      <c r="H127" s="176" t="s">
        <v>190</v>
      </c>
      <c r="I127" s="276"/>
    </row>
    <row r="128" spans="1:9" x14ac:dyDescent="0.2">
      <c r="A128" s="155"/>
      <c r="B128" s="155"/>
      <c r="C128" s="280"/>
      <c r="D128" s="223"/>
      <c r="E128" s="189" t="str">
        <f>IF(COUNT(E127,E129)=2,IF(E127&gt;E129,C127,C129),"")</f>
        <v/>
      </c>
      <c r="F128" s="274"/>
      <c r="G128" s="190" t="str">
        <f>IF(E128="-",0,IF(E124="-",13,""))</f>
        <v/>
      </c>
      <c r="H128" s="155"/>
      <c r="I128" s="155"/>
    </row>
    <row r="129" spans="1:9" ht="13.5" thickBot="1" x14ac:dyDescent="0.25">
      <c r="A129" s="155"/>
      <c r="B129" s="155"/>
      <c r="C129" s="279" t="str">
        <f>IF(COUNT(C114,C116)=2,IF(C114&lt;C116,B114,B116),"")</f>
        <v/>
      </c>
      <c r="D129" s="281"/>
      <c r="E129" s="190" t="str">
        <f>IF(C129="-",0,IF(C127="-",13,""))</f>
        <v/>
      </c>
      <c r="F129" s="187"/>
      <c r="G129" s="194"/>
      <c r="H129" s="275" t="str">
        <f>IF(COUNT(G124,G128)=2,IF(G124&lt;G128,E124,E128),"")</f>
        <v/>
      </c>
      <c r="I129" s="277"/>
    </row>
    <row r="130" spans="1:9" x14ac:dyDescent="0.2">
      <c r="A130" s="155"/>
      <c r="B130" s="155"/>
      <c r="C130" s="187"/>
      <c r="D130" s="187"/>
      <c r="E130" s="187"/>
      <c r="F130" s="187"/>
      <c r="G130" s="194"/>
      <c r="H130" s="176" t="s">
        <v>191</v>
      </c>
      <c r="I130" s="173"/>
    </row>
    <row r="131" spans="1:9" x14ac:dyDescent="0.2">
      <c r="A131" s="155"/>
      <c r="B131" s="155"/>
      <c r="C131" s="187"/>
      <c r="D131" s="194"/>
      <c r="E131" s="170" t="str">
        <f>IF(COUNT(E123,E125)=2,IF(E123&lt;E125,C123,C125),"")</f>
        <v/>
      </c>
      <c r="F131" s="155"/>
      <c r="G131" s="187" t="str">
        <f>IF(E131="-",0,IF(E133="-",13,""))</f>
        <v/>
      </c>
      <c r="H131" s="173"/>
      <c r="I131" s="173"/>
    </row>
    <row r="132" spans="1:9" ht="13.5" thickBot="1" x14ac:dyDescent="0.25">
      <c r="A132" s="155"/>
      <c r="B132" s="155"/>
      <c r="C132" s="187"/>
      <c r="D132" s="194"/>
      <c r="E132" s="278"/>
      <c r="F132" s="222"/>
      <c r="G132" s="277"/>
      <c r="H132" s="275" t="str">
        <f>IF(COUNT(G131,G133)=2,IF(G131&gt;G133,E131,E133),"")</f>
        <v/>
      </c>
      <c r="I132" s="277"/>
    </row>
    <row r="133" spans="1:9" x14ac:dyDescent="0.2">
      <c r="A133" s="155"/>
      <c r="B133" s="155"/>
      <c r="C133" s="187"/>
      <c r="D133" s="194"/>
      <c r="E133" s="279" t="str">
        <f>IF(COUNT(E127,E129)=2,IF(E127&lt;E129,C127,C129),"")</f>
        <v/>
      </c>
      <c r="F133" s="274"/>
      <c r="G133" s="190" t="str">
        <f>IF(E133="-",0,IF(E131="-",13,""))</f>
        <v/>
      </c>
      <c r="H133" s="176" t="s">
        <v>202</v>
      </c>
      <c r="I133" s="173"/>
    </row>
    <row r="134" spans="1:9" x14ac:dyDescent="0.2">
      <c r="A134" s="155"/>
      <c r="B134" s="155"/>
      <c r="C134" s="155"/>
      <c r="D134" s="173"/>
      <c r="E134" s="155"/>
      <c r="F134" s="155"/>
      <c r="G134" s="155"/>
      <c r="H134" s="173"/>
      <c r="I134" s="173"/>
    </row>
    <row r="135" spans="1:9" ht="13.5" thickBot="1" x14ac:dyDescent="0.25">
      <c r="A135" s="155"/>
      <c r="B135" s="155"/>
      <c r="C135" s="155"/>
      <c r="D135" s="155"/>
      <c r="E135" s="173"/>
      <c r="F135" s="173"/>
      <c r="G135" s="155"/>
      <c r="H135" s="277" t="str">
        <f>IF(COUNT(G131,G133)=2,IF(G131&lt;G133,E131,E133),"")</f>
        <v/>
      </c>
      <c r="I135" s="277"/>
    </row>
    <row r="136" spans="1:9" x14ac:dyDescent="0.2">
      <c r="A136" s="41"/>
      <c r="B136" s="42"/>
      <c r="C136" s="171"/>
      <c r="D136" s="171"/>
      <c r="E136" s="171"/>
      <c r="F136" s="171"/>
      <c r="G136" s="207"/>
      <c r="H136" s="176" t="s">
        <v>203</v>
      </c>
      <c r="I136" s="40"/>
    </row>
    <row r="138" spans="1:9" x14ac:dyDescent="0.2">
      <c r="A138" s="172" t="s">
        <v>216</v>
      </c>
      <c r="B138" s="173"/>
      <c r="C138" s="174"/>
      <c r="D138" s="174"/>
      <c r="E138" s="174"/>
      <c r="F138" s="171"/>
      <c r="G138" s="169"/>
      <c r="H138" s="155"/>
      <c r="I138" s="43"/>
    </row>
    <row r="139" spans="1:9" x14ac:dyDescent="0.2">
      <c r="A139" s="155"/>
      <c r="B139" s="155"/>
      <c r="C139" s="155"/>
      <c r="D139" s="155"/>
      <c r="E139" s="155"/>
      <c r="F139" s="155"/>
      <c r="G139" s="155"/>
      <c r="H139" s="155"/>
      <c r="I139" s="43"/>
    </row>
    <row r="140" spans="1:9" x14ac:dyDescent="0.2">
      <c r="A140" s="186" t="s">
        <v>204</v>
      </c>
      <c r="B140" s="175" t="str">
        <f>IFERROR(INDEX(B$1:B$100,MATCH(A140,I$1:I$100,0)),"")</f>
        <v/>
      </c>
      <c r="C140" s="187" t="str">
        <f>IF(B140="-",0,IF(B142="-",13,""))</f>
        <v/>
      </c>
      <c r="D140" s="155"/>
      <c r="E140" s="155"/>
      <c r="F140" s="155"/>
      <c r="G140" s="155"/>
      <c r="H140" s="155"/>
      <c r="I140" s="43"/>
    </row>
    <row r="141" spans="1:9" x14ac:dyDescent="0.2">
      <c r="A141" s="188"/>
      <c r="B141" s="272"/>
      <c r="C141" s="189" t="str">
        <f>IF(COUNT(C140,C142)=2,IF(C140&gt;C142,B140,B142),"")</f>
        <v/>
      </c>
      <c r="D141" s="155"/>
      <c r="E141" s="187" t="str">
        <f>IF(C141="-",0,IF(C145="-",13,""))</f>
        <v/>
      </c>
      <c r="F141" s="155"/>
      <c r="G141" s="155"/>
      <c r="H141" s="155"/>
      <c r="I141" s="155"/>
    </row>
    <row r="142" spans="1:9" x14ac:dyDescent="0.2">
      <c r="A142" s="188" t="s">
        <v>248</v>
      </c>
      <c r="B142" s="273" t="str">
        <f>IFERROR(INDEX(B$1:B$100,MATCH(A142,I$1:I$100,0)),"")</f>
        <v/>
      </c>
      <c r="C142" s="190" t="str">
        <f>IF(B142="-",0,IF(B140="-",13,""))</f>
        <v/>
      </c>
      <c r="D142" s="222"/>
      <c r="E142" s="155"/>
      <c r="F142" s="155"/>
      <c r="G142" s="155"/>
      <c r="H142" s="155"/>
      <c r="I142" s="155"/>
    </row>
    <row r="143" spans="1:9" x14ac:dyDescent="0.2">
      <c r="A143" s="188"/>
      <c r="B143" s="178"/>
      <c r="C143" s="155"/>
      <c r="D143" s="191"/>
      <c r="E143" s="189" t="str">
        <f>IF(COUNT(E141,E145)=2,IF(E141&gt;E145,C141,C145),"")</f>
        <v/>
      </c>
      <c r="F143" s="155"/>
      <c r="G143" s="187" t="str">
        <f>IF(E143="-",0,IF(E151="-",13,""))</f>
        <v/>
      </c>
      <c r="H143" s="155"/>
      <c r="I143" s="155"/>
    </row>
    <row r="144" spans="1:9" x14ac:dyDescent="0.2">
      <c r="A144" s="188" t="s">
        <v>205</v>
      </c>
      <c r="B144" s="175" t="str">
        <f>IFERROR(INDEX(B$1:B$100,MATCH(A144,I$1:I$100,0)),"")</f>
        <v/>
      </c>
      <c r="C144" s="187" t="str">
        <f>IF(B144="-",0,IF(B146="-",13,""))</f>
        <v/>
      </c>
      <c r="D144" s="191"/>
      <c r="E144" s="192"/>
      <c r="F144" s="222"/>
      <c r="G144" s="155"/>
      <c r="H144" s="155"/>
      <c r="I144" s="155"/>
    </row>
    <row r="145" spans="1:9" x14ac:dyDescent="0.2">
      <c r="A145" s="188"/>
      <c r="B145" s="272"/>
      <c r="C145" s="189" t="str">
        <f>IF(COUNT(C144,C146)=2,IF(C144&gt;C146,B144,B146),"")</f>
        <v/>
      </c>
      <c r="D145" s="274"/>
      <c r="E145" s="190" t="str">
        <f>IF(C145="-",0,IF(C141="-",13,""))</f>
        <v/>
      </c>
      <c r="F145" s="191"/>
      <c r="G145" s="155"/>
      <c r="H145" s="155"/>
      <c r="I145" s="155"/>
    </row>
    <row r="146" spans="1:9" x14ac:dyDescent="0.2">
      <c r="A146" s="188" t="s">
        <v>249</v>
      </c>
      <c r="B146" s="273" t="str">
        <f>IFERROR(INDEX(B$1:B$100,MATCH(A146,I$1:I$100,0)),"")</f>
        <v/>
      </c>
      <c r="C146" s="190" t="str">
        <f>IF(B146="-",0,IF(B144="-",13,""))</f>
        <v/>
      </c>
      <c r="D146" s="155"/>
      <c r="E146" s="173"/>
      <c r="F146" s="191"/>
      <c r="G146" s="155"/>
      <c r="H146" s="155"/>
      <c r="I146" s="155"/>
    </row>
    <row r="147" spans="1:9" ht="13.5" thickBot="1" x14ac:dyDescent="0.25">
      <c r="A147" s="154"/>
      <c r="B147" s="178"/>
      <c r="C147" s="155"/>
      <c r="D147" s="155"/>
      <c r="E147" s="173"/>
      <c r="F147" s="191"/>
      <c r="G147" s="155"/>
      <c r="H147" s="275" t="str">
        <f>IF(COUNT(G143,G151)=2,IF(G143&gt;G151,E143,E151),"")</f>
        <v/>
      </c>
      <c r="I147" s="155"/>
    </row>
    <row r="148" spans="1:9" x14ac:dyDescent="0.2">
      <c r="A148" s="186" t="s">
        <v>207</v>
      </c>
      <c r="B148" s="175" t="str">
        <f>IFERROR(INDEX(B$1:B$100,MATCH(A148,I$1:I$100,0)),"")</f>
        <v/>
      </c>
      <c r="C148" s="187" t="str">
        <f>IF(B148="-",0,IF(B150="-",13,""))</f>
        <v/>
      </c>
      <c r="D148" s="155"/>
      <c r="E148" s="155"/>
      <c r="F148" s="191"/>
      <c r="G148" s="193"/>
      <c r="H148" s="176" t="s">
        <v>208</v>
      </c>
      <c r="I148" s="276"/>
    </row>
    <row r="149" spans="1:9" x14ac:dyDescent="0.2">
      <c r="A149" s="188"/>
      <c r="B149" s="272"/>
      <c r="C149" s="189" t="str">
        <f>IF(COUNT(C148,C150)=2,IF(C148&gt;C150,B148,B150),"")</f>
        <v/>
      </c>
      <c r="D149" s="155"/>
      <c r="E149" s="187" t="str">
        <f>IF(C149="-",0,IF(C153="-",13,""))</f>
        <v/>
      </c>
      <c r="F149" s="191"/>
      <c r="G149" s="173"/>
      <c r="H149" s="155"/>
      <c r="I149" s="155"/>
    </row>
    <row r="150" spans="1:9" x14ac:dyDescent="0.2">
      <c r="A150" s="188" t="s">
        <v>250</v>
      </c>
      <c r="B150" s="273" t="str">
        <f>IFERROR(INDEX(B$1:B$100,MATCH(A150,I$1:I$100,0)),"")</f>
        <v/>
      </c>
      <c r="C150" s="190" t="str">
        <f>IF(B150="-",0,IF(B148="-",13,""))</f>
        <v/>
      </c>
      <c r="D150" s="222"/>
      <c r="E150" s="155"/>
      <c r="F150" s="191"/>
      <c r="G150" s="173"/>
      <c r="H150" s="155"/>
      <c r="I150" s="155"/>
    </row>
    <row r="151" spans="1:9" x14ac:dyDescent="0.2">
      <c r="A151" s="188"/>
      <c r="B151" s="178"/>
      <c r="C151" s="155"/>
      <c r="D151" s="191"/>
      <c r="E151" s="189" t="str">
        <f>IF(COUNT(E149,E153)=2,IF(E149&gt;E153,C149,C153),"")</f>
        <v/>
      </c>
      <c r="F151" s="274"/>
      <c r="G151" s="190" t="str">
        <f>IF(E151="-",0,IF(E143="-",13,""))</f>
        <v/>
      </c>
      <c r="H151" s="155"/>
      <c r="I151" s="155"/>
    </row>
    <row r="152" spans="1:9" ht="13.5" thickBot="1" x14ac:dyDescent="0.25">
      <c r="A152" s="188" t="s">
        <v>209</v>
      </c>
      <c r="B152" s="175" t="str">
        <f>IFERROR(INDEX(B$1:B$100,MATCH(A152,I$1:I$100,0)),"")</f>
        <v/>
      </c>
      <c r="C152" s="187" t="str">
        <f>IF(B152="-",0,IF(B154="-",13,""))</f>
        <v/>
      </c>
      <c r="D152" s="191"/>
      <c r="E152" s="192"/>
      <c r="F152" s="173"/>
      <c r="G152" s="173"/>
      <c r="H152" s="275" t="str">
        <f>IF(COUNT(G143,G151)=2,IF(G143&lt;G151,E143,E151),"")</f>
        <v/>
      </c>
      <c r="I152" s="277"/>
    </row>
    <row r="153" spans="1:9" x14ac:dyDescent="0.2">
      <c r="A153" s="188"/>
      <c r="B153" s="272"/>
      <c r="C153" s="189" t="str">
        <f>IF(COUNT(C152,C154)=2,IF(C152&gt;C154,B152,B154),"")</f>
        <v/>
      </c>
      <c r="D153" s="274"/>
      <c r="E153" s="190" t="str">
        <f>IF(C153="-",0,IF(C149="-",13,""))</f>
        <v/>
      </c>
      <c r="F153" s="155"/>
      <c r="G153" s="173"/>
      <c r="H153" s="176" t="s">
        <v>210</v>
      </c>
      <c r="I153" s="173"/>
    </row>
    <row r="154" spans="1:9" x14ac:dyDescent="0.2">
      <c r="A154" s="188" t="s">
        <v>251</v>
      </c>
      <c r="B154" s="273" t="str">
        <f>IFERROR(INDEX(B$1:B$100,MATCH(A154,I$1:I$100,0)),"")</f>
        <v/>
      </c>
      <c r="C154" s="190" t="str">
        <f>IF(B154="-",0,IF(B152="-",13,""))</f>
        <v/>
      </c>
      <c r="D154" s="155"/>
      <c r="E154" s="173"/>
      <c r="F154" s="173"/>
      <c r="G154" s="173"/>
      <c r="H154" s="155"/>
      <c r="I154" s="155"/>
    </row>
    <row r="155" spans="1:9" x14ac:dyDescent="0.2">
      <c r="A155" s="154"/>
      <c r="B155" s="178"/>
      <c r="C155" s="155"/>
      <c r="D155" s="155"/>
      <c r="E155" s="170" t="str">
        <f>IF(COUNT(E141,E145)=2,IF(E141&lt;E145,C141,C145),"")</f>
        <v/>
      </c>
      <c r="F155" s="155"/>
      <c r="G155" s="187" t="str">
        <f>IF(E155="-",0,IF(E157="-",13,""))</f>
        <v/>
      </c>
      <c r="H155" s="155"/>
      <c r="I155" s="155"/>
    </row>
    <row r="156" spans="1:9" ht="13.5" thickBot="1" x14ac:dyDescent="0.25">
      <c r="A156" s="155"/>
      <c r="B156" s="155"/>
      <c r="C156" s="155"/>
      <c r="D156" s="155"/>
      <c r="E156" s="278"/>
      <c r="F156" s="222"/>
      <c r="G156" s="277"/>
      <c r="H156" s="275" t="str">
        <f>IF(COUNT(G155,G157)=2,IF(G155&gt;G157,E155,E157),"")</f>
        <v/>
      </c>
      <c r="I156" s="277"/>
    </row>
    <row r="157" spans="1:9" x14ac:dyDescent="0.2">
      <c r="A157" s="155"/>
      <c r="B157" s="155"/>
      <c r="C157" s="155"/>
      <c r="D157" s="155"/>
      <c r="E157" s="279" t="str">
        <f>IF(COUNT(E149,E153)=2,IF(E149&lt;E153,C149,C153),"")</f>
        <v/>
      </c>
      <c r="F157" s="274"/>
      <c r="G157" s="190" t="str">
        <f>IF(E157="-",0,IF(E155="-",13,""))</f>
        <v/>
      </c>
      <c r="H157" s="182" t="s">
        <v>211</v>
      </c>
      <c r="I157" s="173"/>
    </row>
    <row r="158" spans="1:9" x14ac:dyDescent="0.2">
      <c r="A158" s="155"/>
      <c r="B158" s="155"/>
      <c r="C158" s="155"/>
      <c r="D158" s="155"/>
      <c r="E158" s="155"/>
      <c r="F158" s="155"/>
      <c r="G158" s="155"/>
      <c r="H158" s="173"/>
      <c r="I158" s="173"/>
    </row>
    <row r="159" spans="1:9" ht="13.5" thickBot="1" x14ac:dyDescent="0.25">
      <c r="A159" s="155"/>
      <c r="B159" s="155"/>
      <c r="C159" s="155"/>
      <c r="D159" s="155"/>
      <c r="E159" s="173"/>
      <c r="F159" s="173"/>
      <c r="G159" s="155"/>
      <c r="H159" s="275" t="str">
        <f>IF(COUNT(G155,G157)=2,IF(G155&lt;G157,E155,E157),"")</f>
        <v/>
      </c>
      <c r="I159" s="277"/>
    </row>
    <row r="160" spans="1:9" x14ac:dyDescent="0.2">
      <c r="A160" s="155"/>
      <c r="B160" s="155"/>
      <c r="C160" s="155"/>
      <c r="D160" s="155"/>
      <c r="E160" s="155"/>
      <c r="F160" s="155"/>
      <c r="G160" s="155"/>
      <c r="H160" s="154" t="s">
        <v>212</v>
      </c>
      <c r="I160" s="155"/>
    </row>
    <row r="161" spans="1:9" x14ac:dyDescent="0.2">
      <c r="A161" s="155"/>
      <c r="B161" s="155"/>
      <c r="C161" s="279" t="str">
        <f>IF(COUNT(C140,C142)=2,IF(C140&lt;C142,B140,B142),"")</f>
        <v/>
      </c>
      <c r="D161" s="155"/>
      <c r="E161" s="187" t="str">
        <f>IF(C161="-",0,IF(C163="-",13,""))</f>
        <v/>
      </c>
      <c r="F161" s="187"/>
      <c r="G161" s="187"/>
      <c r="H161" s="155"/>
      <c r="I161" s="155"/>
    </row>
    <row r="162" spans="1:9" x14ac:dyDescent="0.2">
      <c r="A162" s="155"/>
      <c r="B162" s="155"/>
      <c r="C162" s="280"/>
      <c r="D162" s="223"/>
      <c r="E162" s="189" t="str">
        <f>IF(COUNT(E161,E163)=2,IF(E161&gt;E163,C161,C163),"")</f>
        <v/>
      </c>
      <c r="F162" s="155"/>
      <c r="G162" s="187" t="str">
        <f>IF(E162="-",0,IF(E166="-",13,""))</f>
        <v/>
      </c>
      <c r="H162" s="155"/>
      <c r="I162" s="155"/>
    </row>
    <row r="163" spans="1:9" x14ac:dyDescent="0.2">
      <c r="A163" s="155"/>
      <c r="B163" s="155"/>
      <c r="C163" s="279" t="str">
        <f>IF(COUNT(C144,C146)=2,IF(C144&lt;C146,B144,B146),"")</f>
        <v/>
      </c>
      <c r="D163" s="281"/>
      <c r="E163" s="190" t="str">
        <f>IF(C163="-",0,IF(C161="-",13,""))</f>
        <v/>
      </c>
      <c r="F163" s="223"/>
      <c r="G163" s="187"/>
      <c r="H163" s="155"/>
      <c r="I163" s="155"/>
    </row>
    <row r="164" spans="1:9" ht="13.5" thickBot="1" x14ac:dyDescent="0.25">
      <c r="A164" s="155"/>
      <c r="B164" s="155"/>
      <c r="C164" s="187"/>
      <c r="D164" s="187"/>
      <c r="E164" s="155"/>
      <c r="F164" s="195"/>
      <c r="G164" s="187"/>
      <c r="H164" s="275" t="str">
        <f>IF(COUNT(G162,G166)=2,IF(G162&gt;G166,E162,E166),"")</f>
        <v/>
      </c>
      <c r="I164" s="155"/>
    </row>
    <row r="165" spans="1:9" x14ac:dyDescent="0.2">
      <c r="A165" s="155"/>
      <c r="B165" s="155"/>
      <c r="C165" s="279" t="str">
        <f>IF(COUNT(C148,C150)=2,IF(C148&lt;C150,B148,B150),"")</f>
        <v/>
      </c>
      <c r="D165" s="187"/>
      <c r="E165" s="187" t="str">
        <f>IF(C165="-",0,IF(C167="-",13,""))</f>
        <v/>
      </c>
      <c r="F165" s="195"/>
      <c r="G165" s="196"/>
      <c r="H165" s="176" t="s">
        <v>213</v>
      </c>
      <c r="I165" s="276"/>
    </row>
    <row r="166" spans="1:9" x14ac:dyDescent="0.2">
      <c r="A166" s="155"/>
      <c r="B166" s="155"/>
      <c r="C166" s="280"/>
      <c r="D166" s="223"/>
      <c r="E166" s="189" t="str">
        <f>IF(COUNT(E165,E167)=2,IF(E165&gt;E167,C165,C167),"")</f>
        <v/>
      </c>
      <c r="F166" s="274"/>
      <c r="G166" s="190" t="str">
        <f>IF(E166="-",0,IF(E162="-",13,""))</f>
        <v/>
      </c>
      <c r="H166" s="155"/>
      <c r="I166" s="155"/>
    </row>
    <row r="167" spans="1:9" ht="13.5" thickBot="1" x14ac:dyDescent="0.25">
      <c r="A167" s="155"/>
      <c r="B167" s="155"/>
      <c r="C167" s="279" t="str">
        <f>IF(COUNT(C152,C154)=2,IF(C152&lt;C154,B152,B154),"")</f>
        <v/>
      </c>
      <c r="D167" s="281"/>
      <c r="E167" s="190" t="str">
        <f>IF(C167="-",0,IF(C165="-",13,""))</f>
        <v/>
      </c>
      <c r="F167" s="187"/>
      <c r="G167" s="194"/>
      <c r="H167" s="275" t="str">
        <f>IF(COUNT(G162,G166)=2,IF(G162&lt;G166,E162,E166),"")</f>
        <v/>
      </c>
      <c r="I167" s="277"/>
    </row>
    <row r="168" spans="1:9" x14ac:dyDescent="0.2">
      <c r="A168" s="155"/>
      <c r="B168" s="155"/>
      <c r="C168" s="187"/>
      <c r="D168" s="187"/>
      <c r="E168" s="187"/>
      <c r="F168" s="187"/>
      <c r="G168" s="194"/>
      <c r="H168" s="176" t="s">
        <v>214</v>
      </c>
      <c r="I168" s="173"/>
    </row>
    <row r="169" spans="1:9" x14ac:dyDescent="0.2">
      <c r="A169" s="155"/>
      <c r="B169" s="155"/>
      <c r="C169" s="187"/>
      <c r="D169" s="194"/>
      <c r="E169" s="170" t="str">
        <f>IF(COUNT(E161,E163)=2,IF(E161&lt;E163,C161,C163),"")</f>
        <v/>
      </c>
      <c r="F169" s="155"/>
      <c r="G169" s="187" t="str">
        <f>IF(E169="-",0,IF(E171="-",13,""))</f>
        <v/>
      </c>
      <c r="H169" s="173"/>
      <c r="I169" s="173"/>
    </row>
    <row r="170" spans="1:9" ht="13.5" thickBot="1" x14ac:dyDescent="0.25">
      <c r="A170" s="155"/>
      <c r="B170" s="155"/>
      <c r="C170" s="187"/>
      <c r="D170" s="194"/>
      <c r="E170" s="278"/>
      <c r="F170" s="222"/>
      <c r="G170" s="277"/>
      <c r="H170" s="275" t="str">
        <f>IF(COUNT(G169,G171)=2,IF(G169&gt;G171,E169,E171),"")</f>
        <v/>
      </c>
      <c r="I170" s="277"/>
    </row>
    <row r="171" spans="1:9" x14ac:dyDescent="0.2">
      <c r="A171" s="155"/>
      <c r="B171" s="155"/>
      <c r="C171" s="187"/>
      <c r="D171" s="194"/>
      <c r="E171" s="279" t="str">
        <f>IF(COUNT(E165,E167)=2,IF(E165&lt;E167,C165,C167),"")</f>
        <v/>
      </c>
      <c r="F171" s="274"/>
      <c r="G171" s="190" t="str">
        <f>IF(E171="-",0,IF(E169="-",13,""))</f>
        <v/>
      </c>
      <c r="H171" s="176" t="s">
        <v>217</v>
      </c>
      <c r="I171" s="173"/>
    </row>
    <row r="172" spans="1:9" x14ac:dyDescent="0.2">
      <c r="A172" s="155"/>
      <c r="B172" s="155"/>
      <c r="C172" s="155"/>
      <c r="D172" s="173"/>
      <c r="E172" s="155"/>
      <c r="F172" s="155"/>
      <c r="G172" s="155"/>
      <c r="H172" s="173"/>
      <c r="I172" s="173"/>
    </row>
    <row r="173" spans="1:9" ht="13.5" thickBot="1" x14ac:dyDescent="0.25">
      <c r="A173" s="155"/>
      <c r="B173" s="155"/>
      <c r="C173" s="155"/>
      <c r="D173" s="155"/>
      <c r="E173" s="173"/>
      <c r="F173" s="173"/>
      <c r="G173" s="155"/>
      <c r="H173" s="277" t="str">
        <f>IF(COUNT(G169,G171)=2,IF(G169&lt;G171,E169,E171),"")</f>
        <v/>
      </c>
      <c r="I173" s="277"/>
    </row>
    <row r="174" spans="1:9" x14ac:dyDescent="0.2">
      <c r="A174" s="41"/>
      <c r="B174" s="42"/>
      <c r="C174" s="171"/>
      <c r="D174" s="171"/>
      <c r="E174" s="171"/>
      <c r="F174" s="171"/>
      <c r="G174" s="207"/>
      <c r="H174" s="176" t="s">
        <v>218</v>
      </c>
      <c r="I174" s="40"/>
    </row>
    <row r="175" spans="1:9" hidden="1" x14ac:dyDescent="0.2"/>
    <row r="176" spans="1:9"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spans="1:3" hidden="1" x14ac:dyDescent="0.2"/>
    <row r="290" spans="1:3" hidden="1" x14ac:dyDescent="0.2"/>
    <row r="291" spans="1:3" hidden="1" x14ac:dyDescent="0.2"/>
    <row r="292" spans="1:3" hidden="1" x14ac:dyDescent="0.2"/>
    <row r="293" spans="1:3" hidden="1" x14ac:dyDescent="0.2"/>
    <row r="294" spans="1:3" hidden="1" x14ac:dyDescent="0.2"/>
    <row r="295" spans="1:3" hidden="1" x14ac:dyDescent="0.2"/>
    <row r="296" spans="1:3" hidden="1" x14ac:dyDescent="0.2"/>
    <row r="297" spans="1:3" hidden="1" x14ac:dyDescent="0.2"/>
    <row r="299" spans="1:3" x14ac:dyDescent="0.2">
      <c r="A299" s="157"/>
      <c r="B299" s="157"/>
      <c r="C299" s="227" t="s">
        <v>230</v>
      </c>
    </row>
    <row r="300" spans="1:3" x14ac:dyDescent="0.2">
      <c r="A300" s="349">
        <v>1</v>
      </c>
      <c r="B300" s="348" t="str">
        <f t="shared" ref="B300:B305" si="13">IFERROR(INDEX(H$100:H$300,MATCH(A300&amp;". koht",H$101:H$301,0)),"")</f>
        <v/>
      </c>
      <c r="C300" s="321">
        <f>IF(16-A300&gt;0,16-A300,1)</f>
        <v>15</v>
      </c>
    </row>
    <row r="301" spans="1:3" x14ac:dyDescent="0.2">
      <c r="A301" s="349">
        <v>2</v>
      </c>
      <c r="B301" s="348" t="str">
        <f t="shared" si="13"/>
        <v/>
      </c>
      <c r="C301" s="321">
        <f t="shared" ref="C301:C305" si="14">IF(16-A301&gt;0,16-A301,1)</f>
        <v>14</v>
      </c>
    </row>
    <row r="302" spans="1:3" x14ac:dyDescent="0.2">
      <c r="A302" s="349">
        <v>3</v>
      </c>
      <c r="B302" s="348" t="str">
        <f t="shared" si="13"/>
        <v/>
      </c>
      <c r="C302" s="321">
        <f t="shared" si="14"/>
        <v>13</v>
      </c>
    </row>
    <row r="303" spans="1:3" x14ac:dyDescent="0.2">
      <c r="A303" s="349">
        <v>4</v>
      </c>
      <c r="B303" s="348" t="str">
        <f t="shared" si="13"/>
        <v/>
      </c>
      <c r="C303" s="321">
        <f t="shared" si="14"/>
        <v>12</v>
      </c>
    </row>
    <row r="304" spans="1:3" x14ac:dyDescent="0.2">
      <c r="A304" s="349">
        <v>5</v>
      </c>
      <c r="B304" s="348" t="str">
        <f t="shared" si="13"/>
        <v/>
      </c>
      <c r="C304" s="321">
        <f t="shared" si="14"/>
        <v>11</v>
      </c>
    </row>
    <row r="305" spans="1:3" x14ac:dyDescent="0.2">
      <c r="A305" s="349">
        <v>6</v>
      </c>
      <c r="B305" s="348" t="str">
        <f t="shared" si="13"/>
        <v/>
      </c>
      <c r="C305" s="321">
        <f t="shared" si="14"/>
        <v>10</v>
      </c>
    </row>
    <row r="306" spans="1:3" x14ac:dyDescent="0.2">
      <c r="A306" s="349">
        <v>7</v>
      </c>
      <c r="B306" s="348" t="str">
        <f t="shared" ref="B306:B315" si="15">IFERROR(INDEX(H$100:H$300,MATCH(A306&amp;". koht",H$101:H$301,0)),"")</f>
        <v/>
      </c>
      <c r="C306" s="321">
        <f t="shared" ref="C306:C315" si="16">IF(16-A306&gt;0,16-A306,1)</f>
        <v>9</v>
      </c>
    </row>
    <row r="307" spans="1:3" x14ac:dyDescent="0.2">
      <c r="A307" s="349">
        <v>8</v>
      </c>
      <c r="B307" s="348" t="str">
        <f t="shared" si="15"/>
        <v/>
      </c>
      <c r="C307" s="321">
        <f t="shared" si="16"/>
        <v>8</v>
      </c>
    </row>
    <row r="308" spans="1:3" x14ac:dyDescent="0.2">
      <c r="A308" s="349">
        <v>9</v>
      </c>
      <c r="B308" s="348" t="str">
        <f t="shared" si="15"/>
        <v/>
      </c>
      <c r="C308" s="321">
        <f t="shared" si="16"/>
        <v>7</v>
      </c>
    </row>
    <row r="309" spans="1:3" x14ac:dyDescent="0.2">
      <c r="A309" s="349">
        <v>10</v>
      </c>
      <c r="B309" s="348" t="str">
        <f t="shared" si="15"/>
        <v/>
      </c>
      <c r="C309" s="321">
        <f t="shared" si="16"/>
        <v>6</v>
      </c>
    </row>
    <row r="310" spans="1:3" x14ac:dyDescent="0.2">
      <c r="A310" s="349">
        <v>11</v>
      </c>
      <c r="B310" s="348" t="str">
        <f t="shared" si="15"/>
        <v/>
      </c>
      <c r="C310" s="321">
        <f t="shared" si="16"/>
        <v>5</v>
      </c>
    </row>
    <row r="311" spans="1:3" x14ac:dyDescent="0.2">
      <c r="A311" s="349">
        <v>12</v>
      </c>
      <c r="B311" s="348" t="str">
        <f t="shared" si="15"/>
        <v/>
      </c>
      <c r="C311" s="321">
        <f t="shared" si="16"/>
        <v>4</v>
      </c>
    </row>
    <row r="312" spans="1:3" x14ac:dyDescent="0.2">
      <c r="A312" s="349">
        <v>13</v>
      </c>
      <c r="B312" s="348" t="str">
        <f t="shared" si="15"/>
        <v/>
      </c>
      <c r="C312" s="321">
        <f t="shared" si="16"/>
        <v>3</v>
      </c>
    </row>
    <row r="313" spans="1:3" x14ac:dyDescent="0.2">
      <c r="A313" s="349">
        <v>14</v>
      </c>
      <c r="B313" s="348" t="str">
        <f t="shared" si="15"/>
        <v/>
      </c>
      <c r="C313" s="321">
        <f t="shared" si="16"/>
        <v>2</v>
      </c>
    </row>
    <row r="314" spans="1:3" x14ac:dyDescent="0.2">
      <c r="A314" s="349">
        <v>15</v>
      </c>
      <c r="B314" s="348" t="str">
        <f t="shared" si="15"/>
        <v/>
      </c>
      <c r="C314" s="321">
        <f t="shared" si="16"/>
        <v>1</v>
      </c>
    </row>
    <row r="315" spans="1:3" x14ac:dyDescent="0.2">
      <c r="A315" s="349">
        <v>16</v>
      </c>
      <c r="B315" s="348" t="str">
        <f t="shared" si="15"/>
        <v/>
      </c>
      <c r="C315" s="321">
        <f t="shared" si="16"/>
        <v>1</v>
      </c>
    </row>
    <row r="316" spans="1:3" x14ac:dyDescent="0.2">
      <c r="C316" s="300"/>
    </row>
  </sheetData>
  <conditionalFormatting sqref="D7 C8">
    <cfRule type="aboveAverage" dxfId="1767" priority="558"/>
  </conditionalFormatting>
  <conditionalFormatting sqref="E7 C9">
    <cfRule type="aboveAverage" dxfId="1766" priority="557"/>
  </conditionalFormatting>
  <conditionalFormatting sqref="F7 C10">
    <cfRule type="aboveAverage" dxfId="1765" priority="556"/>
  </conditionalFormatting>
  <conditionalFormatting sqref="E8 D9">
    <cfRule type="aboveAverage" dxfId="1764" priority="555"/>
  </conditionalFormatting>
  <conditionalFormatting sqref="G7 C11">
    <cfRule type="aboveAverage" dxfId="1763" priority="554"/>
  </conditionalFormatting>
  <conditionalFormatting sqref="F8 D10">
    <cfRule type="aboveAverage" dxfId="1762" priority="553"/>
  </conditionalFormatting>
  <conditionalFormatting sqref="G8 D11">
    <cfRule type="aboveAverage" dxfId="1761" priority="552"/>
  </conditionalFormatting>
  <conditionalFormatting sqref="F9 E10">
    <cfRule type="aboveAverage" dxfId="1760" priority="551"/>
  </conditionalFormatting>
  <conditionalFormatting sqref="G9 E11">
    <cfRule type="aboveAverage" dxfId="1759" priority="550"/>
  </conditionalFormatting>
  <conditionalFormatting sqref="F11 G10">
    <cfRule type="aboveAverage" dxfId="1758" priority="549"/>
  </conditionalFormatting>
  <conditionalFormatting sqref="D14 C15">
    <cfRule type="aboveAverage" dxfId="1757" priority="548"/>
  </conditionalFormatting>
  <conditionalFormatting sqref="E14 C16">
    <cfRule type="aboveAverage" dxfId="1756" priority="547"/>
  </conditionalFormatting>
  <conditionalFormatting sqref="F14 C17">
    <cfRule type="aboveAverage" dxfId="1755" priority="546"/>
  </conditionalFormatting>
  <conditionalFormatting sqref="E15 D16">
    <cfRule type="aboveAverage" dxfId="1754" priority="545"/>
  </conditionalFormatting>
  <conditionalFormatting sqref="G14 C18">
    <cfRule type="aboveAverage" dxfId="1753" priority="544"/>
  </conditionalFormatting>
  <conditionalFormatting sqref="F15 D17">
    <cfRule type="aboveAverage" dxfId="1752" priority="543"/>
  </conditionalFormatting>
  <conditionalFormatting sqref="G15 D18">
    <cfRule type="aboveAverage" dxfId="1751" priority="542"/>
  </conditionalFormatting>
  <conditionalFormatting sqref="F16 E17">
    <cfRule type="aboveAverage" dxfId="1750" priority="541"/>
  </conditionalFormatting>
  <conditionalFormatting sqref="G16 E18">
    <cfRule type="aboveAverage" dxfId="1749" priority="540"/>
  </conditionalFormatting>
  <conditionalFormatting sqref="F18 G17">
    <cfRule type="aboveAverage" dxfId="1748" priority="539"/>
  </conditionalFormatting>
  <conditionalFormatting sqref="D21 C22">
    <cfRule type="aboveAverage" dxfId="1747" priority="538"/>
  </conditionalFormatting>
  <conditionalFormatting sqref="E21 C23">
    <cfRule type="aboveAverage" dxfId="1746" priority="537"/>
  </conditionalFormatting>
  <conditionalFormatting sqref="F21 C24">
    <cfRule type="aboveAverage" dxfId="1745" priority="536"/>
  </conditionalFormatting>
  <conditionalFormatting sqref="E22 D23">
    <cfRule type="aboveAverage" dxfId="1744" priority="535"/>
  </conditionalFormatting>
  <conditionalFormatting sqref="G21 C25">
    <cfRule type="aboveAverage" dxfId="1743" priority="534"/>
  </conditionalFormatting>
  <conditionalFormatting sqref="F22 D24">
    <cfRule type="aboveAverage" dxfId="1742" priority="533"/>
  </conditionalFormatting>
  <conditionalFormatting sqref="G22 D25">
    <cfRule type="aboveAverage" dxfId="1741" priority="532"/>
  </conditionalFormatting>
  <conditionalFormatting sqref="F23 E24">
    <cfRule type="aboveAverage" dxfId="1740" priority="531"/>
  </conditionalFormatting>
  <conditionalFormatting sqref="G23 E25">
    <cfRule type="aboveAverage" dxfId="1739" priority="530"/>
  </conditionalFormatting>
  <conditionalFormatting sqref="F25 G24">
    <cfRule type="aboveAverage" dxfId="1738" priority="529"/>
  </conditionalFormatting>
  <conditionalFormatting sqref="D28 C29">
    <cfRule type="aboveAverage" dxfId="1737" priority="528"/>
  </conditionalFormatting>
  <conditionalFormatting sqref="E28 C30">
    <cfRule type="aboveAverage" dxfId="1736" priority="527"/>
  </conditionalFormatting>
  <conditionalFormatting sqref="F28 C31">
    <cfRule type="aboveAverage" dxfId="1735" priority="526"/>
  </conditionalFormatting>
  <conditionalFormatting sqref="E29 D30">
    <cfRule type="aboveAverage" dxfId="1734" priority="525"/>
  </conditionalFormatting>
  <conditionalFormatting sqref="G28 C32">
    <cfRule type="aboveAverage" dxfId="1733" priority="524"/>
  </conditionalFormatting>
  <conditionalFormatting sqref="F29 D31">
    <cfRule type="aboveAverage" dxfId="1732" priority="523"/>
  </conditionalFormatting>
  <conditionalFormatting sqref="G29 D32">
    <cfRule type="aboveAverage" dxfId="1731" priority="522"/>
  </conditionalFormatting>
  <conditionalFormatting sqref="F30 E31">
    <cfRule type="aboveAverage" dxfId="1730" priority="521"/>
  </conditionalFormatting>
  <conditionalFormatting sqref="G30 E32">
    <cfRule type="aboveAverage" dxfId="1729" priority="520"/>
  </conditionalFormatting>
  <conditionalFormatting sqref="F32 G31">
    <cfRule type="aboveAverage" dxfId="1728" priority="519"/>
  </conditionalFormatting>
  <conditionalFormatting sqref="D35 C36">
    <cfRule type="aboveAverage" dxfId="1727" priority="518"/>
  </conditionalFormatting>
  <conditionalFormatting sqref="E35 C37">
    <cfRule type="aboveAverage" dxfId="1726" priority="517"/>
  </conditionalFormatting>
  <conditionalFormatting sqref="F35 C38">
    <cfRule type="aboveAverage" dxfId="1725" priority="516"/>
  </conditionalFormatting>
  <conditionalFormatting sqref="E36 D37">
    <cfRule type="aboveAverage" dxfId="1724" priority="515"/>
  </conditionalFormatting>
  <conditionalFormatting sqref="G35 C39">
    <cfRule type="aboveAverage" dxfId="1723" priority="514"/>
  </conditionalFormatting>
  <conditionalFormatting sqref="F36 D38">
    <cfRule type="aboveAverage" dxfId="1722" priority="513"/>
  </conditionalFormatting>
  <conditionalFormatting sqref="G36 D39">
    <cfRule type="aboveAverage" dxfId="1721" priority="512"/>
  </conditionalFormatting>
  <conditionalFormatting sqref="F37 E38">
    <cfRule type="aboveAverage" dxfId="1720" priority="511"/>
  </conditionalFormatting>
  <conditionalFormatting sqref="G37 E39">
    <cfRule type="aboveAverage" dxfId="1719" priority="510"/>
  </conditionalFormatting>
  <conditionalFormatting sqref="F39 G38">
    <cfRule type="aboveAverage" dxfId="1718" priority="509"/>
  </conditionalFormatting>
  <conditionalFormatting sqref="D42 C43">
    <cfRule type="aboveAverage" dxfId="1717" priority="508"/>
  </conditionalFormatting>
  <conditionalFormatting sqref="E42 C44">
    <cfRule type="aboveAverage" dxfId="1716" priority="507"/>
  </conditionalFormatting>
  <conditionalFormatting sqref="F42 C45">
    <cfRule type="aboveAverage" dxfId="1715" priority="506"/>
  </conditionalFormatting>
  <conditionalFormatting sqref="E43 D44">
    <cfRule type="aboveAverage" dxfId="1714" priority="505"/>
  </conditionalFormatting>
  <conditionalFormatting sqref="G42 C46">
    <cfRule type="aboveAverage" dxfId="1713" priority="504"/>
  </conditionalFormatting>
  <conditionalFormatting sqref="F43 D45">
    <cfRule type="aboveAverage" dxfId="1712" priority="503"/>
  </conditionalFormatting>
  <conditionalFormatting sqref="G43 D46">
    <cfRule type="aboveAverage" dxfId="1711" priority="502"/>
  </conditionalFormatting>
  <conditionalFormatting sqref="F44 E45">
    <cfRule type="aboveAverage" dxfId="1710" priority="501"/>
  </conditionalFormatting>
  <conditionalFormatting sqref="G44 E46">
    <cfRule type="aboveAverage" dxfId="1709" priority="500"/>
  </conditionalFormatting>
  <conditionalFormatting sqref="F46 G45">
    <cfRule type="aboveAverage" dxfId="1708" priority="499"/>
  </conditionalFormatting>
  <conditionalFormatting sqref="D49 C50">
    <cfRule type="aboveAverage" dxfId="1707" priority="498"/>
  </conditionalFormatting>
  <conditionalFormatting sqref="E49 C51">
    <cfRule type="aboveAverage" dxfId="1706" priority="497"/>
  </conditionalFormatting>
  <conditionalFormatting sqref="F49 C52">
    <cfRule type="aboveAverage" dxfId="1705" priority="496"/>
  </conditionalFormatting>
  <conditionalFormatting sqref="E50 D51">
    <cfRule type="aboveAverage" dxfId="1704" priority="495"/>
  </conditionalFormatting>
  <conditionalFormatting sqref="G49 C53">
    <cfRule type="aboveAverage" dxfId="1703" priority="494"/>
  </conditionalFormatting>
  <conditionalFormatting sqref="F50 D52">
    <cfRule type="aboveAverage" dxfId="1702" priority="493"/>
  </conditionalFormatting>
  <conditionalFormatting sqref="G50 D53">
    <cfRule type="aboveAverage" dxfId="1701" priority="492"/>
  </conditionalFormatting>
  <conditionalFormatting sqref="F51 E52">
    <cfRule type="aboveAverage" dxfId="1700" priority="491"/>
  </conditionalFormatting>
  <conditionalFormatting sqref="G51 E53">
    <cfRule type="aboveAverage" dxfId="1699" priority="490"/>
  </conditionalFormatting>
  <conditionalFormatting sqref="F53 G52">
    <cfRule type="aboveAverage" dxfId="1698" priority="489"/>
  </conditionalFormatting>
  <conditionalFormatting sqref="D56 C57">
    <cfRule type="aboveAverage" dxfId="1697" priority="488"/>
  </conditionalFormatting>
  <conditionalFormatting sqref="E56 C58">
    <cfRule type="aboveAverage" dxfId="1696" priority="487"/>
  </conditionalFormatting>
  <conditionalFormatting sqref="F56 C59">
    <cfRule type="aboveAverage" dxfId="1695" priority="486"/>
  </conditionalFormatting>
  <conditionalFormatting sqref="E57 D58">
    <cfRule type="aboveAverage" dxfId="1694" priority="485"/>
  </conditionalFormatting>
  <conditionalFormatting sqref="G56 C60">
    <cfRule type="aboveAverage" dxfId="1693" priority="484"/>
  </conditionalFormatting>
  <conditionalFormatting sqref="F57 D59">
    <cfRule type="aboveAverage" dxfId="1692" priority="483"/>
  </conditionalFormatting>
  <conditionalFormatting sqref="G57 D60">
    <cfRule type="aboveAverage" dxfId="1691" priority="482"/>
  </conditionalFormatting>
  <conditionalFormatting sqref="F58 E59">
    <cfRule type="aboveAverage" dxfId="1690" priority="481"/>
  </conditionalFormatting>
  <conditionalFormatting sqref="G58 E60">
    <cfRule type="aboveAverage" dxfId="1689" priority="480"/>
  </conditionalFormatting>
  <conditionalFormatting sqref="F60 G59">
    <cfRule type="aboveAverage" dxfId="1688" priority="479"/>
  </conditionalFormatting>
  <conditionalFormatting sqref="H14:H18">
    <cfRule type="expression" dxfId="1687" priority="409">
      <formula>AND(Q14=4,IF(COUNTIF(Q$14:Q$18,"=4")&gt;=2,TRUE))</formula>
    </cfRule>
    <cfRule type="expression" dxfId="1686" priority="559">
      <formula>AND(Q14=3,IF(COUNTIF(Q$14:Q$18,"=3")&gt;=2,TRUE))</formula>
    </cfRule>
    <cfRule type="expression" dxfId="1685" priority="560">
      <formula>AND(Q14=2,IF(COUNTIF(Q$14:Q$18,"=2")&gt;=2,TRUE))</formula>
    </cfRule>
    <cfRule type="expression" dxfId="1684" priority="561">
      <formula>AND(Q14=1,IF(COUNTIF(Q$14:Q$18,"=1")&gt;=2,TRUE))</formula>
    </cfRule>
  </conditionalFormatting>
  <conditionalFormatting sqref="B7:B60">
    <cfRule type="duplicateValues" dxfId="1683" priority="464"/>
  </conditionalFormatting>
  <conditionalFormatting sqref="L7:L11">
    <cfRule type="expression" dxfId="1682" priority="447">
      <formula>K7=0</formula>
    </cfRule>
    <cfRule type="expression" dxfId="1681" priority="456">
      <formula>IF(COUNTIF(J$7:J$11,"=2")=2,TRUE)</formula>
    </cfRule>
    <cfRule type="expression" dxfId="1680" priority="457">
      <formula>IF(COUNTIF(J$7:J$11,"=1")=2,TRUE)</formula>
    </cfRule>
    <cfRule type="expression" dxfId="1679" priority="458">
      <formula>AND(IF(COUNTIF(Q$7:Q$11,"=1")=2,TRUE),IF(COUNTIF(Q$7:Q$11,"=2")=2,TRUE))</formula>
    </cfRule>
    <cfRule type="expression" dxfId="1678" priority="459">
      <formula>AND(Q7=4,IF(COUNTIF(Q$7:Q$11,"=4")=1,TRUE))</formula>
    </cfRule>
    <cfRule type="expression" dxfId="1677" priority="460">
      <formula>AND(Q7=3,IF(COUNTIF(Q$7:Q$11,"=3")=1,TRUE))</formula>
    </cfRule>
    <cfRule type="expression" dxfId="1676" priority="461">
      <formula>AND(Q7=2,IF(COUNTIF(Q$7:Q$11,"=2")=1,TRUE))</formula>
    </cfRule>
    <cfRule type="expression" dxfId="1675" priority="462">
      <formula>AND(Q7=1,IF(COUNTIF(Q$7:Q$11,"=1")=1,TRUE))</formula>
    </cfRule>
    <cfRule type="expression" dxfId="1674" priority="463">
      <formula>OR(Q7=0,Q7=5)</formula>
    </cfRule>
  </conditionalFormatting>
  <conditionalFormatting sqref="O7:O11">
    <cfRule type="expression" dxfId="1673" priority="455">
      <formula>OR(AND(J7=1,K7=1,L7=0,M7=1),AND(J7=2,K7=2,L7=0,M7=2))</formula>
    </cfRule>
  </conditionalFormatting>
  <conditionalFormatting sqref="M7:M11">
    <cfRule type="expression" dxfId="1672" priority="448">
      <formula>AND(L7&gt;0,IF(COUNTIF(L$7:L$11,L7)&gt;1,TRUE,FALSE))</formula>
    </cfRule>
    <cfRule type="expression" dxfId="1671" priority="449">
      <formula>AND(IF(COUNTIF(R$7:R$11,"=1")=2,TRUE),IF(COUNTIF(R$7:R$11,"=2")=2,TRUE))</formula>
    </cfRule>
    <cfRule type="expression" dxfId="1670" priority="450">
      <formula>AND(R7=4,IF(COUNTIF(R$7:R$11,"=4")=1,TRUE))</formula>
    </cfRule>
    <cfRule type="expression" dxfId="1669" priority="451">
      <formula>AND(R7=3,IF(COUNTIF(R$7:R$11,"=3")=1,TRUE))</formula>
    </cfRule>
    <cfRule type="expression" dxfId="1668" priority="452">
      <formula>AND(R7=2,IF(COUNTIF(R$7:R$11,"=2")=1,TRUE))</formula>
    </cfRule>
    <cfRule type="expression" dxfId="1667" priority="453">
      <formula>AND(R7=1,IF(COUNTIF(R$7:R$11,"=1")=1,TRUE))</formula>
    </cfRule>
    <cfRule type="expression" dxfId="1666" priority="454">
      <formula>OR(R7=0,R7=5)</formula>
    </cfRule>
  </conditionalFormatting>
  <conditionalFormatting sqref="J7:J11">
    <cfRule type="expression" dxfId="1665" priority="443">
      <formula>AND(Q7=4,IF(COUNTIF(Q$7:Q$11,"=4")&gt;=2,TRUE))</formula>
    </cfRule>
    <cfRule type="expression" dxfId="1664" priority="444">
      <formula>AND(Q7=3,IF(COUNTIF(Q$7:Q$11,"=3")&gt;=2,TRUE))</formula>
    </cfRule>
    <cfRule type="expression" dxfId="1663" priority="445">
      <formula>AND(Q7=2,IF(COUNTIF(Q$7:Q$11,"=2")&gt;=2,TRUE))</formula>
    </cfRule>
    <cfRule type="expression" dxfId="1662" priority="446">
      <formula>AND(Q7=1,IF(COUNTIF(Q$7:Q$11,"=1")&gt;=2,TRUE))</formula>
    </cfRule>
  </conditionalFormatting>
  <conditionalFormatting sqref="H7:H11">
    <cfRule type="expression" dxfId="1661" priority="410">
      <formula>AND(Q7=4,IF(COUNTIF(Q$7:Q$11,"=4")&gt;=2,TRUE))</formula>
    </cfRule>
    <cfRule type="expression" dxfId="1660" priority="562">
      <formula>AND(Q7=3,IF(COUNTIF(Q$7:Q$11,"=3")&gt;=2,TRUE))</formula>
    </cfRule>
    <cfRule type="expression" dxfId="1659" priority="563">
      <formula>AND(Q7=2,IF(COUNTIF(Q$7:Q$11,"=2")&gt;=2,TRUE))</formula>
    </cfRule>
    <cfRule type="expression" dxfId="1658" priority="564">
      <formula>AND(Q7=1,IF(COUNTIF(Q$7:Q$11,"=1")&gt;=2,TRUE))</formula>
    </cfRule>
  </conditionalFormatting>
  <conditionalFormatting sqref="K7:K11">
    <cfRule type="expression" dxfId="1657" priority="565">
      <formula>AND(J7&gt;0,IF(COUNTIF(J$7:J$11,"=1")=2,TRUE),IF(COUNTIF(J$7:J$11,"=2")=2,TRUE))</formula>
    </cfRule>
    <cfRule type="expression" dxfId="1656" priority="566">
      <formula>IF(COUNTIF(L$7:L$11,"=2")=2,TRUE)</formula>
    </cfRule>
    <cfRule type="expression" dxfId="1655" priority="567">
      <formula>IF(COUNTIF(L$7:L$11,"=1")=2,TRUE)</formula>
    </cfRule>
    <cfRule type="expression" dxfId="1654" priority="568">
      <formula>AND(IF(COUNTIF(R$7:R$11,"=1")=2,TRUE),IF(COUNTIF(S$7:S$11,"=2")=2,TRUE))</formula>
    </cfRule>
    <cfRule type="expression" dxfId="1653" priority="569">
      <formula>AND(R7=4,IF(COUNTIF(R$7:R$11,"=4")=1,TRUE))</formula>
    </cfRule>
    <cfRule type="expression" dxfId="1652" priority="570">
      <formula>AND(R7=3,IF(COUNTIF(R$7:R$11,"=3")=1,TRUE))</formula>
    </cfRule>
    <cfRule type="expression" dxfId="1651" priority="571">
      <formula>AND(R7=2,IF(COUNTIF(R$7:R$11,"=2")=1,TRUE))</formula>
    </cfRule>
    <cfRule type="expression" dxfId="1650" priority="572">
      <formula>AND(R7=1,IF(COUNTIF(R$7:R$11,"=1")=1,TRUE))</formula>
    </cfRule>
    <cfRule type="expression" dxfId="1649" priority="573">
      <formula>OR(R7=0,R7=5)</formula>
    </cfRule>
  </conditionalFormatting>
  <conditionalFormatting sqref="L14:L18">
    <cfRule type="expression" dxfId="1648" priority="415">
      <formula>K14=0</formula>
    </cfRule>
    <cfRule type="expression" dxfId="1647" priority="424">
      <formula>IF(COUNTIF(J$14:J$18,"=2")=2,TRUE)</formula>
    </cfRule>
    <cfRule type="expression" dxfId="1646" priority="425">
      <formula>IF(COUNTIF(J$14:J$18,"=1")=2,TRUE)</formula>
    </cfRule>
    <cfRule type="expression" dxfId="1645" priority="426">
      <formula>AND(IF(COUNTIF(Q$14:Q$18,"=1")=2,TRUE),IF(COUNTIF(Q$14:Q$18,"=2")=2,TRUE))</formula>
    </cfRule>
    <cfRule type="expression" dxfId="1644" priority="427">
      <formula>AND(Q14=4,IF(COUNTIF(Q$14:Q$18,"=4")=1,TRUE))</formula>
    </cfRule>
    <cfRule type="expression" dxfId="1643" priority="428">
      <formula>AND(Q14=3,IF(COUNTIF(Q$14:Q$18,"=3")=1,TRUE))</formula>
    </cfRule>
    <cfRule type="expression" dxfId="1642" priority="429">
      <formula>AND(Q14=2,IF(COUNTIF(Q$14:Q$18,"=2")=1,TRUE))</formula>
    </cfRule>
    <cfRule type="expression" dxfId="1641" priority="430">
      <formula>AND(Q14=1,IF(COUNTIF(Q$14:Q$18,"=1")=1,TRUE))</formula>
    </cfRule>
    <cfRule type="expression" dxfId="1640" priority="431">
      <formula>OR(Q14=0,Q14=5)</formula>
    </cfRule>
  </conditionalFormatting>
  <conditionalFormatting sqref="O14:O18">
    <cfRule type="expression" dxfId="1639" priority="423">
      <formula>OR(AND(J14=1,K14=1,L14=0,M14=1),AND(J14=2,K14=2,L14=0,M14=2))</formula>
    </cfRule>
  </conditionalFormatting>
  <conditionalFormatting sqref="M14:M18">
    <cfRule type="expression" dxfId="1638" priority="416">
      <formula>AND(L14&gt;0,IF(COUNTIF(L$14:L$18,L14)&gt;1,TRUE,FALSE))</formula>
    </cfRule>
    <cfRule type="expression" dxfId="1637" priority="417">
      <formula>AND(IF(COUNTIF(R$14:R$18,"=1")=2,TRUE),IF(COUNTIF(R$14:R$18,"=2")=2,TRUE))</formula>
    </cfRule>
    <cfRule type="expression" dxfId="1636" priority="418">
      <formula>AND(R14=4,IF(COUNTIF(R$14:R$18,"=4")=1,TRUE))</formula>
    </cfRule>
    <cfRule type="expression" dxfId="1635" priority="419">
      <formula>AND(R14=3,IF(COUNTIF(R$14:R$18,"=3")=1,TRUE))</formula>
    </cfRule>
    <cfRule type="expression" dxfId="1634" priority="420">
      <formula>AND(R14=2,IF(COUNTIF(R$14:R$18,"=2")=1,TRUE))</formula>
    </cfRule>
    <cfRule type="expression" dxfId="1633" priority="421">
      <formula>AND(R14=1,IF(COUNTIF(R$14:R$18,"=1")=1,TRUE))</formula>
    </cfRule>
    <cfRule type="expression" dxfId="1632" priority="422">
      <formula>OR(R14=0,R14=5)</formula>
    </cfRule>
  </conditionalFormatting>
  <conditionalFormatting sqref="J14:J18">
    <cfRule type="expression" dxfId="1631" priority="411">
      <formula>AND(Q14=4,IF(COUNTIF(Q$14:Q$18,"=4")&gt;=2,TRUE))</formula>
    </cfRule>
    <cfRule type="expression" dxfId="1630" priority="412">
      <formula>AND(Q14=3,IF(COUNTIF(Q$14:Q$18,"=3")&gt;=2,TRUE))</formula>
    </cfRule>
    <cfRule type="expression" dxfId="1629" priority="413">
      <formula>AND(Q14=2,IF(COUNTIF(Q$14:Q$18,"=2")&gt;=2,TRUE))</formula>
    </cfRule>
    <cfRule type="expression" dxfId="1628" priority="414">
      <formula>AND(Q14=1,IF(COUNTIF(Q$14:Q$18,"=1")&gt;=2,TRUE))</formula>
    </cfRule>
  </conditionalFormatting>
  <conditionalFormatting sqref="K14:K18">
    <cfRule type="expression" dxfId="1627" priority="434">
      <formula>AND(J14&gt;0,IF(COUNTIF(J$14:J$18,"=1")=2,TRUE),IF(COUNTIF(J$14:J$18,"=2")=2,TRUE))</formula>
    </cfRule>
    <cfRule type="expression" dxfId="1626" priority="435">
      <formula>IF(COUNTIF(L$14:L$18,"=2")=2,TRUE)</formula>
    </cfRule>
    <cfRule type="expression" dxfId="1625" priority="436">
      <formula>IF(COUNTIF(L$14:L$18,"=1")=2,TRUE)</formula>
    </cfRule>
    <cfRule type="expression" dxfId="1624" priority="437">
      <formula>AND(IF(COUNTIF(R$14:R$18,"=1")=2,TRUE),IF(COUNTIF(S$14:S$18,"=2")=2,TRUE))</formula>
    </cfRule>
    <cfRule type="expression" dxfId="1623" priority="438">
      <formula>AND(R14=4,IF(COUNTIF(R$14:R$18,"=4")=1,TRUE))</formula>
    </cfRule>
    <cfRule type="expression" dxfId="1622" priority="439">
      <formula>AND(R14=3,IF(COUNTIF(R$14:R$18,"=3")=1,TRUE))</formula>
    </cfRule>
    <cfRule type="expression" dxfId="1621" priority="440">
      <formula>AND(R14=2,IF(COUNTIF(R$14:R$18,"=2")=1,TRUE))</formula>
    </cfRule>
    <cfRule type="expression" dxfId="1620" priority="441">
      <formula>AND(R14=1,IF(COUNTIF(R$14:R$18,"=1")=1,TRUE))</formula>
    </cfRule>
    <cfRule type="expression" dxfId="1619" priority="442">
      <formula>OR(R14=0,R14=5)</formula>
    </cfRule>
  </conditionalFormatting>
  <conditionalFormatting sqref="L21:L25">
    <cfRule type="expression" dxfId="1618" priority="383">
      <formula>K21=0</formula>
    </cfRule>
    <cfRule type="expression" dxfId="1617" priority="392">
      <formula>IF(COUNTIF(J$21:J$25,"=2")=2,TRUE)</formula>
    </cfRule>
    <cfRule type="expression" dxfId="1616" priority="393">
      <formula>IF(COUNTIF(J$21:J$25,"=1")=2,TRUE)</formula>
    </cfRule>
    <cfRule type="expression" dxfId="1615" priority="394">
      <formula>AND(IF(COUNTIF(Q$21:Q$25,"=1")=2,TRUE),IF(COUNTIF(Q$21:Q$25,"=2")=2,TRUE))</formula>
    </cfRule>
    <cfRule type="expression" dxfId="1614" priority="395">
      <formula>AND(Q21=4,IF(COUNTIF(Q$21:Q$25,"=4")=1,TRUE))</formula>
    </cfRule>
    <cfRule type="expression" dxfId="1613" priority="396">
      <formula>AND(Q21=3,IF(COUNTIF(Q$21:Q$25,"=3")=1,TRUE))</formula>
    </cfRule>
    <cfRule type="expression" dxfId="1612" priority="397">
      <formula>AND(Q21=2,IF(COUNTIF(Q$21:Q$25,"=2")=1,TRUE))</formula>
    </cfRule>
    <cfRule type="expression" dxfId="1611" priority="398">
      <formula>AND(Q21=1,IF(COUNTIF(Q$21:Q$25,"=1")=1,TRUE))</formula>
    </cfRule>
    <cfRule type="expression" dxfId="1610" priority="399">
      <formula>OR(Q21=0,Q21=5)</formula>
    </cfRule>
  </conditionalFormatting>
  <conditionalFormatting sqref="O21:O25">
    <cfRule type="expression" dxfId="1609" priority="391">
      <formula>OR(AND(J21=1,K21=1,L21=0,M21=1),AND(J21=2,K21=2,L21=0,M21=2))</formula>
    </cfRule>
  </conditionalFormatting>
  <conditionalFormatting sqref="M21:M25">
    <cfRule type="expression" dxfId="1608" priority="384">
      <formula>AND(L21&gt;0,IF(COUNTIF(L$21:L$25,L21)&gt;1,TRUE,FALSE))</formula>
    </cfRule>
    <cfRule type="expression" dxfId="1607" priority="385">
      <formula>AND(IF(COUNTIF(R$21:R$25,"=1")=2,TRUE),IF(COUNTIF(R$21:R$25,"=2")=2,TRUE))</formula>
    </cfRule>
    <cfRule type="expression" dxfId="1606" priority="386">
      <formula>AND(R21=4,IF(COUNTIF(R$21:R$25,"=4")=1,TRUE))</formula>
    </cfRule>
    <cfRule type="expression" dxfId="1605" priority="387">
      <formula>AND(R21=3,IF(COUNTIF(R$21:R$25,"=3")=1,TRUE))</formula>
    </cfRule>
    <cfRule type="expression" dxfId="1604" priority="388">
      <formula>AND(R21=2,IF(COUNTIF(R$21:R$25,"=2")=1,TRUE))</formula>
    </cfRule>
    <cfRule type="expression" dxfId="1603" priority="389">
      <formula>AND(R21=1,IF(COUNTIF(R$21:R$25,"=1")=1,TRUE))</formula>
    </cfRule>
    <cfRule type="expression" dxfId="1602" priority="390">
      <formula>OR(R21=0,R21=5)</formula>
    </cfRule>
  </conditionalFormatting>
  <conditionalFormatting sqref="J21:J25">
    <cfRule type="expression" dxfId="1601" priority="379">
      <formula>AND(Q21=4,IF(COUNTIF(Q$21:Q$25,"=4")&gt;=2,TRUE))</formula>
    </cfRule>
    <cfRule type="expression" dxfId="1600" priority="380">
      <formula>AND(Q21=3,IF(COUNTIF(Q$21:Q$25,"=3")&gt;=2,TRUE))</formula>
    </cfRule>
    <cfRule type="expression" dxfId="1599" priority="381">
      <formula>AND(Q21=2,IF(COUNTIF(Q$21:Q$25,"=2")&gt;=2,TRUE))</formula>
    </cfRule>
    <cfRule type="expression" dxfId="1598" priority="382">
      <formula>AND(Q21=1,IF(COUNTIF(Q$21:Q$25,"=1")&gt;=2,TRUE))</formula>
    </cfRule>
  </conditionalFormatting>
  <conditionalFormatting sqref="K21:K25">
    <cfRule type="expression" dxfId="1597" priority="400">
      <formula>AND(J21&gt;0,IF(COUNTIF(J$21:J$25,"=1")=2,TRUE),IF(COUNTIF(J$21:J$25,"=2")=2,TRUE))</formula>
    </cfRule>
    <cfRule type="expression" dxfId="1596" priority="401">
      <formula>IF(COUNTIF(L$21:L$25,"=2")=2,TRUE)</formula>
    </cfRule>
    <cfRule type="expression" dxfId="1595" priority="402">
      <formula>IF(COUNTIF(L$21:L$25,"=1")=2,TRUE)</formula>
    </cfRule>
    <cfRule type="expression" dxfId="1594" priority="403">
      <formula>AND(IF(COUNTIF(R$21:R$25,"=1")=2,TRUE),IF(COUNTIF(S$21:S$25,"=2")=2,TRUE))</formula>
    </cfRule>
    <cfRule type="expression" dxfId="1593" priority="404">
      <formula>AND(R21=4,IF(COUNTIF(R$21:R$25,"=4")=1,TRUE))</formula>
    </cfRule>
    <cfRule type="expression" dxfId="1592" priority="405">
      <formula>AND(R21=3,IF(COUNTIF(R$21:R$25,"=3")=1,TRUE))</formula>
    </cfRule>
    <cfRule type="expression" dxfId="1591" priority="406">
      <formula>AND(R21=2,IF(COUNTIF(R$21:R$25,"=2")=1,TRUE))</formula>
    </cfRule>
    <cfRule type="expression" dxfId="1590" priority="407">
      <formula>AND(R21=1,IF(COUNTIF(R$21:R$25,"=1")=1,TRUE))</formula>
    </cfRule>
    <cfRule type="expression" dxfId="1589" priority="408">
      <formula>OR(R21=0,R21=5)</formula>
    </cfRule>
  </conditionalFormatting>
  <conditionalFormatting sqref="H21:H25">
    <cfRule type="expression" dxfId="1588" priority="375">
      <formula>AND(Q21=4,IF(COUNTIF(Q$21:Q$25,"=4")&gt;=2,TRUE))</formula>
    </cfRule>
    <cfRule type="expression" dxfId="1587" priority="376">
      <formula>AND(Q21=3,IF(COUNTIF(Q$21:Q$25,"=3")&gt;=2,TRUE))</formula>
    </cfRule>
    <cfRule type="expression" dxfId="1586" priority="377">
      <formula>AND(Q21=2,IF(COUNTIF(Q$21:Q$25,"=2")&gt;=2,TRUE))</formula>
    </cfRule>
    <cfRule type="expression" dxfId="1585" priority="378">
      <formula>AND(Q21=1,IF(COUNTIF(Q$21:Q$25,"=1")&gt;=2,TRUE))</formula>
    </cfRule>
  </conditionalFormatting>
  <conditionalFormatting sqref="L28:L32">
    <cfRule type="expression" dxfId="1584" priority="349">
      <formula>K28=0</formula>
    </cfRule>
    <cfRule type="expression" dxfId="1583" priority="358">
      <formula>IF(COUNTIF(J$28:J$32,"=2")=2,TRUE)</formula>
    </cfRule>
    <cfRule type="expression" dxfId="1582" priority="359">
      <formula>IF(COUNTIF(J$28:J$32,"=1")=2,TRUE)</formula>
    </cfRule>
    <cfRule type="expression" dxfId="1581" priority="360">
      <formula>AND(IF(COUNTIF(Q$28:Q$32,"=1")=2,TRUE),IF(COUNTIF(Q$28:Q$32,"=2")=2,TRUE))</formula>
    </cfRule>
    <cfRule type="expression" dxfId="1580" priority="361">
      <formula>AND(Q28=4,IF(COUNTIF(Q$28:Q$32,"=4")=1,TRUE))</formula>
    </cfRule>
    <cfRule type="expression" dxfId="1579" priority="362">
      <formula>AND(Q28=3,IF(COUNTIF(Q$28:Q$32,"=3")=1,TRUE))</formula>
    </cfRule>
    <cfRule type="expression" dxfId="1578" priority="363">
      <formula>AND(Q28=2,IF(COUNTIF(Q$28:Q$32,"=2")=1,TRUE))</formula>
    </cfRule>
    <cfRule type="expression" dxfId="1577" priority="364">
      <formula>AND(Q28=1,IF(COUNTIF(Q$28:Q$32,"=1")=1,TRUE))</formula>
    </cfRule>
    <cfRule type="expression" dxfId="1576" priority="365">
      <formula>OR(Q28=0,Q28=5)</formula>
    </cfRule>
  </conditionalFormatting>
  <conditionalFormatting sqref="O28:O32">
    <cfRule type="expression" dxfId="1575" priority="357">
      <formula>OR(AND(J28=1,K28=1,L28=0,M28=1),AND(J28=2,K28=2,L28=0,M28=2))</formula>
    </cfRule>
  </conditionalFormatting>
  <conditionalFormatting sqref="M28:M32">
    <cfRule type="expression" dxfId="1574" priority="350">
      <formula>AND(L28&gt;0,IF(COUNTIF(L$28:L$32,L28)&gt;1,TRUE,FALSE))</formula>
    </cfRule>
    <cfRule type="expression" dxfId="1573" priority="351">
      <formula>AND(IF(COUNTIF(R$28:R$32,"=1")=2,TRUE),IF(COUNTIF(R$28:R$32,"=2")=2,TRUE))</formula>
    </cfRule>
    <cfRule type="expression" dxfId="1572" priority="352">
      <formula>AND(R28=4,IF(COUNTIF(R$28:R$32,"=4")=1,TRUE))</formula>
    </cfRule>
    <cfRule type="expression" dxfId="1571" priority="353">
      <formula>AND(R28=3,IF(COUNTIF(R$28:R$32,"=3")=1,TRUE))</formula>
    </cfRule>
    <cfRule type="expression" dxfId="1570" priority="354">
      <formula>AND(R28=2,IF(COUNTIF(R$28:R$32,"=2")=1,TRUE))</formula>
    </cfRule>
    <cfRule type="expression" dxfId="1569" priority="355">
      <formula>AND(R28=1,IF(COUNTIF(R$28:R$32,"=1")=1,TRUE))</formula>
    </cfRule>
    <cfRule type="expression" dxfId="1568" priority="356">
      <formula>OR(R28=0,R28=5)</formula>
    </cfRule>
  </conditionalFormatting>
  <conditionalFormatting sqref="J28:J32">
    <cfRule type="expression" dxfId="1567" priority="345">
      <formula>AND(Q28=4,IF(COUNTIF(Q$28:Q$32,"=4")&gt;=2,TRUE))</formula>
    </cfRule>
    <cfRule type="expression" dxfId="1566" priority="346">
      <formula>AND(Q28=3,IF(COUNTIF(Q$28:Q$32,"=3")&gt;=2,TRUE))</formula>
    </cfRule>
    <cfRule type="expression" dxfId="1565" priority="347">
      <formula>AND(Q28=2,IF(COUNTIF(Q$28:Q$32,"=2")&gt;=2,TRUE))</formula>
    </cfRule>
    <cfRule type="expression" dxfId="1564" priority="348">
      <formula>AND(Q28=1,IF(COUNTIF(Q$28:Q$32,"=1")&gt;=2,TRUE))</formula>
    </cfRule>
  </conditionalFormatting>
  <conditionalFormatting sqref="K28:K32">
    <cfRule type="expression" dxfId="1563" priority="366">
      <formula>AND(J28&gt;0,IF(COUNTIF(J$28:J$32,"=1")=2,TRUE),IF(COUNTIF(J$28:J$32,"=2")=2,TRUE))</formula>
    </cfRule>
    <cfRule type="expression" dxfId="1562" priority="367">
      <formula>IF(COUNTIF(L$28:L$32,"=2")=2,TRUE)</formula>
    </cfRule>
    <cfRule type="expression" dxfId="1561" priority="368">
      <formula>IF(COUNTIF(L$28:L$32,"=1")=2,TRUE)</formula>
    </cfRule>
    <cfRule type="expression" dxfId="1560" priority="369">
      <formula>AND(IF(COUNTIF(R$28:R$32,"=1")=2,TRUE),IF(COUNTIF(S$28:S$32,"=2")=2,TRUE))</formula>
    </cfRule>
    <cfRule type="expression" dxfId="1559" priority="370">
      <formula>AND(R28=4,IF(COUNTIF(R$28:R$32,"=4")=1,TRUE))</formula>
    </cfRule>
    <cfRule type="expression" dxfId="1558" priority="371">
      <formula>AND(R28=3,IF(COUNTIF(R$28:R$32,"=3")=1,TRUE))</formula>
    </cfRule>
    <cfRule type="expression" dxfId="1557" priority="372">
      <formula>AND(R28=2,IF(COUNTIF(R$28:R$32,"=2")=1,TRUE))</formula>
    </cfRule>
    <cfRule type="expression" dxfId="1556" priority="373">
      <formula>AND(R28=1,IF(COUNTIF(R$28:R$32,"=1")=1,TRUE))</formula>
    </cfRule>
    <cfRule type="expression" dxfId="1555" priority="374">
      <formula>OR(R28=0,R28=5)</formula>
    </cfRule>
  </conditionalFormatting>
  <conditionalFormatting sqref="H28:H32">
    <cfRule type="expression" dxfId="1554" priority="341">
      <formula>AND(Q28=4,IF(COUNTIF(Q$28:Q$32,"=4")&gt;=2,TRUE))</formula>
    </cfRule>
    <cfRule type="expression" dxfId="1553" priority="342">
      <formula>AND(Q28=3,IF(COUNTIF(Q$28:Q$32,"=3")&gt;=2,TRUE))</formula>
    </cfRule>
    <cfRule type="expression" dxfId="1552" priority="343">
      <formula>AND(Q28=2,IF(COUNTIF(Q$28:Q$32,"=2")&gt;=2,TRUE))</formula>
    </cfRule>
    <cfRule type="expression" dxfId="1551" priority="344">
      <formula>AND(Q28=1,IF(COUNTIF(Q$28:Q$32,"=1")&gt;=2,TRUE))</formula>
    </cfRule>
  </conditionalFormatting>
  <conditionalFormatting sqref="L35:L39">
    <cfRule type="expression" dxfId="1550" priority="315">
      <formula>K35=0</formula>
    </cfRule>
    <cfRule type="expression" dxfId="1549" priority="324">
      <formula>IF(COUNTIF(J$35:J$39,"=2")=2,TRUE)</formula>
    </cfRule>
    <cfRule type="expression" dxfId="1548" priority="325">
      <formula>IF(COUNTIF(J$35:J$39,"=1")=2,TRUE)</formula>
    </cfRule>
    <cfRule type="expression" dxfId="1547" priority="326">
      <formula>AND(IF(COUNTIF(Q$35:Q$39,"=1")=2,TRUE),IF(COUNTIF(Q$35:Q$39,"=2")=2,TRUE))</formula>
    </cfRule>
    <cfRule type="expression" dxfId="1546" priority="327">
      <formula>AND(Q35=4,IF(COUNTIF(Q$35:Q$39,"=4")=1,TRUE))</formula>
    </cfRule>
    <cfRule type="expression" dxfId="1545" priority="328">
      <formula>AND(Q35=3,IF(COUNTIF(Q$35:Q$39,"=3")=1,TRUE))</formula>
    </cfRule>
    <cfRule type="expression" dxfId="1544" priority="329">
      <formula>AND(Q35=2,IF(COUNTIF(Q$35:Q$39,"=2")=1,TRUE))</formula>
    </cfRule>
    <cfRule type="expression" dxfId="1543" priority="330">
      <formula>AND(Q35=1,IF(COUNTIF(Q$35:Q$39,"=1")=1,TRUE))</formula>
    </cfRule>
    <cfRule type="expression" dxfId="1542" priority="331">
      <formula>OR(Q35=0,Q35=5)</formula>
    </cfRule>
  </conditionalFormatting>
  <conditionalFormatting sqref="O35:O39">
    <cfRule type="expression" dxfId="1541" priority="323">
      <formula>OR(AND(J35=1,K35=1,L35=0,M35=1),AND(J35=2,K35=2,L35=0,M35=2))</formula>
    </cfRule>
  </conditionalFormatting>
  <conditionalFormatting sqref="M35:M39">
    <cfRule type="expression" dxfId="1540" priority="316">
      <formula>AND(L35&gt;0,IF(COUNTIF(L$35:L$39,L35)&gt;1,TRUE,FALSE))</formula>
    </cfRule>
    <cfRule type="expression" dxfId="1539" priority="317">
      <formula>AND(IF(COUNTIF(R$35:R$39,"=1")=2,TRUE),IF(COUNTIF(R$35:R$39,"=2")=2,TRUE))</formula>
    </cfRule>
    <cfRule type="expression" dxfId="1538" priority="318">
      <formula>AND(R35=4,IF(COUNTIF(R$35:R$39,"=4")=1,TRUE))</formula>
    </cfRule>
    <cfRule type="expression" dxfId="1537" priority="319">
      <formula>AND(R35=3,IF(COUNTIF(R$35:R$39,"=3")=1,TRUE))</formula>
    </cfRule>
    <cfRule type="expression" dxfId="1536" priority="320">
      <formula>AND(R35=2,IF(COUNTIF(R$35:R$39,"=2")=1,TRUE))</formula>
    </cfRule>
    <cfRule type="expression" dxfId="1535" priority="321">
      <formula>AND(R35=1,IF(COUNTIF(R$35:R$39,"=1")=1,TRUE))</formula>
    </cfRule>
    <cfRule type="expression" dxfId="1534" priority="322">
      <formula>OR(R35=0,R35=5)</formula>
    </cfRule>
  </conditionalFormatting>
  <conditionalFormatting sqref="J35:J39">
    <cfRule type="expression" dxfId="1533" priority="311">
      <formula>AND(Q35=4,IF(COUNTIF(Q$35:Q$39,"=4")&gt;=2,TRUE))</formula>
    </cfRule>
    <cfRule type="expression" dxfId="1532" priority="312">
      <formula>AND(Q35=3,IF(COUNTIF(Q$35:Q$39,"=3")&gt;=2,TRUE))</formula>
    </cfRule>
    <cfRule type="expression" dxfId="1531" priority="313">
      <formula>AND(Q35=2,IF(COUNTIF(Q$35:Q$39,"=2")&gt;=2,TRUE))</formula>
    </cfRule>
    <cfRule type="expression" dxfId="1530" priority="314">
      <formula>AND(Q35=1,IF(COUNTIF(Q$35:Q$39,"=1")&gt;=2,TRUE))</formula>
    </cfRule>
  </conditionalFormatting>
  <conditionalFormatting sqref="K35:K39">
    <cfRule type="expression" dxfId="1529" priority="332">
      <formula>AND(J35&gt;0,IF(COUNTIF(J$35:J$39,"=1")=2,TRUE),IF(COUNTIF(J$35:J$39,"=2")=2,TRUE))</formula>
    </cfRule>
    <cfRule type="expression" dxfId="1528" priority="333">
      <formula>IF(COUNTIF(L$35:L$39,"=2")=2,TRUE)</formula>
    </cfRule>
    <cfRule type="expression" dxfId="1527" priority="334">
      <formula>IF(COUNTIF(L$35:L$39,"=1")=2,TRUE)</formula>
    </cfRule>
    <cfRule type="expression" dxfId="1526" priority="335">
      <formula>AND(IF(COUNTIF(R$35:R$39,"=1")=2,TRUE),IF(COUNTIF(S$35:S$39,"=2")=2,TRUE))</formula>
    </cfRule>
    <cfRule type="expression" dxfId="1525" priority="336">
      <formula>AND(R35=4,IF(COUNTIF(R$35:R$39,"=4")=1,TRUE))</formula>
    </cfRule>
    <cfRule type="expression" dxfId="1524" priority="337">
      <formula>AND(R35=3,IF(COUNTIF(R$35:R$39,"=3")=1,TRUE))</formula>
    </cfRule>
    <cfRule type="expression" dxfId="1523" priority="338">
      <formula>AND(R35=2,IF(COUNTIF(R$35:R$39,"=2")=1,TRUE))</formula>
    </cfRule>
    <cfRule type="expression" dxfId="1522" priority="339">
      <formula>AND(R35=1,IF(COUNTIF(R$35:R$39,"=1")=1,TRUE))</formula>
    </cfRule>
    <cfRule type="expression" dxfId="1521" priority="340">
      <formula>OR(R35=0,R35=5)</formula>
    </cfRule>
  </conditionalFormatting>
  <conditionalFormatting sqref="H35:H39">
    <cfRule type="expression" dxfId="1520" priority="307">
      <formula>AND(Q35=4,IF(COUNTIF(Q$35:Q$39,"=4")&gt;=2,TRUE))</formula>
    </cfRule>
    <cfRule type="expression" dxfId="1519" priority="308">
      <formula>AND(Q35=3,IF(COUNTIF(Q$35:Q$39,"=3")&gt;=2,TRUE))</formula>
    </cfRule>
    <cfRule type="expression" dxfId="1518" priority="309">
      <formula>AND(Q35=2,IF(COUNTIF(Q$35:Q$39,"=2")&gt;=2,TRUE))</formula>
    </cfRule>
    <cfRule type="expression" dxfId="1517" priority="310">
      <formula>AND(Q35=1,IF(COUNTIF(Q$35:Q$39,"=1")&gt;=2,TRUE))</formula>
    </cfRule>
  </conditionalFormatting>
  <conditionalFormatting sqref="L42:L46">
    <cfRule type="expression" dxfId="1516" priority="281">
      <formula>K42=0</formula>
    </cfRule>
    <cfRule type="expression" dxfId="1515" priority="290">
      <formula>IF(COUNTIF(J$42:J$46,"=2")=2,TRUE)</formula>
    </cfRule>
    <cfRule type="expression" dxfId="1514" priority="291">
      <formula>IF(COUNTIF(J$42:J$46,"=1")=2,TRUE)</formula>
    </cfRule>
    <cfRule type="expression" dxfId="1513" priority="292">
      <formula>AND(IF(COUNTIF(Q$42:Q$46,"=1")=2,TRUE),IF(COUNTIF(Q$42:Q$46,"=2")=2,TRUE))</formula>
    </cfRule>
    <cfRule type="expression" dxfId="1512" priority="293">
      <formula>AND(Q42=4,IF(COUNTIF(Q$42:Q$46,"=4")=1,TRUE))</formula>
    </cfRule>
    <cfRule type="expression" dxfId="1511" priority="294">
      <formula>AND(Q42=3,IF(COUNTIF(Q$42:Q$46,"=3")=1,TRUE))</formula>
    </cfRule>
    <cfRule type="expression" dxfId="1510" priority="295">
      <formula>AND(Q42=2,IF(COUNTIF(Q$42:Q$46,"=2")=1,TRUE))</formula>
    </cfRule>
    <cfRule type="expression" dxfId="1509" priority="296">
      <formula>AND(Q42=1,IF(COUNTIF(Q$42:Q$46,"=1")=1,TRUE))</formula>
    </cfRule>
    <cfRule type="expression" dxfId="1508" priority="297">
      <formula>OR(Q42=0,Q42=5)</formula>
    </cfRule>
  </conditionalFormatting>
  <conditionalFormatting sqref="O42:O46">
    <cfRule type="expression" dxfId="1507" priority="289">
      <formula>OR(AND(J42=1,K42=1,L42=0,M42=1),AND(J42=2,K42=2,L42=0,M42=2))</formula>
    </cfRule>
  </conditionalFormatting>
  <conditionalFormatting sqref="M42:M46">
    <cfRule type="expression" dxfId="1506" priority="282">
      <formula>AND(L42&gt;0,IF(COUNTIF(L$42:L$46,L42)&gt;1,TRUE,FALSE))</formula>
    </cfRule>
    <cfRule type="expression" dxfId="1505" priority="283">
      <formula>AND(IF(COUNTIF(R$42:R$46,"=1")=2,TRUE),IF(COUNTIF(R$42:R$46,"=2")=2,TRUE))</formula>
    </cfRule>
    <cfRule type="expression" dxfId="1504" priority="284">
      <formula>AND(R42=4,IF(COUNTIF(R$42:R$46,"=4")=1,TRUE))</formula>
    </cfRule>
    <cfRule type="expression" dxfId="1503" priority="285">
      <formula>AND(R42=3,IF(COUNTIF(R$42:R$46,"=3")=1,TRUE))</formula>
    </cfRule>
    <cfRule type="expression" dxfId="1502" priority="286">
      <formula>AND(R42=2,IF(COUNTIF(R$42:R$46,"=2")=1,TRUE))</formula>
    </cfRule>
    <cfRule type="expression" dxfId="1501" priority="287">
      <formula>AND(R42=1,IF(COUNTIF(R$42:R$46,"=1")=1,TRUE))</formula>
    </cfRule>
    <cfRule type="expression" dxfId="1500" priority="288">
      <formula>OR(R42=0,R42=5)</formula>
    </cfRule>
  </conditionalFormatting>
  <conditionalFormatting sqref="J42:J46">
    <cfRule type="expression" dxfId="1499" priority="277">
      <formula>AND(Q42=4,IF(COUNTIF(Q$42:Q$46,"=4")&gt;=2,TRUE))</formula>
    </cfRule>
    <cfRule type="expression" dxfId="1498" priority="278">
      <formula>AND(Q42=3,IF(COUNTIF(Q$42:Q$46,"=3")&gt;=2,TRUE))</formula>
    </cfRule>
    <cfRule type="expression" dxfId="1497" priority="279">
      <formula>AND(Q42=2,IF(COUNTIF(Q$42:Q$46,"=2")&gt;=2,TRUE))</formula>
    </cfRule>
    <cfRule type="expression" dxfId="1496" priority="280">
      <formula>AND(Q42=1,IF(COUNTIF(Q$42:Q$46,"=1")&gt;=2,TRUE))</formula>
    </cfRule>
  </conditionalFormatting>
  <conditionalFormatting sqref="K42:K46">
    <cfRule type="expression" dxfId="1495" priority="298">
      <formula>AND(J42&gt;0,IF(COUNTIF(J$42:J$46,"=1")=2,TRUE),IF(COUNTIF(J$42:J$46,"=2")=2,TRUE))</formula>
    </cfRule>
    <cfRule type="expression" dxfId="1494" priority="299">
      <formula>IF(COUNTIF(L$42:L$46,"=2")=2,TRUE)</formula>
    </cfRule>
    <cfRule type="expression" dxfId="1493" priority="300">
      <formula>IF(COUNTIF(L$42:L$46,"=1")=2,TRUE)</formula>
    </cfRule>
    <cfRule type="expression" dxfId="1492" priority="301">
      <formula>AND(IF(COUNTIF(R$42:R$46,"=1")=2,TRUE),IF(COUNTIF(S$42:S$46,"=2")=2,TRUE))</formula>
    </cfRule>
    <cfRule type="expression" dxfId="1491" priority="302">
      <formula>AND(R42=4,IF(COUNTIF(R$42:R$46,"=4")=1,TRUE))</formula>
    </cfRule>
    <cfRule type="expression" dxfId="1490" priority="303">
      <formula>AND(R42=3,IF(COUNTIF(R$42:R$46,"=3")=1,TRUE))</formula>
    </cfRule>
    <cfRule type="expression" dxfId="1489" priority="304">
      <formula>AND(R42=2,IF(COUNTIF(R$42:R$46,"=2")=1,TRUE))</formula>
    </cfRule>
    <cfRule type="expression" dxfId="1488" priority="305">
      <formula>AND(R42=1,IF(COUNTIF(R$42:R$46,"=1")=1,TRUE))</formula>
    </cfRule>
    <cfRule type="expression" dxfId="1487" priority="306">
      <formula>OR(R42=0,R42=5)</formula>
    </cfRule>
  </conditionalFormatting>
  <conditionalFormatting sqref="H42:H46">
    <cfRule type="expression" dxfId="1486" priority="273">
      <formula>AND(Q42=4,IF(COUNTIF(Q$42:Q$46,"=4")&gt;=2,TRUE))</formula>
    </cfRule>
    <cfRule type="expression" dxfId="1485" priority="274">
      <formula>AND(Q42=3,IF(COUNTIF(Q$42:Q$46,"=3")&gt;=2,TRUE))</formula>
    </cfRule>
    <cfRule type="expression" dxfId="1484" priority="275">
      <formula>AND(Q42=2,IF(COUNTIF(Q$42:Q$46,"=2")&gt;=2,TRUE))</formula>
    </cfRule>
    <cfRule type="expression" dxfId="1483" priority="276">
      <formula>AND(Q42=1,IF(COUNTIF(Q$42:Q$46,"=1")&gt;=2,TRUE))</formula>
    </cfRule>
  </conditionalFormatting>
  <conditionalFormatting sqref="L49:L53">
    <cfRule type="expression" dxfId="1482" priority="247">
      <formula>K49=0</formula>
    </cfRule>
    <cfRule type="expression" dxfId="1481" priority="256">
      <formula>IF(COUNTIF(J$49:J$53,"=2")=2,TRUE)</formula>
    </cfRule>
    <cfRule type="expression" dxfId="1480" priority="257">
      <formula>IF(COUNTIF(J$49:J$53,"=1")=2,TRUE)</formula>
    </cfRule>
    <cfRule type="expression" dxfId="1479" priority="258">
      <formula>AND(IF(COUNTIF(Q$49:Q$53,"=1")=2,TRUE),IF(COUNTIF(Q$49:Q$53,"=2")=2,TRUE))</formula>
    </cfRule>
    <cfRule type="expression" dxfId="1478" priority="259">
      <formula>AND(Q49=4,IF(COUNTIF(Q$49:Q$53,"=4")=1,TRUE))</formula>
    </cfRule>
    <cfRule type="expression" dxfId="1477" priority="260">
      <formula>AND(Q49=3,IF(COUNTIF(Q$49:Q$53,"=3")=1,TRUE))</formula>
    </cfRule>
    <cfRule type="expression" dxfId="1476" priority="261">
      <formula>AND(Q49=2,IF(COUNTIF(Q$49:Q$53,"=2")=1,TRUE))</formula>
    </cfRule>
    <cfRule type="expression" dxfId="1475" priority="262">
      <formula>AND(Q49=1,IF(COUNTIF(Q$49:Q$53,"=1")=1,TRUE))</formula>
    </cfRule>
    <cfRule type="expression" dxfId="1474" priority="263">
      <formula>OR(Q49=0,Q49=5)</formula>
    </cfRule>
  </conditionalFormatting>
  <conditionalFormatting sqref="O49:O53">
    <cfRule type="expression" dxfId="1473" priority="255">
      <formula>OR(AND(J49=1,K49=1,L49=0,M49=1),AND(J49=2,K49=2,L49=0,M49=2))</formula>
    </cfRule>
  </conditionalFormatting>
  <conditionalFormatting sqref="M49:M53">
    <cfRule type="expression" dxfId="1472" priority="248">
      <formula>AND(L49&gt;0,IF(COUNTIF(L$49:L$53,L49)&gt;1,TRUE,FALSE))</formula>
    </cfRule>
    <cfRule type="expression" dxfId="1471" priority="249">
      <formula>AND(IF(COUNTIF(R$49:R$53,"=1")=2,TRUE),IF(COUNTIF(R$49:R$53,"=2")=2,TRUE))</formula>
    </cfRule>
    <cfRule type="expression" dxfId="1470" priority="250">
      <formula>AND(R49=4,IF(COUNTIF(R$49:R$53,"=4")=1,TRUE))</formula>
    </cfRule>
    <cfRule type="expression" dxfId="1469" priority="251">
      <formula>AND(R49=3,IF(COUNTIF(R$49:R$53,"=3")=1,TRUE))</formula>
    </cfRule>
    <cfRule type="expression" dxfId="1468" priority="252">
      <formula>AND(R49=2,IF(COUNTIF(R$49:R$53,"=2")=1,TRUE))</formula>
    </cfRule>
    <cfRule type="expression" dxfId="1467" priority="253">
      <formula>AND(R49=1,IF(COUNTIF(R$49:R$53,"=1")=1,TRUE))</formula>
    </cfRule>
    <cfRule type="expression" dxfId="1466" priority="254">
      <formula>OR(R49=0,R49=5)</formula>
    </cfRule>
  </conditionalFormatting>
  <conditionalFormatting sqref="J49:J53">
    <cfRule type="expression" dxfId="1465" priority="243">
      <formula>AND(Q49=4,IF(COUNTIF(Q$49:Q$53,"=4")&gt;=2,TRUE))</formula>
    </cfRule>
    <cfRule type="expression" dxfId="1464" priority="244">
      <formula>AND(Q49=3,IF(COUNTIF(Q$49:Q$53,"=3")&gt;=2,TRUE))</formula>
    </cfRule>
    <cfRule type="expression" dxfId="1463" priority="245">
      <formula>AND(Q49=2,IF(COUNTIF(Q$49:Q$53,"=2")&gt;=2,TRUE))</formula>
    </cfRule>
    <cfRule type="expression" dxfId="1462" priority="246">
      <formula>AND(Q49=1,IF(COUNTIF(Q$49:Q$53,"=1")&gt;=2,TRUE))</formula>
    </cfRule>
  </conditionalFormatting>
  <conditionalFormatting sqref="K49:K53">
    <cfRule type="expression" dxfId="1461" priority="264">
      <formula>AND(J49&gt;0,IF(COUNTIF(J$49:J$53,"=1")=2,TRUE),IF(COUNTIF(J$49:J$53,"=2")=2,TRUE))</formula>
    </cfRule>
    <cfRule type="expression" dxfId="1460" priority="265">
      <formula>IF(COUNTIF(L$49:L$53,"=2")=2,TRUE)</formula>
    </cfRule>
    <cfRule type="expression" dxfId="1459" priority="266">
      <formula>IF(COUNTIF(L$49:L$53,"=1")=2,TRUE)</formula>
    </cfRule>
    <cfRule type="expression" dxfId="1458" priority="267">
      <formula>AND(IF(COUNTIF(R$49:R$53,"=1")=2,TRUE),IF(COUNTIF(S$49:S$53,"=2")=2,TRUE))</formula>
    </cfRule>
    <cfRule type="expression" dxfId="1457" priority="268">
      <formula>AND(R49=4,IF(COUNTIF(R$49:R$53,"=4")=1,TRUE))</formula>
    </cfRule>
    <cfRule type="expression" dxfId="1456" priority="269">
      <formula>AND(R49=3,IF(COUNTIF(R$49:R$53,"=3")=1,TRUE))</formula>
    </cfRule>
    <cfRule type="expression" dxfId="1455" priority="270">
      <formula>AND(R49=2,IF(COUNTIF(R$49:R$53,"=2")=1,TRUE))</formula>
    </cfRule>
    <cfRule type="expression" dxfId="1454" priority="271">
      <formula>AND(R49=1,IF(COUNTIF(R$49:R$53,"=1")=1,TRUE))</formula>
    </cfRule>
    <cfRule type="expression" dxfId="1453" priority="272">
      <formula>OR(R49=0,R49=5)</formula>
    </cfRule>
  </conditionalFormatting>
  <conditionalFormatting sqref="H49:H53">
    <cfRule type="expression" dxfId="1452" priority="239">
      <formula>AND(Q49=4,IF(COUNTIF(Q$49:Q$53,"=4")&gt;=2,TRUE))</formula>
    </cfRule>
    <cfRule type="expression" dxfId="1451" priority="240">
      <formula>AND(Q49=3,IF(COUNTIF(Q$49:Q$53,"=3")&gt;=2,TRUE))</formula>
    </cfRule>
    <cfRule type="expression" dxfId="1450" priority="241">
      <formula>AND(Q49=2,IF(COUNTIF(Q$49:Q$53,"=2")&gt;=2,TRUE))</formula>
    </cfRule>
    <cfRule type="expression" dxfId="1449" priority="242">
      <formula>AND(Q49=1,IF(COUNTIF(Q$49:Q$53,"=1")&gt;=2,TRUE))</formula>
    </cfRule>
  </conditionalFormatting>
  <conditionalFormatting sqref="L56:L60">
    <cfRule type="expression" dxfId="1448" priority="213">
      <formula>K56=0</formula>
    </cfRule>
    <cfRule type="expression" dxfId="1447" priority="222">
      <formula>IF(COUNTIF(J$56:J$60,"=2")=2,TRUE)</formula>
    </cfRule>
    <cfRule type="expression" dxfId="1446" priority="223">
      <formula>IF(COUNTIF(J$56:J$60,"=1")=2,TRUE)</formula>
    </cfRule>
    <cfRule type="expression" dxfId="1445" priority="224">
      <formula>AND(IF(COUNTIF(Q$56:Q$60,"=1")=2,TRUE),IF(COUNTIF(Q$56:Q$60,"=2")=2,TRUE))</formula>
    </cfRule>
    <cfRule type="expression" dxfId="1444" priority="225">
      <formula>AND(Q56=4,IF(COUNTIF(Q$56:Q$60,"=4")=1,TRUE))</formula>
    </cfRule>
    <cfRule type="expression" dxfId="1443" priority="226">
      <formula>AND(Q56=3,IF(COUNTIF(Q$56:Q$60,"=3")=1,TRUE))</formula>
    </cfRule>
    <cfRule type="expression" dxfId="1442" priority="227">
      <formula>AND(Q56=2,IF(COUNTIF(Q$56:Q$60,"=2")=1,TRUE))</formula>
    </cfRule>
    <cfRule type="expression" dxfId="1441" priority="228">
      <formula>AND(Q56=1,IF(COUNTIF(Q$56:Q$60,"=1")=1,TRUE))</formula>
    </cfRule>
    <cfRule type="expression" dxfId="1440" priority="229">
      <formula>OR(Q56=0,Q56=5)</formula>
    </cfRule>
  </conditionalFormatting>
  <conditionalFormatting sqref="O56:O60">
    <cfRule type="expression" dxfId="1439" priority="221">
      <formula>OR(AND(J56=1,K56=1,L56=0,M56=1),AND(J56=2,K56=2,L56=0,M56=2))</formula>
    </cfRule>
  </conditionalFormatting>
  <conditionalFormatting sqref="M56:M60">
    <cfRule type="expression" dxfId="1438" priority="214">
      <formula>AND(L56&gt;0,IF(COUNTIF(L$56:L$60,L56)&gt;1,TRUE,FALSE))</formula>
    </cfRule>
    <cfRule type="expression" dxfId="1437" priority="215">
      <formula>AND(IF(COUNTIF(R$56:R$60,"=1")=2,TRUE),IF(COUNTIF(R$56:R$60,"=2")=2,TRUE))</formula>
    </cfRule>
    <cfRule type="expression" dxfId="1436" priority="216">
      <formula>AND(R56=4,IF(COUNTIF(R$56:R$60,"=4")=1,TRUE))</formula>
    </cfRule>
    <cfRule type="expression" dxfId="1435" priority="217">
      <formula>AND(R56=3,IF(COUNTIF(R$56:R$60,"=3")=1,TRUE))</formula>
    </cfRule>
    <cfRule type="expression" dxfId="1434" priority="218">
      <formula>AND(R56=2,IF(COUNTIF(R$56:R$60,"=2")=1,TRUE))</formula>
    </cfRule>
    <cfRule type="expression" dxfId="1433" priority="219">
      <formula>AND(R56=1,IF(COUNTIF(R$56:R$60,"=1")=1,TRUE))</formula>
    </cfRule>
    <cfRule type="expression" dxfId="1432" priority="220">
      <formula>OR(R56=0,R56=5)</formula>
    </cfRule>
  </conditionalFormatting>
  <conditionalFormatting sqref="J56:J60">
    <cfRule type="expression" dxfId="1431" priority="209">
      <formula>AND(Q56=4,IF(COUNTIF(Q$56:Q$60,"=4")&gt;=2,TRUE))</formula>
    </cfRule>
    <cfRule type="expression" dxfId="1430" priority="210">
      <formula>AND(Q56=3,IF(COUNTIF(Q$56:Q$60,"=3")&gt;=2,TRUE))</formula>
    </cfRule>
    <cfRule type="expression" dxfId="1429" priority="211">
      <formula>AND(Q56=2,IF(COUNTIF(Q$56:Q$60,"=2")&gt;=2,TRUE))</formula>
    </cfRule>
    <cfRule type="expression" dxfId="1428" priority="212">
      <formula>AND(Q56=1,IF(COUNTIF(Q$56:Q$60,"=1")&gt;=2,TRUE))</formula>
    </cfRule>
  </conditionalFormatting>
  <conditionalFormatting sqref="K56:K60">
    <cfRule type="expression" dxfId="1427" priority="230">
      <formula>AND(J56&gt;0,IF(COUNTIF(J$56:J$60,"=1")=2,TRUE),IF(COUNTIF(J$56:J$60,"=2")=2,TRUE))</formula>
    </cfRule>
    <cfRule type="expression" dxfId="1426" priority="231">
      <formula>IF(COUNTIF(L$56:L$60,"=2")=2,TRUE)</formula>
    </cfRule>
    <cfRule type="expression" dxfId="1425" priority="232">
      <formula>IF(COUNTIF(L$56:L$60,"=1")=2,TRUE)</formula>
    </cfRule>
    <cfRule type="expression" dxfId="1424" priority="233">
      <formula>AND(IF(COUNTIF(R$56:R$60,"=1")=2,TRUE),IF(COUNTIF(S$56:S$60,"=2")=2,TRUE))</formula>
    </cfRule>
    <cfRule type="expression" dxfId="1423" priority="234">
      <formula>AND(R56=4,IF(COUNTIF(R$56:R$60,"=4")=1,TRUE))</formula>
    </cfRule>
    <cfRule type="expression" dxfId="1422" priority="235">
      <formula>AND(R56=3,IF(COUNTIF(R$56:R$60,"=3")=1,TRUE))</formula>
    </cfRule>
    <cfRule type="expression" dxfId="1421" priority="236">
      <formula>AND(R56=2,IF(COUNTIF(R$56:R$60,"=2")=1,TRUE))</formula>
    </cfRule>
    <cfRule type="expression" dxfId="1420" priority="237">
      <formula>AND(R56=1,IF(COUNTIF(R$56:R$60,"=1")=1,TRUE))</formula>
    </cfRule>
    <cfRule type="expression" dxfId="1419" priority="238">
      <formula>OR(R56=0,R56=5)</formula>
    </cfRule>
  </conditionalFormatting>
  <conditionalFormatting sqref="H56:H60">
    <cfRule type="expression" dxfId="1418" priority="205">
      <formula>AND(Q56=4,IF(COUNTIF(Q$56:Q$60,"=4")&gt;=2,TRUE))</formula>
    </cfRule>
    <cfRule type="expression" dxfId="1417" priority="206">
      <formula>AND(Q56=3,IF(COUNTIF(Q$56:Q$60,"=3")&gt;=2,TRUE))</formula>
    </cfRule>
    <cfRule type="expression" dxfId="1416" priority="207">
      <formula>AND(Q56=2,IF(COUNTIF(Q$50:Q$56,"=2")&gt;=2,TRUE))</formula>
    </cfRule>
    <cfRule type="expression" dxfId="1415" priority="208">
      <formula>AND(Q56=1,IF(COUNTIF(Q$56:Q$60,"=1")&gt;=2,TRUE))</formula>
    </cfRule>
  </conditionalFormatting>
  <conditionalFormatting sqref="A102:A116">
    <cfRule type="cellIs" dxfId="1414" priority="202" operator="equal">
      <formula>"-"</formula>
    </cfRule>
    <cfRule type="duplicateValues" dxfId="1413" priority="203"/>
  </conditionalFormatting>
  <conditionalFormatting sqref="A140:A154">
    <cfRule type="cellIs" dxfId="1412" priority="173" operator="equal">
      <formula>"-"</formula>
    </cfRule>
    <cfRule type="duplicateValues" dxfId="1411" priority="174"/>
  </conditionalFormatting>
  <conditionalFormatting sqref="G124 G128 G131 G133">
    <cfRule type="containsBlanks" dxfId="1410" priority="68">
      <formula>LEN(TRIM(G124))=0</formula>
    </cfRule>
  </conditionalFormatting>
  <conditionalFormatting sqref="E123 E125">
    <cfRule type="containsBlanks" dxfId="1409" priority="66">
      <formula>LEN(TRIM(E123))=0</formula>
    </cfRule>
  </conditionalFormatting>
  <conditionalFormatting sqref="E127 E129">
    <cfRule type="containsBlanks" dxfId="1408" priority="64">
      <formula>LEN(TRIM(E127))=0</formula>
    </cfRule>
  </conditionalFormatting>
  <conditionalFormatting sqref="G124 G128">
    <cfRule type="aboveAverage" dxfId="1407" priority="70"/>
  </conditionalFormatting>
  <conditionalFormatting sqref="G131 G133">
    <cfRule type="aboveAverage" dxfId="1406" priority="69"/>
  </conditionalFormatting>
  <conditionalFormatting sqref="E123 E125">
    <cfRule type="aboveAverage" dxfId="1405" priority="67"/>
  </conditionalFormatting>
  <conditionalFormatting sqref="E127 E129">
    <cfRule type="aboveAverage" dxfId="1404" priority="65"/>
  </conditionalFormatting>
  <conditionalFormatting sqref="G117 G119">
    <cfRule type="aboveAverage" dxfId="1403" priority="63"/>
  </conditionalFormatting>
  <conditionalFormatting sqref="G117 G119">
    <cfRule type="containsBlanks" dxfId="1402" priority="62">
      <formula>LEN(TRIM(G117))=0</formula>
    </cfRule>
  </conditionalFormatting>
  <conditionalFormatting sqref="E103 E107">
    <cfRule type="containsBlanks" dxfId="1401" priority="60">
      <formula>LEN(TRIM(E103))=0</formula>
    </cfRule>
    <cfRule type="aboveAverage" dxfId="1400" priority="61"/>
  </conditionalFormatting>
  <conditionalFormatting sqref="C106 C108">
    <cfRule type="aboveAverage" dxfId="1399" priority="59"/>
  </conditionalFormatting>
  <conditionalFormatting sqref="C110 C112">
    <cfRule type="aboveAverage" dxfId="1398" priority="58"/>
  </conditionalFormatting>
  <conditionalFormatting sqref="C114 C116">
    <cfRule type="aboveAverage" dxfId="1397" priority="57"/>
  </conditionalFormatting>
  <conditionalFormatting sqref="C106 C108 C110 C112 C114 C116">
    <cfRule type="containsBlanks" dxfId="1396" priority="56">
      <formula>LEN(TRIM(C106))=0</formula>
    </cfRule>
  </conditionalFormatting>
  <conditionalFormatting sqref="C102 C104">
    <cfRule type="aboveAverage" dxfId="1395" priority="55"/>
  </conditionalFormatting>
  <conditionalFormatting sqref="C102 C104">
    <cfRule type="containsBlanks" dxfId="1394" priority="54">
      <formula>LEN(TRIM(C102))=0</formula>
    </cfRule>
  </conditionalFormatting>
  <conditionalFormatting sqref="E111 E115">
    <cfRule type="containsBlanks" dxfId="1393" priority="52">
      <formula>LEN(TRIM(E111))=0</formula>
    </cfRule>
    <cfRule type="aboveAverage" dxfId="1392" priority="53"/>
  </conditionalFormatting>
  <conditionalFormatting sqref="G105 G113">
    <cfRule type="containsBlanks" dxfId="1391" priority="50">
      <formula>LEN(TRIM(G105))=0</formula>
    </cfRule>
    <cfRule type="aboveAverage" dxfId="1390" priority="51"/>
  </conditionalFormatting>
  <conditionalFormatting sqref="G162 G166 G169 G171">
    <cfRule type="containsBlanks" dxfId="1389" priority="47">
      <formula>LEN(TRIM(G162))=0</formula>
    </cfRule>
  </conditionalFormatting>
  <conditionalFormatting sqref="E161 E163">
    <cfRule type="containsBlanks" dxfId="1388" priority="45">
      <formula>LEN(TRIM(E161))=0</formula>
    </cfRule>
  </conditionalFormatting>
  <conditionalFormatting sqref="E165 E167">
    <cfRule type="containsBlanks" dxfId="1387" priority="43">
      <formula>LEN(TRIM(E165))=0</formula>
    </cfRule>
  </conditionalFormatting>
  <conditionalFormatting sqref="G162 G166">
    <cfRule type="aboveAverage" dxfId="1386" priority="49"/>
  </conditionalFormatting>
  <conditionalFormatting sqref="G169 G171">
    <cfRule type="aboveAverage" dxfId="1385" priority="48"/>
  </conditionalFormatting>
  <conditionalFormatting sqref="E161 E163">
    <cfRule type="aboveAverage" dxfId="1384" priority="46"/>
  </conditionalFormatting>
  <conditionalFormatting sqref="E165 E167">
    <cfRule type="aboveAverage" dxfId="1383" priority="44"/>
  </conditionalFormatting>
  <conditionalFormatting sqref="G155 G157">
    <cfRule type="aboveAverage" dxfId="1382" priority="42"/>
  </conditionalFormatting>
  <conditionalFormatting sqref="G155 G157">
    <cfRule type="containsBlanks" dxfId="1381" priority="41">
      <formula>LEN(TRIM(G155))=0</formula>
    </cfRule>
  </conditionalFormatting>
  <conditionalFormatting sqref="E141 E145">
    <cfRule type="containsBlanks" dxfId="1380" priority="39">
      <formula>LEN(TRIM(E141))=0</formula>
    </cfRule>
    <cfRule type="aboveAverage" dxfId="1379" priority="40"/>
  </conditionalFormatting>
  <conditionalFormatting sqref="C144 C146">
    <cfRule type="aboveAverage" dxfId="1378" priority="38"/>
  </conditionalFormatting>
  <conditionalFormatting sqref="C148 C150">
    <cfRule type="aboveAverage" dxfId="1377" priority="37"/>
  </conditionalFormatting>
  <conditionalFormatting sqref="C152 C154">
    <cfRule type="aboveAverage" dxfId="1376" priority="36"/>
  </conditionalFormatting>
  <conditionalFormatting sqref="C144 C146 C148 C150 C152 C154">
    <cfRule type="containsBlanks" dxfId="1375" priority="35">
      <formula>LEN(TRIM(C144))=0</formula>
    </cfRule>
  </conditionalFormatting>
  <conditionalFormatting sqref="C140 C142">
    <cfRule type="aboveAverage" dxfId="1374" priority="34"/>
  </conditionalFormatting>
  <conditionalFormatting sqref="C140 C142">
    <cfRule type="containsBlanks" dxfId="1373" priority="33">
      <formula>LEN(TRIM(C140))=0</formula>
    </cfRule>
  </conditionalFormatting>
  <conditionalFormatting sqref="E149 E153">
    <cfRule type="containsBlanks" dxfId="1372" priority="31">
      <formula>LEN(TRIM(E149))=0</formula>
    </cfRule>
    <cfRule type="aboveAverage" dxfId="1371" priority="32"/>
  </conditionalFormatting>
  <conditionalFormatting sqref="G143 G151">
    <cfRule type="containsBlanks" dxfId="1370" priority="29">
      <formula>LEN(TRIM(G143))=0</formula>
    </cfRule>
    <cfRule type="aboveAverage" dxfId="1369" priority="30"/>
  </conditionalFormatting>
  <conditionalFormatting sqref="C116">
    <cfRule type="aboveAverage" dxfId="1368" priority="28"/>
  </conditionalFormatting>
  <conditionalFormatting sqref="B300:B315">
    <cfRule type="expression" dxfId="1367" priority="582">
      <formula>A300=3</formula>
    </cfRule>
    <cfRule type="expression" dxfId="1366" priority="583">
      <formula>A300=2</formula>
    </cfRule>
    <cfRule type="expression" dxfId="1365" priority="584">
      <formula>A300=1</formula>
    </cfRule>
    <cfRule type="containsBlanks" dxfId="1364" priority="585">
      <formula>LEN(TRIM(B300))=0</formula>
    </cfRule>
    <cfRule type="duplicateValues" dxfId="1363" priority="586"/>
  </conditionalFormatting>
  <conditionalFormatting sqref="AJ7:AJ31">
    <cfRule type="expression" dxfId="1362" priority="21">
      <formula>AND(AI7="",FIND(",",AJ7))</formula>
    </cfRule>
    <cfRule type="expression" dxfId="1361" priority="23">
      <formula>AND(AI7="",COUNTIF(AJ7,"*,*")=0)</formula>
    </cfRule>
  </conditionalFormatting>
  <conditionalFormatting sqref="AH7:AH31">
    <cfRule type="expression" dxfId="1360" priority="24">
      <formula>AND(AG7="",FIND(",",AH7))</formula>
    </cfRule>
    <cfRule type="expression" dxfId="1359" priority="25">
      <formula>AND(AG7="",COUNTIF(AH7,"*,*")=0)</formula>
    </cfRule>
  </conditionalFormatting>
  <conditionalFormatting sqref="AL7:AL31">
    <cfRule type="expression" dxfId="1358" priority="26">
      <formula>AND(AK7="",FIND(",",AL7))</formula>
    </cfRule>
    <cfRule type="expression" dxfId="1357" priority="27">
      <formula>AND(AK7="",COUNTIF(AL7,"*,*")=0)</formula>
    </cfRule>
  </conditionalFormatting>
  <conditionalFormatting sqref="AF7:AF31">
    <cfRule type="expression" dxfId="1356" priority="22">
      <formula>AND(AE7="",COUNTIF(AF7,"*,*")=0)</formula>
    </cfRule>
  </conditionalFormatting>
  <conditionalFormatting sqref="AN7:AN31">
    <cfRule type="expression" dxfId="1355" priority="18">
      <formula>AND(AM7="",COUNTIF(AN7,"*,*")=0)</formula>
    </cfRule>
    <cfRule type="expression" dxfId="1354" priority="20">
      <formula>AND(AM7="",FIND(",",AN7))</formula>
    </cfRule>
  </conditionalFormatting>
  <conditionalFormatting sqref="AP7:AP31">
    <cfRule type="expression" dxfId="1353" priority="17">
      <formula>AND(AO7="",COUNTIF(AP7,"*,*")=0)</formula>
    </cfRule>
    <cfRule type="expression" dxfId="1352" priority="19">
      <formula>AND(AO7="",FIND(",",AP7))</formula>
    </cfRule>
  </conditionalFormatting>
  <conditionalFormatting sqref="I56:I60">
    <cfRule type="expression" dxfId="1351" priority="7">
      <formula>FIND(2,I56,1)</formula>
    </cfRule>
    <cfRule type="expression" dxfId="1350" priority="8">
      <formula>FIND(1,I56,1)</formula>
    </cfRule>
  </conditionalFormatting>
  <conditionalFormatting sqref="I28:I32">
    <cfRule type="expression" dxfId="1349" priority="11">
      <formula>FIND(2,I28,1)</formula>
    </cfRule>
    <cfRule type="expression" dxfId="1348" priority="12">
      <formula>FIND(1,I28,1)</formula>
    </cfRule>
  </conditionalFormatting>
  <conditionalFormatting sqref="I21:I25">
    <cfRule type="expression" dxfId="1347" priority="13">
      <formula>FIND(2,I21,1)</formula>
    </cfRule>
    <cfRule type="expression" dxfId="1346" priority="14">
      <formula>FIND(1,I21,1)</formula>
    </cfRule>
  </conditionalFormatting>
  <conditionalFormatting sqref="I49:I53">
    <cfRule type="expression" dxfId="1345" priority="9">
      <formula>FIND(2,I49,1)</formula>
    </cfRule>
    <cfRule type="expression" dxfId="1344" priority="10">
      <formula>FIND(1,I49,1)</formula>
    </cfRule>
  </conditionalFormatting>
  <conditionalFormatting sqref="I7:I11">
    <cfRule type="expression" dxfId="1343" priority="15">
      <formula>FIND(2,I7,1)</formula>
    </cfRule>
    <cfRule type="expression" dxfId="1342" priority="16">
      <formula>FIND(1,I7,1)</formula>
    </cfRule>
  </conditionalFormatting>
  <conditionalFormatting sqref="I35:I39">
    <cfRule type="expression" dxfId="1341" priority="5">
      <formula>FIND(2,I35,1)</formula>
    </cfRule>
    <cfRule type="expression" dxfId="1340" priority="6">
      <formula>FIND(1,I35,1)</formula>
    </cfRule>
  </conditionalFormatting>
  <conditionalFormatting sqref="I42:I46">
    <cfRule type="expression" dxfId="1339" priority="3">
      <formula>FIND(2,I42,1)</formula>
    </cfRule>
    <cfRule type="expression" dxfId="1338" priority="4">
      <formula>FIND(1,I42,1)</formula>
    </cfRule>
  </conditionalFormatting>
  <conditionalFormatting sqref="I14:I18">
    <cfRule type="expression" dxfId="1337" priority="1">
      <formula>FIND(2,I14,1)</formula>
    </cfRule>
    <cfRule type="expression" dxfId="1336" priority="2">
      <formula>FIND(1,I14,1)</formula>
    </cfRule>
  </conditionalFormatting>
  <pageMargins left="0.78740157480314965" right="0.39370078740157483" top="0.78740157480314965" bottom="0.39370078740157483" header="0.59055118110236227" footer="0"/>
  <pageSetup paperSize="9" scale="21" fitToHeight="0" orientation="portrait" verticalDpi="1200" r:id="rId1"/>
  <headerFooter>
    <oddHeader>&amp;R&amp;P. leht &amp;N&amp; -st</oddHead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P317"/>
  <sheetViews>
    <sheetView showGridLines="0" workbookViewId="0">
      <pane ySplit="1" topLeftCell="A22" activePane="bottomLeft" state="frozen"/>
      <selection pane="bottomLeft" activeCell="I117" sqref="I117"/>
    </sheetView>
  </sheetViews>
  <sheetFormatPr defaultRowHeight="12.75" x14ac:dyDescent="0.2"/>
  <cols>
    <col min="1" max="1" width="3.28515625" style="1" customWidth="1"/>
    <col min="2" max="2" width="38.85546875" style="1" bestFit="1" customWidth="1"/>
    <col min="3" max="9" width="5.85546875" style="1" customWidth="1"/>
    <col min="10" max="15" width="5.5703125" style="1" customWidth="1"/>
    <col min="16" max="18" width="9.140625" style="1" hidden="1" customWidth="1"/>
    <col min="19" max="19" width="11.5703125" style="1" hidden="1" customWidth="1"/>
    <col min="20" max="20" width="9.140625" style="1" hidden="1" customWidth="1"/>
    <col min="21" max="21" width="9.140625" style="1"/>
    <col min="22" max="27" width="0" style="1" hidden="1" customWidth="1"/>
    <col min="28" max="28" width="9.140625" style="1" hidden="1" customWidth="1"/>
    <col min="29" max="29" width="9.140625" style="1" customWidth="1"/>
    <col min="30" max="31" width="9.140625" style="1" hidden="1" customWidth="1"/>
    <col min="32" max="32" width="18.140625" style="1" hidden="1" customWidth="1"/>
    <col min="33" max="33" width="9.140625" style="1" hidden="1" customWidth="1"/>
    <col min="34" max="34" width="29.28515625" style="1" hidden="1" customWidth="1"/>
    <col min="35" max="35" width="9.140625" style="1" hidden="1" customWidth="1"/>
    <col min="36" max="36" width="17.28515625" style="1" hidden="1" customWidth="1"/>
    <col min="37" max="37" width="9.140625" style="1" hidden="1" customWidth="1"/>
    <col min="38" max="38" width="13.85546875" style="1" hidden="1" customWidth="1"/>
    <col min="39" max="39" width="9.140625" style="1" hidden="1" customWidth="1"/>
    <col min="40" max="40" width="17.28515625" style="1" hidden="1" customWidth="1"/>
    <col min="41" max="41" width="0" style="1" hidden="1" customWidth="1"/>
    <col min="42" max="42" width="13.85546875" style="1" hidden="1" customWidth="1"/>
    <col min="43" max="16384" width="9.140625" style="1"/>
  </cols>
  <sheetData>
    <row r="1" spans="1:42" x14ac:dyDescent="0.2">
      <c r="A1" s="226" t="e">
        <f>UPPER((Kalend!#REF!)&amp;" - "&amp;(Kalend!#REF!))&amp;" - "&amp;LOWER(Kalend!#REF!)&amp;" - "&amp;(Kalend!#REF!)&amp;" kell "&amp;(Kalend!#REF!)&amp;" - "&amp;(Kalend!#REF!)</f>
        <v>#REF!</v>
      </c>
      <c r="C1" s="300"/>
      <c r="D1" s="300"/>
      <c r="E1" s="300"/>
      <c r="F1" s="300"/>
      <c r="G1" s="300"/>
      <c r="H1" s="300"/>
      <c r="I1" s="300"/>
      <c r="J1" s="300"/>
      <c r="K1" s="300"/>
      <c r="L1" s="300"/>
      <c r="M1" s="300"/>
      <c r="N1" s="300"/>
      <c r="P1" s="270" t="s">
        <v>72</v>
      </c>
      <c r="Q1" s="271"/>
      <c r="R1" s="271"/>
      <c r="S1" s="271"/>
      <c r="T1" s="271"/>
      <c r="U1" s="38"/>
      <c r="V1" s="177"/>
      <c r="W1" s="157"/>
      <c r="X1" s="157"/>
      <c r="Y1" s="157"/>
      <c r="AD1" s="44" t="s">
        <v>72</v>
      </c>
      <c r="AE1" s="228"/>
      <c r="AF1" s="228"/>
      <c r="AG1" s="228"/>
      <c r="AH1" s="228"/>
      <c r="AI1" s="228"/>
      <c r="AJ1" s="228"/>
      <c r="AK1" s="228"/>
      <c r="AL1" s="228"/>
      <c r="AM1" s="228"/>
      <c r="AN1" s="228"/>
      <c r="AO1" s="351"/>
      <c r="AP1" s="351"/>
    </row>
    <row r="2" spans="1:42" hidden="1" x14ac:dyDescent="0.2">
      <c r="A2" s="300"/>
      <c r="C2" s="300"/>
      <c r="D2" s="300"/>
      <c r="E2" s="300"/>
      <c r="F2" s="300"/>
      <c r="G2" s="300"/>
      <c r="H2" s="300"/>
      <c r="I2" s="300"/>
      <c r="J2" s="300"/>
      <c r="K2" s="300"/>
      <c r="L2" s="300"/>
      <c r="M2" s="300"/>
      <c r="N2" s="300"/>
      <c r="O2" s="300"/>
      <c r="P2" s="157"/>
      <c r="Q2" s="157"/>
      <c r="R2" s="157"/>
      <c r="S2" s="157"/>
      <c r="T2" s="234"/>
      <c r="U2" s="234"/>
      <c r="V2" s="157"/>
      <c r="W2" s="157"/>
      <c r="X2" s="157"/>
      <c r="AD2" s="157"/>
      <c r="AE2" s="157"/>
      <c r="AF2" s="157"/>
      <c r="AG2" s="157"/>
      <c r="AH2" s="157"/>
      <c r="AI2" s="157"/>
      <c r="AJ2" s="237"/>
      <c r="AK2" s="157"/>
      <c r="AL2" s="157"/>
      <c r="AM2" s="157"/>
      <c r="AN2" s="157"/>
    </row>
    <row r="3" spans="1:42" hidden="1" x14ac:dyDescent="0.2">
      <c r="A3" s="300"/>
      <c r="C3" s="300"/>
      <c r="D3" s="300"/>
      <c r="E3" s="300"/>
      <c r="F3" s="300"/>
      <c r="G3" s="300"/>
      <c r="H3" s="300"/>
      <c r="I3" s="300"/>
      <c r="J3" s="300"/>
      <c r="K3" s="300"/>
      <c r="L3" s="300"/>
      <c r="M3" s="300"/>
      <c r="N3" s="300"/>
      <c r="O3" s="300"/>
      <c r="P3" s="157"/>
      <c r="Q3" s="157"/>
      <c r="R3" s="157"/>
      <c r="S3" s="157"/>
      <c r="T3" s="234"/>
      <c r="U3" s="234"/>
      <c r="V3" s="157"/>
      <c r="W3" s="157"/>
      <c r="X3" s="157"/>
      <c r="Y3" s="157"/>
      <c r="AE3" s="157"/>
      <c r="AG3" s="157"/>
      <c r="AH3" s="157"/>
      <c r="AI3" s="157"/>
      <c r="AJ3" s="157"/>
      <c r="AK3" s="157"/>
      <c r="AL3" s="157"/>
      <c r="AM3" s="157"/>
      <c r="AN3" s="157"/>
    </row>
    <row r="4" spans="1:42" hidden="1" x14ac:dyDescent="0.2">
      <c r="A4" s="300"/>
      <c r="C4" s="300"/>
      <c r="D4" s="300"/>
      <c r="E4" s="300"/>
      <c r="F4" s="300"/>
      <c r="G4" s="300"/>
      <c r="H4" s="300"/>
      <c r="I4" s="300"/>
      <c r="J4" s="300"/>
      <c r="K4" s="300"/>
      <c r="L4" s="300"/>
      <c r="M4" s="300"/>
      <c r="N4" s="300"/>
      <c r="O4" s="300"/>
      <c r="P4" s="157"/>
      <c r="Q4" s="157"/>
      <c r="R4" s="157"/>
      <c r="S4" s="157"/>
      <c r="T4" s="157"/>
      <c r="U4" s="157"/>
      <c r="V4" s="157"/>
      <c r="W4" s="157"/>
      <c r="X4" s="157"/>
      <c r="Y4" s="157"/>
      <c r="AE4" s="234"/>
      <c r="AF4" s="234"/>
      <c r="AG4" s="234"/>
      <c r="AH4" s="225"/>
      <c r="AI4" s="234"/>
      <c r="AJ4" s="234"/>
      <c r="AK4" s="234"/>
      <c r="AL4" s="234"/>
      <c r="AM4" s="234"/>
      <c r="AN4" s="234"/>
      <c r="AO4" s="234"/>
      <c r="AP4" s="234"/>
    </row>
    <row r="5" spans="1:42" x14ac:dyDescent="0.2">
      <c r="C5" s="300"/>
      <c r="D5" s="300"/>
      <c r="E5" s="300"/>
      <c r="F5" s="300"/>
      <c r="G5" s="300"/>
      <c r="H5" s="300"/>
      <c r="I5" s="300"/>
      <c r="J5" s="300"/>
      <c r="K5" s="300"/>
      <c r="L5" s="300"/>
      <c r="M5" s="300"/>
      <c r="N5" s="414" t="s">
        <v>310</v>
      </c>
      <c r="O5" s="300"/>
      <c r="P5" s="157"/>
      <c r="Q5" s="157"/>
      <c r="R5" s="157"/>
      <c r="S5" s="157"/>
      <c r="T5" s="157"/>
      <c r="U5" s="157"/>
      <c r="V5" s="157"/>
      <c r="W5" s="157"/>
      <c r="X5" s="157"/>
      <c r="Y5" s="157"/>
      <c r="AA5" s="157"/>
      <c r="AD5" s="411" t="s">
        <v>215</v>
      </c>
    </row>
    <row r="6" spans="1:42" x14ac:dyDescent="0.2">
      <c r="A6" s="200" t="s">
        <v>0</v>
      </c>
      <c r="B6" s="289"/>
      <c r="C6" s="290">
        <v>1</v>
      </c>
      <c r="D6" s="290">
        <v>2</v>
      </c>
      <c r="E6" s="290">
        <v>3</v>
      </c>
      <c r="F6" s="290"/>
      <c r="G6" s="290"/>
      <c r="H6" s="290" t="s">
        <v>169</v>
      </c>
      <c r="I6" s="161" t="s">
        <v>170</v>
      </c>
      <c r="J6" s="292" t="s">
        <v>239</v>
      </c>
      <c r="K6" s="293" t="s">
        <v>240</v>
      </c>
      <c r="L6" s="294" t="s">
        <v>241</v>
      </c>
      <c r="M6" s="294" t="s">
        <v>242</v>
      </c>
      <c r="N6" s="295" t="s">
        <v>171</v>
      </c>
      <c r="O6" s="295" t="s">
        <v>171</v>
      </c>
      <c r="P6" s="296" t="s">
        <v>243</v>
      </c>
      <c r="Q6" s="297" t="s">
        <v>21</v>
      </c>
      <c r="R6" s="297" t="b">
        <f>OR(AND(COUNTA(B7:B11)=3,COUNTA(C7:G11)=6),AND(COUNTA(B7:B11)=4,COUNTA(C7:G11)=12),AND(COUNTA(B7:B11)=5,COUNTA(C7:G11)=20))</f>
        <v>0</v>
      </c>
      <c r="S6" s="298" t="s">
        <v>244</v>
      </c>
      <c r="T6" s="299" t="s">
        <v>245</v>
      </c>
      <c r="U6" s="300"/>
      <c r="V6" s="300"/>
      <c r="W6" s="300"/>
      <c r="X6" s="300"/>
      <c r="Y6" s="300"/>
      <c r="Z6" s="300"/>
      <c r="AA6" s="301"/>
      <c r="AD6" s="158" t="s">
        <v>302</v>
      </c>
      <c r="AE6" s="159"/>
      <c r="AF6" s="159" t="s">
        <v>231</v>
      </c>
      <c r="AG6" s="159"/>
      <c r="AH6" s="229" t="s">
        <v>232</v>
      </c>
      <c r="AI6" s="159"/>
      <c r="AJ6" s="159" t="s">
        <v>233</v>
      </c>
      <c r="AK6" s="160"/>
      <c r="AL6" s="159" t="s">
        <v>234</v>
      </c>
      <c r="AM6" s="160"/>
      <c r="AN6" s="160" t="s">
        <v>308</v>
      </c>
      <c r="AO6" s="410"/>
      <c r="AP6" s="160" t="s">
        <v>309</v>
      </c>
    </row>
    <row r="7" spans="1:42" x14ac:dyDescent="0.2">
      <c r="A7" s="200">
        <v>1</v>
      </c>
      <c r="B7" s="302"/>
      <c r="C7" s="203"/>
      <c r="D7" s="202"/>
      <c r="E7" s="202"/>
      <c r="F7" s="202"/>
      <c r="G7" s="202"/>
      <c r="H7" s="201" t="str">
        <f>(IF(D7-C8&gt;0,1)+IF(E7-C9&gt;0,1)+IF(F7-C10&gt;0,1)+IF(G7-C11&gt;0,1))&amp;"-"&amp;(IF(D7-C8&lt;0,1)+IF(E7-C9&lt;0,1)+IF(F7-C10&lt;0,1)+IF(G7-C11&lt;0,1))</f>
        <v>0-0</v>
      </c>
      <c r="I7" s="202" t="str">
        <f>IF(AND(B7&lt;&gt;"",R$6=TRUE),A$6&amp;RANK(S7,S$7:S$11,0)," ")</f>
        <v xml:space="preserve"> </v>
      </c>
      <c r="J7" s="303">
        <f>IF(AND(Q7=1,Q8=1,D7&gt;C8),1)+IF(AND(Q7=1,Q9=1,E7&gt;C9),1)+IF(AND(Q7=1,Q10=1,F7&gt;C10),1)+IF(AND(Q7=1,Q11=1,G7&gt;C11),1)+IF(AND(Q7=2,Q8=2,D7&gt;C8),1)+IF(AND(Q7=2,Q9=2,E7&gt;C9),1)+IF(AND(Q7=2,Q10=2,F7&gt;C10),1)+IF(AND(Q7=2,Q11=2,G7&gt;C11),1)+IF(AND(Q7=3,Q8=3,D7&gt;C8),1)+IF(AND(Q7=3,Q9=3,E7&gt;C9),1)+IF(AND(Q7=3,Q10=3,F7&gt;C10),1)+IF(AND(Q7=3,Q11=3,G7&gt;C11),1)</f>
        <v>0</v>
      </c>
      <c r="K7" s="304">
        <f>SUM(AND(T7=T8,D7&gt;C8),AND(T7=T9,E7&gt;C9),AND(T7=T10,F7&gt;C10),AND(T7=T11,G7&gt;C11))</f>
        <v>0</v>
      </c>
      <c r="L7" s="305">
        <f>IF(AND(Q7=1,Q8=1),D7-C8)+IF(AND(Q7=1,Q9=1),E7-C9)+IF(AND(Q7=1,Q10=1),F7-C10)+IF(AND(Q7=1,Q11=1),G7-C11)+IF(AND(Q7=2,Q8=2),D7-C8)+IF(AND(Q7=2,Q9=2),E7-C9)+IF(AND(Q7=2,Q10=2),F7-C10)+IF(AND(Q7=2,Q11=2),G7-C11)+IF(AND(Q7=3,Q8=3),D7-C8)+IF(AND(Q7=3,Q9=3),E7-C9)+IF(AND(Q7=3,Q10=3),F7-C10)+IF(AND(Q7=3,Q11=3),G7-C11)+IF(AND(Q7=4,Q8=4),D7-C8)+IF(AND(Q7=4,Q9=4),E7-C9)+IF(AND(Q7=4,Q10=4),F7-C10)+IF(AND(Q7=4,Q11=4),G7-C11)</f>
        <v>0</v>
      </c>
      <c r="M7" s="306">
        <f>SUM(AND(R7=R8,D7&gt;C8),AND(R7=R9,E7&gt;C9),AND(R7=R10,F7&gt;C10),AND(R7=R11,G7&gt;C11))</f>
        <v>0</v>
      </c>
      <c r="N7" s="354" t="str">
        <f>SUM(C7:G7)&amp;"-"&amp;SUM(C7:C11)</f>
        <v>0-0</v>
      </c>
      <c r="O7" s="355">
        <f>D7+E7+F7+G7-C8-C9-C10-C11</f>
        <v>0</v>
      </c>
      <c r="P7" s="307" t="e">
        <f>SUM(C7:G7,C7:C11)/SUM(C7:C11)</f>
        <v>#DIV/0!</v>
      </c>
      <c r="Q7" s="204">
        <f>VALUE(LEFT(H7,1))</f>
        <v>0</v>
      </c>
      <c r="R7" s="205">
        <f>Q7*100000+J7*10000+K7*1000+100*L7</f>
        <v>0</v>
      </c>
      <c r="S7" s="308">
        <f>R7+M7*0.1+IF(ISNONTEXT(B7),0,0.01)+0.0001*O7</f>
        <v>0</v>
      </c>
      <c r="T7" s="309" t="str">
        <f>Q7&amp;J7</f>
        <v>00</v>
      </c>
      <c r="U7" s="300"/>
      <c r="V7" s="300"/>
      <c r="W7" s="300"/>
      <c r="X7" s="300"/>
      <c r="Y7" s="300"/>
      <c r="Z7" s="300"/>
      <c r="AA7" s="300"/>
      <c r="AD7" s="231">
        <f t="shared" ref="AD7:AD44" si="0">SUM(AE7:AP7)</f>
        <v>0</v>
      </c>
      <c r="AE7" s="232" t="str">
        <f>IFERROR(INDEX(V!$R:$R,MATCH(AF7,V!$L:$L,0)),"")</f>
        <v/>
      </c>
      <c r="AF7" s="233" t="str">
        <f>IFERROR(LEFT($B7,(FIND(",",$B7,1)-1)),"")</f>
        <v/>
      </c>
      <c r="AG7" s="232" t="str">
        <f>IFERROR(INDEX(V!$R:$R,MATCH(AH7,V!$L:$L,0)),"")</f>
        <v/>
      </c>
      <c r="AH7" s="233" t="str">
        <f>IFERROR(MID($B7,FIND(", ",$B7)+2,256),"")</f>
        <v/>
      </c>
      <c r="AI7" s="232" t="str">
        <f>IFERROR(INDEX(V!$R:$R,MATCH(AJ7,V!$L:$L,0)),"")</f>
        <v/>
      </c>
      <c r="AJ7" s="233" t="str">
        <f>IFERROR(MID($B7,FIND("^",SUBSTITUTE($B7,", ","^",1))+2,FIND("^",SUBSTITUTE($B7,", ","^",2))-FIND("^",SUBSTITUTE($B7,", ","^",1))-2),"")</f>
        <v/>
      </c>
      <c r="AK7" s="232" t="str">
        <f>IFERROR(INDEX(V!$R:$R,MATCH(AL7,V!$L:$L,0)),"")</f>
        <v/>
      </c>
      <c r="AL7" s="233" t="str">
        <f>IFERROR(MID($B7,FIND(", ",$B7,FIND(", ",$B7,FIND(", ",$B7))+1)+2,30000),"")</f>
        <v/>
      </c>
      <c r="AM7" s="232" t="str">
        <f>IFERROR(INDEX(V!$R:$R,MATCH(AN7,V!$L:$L,0)),"")</f>
        <v/>
      </c>
      <c r="AN7" s="233" t="str">
        <f>IFERROR(MID($B7,FIND(", ",$B7,FIND(", ",$B7)+1)+2,FIND(", ",$B7,FIND(", ",$B7,FIND(", ",$B7)+1)+1)-FIND(", ",$B7,FIND(", ",$B7)+1)-2),"")</f>
        <v/>
      </c>
      <c r="AO7" s="232" t="str">
        <f>IFERROR(INDEX(V!$R:$R,MATCH(AP7,V!$L:$L,0)),"")</f>
        <v/>
      </c>
      <c r="AP7" s="233" t="str">
        <f>IFERROR(MID($B7,FIND(", ",$B7,FIND(", ",$B7,FIND(", ",$B7)+1)+1)+2,30000),"")</f>
        <v/>
      </c>
    </row>
    <row r="8" spans="1:42" x14ac:dyDescent="0.2">
      <c r="A8" s="200">
        <v>2</v>
      </c>
      <c r="B8" s="310"/>
      <c r="C8" s="202"/>
      <c r="D8" s="203"/>
      <c r="E8" s="202"/>
      <c r="F8" s="202"/>
      <c r="G8" s="202"/>
      <c r="H8" s="201" t="str">
        <f>(IF(C8-D7&gt;0,1)+IF(E8-D9&gt;0,1)+IF(F8-D10&gt;0,1)+IF(G8-D11&gt;0,1))&amp;"-"&amp;(IF(C8-D7&lt;0,1)+IF(E8-D9&lt;0,1)+IF(F8-D10&lt;0,1)+IF(G8-D11&lt;0,1))</f>
        <v>0-0</v>
      </c>
      <c r="I8" s="202" t="str">
        <f>IF(AND(B8&lt;&gt;"",R$6=TRUE),A$6&amp;RANK(S8,S$7:S$11,0)," ")</f>
        <v xml:space="preserve"> </v>
      </c>
      <c r="J8" s="311">
        <f>IF(AND(Q8=1,Q7=1,C8&gt;D7),1)+IF(AND(Q8=1,Q9=1,E8&gt;D9),1)+IF(AND(Q8=1,Q10=1,F8&gt;D10),1)+IF(AND(Q8=1,Q11=1,G8&gt;D11),1)+IF(AND(Q8=2,Q7=2,C8&gt;D7),1)+IF(AND(Q8=2,Q9=2,E8&gt;D9),1)+IF(AND(Q8=2,Q10=2,F8&gt;D10),1)+IF(AND(Q8=2,Q11=2,G8&gt;D11),1)+IF(AND(Q8=3,Q7=3,C8&gt;D7),1)+IF(AND(Q8=3,Q9=3,E8&gt;D9),1)+IF(AND(Q8=3,Q10=3,F8&gt;D10),1)+IF(AND(Q8=3,Q11=3,G8&gt;D11),1)</f>
        <v>0</v>
      </c>
      <c r="K8" s="306">
        <f>SUM(AND(T8=T7,C8&gt;D7),AND(T8=T9,E8&gt;D9),AND(T8=T10,F8&gt;D10),AND(T8=T11,G8&gt;D11))</f>
        <v>0</v>
      </c>
      <c r="L8" s="312">
        <f>IF(AND(Q8=1,Q7=1),C8-D7)+IF(AND(Q8=1,Q9=1),E8-D9)+IF(AND(Q8=1,Q10=1),F8-D10)+IF(AND(Q8=1,Q11=1),G8-D11)+IF(AND(Q8=2,Q7=2),C8-D7)+IF(AND(Q8=2,Q9=2),E8-D9)+IF(AND(Q8=2,Q10=2),F8-D10)+IF(AND(Q8=2,Q11=2),G8-D11)+IF(AND(Q8=3,Q7=3),C8-D7)+IF(AND(Q8=3,Q9=3),E8-D9)+IF(AND(Q8=3,Q10=3),F8-D10)+IF(AND(Q8=3,Q11=3),G8-D11)+IF(AND(Q8=4,Q7=4),C8-D7)+IF(AND(Q8=4,Q9=4),E8-D9)+IF(AND(Q8=4,Q10=4),F8-D10)+IF(AND(Q8=4,Q11=4),G8-D11)</f>
        <v>0</v>
      </c>
      <c r="M8" s="306">
        <f>SUM(AND(R8=R7,C8&gt;D7),AND(R8=R9,E8&gt;D9),AND(R8=R10,F8&gt;D10),AND(R8=R11,G8&gt;D11))</f>
        <v>0</v>
      </c>
      <c r="N8" s="354" t="str">
        <f>SUM(C8:G8)&amp;"-"&amp;SUM(D7:D11)</f>
        <v>0-0</v>
      </c>
      <c r="O8" s="355">
        <f>C8+E8+F8+G8-D7-D9-D10-D11</f>
        <v>0</v>
      </c>
      <c r="P8" s="307" t="e">
        <f>SUM(C8:G8,D7:D11)/SUM(D7:D11)</f>
        <v>#DIV/0!</v>
      </c>
      <c r="Q8" s="313">
        <f>VALUE(LEFT(H8,1))</f>
        <v>0</v>
      </c>
      <c r="R8" s="205">
        <f>Q8*100000+J8*10000+K8*1000+100*L8</f>
        <v>0</v>
      </c>
      <c r="S8" s="308">
        <f>R8+M8*0.1+IF(ISNONTEXT(B8),0,0.01)+0.0001*O8</f>
        <v>0</v>
      </c>
      <c r="T8" s="309" t="str">
        <f>Q8&amp;J8</f>
        <v>00</v>
      </c>
      <c r="U8" s="300"/>
      <c r="V8" s="300"/>
      <c r="W8" s="300"/>
      <c r="X8" s="300"/>
      <c r="Y8" s="300"/>
      <c r="Z8" s="300"/>
      <c r="AA8" s="307"/>
      <c r="AD8" s="231">
        <f t="shared" si="0"/>
        <v>0</v>
      </c>
      <c r="AE8" s="232" t="str">
        <f>IFERROR(INDEX(V!$R:$R,MATCH(AF8,V!$L:$L,0)),"")</f>
        <v/>
      </c>
      <c r="AF8" s="233" t="str">
        <f t="shared" ref="AF8:AF44" si="1">IFERROR(LEFT($B8,(FIND(",",$B8,1)-1)),"")</f>
        <v/>
      </c>
      <c r="AG8" s="232" t="str">
        <f>IFERROR(INDEX(V!$R:$R,MATCH(AH8,V!$L:$L,0)),"")</f>
        <v/>
      </c>
      <c r="AH8" s="233" t="str">
        <f t="shared" ref="AH8:AH44" si="2">IFERROR(MID($B8,FIND(", ",$B8)+2,256),"")</f>
        <v/>
      </c>
      <c r="AI8" s="232" t="str">
        <f>IFERROR(INDEX(V!$R:$R,MATCH(AJ8,V!$L:$L,0)),"")</f>
        <v/>
      </c>
      <c r="AJ8" s="233" t="str">
        <f t="shared" ref="AJ8:AJ44" si="3">IFERROR(MID($B8,FIND("^",SUBSTITUTE($B8,", ","^",1))+2,FIND("^",SUBSTITUTE($B8,", ","^",2))-FIND("^",SUBSTITUTE($B8,", ","^",1))-2),"")</f>
        <v/>
      </c>
      <c r="AK8" s="232" t="str">
        <f>IFERROR(INDEX(V!$R:$R,MATCH(AL8,V!$L:$L,0)),"")</f>
        <v/>
      </c>
      <c r="AL8" s="233" t="str">
        <f t="shared" ref="AL8:AL44" si="4">IFERROR(MID($B8,FIND(", ",$B8,FIND(", ",$B8,FIND(", ",$B8))+1)+2,30000),"")</f>
        <v/>
      </c>
      <c r="AM8" s="232" t="str">
        <f>IFERROR(INDEX(V!$R:$R,MATCH(AN8,V!$L:$L,0)),"")</f>
        <v/>
      </c>
      <c r="AN8" s="233" t="str">
        <f t="shared" ref="AN8:AN44" si="5">IFERROR(MID($B8,FIND(", ",$B8,FIND(", ",$B8)+1)+2,FIND(", ",$B8,FIND(", ",$B8,FIND(", ",$B8)+1)+1)-FIND(", ",$B8,FIND(", ",$B8)+1)-2),"")</f>
        <v/>
      </c>
      <c r="AO8" s="232" t="str">
        <f>IFERROR(INDEX(V!$R:$R,MATCH(AP8,V!$L:$L,0)),"")</f>
        <v/>
      </c>
      <c r="AP8" s="233" t="str">
        <f t="shared" ref="AP8:AP44" si="6">IFERROR(MID($B8,FIND(", ",$B8,FIND(", ",$B8,FIND(", ",$B8)+1)+1)+2,30000),"")</f>
        <v/>
      </c>
    </row>
    <row r="9" spans="1:42" x14ac:dyDescent="0.2">
      <c r="A9" s="200">
        <v>3</v>
      </c>
      <c r="B9" s="310"/>
      <c r="C9" s="202"/>
      <c r="D9" s="314"/>
      <c r="E9" s="203"/>
      <c r="F9" s="202"/>
      <c r="G9" s="202"/>
      <c r="H9" s="201" t="str">
        <f>(IF(C9-E7&gt;0,1)+IF(D9-E8&gt;0,1)+IF(F9-E10&gt;0,1)+IF(G9-E11&gt;0,1))&amp;"-"&amp;(IF(C9-E7&lt;0,1)+IF(D9-E8&lt;0,1)+IF(F9-E10&lt;0,1)+IF(G9-E11&lt;0,1))</f>
        <v>0-0</v>
      </c>
      <c r="I9" s="202" t="str">
        <f>IF(AND(B9&lt;&gt;"",R$6=TRUE),A$6&amp;RANK(S9,S$7:S$11,0)," ")</f>
        <v xml:space="preserve"> </v>
      </c>
      <c r="J9" s="311">
        <f>IF(AND(Q9=1,Q7=1,C9&gt;E7),1)+IF(AND(Q9=1,Q8=1,D9&gt;E8),1)+IF(AND(Q9=1,Q10=1,F9&gt;E10),1)+IF(AND(Q9=1,Q11=1,G9&gt;E11),1)+IF(AND(Q9=2,Q7=2,C9&gt;E7),1)+IF(AND(Q9=2,Q8=2,D9&gt;E8),1)+IF(AND(Q9=2,Q10=2,F9&gt;E10),1)+IF(AND(Q9=2,Q11=2,G9&gt;E11),1)+IF(AND(Q9=3,Q7=3,C9&gt;E7),1)+IF(AND(Q9=3,Q8=3,D9&gt;E8),1)+IF(AND(Q9=3,Q10=3,F9&gt;E10),1)+IF(AND(Q9=3,Q11=3,G9&gt;E11),1)</f>
        <v>0</v>
      </c>
      <c r="K9" s="306">
        <f>SUM(AND(T9=T7,C9&gt;E7),AND(T9=T8,D9&gt;E8),AND(T9=T10,F9&gt;E10),AND(T9=T11,G9&gt;E11))</f>
        <v>0</v>
      </c>
      <c r="L9" s="312">
        <f>IF(AND(Q9=1,Q7=1),C9-E7)+IF(AND(Q9=1,Q8=1),D9-E8)+IF(AND(Q9=1,Q10=1),F9-E10)+IF(AND(Q9=1,Q11=1),G9-E11)+IF(AND(Q9=2,Q7=2),C9-E7)+IF(AND(Q9=2,Q8=2),D9-E8)+IF(AND(Q9=2,Q10=2),F9-E10)+IF(AND(Q9=2,Q11=2),G9-E11)+IF(AND(Q9=3,Q7=3),C9-E7)+IF(AND(Q9=3,Q8=3),D9-E8)+IF(AND(Q9=3,Q10=3),F9-E10)+IF(AND(Q9=3,Q11=3),G9-E11)+IF(AND(Q9=4,Q7=4),C9-E7)+IF(AND(Q9=4,Q8=4),D9-E8)+IF(AND(Q9=4,Q10=4),F9-E10)+IF(AND(Q9=4,Q11=4),G9-E11)</f>
        <v>0</v>
      </c>
      <c r="M9" s="306">
        <f>SUM(AND(R9=R7,C9&gt;E7),AND(R9=R8,D9&gt;E8),AND(R9=R10,F9&gt;E10),AND(R9=R11,G9&gt;E11))</f>
        <v>0</v>
      </c>
      <c r="N9" s="354" t="str">
        <f>SUM(C9:G9)&amp;"-"&amp;SUM(E7:E11)</f>
        <v>0-0</v>
      </c>
      <c r="O9" s="355">
        <f>C9+D9+F9+G9-E7-E8-E10-E11</f>
        <v>0</v>
      </c>
      <c r="P9" s="307" t="e">
        <f>SUM(C9:G9,E7:E11)/SUM(E7:E11)</f>
        <v>#DIV/0!</v>
      </c>
      <c r="Q9" s="313">
        <f>VALUE(LEFT(H9,1))</f>
        <v>0</v>
      </c>
      <c r="R9" s="205">
        <f>Q9*100000+J9*10000+K9*1000+100*L9</f>
        <v>0</v>
      </c>
      <c r="S9" s="308">
        <f>R9+M9*0.1+IF(ISNONTEXT(B9),0,0.01)+0.0001*O9</f>
        <v>0</v>
      </c>
      <c r="T9" s="309" t="str">
        <f>Q9&amp;J9</f>
        <v>00</v>
      </c>
      <c r="U9" s="300"/>
      <c r="V9" s="300"/>
      <c r="W9" s="300"/>
      <c r="X9" s="300"/>
      <c r="Y9" s="300"/>
      <c r="Z9" s="300"/>
      <c r="AA9" s="307"/>
      <c r="AD9" s="231">
        <f t="shared" si="0"/>
        <v>0</v>
      </c>
      <c r="AE9" s="232" t="str">
        <f>IFERROR(INDEX(V!$R:$R,MATCH(AF9,V!$L:$L,0)),"")</f>
        <v/>
      </c>
      <c r="AF9" s="233" t="str">
        <f t="shared" si="1"/>
        <v/>
      </c>
      <c r="AG9" s="232" t="str">
        <f>IFERROR(INDEX(V!$R:$R,MATCH(AH9,V!$L:$L,0)),"")</f>
        <v/>
      </c>
      <c r="AH9" s="233" t="str">
        <f t="shared" si="2"/>
        <v/>
      </c>
      <c r="AI9" s="232" t="str">
        <f>IFERROR(INDEX(V!$R:$R,MATCH(AJ9,V!$L:$L,0)),"")</f>
        <v/>
      </c>
      <c r="AJ9" s="233" t="str">
        <f t="shared" si="3"/>
        <v/>
      </c>
      <c r="AK9" s="232" t="str">
        <f>IFERROR(INDEX(V!$R:$R,MATCH(AL9,V!$L:$L,0)),"")</f>
        <v/>
      </c>
      <c r="AL9" s="233" t="str">
        <f t="shared" si="4"/>
        <v/>
      </c>
      <c r="AM9" s="232" t="str">
        <f>IFERROR(INDEX(V!$R:$R,MATCH(AN9,V!$L:$L,0)),"")</f>
        <v/>
      </c>
      <c r="AN9" s="233" t="str">
        <f t="shared" si="5"/>
        <v/>
      </c>
      <c r="AO9" s="232" t="str">
        <f>IFERROR(INDEX(V!$R:$R,MATCH(AP9,V!$L:$L,0)),"")</f>
        <v/>
      </c>
      <c r="AP9" s="233" t="str">
        <f t="shared" si="6"/>
        <v/>
      </c>
    </row>
    <row r="10" spans="1:42" hidden="1" x14ac:dyDescent="0.2">
      <c r="A10" s="200">
        <v>4</v>
      </c>
      <c r="B10" s="315"/>
      <c r="C10" s="202"/>
      <c r="D10" s="314"/>
      <c r="E10" s="202"/>
      <c r="F10" s="203"/>
      <c r="G10" s="202"/>
      <c r="H10" s="201" t="str">
        <f>(IF(C10-F7&gt;0,1)+IF(D10-F8&gt;0,1)+IF(E10-F9&gt;0,1)+IF(G10-F11&gt;0,1))&amp;"-"&amp;(IF(C10-F7&lt;0,1)+IF(D10-F8&lt;0,1)+IF(E10-F9&lt;0,1)+IF(G10-F11&lt;0,1))</f>
        <v>0-0</v>
      </c>
      <c r="I10" s="202" t="str">
        <f>IF(AND(B10&lt;&gt;"",R$6=TRUE),A$6&amp;RANK(S10,S$7:S$11,0)," ")</f>
        <v xml:space="preserve"> </v>
      </c>
      <c r="J10" s="311">
        <f>IF(AND(Q10=1,Q7=1,C10&gt;F7),1)+IF(AND(Q10=1,Q8=1,D10&gt;F8),1)+IF(AND(Q10=1,Q9=1,E10&gt;F9),1)+IF(AND(Q10=1,Q11=1,G10&gt;F11),1)+IF(AND(Q10=2,Q7=2,C10&gt;F7),1)+IF(AND(Q10=2,Q8=2,D10&gt;F8),1)+IF(AND(Q10=2,Q9=2,E10&gt;F9),1)+IF(AND(Q10=2,Q11=2,G10&gt;F11),1)+IF(AND(Q10=3,Q7=3,C10&gt;F7),1)+IF(AND(Q10=3,Q8=3,D10&gt;F8),1)+IF(AND(Q10=3,Q9=3,E10&gt;F9),1)+IF(AND(Q10=3,Q11=3,G10&gt;F11),1)</f>
        <v>0</v>
      </c>
      <c r="K10" s="306">
        <f>SUM(AND(T10=T7,C10&gt;F7),AND(T10=T8,D10&gt;F8),AND(T10=T9,E10&gt;F9),AND(T10=T11,G10&gt;F11))</f>
        <v>0</v>
      </c>
      <c r="L10" s="312">
        <f>IF(AND(Q10=1,Q7=1),C10-F7)+IF(AND(Q10=1,Q8=1),D10-F8)+IF(AND(Q10=1,Q9=1),E10-F9)+IF(AND(Q10=1,Q11=1),G10-F11)+IF(AND(Q10=2,Q7=2),C10-F7)+IF(AND(Q10=2,Q8=2),D10-F8)+IF(AND(Q10=2,Q9=2),E10-F9)+IF(AND(Q10=2,Q11=2),G10-F11)+IF(AND(Q10=3,Q7=3),C10-F7)+IF(AND(Q10=3,Q8=3),D10-F8)+IF(AND(Q10=3,Q9=3),E10-F9)+IF(AND(Q10=3,Q11=3),G10-F11)+IF(AND(Q10=4,Q7=4),C10-F7)+IF(AND(Q10=4,Q8=4),D10-F8)+IF(AND(Q10=4,Q9=4),E10-F9)+IF(AND(Q10=4,Q11=4),G10-F11)</f>
        <v>0</v>
      </c>
      <c r="M10" s="306">
        <f>SUM(AND(R10=R7,C10&gt;F7),AND(R10=R8,D10&gt;F8),AND(R10=R9,E10&gt;F9),AND(R10=R11,G10&gt;F11))</f>
        <v>0</v>
      </c>
      <c r="N10" s="354" t="str">
        <f>SUM(C10:G10)&amp;"-"&amp;SUM(F7:F11)</f>
        <v>0-0</v>
      </c>
      <c r="O10" s="355">
        <f>C10+D10+E10+G10-F7-F8-F9-F11</f>
        <v>0</v>
      </c>
      <c r="P10" s="307" t="e">
        <f>SUM(C10:G10,F7:F11)/SUM(F7:F11)</f>
        <v>#DIV/0!</v>
      </c>
      <c r="Q10" s="313">
        <f>VALUE(LEFT(H10,1))</f>
        <v>0</v>
      </c>
      <c r="R10" s="205">
        <f>Q10*100000+J10*10000+K10*1000+100*L10</f>
        <v>0</v>
      </c>
      <c r="S10" s="308">
        <f>R10+M10*0.1+IF(ISNONTEXT(B10),0,0.01)+0.0001*O10</f>
        <v>0</v>
      </c>
      <c r="T10" s="309" t="str">
        <f>Q10&amp;J10</f>
        <v>00</v>
      </c>
      <c r="U10" s="300"/>
      <c r="V10" s="300"/>
      <c r="W10" s="300"/>
      <c r="X10" s="300"/>
      <c r="Y10" s="300"/>
      <c r="Z10" s="300"/>
      <c r="AA10" s="307"/>
      <c r="AD10" s="231">
        <f t="shared" si="0"/>
        <v>0</v>
      </c>
      <c r="AE10" s="232" t="str">
        <f>IFERROR(INDEX(V!$R:$R,MATCH(AF10,V!$L:$L,0)),"")</f>
        <v/>
      </c>
      <c r="AF10" s="233" t="str">
        <f t="shared" si="1"/>
        <v/>
      </c>
      <c r="AG10" s="232" t="str">
        <f>IFERROR(INDEX(V!$R:$R,MATCH(AH10,V!$L:$L,0)),"")</f>
        <v/>
      </c>
      <c r="AH10" s="233" t="str">
        <f t="shared" si="2"/>
        <v/>
      </c>
      <c r="AI10" s="232" t="str">
        <f>IFERROR(INDEX(V!$R:$R,MATCH(AJ10,V!$L:$L,0)),"")</f>
        <v/>
      </c>
      <c r="AJ10" s="233" t="str">
        <f t="shared" si="3"/>
        <v/>
      </c>
      <c r="AK10" s="232" t="str">
        <f>IFERROR(INDEX(V!$R:$R,MATCH(AL10,V!$L:$L,0)),"")</f>
        <v/>
      </c>
      <c r="AL10" s="233" t="str">
        <f t="shared" si="4"/>
        <v/>
      </c>
      <c r="AM10" s="232" t="str">
        <f>IFERROR(INDEX(V!$R:$R,MATCH(AN10,V!$L:$L,0)),"")</f>
        <v/>
      </c>
      <c r="AN10" s="233" t="str">
        <f t="shared" si="5"/>
        <v/>
      </c>
      <c r="AO10" s="232" t="str">
        <f>IFERROR(INDEX(V!$R:$R,MATCH(AP10,V!$L:$L,0)),"")</f>
        <v/>
      </c>
      <c r="AP10" s="233" t="str">
        <f t="shared" si="6"/>
        <v/>
      </c>
    </row>
    <row r="11" spans="1:42" hidden="1" x14ac:dyDescent="0.2">
      <c r="A11" s="200">
        <v>5</v>
      </c>
      <c r="B11" s="315"/>
      <c r="C11" s="202"/>
      <c r="D11" s="202"/>
      <c r="E11" s="202"/>
      <c r="F11" s="202"/>
      <c r="G11" s="203"/>
      <c r="H11" s="201" t="str">
        <f>(IF(C11-G7&gt;0,1)+IF(D11-G8&gt;0,1)+IF(E11-G9&gt;0,1)+IF(F11-G10&gt;0,1))&amp;"-"&amp;(IF(C11-G7&lt;0,1)+IF(D11-G8&lt;0,1)+IF(E11-G9&lt;0,1)+IF(F11-G10&lt;0,1))</f>
        <v>0-0</v>
      </c>
      <c r="I11" s="202" t="str">
        <f>IF(AND(B11&lt;&gt;"",R$6=TRUE),A$6&amp;RANK(S11,S$7:S$11,0)," ")</f>
        <v xml:space="preserve"> </v>
      </c>
      <c r="J11" s="311">
        <f>IF(AND(Q11=1,Q7=1,C11&gt;G7),1)+IF(AND(Q11=1,Q8=1,D11&gt;G8),1)+IF(AND(Q11=1,Q9=1,E11&gt;G9),1)+IF(AND(Q11=1,Q10=1,F11&gt;G10),1)+IF(AND(Q11=2,Q7=2,C11&gt;G7),1)+IF(AND(Q11=2,Q8=2,D11&gt;G8),1)+IF(AND(Q11=2,Q9=2,E11&gt;G9),1)+IF(AND(Q11=2,Q10=2,F11&gt;G10),1)+IF(AND(Q11=3,Q7=3,C11&gt;G7),1)+IF(AND(Q11=3,Q8=3,D11&gt;G8),1)+IF(AND(Q11=3,Q9=3,E11&gt;G9),1)+IF(AND(Q11=3,Q10=3,F11&gt;G10),1)</f>
        <v>0</v>
      </c>
      <c r="K11" s="306">
        <f>SUM(AND(T11=T7,C11&gt;G7),AND(T11=T8,D11&gt;G8),AND(T11=T9,E11&gt;G9),AND(T11=T10,F11&gt;G10))</f>
        <v>0</v>
      </c>
      <c r="L11" s="312">
        <f>IF(AND(Q11=1,Q7=1),C11-G7)+IF(AND(Q11=1,Q8=1),D11-G8)+IF(AND(Q11=1,Q9=1),E11-G9)+IF(AND(Q11=1,Q10=1),F11-G10)+IF(AND(Q11=2,Q7=2),C11-G7)+IF(AND(Q11=2,Q8=2),D11-G8)+IF(AND(Q11=2,Q9=2),E11-G9)+IF(AND(Q11=2,Q10=2),F11-G10)+IF(AND(Q11=3,Q7=3),C11-G7)+IF(AND(Q11=3,Q8=3),D11-G8)+IF(AND(Q11=3,Q9=3),E11-G9)+IF(AND(Q11=3,Q10=3),F11-G10)+IF(AND(Q11=4,Q7=4),C11-G7)+IF(AND(Q11=4,Q8=4),D11-G8)+IF(AND(Q11=4,Q9=4),E11-G9)+IF(AND(Q11=4,Q10=4),F11-G10)</f>
        <v>0</v>
      </c>
      <c r="M11" s="306">
        <f>SUM(AND(R11=R7,C11&gt;G7),AND(R11=R8,D11&gt;G8),AND(R11=R9,E11&gt;G9),AND(R11=R10,F11&gt;G10))</f>
        <v>0</v>
      </c>
      <c r="N11" s="354" t="str">
        <f>SUM(C11:G11)&amp;"-"&amp;SUM(G7:G11)</f>
        <v>0-0</v>
      </c>
      <c r="O11" s="355">
        <f>C11+D11+E11+F11-G7-G8-G9-G10</f>
        <v>0</v>
      </c>
      <c r="P11" s="307" t="e">
        <f>SUM(C11:G11,G7:G11)/SUM(G7:G11)</f>
        <v>#DIV/0!</v>
      </c>
      <c r="Q11" s="313">
        <f>VALUE(LEFT(H11,1))</f>
        <v>0</v>
      </c>
      <c r="R11" s="205">
        <f>Q11*100000+J11*10000+K11*1000+100*L11</f>
        <v>0</v>
      </c>
      <c r="S11" s="308">
        <f>R11+M11*0.1+IF(ISNONTEXT(B11),0,0.01)+0.0001*O11</f>
        <v>0</v>
      </c>
      <c r="T11" s="309" t="str">
        <f>Q11&amp;J11</f>
        <v>00</v>
      </c>
      <c r="U11" s="300"/>
      <c r="V11" s="300"/>
      <c r="W11" s="300"/>
      <c r="X11" s="300"/>
      <c r="Y11" s="300"/>
      <c r="Z11" s="300"/>
      <c r="AA11" s="307"/>
      <c r="AD11" s="231">
        <f t="shared" si="0"/>
        <v>0</v>
      </c>
      <c r="AE11" s="232" t="str">
        <f>IFERROR(INDEX(V!$R:$R,MATCH(AF11,V!$L:$L,0)),"")</f>
        <v/>
      </c>
      <c r="AF11" s="233" t="str">
        <f t="shared" si="1"/>
        <v/>
      </c>
      <c r="AG11" s="232" t="str">
        <f>IFERROR(INDEX(V!$R:$R,MATCH(AH11,V!$L:$L,0)),"")</f>
        <v/>
      </c>
      <c r="AH11" s="233" t="str">
        <f t="shared" si="2"/>
        <v/>
      </c>
      <c r="AI11" s="232" t="str">
        <f>IFERROR(INDEX(V!$R:$R,MATCH(AJ11,V!$L:$L,0)),"")</f>
        <v/>
      </c>
      <c r="AJ11" s="233" t="str">
        <f t="shared" si="3"/>
        <v/>
      </c>
      <c r="AK11" s="232" t="str">
        <f>IFERROR(INDEX(V!$R:$R,MATCH(AL11,V!$L:$L,0)),"")</f>
        <v/>
      </c>
      <c r="AL11" s="233" t="str">
        <f t="shared" si="4"/>
        <v/>
      </c>
      <c r="AM11" s="232" t="str">
        <f>IFERROR(INDEX(V!$R:$R,MATCH(AN11,V!$L:$L,0)),"")</f>
        <v/>
      </c>
      <c r="AN11" s="233" t="str">
        <f t="shared" si="5"/>
        <v/>
      </c>
      <c r="AO11" s="232" t="str">
        <f>IFERROR(INDEX(V!$R:$R,MATCH(AP11,V!$L:$L,0)),"")</f>
        <v/>
      </c>
      <c r="AP11" s="233" t="str">
        <f t="shared" si="6"/>
        <v/>
      </c>
    </row>
    <row r="12" spans="1:42" x14ac:dyDescent="0.2">
      <c r="A12" s="316"/>
      <c r="B12" s="317"/>
      <c r="C12" s="318"/>
      <c r="D12" s="319"/>
      <c r="E12" s="320"/>
      <c r="F12" s="320"/>
      <c r="G12" s="321"/>
      <c r="H12" s="322"/>
      <c r="I12" s="323"/>
      <c r="J12" s="300"/>
      <c r="K12" s="300"/>
      <c r="L12" s="300"/>
      <c r="M12" s="300"/>
      <c r="N12" s="356"/>
      <c r="O12" s="356"/>
      <c r="P12" s="300"/>
      <c r="Q12" s="300"/>
      <c r="R12" s="324" t="s">
        <v>246</v>
      </c>
      <c r="S12" s="300"/>
      <c r="T12" s="300"/>
      <c r="U12" s="300"/>
      <c r="V12" s="300"/>
      <c r="W12" s="300"/>
      <c r="X12" s="300"/>
      <c r="Y12" s="300"/>
      <c r="Z12" s="300"/>
      <c r="AA12" s="307"/>
      <c r="AD12" s="231">
        <f t="shared" si="0"/>
        <v>0</v>
      </c>
      <c r="AE12" s="232" t="str">
        <f>IFERROR(INDEX(V!$R:$R,MATCH(AF12,V!$L:$L,0)),"")</f>
        <v/>
      </c>
      <c r="AF12" s="233" t="str">
        <f t="shared" si="1"/>
        <v/>
      </c>
      <c r="AG12" s="232" t="str">
        <f>IFERROR(INDEX(V!$R:$R,MATCH(AH12,V!$L:$L,0)),"")</f>
        <v/>
      </c>
      <c r="AH12" s="233" t="str">
        <f t="shared" si="2"/>
        <v/>
      </c>
      <c r="AI12" s="232" t="str">
        <f>IFERROR(INDEX(V!$R:$R,MATCH(AJ12,V!$L:$L,0)),"")</f>
        <v/>
      </c>
      <c r="AJ12" s="233" t="str">
        <f t="shared" si="3"/>
        <v/>
      </c>
      <c r="AK12" s="232" t="str">
        <f>IFERROR(INDEX(V!$R:$R,MATCH(AL12,V!$L:$L,0)),"")</f>
        <v/>
      </c>
      <c r="AL12" s="233" t="str">
        <f t="shared" si="4"/>
        <v/>
      </c>
      <c r="AM12" s="232" t="str">
        <f>IFERROR(INDEX(V!$R:$R,MATCH(AN12,V!$L:$L,0)),"")</f>
        <v/>
      </c>
      <c r="AN12" s="233" t="str">
        <f t="shared" si="5"/>
        <v/>
      </c>
      <c r="AO12" s="232" t="str">
        <f>IFERROR(INDEX(V!$R:$R,MATCH(AP12,V!$L:$L,0)),"")</f>
        <v/>
      </c>
      <c r="AP12" s="233" t="str">
        <f t="shared" si="6"/>
        <v/>
      </c>
    </row>
    <row r="13" spans="1:42" x14ac:dyDescent="0.2">
      <c r="A13" s="200" t="s">
        <v>1</v>
      </c>
      <c r="B13" s="325"/>
      <c r="C13" s="290">
        <v>1</v>
      </c>
      <c r="D13" s="290">
        <v>2</v>
      </c>
      <c r="E13" s="290">
        <v>3</v>
      </c>
      <c r="F13" s="290"/>
      <c r="G13" s="290"/>
      <c r="H13" s="291" t="s">
        <v>169</v>
      </c>
      <c r="I13" s="291" t="s">
        <v>170</v>
      </c>
      <c r="J13" s="326" t="s">
        <v>239</v>
      </c>
      <c r="K13" s="327" t="s">
        <v>240</v>
      </c>
      <c r="L13" s="328" t="s">
        <v>241</v>
      </c>
      <c r="M13" s="328" t="s">
        <v>242</v>
      </c>
      <c r="N13" s="295" t="s">
        <v>171</v>
      </c>
      <c r="O13" s="295" t="s">
        <v>171</v>
      </c>
      <c r="P13" s="296" t="s">
        <v>243</v>
      </c>
      <c r="Q13" s="329" t="s">
        <v>21</v>
      </c>
      <c r="R13" s="329" t="b">
        <f>OR(AND(COUNTA(B14:B18)=3,COUNTA(C14:G18)=6),AND(COUNTA(B14:B18)=4,COUNTA(C14:G18)=12),AND(COUNTA(B14:B18)=5,COUNTA(C14:G18)=20))</f>
        <v>0</v>
      </c>
      <c r="S13" s="330" t="s">
        <v>244</v>
      </c>
      <c r="T13" s="331" t="s">
        <v>245</v>
      </c>
      <c r="U13" s="300"/>
      <c r="V13" s="300"/>
      <c r="W13" s="300"/>
      <c r="X13" s="300"/>
      <c r="Y13" s="300"/>
      <c r="Z13" s="300"/>
      <c r="AA13" s="307"/>
      <c r="AD13" s="231">
        <f t="shared" si="0"/>
        <v>0</v>
      </c>
      <c r="AE13" s="232" t="str">
        <f>IFERROR(INDEX(V!$R:$R,MATCH(AF13,V!$L:$L,0)),"")</f>
        <v/>
      </c>
      <c r="AF13" s="233" t="str">
        <f t="shared" si="1"/>
        <v/>
      </c>
      <c r="AG13" s="232" t="str">
        <f>IFERROR(INDEX(V!$R:$R,MATCH(AH13,V!$L:$L,0)),"")</f>
        <v/>
      </c>
      <c r="AH13" s="233" t="str">
        <f t="shared" si="2"/>
        <v/>
      </c>
      <c r="AI13" s="232" t="str">
        <f>IFERROR(INDEX(V!$R:$R,MATCH(AJ13,V!$L:$L,0)),"")</f>
        <v/>
      </c>
      <c r="AJ13" s="233" t="str">
        <f t="shared" si="3"/>
        <v/>
      </c>
      <c r="AK13" s="232" t="str">
        <f>IFERROR(INDEX(V!$R:$R,MATCH(AL13,V!$L:$L,0)),"")</f>
        <v/>
      </c>
      <c r="AL13" s="233" t="str">
        <f t="shared" si="4"/>
        <v/>
      </c>
      <c r="AM13" s="232" t="str">
        <f>IFERROR(INDEX(V!$R:$R,MATCH(AN13,V!$L:$L,0)),"")</f>
        <v/>
      </c>
      <c r="AN13" s="233" t="str">
        <f t="shared" si="5"/>
        <v/>
      </c>
      <c r="AO13" s="232" t="str">
        <f>IFERROR(INDEX(V!$R:$R,MATCH(AP13,V!$L:$L,0)),"")</f>
        <v/>
      </c>
      <c r="AP13" s="233" t="str">
        <f t="shared" si="6"/>
        <v/>
      </c>
    </row>
    <row r="14" spans="1:42" x14ac:dyDescent="0.2">
      <c r="A14" s="200">
        <v>1</v>
      </c>
      <c r="B14" s="332"/>
      <c r="C14" s="203"/>
      <c r="D14" s="202"/>
      <c r="E14" s="202"/>
      <c r="F14" s="202"/>
      <c r="G14" s="202"/>
      <c r="H14" s="201" t="str">
        <f>(IF(D14-C15&gt;0,1)+IF(E14-C16&gt;0,1)+IF(F14-C17&gt;0,1)+IF(G14-C18&gt;0,1))&amp;"-"&amp;(IF(D14-C15&lt;0,1)+IF(E14-C16&lt;0,1)+IF(F14-C17&lt;0,1)+IF(G14-C18&lt;0,1))</f>
        <v>0-0</v>
      </c>
      <c r="I14" s="202" t="str">
        <f>IF(AND(B14&lt;&gt;"",R$6=TRUE),A$13&amp;RANK(S14,S$14:S$18,0)," ")</f>
        <v xml:space="preserve"> </v>
      </c>
      <c r="J14" s="303">
        <f>IF(AND(Q14=1,Q15=1,D14&gt;C15),1)+IF(AND(Q14=1,Q16=1,E14&gt;C16),1)+IF(AND(Q14=1,Q17=1,F14&gt;C17),1)+IF(AND(Q14=1,Q18=1,G14&gt;C18),1)+IF(AND(Q14=2,Q15=2,D14&gt;C15),1)+IF(AND(Q14=2,Q16=2,E14&gt;C16),1)+IF(AND(Q14=2,Q17=2,F14&gt;C17),1)+IF(AND(Q14=2,Q18=2,G14&gt;C18),1)+IF(AND(Q14=3,Q15=3,D14&gt;C15),1)+IF(AND(Q14=3,Q16=3,E14&gt;C16),1)+IF(AND(Q14=3,Q17=3,F14&gt;C17),1)+IF(AND(Q14=3,Q18=3,G14&gt;C18),1)</f>
        <v>0</v>
      </c>
      <c r="K14" s="304">
        <f>SUM(AND(T14=T15,D14&gt;C15),AND(T14=T16,E14&gt;C16),AND(T14=T17,F14&gt;C17),AND(T14=T18,G14&gt;C18))</f>
        <v>0</v>
      </c>
      <c r="L14" s="305">
        <f>IF(AND(Q14=1,Q15=1),D14-C15)+IF(AND(Q14=1,Q16=1),E14-C16)+IF(AND(Q14=1,Q17=1),F14-C17)+IF(AND(Q14=1,Q18=1),G14-C18)+IF(AND(Q14=2,Q15=2),D14-C15)+IF(AND(Q14=2,Q16=2),E14-C16)+IF(AND(Q14=2,Q17=2),F14-C17)+IF(AND(Q14=2,Q18=2),G14-C18)+IF(AND(Q14=3,Q15=3),D14-C15)+IF(AND(Q14=3,Q16=3),E14-C16)+IF(AND(Q14=3,Q17=3),F14-C17)+IF(AND(Q14=3,Q18=3),G14-C18)+IF(AND(Q14=4,Q15=4),D14-C15)+IF(AND(Q14=4,Q16=4),E14-C16)+IF(AND(Q14=4,Q17=4),F14-C17)+IF(AND(Q14=4,Q18=4),G14-C18)</f>
        <v>0</v>
      </c>
      <c r="M14" s="306">
        <f>SUM(AND(R14=R15,D14&gt;C15),AND(R14=R16,E14&gt;C16),AND(R14=R17,F14&gt;C17),AND(R14=R18,G14&gt;C18))</f>
        <v>0</v>
      </c>
      <c r="N14" s="354" t="str">
        <f>SUM(C14:G14)&amp;"-"&amp;SUM(C14:C18)</f>
        <v>0-0</v>
      </c>
      <c r="O14" s="355">
        <f>D14+E14+F14+G14-C15-C16-C17-C18</f>
        <v>0</v>
      </c>
      <c r="P14" s="307" t="e">
        <f>SUM(C14:G14,C14:C18)/SUM(C14:C18)</f>
        <v>#DIV/0!</v>
      </c>
      <c r="Q14" s="204">
        <f>VALUE(LEFT(H14,1))</f>
        <v>0</v>
      </c>
      <c r="R14" s="205">
        <f>Q14*100000+J14*10000+K14*1000+100*L14</f>
        <v>0</v>
      </c>
      <c r="S14" s="308">
        <f>R14+M14*0.1+IF(ISNONTEXT(B14),0,0.01)+0.0001*O14</f>
        <v>0</v>
      </c>
      <c r="T14" s="309" t="str">
        <f>Q14&amp;J14</f>
        <v>00</v>
      </c>
      <c r="U14" s="300"/>
      <c r="V14" s="300"/>
      <c r="W14" s="300"/>
      <c r="X14" s="300"/>
      <c r="Y14" s="300"/>
      <c r="Z14" s="300"/>
      <c r="AA14" s="307"/>
      <c r="AD14" s="231">
        <f t="shared" si="0"/>
        <v>0</v>
      </c>
      <c r="AE14" s="232" t="str">
        <f>IFERROR(INDEX(V!$R:$R,MATCH(AF14,V!$L:$L,0)),"")</f>
        <v/>
      </c>
      <c r="AF14" s="233" t="str">
        <f t="shared" si="1"/>
        <v/>
      </c>
      <c r="AG14" s="232" t="str">
        <f>IFERROR(INDEX(V!$R:$R,MATCH(AH14,V!$L:$L,0)),"")</f>
        <v/>
      </c>
      <c r="AH14" s="233" t="str">
        <f t="shared" si="2"/>
        <v/>
      </c>
      <c r="AI14" s="232" t="str">
        <f>IFERROR(INDEX(V!$R:$R,MATCH(AJ14,V!$L:$L,0)),"")</f>
        <v/>
      </c>
      <c r="AJ14" s="233" t="str">
        <f t="shared" si="3"/>
        <v/>
      </c>
      <c r="AK14" s="232" t="str">
        <f>IFERROR(INDEX(V!$R:$R,MATCH(AL14,V!$L:$L,0)),"")</f>
        <v/>
      </c>
      <c r="AL14" s="233" t="str">
        <f t="shared" si="4"/>
        <v/>
      </c>
      <c r="AM14" s="232" t="str">
        <f>IFERROR(INDEX(V!$R:$R,MATCH(AN14,V!$L:$L,0)),"")</f>
        <v/>
      </c>
      <c r="AN14" s="233" t="str">
        <f t="shared" si="5"/>
        <v/>
      </c>
      <c r="AO14" s="232" t="str">
        <f>IFERROR(INDEX(V!$R:$R,MATCH(AP14,V!$L:$L,0)),"")</f>
        <v/>
      </c>
      <c r="AP14" s="233" t="str">
        <f t="shared" si="6"/>
        <v/>
      </c>
    </row>
    <row r="15" spans="1:42" x14ac:dyDescent="0.2">
      <c r="A15" s="200">
        <v>2</v>
      </c>
      <c r="B15" s="302"/>
      <c r="C15" s="202"/>
      <c r="D15" s="203"/>
      <c r="E15" s="202"/>
      <c r="F15" s="202"/>
      <c r="G15" s="202"/>
      <c r="H15" s="201" t="str">
        <f>(IF(C15-D14&gt;0,1)+IF(E15-D16&gt;0,1)+IF(F15-D17&gt;0,1)+IF(G15-D18&gt;0,1))&amp;"-"&amp;(IF(C15-D14&lt;0,1)+IF(E15-D16&lt;0,1)+IF(F15-D17&lt;0,1)+IF(G15-D18&lt;0,1))</f>
        <v>0-0</v>
      </c>
      <c r="I15" s="202" t="str">
        <f>IF(AND(B15&lt;&gt;"",R$6=TRUE),A$13&amp;RANK(S15,S$14:S$18,0)," ")</f>
        <v xml:space="preserve"> </v>
      </c>
      <c r="J15" s="311">
        <f>IF(AND(Q15=1,Q14=1,C15&gt;D14),1)+IF(AND(Q15=1,Q16=1,E15&gt;D16),1)+IF(AND(Q15=1,Q17=1,F15&gt;D17),1)+IF(AND(Q15=1,Q18=1,G15&gt;D18),1)+IF(AND(Q15=2,Q14=2,C15&gt;D14),1)+IF(AND(Q15=2,Q16=2,E15&gt;D16),1)+IF(AND(Q15=2,Q17=2,F15&gt;D17),1)+IF(AND(Q15=2,Q18=2,G15&gt;D18),1)+IF(AND(Q15=3,Q14=3,C15&gt;D14),1)+IF(AND(Q15=3,Q16=3,E15&gt;D16),1)+IF(AND(Q15=3,Q17=3,F15&gt;D17),1)+IF(AND(Q15=3,Q18=3,G15&gt;D18),1)</f>
        <v>0</v>
      </c>
      <c r="K15" s="306">
        <f>SUM(AND(T15=T14,C15&gt;D14),AND(T15=T16,E15&gt;D16),AND(T15=T17,F15&gt;D17),AND(T15=T18,G15&gt;D18))</f>
        <v>0</v>
      </c>
      <c r="L15" s="312">
        <f>IF(AND(Q15=1,Q14=1),C15-D14)+IF(AND(Q15=1,Q16=1),E15-D16)+IF(AND(Q15=1,Q17=1),F15-D17)+IF(AND(Q15=1,Q18=1),G15-D18)+IF(AND(Q15=2,Q14=2),C15-D14)+IF(AND(Q15=2,Q16=2),E15-D16)+IF(AND(Q15=2,Q17=2),F15-D17)+IF(AND(Q15=2,Q18=2),G15-D18)+IF(AND(Q15=3,Q14=3),C15-D14)+IF(AND(Q15=3,Q16=3),E15-D16)+IF(AND(Q15=3,Q17=3),F15-D17)+IF(AND(Q15=3,Q18=3),G15-D18)+IF(AND(Q15=4,Q14=4),C15-D14)+IF(AND(Q15=4,Q16=4),E15-D16)+IF(AND(Q15=4,Q17=4),F15-D17)+IF(AND(Q15=4,Q18=4),G15-D18)</f>
        <v>0</v>
      </c>
      <c r="M15" s="306">
        <f>SUM(AND(R15=R14,C15&gt;D14),AND(R15=R16,E15&gt;D16),AND(R15=R17,F15&gt;D17),AND(R15=R18,G15&gt;D18))</f>
        <v>0</v>
      </c>
      <c r="N15" s="354" t="str">
        <f>SUM(C15:G15)&amp;"-"&amp;SUM(D14:D18)</f>
        <v>0-0</v>
      </c>
      <c r="O15" s="355">
        <f>C15+E15+F15+G15-D14-D16-D17-D18</f>
        <v>0</v>
      </c>
      <c r="P15" s="307" t="e">
        <f>SUM(C15:G15,D14:D18)/SUM(D14:D18)</f>
        <v>#DIV/0!</v>
      </c>
      <c r="Q15" s="313">
        <f>VALUE(LEFT(H15,1))</f>
        <v>0</v>
      </c>
      <c r="R15" s="205">
        <f>Q15*100000+J15*10000+K15*1000+100*L15</f>
        <v>0</v>
      </c>
      <c r="S15" s="308">
        <f>R15+M15*0.1+IF(ISNONTEXT(B15),0,0.01)+0.0001*O15</f>
        <v>0</v>
      </c>
      <c r="T15" s="309" t="str">
        <f>Q15&amp;J15</f>
        <v>00</v>
      </c>
      <c r="U15" s="300"/>
      <c r="V15" s="300"/>
      <c r="W15" s="300"/>
      <c r="X15" s="300"/>
      <c r="Y15" s="300"/>
      <c r="Z15" s="300"/>
      <c r="AA15" s="307"/>
      <c r="AD15" s="231">
        <f t="shared" si="0"/>
        <v>0</v>
      </c>
      <c r="AE15" s="232" t="str">
        <f>IFERROR(INDEX(V!$R:$R,MATCH(AF15,V!$L:$L,0)),"")</f>
        <v/>
      </c>
      <c r="AF15" s="233" t="str">
        <f t="shared" si="1"/>
        <v/>
      </c>
      <c r="AG15" s="232" t="str">
        <f>IFERROR(INDEX(V!$R:$R,MATCH(AH15,V!$L:$L,0)),"")</f>
        <v/>
      </c>
      <c r="AH15" s="233" t="str">
        <f t="shared" si="2"/>
        <v/>
      </c>
      <c r="AI15" s="232" t="str">
        <f>IFERROR(INDEX(V!$R:$R,MATCH(AJ15,V!$L:$L,0)),"")</f>
        <v/>
      </c>
      <c r="AJ15" s="233" t="str">
        <f t="shared" si="3"/>
        <v/>
      </c>
      <c r="AK15" s="232" t="str">
        <f>IFERROR(INDEX(V!$R:$R,MATCH(AL15,V!$L:$L,0)),"")</f>
        <v/>
      </c>
      <c r="AL15" s="233" t="str">
        <f t="shared" si="4"/>
        <v/>
      </c>
      <c r="AM15" s="232" t="str">
        <f>IFERROR(INDEX(V!$R:$R,MATCH(AN15,V!$L:$L,0)),"")</f>
        <v/>
      </c>
      <c r="AN15" s="233" t="str">
        <f t="shared" si="5"/>
        <v/>
      </c>
      <c r="AO15" s="232" t="str">
        <f>IFERROR(INDEX(V!$R:$R,MATCH(AP15,V!$L:$L,0)),"")</f>
        <v/>
      </c>
      <c r="AP15" s="233" t="str">
        <f t="shared" si="6"/>
        <v/>
      </c>
    </row>
    <row r="16" spans="1:42" x14ac:dyDescent="0.2">
      <c r="A16" s="200">
        <v>3</v>
      </c>
      <c r="B16" s="310"/>
      <c r="C16" s="202"/>
      <c r="D16" s="314"/>
      <c r="E16" s="203"/>
      <c r="F16" s="202"/>
      <c r="G16" s="202"/>
      <c r="H16" s="201" t="str">
        <f>(IF(C16-E14&gt;0,1)+IF(D16-E15&gt;0,1)+IF(F16-E17&gt;0,1)+IF(G16-E18&gt;0,1))&amp;"-"&amp;(IF(C16-E14&lt;0,1)+IF(D16-E15&lt;0,1)+IF(F16-E17&lt;0,1)+IF(G16-E18&lt;0,1))</f>
        <v>0-0</v>
      </c>
      <c r="I16" s="202" t="str">
        <f>IF(AND(B16&lt;&gt;"",R$6=TRUE),A$13&amp;RANK(S16,S$14:S$18,0)," ")</f>
        <v xml:space="preserve"> </v>
      </c>
      <c r="J16" s="311">
        <f>IF(AND(Q16=1,Q14=1,C16&gt;E14),1)+IF(AND(Q16=1,Q15=1,D16&gt;E15),1)+IF(AND(Q16=1,Q17=1,F16&gt;E17),1)+IF(AND(Q16=1,Q18=1,G16&gt;E18),1)+IF(AND(Q16=2,Q14=2,C16&gt;E14),1)+IF(AND(Q16=2,Q15=2,D16&gt;E15),1)+IF(AND(Q16=2,Q17=2,F16&gt;E17),1)+IF(AND(Q16=2,Q18=2,G16&gt;E18),1)+IF(AND(Q16=3,Q14=3,C16&gt;E14),1)+IF(AND(Q16=3,Q15=3,D16&gt;E15),1)+IF(AND(Q16=3,Q17=3,F16&gt;E17),1)+IF(AND(Q16=3,Q18=3,G16&gt;E18),1)</f>
        <v>0</v>
      </c>
      <c r="K16" s="306">
        <f>SUM(AND(T16=T14,C16&gt;E14),AND(T16=T15,D16&gt;E15),AND(T16=T17,F16&gt;E17),AND(T16=T18,G16&gt;E18))</f>
        <v>0</v>
      </c>
      <c r="L16" s="312">
        <f>IF(AND(Q16=1,Q14=1),C16-E14)+IF(AND(Q16=1,Q15=1),D16-E15)+IF(AND(Q16=1,Q17=1),F16-E17)+IF(AND(Q16=1,Q18=1),G16-E18)+IF(AND(Q16=2,Q14=2),C16-E14)+IF(AND(Q16=2,Q15=2),D16-E15)+IF(AND(Q16=2,Q17=2),F16-E17)+IF(AND(Q16=2,Q18=2),G16-E18)+IF(AND(Q16=3,Q14=3),C16-E14)+IF(AND(Q16=3,Q15=3),D16-E15)+IF(AND(Q16=3,Q17=3),F16-E17)+IF(AND(Q16=3,Q18=3),G16-E18)+IF(AND(Q16=4,Q14=4),C16-E14)+IF(AND(Q16=4,Q15=4),D16-E15)+IF(AND(Q16=4,Q17=4),F16-E17)+IF(AND(Q16=4,Q18=4),G16-E18)</f>
        <v>0</v>
      </c>
      <c r="M16" s="306">
        <f>SUM(AND(R16=R14,C16&gt;E14),AND(R16=R15,D16&gt;E15),AND(R16=R17,F16&gt;E17),AND(R16=R18,G16&gt;E18))</f>
        <v>0</v>
      </c>
      <c r="N16" s="354" t="str">
        <f>SUM(C16:G16)&amp;"-"&amp;SUM(E14:E18)</f>
        <v>0-0</v>
      </c>
      <c r="O16" s="355">
        <f>C16+D16+F16+G16-E14-E15-E17-E18</f>
        <v>0</v>
      </c>
      <c r="P16" s="307" t="e">
        <f>SUM(C16:G16,E14:E18)/SUM(E14:E18)</f>
        <v>#DIV/0!</v>
      </c>
      <c r="Q16" s="313">
        <f>VALUE(LEFT(H16,1))</f>
        <v>0</v>
      </c>
      <c r="R16" s="205">
        <f>Q16*100000+J16*10000+K16*1000+100*L16</f>
        <v>0</v>
      </c>
      <c r="S16" s="308">
        <f>R16+M16*0.1+IF(ISNONTEXT(B16),0,0.01)+0.0001*O16</f>
        <v>0</v>
      </c>
      <c r="T16" s="309" t="str">
        <f>Q16&amp;J16</f>
        <v>00</v>
      </c>
      <c r="U16" s="300"/>
      <c r="V16" s="300"/>
      <c r="W16" s="300"/>
      <c r="X16" s="300"/>
      <c r="Y16" s="300"/>
      <c r="Z16" s="300"/>
      <c r="AA16" s="307"/>
      <c r="AD16" s="231">
        <f t="shared" si="0"/>
        <v>0</v>
      </c>
      <c r="AE16" s="232" t="str">
        <f>IFERROR(INDEX(V!$R:$R,MATCH(AF16,V!$L:$L,0)),"")</f>
        <v/>
      </c>
      <c r="AF16" s="233" t="str">
        <f t="shared" si="1"/>
        <v/>
      </c>
      <c r="AG16" s="232" t="str">
        <f>IFERROR(INDEX(V!$R:$R,MATCH(AH16,V!$L:$L,0)),"")</f>
        <v/>
      </c>
      <c r="AH16" s="233" t="str">
        <f t="shared" si="2"/>
        <v/>
      </c>
      <c r="AI16" s="232" t="str">
        <f>IFERROR(INDEX(V!$R:$R,MATCH(AJ16,V!$L:$L,0)),"")</f>
        <v/>
      </c>
      <c r="AJ16" s="233" t="str">
        <f t="shared" si="3"/>
        <v/>
      </c>
      <c r="AK16" s="232" t="str">
        <f>IFERROR(INDEX(V!$R:$R,MATCH(AL16,V!$L:$L,0)),"")</f>
        <v/>
      </c>
      <c r="AL16" s="233" t="str">
        <f t="shared" si="4"/>
        <v/>
      </c>
      <c r="AM16" s="232" t="str">
        <f>IFERROR(INDEX(V!$R:$R,MATCH(AN16,V!$L:$L,0)),"")</f>
        <v/>
      </c>
      <c r="AN16" s="233" t="str">
        <f t="shared" si="5"/>
        <v/>
      </c>
      <c r="AO16" s="232" t="str">
        <f>IFERROR(INDEX(V!$R:$R,MATCH(AP16,V!$L:$L,0)),"")</f>
        <v/>
      </c>
      <c r="AP16" s="233" t="str">
        <f t="shared" si="6"/>
        <v/>
      </c>
    </row>
    <row r="17" spans="1:42" hidden="1" x14ac:dyDescent="0.2">
      <c r="A17" s="200">
        <v>4</v>
      </c>
      <c r="B17" s="315"/>
      <c r="C17" s="202"/>
      <c r="D17" s="314"/>
      <c r="E17" s="202"/>
      <c r="F17" s="203"/>
      <c r="G17" s="333"/>
      <c r="H17" s="201" t="str">
        <f>(IF(C17-F14&gt;0,1)+IF(D17-F15&gt;0,1)+IF(E17-F16&gt;0,1)+IF(G17-F18&gt;0,1))&amp;"-"&amp;(IF(C17-F14&lt;0,1)+IF(D17-F15&lt;0,1)+IF(E17-F16&lt;0,1)+IF(G17-F18&lt;0,1))</f>
        <v>0-0</v>
      </c>
      <c r="I17" s="202" t="str">
        <f>IF(AND(B17&lt;&gt;"",R$6=TRUE),A$13&amp;RANK(S17,S$14:S$18,0)," ")</f>
        <v xml:space="preserve"> </v>
      </c>
      <c r="J17" s="311">
        <f>IF(AND(Q17=1,Q14=1,C17&gt;F14),1)+IF(AND(Q17=1,Q15=1,D17&gt;F15),1)+IF(AND(Q17=1,Q16=1,E17&gt;F16),1)+IF(AND(Q17=1,Q18=1,G17&gt;F18),1)+IF(AND(Q17=2,Q14=2,C17&gt;F14),1)+IF(AND(Q17=2,Q15=2,D17&gt;F15),1)+IF(AND(Q17=2,Q16=2,E17&gt;F16),1)+IF(AND(Q17=2,Q18=2,G17&gt;F18),1)+IF(AND(Q17=3,Q14=3,C17&gt;F14),1)+IF(AND(Q17=3,Q15=3,D17&gt;F15),1)+IF(AND(Q17=3,Q16=3,E17&gt;F16),1)+IF(AND(Q17=3,Q18=3,G17&gt;F18),1)</f>
        <v>0</v>
      </c>
      <c r="K17" s="306">
        <f>SUM(AND(T17=T14,C17&gt;F14),AND(T17=T15,D17&gt;F15),AND(T17=T16,E17&gt;F16),AND(T17=T18,G17&gt;F18))</f>
        <v>0</v>
      </c>
      <c r="L17" s="312">
        <f>IF(AND(Q17=1,Q14=1),C17-F14)+IF(AND(Q17=1,Q15=1),D17-F15)+IF(AND(Q17=1,Q16=1),E17-F16)+IF(AND(Q17=1,Q18=1),G17-F18)+IF(AND(Q17=2,Q14=2),C17-F14)+IF(AND(Q17=2,Q15=2),D17-F15)+IF(AND(Q17=2,Q16=2),E17-F16)+IF(AND(Q17=2,Q18=2),G17-F18)+IF(AND(Q17=3,Q14=3),C17-F14)+IF(AND(Q17=3,Q15=3),D17-F15)+IF(AND(Q17=3,Q16=3),E17-F16)+IF(AND(Q17=3,Q18=3),G17-F18)+IF(AND(Q17=4,Q14=4),C17-F14)+IF(AND(Q17=4,Q15=4),D17-F15)+IF(AND(Q17=4,Q16=4),E17-F16)+IF(AND(Q17=4,Q18=4),G17-F18)</f>
        <v>0</v>
      </c>
      <c r="M17" s="306">
        <f>SUM(AND(R17=R14,C17&gt;F14),AND(R17=R15,D17&gt;F15),AND(R17=R16,E17&gt;F16),AND(R17=R18,G17&gt;F18))</f>
        <v>0</v>
      </c>
      <c r="N17" s="354" t="str">
        <f>SUM(C17:G17)&amp;"-"&amp;SUM(F14:F18)</f>
        <v>0-0</v>
      </c>
      <c r="O17" s="355">
        <f>C17+D17+E17+G17-F14-F15-F16-F18</f>
        <v>0</v>
      </c>
      <c r="P17" s="307" t="e">
        <f>SUM(C17:G17,F14:F18)/SUM(F14:F18)</f>
        <v>#DIV/0!</v>
      </c>
      <c r="Q17" s="313">
        <f>VALUE(LEFT(H17,1))</f>
        <v>0</v>
      </c>
      <c r="R17" s="205">
        <f>Q17*100000+J17*10000+K17*1000+100*L17</f>
        <v>0</v>
      </c>
      <c r="S17" s="308">
        <f>R17+M17*0.1+IF(ISNONTEXT(B17),0,0.01)+0.0001*O17</f>
        <v>0</v>
      </c>
      <c r="T17" s="309" t="str">
        <f>Q17&amp;J17</f>
        <v>00</v>
      </c>
      <c r="U17" s="300"/>
      <c r="V17" s="300"/>
      <c r="W17" s="300"/>
      <c r="X17" s="300"/>
      <c r="Y17" s="300"/>
      <c r="Z17" s="300"/>
      <c r="AA17" s="307"/>
      <c r="AD17" s="231">
        <f t="shared" si="0"/>
        <v>0</v>
      </c>
      <c r="AE17" s="232" t="str">
        <f>IFERROR(INDEX(V!$R:$R,MATCH(AF17,V!$L:$L,0)),"")</f>
        <v/>
      </c>
      <c r="AF17" s="233" t="str">
        <f t="shared" si="1"/>
        <v/>
      </c>
      <c r="AG17" s="232" t="str">
        <f>IFERROR(INDEX(V!$R:$R,MATCH(AH17,V!$L:$L,0)),"")</f>
        <v/>
      </c>
      <c r="AH17" s="233" t="str">
        <f t="shared" si="2"/>
        <v/>
      </c>
      <c r="AI17" s="232" t="str">
        <f>IFERROR(INDEX(V!$R:$R,MATCH(AJ17,V!$L:$L,0)),"")</f>
        <v/>
      </c>
      <c r="AJ17" s="233" t="str">
        <f t="shared" si="3"/>
        <v/>
      </c>
      <c r="AK17" s="232" t="str">
        <f>IFERROR(INDEX(V!$R:$R,MATCH(AL17,V!$L:$L,0)),"")</f>
        <v/>
      </c>
      <c r="AL17" s="233" t="str">
        <f t="shared" si="4"/>
        <v/>
      </c>
      <c r="AM17" s="232" t="str">
        <f>IFERROR(INDEX(V!$R:$R,MATCH(AN17,V!$L:$L,0)),"")</f>
        <v/>
      </c>
      <c r="AN17" s="233" t="str">
        <f t="shared" si="5"/>
        <v/>
      </c>
      <c r="AO17" s="232" t="str">
        <f>IFERROR(INDEX(V!$R:$R,MATCH(AP17,V!$L:$L,0)),"")</f>
        <v/>
      </c>
      <c r="AP17" s="233" t="str">
        <f t="shared" si="6"/>
        <v/>
      </c>
    </row>
    <row r="18" spans="1:42" hidden="1" x14ac:dyDescent="0.2">
      <c r="A18" s="200">
        <v>5</v>
      </c>
      <c r="B18" s="315"/>
      <c r="C18" s="202"/>
      <c r="D18" s="202"/>
      <c r="E18" s="202"/>
      <c r="F18" s="202"/>
      <c r="G18" s="203"/>
      <c r="H18" s="201" t="str">
        <f>(IF(C18-G14&gt;0,1)+IF(D18-G15&gt;0,1)+IF(E18-G16&gt;0,1)+IF(F18-G17&gt;0,1))&amp;"-"&amp;(IF(C18-G14&lt;0,1)+IF(D18-G15&lt;0,1)+IF(E18-G16&lt;0,1)+IF(F18-G17&lt;0,1))</f>
        <v>0-0</v>
      </c>
      <c r="I18" s="202" t="str">
        <f>IF(AND(B18&lt;&gt;"",R$6=TRUE),A$13&amp;RANK(S18,S$14:S$18,0)," ")</f>
        <v xml:space="preserve"> </v>
      </c>
      <c r="J18" s="311">
        <f>IF(AND(Q18=1,Q14=1,C18&gt;G14),1)+IF(AND(Q18=1,Q15=1,D18&gt;G15),1)+IF(AND(Q18=1,Q16=1,E18&gt;G16),1)+IF(AND(Q18=1,Q17=1,F18&gt;G17),1)+IF(AND(Q18=2,Q14=2,C18&gt;G14),1)+IF(AND(Q18=2,Q15=2,D18&gt;G15),1)+IF(AND(Q18=2,Q16=2,E18&gt;G16),1)+IF(AND(Q18=2,Q17=2,F18&gt;G17),1)+IF(AND(Q18=3,Q14=3,C18&gt;G14),1)+IF(AND(Q18=3,Q15=3,D18&gt;G15),1)+IF(AND(Q18=3,Q16=3,E18&gt;G16),1)+IF(AND(Q18=3,Q17=3,F18&gt;G17),1)</f>
        <v>0</v>
      </c>
      <c r="K18" s="306">
        <f>SUM(AND(T18=T14,C18&gt;G14),AND(T18=T15,D18&gt;G15),AND(T18=T16,E18&gt;G16),AND(T18=T17,F18&gt;G17))</f>
        <v>0</v>
      </c>
      <c r="L18" s="312">
        <f>IF(AND(Q18=1,Q14=1),C18-G14)+IF(AND(Q18=1,Q15=1),D18-G15)+IF(AND(Q18=1,Q16=1),E18-G16)+IF(AND(Q18=1,Q17=1),F18-G17)+IF(AND(Q18=2,Q14=2),C18-G14)+IF(AND(Q18=2,Q15=2),D18-G15)+IF(AND(Q18=2,Q16=2),E18-G16)+IF(AND(Q18=2,Q17=2),F18-G17)+IF(AND(Q18=3,Q14=3),C18-G14)+IF(AND(Q18=3,Q15=3),D18-G15)+IF(AND(Q18=3,Q16=3),E18-G16)+IF(AND(Q18=3,Q17=3),F18-G17)+IF(AND(Q18=4,Q14=4),C18-G14)+IF(AND(Q18=4,Q15=4),D18-G15)+IF(AND(Q18=4,Q16=4),E18-G16)+IF(AND(Q18=4,Q17=4),F18-G17)</f>
        <v>0</v>
      </c>
      <c r="M18" s="306">
        <f>SUM(AND(R18=R14,C18&gt;G14),AND(R18=R15,D18&gt;G15),AND(R18=R16,E18&gt;G16),AND(R18=R17,F18&gt;G17))</f>
        <v>0</v>
      </c>
      <c r="N18" s="354" t="str">
        <f>SUM(C18:G18)&amp;"-"&amp;SUM(G14:G18)</f>
        <v>0-0</v>
      </c>
      <c r="O18" s="355">
        <f>C18+D18+E18+F18-G14-G15-G16-G17</f>
        <v>0</v>
      </c>
      <c r="P18" s="307" t="e">
        <f>SUM(C18:G18,G14:G18)/SUM(G14:G18)</f>
        <v>#DIV/0!</v>
      </c>
      <c r="Q18" s="313">
        <f>VALUE(LEFT(H18,1))</f>
        <v>0</v>
      </c>
      <c r="R18" s="205">
        <f>Q18*100000+J18*10000+K18*1000+100*L18</f>
        <v>0</v>
      </c>
      <c r="S18" s="308">
        <f>R18+M18*0.1+IF(ISNONTEXT(B18),0,0.01)+0.0001*O18</f>
        <v>0</v>
      </c>
      <c r="T18" s="309" t="str">
        <f>Q18&amp;J18</f>
        <v>00</v>
      </c>
      <c r="U18" s="300"/>
      <c r="V18" s="300"/>
      <c r="W18" s="300"/>
      <c r="X18" s="300"/>
      <c r="Y18" s="300"/>
      <c r="Z18" s="300"/>
      <c r="AA18" s="307"/>
      <c r="AD18" s="231">
        <f t="shared" si="0"/>
        <v>0</v>
      </c>
      <c r="AE18" s="232" t="str">
        <f>IFERROR(INDEX(V!$R:$R,MATCH(AF18,V!$L:$L,0)),"")</f>
        <v/>
      </c>
      <c r="AF18" s="233" t="str">
        <f t="shared" si="1"/>
        <v/>
      </c>
      <c r="AG18" s="232" t="str">
        <f>IFERROR(INDEX(V!$R:$R,MATCH(AH18,V!$L:$L,0)),"")</f>
        <v/>
      </c>
      <c r="AH18" s="233" t="str">
        <f t="shared" si="2"/>
        <v/>
      </c>
      <c r="AI18" s="232" t="str">
        <f>IFERROR(INDEX(V!$R:$R,MATCH(AJ18,V!$L:$L,0)),"")</f>
        <v/>
      </c>
      <c r="AJ18" s="233" t="str">
        <f t="shared" si="3"/>
        <v/>
      </c>
      <c r="AK18" s="232" t="str">
        <f>IFERROR(INDEX(V!$R:$R,MATCH(AL18,V!$L:$L,0)),"")</f>
        <v/>
      </c>
      <c r="AL18" s="233" t="str">
        <f t="shared" si="4"/>
        <v/>
      </c>
      <c r="AM18" s="232" t="str">
        <f>IFERROR(INDEX(V!$R:$R,MATCH(AN18,V!$L:$L,0)),"")</f>
        <v/>
      </c>
      <c r="AN18" s="233" t="str">
        <f t="shared" si="5"/>
        <v/>
      </c>
      <c r="AO18" s="232" t="str">
        <f>IFERROR(INDEX(V!$R:$R,MATCH(AP18,V!$L:$L,0)),"")</f>
        <v/>
      </c>
      <c r="AP18" s="233" t="str">
        <f t="shared" si="6"/>
        <v/>
      </c>
    </row>
    <row r="19" spans="1:42" x14ac:dyDescent="0.2">
      <c r="A19" s="316"/>
      <c r="B19" s="317"/>
      <c r="C19" s="318"/>
      <c r="D19" s="319"/>
      <c r="E19" s="318"/>
      <c r="F19" s="320"/>
      <c r="G19" s="321"/>
      <c r="H19" s="322"/>
      <c r="I19" s="334"/>
      <c r="J19" s="300"/>
      <c r="K19" s="300"/>
      <c r="L19" s="300"/>
      <c r="M19" s="300"/>
      <c r="N19" s="356"/>
      <c r="O19" s="356"/>
      <c r="P19" s="300"/>
      <c r="Q19" s="300"/>
      <c r="R19" s="324" t="s">
        <v>246</v>
      </c>
      <c r="S19" s="300"/>
      <c r="T19" s="300"/>
      <c r="U19" s="300"/>
      <c r="V19" s="300"/>
      <c r="W19" s="300"/>
      <c r="X19" s="300"/>
      <c r="Y19" s="300"/>
      <c r="Z19" s="300"/>
      <c r="AA19" s="307"/>
      <c r="AD19" s="231">
        <f t="shared" si="0"/>
        <v>0</v>
      </c>
      <c r="AE19" s="232" t="str">
        <f>IFERROR(INDEX(V!$R:$R,MATCH(AF19,V!$L:$L,0)),"")</f>
        <v/>
      </c>
      <c r="AF19" s="233" t="str">
        <f t="shared" si="1"/>
        <v/>
      </c>
      <c r="AG19" s="232" t="str">
        <f>IFERROR(INDEX(V!$R:$R,MATCH(AH19,V!$L:$L,0)),"")</f>
        <v/>
      </c>
      <c r="AH19" s="233" t="str">
        <f t="shared" si="2"/>
        <v/>
      </c>
      <c r="AI19" s="232" t="str">
        <f>IFERROR(INDEX(V!$R:$R,MATCH(AJ19,V!$L:$L,0)),"")</f>
        <v/>
      </c>
      <c r="AJ19" s="233" t="str">
        <f t="shared" si="3"/>
        <v/>
      </c>
      <c r="AK19" s="232" t="str">
        <f>IFERROR(INDEX(V!$R:$R,MATCH(AL19,V!$L:$L,0)),"")</f>
        <v/>
      </c>
      <c r="AL19" s="233" t="str">
        <f t="shared" si="4"/>
        <v/>
      </c>
      <c r="AM19" s="232" t="str">
        <f>IFERROR(INDEX(V!$R:$R,MATCH(AN19,V!$L:$L,0)),"")</f>
        <v/>
      </c>
      <c r="AN19" s="233" t="str">
        <f t="shared" si="5"/>
        <v/>
      </c>
      <c r="AO19" s="232" t="str">
        <f>IFERROR(INDEX(V!$R:$R,MATCH(AP19,V!$L:$L,0)),"")</f>
        <v/>
      </c>
      <c r="AP19" s="233" t="str">
        <f t="shared" si="6"/>
        <v/>
      </c>
    </row>
    <row r="20" spans="1:42" x14ac:dyDescent="0.2">
      <c r="A20" s="200" t="s">
        <v>2</v>
      </c>
      <c r="B20" s="325"/>
      <c r="C20" s="290">
        <v>1</v>
      </c>
      <c r="D20" s="290">
        <v>2</v>
      </c>
      <c r="E20" s="290">
        <v>3</v>
      </c>
      <c r="F20" s="290"/>
      <c r="G20" s="290"/>
      <c r="H20" s="291" t="s">
        <v>169</v>
      </c>
      <c r="I20" s="291" t="s">
        <v>170</v>
      </c>
      <c r="J20" s="326" t="s">
        <v>239</v>
      </c>
      <c r="K20" s="327" t="s">
        <v>240</v>
      </c>
      <c r="L20" s="328" t="s">
        <v>241</v>
      </c>
      <c r="M20" s="328" t="s">
        <v>242</v>
      </c>
      <c r="N20" s="295" t="s">
        <v>171</v>
      </c>
      <c r="O20" s="295" t="s">
        <v>171</v>
      </c>
      <c r="P20" s="296" t="s">
        <v>243</v>
      </c>
      <c r="Q20" s="329" t="s">
        <v>21</v>
      </c>
      <c r="R20" s="329" t="b">
        <f>OR(AND(COUNTA(B21:B25)=3,COUNTA(C21:G25)=6),AND(COUNTA(B21:B25)=4,COUNTA(C21:G25)=12),AND(COUNTA(B21:B25)=5,COUNTA(C21:G25)=20))</f>
        <v>0</v>
      </c>
      <c r="S20" s="330" t="s">
        <v>244</v>
      </c>
      <c r="T20" s="331" t="s">
        <v>245</v>
      </c>
      <c r="U20" s="300"/>
      <c r="V20" s="300"/>
      <c r="W20" s="300"/>
      <c r="X20" s="300"/>
      <c r="Y20" s="300"/>
      <c r="Z20" s="300"/>
      <c r="AA20" s="300"/>
      <c r="AD20" s="231">
        <f t="shared" si="0"/>
        <v>0</v>
      </c>
      <c r="AE20" s="232" t="str">
        <f>IFERROR(INDEX(V!$R:$R,MATCH(AF20,V!$L:$L,0)),"")</f>
        <v/>
      </c>
      <c r="AF20" s="233" t="str">
        <f t="shared" si="1"/>
        <v/>
      </c>
      <c r="AG20" s="232" t="str">
        <f>IFERROR(INDEX(V!$R:$R,MATCH(AH20,V!$L:$L,0)),"")</f>
        <v/>
      </c>
      <c r="AH20" s="233" t="str">
        <f t="shared" si="2"/>
        <v/>
      </c>
      <c r="AI20" s="232" t="str">
        <f>IFERROR(INDEX(V!$R:$R,MATCH(AJ20,V!$L:$L,0)),"")</f>
        <v/>
      </c>
      <c r="AJ20" s="233" t="str">
        <f t="shared" si="3"/>
        <v/>
      </c>
      <c r="AK20" s="232" t="str">
        <f>IFERROR(INDEX(V!$R:$R,MATCH(AL20,V!$L:$L,0)),"")</f>
        <v/>
      </c>
      <c r="AL20" s="233" t="str">
        <f t="shared" si="4"/>
        <v/>
      </c>
      <c r="AM20" s="232" t="str">
        <f>IFERROR(INDEX(V!$R:$R,MATCH(AN20,V!$L:$L,0)),"")</f>
        <v/>
      </c>
      <c r="AN20" s="233" t="str">
        <f t="shared" si="5"/>
        <v/>
      </c>
      <c r="AO20" s="232" t="str">
        <f>IFERROR(INDEX(V!$R:$R,MATCH(AP20,V!$L:$L,0)),"")</f>
        <v/>
      </c>
      <c r="AP20" s="233" t="str">
        <f t="shared" si="6"/>
        <v/>
      </c>
    </row>
    <row r="21" spans="1:42" x14ac:dyDescent="0.2">
      <c r="A21" s="200">
        <v>1</v>
      </c>
      <c r="B21" s="302"/>
      <c r="C21" s="203"/>
      <c r="D21" s="202"/>
      <c r="E21" s="202"/>
      <c r="F21" s="202"/>
      <c r="G21" s="202"/>
      <c r="H21" s="201" t="str">
        <f>(IF(D21-C22&gt;0,1)+IF(E21-C23&gt;0,1)+IF(F21-C24&gt;0,1)+IF(G21-C25&gt;0,1))&amp;"-"&amp;(IF(D21-C22&lt;0,1)+IF(E21-C23&lt;0,1)+IF(F21-C24&lt;0,1)+IF(G21-C25&lt;0,1))</f>
        <v>0-0</v>
      </c>
      <c r="I21" s="202" t="str">
        <f>IF(AND(B21&lt;&gt;"",R$20=TRUE),A$20&amp;RANK(S21,S$21:S$25,0)," ")</f>
        <v xml:space="preserve"> </v>
      </c>
      <c r="J21" s="303">
        <f>IF(AND(Q21=1,Q22=1,D21&gt;C22),1)+IF(AND(Q21=1,Q23=1,E21&gt;C23),1)+IF(AND(Q21=1,Q24=1,F21&gt;C24),1)+IF(AND(Q21=1,Q25=1,G21&gt;C25),1)+IF(AND(Q21=2,Q22=2,D21&gt;C22),1)+IF(AND(Q21=2,Q23=2,E21&gt;C23),1)+IF(AND(Q21=2,Q24=2,F21&gt;C24),1)+IF(AND(Q21=2,Q25=2,G21&gt;C25),1)+IF(AND(Q21=3,Q22=3,D21&gt;C22),1)+IF(AND(Q21=3,Q23=3,E21&gt;C23),1)+IF(AND(Q21=3,Q24=3,F21&gt;C24),1)+IF(AND(Q21=3,Q25=3,G21&gt;C25),1)</f>
        <v>0</v>
      </c>
      <c r="K21" s="304">
        <f>SUM(AND(T21=T22,D21&gt;C22),AND(T21=T23,E21&gt;C23),AND(T21=T24,F21&gt;C24),AND(T21=T25,G21&gt;C25))</f>
        <v>0</v>
      </c>
      <c r="L21" s="305">
        <f>IF(AND(Q21=1,Q22=1),D21-C22)+IF(AND(Q21=1,Q23=1),E21-C23)+IF(AND(Q21=1,Q24=1),F21-C24)+IF(AND(Q21=1,Q25=1),G21-C25)+IF(AND(Q21=2,Q22=2),D21-C22)+IF(AND(Q21=2,Q23=2),E21-C23)+IF(AND(Q21=2,Q24=2),F21-C24)+IF(AND(Q21=2,Q25=2),G21-C25)+IF(AND(Q21=3,Q22=3),D21-C22)+IF(AND(Q21=3,Q23=3),E21-C23)+IF(AND(Q21=3,Q24=3),F21-C24)+IF(AND(Q21=3,Q25=3),G21-C25)+IF(AND(Q21=4,Q22=4),D21-C22)+IF(AND(Q21=4,Q23=4),E21-C23)+IF(AND(Q21=4,Q24=4),F21-C24)+IF(AND(Q21=4,Q25=4),G21-C25)</f>
        <v>0</v>
      </c>
      <c r="M21" s="306">
        <f>SUM(AND(R21=R22,D21&gt;C22),AND(R21=R23,E21&gt;C23),AND(R21=R24,F21&gt;C24),AND(R21=R25,G21&gt;C25))</f>
        <v>0</v>
      </c>
      <c r="N21" s="354" t="str">
        <f>SUM(C21:G21)&amp;"-"&amp;SUM(C21:C25)</f>
        <v>0-0</v>
      </c>
      <c r="O21" s="355">
        <f>D21+E21+F21+G21-C22-C23-C24-C25</f>
        <v>0</v>
      </c>
      <c r="P21" s="307" t="e">
        <f>SUM(C21:G21,C21:C25)/SUM(C21:C25)</f>
        <v>#DIV/0!</v>
      </c>
      <c r="Q21" s="204">
        <f>VALUE(LEFT(H21,1))</f>
        <v>0</v>
      </c>
      <c r="R21" s="205">
        <f>Q21*100000+J21*10000+K21*1000+100*L21</f>
        <v>0</v>
      </c>
      <c r="S21" s="308">
        <f>R21+M21*0.1+IF(ISNONTEXT(B21),0,0.01)+0.0001*O21</f>
        <v>0</v>
      </c>
      <c r="T21" s="309" t="str">
        <f>Q21&amp;J21</f>
        <v>00</v>
      </c>
      <c r="U21" s="300"/>
      <c r="V21" s="300"/>
      <c r="W21" s="300"/>
      <c r="X21" s="300"/>
      <c r="Y21" s="300"/>
      <c r="Z21" s="300"/>
      <c r="AA21" s="300"/>
      <c r="AD21" s="231">
        <f t="shared" si="0"/>
        <v>0</v>
      </c>
      <c r="AE21" s="232" t="str">
        <f>IFERROR(INDEX(V!$R:$R,MATCH(AF21,V!$L:$L,0)),"")</f>
        <v/>
      </c>
      <c r="AF21" s="233" t="str">
        <f t="shared" si="1"/>
        <v/>
      </c>
      <c r="AG21" s="232" t="str">
        <f>IFERROR(INDEX(V!$R:$R,MATCH(AH21,V!$L:$L,0)),"")</f>
        <v/>
      </c>
      <c r="AH21" s="233" t="str">
        <f t="shared" si="2"/>
        <v/>
      </c>
      <c r="AI21" s="232" t="str">
        <f>IFERROR(INDEX(V!$R:$R,MATCH(AJ21,V!$L:$L,0)),"")</f>
        <v/>
      </c>
      <c r="AJ21" s="233" t="str">
        <f t="shared" si="3"/>
        <v/>
      </c>
      <c r="AK21" s="232" t="str">
        <f>IFERROR(INDEX(V!$R:$R,MATCH(AL21,V!$L:$L,0)),"")</f>
        <v/>
      </c>
      <c r="AL21" s="233" t="str">
        <f t="shared" si="4"/>
        <v/>
      </c>
      <c r="AM21" s="232" t="str">
        <f>IFERROR(INDEX(V!$R:$R,MATCH(AN21,V!$L:$L,0)),"")</f>
        <v/>
      </c>
      <c r="AN21" s="233" t="str">
        <f t="shared" si="5"/>
        <v/>
      </c>
      <c r="AO21" s="232" t="str">
        <f>IFERROR(INDEX(V!$R:$R,MATCH(AP21,V!$L:$L,0)),"")</f>
        <v/>
      </c>
      <c r="AP21" s="233" t="str">
        <f t="shared" si="6"/>
        <v/>
      </c>
    </row>
    <row r="22" spans="1:42" x14ac:dyDescent="0.2">
      <c r="A22" s="200">
        <v>2</v>
      </c>
      <c r="B22" s="310"/>
      <c r="C22" s="202"/>
      <c r="D22" s="203"/>
      <c r="E22" s="202"/>
      <c r="F22" s="202"/>
      <c r="G22" s="202"/>
      <c r="H22" s="201" t="str">
        <f>(IF(C22-D21&gt;0,1)+IF(E22-D23&gt;0,1)+IF(F22-D24&gt;0,1)+IF(G22-D25&gt;0,1))&amp;"-"&amp;(IF(C22-D21&lt;0,1)+IF(E22-D23&lt;0,1)+IF(F22-D24&lt;0,1)+IF(G22-D25&lt;0,1))</f>
        <v>0-0</v>
      </c>
      <c r="I22" s="202" t="str">
        <f t="shared" ref="I22:I25" si="7">IF(AND(B22&lt;&gt;"",R$20=TRUE),A$20&amp;RANK(S22,S$21:S$25,0)," ")</f>
        <v xml:space="preserve"> </v>
      </c>
      <c r="J22" s="311">
        <f>IF(AND(Q22=1,Q21=1,C22&gt;D21),1)+IF(AND(Q22=1,Q23=1,E22&gt;D23),1)+IF(AND(Q22=1,Q24=1,F22&gt;D24),1)+IF(AND(Q22=1,Q25=1,G22&gt;D25),1)+IF(AND(Q22=2,Q21=2,C22&gt;D21),1)+IF(AND(Q22=2,Q23=2,E22&gt;D23),1)+IF(AND(Q22=2,Q24=2,F22&gt;D24),1)+IF(AND(Q22=2,Q25=2,G22&gt;D25),1)+IF(AND(Q22=3,Q21=3,C22&gt;D21),1)+IF(AND(Q22=3,Q23=3,E22&gt;D23),1)+IF(AND(Q22=3,Q24=3,F22&gt;D24),1)+IF(AND(Q22=3,Q25=3,G22&gt;D25),1)</f>
        <v>0</v>
      </c>
      <c r="K22" s="306">
        <f>SUM(AND(T22=T21,C22&gt;D21),AND(T22=T23,E22&gt;D23),AND(T22=T24,F22&gt;D24),AND(T22=T25,G22&gt;D25))</f>
        <v>0</v>
      </c>
      <c r="L22" s="312">
        <f>IF(AND(Q22=1,Q21=1),C22-D21)+IF(AND(Q22=1,Q23=1),E22-D23)+IF(AND(Q22=1,Q24=1),F22-D24)+IF(AND(Q22=1,Q25=1),G22-D25)+IF(AND(Q22=2,Q21=2),C22-D21)+IF(AND(Q22=2,Q23=2),E22-D23)+IF(AND(Q22=2,Q24=2),F22-D24)+IF(AND(Q22=2,Q25=2),G22-D25)+IF(AND(Q22=3,Q21=3),C22-D21)+IF(AND(Q22=3,Q23=3),E22-D23)+IF(AND(Q22=3,Q24=3),F22-D24)+IF(AND(Q22=3,Q25=3),G22-D25)+IF(AND(Q22=4,Q21=4),C22-D21)+IF(AND(Q22=4,Q23=4),E22-D23)+IF(AND(Q22=4,Q24=4),F22-D24)+IF(AND(Q22=4,Q25=4),G22-D25)</f>
        <v>0</v>
      </c>
      <c r="M22" s="306">
        <f>SUM(AND(R22=R21,C22&gt;D21),AND(R22=R23,E22&gt;D23),AND(R22=R24,F22&gt;D24),AND(R22=R25,G22&gt;D25))</f>
        <v>0</v>
      </c>
      <c r="N22" s="354" t="str">
        <f>SUM(C22:G22)&amp;"-"&amp;SUM(D21:D25)</f>
        <v>0-0</v>
      </c>
      <c r="O22" s="355">
        <f>C22+E22+F22+G22-D21-D23-D24-D25</f>
        <v>0</v>
      </c>
      <c r="P22" s="307" t="e">
        <f>SUM(C22:G22,D21:D25)/SUM(D21:D25)</f>
        <v>#DIV/0!</v>
      </c>
      <c r="Q22" s="313">
        <f>VALUE(LEFT(H22,1))</f>
        <v>0</v>
      </c>
      <c r="R22" s="205">
        <f>Q22*100000+J22*10000+K22*1000+100*L22</f>
        <v>0</v>
      </c>
      <c r="S22" s="308">
        <f>R22+M22*0.1+IF(ISNONTEXT(B22),0,0.01)+0.0001*O22</f>
        <v>0</v>
      </c>
      <c r="T22" s="309" t="str">
        <f>Q22&amp;J22</f>
        <v>00</v>
      </c>
      <c r="U22" s="300"/>
      <c r="V22" s="300"/>
      <c r="W22" s="300"/>
      <c r="X22" s="300"/>
      <c r="Y22" s="300"/>
      <c r="Z22" s="300"/>
      <c r="AA22" s="300"/>
      <c r="AD22" s="231">
        <f t="shared" si="0"/>
        <v>0</v>
      </c>
      <c r="AE22" s="232" t="str">
        <f>IFERROR(INDEX(V!$R:$R,MATCH(AF22,V!$L:$L,0)),"")</f>
        <v/>
      </c>
      <c r="AF22" s="233" t="str">
        <f t="shared" si="1"/>
        <v/>
      </c>
      <c r="AG22" s="232" t="str">
        <f>IFERROR(INDEX(V!$R:$R,MATCH(AH22,V!$L:$L,0)),"")</f>
        <v/>
      </c>
      <c r="AH22" s="233" t="str">
        <f t="shared" si="2"/>
        <v/>
      </c>
      <c r="AI22" s="232" t="str">
        <f>IFERROR(INDEX(V!$R:$R,MATCH(AJ22,V!$L:$L,0)),"")</f>
        <v/>
      </c>
      <c r="AJ22" s="233" t="str">
        <f t="shared" si="3"/>
        <v/>
      </c>
      <c r="AK22" s="232" t="str">
        <f>IFERROR(INDEX(V!$R:$R,MATCH(AL22,V!$L:$L,0)),"")</f>
        <v/>
      </c>
      <c r="AL22" s="233" t="str">
        <f t="shared" si="4"/>
        <v/>
      </c>
      <c r="AM22" s="232" t="str">
        <f>IFERROR(INDEX(V!$R:$R,MATCH(AN22,V!$L:$L,0)),"")</f>
        <v/>
      </c>
      <c r="AN22" s="233" t="str">
        <f t="shared" si="5"/>
        <v/>
      </c>
      <c r="AO22" s="232" t="str">
        <f>IFERROR(INDEX(V!$R:$R,MATCH(AP22,V!$L:$L,0)),"")</f>
        <v/>
      </c>
      <c r="AP22" s="233" t="str">
        <f t="shared" si="6"/>
        <v/>
      </c>
    </row>
    <row r="23" spans="1:42" x14ac:dyDescent="0.2">
      <c r="A23" s="200">
        <v>3</v>
      </c>
      <c r="B23" s="310"/>
      <c r="C23" s="202"/>
      <c r="D23" s="314"/>
      <c r="E23" s="203"/>
      <c r="F23" s="202"/>
      <c r="G23" s="202"/>
      <c r="H23" s="201" t="str">
        <f>(IF(C23-E21&gt;0,1)+IF(D23-E22&gt;0,1)+IF(F23-E24&gt;0,1)+IF(G23-E25&gt;0,1))&amp;"-"&amp;(IF(C23-E21&lt;0,1)+IF(D23-E22&lt;0,1)+IF(F23-E24&lt;0,1)+IF(G23-E25&lt;0,1))</f>
        <v>0-0</v>
      </c>
      <c r="I23" s="202" t="str">
        <f t="shared" si="7"/>
        <v xml:space="preserve"> </v>
      </c>
      <c r="J23" s="311">
        <f>IF(AND(Q23=1,Q21=1,C23&gt;E21),1)+IF(AND(Q23=1,Q22=1,D23&gt;E22),1)+IF(AND(Q23=1,Q24=1,F23&gt;E24),1)+IF(AND(Q23=1,Q25=1,G23&gt;E25),1)+IF(AND(Q23=2,Q21=2,C23&gt;E21),1)+IF(AND(Q23=2,Q22=2,D23&gt;E22),1)+IF(AND(Q23=2,Q24=2,F23&gt;E24),1)+IF(AND(Q23=2,Q25=2,G23&gt;E25),1)+IF(AND(Q23=3,Q21=3,C23&gt;E21),1)+IF(AND(Q23=3,Q22=3,D23&gt;E22),1)+IF(AND(Q23=3,Q24=3,F23&gt;E24),1)+IF(AND(Q23=3,Q25=3,G23&gt;E25),1)</f>
        <v>0</v>
      </c>
      <c r="K23" s="306">
        <f>SUM(AND(T23=T21,C23&gt;E21),AND(T23=T22,D23&gt;E22),AND(T23=T24,F23&gt;E24),AND(T23=T25,G23&gt;E25))</f>
        <v>0</v>
      </c>
      <c r="L23" s="312">
        <f>IF(AND(Q23=1,Q21=1),C23-E21)+IF(AND(Q23=1,Q22=1),D23-E22)+IF(AND(Q23=1,Q24=1),F23-E24)+IF(AND(Q23=1,Q25=1),G23-E25)+IF(AND(Q23=2,Q21=2),C23-E21)+IF(AND(Q23=2,Q22=2),D23-E22)+IF(AND(Q23=2,Q24=2),F23-E24)+IF(AND(Q23=2,Q25=2),G23-E25)+IF(AND(Q23=3,Q21=3),C23-E21)+IF(AND(Q23=3,Q22=3),D23-E22)+IF(AND(Q23=3,Q24=3),F23-E24)+IF(AND(Q23=3,Q25=3),G23-E25)+IF(AND(Q23=4,Q21=4),C23-E21)+IF(AND(Q23=4,Q22=4),D23-E22)+IF(AND(Q23=4,Q24=4),F23-E24)+IF(AND(Q23=4,Q25=4),G23-E25)</f>
        <v>0</v>
      </c>
      <c r="M23" s="306">
        <f>SUM(AND(R23=R21,C23&gt;E21),AND(R23=R22,D23&gt;E22),AND(R23=R24,F23&gt;E24),AND(R23=R25,G23&gt;E25))</f>
        <v>0</v>
      </c>
      <c r="N23" s="354" t="str">
        <f>SUM(C23:G23)&amp;"-"&amp;SUM(E21:E25)</f>
        <v>0-0</v>
      </c>
      <c r="O23" s="355">
        <f>C23+D23+F23+G23-E21-E22-E24-E25</f>
        <v>0</v>
      </c>
      <c r="P23" s="307" t="e">
        <f>SUM(C23:G23,E21:E25)/SUM(E21:E25)</f>
        <v>#DIV/0!</v>
      </c>
      <c r="Q23" s="313">
        <f>VALUE(LEFT(H23,1))</f>
        <v>0</v>
      </c>
      <c r="R23" s="205">
        <f>Q23*100000+J23*10000+K23*1000+100*L23</f>
        <v>0</v>
      </c>
      <c r="S23" s="308">
        <f>R23+M23*0.1+IF(ISNONTEXT(B23),0,0.01)+0.0001*O23</f>
        <v>0</v>
      </c>
      <c r="T23" s="309" t="str">
        <f>Q23&amp;J23</f>
        <v>00</v>
      </c>
      <c r="U23" s="300"/>
      <c r="V23" s="300"/>
      <c r="W23" s="300"/>
      <c r="X23" s="300"/>
      <c r="Y23" s="300"/>
      <c r="Z23" s="300"/>
      <c r="AA23" s="300"/>
      <c r="AD23" s="231">
        <f t="shared" si="0"/>
        <v>0</v>
      </c>
      <c r="AE23" s="232" t="str">
        <f>IFERROR(INDEX(V!$R:$R,MATCH(AF23,V!$L:$L,0)),"")</f>
        <v/>
      </c>
      <c r="AF23" s="233" t="str">
        <f t="shared" si="1"/>
        <v/>
      </c>
      <c r="AG23" s="232" t="str">
        <f>IFERROR(INDEX(V!$R:$R,MATCH(AH23,V!$L:$L,0)),"")</f>
        <v/>
      </c>
      <c r="AH23" s="233" t="str">
        <f t="shared" si="2"/>
        <v/>
      </c>
      <c r="AI23" s="232" t="str">
        <f>IFERROR(INDEX(V!$R:$R,MATCH(AJ23,V!$L:$L,0)),"")</f>
        <v/>
      </c>
      <c r="AJ23" s="233" t="str">
        <f t="shared" si="3"/>
        <v/>
      </c>
      <c r="AK23" s="232" t="str">
        <f>IFERROR(INDEX(V!$R:$R,MATCH(AL23,V!$L:$L,0)),"")</f>
        <v/>
      </c>
      <c r="AL23" s="233" t="str">
        <f t="shared" si="4"/>
        <v/>
      </c>
      <c r="AM23" s="232" t="str">
        <f>IFERROR(INDEX(V!$R:$R,MATCH(AN23,V!$L:$L,0)),"")</f>
        <v/>
      </c>
      <c r="AN23" s="233" t="str">
        <f t="shared" si="5"/>
        <v/>
      </c>
      <c r="AO23" s="232" t="str">
        <f>IFERROR(INDEX(V!$R:$R,MATCH(AP23,V!$L:$L,0)),"")</f>
        <v/>
      </c>
      <c r="AP23" s="233" t="str">
        <f t="shared" si="6"/>
        <v/>
      </c>
    </row>
    <row r="24" spans="1:42" hidden="1" x14ac:dyDescent="0.2">
      <c r="A24" s="200">
        <v>4</v>
      </c>
      <c r="B24" s="310"/>
      <c r="C24" s="202"/>
      <c r="D24" s="314"/>
      <c r="E24" s="202"/>
      <c r="F24" s="203"/>
      <c r="G24" s="333"/>
      <c r="H24" s="201" t="str">
        <f>(IF(C24-F21&gt;0,1)+IF(D24-F22&gt;0,1)+IF(E24-F23&gt;0,1)+IF(G24-F25&gt;0,1))&amp;"-"&amp;(IF(C24-F21&lt;0,1)+IF(D24-F22&lt;0,1)+IF(E24-F23&lt;0,1)+IF(G24-F25&lt;0,1))</f>
        <v>0-0</v>
      </c>
      <c r="I24" s="202" t="str">
        <f t="shared" si="7"/>
        <v xml:space="preserve"> </v>
      </c>
      <c r="J24" s="311">
        <f>IF(AND(Q24=1,Q21=1,C24&gt;F21),1)+IF(AND(Q24=1,Q22=1,D24&gt;F22),1)+IF(AND(Q24=1,Q23=1,E24&gt;F23),1)+IF(AND(Q24=1,Q25=1,G24&gt;F25),1)+IF(AND(Q24=2,Q21=2,C24&gt;F21),1)+IF(AND(Q24=2,Q22=2,D24&gt;F22),1)+IF(AND(Q24=2,Q23=2,E24&gt;F23),1)+IF(AND(Q24=2,Q25=2,G24&gt;F25),1)+IF(AND(Q24=3,Q21=3,C24&gt;F21),1)+IF(AND(Q24=3,Q22=3,D24&gt;F22),1)+IF(AND(Q24=3,Q23=3,E24&gt;F23),1)+IF(AND(Q24=3,Q25=3,G24&gt;F25),1)</f>
        <v>0</v>
      </c>
      <c r="K24" s="306">
        <f>SUM(AND(T24=T21,C24&gt;F21),AND(T24=T22,D24&gt;F22),AND(T24=T23,E24&gt;F23),AND(T24=T25,G24&gt;F25))</f>
        <v>0</v>
      </c>
      <c r="L24" s="312">
        <f>IF(AND(Q24=1,Q21=1),C24-F21)+IF(AND(Q24=1,Q22=1),D24-F22)+IF(AND(Q24=1,Q23=1),E24-F23)+IF(AND(Q24=1,Q25=1),G24-F25)+IF(AND(Q24=2,Q21=2),C24-F21)+IF(AND(Q24=2,Q22=2),D24-F22)+IF(AND(Q24=2,Q23=2),E24-F23)+IF(AND(Q24=2,Q25=2),G24-F25)+IF(AND(Q24=3,Q21=3),C24-F21)+IF(AND(Q24=3,Q22=3),D24-F22)+IF(AND(Q24=3,Q23=3),E24-F23)+IF(AND(Q24=3,Q25=3),G24-F25)+IF(AND(Q24=4,Q21=4),C24-F21)+IF(AND(Q24=4,Q22=4),D24-F22)+IF(AND(Q24=4,Q23=4),E24-F23)+IF(AND(Q24=4,Q25=4),G24-F25)</f>
        <v>0</v>
      </c>
      <c r="M24" s="306">
        <f>SUM(AND(R24=R21,C24&gt;F21),AND(R24=R22,D24&gt;F22),AND(R24=R23,E24&gt;F23),AND(R24=R25,G24&gt;F25))</f>
        <v>0</v>
      </c>
      <c r="N24" s="354" t="str">
        <f>SUM(C24:G24)&amp;"-"&amp;SUM(F21:F25)</f>
        <v>0-0</v>
      </c>
      <c r="O24" s="355">
        <f>C24+D24+E24+G24-F21-F22-F23-F25</f>
        <v>0</v>
      </c>
      <c r="P24" s="307" t="e">
        <f>SUM(C24:G24,F21:F25)/SUM(F21:F25)</f>
        <v>#DIV/0!</v>
      </c>
      <c r="Q24" s="313">
        <f>VALUE(LEFT(H24,1))</f>
        <v>0</v>
      </c>
      <c r="R24" s="205">
        <f>Q24*100000+J24*10000+K24*1000+100*L24</f>
        <v>0</v>
      </c>
      <c r="S24" s="308">
        <f>R24+M24*0.1+IF(ISNONTEXT(B24),0,0.01)+0.0001*O24</f>
        <v>0</v>
      </c>
      <c r="T24" s="309" t="str">
        <f>Q24&amp;J24</f>
        <v>00</v>
      </c>
      <c r="U24" s="300"/>
      <c r="V24" s="300"/>
      <c r="W24" s="300"/>
      <c r="X24" s="300"/>
      <c r="Y24" s="300"/>
      <c r="Z24" s="300"/>
      <c r="AA24" s="300"/>
      <c r="AD24" s="231">
        <f t="shared" si="0"/>
        <v>0</v>
      </c>
      <c r="AE24" s="232" t="str">
        <f>IFERROR(INDEX(V!$R:$R,MATCH(AF24,V!$L:$L,0)),"")</f>
        <v/>
      </c>
      <c r="AF24" s="233" t="str">
        <f t="shared" si="1"/>
        <v/>
      </c>
      <c r="AG24" s="232" t="str">
        <f>IFERROR(INDEX(V!$R:$R,MATCH(AH24,V!$L:$L,0)),"")</f>
        <v/>
      </c>
      <c r="AH24" s="233" t="str">
        <f t="shared" si="2"/>
        <v/>
      </c>
      <c r="AI24" s="232" t="str">
        <f>IFERROR(INDEX(V!$R:$R,MATCH(AJ24,V!$L:$L,0)),"")</f>
        <v/>
      </c>
      <c r="AJ24" s="233" t="str">
        <f t="shared" si="3"/>
        <v/>
      </c>
      <c r="AK24" s="232" t="str">
        <f>IFERROR(INDEX(V!$R:$R,MATCH(AL24,V!$L:$L,0)),"")</f>
        <v/>
      </c>
      <c r="AL24" s="233" t="str">
        <f t="shared" si="4"/>
        <v/>
      </c>
      <c r="AM24" s="232" t="str">
        <f>IFERROR(INDEX(V!$R:$R,MATCH(AN24,V!$L:$L,0)),"")</f>
        <v/>
      </c>
      <c r="AN24" s="233" t="str">
        <f t="shared" si="5"/>
        <v/>
      </c>
      <c r="AO24" s="232" t="str">
        <f>IFERROR(INDEX(V!$R:$R,MATCH(AP24,V!$L:$L,0)),"")</f>
        <v/>
      </c>
      <c r="AP24" s="233" t="str">
        <f t="shared" si="6"/>
        <v/>
      </c>
    </row>
    <row r="25" spans="1:42" hidden="1" x14ac:dyDescent="0.2">
      <c r="A25" s="200">
        <v>5</v>
      </c>
      <c r="B25" s="315"/>
      <c r="C25" s="202"/>
      <c r="D25" s="202"/>
      <c r="E25" s="202"/>
      <c r="F25" s="202"/>
      <c r="G25" s="203"/>
      <c r="H25" s="201" t="str">
        <f>(IF(C25-G21&gt;0,1)+IF(D25-G22&gt;0,1)+IF(E25-G23&gt;0,1)+IF(F25-G24&gt;0,1))&amp;"-"&amp;(IF(C25-G21&lt;0,1)+IF(D25-G22&lt;0,1)+IF(E25-G23&lt;0,1)+IF(F25-G24&lt;0,1))</f>
        <v>0-0</v>
      </c>
      <c r="I25" s="202" t="str">
        <f t="shared" si="7"/>
        <v xml:space="preserve"> </v>
      </c>
      <c r="J25" s="311">
        <f>IF(AND(Q25=1,Q21=1,C25&gt;G21),1)+IF(AND(Q25=1,Q22=1,D25&gt;G22),1)+IF(AND(Q25=1,Q23=1,E25&gt;G23),1)+IF(AND(Q25=1,Q24=1,F25&gt;G24),1)+IF(AND(Q25=2,Q21=2,C25&gt;G21),1)+IF(AND(Q25=2,Q22=2,D25&gt;G22),1)+IF(AND(Q25=2,Q23=2,E25&gt;G23),1)+IF(AND(Q25=2,Q24=2,F25&gt;G24),1)+IF(AND(Q25=3,Q21=3,C25&gt;G21),1)+IF(AND(Q25=3,Q22=3,D25&gt;G22),1)+IF(AND(Q25=3,Q23=3,E25&gt;G23),1)+IF(AND(Q25=3,Q24=3,F25&gt;G24),1)</f>
        <v>0</v>
      </c>
      <c r="K25" s="306">
        <f>SUM(AND(T25=T21,C25&gt;G21),AND(T25=T22,D25&gt;G22),AND(T25=T23,E25&gt;G23),AND(T25=T24,F25&gt;G24))</f>
        <v>0</v>
      </c>
      <c r="L25" s="312">
        <f>IF(AND(Q25=1,Q21=1),C25-G21)+IF(AND(Q25=1,Q22=1),D25-G22)+IF(AND(Q25=1,Q23=1),E25-G23)+IF(AND(Q25=1,Q24=1),F25-G24)+IF(AND(Q25=2,Q21=2),C25-G21)+IF(AND(Q25=2,Q22=2),D25-G22)+IF(AND(Q25=2,Q23=2),E25-G23)+IF(AND(Q25=2,Q24=2),F25-G24)+IF(AND(Q25=3,Q21=3),C25-G21)+IF(AND(Q25=3,Q22=3),D25-G22)+IF(AND(Q25=3,Q23=3),E25-G23)+IF(AND(Q25=3,Q24=3),F25-G24)+IF(AND(Q25=4,Q21=4),C25-G21)+IF(AND(Q25=4,Q22=4),D25-G22)+IF(AND(Q25=4,Q23=4),E25-G23)+IF(AND(Q25=4,Q24=4),F25-G24)</f>
        <v>0</v>
      </c>
      <c r="M25" s="306">
        <f>SUM(AND(R25=R21,C25&gt;G21),AND(R25=R22,D25&gt;G22),AND(R25=R23,E25&gt;G23),AND(R25=R24,F25&gt;G24))</f>
        <v>0</v>
      </c>
      <c r="N25" s="354" t="str">
        <f>SUM(C25:G25)&amp;"-"&amp;SUM(G21:G25)</f>
        <v>0-0</v>
      </c>
      <c r="O25" s="355">
        <f>C25+D25+E25+F25-G21-G22-G23-G24</f>
        <v>0</v>
      </c>
      <c r="P25" s="307" t="e">
        <f>SUM(C25:G25,G21:G25)/SUM(G21:G25)</f>
        <v>#DIV/0!</v>
      </c>
      <c r="Q25" s="313">
        <f>VALUE(LEFT(H25,1))</f>
        <v>0</v>
      </c>
      <c r="R25" s="205">
        <f>Q25*100000+J25*10000+K25*1000+100*L25</f>
        <v>0</v>
      </c>
      <c r="S25" s="308">
        <f>R25+M25*0.1+IF(ISNONTEXT(B25),0,0.01)+0.0001*O25</f>
        <v>0</v>
      </c>
      <c r="T25" s="309" t="str">
        <f>Q25&amp;J25</f>
        <v>00</v>
      </c>
      <c r="U25" s="300"/>
      <c r="V25" s="300"/>
      <c r="W25" s="300"/>
      <c r="X25" s="300"/>
      <c r="Y25" s="300"/>
      <c r="Z25" s="300"/>
      <c r="AA25" s="300"/>
      <c r="AD25" s="231">
        <f t="shared" si="0"/>
        <v>0</v>
      </c>
      <c r="AE25" s="232" t="str">
        <f>IFERROR(INDEX(V!$R:$R,MATCH(AF25,V!$L:$L,0)),"")</f>
        <v/>
      </c>
      <c r="AF25" s="233" t="str">
        <f t="shared" si="1"/>
        <v/>
      </c>
      <c r="AG25" s="232" t="str">
        <f>IFERROR(INDEX(V!$R:$R,MATCH(AH25,V!$L:$L,0)),"")</f>
        <v/>
      </c>
      <c r="AH25" s="233" t="str">
        <f t="shared" si="2"/>
        <v/>
      </c>
      <c r="AI25" s="232" t="str">
        <f>IFERROR(INDEX(V!$R:$R,MATCH(AJ25,V!$L:$L,0)),"")</f>
        <v/>
      </c>
      <c r="AJ25" s="233" t="str">
        <f t="shared" si="3"/>
        <v/>
      </c>
      <c r="AK25" s="232" t="str">
        <f>IFERROR(INDEX(V!$R:$R,MATCH(AL25,V!$L:$L,0)),"")</f>
        <v/>
      </c>
      <c r="AL25" s="233" t="str">
        <f t="shared" si="4"/>
        <v/>
      </c>
      <c r="AM25" s="232" t="str">
        <f>IFERROR(INDEX(V!$R:$R,MATCH(AN25,V!$L:$L,0)),"")</f>
        <v/>
      </c>
      <c r="AN25" s="233" t="str">
        <f t="shared" si="5"/>
        <v/>
      </c>
      <c r="AO25" s="232" t="str">
        <f>IFERROR(INDEX(V!$R:$R,MATCH(AP25,V!$L:$L,0)),"")</f>
        <v/>
      </c>
      <c r="AP25" s="233" t="str">
        <f t="shared" si="6"/>
        <v/>
      </c>
    </row>
    <row r="26" spans="1:42" x14ac:dyDescent="0.2">
      <c r="A26" s="335"/>
      <c r="B26" s="336"/>
      <c r="C26" s="321"/>
      <c r="D26" s="321"/>
      <c r="E26" s="321"/>
      <c r="F26" s="337"/>
      <c r="G26" s="337"/>
      <c r="H26" s="338"/>
      <c r="I26" s="339"/>
      <c r="J26" s="300"/>
      <c r="K26" s="300"/>
      <c r="L26" s="300"/>
      <c r="M26" s="300"/>
      <c r="N26" s="356"/>
      <c r="O26" s="356"/>
      <c r="P26" s="300"/>
      <c r="Q26" s="300"/>
      <c r="R26" s="324" t="s">
        <v>246</v>
      </c>
      <c r="S26" s="300"/>
      <c r="T26" s="300"/>
      <c r="U26" s="300"/>
      <c r="V26" s="300"/>
      <c r="W26" s="300"/>
      <c r="X26" s="300"/>
      <c r="Y26" s="300"/>
      <c r="Z26" s="300"/>
      <c r="AA26" s="300"/>
      <c r="AD26" s="231">
        <f t="shared" si="0"/>
        <v>0</v>
      </c>
      <c r="AE26" s="232" t="str">
        <f>IFERROR(INDEX(V!$R:$R,MATCH(AF26,V!$L:$L,0)),"")</f>
        <v/>
      </c>
      <c r="AF26" s="233" t="str">
        <f t="shared" si="1"/>
        <v/>
      </c>
      <c r="AG26" s="232" t="str">
        <f>IFERROR(INDEX(V!$R:$R,MATCH(AH26,V!$L:$L,0)),"")</f>
        <v/>
      </c>
      <c r="AH26" s="233" t="str">
        <f t="shared" si="2"/>
        <v/>
      </c>
      <c r="AI26" s="232" t="str">
        <f>IFERROR(INDEX(V!$R:$R,MATCH(AJ26,V!$L:$L,0)),"")</f>
        <v/>
      </c>
      <c r="AJ26" s="233" t="str">
        <f t="shared" si="3"/>
        <v/>
      </c>
      <c r="AK26" s="232" t="str">
        <f>IFERROR(INDEX(V!$R:$R,MATCH(AL26,V!$L:$L,0)),"")</f>
        <v/>
      </c>
      <c r="AL26" s="233" t="str">
        <f t="shared" si="4"/>
        <v/>
      </c>
      <c r="AM26" s="232" t="str">
        <f>IFERROR(INDEX(V!$R:$R,MATCH(AN26,V!$L:$L,0)),"")</f>
        <v/>
      </c>
      <c r="AN26" s="233" t="str">
        <f t="shared" si="5"/>
        <v/>
      </c>
      <c r="AO26" s="232" t="str">
        <f>IFERROR(INDEX(V!$R:$R,MATCH(AP26,V!$L:$L,0)),"")</f>
        <v/>
      </c>
      <c r="AP26" s="233" t="str">
        <f t="shared" si="6"/>
        <v/>
      </c>
    </row>
    <row r="27" spans="1:42" x14ac:dyDescent="0.2">
      <c r="A27" s="200" t="s">
        <v>3</v>
      </c>
      <c r="B27" s="325"/>
      <c r="C27" s="290">
        <v>1</v>
      </c>
      <c r="D27" s="290">
        <v>2</v>
      </c>
      <c r="E27" s="290">
        <v>3</v>
      </c>
      <c r="F27" s="290"/>
      <c r="G27" s="290"/>
      <c r="H27" s="291" t="s">
        <v>169</v>
      </c>
      <c r="I27" s="291" t="s">
        <v>170</v>
      </c>
      <c r="J27" s="326" t="s">
        <v>239</v>
      </c>
      <c r="K27" s="327" t="s">
        <v>240</v>
      </c>
      <c r="L27" s="328" t="s">
        <v>241</v>
      </c>
      <c r="M27" s="328" t="s">
        <v>242</v>
      </c>
      <c r="N27" s="295" t="s">
        <v>171</v>
      </c>
      <c r="O27" s="295" t="s">
        <v>171</v>
      </c>
      <c r="P27" s="296" t="s">
        <v>243</v>
      </c>
      <c r="Q27" s="329" t="s">
        <v>21</v>
      </c>
      <c r="R27" s="329" t="b">
        <f>OR(AND(COUNTA(B28:B32)=3,COUNTA(C28:G32)=6),AND(COUNTA(B28:B32)=4,COUNTA(C28:G32)=12),AND(COUNTA(B28:B32)=5,COUNTA(C28:G32)=20))</f>
        <v>0</v>
      </c>
      <c r="S27" s="330" t="s">
        <v>244</v>
      </c>
      <c r="T27" s="331" t="s">
        <v>245</v>
      </c>
      <c r="U27" s="300"/>
      <c r="V27" s="300"/>
      <c r="W27" s="300"/>
      <c r="X27" s="300"/>
      <c r="Y27" s="300"/>
      <c r="Z27" s="300"/>
      <c r="AA27" s="300"/>
      <c r="AD27" s="231">
        <f t="shared" si="0"/>
        <v>0</v>
      </c>
      <c r="AE27" s="232" t="str">
        <f>IFERROR(INDEX(V!$R:$R,MATCH(AF27,V!$L:$L,0)),"")</f>
        <v/>
      </c>
      <c r="AF27" s="233" t="str">
        <f t="shared" si="1"/>
        <v/>
      </c>
      <c r="AG27" s="232" t="str">
        <f>IFERROR(INDEX(V!$R:$R,MATCH(AH27,V!$L:$L,0)),"")</f>
        <v/>
      </c>
      <c r="AH27" s="233" t="str">
        <f t="shared" si="2"/>
        <v/>
      </c>
      <c r="AI27" s="232" t="str">
        <f>IFERROR(INDEX(V!$R:$R,MATCH(AJ27,V!$L:$L,0)),"")</f>
        <v/>
      </c>
      <c r="AJ27" s="233" t="str">
        <f t="shared" si="3"/>
        <v/>
      </c>
      <c r="AK27" s="232" t="str">
        <f>IFERROR(INDEX(V!$R:$R,MATCH(AL27,V!$L:$L,0)),"")</f>
        <v/>
      </c>
      <c r="AL27" s="233" t="str">
        <f t="shared" si="4"/>
        <v/>
      </c>
      <c r="AM27" s="232" t="str">
        <f>IFERROR(INDEX(V!$R:$R,MATCH(AN27,V!$L:$L,0)),"")</f>
        <v/>
      </c>
      <c r="AN27" s="233" t="str">
        <f t="shared" si="5"/>
        <v/>
      </c>
      <c r="AO27" s="232" t="str">
        <f>IFERROR(INDEX(V!$R:$R,MATCH(AP27,V!$L:$L,0)),"")</f>
        <v/>
      </c>
      <c r="AP27" s="233" t="str">
        <f t="shared" si="6"/>
        <v/>
      </c>
    </row>
    <row r="28" spans="1:42" x14ac:dyDescent="0.2">
      <c r="A28" s="200">
        <v>1</v>
      </c>
      <c r="B28" s="340"/>
      <c r="C28" s="203"/>
      <c r="D28" s="202"/>
      <c r="E28" s="202"/>
      <c r="F28" s="202"/>
      <c r="G28" s="202"/>
      <c r="H28" s="201" t="str">
        <f>(IF(D28-C29&gt;0,1)+IF(E28-C30&gt;0,1)+IF(F28-C31&gt;0,1)+IF(G28-C32&gt;0,1))&amp;"-"&amp;(IF(D28-C29&lt;0,1)+IF(E28-C30&lt;0,1)+IF(F28-C31&lt;0,1)+IF(G28-C32&lt;0,1))</f>
        <v>0-0</v>
      </c>
      <c r="I28" s="202" t="str">
        <f>IF(AND(B28&lt;&gt;"",R$27=TRUE),A$27&amp;RANK(S28,S$28:S$32,0)," ")</f>
        <v xml:space="preserve"> </v>
      </c>
      <c r="J28" s="303">
        <f>IF(AND(Q28=1,Q29=1,D28&gt;C29),1)+IF(AND(Q28=1,Q30=1,E28&gt;C30),1)+IF(AND(Q28=1,Q31=1,F28&gt;C31),1)+IF(AND(Q28=1,Q32=1,G28&gt;C32),1)+IF(AND(Q28=2,Q29=2,D28&gt;C29),1)+IF(AND(Q28=2,Q30=2,E28&gt;C30),1)+IF(AND(Q28=2,Q31=2,F28&gt;C31),1)+IF(AND(Q28=2,Q32=2,G28&gt;C32),1)+IF(AND(Q28=3,Q29=3,D28&gt;C29),1)+IF(AND(Q28=3,Q30=3,E28&gt;C30),1)+IF(AND(Q28=3,Q31=3,F28&gt;C31),1)+IF(AND(Q28=3,Q32=3,G28&gt;C32),1)</f>
        <v>0</v>
      </c>
      <c r="K28" s="304">
        <f>SUM(AND(T28=T29,D28&gt;C29),AND(T28=T30,E28&gt;C30),AND(T28=T31,F28&gt;C31),AND(T28=T32,G28&gt;C32))</f>
        <v>0</v>
      </c>
      <c r="L28" s="305">
        <f>IF(AND(Q28=1,Q29=1),D28-C29)+IF(AND(Q28=1,Q30=1),E28-C30)+IF(AND(Q28=1,Q31=1),F28-C31)+IF(AND(Q28=1,Q32=1),G28-C32)+IF(AND(Q28=2,Q29=2),D28-C29)+IF(AND(Q28=2,Q30=2),E28-C30)+IF(AND(Q28=2,Q31=2),F28-C31)+IF(AND(Q28=2,Q32=2),G28-C32)+IF(AND(Q28=3,Q29=3),D28-C29)+IF(AND(Q28=3,Q30=3),E28-C30)+IF(AND(Q28=3,Q31=3),F28-C31)+IF(AND(Q28=3,Q32=3),G28-C32)+IF(AND(Q28=4,Q29=4),D28-C29)+IF(AND(Q28=4,Q30=4),E28-C30)+IF(AND(Q28=4,Q31=4),F28-C31)+IF(AND(Q28=4,Q32=4),G28-C32)</f>
        <v>0</v>
      </c>
      <c r="M28" s="306">
        <f>SUM(AND(R28=R29,D28&gt;C29),AND(R28=R30,E28&gt;C30),AND(R28=R31,F28&gt;C31),AND(R28=R32,G28&gt;C32))</f>
        <v>0</v>
      </c>
      <c r="N28" s="354" t="str">
        <f>SUM(C28:G28)&amp;"-"&amp;SUM(C28:C32)</f>
        <v>0-0</v>
      </c>
      <c r="O28" s="355">
        <f>D28+E28+F28+G28-C29-C30-C31-C32</f>
        <v>0</v>
      </c>
      <c r="P28" s="307" t="e">
        <f>SUM(C28:G28,C28:C32)/SUM(C28:C32)</f>
        <v>#DIV/0!</v>
      </c>
      <c r="Q28" s="204">
        <f>VALUE(LEFT(H28,1))</f>
        <v>0</v>
      </c>
      <c r="R28" s="205">
        <f>Q28*100000+J28*10000+K28*1000+100*L28</f>
        <v>0</v>
      </c>
      <c r="S28" s="308">
        <f>R28+M28*0.1+IF(ISNONTEXT(B28),0,0.01)+0.0001*O28</f>
        <v>0</v>
      </c>
      <c r="T28" s="309" t="str">
        <f>Q28&amp;J28</f>
        <v>00</v>
      </c>
      <c r="U28" s="300"/>
      <c r="V28" s="300"/>
      <c r="W28" s="300"/>
      <c r="X28" s="300"/>
      <c r="Y28" s="300"/>
      <c r="Z28" s="300"/>
      <c r="AA28" s="300"/>
      <c r="AD28" s="231">
        <f t="shared" si="0"/>
        <v>0</v>
      </c>
      <c r="AE28" s="232" t="str">
        <f>IFERROR(INDEX(V!$R:$R,MATCH(AF28,V!$L:$L,0)),"")</f>
        <v/>
      </c>
      <c r="AF28" s="233" t="str">
        <f t="shared" si="1"/>
        <v/>
      </c>
      <c r="AG28" s="232" t="str">
        <f>IFERROR(INDEX(V!$R:$R,MATCH(AH28,V!$L:$L,0)),"")</f>
        <v/>
      </c>
      <c r="AH28" s="233" t="str">
        <f t="shared" si="2"/>
        <v/>
      </c>
      <c r="AI28" s="232" t="str">
        <f>IFERROR(INDEX(V!$R:$R,MATCH(AJ28,V!$L:$L,0)),"")</f>
        <v/>
      </c>
      <c r="AJ28" s="233" t="str">
        <f t="shared" si="3"/>
        <v/>
      </c>
      <c r="AK28" s="232" t="str">
        <f>IFERROR(INDEX(V!$R:$R,MATCH(AL28,V!$L:$L,0)),"")</f>
        <v/>
      </c>
      <c r="AL28" s="233" t="str">
        <f t="shared" si="4"/>
        <v/>
      </c>
      <c r="AM28" s="232" t="str">
        <f>IFERROR(INDEX(V!$R:$R,MATCH(AN28,V!$L:$L,0)),"")</f>
        <v/>
      </c>
      <c r="AN28" s="233" t="str">
        <f t="shared" si="5"/>
        <v/>
      </c>
      <c r="AO28" s="232" t="str">
        <f>IFERROR(INDEX(V!$R:$R,MATCH(AP28,V!$L:$L,0)),"")</f>
        <v/>
      </c>
      <c r="AP28" s="233" t="str">
        <f t="shared" si="6"/>
        <v/>
      </c>
    </row>
    <row r="29" spans="1:42" x14ac:dyDescent="0.2">
      <c r="A29" s="200">
        <v>2</v>
      </c>
      <c r="B29" s="310"/>
      <c r="C29" s="202"/>
      <c r="D29" s="203"/>
      <c r="E29" s="202"/>
      <c r="F29" s="202"/>
      <c r="G29" s="202"/>
      <c r="H29" s="201" t="str">
        <f>(IF(C29-D28&gt;0,1)+IF(E29-D30&gt;0,1)+IF(F29-D31&gt;0,1)+IF(G29-D32&gt;0,1))&amp;"-"&amp;(IF(C29-D28&lt;0,1)+IF(E29-D30&lt;0,1)+IF(F29-D31&lt;0,1)+IF(G29-D32&lt;0,1))</f>
        <v>0-0</v>
      </c>
      <c r="I29" s="202" t="str">
        <f t="shared" ref="I29:I32" si="8">IF(AND(B29&lt;&gt;"",R$27=TRUE),A$27&amp;RANK(S29,S$28:S$32,0)," ")</f>
        <v xml:space="preserve"> </v>
      </c>
      <c r="J29" s="311">
        <f>IF(AND(Q29=1,Q28=1,C29&gt;D28),1)+IF(AND(Q29=1,Q30=1,E29&gt;D30),1)+IF(AND(Q29=1,Q31=1,F29&gt;D31),1)+IF(AND(Q29=1,Q32=1,G29&gt;D32),1)+IF(AND(Q29=2,Q28=2,C29&gt;D28),1)+IF(AND(Q29=2,Q30=2,E29&gt;D30),1)+IF(AND(Q29=2,Q31=2,F29&gt;D31),1)+IF(AND(Q29=2,Q32=2,G29&gt;D32),1)+IF(AND(Q29=3,Q28=3,C29&gt;D28),1)+IF(AND(Q29=3,Q30=3,E29&gt;D30),1)+IF(AND(Q29=3,Q31=3,F29&gt;D31),1)+IF(AND(Q29=3,Q32=3,G29&gt;D32),1)</f>
        <v>0</v>
      </c>
      <c r="K29" s="306">
        <f>SUM(AND(T29=T28,C29&gt;D28),AND(T29=T30,E29&gt;D30),AND(T29=T31,F29&gt;D31),AND(T29=T32,G29&gt;D32))</f>
        <v>0</v>
      </c>
      <c r="L29" s="312">
        <f>IF(AND(Q29=1,Q28=1),C29-D28)+IF(AND(Q29=1,Q30=1),E29-D30)+IF(AND(Q29=1,Q31=1),F29-D31)+IF(AND(Q29=1,Q32=1),G29-D32)+IF(AND(Q29=2,Q28=2),C29-D28)+IF(AND(Q29=2,Q30=2),E29-D30)+IF(AND(Q29=2,Q31=2),F29-D31)+IF(AND(Q29=2,Q32=2),G29-D32)+IF(AND(Q29=3,Q28=3),C29-D28)+IF(AND(Q29=3,Q30=3),E29-D30)+IF(AND(Q29=3,Q31=3),F29-D31)+IF(AND(Q29=3,Q32=3),G29-D32)+IF(AND(Q29=4,Q28=4),C29-D28)+IF(AND(Q29=4,Q30=4),E29-D30)+IF(AND(Q29=4,Q31=4),F29-D31)+IF(AND(Q29=4,Q32=4),G29-D32)</f>
        <v>0</v>
      </c>
      <c r="M29" s="306">
        <f>SUM(AND(R29=R28,C29&gt;D28),AND(R29=R30,E29&gt;D30),AND(R29=R31,F29&gt;D31),AND(R29=R32,G29&gt;D32))</f>
        <v>0</v>
      </c>
      <c r="N29" s="354" t="str">
        <f>SUM(C29:G29)&amp;"-"&amp;SUM(D28:D32)</f>
        <v>0-0</v>
      </c>
      <c r="O29" s="355">
        <f>C29+E29+F29+G29-D28-D30-D31-D32</f>
        <v>0</v>
      </c>
      <c r="P29" s="307" t="e">
        <f>SUM(C29:G29,D28:D32)/SUM(D28:D32)</f>
        <v>#DIV/0!</v>
      </c>
      <c r="Q29" s="313">
        <f>VALUE(LEFT(H29,1))</f>
        <v>0</v>
      </c>
      <c r="R29" s="205">
        <f>Q29*100000+J29*10000+K29*1000+100*L29</f>
        <v>0</v>
      </c>
      <c r="S29" s="308">
        <f>R29+M29*0.1+IF(ISNONTEXT(B29),0,0.01)+0.0001*O29</f>
        <v>0</v>
      </c>
      <c r="T29" s="309" t="str">
        <f>Q29&amp;J29</f>
        <v>00</v>
      </c>
      <c r="U29" s="300"/>
      <c r="V29" s="300"/>
      <c r="W29" s="300"/>
      <c r="X29" s="300"/>
      <c r="Y29" s="300"/>
      <c r="Z29" s="300"/>
      <c r="AA29" s="300"/>
      <c r="AD29" s="231">
        <f t="shared" si="0"/>
        <v>0</v>
      </c>
      <c r="AE29" s="232" t="str">
        <f>IFERROR(INDEX(V!$R:$R,MATCH(AF29,V!$L:$L,0)),"")</f>
        <v/>
      </c>
      <c r="AF29" s="233" t="str">
        <f t="shared" si="1"/>
        <v/>
      </c>
      <c r="AG29" s="232" t="str">
        <f>IFERROR(INDEX(V!$R:$R,MATCH(AH29,V!$L:$L,0)),"")</f>
        <v/>
      </c>
      <c r="AH29" s="233" t="str">
        <f t="shared" si="2"/>
        <v/>
      </c>
      <c r="AI29" s="232" t="str">
        <f>IFERROR(INDEX(V!$R:$R,MATCH(AJ29,V!$L:$L,0)),"")</f>
        <v/>
      </c>
      <c r="AJ29" s="233" t="str">
        <f t="shared" si="3"/>
        <v/>
      </c>
      <c r="AK29" s="232" t="str">
        <f>IFERROR(INDEX(V!$R:$R,MATCH(AL29,V!$L:$L,0)),"")</f>
        <v/>
      </c>
      <c r="AL29" s="233" t="str">
        <f t="shared" si="4"/>
        <v/>
      </c>
      <c r="AM29" s="232" t="str">
        <f>IFERROR(INDEX(V!$R:$R,MATCH(AN29,V!$L:$L,0)),"")</f>
        <v/>
      </c>
      <c r="AN29" s="233" t="str">
        <f t="shared" si="5"/>
        <v/>
      </c>
      <c r="AO29" s="232" t="str">
        <f>IFERROR(INDEX(V!$R:$R,MATCH(AP29,V!$L:$L,0)),"")</f>
        <v/>
      </c>
      <c r="AP29" s="233" t="str">
        <f t="shared" si="6"/>
        <v/>
      </c>
    </row>
    <row r="30" spans="1:42" x14ac:dyDescent="0.2">
      <c r="A30" s="200">
        <v>3</v>
      </c>
      <c r="B30" s="310"/>
      <c r="C30" s="202"/>
      <c r="D30" s="314"/>
      <c r="E30" s="203"/>
      <c r="F30" s="202"/>
      <c r="G30" s="202"/>
      <c r="H30" s="201" t="str">
        <f>(IF(C30-E28&gt;0,1)+IF(D30-E29&gt;0,1)+IF(F30-E31&gt;0,1)+IF(G30-E32&gt;0,1))&amp;"-"&amp;(IF(C30-E28&lt;0,1)+IF(D30-E29&lt;0,1)+IF(F30-E31&lt;0,1)+IF(G30-E32&lt;0,1))</f>
        <v>0-0</v>
      </c>
      <c r="I30" s="202" t="str">
        <f t="shared" si="8"/>
        <v xml:space="preserve"> </v>
      </c>
      <c r="J30" s="311">
        <f>IF(AND(Q30=1,Q28=1,C30&gt;E28),1)+IF(AND(Q30=1,Q29=1,D30&gt;E29),1)+IF(AND(Q30=1,Q31=1,F30&gt;E31),1)+IF(AND(Q30=1,Q32=1,G30&gt;E32),1)+IF(AND(Q30=2,Q28=2,C30&gt;E28),1)+IF(AND(Q30=2,Q29=2,D30&gt;E29),1)+IF(AND(Q30=2,Q31=2,F30&gt;E31),1)+IF(AND(Q30=2,Q32=2,G30&gt;E32),1)+IF(AND(Q30=3,Q28=3,C30&gt;E28),1)+IF(AND(Q30=3,Q29=3,D30&gt;E29),1)+IF(AND(Q30=3,Q31=3,F30&gt;E31),1)+IF(AND(Q30=3,Q32=3,G30&gt;E32),1)</f>
        <v>0</v>
      </c>
      <c r="K30" s="306">
        <f>SUM(AND(T30=T28,C30&gt;E28),AND(T30=T29,D30&gt;E29),AND(T30=T31,F30&gt;E31),AND(T30=T32,G30&gt;E32))</f>
        <v>0</v>
      </c>
      <c r="L30" s="312">
        <f>IF(AND(Q30=1,Q28=1),C30-E28)+IF(AND(Q30=1,Q29=1),D30-E29)+IF(AND(Q30=1,Q31=1),F30-E31)+IF(AND(Q30=1,Q32=1),G30-E32)+IF(AND(Q30=2,Q28=2),C30-E28)+IF(AND(Q30=2,Q29=2),D30-E29)+IF(AND(Q30=2,Q31=2),F30-E31)+IF(AND(Q30=2,Q32=2),G30-E32)+IF(AND(Q30=3,Q28=3),C30-E28)+IF(AND(Q30=3,Q29=3),D30-E29)+IF(AND(Q30=3,Q31=3),F30-E31)+IF(AND(Q30=3,Q32=3),G30-E32)+IF(AND(Q30=4,Q28=4),C30-E28)+IF(AND(Q30=4,Q29=4),D30-E29)+IF(AND(Q30=4,Q31=4),F30-E31)+IF(AND(Q30=4,Q32=4),G30-E32)</f>
        <v>0</v>
      </c>
      <c r="M30" s="306">
        <f>SUM(AND(R30=R28,C30&gt;E28),AND(R30=R29,D30&gt;E29),AND(R30=R31,F30&gt;E31),AND(R30=R32,G30&gt;E32))</f>
        <v>0</v>
      </c>
      <c r="N30" s="354" t="str">
        <f>SUM(C30:G30)&amp;"-"&amp;SUM(E28:E32)</f>
        <v>0-0</v>
      </c>
      <c r="O30" s="355">
        <f>C30+D30+F30+G30-E28-E29-E31-E32</f>
        <v>0</v>
      </c>
      <c r="P30" s="307" t="e">
        <f>SUM(C30:G30,E28:E32)/SUM(E28:E32)</f>
        <v>#DIV/0!</v>
      </c>
      <c r="Q30" s="313">
        <f>VALUE(LEFT(H30,1))</f>
        <v>0</v>
      </c>
      <c r="R30" s="205">
        <f>Q30*100000+J30*10000+K30*1000+100*L30</f>
        <v>0</v>
      </c>
      <c r="S30" s="308">
        <f>R30+M30*0.1+IF(ISNONTEXT(B30),0,0.01)+0.0001*O30</f>
        <v>0</v>
      </c>
      <c r="T30" s="309" t="str">
        <f>Q30&amp;J30</f>
        <v>00</v>
      </c>
      <c r="U30" s="300"/>
      <c r="V30" s="300"/>
      <c r="W30" s="300"/>
      <c r="X30" s="300"/>
      <c r="Y30" s="300"/>
      <c r="Z30" s="300"/>
      <c r="AA30" s="300"/>
      <c r="AD30" s="231">
        <f t="shared" si="0"/>
        <v>0</v>
      </c>
      <c r="AE30" s="232" t="str">
        <f>IFERROR(INDEX(V!$R:$R,MATCH(AF30,V!$L:$L,0)),"")</f>
        <v/>
      </c>
      <c r="AF30" s="233" t="str">
        <f t="shared" si="1"/>
        <v/>
      </c>
      <c r="AG30" s="232" t="str">
        <f>IFERROR(INDEX(V!$R:$R,MATCH(AH30,V!$L:$L,0)),"")</f>
        <v/>
      </c>
      <c r="AH30" s="233" t="str">
        <f t="shared" si="2"/>
        <v/>
      </c>
      <c r="AI30" s="232" t="str">
        <f>IFERROR(INDEX(V!$R:$R,MATCH(AJ30,V!$L:$L,0)),"")</f>
        <v/>
      </c>
      <c r="AJ30" s="233" t="str">
        <f t="shared" si="3"/>
        <v/>
      </c>
      <c r="AK30" s="232" t="str">
        <f>IFERROR(INDEX(V!$R:$R,MATCH(AL30,V!$L:$L,0)),"")</f>
        <v/>
      </c>
      <c r="AL30" s="233" t="str">
        <f t="shared" si="4"/>
        <v/>
      </c>
      <c r="AM30" s="232" t="str">
        <f>IFERROR(INDEX(V!$R:$R,MATCH(AN30,V!$L:$L,0)),"")</f>
        <v/>
      </c>
      <c r="AN30" s="233" t="str">
        <f t="shared" si="5"/>
        <v/>
      </c>
      <c r="AO30" s="232" t="str">
        <f>IFERROR(INDEX(V!$R:$R,MATCH(AP30,V!$L:$L,0)),"")</f>
        <v/>
      </c>
      <c r="AP30" s="233" t="str">
        <f t="shared" si="6"/>
        <v/>
      </c>
    </row>
    <row r="31" spans="1:42" hidden="1" x14ac:dyDescent="0.2">
      <c r="A31" s="200">
        <v>4</v>
      </c>
      <c r="B31" s="315"/>
      <c r="C31" s="202"/>
      <c r="D31" s="314"/>
      <c r="E31" s="202"/>
      <c r="F31" s="203"/>
      <c r="G31" s="333"/>
      <c r="H31" s="201" t="str">
        <f>(IF(C31-F28&gt;0,1)+IF(D31-F29&gt;0,1)+IF(E31-F30&gt;0,1)+IF(G31-F32&gt;0,1))&amp;"-"&amp;(IF(C31-F28&lt;0,1)+IF(D31-F29&lt;0,1)+IF(E31-F30&lt;0,1)+IF(G31-F32&lt;0,1))</f>
        <v>0-0</v>
      </c>
      <c r="I31" s="202" t="str">
        <f t="shared" si="8"/>
        <v xml:space="preserve"> </v>
      </c>
      <c r="J31" s="311">
        <f>IF(AND(Q31=1,Q28=1,C31&gt;F28),1)+IF(AND(Q31=1,Q29=1,D31&gt;F29),1)+IF(AND(Q31=1,Q30=1,E31&gt;F30),1)+IF(AND(Q31=1,Q32=1,G31&gt;F32),1)+IF(AND(Q31=2,Q28=2,C31&gt;F28),1)+IF(AND(Q31=2,Q29=2,D31&gt;F29),1)+IF(AND(Q31=2,Q30=2,E31&gt;F30),1)+IF(AND(Q31=2,Q32=2,G31&gt;F32),1)+IF(AND(Q31=3,Q28=3,C31&gt;F28),1)+IF(AND(Q31=3,Q29=3,D31&gt;F29),1)+IF(AND(Q31=3,Q30=3,E31&gt;F30),1)+IF(AND(Q31=3,Q32=3,G31&gt;F32),1)</f>
        <v>0</v>
      </c>
      <c r="K31" s="306">
        <f>SUM(AND(T31=T28,C31&gt;F28),AND(T31=T29,D31&gt;F29),AND(T31=T30,E31&gt;F30),AND(T31=T32,G31&gt;F32))</f>
        <v>0</v>
      </c>
      <c r="L31" s="312">
        <f>IF(AND(Q31=1,Q28=1),C31-F28)+IF(AND(Q31=1,Q29=1),D31-F29)+IF(AND(Q31=1,Q30=1),E31-F30)+IF(AND(Q31=1,Q32=1),G31-F32)+IF(AND(Q31=2,Q28=2),C31-F28)+IF(AND(Q31=2,Q29=2),D31-F29)+IF(AND(Q31=2,Q30=2),E31-F30)+IF(AND(Q31=2,Q32=2),G31-F32)+IF(AND(Q31=3,Q28=3),C31-F28)+IF(AND(Q31=3,Q29=3),D31-F29)+IF(AND(Q31=3,Q30=3),E31-F30)+IF(AND(Q31=3,Q32=3),G31-F32)+IF(AND(Q31=4,Q28=4),C31-F28)+IF(AND(Q31=4,Q29=4),D31-F29)+IF(AND(Q31=4,Q30=4),E31-F30)+IF(AND(Q31=4,Q32=4),G31-F32)</f>
        <v>0</v>
      </c>
      <c r="M31" s="306">
        <f>SUM(AND(R31=R28,C31&gt;F28),AND(R31=R29,D31&gt;F29),AND(R31=R30,E31&gt;F30),AND(R31=R32,G31&gt;F32))</f>
        <v>0</v>
      </c>
      <c r="N31" s="354" t="str">
        <f>SUM(C31:G31)&amp;"-"&amp;SUM(F28:F32)</f>
        <v>0-0</v>
      </c>
      <c r="O31" s="355">
        <f>C31+D31+E31+G31-F28-F29-F30-F32</f>
        <v>0</v>
      </c>
      <c r="P31" s="307" t="e">
        <f>SUM(C31:G31,F28:F32)/SUM(F28:F32)</f>
        <v>#DIV/0!</v>
      </c>
      <c r="Q31" s="313">
        <f>VALUE(LEFT(H31,1))</f>
        <v>0</v>
      </c>
      <c r="R31" s="205">
        <f>Q31*100000+J31*10000+K31*1000+100*L31</f>
        <v>0</v>
      </c>
      <c r="S31" s="308">
        <f>R31+M31*0.1+IF(ISNONTEXT(B31),0,0.01)+0.0001*O31</f>
        <v>0</v>
      </c>
      <c r="T31" s="309" t="str">
        <f>Q31&amp;J31</f>
        <v>00</v>
      </c>
      <c r="U31" s="300"/>
      <c r="V31" s="300"/>
      <c r="W31" s="300"/>
      <c r="X31" s="300"/>
      <c r="Y31" s="300"/>
      <c r="Z31" s="300"/>
      <c r="AA31" s="300"/>
      <c r="AD31" s="231">
        <f t="shared" si="0"/>
        <v>0</v>
      </c>
      <c r="AE31" s="232" t="str">
        <f>IFERROR(INDEX(V!$R:$R,MATCH(AF31,V!$L:$L,0)),"")</f>
        <v/>
      </c>
      <c r="AF31" s="233" t="str">
        <f t="shared" si="1"/>
        <v/>
      </c>
      <c r="AG31" s="232" t="str">
        <f>IFERROR(INDEX(V!$R:$R,MATCH(AH31,V!$L:$L,0)),"")</f>
        <v/>
      </c>
      <c r="AH31" s="233" t="str">
        <f t="shared" si="2"/>
        <v/>
      </c>
      <c r="AI31" s="232" t="str">
        <f>IFERROR(INDEX(V!$R:$R,MATCH(AJ31,V!$L:$L,0)),"")</f>
        <v/>
      </c>
      <c r="AJ31" s="233" t="str">
        <f t="shared" si="3"/>
        <v/>
      </c>
      <c r="AK31" s="232" t="str">
        <f>IFERROR(INDEX(V!$R:$R,MATCH(AL31,V!$L:$L,0)),"")</f>
        <v/>
      </c>
      <c r="AL31" s="233" t="str">
        <f t="shared" si="4"/>
        <v/>
      </c>
      <c r="AM31" s="232" t="str">
        <f>IFERROR(INDEX(V!$R:$R,MATCH(AN31,V!$L:$L,0)),"")</f>
        <v/>
      </c>
      <c r="AN31" s="233" t="str">
        <f t="shared" si="5"/>
        <v/>
      </c>
      <c r="AO31" s="232" t="str">
        <f>IFERROR(INDEX(V!$R:$R,MATCH(AP31,V!$L:$L,0)),"")</f>
        <v/>
      </c>
      <c r="AP31" s="233" t="str">
        <f t="shared" si="6"/>
        <v/>
      </c>
    </row>
    <row r="32" spans="1:42" hidden="1" x14ac:dyDescent="0.2">
      <c r="A32" s="200">
        <v>5</v>
      </c>
      <c r="B32" s="315"/>
      <c r="C32" s="202"/>
      <c r="D32" s="202"/>
      <c r="E32" s="202"/>
      <c r="F32" s="202"/>
      <c r="G32" s="203"/>
      <c r="H32" s="201" t="str">
        <f>(IF(C32-G28&gt;0,1)+IF(D32-G29&gt;0,1)+IF(E32-G30&gt;0,1)+IF(F32-G31&gt;0,1))&amp;"-"&amp;(IF(C32-G28&lt;0,1)+IF(D32-G29&lt;0,1)+IF(E32-G30&lt;0,1)+IF(F32-G31&lt;0,1))</f>
        <v>0-0</v>
      </c>
      <c r="I32" s="202" t="str">
        <f t="shared" si="8"/>
        <v xml:space="preserve"> </v>
      </c>
      <c r="J32" s="311">
        <f>IF(AND(Q32=1,Q28=1,C32&gt;G28),1)+IF(AND(Q32=1,Q29=1,D32&gt;G29),1)+IF(AND(Q32=1,Q30=1,E32&gt;G30),1)+IF(AND(Q32=1,Q31=1,F32&gt;G31),1)+IF(AND(Q32=2,Q28=2,C32&gt;G28),1)+IF(AND(Q32=2,Q29=2,D32&gt;G29),1)+IF(AND(Q32=2,Q30=2,E32&gt;G30),1)+IF(AND(Q32=2,Q31=2,F32&gt;G31),1)+IF(AND(Q32=3,Q28=3,C32&gt;G28),1)+IF(AND(Q32=3,Q29=3,D32&gt;G29),1)+IF(AND(Q32=3,Q30=3,E32&gt;G30),1)+IF(AND(Q32=3,Q31=3,F32&gt;G31),1)</f>
        <v>0</v>
      </c>
      <c r="K32" s="306">
        <f>SUM(AND(T32=T28,C32&gt;G28),AND(T32=T29,D32&gt;G29),AND(T32=T30,E32&gt;G30),AND(T32=T31,F32&gt;G31))</f>
        <v>0</v>
      </c>
      <c r="L32" s="312">
        <f>IF(AND(Q32=1,Q28=1),C32-G28)+IF(AND(Q32=1,Q29=1),D32-G29)+IF(AND(Q32=1,Q30=1),E32-G30)+IF(AND(Q32=1,Q31=1),F32-G31)+IF(AND(Q32=2,Q28=2),C32-G28)+IF(AND(Q32=2,Q29=2),D32-G29)+IF(AND(Q32=2,Q30=2),E32-G30)+IF(AND(Q32=2,Q31=2),F32-G31)+IF(AND(Q32=3,Q28=3),C32-G28)+IF(AND(Q32=3,Q29=3),D32-G29)+IF(AND(Q32=3,Q30=3),E32-G30)+IF(AND(Q32=3,Q31=3),F32-G31)+IF(AND(Q32=4,Q28=4),C32-G28)+IF(AND(Q32=4,Q29=4),D32-G29)+IF(AND(Q32=4,Q30=4),E32-G30)+IF(AND(Q32=4,Q31=4),F32-G31)</f>
        <v>0</v>
      </c>
      <c r="M32" s="306">
        <f>SUM(AND(R32=R28,C32&gt;G28),AND(R32=R29,D32&gt;G29),AND(R32=R30,E32&gt;G30),AND(R32=R31,F32&gt;G31))</f>
        <v>0</v>
      </c>
      <c r="N32" s="354" t="str">
        <f>SUM(C32:G32)&amp;"-"&amp;SUM(G28:G32)</f>
        <v>0-0</v>
      </c>
      <c r="O32" s="355">
        <f>C32+D32+E32+F32-G28-G29-G30-G31</f>
        <v>0</v>
      </c>
      <c r="P32" s="307" t="e">
        <f>SUM(C32:G32,G28:G32)/SUM(G28:G32)</f>
        <v>#DIV/0!</v>
      </c>
      <c r="Q32" s="313">
        <f>VALUE(LEFT(H32,1))</f>
        <v>0</v>
      </c>
      <c r="R32" s="205">
        <f>Q32*100000+J32*10000+K32*1000+100*L32</f>
        <v>0</v>
      </c>
      <c r="S32" s="308">
        <f>R32+M32*0.1+IF(ISNONTEXT(B32),0,0.01)+0.0001*O32</f>
        <v>0</v>
      </c>
      <c r="T32" s="309" t="str">
        <f>Q32&amp;J32</f>
        <v>00</v>
      </c>
      <c r="U32" s="300"/>
      <c r="V32" s="300"/>
      <c r="W32" s="300"/>
      <c r="X32" s="300"/>
      <c r="Y32" s="300"/>
      <c r="Z32" s="300"/>
      <c r="AA32" s="300"/>
      <c r="AD32" s="231">
        <f t="shared" si="0"/>
        <v>0</v>
      </c>
      <c r="AE32" s="232" t="str">
        <f>IFERROR(INDEX(V!$R:$R,MATCH(AF32,V!$L:$L,0)),"")</f>
        <v/>
      </c>
      <c r="AF32" s="233" t="str">
        <f t="shared" si="1"/>
        <v/>
      </c>
      <c r="AG32" s="232" t="str">
        <f>IFERROR(INDEX(V!$R:$R,MATCH(AH32,V!$L:$L,0)),"")</f>
        <v/>
      </c>
      <c r="AH32" s="233" t="str">
        <f t="shared" si="2"/>
        <v/>
      </c>
      <c r="AI32" s="232" t="str">
        <f>IFERROR(INDEX(V!$R:$R,MATCH(AJ32,V!$L:$L,0)),"")</f>
        <v/>
      </c>
      <c r="AJ32" s="233" t="str">
        <f t="shared" si="3"/>
        <v/>
      </c>
      <c r="AK32" s="232" t="str">
        <f>IFERROR(INDEX(V!$R:$R,MATCH(AL32,V!$L:$L,0)),"")</f>
        <v/>
      </c>
      <c r="AL32" s="233" t="str">
        <f t="shared" si="4"/>
        <v/>
      </c>
      <c r="AM32" s="232" t="str">
        <f>IFERROR(INDEX(V!$R:$R,MATCH(AN32,V!$L:$L,0)),"")</f>
        <v/>
      </c>
      <c r="AN32" s="233" t="str">
        <f t="shared" si="5"/>
        <v/>
      </c>
      <c r="AO32" s="232" t="str">
        <f>IFERROR(INDEX(V!$R:$R,MATCH(AP32,V!$L:$L,0)),"")</f>
        <v/>
      </c>
      <c r="AP32" s="233" t="str">
        <f t="shared" si="6"/>
        <v/>
      </c>
    </row>
    <row r="33" spans="1:42" x14ac:dyDescent="0.2">
      <c r="A33" s="316"/>
      <c r="B33" s="341"/>
      <c r="C33" s="321"/>
      <c r="D33" s="321"/>
      <c r="E33" s="321"/>
      <c r="F33" s="318"/>
      <c r="G33" s="321"/>
      <c r="H33" s="342"/>
      <c r="I33" s="267"/>
      <c r="J33" s="300"/>
      <c r="K33" s="300"/>
      <c r="L33" s="300"/>
      <c r="M33" s="300"/>
      <c r="N33" s="356"/>
      <c r="O33" s="356"/>
      <c r="P33" s="300"/>
      <c r="Q33" s="300"/>
      <c r="R33" s="324" t="s">
        <v>246</v>
      </c>
      <c r="S33" s="300"/>
      <c r="T33" s="300"/>
      <c r="U33" s="300"/>
      <c r="V33" s="300"/>
      <c r="W33" s="300"/>
      <c r="X33" s="300"/>
      <c r="Y33" s="300"/>
      <c r="Z33" s="300"/>
      <c r="AA33" s="300"/>
      <c r="AD33" s="231">
        <f t="shared" si="0"/>
        <v>0</v>
      </c>
      <c r="AE33" s="232" t="str">
        <f>IFERROR(INDEX(V!$R:$R,MATCH(AF33,V!$L:$L,0)),"")</f>
        <v/>
      </c>
      <c r="AF33" s="233" t="str">
        <f t="shared" si="1"/>
        <v/>
      </c>
      <c r="AG33" s="232" t="str">
        <f>IFERROR(INDEX(V!$R:$R,MATCH(AH33,V!$L:$L,0)),"")</f>
        <v/>
      </c>
      <c r="AH33" s="233" t="str">
        <f t="shared" si="2"/>
        <v/>
      </c>
      <c r="AI33" s="232" t="str">
        <f>IFERROR(INDEX(V!$R:$R,MATCH(AJ33,V!$L:$L,0)),"")</f>
        <v/>
      </c>
      <c r="AJ33" s="233" t="str">
        <f t="shared" si="3"/>
        <v/>
      </c>
      <c r="AK33" s="232" t="str">
        <f>IFERROR(INDEX(V!$R:$R,MATCH(AL33,V!$L:$L,0)),"")</f>
        <v/>
      </c>
      <c r="AL33" s="233" t="str">
        <f t="shared" si="4"/>
        <v/>
      </c>
      <c r="AM33" s="232" t="str">
        <f>IFERROR(INDEX(V!$R:$R,MATCH(AN33,V!$L:$L,0)),"")</f>
        <v/>
      </c>
      <c r="AN33" s="233" t="str">
        <f t="shared" si="5"/>
        <v/>
      </c>
      <c r="AO33" s="232" t="str">
        <f>IFERROR(INDEX(V!$R:$R,MATCH(AP33,V!$L:$L,0)),"")</f>
        <v/>
      </c>
      <c r="AP33" s="233" t="str">
        <f t="shared" si="6"/>
        <v/>
      </c>
    </row>
    <row r="34" spans="1:42" x14ac:dyDescent="0.2">
      <c r="A34" s="200" t="s">
        <v>4</v>
      </c>
      <c r="B34" s="325"/>
      <c r="C34" s="290">
        <v>1</v>
      </c>
      <c r="D34" s="290">
        <v>2</v>
      </c>
      <c r="E34" s="290">
        <v>3</v>
      </c>
      <c r="F34" s="290"/>
      <c r="G34" s="290"/>
      <c r="H34" s="290" t="s">
        <v>169</v>
      </c>
      <c r="I34" s="161" t="s">
        <v>170</v>
      </c>
      <c r="J34" s="326" t="s">
        <v>239</v>
      </c>
      <c r="K34" s="327" t="s">
        <v>240</v>
      </c>
      <c r="L34" s="328" t="s">
        <v>241</v>
      </c>
      <c r="M34" s="328" t="s">
        <v>242</v>
      </c>
      <c r="N34" s="295" t="s">
        <v>171</v>
      </c>
      <c r="O34" s="295" t="s">
        <v>171</v>
      </c>
      <c r="P34" s="296" t="s">
        <v>243</v>
      </c>
      <c r="Q34" s="329" t="s">
        <v>21</v>
      </c>
      <c r="R34" s="329" t="b">
        <f>OR(AND(COUNTA(B35:B39)=3,COUNTA(C35:G39)=6),AND(COUNTA(B35:B39)=4,COUNTA(C35:G39)=12),AND(COUNTA(B35:B39)=5,COUNTA(C35:G39)=20))</f>
        <v>0</v>
      </c>
      <c r="S34" s="330" t="s">
        <v>244</v>
      </c>
      <c r="T34" s="331" t="s">
        <v>245</v>
      </c>
      <c r="U34" s="300"/>
      <c r="V34" s="300"/>
      <c r="W34" s="300"/>
      <c r="X34" s="300"/>
      <c r="Y34" s="300"/>
      <c r="Z34" s="300"/>
      <c r="AA34" s="300"/>
      <c r="AD34" s="231">
        <f t="shared" si="0"/>
        <v>0</v>
      </c>
      <c r="AE34" s="232" t="str">
        <f>IFERROR(INDEX(V!$R:$R,MATCH(AF34,V!$L:$L,0)),"")</f>
        <v/>
      </c>
      <c r="AF34" s="233" t="str">
        <f t="shared" si="1"/>
        <v/>
      </c>
      <c r="AG34" s="232" t="str">
        <f>IFERROR(INDEX(V!$R:$R,MATCH(AH34,V!$L:$L,0)),"")</f>
        <v/>
      </c>
      <c r="AH34" s="233" t="str">
        <f t="shared" si="2"/>
        <v/>
      </c>
      <c r="AI34" s="232" t="str">
        <f>IFERROR(INDEX(V!$R:$R,MATCH(AJ34,V!$L:$L,0)),"")</f>
        <v/>
      </c>
      <c r="AJ34" s="233" t="str">
        <f t="shared" si="3"/>
        <v/>
      </c>
      <c r="AK34" s="232" t="str">
        <f>IFERROR(INDEX(V!$R:$R,MATCH(AL34,V!$L:$L,0)),"")</f>
        <v/>
      </c>
      <c r="AL34" s="233" t="str">
        <f t="shared" si="4"/>
        <v/>
      </c>
      <c r="AM34" s="232" t="str">
        <f>IFERROR(INDEX(V!$R:$R,MATCH(AN34,V!$L:$L,0)),"")</f>
        <v/>
      </c>
      <c r="AN34" s="233" t="str">
        <f t="shared" si="5"/>
        <v/>
      </c>
      <c r="AO34" s="232" t="str">
        <f>IFERROR(INDEX(V!$R:$R,MATCH(AP34,V!$L:$L,0)),"")</f>
        <v/>
      </c>
      <c r="AP34" s="233" t="str">
        <f t="shared" si="6"/>
        <v/>
      </c>
    </row>
    <row r="35" spans="1:42" x14ac:dyDescent="0.2">
      <c r="A35" s="200">
        <v>1</v>
      </c>
      <c r="B35" s="340"/>
      <c r="C35" s="203"/>
      <c r="D35" s="202"/>
      <c r="E35" s="202"/>
      <c r="F35" s="202"/>
      <c r="G35" s="202"/>
      <c r="H35" s="201" t="str">
        <f>(IF(D35-C36&gt;0,1)+IF(E35-C37&gt;0,1)+IF(F35-C38&gt;0,1)+IF(G35-C39&gt;0,1))&amp;"-"&amp;(IF(D35-C36&lt;0,1)+IF(E35-C37&lt;0,1)+IF(F35-C38&lt;0,1)+IF(G35-C39&lt;0,1))</f>
        <v>0-0</v>
      </c>
      <c r="I35" s="165" t="str">
        <f>IF(AND(B35&lt;&gt;"",R$34=TRUE),A$34&amp;RANK(S35,S$35:S$39,0)," ")</f>
        <v xml:space="preserve"> </v>
      </c>
      <c r="J35" s="303">
        <f>IF(AND(Q35=1,Q36=1,D35&gt;C36),1)+IF(AND(Q35=1,Q37=1,E35&gt;C37),1)+IF(AND(Q35=1,Q38=1,F35&gt;C38),1)+IF(AND(Q35=1,Q39=1,G35&gt;C39),1)+IF(AND(Q35=2,Q36=2,D35&gt;C36),1)+IF(AND(Q35=2,Q37=2,E35&gt;C37),1)+IF(AND(Q35=2,Q38=2,F35&gt;C38),1)+IF(AND(Q35=2,Q39=2,G35&gt;C39),1)+IF(AND(Q35=3,Q36=3,D35&gt;C36),1)+IF(AND(Q35=3,Q37=3,E35&gt;C37),1)+IF(AND(Q35=3,Q38=3,F35&gt;C38),1)+IF(AND(Q35=3,Q39=3,G35&gt;C39),1)</f>
        <v>0</v>
      </c>
      <c r="K35" s="304">
        <f>SUM(AND(T35=T36,D35&gt;C36),AND(T35=T37,E35&gt;C37),AND(T35=T38,F35&gt;C38),AND(T35=T39,G35&gt;C39))</f>
        <v>0</v>
      </c>
      <c r="L35" s="305">
        <f>IF(AND(Q35=1,Q36=1),D35-C36)+IF(AND(Q35=1,Q37=1),E35-C37)+IF(AND(Q35=1,Q38=1),F35-C38)+IF(AND(Q35=1,Q39=1),G35-C39)+IF(AND(Q35=2,Q36=2),D35-C36)+IF(AND(Q35=2,Q37=2),E35-C37)+IF(AND(Q35=2,Q38=2),F35-C38)+IF(AND(Q35=2,Q39=2),G35-C39)+IF(AND(Q35=3,Q36=3),D35-C36)+IF(AND(Q35=3,Q37=3),E35-C37)+IF(AND(Q35=3,Q38=3),F35-C38)+IF(AND(Q35=3,Q39=3),G35-C39)+IF(AND(Q35=4,Q36=4),D35-C36)+IF(AND(Q35=4,Q37=4),E35-C37)+IF(AND(Q35=4,Q38=4),F35-C38)+IF(AND(Q35=4,Q39=4),G35-C39)</f>
        <v>0</v>
      </c>
      <c r="M35" s="306">
        <f>SUM(AND(R35=R36,D35&gt;C36),AND(R35=R37,E35&gt;C37),AND(R35=R38,F35&gt;C38),AND(R35=R39,G35&gt;C39))</f>
        <v>0</v>
      </c>
      <c r="N35" s="354" t="str">
        <f>SUM(C35:G35)&amp;"-"&amp;SUM(C35:C39)</f>
        <v>0-0</v>
      </c>
      <c r="O35" s="355">
        <f>D35+E35+F35+G35-C36-C37-C38-C39</f>
        <v>0</v>
      </c>
      <c r="P35" s="307" t="e">
        <f>SUM(C35:G35,C35:C39)/SUM(C35:C39)</f>
        <v>#DIV/0!</v>
      </c>
      <c r="Q35" s="204">
        <f>VALUE(LEFT(H35,1))</f>
        <v>0</v>
      </c>
      <c r="R35" s="205">
        <f>Q35*100000+J35*10000+K35*1000+100*L35</f>
        <v>0</v>
      </c>
      <c r="S35" s="308">
        <f>R35+M35*0.1+IF(ISNONTEXT(B35),0,0.01)+0.0001*O35</f>
        <v>0</v>
      </c>
      <c r="T35" s="309" t="str">
        <f>Q35&amp;J35</f>
        <v>00</v>
      </c>
      <c r="U35" s="300"/>
      <c r="V35" s="300"/>
      <c r="W35" s="300"/>
      <c r="X35" s="300"/>
      <c r="Y35" s="300"/>
      <c r="Z35" s="300"/>
      <c r="AA35" s="300"/>
      <c r="AD35" s="231">
        <f t="shared" si="0"/>
        <v>0</v>
      </c>
      <c r="AE35" s="232" t="str">
        <f>IFERROR(INDEX(V!$R:$R,MATCH(AF35,V!$L:$L,0)),"")</f>
        <v/>
      </c>
      <c r="AF35" s="233" t="str">
        <f t="shared" si="1"/>
        <v/>
      </c>
      <c r="AG35" s="232" t="str">
        <f>IFERROR(INDEX(V!$R:$R,MATCH(AH35,V!$L:$L,0)),"")</f>
        <v/>
      </c>
      <c r="AH35" s="233" t="str">
        <f t="shared" si="2"/>
        <v/>
      </c>
      <c r="AI35" s="232" t="str">
        <f>IFERROR(INDEX(V!$R:$R,MATCH(AJ35,V!$L:$L,0)),"")</f>
        <v/>
      </c>
      <c r="AJ35" s="233" t="str">
        <f t="shared" si="3"/>
        <v/>
      </c>
      <c r="AK35" s="232" t="str">
        <f>IFERROR(INDEX(V!$R:$R,MATCH(AL35,V!$L:$L,0)),"")</f>
        <v/>
      </c>
      <c r="AL35" s="233" t="str">
        <f t="shared" si="4"/>
        <v/>
      </c>
      <c r="AM35" s="232" t="str">
        <f>IFERROR(INDEX(V!$R:$R,MATCH(AN35,V!$L:$L,0)),"")</f>
        <v/>
      </c>
      <c r="AN35" s="233" t="str">
        <f t="shared" si="5"/>
        <v/>
      </c>
      <c r="AO35" s="232" t="str">
        <f>IFERROR(INDEX(V!$R:$R,MATCH(AP35,V!$L:$L,0)),"")</f>
        <v/>
      </c>
      <c r="AP35" s="233" t="str">
        <f t="shared" si="6"/>
        <v/>
      </c>
    </row>
    <row r="36" spans="1:42" x14ac:dyDescent="0.2">
      <c r="A36" s="200">
        <v>2</v>
      </c>
      <c r="B36" s="310"/>
      <c r="C36" s="202"/>
      <c r="D36" s="203"/>
      <c r="E36" s="202"/>
      <c r="F36" s="202"/>
      <c r="G36" s="202"/>
      <c r="H36" s="201" t="str">
        <f>(IF(C36-D35&gt;0,1)+IF(E36-D37&gt;0,1)+IF(F36-D38&gt;0,1)+IF(G36-D39&gt;0,1))&amp;"-"&amp;(IF(C36-D35&lt;0,1)+IF(E36-D37&lt;0,1)+IF(F36-D38&lt;0,1)+IF(G36-D39&lt;0,1))</f>
        <v>0-0</v>
      </c>
      <c r="I36" s="165" t="str">
        <f t="shared" ref="I36:I39" si="9">IF(AND(B36&lt;&gt;"",R$34=TRUE),A$34&amp;RANK(S36,S$35:S$39,0)," ")</f>
        <v xml:space="preserve"> </v>
      </c>
      <c r="J36" s="311">
        <f>IF(AND(Q36=1,Q35=1,C36&gt;D35),1)+IF(AND(Q36=1,Q37=1,E36&gt;D37),1)+IF(AND(Q36=1,Q38=1,F36&gt;D38),1)+IF(AND(Q36=1,Q39=1,G36&gt;D39),1)+IF(AND(Q36=2,Q35=2,C36&gt;D35),1)+IF(AND(Q36=2,Q37=2,E36&gt;D37),1)+IF(AND(Q36=2,Q38=2,F36&gt;D38),1)+IF(AND(Q36=2,Q39=2,G36&gt;D39),1)+IF(AND(Q36=3,Q35=3,C36&gt;D35),1)+IF(AND(Q36=3,Q37=3,E36&gt;D37),1)+IF(AND(Q36=3,Q38=3,F36&gt;D38),1)+IF(AND(Q36=3,Q39=3,G36&gt;D39),1)</f>
        <v>0</v>
      </c>
      <c r="K36" s="306">
        <f>SUM(AND(T36=T35,C36&gt;D35),AND(T36=T37,E36&gt;D37),AND(T36=T38,F36&gt;D38),AND(T36=T39,G36&gt;D39))</f>
        <v>0</v>
      </c>
      <c r="L36" s="312">
        <f>IF(AND(Q36=1,Q35=1),C36-D35)+IF(AND(Q36=1,Q37=1),E36-D37)+IF(AND(Q36=1,Q38=1),F36-D38)+IF(AND(Q36=1,Q39=1),G36-D39)+IF(AND(Q36=2,Q35=2),C36-D35)+IF(AND(Q36=2,Q37=2),E36-D37)+IF(AND(Q36=2,Q38=2),F36-D38)+IF(AND(Q36=2,Q39=2),G36-D39)+IF(AND(Q36=3,Q35=3),C36-D35)+IF(AND(Q36=3,Q37=3),E36-D37)+IF(AND(Q36=3,Q38=3),F36-D38)+IF(AND(Q36=3,Q39=3),G36-D39)+IF(AND(Q36=4,Q35=4),C36-D35)+IF(AND(Q36=4,Q37=4),E36-D37)+IF(AND(Q36=4,Q38=4),F36-D38)+IF(AND(Q36=4,Q39=4),G36-D39)</f>
        <v>0</v>
      </c>
      <c r="M36" s="306">
        <f>SUM(AND(R36=R35,C36&gt;D35),AND(R36=R37,E36&gt;D37),AND(R36=R38,F36&gt;D38),AND(R36=R39,G36&gt;D39))</f>
        <v>0</v>
      </c>
      <c r="N36" s="354" t="str">
        <f>SUM(C36:G36)&amp;"-"&amp;SUM(D35:D39)</f>
        <v>0-0</v>
      </c>
      <c r="O36" s="355">
        <f>C36+E36+F36+G36-D35-D37-D38-D39</f>
        <v>0</v>
      </c>
      <c r="P36" s="307" t="e">
        <f>SUM(C36:G36,D35:D39)/SUM(D35:D39)</f>
        <v>#DIV/0!</v>
      </c>
      <c r="Q36" s="313">
        <f>VALUE(LEFT(H36,1))</f>
        <v>0</v>
      </c>
      <c r="R36" s="205">
        <f>Q36*100000+J36*10000+K36*1000+100*L36</f>
        <v>0</v>
      </c>
      <c r="S36" s="308">
        <f>R36+M36*0.1+IF(ISNONTEXT(B36),0,0.01)+0.0001*O36</f>
        <v>0</v>
      </c>
      <c r="T36" s="309" t="str">
        <f>Q36&amp;J36</f>
        <v>00</v>
      </c>
      <c r="U36" s="300"/>
      <c r="V36" s="300"/>
      <c r="W36" s="300"/>
      <c r="X36" s="300"/>
      <c r="Y36" s="300"/>
      <c r="Z36" s="300"/>
      <c r="AA36" s="300"/>
      <c r="AD36" s="231">
        <f t="shared" si="0"/>
        <v>0</v>
      </c>
      <c r="AE36" s="232" t="str">
        <f>IFERROR(INDEX(V!$R:$R,MATCH(AF36,V!$L:$L,0)),"")</f>
        <v/>
      </c>
      <c r="AF36" s="233" t="str">
        <f t="shared" si="1"/>
        <v/>
      </c>
      <c r="AG36" s="232" t="str">
        <f>IFERROR(INDEX(V!$R:$R,MATCH(AH36,V!$L:$L,0)),"")</f>
        <v/>
      </c>
      <c r="AH36" s="233" t="str">
        <f t="shared" si="2"/>
        <v/>
      </c>
      <c r="AI36" s="232" t="str">
        <f>IFERROR(INDEX(V!$R:$R,MATCH(AJ36,V!$L:$L,0)),"")</f>
        <v/>
      </c>
      <c r="AJ36" s="233" t="str">
        <f t="shared" si="3"/>
        <v/>
      </c>
      <c r="AK36" s="232" t="str">
        <f>IFERROR(INDEX(V!$R:$R,MATCH(AL36,V!$L:$L,0)),"")</f>
        <v/>
      </c>
      <c r="AL36" s="233" t="str">
        <f t="shared" si="4"/>
        <v/>
      </c>
      <c r="AM36" s="232" t="str">
        <f>IFERROR(INDEX(V!$R:$R,MATCH(AN36,V!$L:$L,0)),"")</f>
        <v/>
      </c>
      <c r="AN36" s="233" t="str">
        <f t="shared" si="5"/>
        <v/>
      </c>
      <c r="AO36" s="232" t="str">
        <f>IFERROR(INDEX(V!$R:$R,MATCH(AP36,V!$L:$L,0)),"")</f>
        <v/>
      </c>
      <c r="AP36" s="233" t="str">
        <f t="shared" si="6"/>
        <v/>
      </c>
    </row>
    <row r="37" spans="1:42" x14ac:dyDescent="0.2">
      <c r="A37" s="200">
        <v>3</v>
      </c>
      <c r="B37" s="310"/>
      <c r="C37" s="202"/>
      <c r="D37" s="314"/>
      <c r="E37" s="203"/>
      <c r="F37" s="202"/>
      <c r="G37" s="202"/>
      <c r="H37" s="201" t="str">
        <f>(IF(C37-E35&gt;0,1)+IF(D37-E36&gt;0,1)+IF(F37-E38&gt;0,1)+IF(G37-E39&gt;0,1))&amp;"-"&amp;(IF(C37-E35&lt;0,1)+IF(D37-E36&lt;0,1)+IF(F37-E38&lt;0,1)+IF(G37-E39&lt;0,1))</f>
        <v>0-0</v>
      </c>
      <c r="I37" s="165" t="str">
        <f t="shared" si="9"/>
        <v xml:space="preserve"> </v>
      </c>
      <c r="J37" s="311">
        <f>IF(AND(Q37=1,Q35=1,C37&gt;E35),1)+IF(AND(Q37=1,Q36=1,D37&gt;E36),1)+IF(AND(Q37=1,Q38=1,F37&gt;E38),1)+IF(AND(Q37=1,Q39=1,G37&gt;E39),1)+IF(AND(Q37=2,Q35=2,C37&gt;E35),1)+IF(AND(Q37=2,Q36=2,D37&gt;E36),1)+IF(AND(Q37=2,Q38=2,F37&gt;E38),1)+IF(AND(Q37=2,Q39=2,G37&gt;E39),1)+IF(AND(Q37=3,Q35=3,C37&gt;E35),1)+IF(AND(Q37=3,Q36=3,D37&gt;E36),1)+IF(AND(Q37=3,Q38=3,F37&gt;E38),1)+IF(AND(Q37=3,Q39=3,G37&gt;E39),1)</f>
        <v>0</v>
      </c>
      <c r="K37" s="306">
        <f>SUM(AND(T37=T35,C37&gt;E35),AND(T37=T36,D37&gt;E36),AND(T37=T38,F37&gt;E38),AND(T37=T39,G37&gt;E39))</f>
        <v>0</v>
      </c>
      <c r="L37" s="312">
        <f>IF(AND(Q37=1,Q35=1),C37-E35)+IF(AND(Q37=1,Q36=1),D37-E36)+IF(AND(Q37=1,Q38=1),F37-E38)+IF(AND(Q37=1,Q39=1),G37-E39)+IF(AND(Q37=2,Q35=2),C37-E35)+IF(AND(Q37=2,Q36=2),D37-E36)+IF(AND(Q37=2,Q38=2),F37-E38)+IF(AND(Q37=2,Q39=2),G37-E39)+IF(AND(Q37=3,Q35=3),C37-E35)+IF(AND(Q37=3,Q36=3),D37-E36)+IF(AND(Q37=3,Q38=3),F37-E38)+IF(AND(Q37=3,Q39=3),G37-E39)+IF(AND(Q37=4,Q35=4),C37-E35)+IF(AND(Q37=4,Q36=4),D37-E36)+IF(AND(Q37=4,Q38=4),F37-E38)+IF(AND(Q37=4,Q39=4),G37-E39)</f>
        <v>0</v>
      </c>
      <c r="M37" s="306">
        <f>SUM(AND(R37=R35,C37&gt;E35),AND(R37=R36,D37&gt;E36),AND(R37=R38,F37&gt;E38),AND(R37=R39,G37&gt;E39))</f>
        <v>0</v>
      </c>
      <c r="N37" s="354" t="str">
        <f>SUM(C37:G37)&amp;"-"&amp;SUM(E35:E39)</f>
        <v>0-0</v>
      </c>
      <c r="O37" s="355">
        <f>C37+D37+F37+G37-E35-E36-E38-E39</f>
        <v>0</v>
      </c>
      <c r="P37" s="307" t="e">
        <f>SUM(C37:G37,E35:E39)/SUM(E35:E39)</f>
        <v>#DIV/0!</v>
      </c>
      <c r="Q37" s="313">
        <f>VALUE(LEFT(H37,1))</f>
        <v>0</v>
      </c>
      <c r="R37" s="205">
        <f>Q37*100000+J37*10000+K37*1000+100*L37</f>
        <v>0</v>
      </c>
      <c r="S37" s="308">
        <f>R37+M37*0.1+IF(ISNONTEXT(B37),0,0.01)+0.0001*O37</f>
        <v>0</v>
      </c>
      <c r="T37" s="309" t="str">
        <f>Q37&amp;J37</f>
        <v>00</v>
      </c>
      <c r="U37" s="300"/>
      <c r="V37" s="300"/>
      <c r="W37" s="300"/>
      <c r="X37" s="300"/>
      <c r="Y37" s="300"/>
      <c r="Z37" s="300"/>
      <c r="AA37" s="300"/>
      <c r="AD37" s="231">
        <f t="shared" si="0"/>
        <v>0</v>
      </c>
      <c r="AE37" s="232" t="str">
        <f>IFERROR(INDEX(V!$R:$R,MATCH(AF37,V!$L:$L,0)),"")</f>
        <v/>
      </c>
      <c r="AF37" s="233" t="str">
        <f t="shared" si="1"/>
        <v/>
      </c>
      <c r="AG37" s="232" t="str">
        <f>IFERROR(INDEX(V!$R:$R,MATCH(AH37,V!$L:$L,0)),"")</f>
        <v/>
      </c>
      <c r="AH37" s="233" t="str">
        <f t="shared" si="2"/>
        <v/>
      </c>
      <c r="AI37" s="232" t="str">
        <f>IFERROR(INDEX(V!$R:$R,MATCH(AJ37,V!$L:$L,0)),"")</f>
        <v/>
      </c>
      <c r="AJ37" s="233" t="str">
        <f t="shared" si="3"/>
        <v/>
      </c>
      <c r="AK37" s="232" t="str">
        <f>IFERROR(INDEX(V!$R:$R,MATCH(AL37,V!$L:$L,0)),"")</f>
        <v/>
      </c>
      <c r="AL37" s="233" t="str">
        <f t="shared" si="4"/>
        <v/>
      </c>
      <c r="AM37" s="232" t="str">
        <f>IFERROR(INDEX(V!$R:$R,MATCH(AN37,V!$L:$L,0)),"")</f>
        <v/>
      </c>
      <c r="AN37" s="233" t="str">
        <f t="shared" si="5"/>
        <v/>
      </c>
      <c r="AO37" s="232" t="str">
        <f>IFERROR(INDEX(V!$R:$R,MATCH(AP37,V!$L:$L,0)),"")</f>
        <v/>
      </c>
      <c r="AP37" s="233" t="str">
        <f t="shared" si="6"/>
        <v/>
      </c>
    </row>
    <row r="38" spans="1:42" hidden="1" x14ac:dyDescent="0.2">
      <c r="A38" s="200">
        <v>4</v>
      </c>
      <c r="B38" s="315"/>
      <c r="C38" s="202"/>
      <c r="D38" s="314"/>
      <c r="E38" s="202"/>
      <c r="F38" s="203"/>
      <c r="G38" s="333"/>
      <c r="H38" s="201" t="str">
        <f>(IF(C38-F35&gt;0,1)+IF(D38-F36&gt;0,1)+IF(E38-F37&gt;0,1)+IF(G38-F39&gt;0,1))&amp;"-"&amp;(IF(C38-F35&lt;0,1)+IF(D38-F36&lt;0,1)+IF(E38-F37&lt;0,1)+IF(G38-F39&lt;0,1))</f>
        <v>0-0</v>
      </c>
      <c r="I38" s="165" t="str">
        <f t="shared" si="9"/>
        <v xml:space="preserve"> </v>
      </c>
      <c r="J38" s="311">
        <f>IF(AND(Q38=1,Q35=1,C38&gt;F35),1)+IF(AND(Q38=1,Q36=1,D38&gt;F36),1)+IF(AND(Q38=1,Q37=1,E38&gt;F37),1)+IF(AND(Q38=1,Q39=1,G38&gt;F39),1)+IF(AND(Q38=2,Q35=2,C38&gt;F35),1)+IF(AND(Q38=2,Q36=2,D38&gt;F36),1)+IF(AND(Q38=2,Q37=2,E38&gt;F37),1)+IF(AND(Q38=2,Q39=2,G38&gt;F39),1)+IF(AND(Q38=3,Q35=3,C38&gt;F35),1)+IF(AND(Q38=3,Q36=3,D38&gt;F36),1)+IF(AND(Q38=3,Q37=3,E38&gt;F37),1)+IF(AND(Q38=3,Q39=3,G38&gt;F39),1)</f>
        <v>0</v>
      </c>
      <c r="K38" s="306">
        <f>SUM(AND(T38=T35,C38&gt;F35),AND(T38=T36,D38&gt;F36),AND(T38=T37,E38&gt;F37),AND(T38=T39,G38&gt;F39))</f>
        <v>0</v>
      </c>
      <c r="L38" s="312">
        <f>IF(AND(Q38=1,Q35=1),C38-F35)+IF(AND(Q38=1,Q36=1),D38-F36)+IF(AND(Q38=1,Q37=1),E38-F37)+IF(AND(Q38=1,Q39=1),G38-F39)+IF(AND(Q38=2,Q35=2),C38-F35)+IF(AND(Q38=2,Q36=2),D38-F36)+IF(AND(Q38=2,Q37=2),E38-F37)+IF(AND(Q38=2,Q39=2),G38-F39)+IF(AND(Q38=3,Q35=3),C38-F35)+IF(AND(Q38=3,Q36=3),D38-F36)+IF(AND(Q38=3,Q37=3),E38-F37)+IF(AND(Q38=3,Q39=3),G38-F39)+IF(AND(Q38=4,Q35=4),C38-F35)+IF(AND(Q38=4,Q36=4),D38-F36)+IF(AND(Q38=4,Q37=4),E38-F37)+IF(AND(Q38=4,Q39=4),G38-F39)</f>
        <v>0</v>
      </c>
      <c r="M38" s="306">
        <f>SUM(AND(R38=R35,C38&gt;F35),AND(R38=R36,D38&gt;F36),AND(R38=R37,E38&gt;F37),AND(R38=R39,G38&gt;F39))</f>
        <v>0</v>
      </c>
      <c r="N38" s="354" t="str">
        <f>SUM(C38:G38)&amp;"-"&amp;SUM(F35:F39)</f>
        <v>0-0</v>
      </c>
      <c r="O38" s="355">
        <f>C38+D38+E38+G38-F35-F36-F37-F39</f>
        <v>0</v>
      </c>
      <c r="P38" s="307" t="e">
        <f>SUM(C38:G38,F35:F39)/SUM(F35:F39)</f>
        <v>#DIV/0!</v>
      </c>
      <c r="Q38" s="313">
        <f>VALUE(LEFT(H38,1))</f>
        <v>0</v>
      </c>
      <c r="R38" s="205">
        <f>Q38*100000+J38*10000+K38*1000+100*L38</f>
        <v>0</v>
      </c>
      <c r="S38" s="308">
        <f>R38+M38*0.1+IF(ISNONTEXT(B38),0,0.01)+0.0001*O38</f>
        <v>0</v>
      </c>
      <c r="T38" s="309" t="str">
        <f>Q38&amp;J38</f>
        <v>00</v>
      </c>
      <c r="U38" s="300"/>
      <c r="V38" s="300"/>
      <c r="W38" s="300"/>
      <c r="X38" s="300"/>
      <c r="Y38" s="300"/>
      <c r="Z38" s="300"/>
      <c r="AA38" s="300"/>
      <c r="AD38" s="231">
        <f t="shared" si="0"/>
        <v>0</v>
      </c>
      <c r="AE38" s="232" t="str">
        <f>IFERROR(INDEX(V!$R:$R,MATCH(AF38,V!$L:$L,0)),"")</f>
        <v/>
      </c>
      <c r="AF38" s="233" t="str">
        <f t="shared" si="1"/>
        <v/>
      </c>
      <c r="AG38" s="232" t="str">
        <f>IFERROR(INDEX(V!$R:$R,MATCH(AH38,V!$L:$L,0)),"")</f>
        <v/>
      </c>
      <c r="AH38" s="233" t="str">
        <f t="shared" si="2"/>
        <v/>
      </c>
      <c r="AI38" s="232" t="str">
        <f>IFERROR(INDEX(V!$R:$R,MATCH(AJ38,V!$L:$L,0)),"")</f>
        <v/>
      </c>
      <c r="AJ38" s="233" t="str">
        <f t="shared" si="3"/>
        <v/>
      </c>
      <c r="AK38" s="232" t="str">
        <f>IFERROR(INDEX(V!$R:$R,MATCH(AL38,V!$L:$L,0)),"")</f>
        <v/>
      </c>
      <c r="AL38" s="233" t="str">
        <f t="shared" si="4"/>
        <v/>
      </c>
      <c r="AM38" s="232" t="str">
        <f>IFERROR(INDEX(V!$R:$R,MATCH(AN38,V!$L:$L,0)),"")</f>
        <v/>
      </c>
      <c r="AN38" s="233" t="str">
        <f t="shared" si="5"/>
        <v/>
      </c>
      <c r="AO38" s="232" t="str">
        <f>IFERROR(INDEX(V!$R:$R,MATCH(AP38,V!$L:$L,0)),"")</f>
        <v/>
      </c>
      <c r="AP38" s="233" t="str">
        <f t="shared" si="6"/>
        <v/>
      </c>
    </row>
    <row r="39" spans="1:42" hidden="1" x14ac:dyDescent="0.2">
      <c r="A39" s="200">
        <v>5</v>
      </c>
      <c r="B39" s="315"/>
      <c r="C39" s="202"/>
      <c r="D39" s="202"/>
      <c r="E39" s="202"/>
      <c r="F39" s="202"/>
      <c r="G39" s="203"/>
      <c r="H39" s="201" t="str">
        <f>(IF(C39-G35&gt;0,1)+IF(D39-G36&gt;0,1)+IF(E39-G37&gt;0,1)+IF(F39-G38&gt;0,1))&amp;"-"&amp;(IF(C39-G35&lt;0,1)+IF(D39-G36&lt;0,1)+IF(E39-G37&lt;0,1)+IF(F39-G38&lt;0,1))</f>
        <v>0-0</v>
      </c>
      <c r="I39" s="165" t="str">
        <f t="shared" si="9"/>
        <v xml:space="preserve"> </v>
      </c>
      <c r="J39" s="311">
        <f>IF(AND(Q39=1,Q35=1,C39&gt;G35),1)+IF(AND(Q39=1,Q36=1,D39&gt;G36),1)+IF(AND(Q39=1,Q37=1,E39&gt;G37),1)+IF(AND(Q39=1,Q38=1,F39&gt;G38),1)+IF(AND(Q39=2,Q35=2,C39&gt;G35),1)+IF(AND(Q39=2,Q36=2,D39&gt;G36),1)+IF(AND(Q39=2,Q37=2,E39&gt;G37),1)+IF(AND(Q39=2,Q38=2,F39&gt;G38),1)+IF(AND(Q39=3,Q35=3,C39&gt;G35),1)+IF(AND(Q39=3,Q36=3,D39&gt;G36),1)+IF(AND(Q39=3,Q37=3,E39&gt;G37),1)+IF(AND(Q39=3,Q38=3,F39&gt;G38),1)</f>
        <v>0</v>
      </c>
      <c r="K39" s="306">
        <f>SUM(AND(T39=T35,C39&gt;G35),AND(T39=T36,D39&gt;G36),AND(T39=T37,E39&gt;G37),AND(T39=T38,F39&gt;G38))</f>
        <v>0</v>
      </c>
      <c r="L39" s="312">
        <f>IF(AND(Q39=1,Q35=1),C39-G35)+IF(AND(Q39=1,Q36=1),D39-G36)+IF(AND(Q39=1,Q37=1),E39-G37)+IF(AND(Q39=1,Q38=1),F39-G38)+IF(AND(Q39=2,Q35=2),C39-G35)+IF(AND(Q39=2,Q36=2),D39-G36)+IF(AND(Q39=2,Q37=2),E39-G37)+IF(AND(Q39=2,Q38=2),F39-G38)+IF(AND(Q39=3,Q35=3),C39-G35)+IF(AND(Q39=3,Q36=3),D39-G36)+IF(AND(Q39=3,Q37=3),E39-G37)+IF(AND(Q39=3,Q38=3),F39-G38)+IF(AND(Q39=4,Q35=4),C39-G35)+IF(AND(Q39=4,Q36=4),D39-G36)+IF(AND(Q39=4,Q37=4),E39-G37)+IF(AND(Q39=4,Q38=4),F39-G38)</f>
        <v>0</v>
      </c>
      <c r="M39" s="306">
        <f>SUM(AND(R39=R35,C39&gt;G35),AND(R39=R36,D39&gt;G36),AND(R39=R37,E39&gt;G37),AND(R39=R38,F39&gt;G38))</f>
        <v>0</v>
      </c>
      <c r="N39" s="354" t="str">
        <f>SUM(C39:G39)&amp;"-"&amp;SUM(G35:G39)</f>
        <v>0-0</v>
      </c>
      <c r="O39" s="355">
        <f>C39+D39+E39+F39-G35-G36-G37-G38</f>
        <v>0</v>
      </c>
      <c r="P39" s="307" t="e">
        <f>SUM(C39:G39,G35:G39)/SUM(G35:G39)</f>
        <v>#DIV/0!</v>
      </c>
      <c r="Q39" s="313">
        <f>VALUE(LEFT(H39,1))</f>
        <v>0</v>
      </c>
      <c r="R39" s="205">
        <f>Q39*100000+J39*10000+K39*1000+100*L39</f>
        <v>0</v>
      </c>
      <c r="S39" s="308">
        <f>R39+M39*0.1+IF(ISNONTEXT(B39),0,0.01)+0.0001*O39</f>
        <v>0</v>
      </c>
      <c r="T39" s="309" t="str">
        <f>Q39&amp;J39</f>
        <v>00</v>
      </c>
      <c r="U39" s="300"/>
      <c r="V39" s="300"/>
      <c r="W39" s="300"/>
      <c r="X39" s="300"/>
      <c r="Y39" s="300"/>
      <c r="Z39" s="300"/>
      <c r="AA39" s="300"/>
      <c r="AD39" s="231">
        <f t="shared" si="0"/>
        <v>0</v>
      </c>
      <c r="AE39" s="232" t="str">
        <f>IFERROR(INDEX(V!$R:$R,MATCH(AF39,V!$L:$L,0)),"")</f>
        <v/>
      </c>
      <c r="AF39" s="233" t="str">
        <f t="shared" si="1"/>
        <v/>
      </c>
      <c r="AG39" s="232" t="str">
        <f>IFERROR(INDEX(V!$R:$R,MATCH(AH39,V!$L:$L,0)),"")</f>
        <v/>
      </c>
      <c r="AH39" s="233" t="str">
        <f t="shared" si="2"/>
        <v/>
      </c>
      <c r="AI39" s="232" t="str">
        <f>IFERROR(INDEX(V!$R:$R,MATCH(AJ39,V!$L:$L,0)),"")</f>
        <v/>
      </c>
      <c r="AJ39" s="233" t="str">
        <f t="shared" si="3"/>
        <v/>
      </c>
      <c r="AK39" s="232" t="str">
        <f>IFERROR(INDEX(V!$R:$R,MATCH(AL39,V!$L:$L,0)),"")</f>
        <v/>
      </c>
      <c r="AL39" s="233" t="str">
        <f t="shared" si="4"/>
        <v/>
      </c>
      <c r="AM39" s="232" t="str">
        <f>IFERROR(INDEX(V!$R:$R,MATCH(AN39,V!$L:$L,0)),"")</f>
        <v/>
      </c>
      <c r="AN39" s="233" t="str">
        <f t="shared" si="5"/>
        <v/>
      </c>
      <c r="AO39" s="232" t="str">
        <f>IFERROR(INDEX(V!$R:$R,MATCH(AP39,V!$L:$L,0)),"")</f>
        <v/>
      </c>
      <c r="AP39" s="233" t="str">
        <f t="shared" si="6"/>
        <v/>
      </c>
    </row>
    <row r="40" spans="1:42" x14ac:dyDescent="0.2">
      <c r="A40" s="316"/>
      <c r="B40" s="317"/>
      <c r="C40" s="318"/>
      <c r="D40" s="319"/>
      <c r="E40" s="318"/>
      <c r="F40" s="320"/>
      <c r="G40" s="321"/>
      <c r="H40" s="322"/>
      <c r="I40" s="183"/>
      <c r="J40" s="300"/>
      <c r="K40" s="300"/>
      <c r="L40" s="300"/>
      <c r="M40" s="300"/>
      <c r="N40" s="356"/>
      <c r="O40" s="356"/>
      <c r="P40" s="300"/>
      <c r="Q40" s="300"/>
      <c r="R40" s="324" t="s">
        <v>246</v>
      </c>
      <c r="S40" s="300"/>
      <c r="T40" s="300"/>
      <c r="U40" s="300"/>
      <c r="V40" s="300"/>
      <c r="W40" s="300"/>
      <c r="X40" s="300"/>
      <c r="Y40" s="300"/>
      <c r="Z40" s="300"/>
      <c r="AA40" s="300"/>
      <c r="AD40" s="231">
        <f t="shared" si="0"/>
        <v>0</v>
      </c>
      <c r="AE40" s="232" t="str">
        <f>IFERROR(INDEX(V!$R:$R,MATCH(AF40,V!$L:$L,0)),"")</f>
        <v/>
      </c>
      <c r="AF40" s="233" t="str">
        <f t="shared" si="1"/>
        <v/>
      </c>
      <c r="AG40" s="232" t="str">
        <f>IFERROR(INDEX(V!$R:$R,MATCH(AH40,V!$L:$L,0)),"")</f>
        <v/>
      </c>
      <c r="AH40" s="233" t="str">
        <f t="shared" si="2"/>
        <v/>
      </c>
      <c r="AI40" s="232" t="str">
        <f>IFERROR(INDEX(V!$R:$R,MATCH(AJ40,V!$L:$L,0)),"")</f>
        <v/>
      </c>
      <c r="AJ40" s="233" t="str">
        <f t="shared" si="3"/>
        <v/>
      </c>
      <c r="AK40" s="232" t="str">
        <f>IFERROR(INDEX(V!$R:$R,MATCH(AL40,V!$L:$L,0)),"")</f>
        <v/>
      </c>
      <c r="AL40" s="233" t="str">
        <f t="shared" si="4"/>
        <v/>
      </c>
      <c r="AM40" s="232" t="str">
        <f>IFERROR(INDEX(V!$R:$R,MATCH(AN40,V!$L:$L,0)),"")</f>
        <v/>
      </c>
      <c r="AN40" s="233" t="str">
        <f t="shared" si="5"/>
        <v/>
      </c>
      <c r="AO40" s="232" t="str">
        <f>IFERROR(INDEX(V!$R:$R,MATCH(AP40,V!$L:$L,0)),"")</f>
        <v/>
      </c>
      <c r="AP40" s="233" t="str">
        <f t="shared" si="6"/>
        <v/>
      </c>
    </row>
    <row r="41" spans="1:42" x14ac:dyDescent="0.2">
      <c r="A41" s="200" t="s">
        <v>5</v>
      </c>
      <c r="B41" s="325"/>
      <c r="C41" s="290">
        <v>1</v>
      </c>
      <c r="D41" s="290">
        <v>2</v>
      </c>
      <c r="E41" s="290">
        <v>3</v>
      </c>
      <c r="F41" s="290"/>
      <c r="G41" s="290"/>
      <c r="H41" s="291" t="s">
        <v>169</v>
      </c>
      <c r="I41" s="161" t="s">
        <v>170</v>
      </c>
      <c r="J41" s="326" t="s">
        <v>239</v>
      </c>
      <c r="K41" s="327" t="s">
        <v>240</v>
      </c>
      <c r="L41" s="328" t="s">
        <v>241</v>
      </c>
      <c r="M41" s="328" t="s">
        <v>242</v>
      </c>
      <c r="N41" s="295" t="s">
        <v>171</v>
      </c>
      <c r="O41" s="295" t="s">
        <v>171</v>
      </c>
      <c r="P41" s="296" t="s">
        <v>243</v>
      </c>
      <c r="Q41" s="329" t="s">
        <v>21</v>
      </c>
      <c r="R41" s="329" t="b">
        <f>OR(AND(COUNTA(B42:B46)=3,COUNTA(C42:G46)=6),AND(COUNTA(B42:B46)=4,COUNTA(C42:G46)=12),AND(COUNTA(B42:B46)=5,COUNTA(C42:G46)=20))</f>
        <v>0</v>
      </c>
      <c r="S41" s="330" t="s">
        <v>244</v>
      </c>
      <c r="T41" s="331" t="s">
        <v>245</v>
      </c>
      <c r="U41" s="300"/>
      <c r="V41" s="300"/>
      <c r="W41" s="300"/>
      <c r="X41" s="300"/>
      <c r="Y41" s="300"/>
      <c r="Z41" s="300"/>
      <c r="AA41" s="300"/>
      <c r="AD41" s="231">
        <f t="shared" si="0"/>
        <v>0</v>
      </c>
      <c r="AE41" s="232" t="str">
        <f>IFERROR(INDEX(V!$R:$R,MATCH(AF41,V!$L:$L,0)),"")</f>
        <v/>
      </c>
      <c r="AF41" s="233" t="str">
        <f t="shared" si="1"/>
        <v/>
      </c>
      <c r="AG41" s="232" t="str">
        <f>IFERROR(INDEX(V!$R:$R,MATCH(AH41,V!$L:$L,0)),"")</f>
        <v/>
      </c>
      <c r="AH41" s="233" t="str">
        <f t="shared" si="2"/>
        <v/>
      </c>
      <c r="AI41" s="232" t="str">
        <f>IFERROR(INDEX(V!$R:$R,MATCH(AJ41,V!$L:$L,0)),"")</f>
        <v/>
      </c>
      <c r="AJ41" s="233" t="str">
        <f t="shared" si="3"/>
        <v/>
      </c>
      <c r="AK41" s="232" t="str">
        <f>IFERROR(INDEX(V!$R:$R,MATCH(AL41,V!$L:$L,0)),"")</f>
        <v/>
      </c>
      <c r="AL41" s="233" t="str">
        <f t="shared" si="4"/>
        <v/>
      </c>
      <c r="AM41" s="232" t="str">
        <f>IFERROR(INDEX(V!$R:$R,MATCH(AN41,V!$L:$L,0)),"")</f>
        <v/>
      </c>
      <c r="AN41" s="233" t="str">
        <f t="shared" si="5"/>
        <v/>
      </c>
      <c r="AO41" s="232" t="str">
        <f>IFERROR(INDEX(V!$R:$R,MATCH(AP41,V!$L:$L,0)),"")</f>
        <v/>
      </c>
      <c r="AP41" s="233" t="str">
        <f t="shared" si="6"/>
        <v/>
      </c>
    </row>
    <row r="42" spans="1:42" x14ac:dyDescent="0.2">
      <c r="A42" s="200">
        <v>1</v>
      </c>
      <c r="B42" s="340"/>
      <c r="C42" s="203"/>
      <c r="D42" s="202"/>
      <c r="E42" s="202"/>
      <c r="F42" s="202"/>
      <c r="G42" s="202"/>
      <c r="H42" s="201" t="str">
        <f>(IF(D42-C43&gt;0,1)+IF(E42-C44&gt;0,1)+IF(F42-C45&gt;0,1)+IF(G42-C46&gt;0,1))&amp;"-"&amp;(IF(D42-C43&lt;0,1)+IF(E42-C44&lt;0,1)+IF(F42-C45&lt;0,1)+IF(G42-C46&lt;0,1))</f>
        <v>0-0</v>
      </c>
      <c r="I42" s="165" t="str">
        <f>IF(AND(B42&lt;&gt;"",R$41=TRUE),A$41&amp;RANK(S42,S$42:S$46,0)," ")</f>
        <v xml:space="preserve"> </v>
      </c>
      <c r="J42" s="303">
        <f>IF(AND(Q42=1,Q43=1,D42&gt;C43),1)+IF(AND(Q42=1,Q44=1,E42&gt;C44),1)+IF(AND(Q42=1,Q45=1,F42&gt;C45),1)+IF(AND(Q42=1,Q46=1,G42&gt;C46),1)+IF(AND(Q42=2,Q43=2,D42&gt;C43),1)+IF(AND(Q42=2,Q44=2,E42&gt;C44),1)+IF(AND(Q42=2,Q45=2,F42&gt;C45),1)+IF(AND(Q42=2,Q46=2,G42&gt;C46),1)+IF(AND(Q42=3,Q43=3,D42&gt;C43),1)+IF(AND(Q42=3,Q44=3,E42&gt;C44),1)+IF(AND(Q42=3,Q45=3,F42&gt;C45),1)+IF(AND(Q42=3,Q46=3,G42&gt;C46),1)</f>
        <v>0</v>
      </c>
      <c r="K42" s="304">
        <f>SUM(AND(T42=T43,D42&gt;C43),AND(T42=T44,E42&gt;C44),AND(T42=T45,F42&gt;C45),AND(T42=T46,G42&gt;C46))</f>
        <v>0</v>
      </c>
      <c r="L42" s="305">
        <f>IF(AND(Q42=1,Q43=1),D42-C43)+IF(AND(Q42=1,Q44=1),E42-C44)+IF(AND(Q42=1,Q45=1),F42-C45)+IF(AND(Q42=1,Q46=1),G42-C46)+IF(AND(Q42=2,Q43=2),D42-C43)+IF(AND(Q42=2,Q44=2),E42-C44)+IF(AND(Q42=2,Q45=2),F42-C45)+IF(AND(Q42=2,Q46=2),G42-C46)+IF(AND(Q42=3,Q43=3),D42-C43)+IF(AND(Q42=3,Q44=3),E42-C44)+IF(AND(Q42=3,Q45=3),F42-C45)+IF(AND(Q42=3,Q46=3),G42-C46)+IF(AND(Q42=4,Q43=4),D42-C43)+IF(AND(Q42=4,Q44=4),E42-C44)+IF(AND(Q42=4,Q45=4),F42-C45)+IF(AND(Q42=4,Q46=4),G42-C46)</f>
        <v>0</v>
      </c>
      <c r="M42" s="306">
        <f>SUM(AND(R42=R43,D42&gt;C43),AND(R42=R44,E42&gt;C44),AND(R42=R45,F42&gt;C45),AND(R42=R46,G42&gt;C46))</f>
        <v>0</v>
      </c>
      <c r="N42" s="354" t="str">
        <f>SUM(C42:G42)&amp;"-"&amp;SUM(C42:C46)</f>
        <v>0-0</v>
      </c>
      <c r="O42" s="355">
        <f>D42+E42+F42+G42-C43-C44-C45-C46</f>
        <v>0</v>
      </c>
      <c r="P42" s="307" t="e">
        <f>SUM(C42:G42,C42:C46)/SUM(C42:C46)</f>
        <v>#DIV/0!</v>
      </c>
      <c r="Q42" s="204">
        <f>VALUE(LEFT(H42,1))</f>
        <v>0</v>
      </c>
      <c r="R42" s="205">
        <f>Q42*100000+J42*10000+K42*1000+100*L42</f>
        <v>0</v>
      </c>
      <c r="S42" s="308">
        <f>R42+M42*0.1+IF(ISNONTEXT(B42),0,0.01)+0.0001*O42</f>
        <v>0</v>
      </c>
      <c r="T42" s="309" t="str">
        <f>Q42&amp;J42</f>
        <v>00</v>
      </c>
      <c r="U42" s="300"/>
      <c r="V42" s="300"/>
      <c r="W42" s="300"/>
      <c r="X42" s="300"/>
      <c r="Y42" s="300"/>
      <c r="Z42" s="300"/>
      <c r="AA42" s="300"/>
      <c r="AD42" s="231">
        <f t="shared" si="0"/>
        <v>0</v>
      </c>
      <c r="AE42" s="232" t="str">
        <f>IFERROR(INDEX(V!$R:$R,MATCH(AF42,V!$L:$L,0)),"")</f>
        <v/>
      </c>
      <c r="AF42" s="233" t="str">
        <f t="shared" si="1"/>
        <v/>
      </c>
      <c r="AG42" s="232" t="str">
        <f>IFERROR(INDEX(V!$R:$R,MATCH(AH42,V!$L:$L,0)),"")</f>
        <v/>
      </c>
      <c r="AH42" s="233" t="str">
        <f t="shared" si="2"/>
        <v/>
      </c>
      <c r="AI42" s="232" t="str">
        <f>IFERROR(INDEX(V!$R:$R,MATCH(AJ42,V!$L:$L,0)),"")</f>
        <v/>
      </c>
      <c r="AJ42" s="233" t="str">
        <f t="shared" si="3"/>
        <v/>
      </c>
      <c r="AK42" s="232" t="str">
        <f>IFERROR(INDEX(V!$R:$R,MATCH(AL42,V!$L:$L,0)),"")</f>
        <v/>
      </c>
      <c r="AL42" s="233" t="str">
        <f t="shared" si="4"/>
        <v/>
      </c>
      <c r="AM42" s="232" t="str">
        <f>IFERROR(INDEX(V!$R:$R,MATCH(AN42,V!$L:$L,0)),"")</f>
        <v/>
      </c>
      <c r="AN42" s="233" t="str">
        <f t="shared" si="5"/>
        <v/>
      </c>
      <c r="AO42" s="232" t="str">
        <f>IFERROR(INDEX(V!$R:$R,MATCH(AP42,V!$L:$L,0)),"")</f>
        <v/>
      </c>
      <c r="AP42" s="233" t="str">
        <f t="shared" si="6"/>
        <v/>
      </c>
    </row>
    <row r="43" spans="1:42" x14ac:dyDescent="0.2">
      <c r="A43" s="200">
        <v>2</v>
      </c>
      <c r="B43" s="310"/>
      <c r="C43" s="202"/>
      <c r="D43" s="203"/>
      <c r="E43" s="202"/>
      <c r="F43" s="202"/>
      <c r="G43" s="202"/>
      <c r="H43" s="201" t="str">
        <f>(IF(C43-D42&gt;0,1)+IF(E43-D44&gt;0,1)+IF(F43-D45&gt;0,1)+IF(G43-D46&gt;0,1))&amp;"-"&amp;(IF(C43-D42&lt;0,1)+IF(E43-D44&lt;0,1)+IF(F43-D45&lt;0,1)+IF(G43-D46&lt;0,1))</f>
        <v>0-0</v>
      </c>
      <c r="I43" s="165" t="str">
        <f t="shared" ref="I43:I46" si="10">IF(AND(B43&lt;&gt;"",R$41=TRUE),A$41&amp;RANK(S43,S$42:S$46,0)," ")</f>
        <v xml:space="preserve"> </v>
      </c>
      <c r="J43" s="311">
        <f>IF(AND(Q43=1,Q42=1,C43&gt;D42),1)+IF(AND(Q43=1,Q44=1,E43&gt;D44),1)+IF(AND(Q43=1,Q45=1,F43&gt;D45),1)+IF(AND(Q43=1,Q46=1,G43&gt;D46),1)+IF(AND(Q43=2,Q42=2,C43&gt;D42),1)+IF(AND(Q43=2,Q44=2,E43&gt;D44),1)+IF(AND(Q43=2,Q45=2,F43&gt;D45),1)+IF(AND(Q43=2,Q46=2,G43&gt;D46),1)+IF(AND(Q43=3,Q42=3,C43&gt;D42),1)+IF(AND(Q43=3,Q44=3,E43&gt;D44),1)+IF(AND(Q43=3,Q45=3,F43&gt;D45),1)+IF(AND(Q43=3,Q46=3,G43&gt;D46),1)</f>
        <v>0</v>
      </c>
      <c r="K43" s="306">
        <f>SUM(AND(T43=T42,C43&gt;D42),AND(T43=T44,E43&gt;D44),AND(T43=T45,F43&gt;D45),AND(T43=T46,G43&gt;D46))</f>
        <v>0</v>
      </c>
      <c r="L43" s="312">
        <f>IF(AND(Q43=1,Q42=1),C43-D42)+IF(AND(Q43=1,Q44=1),E43-D44)+IF(AND(Q43=1,Q45=1),F43-D45)+IF(AND(Q43=1,Q46=1),G43-D46)+IF(AND(Q43=2,Q42=2),C43-D42)+IF(AND(Q43=2,Q44=2),E43-D44)+IF(AND(Q43=2,Q45=2),F43-D45)+IF(AND(Q43=2,Q46=2),G43-D46)+IF(AND(Q43=3,Q42=3),C43-D42)+IF(AND(Q43=3,Q44=3),E43-D44)+IF(AND(Q43=3,Q45=3),F43-D45)+IF(AND(Q43=3,Q46=3),G43-D46)+IF(AND(Q43=4,Q42=4),C43-D42)+IF(AND(Q43=4,Q44=4),E43-D44)+IF(AND(Q43=4,Q45=4),F43-D45)+IF(AND(Q43=4,Q46=4),G43-D46)</f>
        <v>0</v>
      </c>
      <c r="M43" s="306">
        <f>SUM(AND(R43=R42,C43&gt;D42),AND(R43=R44,E43&gt;D44),AND(R43=R45,F43&gt;D45),AND(R43=R46,G43&gt;D46))</f>
        <v>0</v>
      </c>
      <c r="N43" s="354" t="str">
        <f>SUM(C43:G43)&amp;"-"&amp;SUM(D42:D46)</f>
        <v>0-0</v>
      </c>
      <c r="O43" s="355">
        <f>C43+E43+F43+G43-D42-D44-D45-D46</f>
        <v>0</v>
      </c>
      <c r="P43" s="307" t="e">
        <f>SUM(C43:G43,D42:D46)/SUM(D42:D46)</f>
        <v>#DIV/0!</v>
      </c>
      <c r="Q43" s="313">
        <f>VALUE(LEFT(H43,1))</f>
        <v>0</v>
      </c>
      <c r="R43" s="205">
        <f>Q43*100000+J43*10000+K43*1000+100*L43</f>
        <v>0</v>
      </c>
      <c r="S43" s="308">
        <f>R43+M43*0.1+IF(ISNONTEXT(B43),0,0.01)+0.0001*O43</f>
        <v>0</v>
      </c>
      <c r="T43" s="309" t="str">
        <f>Q43&amp;J43</f>
        <v>00</v>
      </c>
      <c r="U43" s="300"/>
      <c r="V43" s="300"/>
      <c r="W43" s="300"/>
      <c r="X43" s="300"/>
      <c r="Y43" s="300"/>
      <c r="Z43" s="300"/>
      <c r="AA43" s="300"/>
      <c r="AD43" s="231">
        <f t="shared" si="0"/>
        <v>0</v>
      </c>
      <c r="AE43" s="232" t="str">
        <f>IFERROR(INDEX(V!$R:$R,MATCH(AF43,V!$L:$L,0)),"")</f>
        <v/>
      </c>
      <c r="AF43" s="233" t="str">
        <f t="shared" si="1"/>
        <v/>
      </c>
      <c r="AG43" s="232" t="str">
        <f>IFERROR(INDEX(V!$R:$R,MATCH(AH43,V!$L:$L,0)),"")</f>
        <v/>
      </c>
      <c r="AH43" s="233" t="str">
        <f t="shared" si="2"/>
        <v/>
      </c>
      <c r="AI43" s="232" t="str">
        <f>IFERROR(INDEX(V!$R:$R,MATCH(AJ43,V!$L:$L,0)),"")</f>
        <v/>
      </c>
      <c r="AJ43" s="233" t="str">
        <f t="shared" si="3"/>
        <v/>
      </c>
      <c r="AK43" s="232" t="str">
        <f>IFERROR(INDEX(V!$R:$R,MATCH(AL43,V!$L:$L,0)),"")</f>
        <v/>
      </c>
      <c r="AL43" s="233" t="str">
        <f t="shared" si="4"/>
        <v/>
      </c>
      <c r="AM43" s="232" t="str">
        <f>IFERROR(INDEX(V!$R:$R,MATCH(AN43,V!$L:$L,0)),"")</f>
        <v/>
      </c>
      <c r="AN43" s="233" t="str">
        <f t="shared" si="5"/>
        <v/>
      </c>
      <c r="AO43" s="232" t="str">
        <f>IFERROR(INDEX(V!$R:$R,MATCH(AP43,V!$L:$L,0)),"")</f>
        <v/>
      </c>
      <c r="AP43" s="233" t="str">
        <f t="shared" si="6"/>
        <v/>
      </c>
    </row>
    <row r="44" spans="1:42" x14ac:dyDescent="0.2">
      <c r="A44" s="200">
        <v>3</v>
      </c>
      <c r="B44" s="310"/>
      <c r="C44" s="202"/>
      <c r="D44" s="314"/>
      <c r="E44" s="203"/>
      <c r="F44" s="202"/>
      <c r="G44" s="202"/>
      <c r="H44" s="201" t="str">
        <f>(IF(C44-E42&gt;0,1)+IF(D44-E43&gt;0,1)+IF(F44-E45&gt;0,1)+IF(G44-E46&gt;0,1))&amp;"-"&amp;(IF(C44-E42&lt;0,1)+IF(D44-E43&lt;0,1)+IF(F44-E45&lt;0,1)+IF(G44-E46&lt;0,1))</f>
        <v>0-0</v>
      </c>
      <c r="I44" s="165" t="str">
        <f t="shared" si="10"/>
        <v xml:space="preserve"> </v>
      </c>
      <c r="J44" s="311">
        <f>IF(AND(Q44=1,Q42=1,C44&gt;E42),1)+IF(AND(Q44=1,Q43=1,D44&gt;E43),1)+IF(AND(Q44=1,Q45=1,F44&gt;E45),1)+IF(AND(Q44=1,Q46=1,G44&gt;E46),1)+IF(AND(Q44=2,Q42=2,C44&gt;E42),1)+IF(AND(Q44=2,Q43=2,D44&gt;E43),1)+IF(AND(Q44=2,Q45=2,F44&gt;E45),1)+IF(AND(Q44=2,Q46=2,G44&gt;E46),1)+IF(AND(Q44=3,Q42=3,C44&gt;E42),1)+IF(AND(Q44=3,Q43=3,D44&gt;E43),1)+IF(AND(Q44=3,Q45=3,F44&gt;E45),1)+IF(AND(Q44=3,Q46=3,G44&gt;E46),1)</f>
        <v>0</v>
      </c>
      <c r="K44" s="306">
        <f>SUM(AND(T44=T42,C44&gt;E42),AND(T44=T43,D44&gt;E43),AND(T44=T45,F44&gt;E45),AND(T44=T46,G44&gt;E46))</f>
        <v>0</v>
      </c>
      <c r="L44" s="312">
        <f>IF(AND(Q44=1,Q42=1),C44-E42)+IF(AND(Q44=1,Q43=1),D44-E43)+IF(AND(Q44=1,Q45=1),F44-E45)+IF(AND(Q44=1,Q46=1),G44-E46)+IF(AND(Q44=2,Q42=2),C44-E42)+IF(AND(Q44=2,Q43=2),D44-E43)+IF(AND(Q44=2,Q45=2),F44-E45)+IF(AND(Q44=2,Q46=2),G44-E46)+IF(AND(Q44=3,Q42=3),C44-E42)+IF(AND(Q44=3,Q43=3),D44-E43)+IF(AND(Q44=3,Q45=3),F44-E45)+IF(AND(Q44=3,Q46=3),G44-E46)+IF(AND(Q44=4,Q42=4),C44-E42)+IF(AND(Q44=4,Q43=4),D44-E43)+IF(AND(Q44=4,Q45=4),F44-E45)+IF(AND(Q44=4,Q46=4),G44-E46)</f>
        <v>0</v>
      </c>
      <c r="M44" s="306">
        <f>SUM(AND(R44=R42,C44&gt;E42),AND(R44=R43,D44&gt;E43),AND(R44=R45,F44&gt;E45),AND(R44=R46,G44&gt;E46))</f>
        <v>0</v>
      </c>
      <c r="N44" s="354" t="str">
        <f>SUM(C44:G44)&amp;"-"&amp;SUM(E42:E46)</f>
        <v>0-0</v>
      </c>
      <c r="O44" s="355">
        <f>C44+D44+F44+G44-E42-E43-E45-E46</f>
        <v>0</v>
      </c>
      <c r="P44" s="307" t="e">
        <f>SUM(C44:G44,E42:E46)/SUM(E42:E46)</f>
        <v>#DIV/0!</v>
      </c>
      <c r="Q44" s="313">
        <f>VALUE(LEFT(H44,1))</f>
        <v>0</v>
      </c>
      <c r="R44" s="205">
        <f>Q44*100000+J44*10000+K44*1000+100*L44</f>
        <v>0</v>
      </c>
      <c r="S44" s="308">
        <f>R44+M44*0.1+IF(ISNONTEXT(B44),0,0.01)+0.0001*O44</f>
        <v>0</v>
      </c>
      <c r="T44" s="309" t="str">
        <f>Q44&amp;J44</f>
        <v>00</v>
      </c>
      <c r="U44" s="300"/>
      <c r="V44" s="300"/>
      <c r="W44" s="300"/>
      <c r="X44" s="300"/>
      <c r="Y44" s="300"/>
      <c r="Z44" s="300"/>
      <c r="AA44" s="300"/>
      <c r="AD44" s="231">
        <f t="shared" si="0"/>
        <v>0</v>
      </c>
      <c r="AE44" s="232" t="str">
        <f>IFERROR(INDEX(V!$R:$R,MATCH(AF44,V!$L:$L,0)),"")</f>
        <v/>
      </c>
      <c r="AF44" s="233" t="str">
        <f t="shared" si="1"/>
        <v/>
      </c>
      <c r="AG44" s="232" t="str">
        <f>IFERROR(INDEX(V!$R:$R,MATCH(AH44,V!$L:$L,0)),"")</f>
        <v/>
      </c>
      <c r="AH44" s="233" t="str">
        <f t="shared" si="2"/>
        <v/>
      </c>
      <c r="AI44" s="232" t="str">
        <f>IFERROR(INDEX(V!$R:$R,MATCH(AJ44,V!$L:$L,0)),"")</f>
        <v/>
      </c>
      <c r="AJ44" s="233" t="str">
        <f t="shared" si="3"/>
        <v/>
      </c>
      <c r="AK44" s="232" t="str">
        <f>IFERROR(INDEX(V!$R:$R,MATCH(AL44,V!$L:$L,0)),"")</f>
        <v/>
      </c>
      <c r="AL44" s="233" t="str">
        <f t="shared" si="4"/>
        <v/>
      </c>
      <c r="AM44" s="232" t="str">
        <f>IFERROR(INDEX(V!$R:$R,MATCH(AN44,V!$L:$L,0)),"")</f>
        <v/>
      </c>
      <c r="AN44" s="233" t="str">
        <f t="shared" si="5"/>
        <v/>
      </c>
      <c r="AO44" s="232" t="str">
        <f>IFERROR(INDEX(V!$R:$R,MATCH(AP44,V!$L:$L,0)),"")</f>
        <v/>
      </c>
      <c r="AP44" s="233" t="str">
        <f t="shared" si="6"/>
        <v/>
      </c>
    </row>
    <row r="45" spans="1:42" hidden="1" x14ac:dyDescent="0.2">
      <c r="A45" s="200">
        <v>4</v>
      </c>
      <c r="B45" s="315"/>
      <c r="C45" s="202"/>
      <c r="D45" s="314"/>
      <c r="E45" s="202"/>
      <c r="F45" s="203"/>
      <c r="G45" s="333"/>
      <c r="H45" s="201" t="str">
        <f>(IF(C45-F42&gt;0,1)+IF(D45-F43&gt;0,1)+IF(E45-F44&gt;0,1)+IF(G45-F46&gt;0,1))&amp;"-"&amp;(IF(C45-F42&lt;0,1)+IF(D45-F43&lt;0,1)+IF(E45-F44&lt;0,1)+IF(G45-F46&lt;0,1))</f>
        <v>0-0</v>
      </c>
      <c r="I45" s="165" t="str">
        <f t="shared" si="10"/>
        <v xml:space="preserve"> </v>
      </c>
      <c r="J45" s="311">
        <f>IF(AND(Q45=1,Q42=1,C45&gt;F42),1)+IF(AND(Q45=1,Q43=1,D45&gt;F43),1)+IF(AND(Q45=1,Q44=1,E45&gt;F44),1)+IF(AND(Q45=1,Q46=1,G45&gt;F46),1)+IF(AND(Q45=2,Q42=2,C45&gt;F42),1)+IF(AND(Q45=2,Q43=2,D45&gt;F43),1)+IF(AND(Q45=2,Q44=2,E45&gt;F44),1)+IF(AND(Q45=2,Q46=2,G45&gt;F46),1)+IF(AND(Q45=3,Q42=3,C45&gt;F42),1)+IF(AND(Q45=3,Q43=3,D45&gt;F43),1)+IF(AND(Q45=3,Q44=3,E45&gt;F44),1)+IF(AND(Q45=3,Q46=3,G45&gt;F46),1)</f>
        <v>0</v>
      </c>
      <c r="K45" s="306">
        <f>SUM(AND(T45=T42,C45&gt;F42),AND(T45=T43,D45&gt;F43),AND(T45=T44,E45&gt;F44),AND(T45=T46,G45&gt;F46))</f>
        <v>0</v>
      </c>
      <c r="L45" s="312">
        <f>IF(AND(Q45=1,Q42=1),C45-F42)+IF(AND(Q45=1,Q43=1),D45-F43)+IF(AND(Q45=1,Q44=1),E45-F44)+IF(AND(Q45=1,Q46=1),G45-F46)+IF(AND(Q45=2,Q42=2),C45-F42)+IF(AND(Q45=2,Q43=2),D45-F43)+IF(AND(Q45=2,Q44=2),E45-F44)+IF(AND(Q45=2,Q46=2),G45-F46)+IF(AND(Q45=3,Q42=3),C45-F42)+IF(AND(Q45=3,Q43=3),D45-F43)+IF(AND(Q45=3,Q44=3),E45-F44)+IF(AND(Q45=3,Q46=3),G45-F46)+IF(AND(Q45=4,Q42=4),C45-F42)+IF(AND(Q45=4,Q43=4),D45-F43)+IF(AND(Q45=4,Q44=4),E45-F44)+IF(AND(Q45=4,Q46=4),G45-F46)</f>
        <v>0</v>
      </c>
      <c r="M45" s="306">
        <f>SUM(AND(R45=R42,C45&gt;F42),AND(R45=R43,D45&gt;F43),AND(R45=R44,E45&gt;F44),AND(R45=R46,G45&gt;F46))</f>
        <v>0</v>
      </c>
      <c r="N45" s="354" t="str">
        <f>SUM(C45:G45)&amp;"-"&amp;SUM(F42:F46)</f>
        <v>0-0</v>
      </c>
      <c r="O45" s="355">
        <f>C45+D45+E45+G45-F42-F43-F44-F46</f>
        <v>0</v>
      </c>
      <c r="P45" s="307" t="e">
        <f>SUM(C45:G45,F42:F46)/SUM(F42:F46)</f>
        <v>#DIV/0!</v>
      </c>
      <c r="Q45" s="313">
        <f>VALUE(LEFT(H45,1))</f>
        <v>0</v>
      </c>
      <c r="R45" s="205">
        <f>Q45*100000+J45*10000+K45*1000+100*L45</f>
        <v>0</v>
      </c>
      <c r="S45" s="308">
        <f>R45+M45*0.1+IF(ISNONTEXT(B45),0,0.01)+0.0001*O45</f>
        <v>0</v>
      </c>
      <c r="T45" s="309" t="str">
        <f>Q45&amp;J45</f>
        <v>00</v>
      </c>
      <c r="U45" s="300"/>
      <c r="V45" s="300"/>
      <c r="W45" s="300"/>
      <c r="X45" s="300"/>
      <c r="Y45" s="300"/>
      <c r="Z45" s="300"/>
      <c r="AA45" s="300"/>
      <c r="AB45" s="300"/>
      <c r="AC45" s="300"/>
      <c r="AD45" s="300"/>
      <c r="AE45" s="300"/>
      <c r="AF45" s="300"/>
      <c r="AG45" s="300"/>
      <c r="AH45" s="300"/>
      <c r="AI45" s="300"/>
      <c r="AJ45" s="300"/>
    </row>
    <row r="46" spans="1:42" hidden="1" x14ac:dyDescent="0.2">
      <c r="A46" s="200">
        <v>5</v>
      </c>
      <c r="B46" s="315"/>
      <c r="C46" s="202"/>
      <c r="D46" s="202"/>
      <c r="E46" s="202"/>
      <c r="F46" s="202"/>
      <c r="G46" s="203"/>
      <c r="H46" s="201" t="str">
        <f>(IF(C46-G42&gt;0,1)+IF(D46-G43&gt;0,1)+IF(E46-G44&gt;0,1)+IF(F46-G45&gt;0,1))&amp;"-"&amp;(IF(C46-G42&lt;0,1)+IF(D46-G43&lt;0,1)+IF(E46-G44&lt;0,1)+IF(F46-G45&lt;0,1))</f>
        <v>0-0</v>
      </c>
      <c r="I46" s="165" t="str">
        <f t="shared" si="10"/>
        <v xml:space="preserve"> </v>
      </c>
      <c r="J46" s="311">
        <f>IF(AND(Q46=1,Q42=1,C46&gt;G42),1)+IF(AND(Q46=1,Q43=1,D46&gt;G43),1)+IF(AND(Q46=1,Q44=1,E46&gt;G44),1)+IF(AND(Q46=1,Q45=1,F46&gt;G45),1)+IF(AND(Q46=2,Q42=2,C46&gt;G42),1)+IF(AND(Q46=2,Q43=2,D46&gt;G43),1)+IF(AND(Q46=2,Q44=2,E46&gt;G44),1)+IF(AND(Q46=2,Q45=2,F46&gt;G45),1)+IF(AND(Q46=3,Q42=3,C46&gt;G42),1)+IF(AND(Q46=3,Q43=3,D46&gt;G43),1)+IF(AND(Q46=3,Q44=3,E46&gt;G44),1)+IF(AND(Q46=3,Q45=3,F46&gt;G45),1)</f>
        <v>0</v>
      </c>
      <c r="K46" s="306">
        <f>SUM(AND(T46=T42,C46&gt;G42),AND(T46=T43,D46&gt;G43),AND(T46=T44,E46&gt;G44),AND(T46=T45,F46&gt;G45))</f>
        <v>0</v>
      </c>
      <c r="L46" s="312">
        <f>IF(AND(Q46=1,Q42=1),C46-G42)+IF(AND(Q46=1,Q43=1),D46-G43)+IF(AND(Q46=1,Q44=1),E46-G44)+IF(AND(Q46=1,Q45=1),F46-G45)+IF(AND(Q46=2,Q42=2),C46-G42)+IF(AND(Q46=2,Q43=2),D46-G43)+IF(AND(Q46=2,Q44=2),E46-G44)+IF(AND(Q46=2,Q45=2),F46-G45)+IF(AND(Q46=3,Q42=3),C46-G42)+IF(AND(Q46=3,Q43=3),D46-G43)+IF(AND(Q46=3,Q44=3),E46-G44)+IF(AND(Q46=3,Q45=3),F46-G45)+IF(AND(Q46=4,Q42=4),C46-G42)+IF(AND(Q46=4,Q43=4),D46-G43)+IF(AND(Q46=4,Q44=4),E46-G44)+IF(AND(Q46=4,Q45=4),F46-G45)</f>
        <v>0</v>
      </c>
      <c r="M46" s="306">
        <f>SUM(AND(R46=R42,C46&gt;G42),AND(R46=R43,D46&gt;G43),AND(R46=R44,E46&gt;G44),AND(R46=R45,F46&gt;G45))</f>
        <v>0</v>
      </c>
      <c r="N46" s="354" t="str">
        <f>SUM(C46:G46)&amp;"-"&amp;SUM(G42:G46)</f>
        <v>0-0</v>
      </c>
      <c r="O46" s="355">
        <f>C46+D46+E46+F46-G42-G43-G44-G45</f>
        <v>0</v>
      </c>
      <c r="P46" s="307" t="e">
        <f>SUM(C46:G46,G42:G46)/SUM(G42:G46)</f>
        <v>#DIV/0!</v>
      </c>
      <c r="Q46" s="313">
        <f>VALUE(LEFT(H46,1))</f>
        <v>0</v>
      </c>
      <c r="R46" s="205">
        <f>Q46*100000+J46*10000+K46*1000+100*L46</f>
        <v>0</v>
      </c>
      <c r="S46" s="308">
        <f>R46+M46*0.1+IF(ISNONTEXT(B46),0,0.01)+0.0001*O46</f>
        <v>0</v>
      </c>
      <c r="T46" s="309" t="str">
        <f>Q46&amp;J46</f>
        <v>00</v>
      </c>
      <c r="U46" s="300"/>
      <c r="V46" s="300"/>
      <c r="W46" s="300"/>
      <c r="X46" s="300"/>
      <c r="Y46" s="300"/>
      <c r="Z46" s="300"/>
      <c r="AA46" s="300"/>
      <c r="AB46" s="300"/>
      <c r="AC46" s="300"/>
      <c r="AD46" s="300"/>
      <c r="AE46" s="300"/>
      <c r="AF46" s="300"/>
      <c r="AG46" s="300"/>
      <c r="AH46" s="300"/>
      <c r="AI46" s="300"/>
      <c r="AJ46" s="300"/>
    </row>
    <row r="47" spans="1:42" hidden="1" x14ac:dyDescent="0.2">
      <c r="A47" s="316"/>
      <c r="B47" s="317"/>
      <c r="C47" s="318"/>
      <c r="D47" s="319"/>
      <c r="E47" s="318"/>
      <c r="F47" s="320"/>
      <c r="G47" s="321"/>
      <c r="H47" s="322"/>
      <c r="I47" s="334"/>
      <c r="J47" s="300"/>
      <c r="K47" s="300"/>
      <c r="L47" s="300"/>
      <c r="M47" s="300"/>
      <c r="N47" s="356"/>
      <c r="O47" s="356"/>
      <c r="P47" s="300"/>
      <c r="Q47" s="300"/>
      <c r="R47" s="324" t="s">
        <v>246</v>
      </c>
      <c r="S47" s="300"/>
      <c r="T47" s="300"/>
      <c r="U47" s="300"/>
      <c r="V47" s="300"/>
      <c r="W47" s="300"/>
      <c r="X47" s="300"/>
      <c r="Y47" s="300"/>
      <c r="Z47" s="300"/>
      <c r="AA47" s="300"/>
      <c r="AB47" s="300"/>
      <c r="AC47" s="300"/>
      <c r="AD47" s="300"/>
      <c r="AE47" s="300"/>
      <c r="AF47" s="300"/>
      <c r="AG47" s="300"/>
      <c r="AH47" s="300"/>
      <c r="AI47" s="300"/>
      <c r="AJ47" s="300"/>
    </row>
    <row r="48" spans="1:42" hidden="1" x14ac:dyDescent="0.2">
      <c r="A48" s="300"/>
      <c r="B48" s="300"/>
      <c r="C48" s="300"/>
      <c r="D48" s="300"/>
      <c r="E48" s="300"/>
      <c r="F48" s="300"/>
      <c r="G48" s="300"/>
      <c r="H48" s="300"/>
      <c r="I48" s="300"/>
      <c r="J48" s="300"/>
      <c r="K48" s="300"/>
      <c r="L48" s="300"/>
      <c r="M48" s="300"/>
      <c r="N48" s="300"/>
      <c r="O48" s="300"/>
      <c r="P48" s="300"/>
      <c r="Q48" s="300"/>
      <c r="R48" s="300"/>
      <c r="S48" s="300"/>
      <c r="T48" s="300"/>
      <c r="U48" s="300"/>
      <c r="V48" s="300"/>
      <c r="W48" s="300"/>
      <c r="X48" s="300"/>
      <c r="Y48" s="300"/>
      <c r="Z48" s="300"/>
      <c r="AA48" s="300"/>
      <c r="AB48" s="300"/>
      <c r="AC48" s="300"/>
      <c r="AD48" s="300"/>
      <c r="AE48" s="300"/>
      <c r="AF48" s="300"/>
      <c r="AG48" s="300"/>
      <c r="AH48" s="300"/>
      <c r="AI48" s="300"/>
      <c r="AJ48" s="300"/>
    </row>
    <row r="49" spans="1:36" hidden="1" x14ac:dyDescent="0.2">
      <c r="A49" s="300"/>
      <c r="B49" s="300"/>
      <c r="C49" s="300"/>
      <c r="D49" s="300"/>
      <c r="E49" s="300"/>
      <c r="F49" s="300"/>
      <c r="G49" s="300"/>
      <c r="H49" s="300"/>
      <c r="I49" s="300"/>
      <c r="J49" s="300"/>
      <c r="K49" s="300"/>
      <c r="L49" s="300"/>
      <c r="M49" s="300"/>
      <c r="N49" s="300"/>
      <c r="O49" s="300"/>
      <c r="P49" s="300"/>
      <c r="Q49" s="300"/>
      <c r="R49" s="300"/>
      <c r="S49" s="300"/>
      <c r="T49" s="300"/>
      <c r="U49" s="300"/>
      <c r="V49" s="300"/>
      <c r="W49" s="300"/>
      <c r="X49" s="300"/>
      <c r="Y49" s="300"/>
      <c r="Z49" s="300"/>
      <c r="AA49" s="300"/>
      <c r="AB49" s="300"/>
      <c r="AC49" s="300"/>
      <c r="AD49" s="300"/>
      <c r="AE49" s="300"/>
      <c r="AF49" s="300"/>
      <c r="AG49" s="300"/>
      <c r="AH49" s="300"/>
      <c r="AI49" s="300"/>
      <c r="AJ49" s="300"/>
    </row>
    <row r="50" spans="1:36" hidden="1" x14ac:dyDescent="0.2">
      <c r="A50" s="300"/>
      <c r="B50" s="300"/>
      <c r="C50" s="300"/>
      <c r="D50" s="300"/>
      <c r="E50" s="300"/>
      <c r="F50" s="300"/>
      <c r="G50" s="300"/>
      <c r="H50" s="300"/>
      <c r="I50" s="300"/>
      <c r="J50" s="300"/>
      <c r="K50" s="300"/>
      <c r="L50" s="300"/>
      <c r="M50" s="300"/>
      <c r="N50" s="300"/>
      <c r="O50" s="300"/>
      <c r="P50" s="300"/>
      <c r="Q50" s="300"/>
      <c r="R50" s="300"/>
      <c r="S50" s="300"/>
      <c r="T50" s="300"/>
      <c r="U50" s="300"/>
      <c r="V50" s="300"/>
      <c r="W50" s="300"/>
      <c r="X50" s="300"/>
      <c r="Y50" s="300"/>
      <c r="Z50" s="300"/>
      <c r="AA50" s="300"/>
      <c r="AB50" s="300"/>
      <c r="AC50" s="300"/>
      <c r="AD50" s="300"/>
      <c r="AE50" s="300"/>
      <c r="AF50" s="300"/>
      <c r="AG50" s="300"/>
      <c r="AH50" s="300"/>
      <c r="AI50" s="300"/>
      <c r="AJ50" s="300"/>
    </row>
    <row r="51" spans="1:36" hidden="1" x14ac:dyDescent="0.2">
      <c r="A51" s="300"/>
      <c r="B51" s="300"/>
      <c r="C51" s="300"/>
      <c r="D51" s="300"/>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300"/>
      <c r="AE51" s="300"/>
      <c r="AF51" s="300"/>
      <c r="AG51" s="300"/>
      <c r="AH51" s="300"/>
      <c r="AI51" s="300"/>
      <c r="AJ51" s="300"/>
    </row>
    <row r="52" spans="1:36" hidden="1" x14ac:dyDescent="0.2">
      <c r="A52" s="300"/>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300"/>
      <c r="AE52" s="300"/>
      <c r="AF52" s="300"/>
      <c r="AG52" s="300"/>
      <c r="AH52" s="300"/>
      <c r="AI52" s="300"/>
      <c r="AJ52" s="300"/>
    </row>
    <row r="53" spans="1:36" hidden="1" x14ac:dyDescent="0.2">
      <c r="A53" s="300"/>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0"/>
      <c r="AD53" s="300"/>
      <c r="AE53" s="300"/>
      <c r="AF53" s="300"/>
      <c r="AG53" s="300"/>
      <c r="AH53" s="300"/>
      <c r="AI53" s="300"/>
      <c r="AJ53" s="300"/>
    </row>
    <row r="54" spans="1:36" hidden="1" x14ac:dyDescent="0.2">
      <c r="A54" s="300"/>
      <c r="B54" s="300"/>
      <c r="C54" s="300"/>
      <c r="D54" s="300"/>
      <c r="E54" s="300"/>
      <c r="F54" s="300"/>
      <c r="G54" s="300"/>
      <c r="H54" s="300"/>
      <c r="I54" s="300"/>
      <c r="J54" s="300"/>
      <c r="K54" s="300"/>
      <c r="L54" s="300"/>
      <c r="M54" s="300"/>
      <c r="N54" s="300"/>
      <c r="O54" s="300"/>
      <c r="P54" s="300"/>
      <c r="Q54" s="300"/>
      <c r="R54" s="300"/>
      <c r="S54" s="300"/>
      <c r="T54" s="300"/>
      <c r="U54" s="300"/>
      <c r="V54" s="300"/>
      <c r="W54" s="300"/>
      <c r="X54" s="300"/>
      <c r="Y54" s="300"/>
      <c r="Z54" s="300"/>
      <c r="AA54" s="300"/>
      <c r="AB54" s="300"/>
      <c r="AC54" s="300"/>
      <c r="AD54" s="300"/>
      <c r="AE54" s="300"/>
      <c r="AF54" s="300"/>
      <c r="AG54" s="300"/>
      <c r="AH54" s="300"/>
      <c r="AI54" s="300"/>
      <c r="AJ54" s="300"/>
    </row>
    <row r="55" spans="1:36" hidden="1" x14ac:dyDescent="0.2">
      <c r="A55" s="300"/>
      <c r="B55" s="300"/>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0"/>
      <c r="AC55" s="300"/>
      <c r="AD55" s="300"/>
      <c r="AE55" s="300"/>
      <c r="AF55" s="300"/>
      <c r="AG55" s="300"/>
      <c r="AH55" s="300"/>
      <c r="AI55" s="300"/>
      <c r="AJ55" s="300"/>
    </row>
    <row r="56" spans="1:36" hidden="1" x14ac:dyDescent="0.2">
      <c r="A56" s="300"/>
      <c r="B56" s="300"/>
      <c r="C56" s="300"/>
      <c r="D56" s="300"/>
      <c r="E56" s="300"/>
      <c r="F56" s="300"/>
      <c r="G56" s="300"/>
      <c r="H56" s="300"/>
      <c r="I56" s="300"/>
      <c r="J56" s="300"/>
      <c r="K56" s="300"/>
      <c r="L56" s="300"/>
      <c r="M56" s="300"/>
      <c r="N56" s="300"/>
      <c r="O56" s="300"/>
      <c r="P56" s="300"/>
      <c r="Q56" s="300"/>
      <c r="R56" s="300"/>
      <c r="S56" s="300"/>
      <c r="T56" s="300"/>
      <c r="U56" s="300"/>
      <c r="V56" s="300"/>
      <c r="W56" s="300"/>
      <c r="X56" s="300"/>
      <c r="Y56" s="300"/>
      <c r="Z56" s="300"/>
      <c r="AA56" s="300"/>
      <c r="AB56" s="300"/>
      <c r="AC56" s="300"/>
      <c r="AD56" s="300"/>
      <c r="AE56" s="300"/>
      <c r="AF56" s="300"/>
      <c r="AG56" s="300"/>
      <c r="AH56" s="300"/>
      <c r="AI56" s="300"/>
      <c r="AJ56" s="300"/>
    </row>
    <row r="57" spans="1:36" hidden="1" x14ac:dyDescent="0.2">
      <c r="A57" s="300"/>
      <c r="B57" s="300"/>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300"/>
      <c r="AC57" s="300"/>
      <c r="AD57" s="300"/>
      <c r="AE57" s="300"/>
      <c r="AF57" s="300"/>
      <c r="AG57" s="300"/>
      <c r="AH57" s="300"/>
      <c r="AI57" s="300"/>
      <c r="AJ57" s="300"/>
    </row>
    <row r="58" spans="1:36" hidden="1" x14ac:dyDescent="0.2">
      <c r="A58" s="300"/>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0"/>
      <c r="AD58" s="300"/>
      <c r="AE58" s="300"/>
      <c r="AF58" s="300"/>
      <c r="AG58" s="300"/>
      <c r="AH58" s="300"/>
      <c r="AI58" s="300"/>
      <c r="AJ58" s="300"/>
    </row>
    <row r="59" spans="1:36" hidden="1" x14ac:dyDescent="0.2">
      <c r="A59" s="300"/>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0"/>
      <c r="AD59" s="300"/>
      <c r="AE59" s="300"/>
      <c r="AF59" s="300"/>
      <c r="AG59" s="300"/>
      <c r="AH59" s="300"/>
      <c r="AI59" s="300"/>
      <c r="AJ59" s="300"/>
    </row>
    <row r="60" spans="1:36" hidden="1" x14ac:dyDescent="0.2">
      <c r="A60" s="300"/>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0"/>
      <c r="AD60" s="300"/>
      <c r="AE60" s="300"/>
      <c r="AF60" s="300"/>
      <c r="AG60" s="300"/>
      <c r="AH60" s="300"/>
      <c r="AI60" s="300"/>
      <c r="AJ60" s="300"/>
    </row>
    <row r="61" spans="1:36" x14ac:dyDescent="0.2">
      <c r="A61" s="300"/>
      <c r="B61" s="300"/>
      <c r="C61" s="300"/>
      <c r="D61" s="300"/>
      <c r="E61" s="300"/>
      <c r="F61" s="300"/>
      <c r="G61" s="300"/>
      <c r="H61" s="300"/>
      <c r="I61" s="300"/>
      <c r="J61" s="300"/>
      <c r="K61" s="300"/>
      <c r="L61" s="300"/>
      <c r="M61" s="300"/>
      <c r="N61" s="300"/>
      <c r="O61" s="300"/>
      <c r="P61" s="300"/>
      <c r="Q61" s="300"/>
      <c r="R61" s="300"/>
      <c r="S61" s="300"/>
      <c r="T61" s="300"/>
    </row>
    <row r="62" spans="1:36" x14ac:dyDescent="0.2">
      <c r="A62" s="40"/>
      <c r="B62" s="206" t="s">
        <v>172</v>
      </c>
      <c r="C62" s="169" t="s">
        <v>176</v>
      </c>
      <c r="D62" s="268"/>
      <c r="E62" s="40"/>
      <c r="F62" s="34"/>
      <c r="G62" s="40"/>
      <c r="H62" s="40"/>
      <c r="I62" s="40"/>
      <c r="J62" s="40"/>
      <c r="K62" s="34"/>
      <c r="L62" s="40"/>
      <c r="M62" s="34"/>
      <c r="N62" s="40"/>
      <c r="O62" s="185"/>
      <c r="P62" s="34"/>
      <c r="Q62" s="34"/>
      <c r="R62" s="34"/>
      <c r="S62" s="34"/>
      <c r="T62" s="34"/>
    </row>
    <row r="63" spans="1:36" x14ac:dyDescent="0.2">
      <c r="A63" s="40"/>
      <c r="B63" s="206" t="s">
        <v>175</v>
      </c>
      <c r="C63" s="169" t="s">
        <v>192</v>
      </c>
      <c r="D63" s="40"/>
      <c r="E63" s="40"/>
      <c r="F63" s="34"/>
      <c r="G63" s="40"/>
      <c r="H63" s="40"/>
      <c r="I63" s="40"/>
      <c r="J63" s="40"/>
      <c r="K63" s="34"/>
      <c r="L63" s="40"/>
      <c r="M63" s="34"/>
      <c r="N63" s="40"/>
      <c r="O63" s="185"/>
      <c r="P63" s="34"/>
      <c r="Q63" s="34"/>
      <c r="R63" s="34"/>
      <c r="S63" s="34"/>
      <c r="T63" s="34"/>
    </row>
    <row r="64" spans="1:36" x14ac:dyDescent="0.2">
      <c r="A64" s="40"/>
      <c r="B64" s="206" t="s">
        <v>178</v>
      </c>
      <c r="C64" s="169" t="s">
        <v>184</v>
      </c>
      <c r="D64" s="40"/>
      <c r="E64" s="40"/>
      <c r="F64" s="34"/>
      <c r="G64" s="40"/>
      <c r="H64" s="40"/>
      <c r="I64" s="40"/>
      <c r="J64" s="40"/>
      <c r="K64" s="34"/>
      <c r="L64" s="40"/>
      <c r="M64" s="34"/>
      <c r="N64" s="40"/>
      <c r="O64" s="185"/>
      <c r="P64" s="34"/>
      <c r="Q64" s="34"/>
      <c r="R64" s="34"/>
      <c r="S64" s="34"/>
      <c r="T64" s="34"/>
    </row>
    <row r="65" spans="1:20" ht="12.75" hidden="1" customHeight="1" x14ac:dyDescent="0.2">
      <c r="A65" s="40"/>
      <c r="B65" s="40"/>
      <c r="C65" s="40"/>
      <c r="D65" s="40"/>
      <c r="E65" s="40"/>
      <c r="F65" s="40"/>
      <c r="G65" s="40"/>
      <c r="H65" s="40"/>
      <c r="I65" s="40"/>
      <c r="J65" s="40"/>
      <c r="K65" s="34"/>
      <c r="L65" s="40"/>
      <c r="M65" s="34"/>
      <c r="N65" s="40"/>
      <c r="O65" s="185"/>
      <c r="P65" s="34"/>
      <c r="Q65" s="34"/>
      <c r="R65" s="34"/>
      <c r="S65" s="34"/>
      <c r="T65" s="34"/>
    </row>
    <row r="66" spans="1:20" ht="12.75" hidden="1" customHeight="1" x14ac:dyDescent="0.2">
      <c r="A66" s="40"/>
      <c r="B66" s="206" t="s">
        <v>172</v>
      </c>
      <c r="C66" s="169" t="s">
        <v>185</v>
      </c>
      <c r="D66" s="169" t="s">
        <v>184</v>
      </c>
      <c r="E66" s="40"/>
      <c r="F66" s="40"/>
      <c r="G66" s="40"/>
      <c r="H66" s="40"/>
      <c r="I66" s="40"/>
      <c r="J66" s="40"/>
      <c r="K66" s="34"/>
      <c r="L66" s="40"/>
      <c r="M66" s="34"/>
      <c r="N66" s="40"/>
      <c r="O66" s="185"/>
      <c r="P66" s="34"/>
      <c r="Q66" s="34"/>
      <c r="R66" s="34"/>
      <c r="S66" s="34"/>
      <c r="T66" s="34"/>
    </row>
    <row r="67" spans="1:20" ht="12.75" hidden="1" customHeight="1" x14ac:dyDescent="0.2">
      <c r="A67" s="40"/>
      <c r="B67" s="206" t="s">
        <v>175</v>
      </c>
      <c r="C67" s="169" t="s">
        <v>176</v>
      </c>
      <c r="D67" s="169" t="s">
        <v>174</v>
      </c>
      <c r="E67" s="40"/>
      <c r="F67" s="40"/>
      <c r="G67" s="40"/>
      <c r="H67" s="40"/>
      <c r="I67" s="40"/>
      <c r="J67" s="40"/>
      <c r="K67" s="34"/>
      <c r="L67" s="40"/>
      <c r="M67" s="34"/>
      <c r="N67" s="40"/>
      <c r="O67" s="185"/>
      <c r="P67" s="34"/>
      <c r="Q67" s="34"/>
      <c r="R67" s="34"/>
      <c r="S67" s="34"/>
      <c r="T67" s="34"/>
    </row>
    <row r="68" spans="1:20" ht="12.75" hidden="1" customHeight="1" x14ac:dyDescent="0.2">
      <c r="A68" s="40"/>
      <c r="B68" s="206" t="s">
        <v>178</v>
      </c>
      <c r="C68" s="169" t="s">
        <v>192</v>
      </c>
      <c r="D68" s="169" t="s">
        <v>180</v>
      </c>
      <c r="E68" s="40"/>
      <c r="F68" s="40"/>
      <c r="G68" s="40"/>
      <c r="H68" s="40"/>
      <c r="I68" s="40"/>
      <c r="J68" s="40"/>
      <c r="K68" s="34"/>
      <c r="L68" s="40"/>
      <c r="M68" s="34"/>
      <c r="N68" s="40"/>
      <c r="O68" s="185"/>
      <c r="P68" s="34"/>
      <c r="Q68" s="34"/>
      <c r="R68" s="34"/>
      <c r="S68" s="34"/>
      <c r="T68" s="34"/>
    </row>
    <row r="69" spans="1:20" hidden="1" x14ac:dyDescent="0.2">
      <c r="A69" s="40"/>
      <c r="B69" s="216"/>
      <c r="C69" s="42"/>
      <c r="D69" s="42"/>
      <c r="E69" s="40"/>
      <c r="F69" s="40"/>
      <c r="G69" s="40"/>
      <c r="H69" s="40"/>
      <c r="I69" s="40"/>
      <c r="J69" s="40"/>
      <c r="K69" s="34"/>
      <c r="L69" s="40"/>
      <c r="M69" s="34"/>
      <c r="N69" s="40"/>
      <c r="O69" s="185"/>
      <c r="P69" s="34"/>
      <c r="Q69" s="34"/>
      <c r="R69" s="34"/>
      <c r="S69" s="34"/>
      <c r="T69" s="34"/>
    </row>
    <row r="70" spans="1:20" hidden="1" x14ac:dyDescent="0.2">
      <c r="A70" s="40"/>
      <c r="B70" s="206" t="s">
        <v>172</v>
      </c>
      <c r="C70" s="169" t="s">
        <v>173</v>
      </c>
      <c r="D70" s="169" t="s">
        <v>174</v>
      </c>
      <c r="E70" s="40"/>
      <c r="F70" s="34"/>
      <c r="G70" s="34"/>
      <c r="H70" s="40"/>
      <c r="I70" s="40"/>
      <c r="J70" s="40"/>
      <c r="K70" s="34"/>
      <c r="L70" s="40"/>
      <c r="M70" s="34"/>
      <c r="N70" s="40"/>
      <c r="O70" s="185"/>
      <c r="P70" s="34"/>
      <c r="Q70" s="34"/>
      <c r="R70" s="34"/>
      <c r="S70" s="34"/>
      <c r="T70" s="34"/>
    </row>
    <row r="71" spans="1:20" hidden="1" x14ac:dyDescent="0.2">
      <c r="A71" s="40"/>
      <c r="B71" s="206" t="s">
        <v>175</v>
      </c>
      <c r="C71" s="169" t="s">
        <v>185</v>
      </c>
      <c r="D71" s="169" t="s">
        <v>184</v>
      </c>
      <c r="E71" s="40"/>
      <c r="F71" s="34"/>
      <c r="G71" s="34"/>
      <c r="H71" s="34"/>
      <c r="I71" s="40"/>
      <c r="J71" s="40"/>
      <c r="K71" s="34"/>
      <c r="L71" s="40"/>
      <c r="M71" s="34"/>
      <c r="N71" s="40"/>
      <c r="O71" s="185"/>
      <c r="P71" s="34"/>
      <c r="Q71" s="34"/>
      <c r="R71" s="34"/>
      <c r="S71" s="34"/>
      <c r="T71" s="34"/>
    </row>
    <row r="72" spans="1:20" hidden="1" x14ac:dyDescent="0.2">
      <c r="A72" s="40"/>
      <c r="B72" s="206" t="s">
        <v>178</v>
      </c>
      <c r="C72" s="169" t="s">
        <v>176</v>
      </c>
      <c r="D72" s="169" t="s">
        <v>177</v>
      </c>
      <c r="E72" s="40"/>
      <c r="F72" s="34"/>
      <c r="G72" s="34"/>
      <c r="H72" s="40"/>
      <c r="I72" s="40"/>
      <c r="J72" s="40"/>
      <c r="K72" s="34"/>
      <c r="L72" s="40"/>
      <c r="M72" s="34"/>
      <c r="N72" s="40"/>
      <c r="O72" s="185"/>
      <c r="P72" s="34"/>
      <c r="Q72" s="34"/>
      <c r="R72" s="34"/>
      <c r="S72" s="34"/>
      <c r="T72" s="34"/>
    </row>
    <row r="73" spans="1:20" hidden="1" x14ac:dyDescent="0.2">
      <c r="A73" s="40"/>
      <c r="B73" s="206" t="s">
        <v>181</v>
      </c>
      <c r="C73" s="269" t="s">
        <v>192</v>
      </c>
      <c r="D73" s="169" t="s">
        <v>182</v>
      </c>
      <c r="E73" s="40"/>
      <c r="F73" s="34"/>
      <c r="G73" s="34"/>
      <c r="H73" s="40"/>
      <c r="I73" s="40"/>
      <c r="J73" s="40"/>
      <c r="K73" s="34"/>
      <c r="L73" s="40"/>
      <c r="M73" s="34"/>
      <c r="N73" s="40"/>
      <c r="O73" s="185"/>
      <c r="P73" s="34"/>
      <c r="Q73" s="34"/>
      <c r="R73" s="34"/>
      <c r="S73" s="34"/>
      <c r="T73" s="34"/>
    </row>
    <row r="74" spans="1:20" hidden="1" x14ac:dyDescent="0.2">
      <c r="A74" s="40"/>
      <c r="B74" s="206" t="s">
        <v>183</v>
      </c>
      <c r="C74" s="169" t="s">
        <v>179</v>
      </c>
      <c r="D74" s="169" t="s">
        <v>180</v>
      </c>
      <c r="E74" s="40"/>
      <c r="F74" s="34"/>
      <c r="G74" s="34"/>
      <c r="H74" s="40"/>
      <c r="I74" s="40"/>
      <c r="J74" s="40"/>
      <c r="K74" s="34"/>
      <c r="L74" s="40"/>
      <c r="M74" s="34"/>
      <c r="N74" s="40"/>
      <c r="O74" s="185"/>
      <c r="P74" s="34"/>
      <c r="Q74" s="34"/>
      <c r="R74" s="34"/>
      <c r="S74" s="34"/>
      <c r="T74" s="34"/>
    </row>
    <row r="75" spans="1:20" hidden="1" x14ac:dyDescent="0.2"/>
    <row r="76" spans="1:20" hidden="1" x14ac:dyDescent="0.2"/>
    <row r="77" spans="1:20" hidden="1" x14ac:dyDescent="0.2"/>
    <row r="78" spans="1:20" hidden="1" x14ac:dyDescent="0.2"/>
    <row r="79" spans="1:20" hidden="1" x14ac:dyDescent="0.2"/>
    <row r="80" spans="1:2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spans="1:11" hidden="1" x14ac:dyDescent="0.2"/>
    <row r="98" spans="1:11" hidden="1" x14ac:dyDescent="0.2"/>
    <row r="100" spans="1:11" x14ac:dyDescent="0.2">
      <c r="A100" s="172" t="s">
        <v>193</v>
      </c>
      <c r="B100" s="173"/>
      <c r="C100" s="174"/>
      <c r="D100" s="174"/>
      <c r="E100" s="174"/>
      <c r="F100" s="171"/>
      <c r="G100" s="169"/>
      <c r="H100" s="155"/>
      <c r="I100" s="155"/>
      <c r="J100" s="155"/>
      <c r="K100" s="155"/>
    </row>
    <row r="102" spans="1:11" x14ac:dyDescent="0.2">
      <c r="A102" s="186" t="s">
        <v>194</v>
      </c>
      <c r="B102" s="367" t="str">
        <f>IF(A102="-","-",IFERROR(INDEX(B$1:B$100,MATCH(A102,I$1:I$100,0)),""))</f>
        <v/>
      </c>
      <c r="C102" s="187">
        <f>IF(B102="-",0,IF(B104="-",13,""))</f>
        <v>13</v>
      </c>
      <c r="D102" s="155"/>
      <c r="E102" s="155"/>
      <c r="F102" s="155"/>
      <c r="G102" s="155"/>
      <c r="H102" s="155"/>
      <c r="I102" s="155"/>
      <c r="J102" s="155"/>
    </row>
    <row r="103" spans="1:11" x14ac:dyDescent="0.2">
      <c r="A103" s="188"/>
      <c r="B103" s="272"/>
      <c r="C103" s="189" t="str">
        <f>IF(COUNT(C102,C104)=2,IF(C102&gt;C104,B102,B104),"")</f>
        <v/>
      </c>
      <c r="D103" s="155"/>
      <c r="E103" s="187" t="str">
        <f>IF(C103="-",0,IF(C107="-",13,""))</f>
        <v/>
      </c>
      <c r="F103" s="155"/>
      <c r="G103" s="155"/>
      <c r="H103" s="155"/>
      <c r="I103" s="155"/>
      <c r="J103" s="155"/>
    </row>
    <row r="104" spans="1:11" x14ac:dyDescent="0.2">
      <c r="A104" s="188" t="s">
        <v>206</v>
      </c>
      <c r="B104" s="273" t="str">
        <f>IF(A104="-","-",IFERROR(INDEX(B$1:B$100,MATCH(A104,I$1:I$100,0)),""))</f>
        <v>-</v>
      </c>
      <c r="C104" s="190">
        <f>IF(B104="-",0,IF(B102="-",13,""))</f>
        <v>0</v>
      </c>
      <c r="D104" s="222"/>
      <c r="E104" s="155"/>
      <c r="F104" s="155"/>
      <c r="G104" s="155"/>
      <c r="H104" s="155"/>
      <c r="I104" s="155"/>
      <c r="J104" s="155"/>
    </row>
    <row r="105" spans="1:11" x14ac:dyDescent="0.2">
      <c r="A105" s="188"/>
      <c r="B105" s="178"/>
      <c r="C105" s="155"/>
      <c r="D105" s="425" t="s">
        <v>15</v>
      </c>
      <c r="E105" s="189" t="str">
        <f>IF(COUNT(E103,E107)=2,IF(E103&gt;E107,C103,C107),"")</f>
        <v/>
      </c>
      <c r="F105" s="155"/>
      <c r="G105" s="187" t="str">
        <f>IF(E105="-",0,IF(E113="-",13,""))</f>
        <v/>
      </c>
      <c r="H105" s="155"/>
      <c r="I105" s="155"/>
      <c r="J105" s="155"/>
    </row>
    <row r="106" spans="1:11" x14ac:dyDescent="0.2">
      <c r="A106" s="188" t="s">
        <v>199</v>
      </c>
      <c r="B106" s="367" t="str">
        <f>IF(A106="-","-",IFERROR(INDEX(B$1:B$100,MATCH(A106,I$1:I$100,0)),""))</f>
        <v/>
      </c>
      <c r="C106" s="187" t="str">
        <f>IF(B106="-",0,IF(B108="-",13,""))</f>
        <v/>
      </c>
      <c r="D106" s="191"/>
      <c r="E106" s="192"/>
      <c r="F106" s="222"/>
      <c r="G106" s="155"/>
      <c r="H106" s="155"/>
      <c r="I106" s="155"/>
      <c r="J106" s="155"/>
    </row>
    <row r="107" spans="1:11" x14ac:dyDescent="0.2">
      <c r="A107" s="188"/>
      <c r="B107" s="422" t="s">
        <v>10</v>
      </c>
      <c r="C107" s="189" t="str">
        <f>IF(COUNT(C106,C108)=2,IF(C106&gt;C108,B106,B108),"")</f>
        <v/>
      </c>
      <c r="D107" s="274"/>
      <c r="E107" s="190" t="str">
        <f>IF(C107="-",0,IF(C103="-",13,""))</f>
        <v/>
      </c>
      <c r="F107" s="191"/>
      <c r="G107" s="155"/>
      <c r="H107" s="155"/>
      <c r="I107" s="155"/>
      <c r="J107" s="155"/>
    </row>
    <row r="108" spans="1:11" x14ac:dyDescent="0.2">
      <c r="A108" s="188" t="s">
        <v>225</v>
      </c>
      <c r="B108" s="273" t="str">
        <f>IF(A108="-","-",IFERROR(INDEX(B$1:B$100,MATCH(A108,I$1:I$100,0)),""))</f>
        <v/>
      </c>
      <c r="C108" s="190" t="str">
        <f>IF(B108="-",0,IF(B106="-",13,""))</f>
        <v/>
      </c>
      <c r="D108" s="155"/>
      <c r="E108" s="173"/>
      <c r="F108" s="191"/>
      <c r="G108" s="155"/>
      <c r="H108" s="155"/>
      <c r="I108" s="155"/>
      <c r="J108" s="155"/>
    </row>
    <row r="109" spans="1:11" x14ac:dyDescent="0.2">
      <c r="A109" s="154"/>
      <c r="B109" s="178"/>
      <c r="C109" s="155"/>
      <c r="D109" s="155"/>
      <c r="E109" s="173"/>
      <c r="F109" s="191"/>
      <c r="G109" s="189" t="str">
        <f>IF(COUNT(G105,G113)=2,IF(G105&gt;G113,E105,E113),"")</f>
        <v/>
      </c>
      <c r="H109" s="155"/>
      <c r="I109" s="187" t="str">
        <f>IF(G109="-",0,IF(G125="-",13,""))</f>
        <v/>
      </c>
      <c r="J109" s="155"/>
    </row>
    <row r="110" spans="1:11" x14ac:dyDescent="0.2">
      <c r="A110" s="186" t="s">
        <v>224</v>
      </c>
      <c r="B110" s="367" t="str">
        <f>IF(A110="-","-",IFERROR(INDEX(B$1:B$100,MATCH(A110,I$1:I$100,0)),""))</f>
        <v/>
      </c>
      <c r="C110" s="187" t="str">
        <f>IF(B110="-",0,IF(B112="-",13,""))</f>
        <v/>
      </c>
      <c r="D110" s="155"/>
      <c r="E110" s="155"/>
      <c r="F110" s="191"/>
      <c r="G110" s="431"/>
      <c r="H110" s="432"/>
      <c r="I110" s="155"/>
      <c r="J110" s="155"/>
    </row>
    <row r="111" spans="1:11" x14ac:dyDescent="0.2">
      <c r="A111" s="188"/>
      <c r="B111" s="422" t="s">
        <v>11</v>
      </c>
      <c r="C111" s="189" t="str">
        <f>IF(COUNT(C110,C112)=2,IF(C110&gt;C112,B110,B112),"")</f>
        <v/>
      </c>
      <c r="D111" s="155"/>
      <c r="E111" s="187" t="str">
        <f>IF(C111="-",0,IF(C115="-",13,""))</f>
        <v/>
      </c>
      <c r="F111" s="191"/>
      <c r="G111" s="173"/>
      <c r="H111" s="191"/>
      <c r="I111" s="155"/>
      <c r="J111" s="155"/>
    </row>
    <row r="112" spans="1:11" x14ac:dyDescent="0.2">
      <c r="A112" s="188" t="s">
        <v>197</v>
      </c>
      <c r="B112" s="273" t="str">
        <f>IF(A112="-","-",IFERROR(INDEX(B$1:B$100,MATCH(A112,I$1:I$100,0)),""))</f>
        <v/>
      </c>
      <c r="C112" s="190" t="str">
        <f>IF(B112="-",0,IF(B110="-",13,""))</f>
        <v/>
      </c>
      <c r="D112" s="222"/>
      <c r="E112" s="155"/>
      <c r="F112" s="191"/>
      <c r="G112" s="173"/>
      <c r="H112" s="191"/>
      <c r="I112" s="155"/>
      <c r="J112" s="155"/>
    </row>
    <row r="113" spans="1:11" x14ac:dyDescent="0.2">
      <c r="A113" s="188"/>
      <c r="B113" s="178"/>
      <c r="C113" s="155"/>
      <c r="D113" s="425" t="s">
        <v>17</v>
      </c>
      <c r="E113" s="189" t="str">
        <f>IF(COUNT(E111,E115)=2,IF(E111&gt;E115,C111,C115),"")</f>
        <v/>
      </c>
      <c r="F113" s="274"/>
      <c r="G113" s="190" t="str">
        <f>IF(E113="-",0,IF(E105="-",13,""))</f>
        <v/>
      </c>
      <c r="H113" s="191"/>
      <c r="I113" s="155"/>
      <c r="J113" s="155"/>
    </row>
    <row r="114" spans="1:11" x14ac:dyDescent="0.2">
      <c r="A114" s="188" t="s">
        <v>206</v>
      </c>
      <c r="B114" s="367" t="str">
        <f>IF(A114="-","-",IFERROR(INDEX(B$1:B$100,MATCH(A114,I$1:I$100,0)),""))</f>
        <v>-</v>
      </c>
      <c r="C114" s="187">
        <f>IF(B114="-",0,IF(B116="-",13,""))</f>
        <v>0</v>
      </c>
      <c r="D114" s="191"/>
      <c r="E114" s="192"/>
      <c r="F114" s="173"/>
      <c r="G114" s="173"/>
      <c r="H114" s="191"/>
      <c r="I114" s="155"/>
      <c r="J114" s="155"/>
    </row>
    <row r="115" spans="1:11" x14ac:dyDescent="0.2">
      <c r="A115" s="188"/>
      <c r="B115" s="272"/>
      <c r="C115" s="189" t="str">
        <f>IF(COUNT(C114,C116)=2,IF(C114&gt;C116,B114,B116),"")</f>
        <v/>
      </c>
      <c r="D115" s="274"/>
      <c r="E115" s="190" t="str">
        <f>IF(C115="-",0,IF(C111="-",13,""))</f>
        <v/>
      </c>
      <c r="F115" s="155"/>
      <c r="G115" s="173"/>
      <c r="H115" s="191"/>
      <c r="I115" s="155"/>
      <c r="J115" s="155"/>
    </row>
    <row r="116" spans="1:11" x14ac:dyDescent="0.2">
      <c r="A116" s="188" t="s">
        <v>201</v>
      </c>
      <c r="B116" s="273" t="str">
        <f>IF(A116="-","-",IFERROR(INDEX(B$1:B$100,MATCH(A116,I$1:I$100,0)),""))</f>
        <v/>
      </c>
      <c r="C116" s="190">
        <f>IF(B116="-",0,IF(B114="-",13,""))</f>
        <v>13</v>
      </c>
      <c r="D116" s="155"/>
      <c r="E116" s="173"/>
      <c r="F116" s="173"/>
      <c r="G116" s="173"/>
      <c r="H116" s="191"/>
      <c r="I116" s="155"/>
      <c r="J116" s="155"/>
    </row>
    <row r="117" spans="1:11" ht="13.5" thickBot="1" x14ac:dyDescent="0.25">
      <c r="A117" s="154"/>
      <c r="B117" s="178"/>
      <c r="C117" s="155"/>
      <c r="D117" s="155"/>
      <c r="E117" s="155"/>
      <c r="F117" s="155"/>
      <c r="G117" s="173"/>
      <c r="H117" s="191"/>
      <c r="I117" s="155"/>
      <c r="J117" s="170" t="str">
        <f>IF(COUNT(I109,I125)=2,IF(I109&gt;I125,G109,G125),"")</f>
        <v/>
      </c>
    </row>
    <row r="118" spans="1:11" x14ac:dyDescent="0.2">
      <c r="A118" s="186" t="s">
        <v>198</v>
      </c>
      <c r="B118" s="367" t="str">
        <f>IF(A118="-","-",IFERROR(INDEX(B$1:B$100,MATCH(A118,I$1:I$100,0)),""))</f>
        <v/>
      </c>
      <c r="C118" s="187">
        <f>IF(B118="-",0,IF(B120="-",13,""))</f>
        <v>13</v>
      </c>
      <c r="D118" s="155"/>
      <c r="E118" s="155"/>
      <c r="F118" s="155"/>
      <c r="G118" s="173"/>
      <c r="H118" s="191"/>
      <c r="I118" s="193"/>
      <c r="J118" s="176" t="s">
        <v>186</v>
      </c>
      <c r="K118" s="219"/>
    </row>
    <row r="119" spans="1:11" x14ac:dyDescent="0.2">
      <c r="A119" s="188"/>
      <c r="B119" s="272"/>
      <c r="C119" s="189" t="str">
        <f>IF(COUNT(C118,C120)=2,IF(C118&gt;C120,B118,B120),"")</f>
        <v/>
      </c>
      <c r="D119" s="155"/>
      <c r="E119" s="187" t="str">
        <f>IF(C119="-",0,IF(C123="-",13,""))</f>
        <v/>
      </c>
      <c r="F119" s="155"/>
      <c r="G119" s="173"/>
      <c r="H119" s="191"/>
      <c r="I119" s="173"/>
      <c r="J119" s="173"/>
      <c r="K119" s="220"/>
    </row>
    <row r="120" spans="1:11" x14ac:dyDescent="0.2">
      <c r="A120" s="188" t="s">
        <v>206</v>
      </c>
      <c r="B120" s="273" t="str">
        <f>IF(A120="-","-",IFERROR(INDEX(B$1:B$100,MATCH(A120,I$1:I$100,0)),""))</f>
        <v>-</v>
      </c>
      <c r="C120" s="190">
        <f>IF(B120="-",0,IF(B118="-",13,""))</f>
        <v>0</v>
      </c>
      <c r="D120" s="222"/>
      <c r="E120" s="155"/>
      <c r="F120" s="155"/>
      <c r="G120" s="173"/>
      <c r="H120" s="191"/>
      <c r="I120" s="173"/>
      <c r="J120" s="173"/>
      <c r="K120" s="220"/>
    </row>
    <row r="121" spans="1:11" x14ac:dyDescent="0.2">
      <c r="A121" s="188"/>
      <c r="B121" s="178"/>
      <c r="C121" s="155"/>
      <c r="D121" s="425" t="s">
        <v>18</v>
      </c>
      <c r="E121" s="189" t="str">
        <f>IF(COUNT(E119,E123)=2,IF(E119&gt;E123,C119,C123),"")</f>
        <v/>
      </c>
      <c r="F121" s="155"/>
      <c r="G121" s="194" t="str">
        <f>IF(E121="-",0,IF(E129="-",13,""))</f>
        <v/>
      </c>
      <c r="H121" s="191"/>
      <c r="I121" s="173"/>
      <c r="J121" s="173"/>
      <c r="K121" s="220"/>
    </row>
    <row r="122" spans="1:11" x14ac:dyDescent="0.2">
      <c r="A122" s="188" t="s">
        <v>195</v>
      </c>
      <c r="B122" s="367" t="str">
        <f>IF(A122="-","-",IFERROR(INDEX(B$1:B$100,MATCH(A122,I$1:I$100,0)),""))</f>
        <v/>
      </c>
      <c r="C122" s="187" t="str">
        <f>IF(B122="-",0,IF(B124="-",13,""))</f>
        <v/>
      </c>
      <c r="D122" s="191"/>
      <c r="E122" s="192"/>
      <c r="F122" s="222"/>
      <c r="G122" s="173"/>
      <c r="H122" s="191"/>
      <c r="I122" s="173"/>
      <c r="J122" s="173"/>
      <c r="K122" s="220"/>
    </row>
    <row r="123" spans="1:11" x14ac:dyDescent="0.2">
      <c r="A123" s="188"/>
      <c r="B123" s="422" t="s">
        <v>12</v>
      </c>
      <c r="C123" s="189" t="str">
        <f>IF(COUNT(C122,C124)=2,IF(C122&gt;C124,B122,B124),"")</f>
        <v/>
      </c>
      <c r="D123" s="274"/>
      <c r="E123" s="190" t="str">
        <f>IF(C123="-",0,IF(C119="-",13,""))</f>
        <v/>
      </c>
      <c r="F123" s="191"/>
      <c r="G123" s="173"/>
      <c r="H123" s="191"/>
      <c r="I123" s="173"/>
      <c r="J123" s="173"/>
      <c r="K123" s="220"/>
    </row>
    <row r="124" spans="1:11" x14ac:dyDescent="0.2">
      <c r="A124" s="188" t="s">
        <v>226</v>
      </c>
      <c r="B124" s="273" t="str">
        <f>IF(A124="-","-",IFERROR(INDEX(B$1:B$100,MATCH(A124,I$1:I$100,0)),""))</f>
        <v/>
      </c>
      <c r="C124" s="190" t="str">
        <f>IF(B124="-",0,IF(B122="-",13,""))</f>
        <v/>
      </c>
      <c r="D124" s="155"/>
      <c r="E124" s="173"/>
      <c r="F124" s="191"/>
      <c r="G124" s="173"/>
      <c r="H124" s="191"/>
      <c r="I124" s="173"/>
      <c r="J124" s="173"/>
      <c r="K124" s="220"/>
    </row>
    <row r="125" spans="1:11" x14ac:dyDescent="0.2">
      <c r="A125" s="154"/>
      <c r="B125" s="178"/>
      <c r="C125" s="155"/>
      <c r="D125" s="155"/>
      <c r="E125" s="173"/>
      <c r="F125" s="191"/>
      <c r="G125" s="189" t="str">
        <f>IF(COUNT(G121,G129)=2,IF(G121&gt;G129,E121,E129),"")</f>
        <v/>
      </c>
      <c r="H125" s="433"/>
      <c r="I125" s="190" t="str">
        <f>IF(G125="-",0,IF(G109="-",13,""))</f>
        <v/>
      </c>
      <c r="J125" s="173"/>
      <c r="K125" s="220"/>
    </row>
    <row r="126" spans="1:11" ht="13.5" thickBot="1" x14ac:dyDescent="0.25">
      <c r="A126" s="186" t="s">
        <v>227</v>
      </c>
      <c r="B126" s="367" t="str">
        <f>IF(A126="-","-",IFERROR(INDEX(B$1:B$100,MATCH(A126,I$1:I$100,0)),""))</f>
        <v/>
      </c>
      <c r="C126" s="187" t="str">
        <f>IF(B126="-",0,IF(B128="-",13,""))</f>
        <v/>
      </c>
      <c r="D126" s="155"/>
      <c r="E126" s="155"/>
      <c r="F126" s="191"/>
      <c r="G126" s="430"/>
      <c r="H126" s="155"/>
      <c r="I126" s="173"/>
      <c r="J126" s="368" t="str">
        <f>IF(COUNT(I109,I125)=2,IF(I109&lt;I125,G109,G125),"")</f>
        <v/>
      </c>
      <c r="K126" s="369"/>
    </row>
    <row r="127" spans="1:11" x14ac:dyDescent="0.2">
      <c r="A127" s="188"/>
      <c r="B127" s="422" t="s">
        <v>13</v>
      </c>
      <c r="C127" s="189" t="str">
        <f>IF(COUNT(C126,C128)=2,IF(C126&gt;C128,B126,B128),"")</f>
        <v/>
      </c>
      <c r="D127" s="155"/>
      <c r="E127" s="187" t="str">
        <f>IF(C127="-",0,IF(C131="-",13,""))</f>
        <v/>
      </c>
      <c r="F127" s="191"/>
      <c r="G127" s="173"/>
      <c r="H127" s="155"/>
      <c r="I127" s="173"/>
      <c r="J127" s="182" t="s">
        <v>187</v>
      </c>
    </row>
    <row r="128" spans="1:11" x14ac:dyDescent="0.2">
      <c r="A128" s="188" t="s">
        <v>200</v>
      </c>
      <c r="B128" s="273" t="str">
        <f>IF(A128="-","-",IFERROR(INDEX(B$1:B$100,MATCH(A128,I$1:I$100,0)),""))</f>
        <v/>
      </c>
      <c r="C128" s="190" t="str">
        <f>IF(B128="-",0,IF(B126="-",13,""))</f>
        <v/>
      </c>
      <c r="D128" s="222"/>
      <c r="E128" s="155"/>
      <c r="F128" s="191"/>
      <c r="G128" s="173"/>
      <c r="H128" s="155"/>
      <c r="I128" s="173"/>
      <c r="J128" s="155"/>
    </row>
    <row r="129" spans="1:11" x14ac:dyDescent="0.2">
      <c r="A129" s="188"/>
      <c r="B129" s="178"/>
      <c r="C129" s="155"/>
      <c r="D129" s="425" t="s">
        <v>19</v>
      </c>
      <c r="E129" s="189" t="str">
        <f>IF(COUNT(E127,E131)=2,IF(E127&gt;E131,C127,C131),"")</f>
        <v/>
      </c>
      <c r="F129" s="274"/>
      <c r="G129" s="190" t="str">
        <f>IF(E129="-",0,IF(E121="-",13,""))</f>
        <v/>
      </c>
      <c r="H129" s="155"/>
      <c r="I129" s="173"/>
      <c r="J129" s="155"/>
    </row>
    <row r="130" spans="1:11" x14ac:dyDescent="0.2">
      <c r="A130" s="188" t="s">
        <v>206</v>
      </c>
      <c r="B130" s="367" t="str">
        <f>IF(A130="-","-",IFERROR(INDEX(B$1:B$100,MATCH(A130,I$1:I$100,0)),""))</f>
        <v>-</v>
      </c>
      <c r="C130" s="187">
        <f>IF(B130="-",0,IF(B132="-",13,""))</f>
        <v>0</v>
      </c>
      <c r="D130" s="191"/>
      <c r="E130" s="192"/>
      <c r="F130" s="173"/>
      <c r="G130" s="173"/>
      <c r="H130" s="155"/>
      <c r="I130" s="173"/>
      <c r="J130" s="155"/>
    </row>
    <row r="131" spans="1:11" x14ac:dyDescent="0.2">
      <c r="A131" s="188"/>
      <c r="B131" s="272"/>
      <c r="C131" s="189" t="str">
        <f>IF(COUNT(C130,C132)=2,IF(C130&gt;C132,B130,B132),"")</f>
        <v/>
      </c>
      <c r="D131" s="274"/>
      <c r="E131" s="190" t="str">
        <f>IF(C131="-",0,IF(C127="-",13,""))</f>
        <v/>
      </c>
      <c r="F131" s="155"/>
      <c r="G131" s="173" t="str">
        <f>IF(COUNT(G105,G113)=2,IF(G105&lt;G113,E105,E113),"")</f>
        <v/>
      </c>
      <c r="H131" s="155"/>
      <c r="I131" s="187" t="str">
        <f>IF(G131="-",0,IF(G133="-",13,""))</f>
        <v/>
      </c>
      <c r="J131" s="155"/>
    </row>
    <row r="132" spans="1:11" ht="13.5" thickBot="1" x14ac:dyDescent="0.25">
      <c r="A132" s="188" t="s">
        <v>196</v>
      </c>
      <c r="B132" s="273" t="str">
        <f>IF(A132="-","-",IFERROR(INDEX(B$1:B$100,MATCH(A132,I$1:I$100,0)),""))</f>
        <v/>
      </c>
      <c r="C132" s="190">
        <f>IF(B132="-",0,IF(B130="-",13,""))</f>
        <v>13</v>
      </c>
      <c r="D132" s="155"/>
      <c r="E132" s="173"/>
      <c r="F132" s="173"/>
      <c r="G132" s="278"/>
      <c r="H132" s="222"/>
      <c r="I132" s="224"/>
      <c r="J132" s="170" t="str">
        <f>IF(COUNT(I131,I133)=2,IF(I131&gt;I133,G131,G133),"")</f>
        <v/>
      </c>
    </row>
    <row r="133" spans="1:11" x14ac:dyDescent="0.2">
      <c r="A133" s="155"/>
      <c r="B133" s="155"/>
      <c r="C133" s="155"/>
      <c r="D133" s="155"/>
      <c r="E133" s="155"/>
      <c r="F133" s="173"/>
      <c r="G133" s="279" t="str">
        <f>IF(COUNT(G121,G129)=2,IF(G121&lt;G129,E121,E129),"")</f>
        <v/>
      </c>
      <c r="H133" s="274"/>
      <c r="I133" s="434" t="str">
        <f>IF(G133="-",0,IF(G131="-",13,""))</f>
        <v/>
      </c>
      <c r="J133" s="176" t="s">
        <v>188</v>
      </c>
      <c r="K133" s="219"/>
    </row>
    <row r="134" spans="1:11" x14ac:dyDescent="0.2">
      <c r="A134" s="155"/>
      <c r="B134" s="155"/>
      <c r="C134" s="155"/>
      <c r="D134" s="155"/>
      <c r="E134" s="155"/>
      <c r="F134" s="173"/>
      <c r="G134" s="155"/>
      <c r="H134" s="155"/>
      <c r="I134" s="155"/>
      <c r="J134" s="173"/>
      <c r="K134" s="220"/>
    </row>
    <row r="135" spans="1:11" ht="13.5" thickBot="1" x14ac:dyDescent="0.25">
      <c r="A135" s="155"/>
      <c r="B135" s="155"/>
      <c r="C135" s="155"/>
      <c r="D135" s="155"/>
      <c r="E135" s="155"/>
      <c r="F135" s="173"/>
      <c r="G135" s="173"/>
      <c r="H135" s="173"/>
      <c r="I135" s="155"/>
      <c r="J135" s="368" t="str">
        <f>IF(COUNT(I131,I133)=2,IF(I131&lt;I133,G131,G133),"")</f>
        <v/>
      </c>
      <c r="K135" s="369"/>
    </row>
    <row r="136" spans="1:11" x14ac:dyDescent="0.2">
      <c r="A136" s="155"/>
      <c r="B136" s="155"/>
      <c r="C136" s="155"/>
      <c r="D136" s="155"/>
      <c r="E136" s="155"/>
      <c r="F136" s="155"/>
      <c r="G136" s="173"/>
      <c r="H136" s="173"/>
      <c r="I136" s="155"/>
      <c r="J136" s="154" t="s">
        <v>189</v>
      </c>
    </row>
    <row r="137" spans="1:11" x14ac:dyDescent="0.2">
      <c r="A137" s="155"/>
      <c r="B137" s="155"/>
      <c r="C137" s="155"/>
      <c r="D137" s="155"/>
      <c r="E137" s="155"/>
      <c r="F137" s="155"/>
      <c r="G137" s="173"/>
      <c r="H137" s="173"/>
      <c r="I137" s="155"/>
      <c r="J137" s="154"/>
    </row>
    <row r="138" spans="1:11" x14ac:dyDescent="0.2">
      <c r="A138" s="217" t="s">
        <v>311</v>
      </c>
    </row>
    <row r="140" spans="1:11" x14ac:dyDescent="0.2">
      <c r="A140" s="155"/>
      <c r="B140" s="155"/>
      <c r="C140" s="155"/>
      <c r="D140" s="426" t="s">
        <v>15</v>
      </c>
      <c r="E140" s="279" t="str">
        <f>IF(COUNT(E103,E107)=2,IF(E103&lt;E107,C103,C107),"")</f>
        <v/>
      </c>
      <c r="F140" s="155"/>
      <c r="G140" s="187">
        <v>12</v>
      </c>
      <c r="H140" s="187"/>
      <c r="I140" s="187"/>
      <c r="J140" s="155"/>
    </row>
    <row r="141" spans="1:11" x14ac:dyDescent="0.2">
      <c r="A141" s="155"/>
      <c r="B141" s="155"/>
      <c r="C141" s="155"/>
      <c r="D141" s="424"/>
      <c r="E141" s="280"/>
      <c r="F141" s="223"/>
      <c r="G141" s="189" t="str">
        <f>IF(COUNT(G140,G142)=2,IF(G140&gt;G142,E140,E142),"")</f>
        <v/>
      </c>
      <c r="H141" s="155"/>
      <c r="I141" s="187" t="str">
        <f>IF(G141="-",0,IF(G145="-",13,""))</f>
        <v/>
      </c>
      <c r="J141" s="155"/>
    </row>
    <row r="142" spans="1:11" x14ac:dyDescent="0.2">
      <c r="A142" s="155"/>
      <c r="B142" s="155"/>
      <c r="C142" s="155"/>
      <c r="D142" s="426" t="s">
        <v>17</v>
      </c>
      <c r="E142" s="279" t="str">
        <f>IF(COUNT(E111,E115)=2,IF(E111&lt;E115,C111,C115),"")</f>
        <v/>
      </c>
      <c r="F142" s="281"/>
      <c r="G142" s="190">
        <v>13</v>
      </c>
      <c r="H142" s="223"/>
      <c r="I142" s="155"/>
      <c r="J142" s="155"/>
    </row>
    <row r="143" spans="1:11" ht="13.5" thickBot="1" x14ac:dyDescent="0.25">
      <c r="A143" s="155"/>
      <c r="B143" s="155"/>
      <c r="C143" s="155"/>
      <c r="D143" s="424"/>
      <c r="E143" s="187"/>
      <c r="F143" s="187"/>
      <c r="G143" s="194"/>
      <c r="H143" s="195"/>
      <c r="I143" s="224"/>
      <c r="J143" s="170" t="str">
        <f>IF(COUNT(I141,I145)=2,IF(I141&gt;I145,G141,G145),"")</f>
        <v/>
      </c>
    </row>
    <row r="144" spans="1:11" x14ac:dyDescent="0.2">
      <c r="A144" s="155"/>
      <c r="B144" s="155"/>
      <c r="C144" s="155"/>
      <c r="D144" s="426" t="s">
        <v>18</v>
      </c>
      <c r="E144" s="279" t="str">
        <f>IF(COUNT(E119,E123)=2,IF(E119&lt;E123,C119,C123),"")</f>
        <v/>
      </c>
      <c r="F144" s="187"/>
      <c r="G144" s="187">
        <v>13</v>
      </c>
      <c r="H144" s="195"/>
      <c r="I144" s="435"/>
      <c r="J144" s="176" t="s">
        <v>190</v>
      </c>
      <c r="K144" s="219"/>
    </row>
    <row r="145" spans="1:11" x14ac:dyDescent="0.2">
      <c r="A145" s="155"/>
      <c r="B145" s="155"/>
      <c r="C145" s="155"/>
      <c r="D145" s="424"/>
      <c r="E145" s="280"/>
      <c r="F145" s="223"/>
      <c r="G145" s="189" t="str">
        <f>IF(COUNT(G144,G146)=2,IF(G144&gt;G146,E144,E146),"")</f>
        <v/>
      </c>
      <c r="H145" s="274"/>
      <c r="I145" s="190" t="str">
        <f>IF(G145="-",0,IF(G141="-",13,""))</f>
        <v/>
      </c>
      <c r="J145" s="173"/>
      <c r="K145" s="220"/>
    </row>
    <row r="146" spans="1:11" ht="13.5" thickBot="1" x14ac:dyDescent="0.25">
      <c r="A146" s="155"/>
      <c r="B146" s="155"/>
      <c r="C146" s="155"/>
      <c r="D146" s="426" t="s">
        <v>19</v>
      </c>
      <c r="E146" s="279" t="str">
        <f>IF(COUNT(E127,E131)=2,IF(E127&lt;E131,C127,C131),"")</f>
        <v/>
      </c>
      <c r="F146" s="281"/>
      <c r="G146" s="190">
        <v>7</v>
      </c>
      <c r="H146" s="187"/>
      <c r="I146" s="194"/>
      <c r="J146" s="368" t="str">
        <f>IF(COUNT(I141,I145)=2,IF(I141&lt;I145,G141,G145),"")</f>
        <v/>
      </c>
      <c r="K146" s="369"/>
    </row>
    <row r="147" spans="1:11" x14ac:dyDescent="0.2">
      <c r="A147" s="155"/>
      <c r="B147" s="155"/>
      <c r="C147" s="155"/>
      <c r="D147" s="155"/>
      <c r="E147" s="187"/>
      <c r="F147" s="187"/>
      <c r="G147" s="187"/>
      <c r="H147" s="187"/>
      <c r="I147" s="194"/>
      <c r="J147" s="182" t="s">
        <v>191</v>
      </c>
    </row>
    <row r="148" spans="1:11" x14ac:dyDescent="0.2">
      <c r="A148" s="155"/>
      <c r="B148" s="155"/>
      <c r="C148" s="155"/>
      <c r="D148" s="155"/>
      <c r="E148" s="187"/>
      <c r="F148" s="194"/>
      <c r="G148" s="170" t="str">
        <f>IF(COUNT(G140,G142)=2,IF(G140&lt;G142,E140,E142),"")</f>
        <v/>
      </c>
      <c r="H148" s="155"/>
      <c r="I148" s="194" t="str">
        <f>IF(G148="-",0,IF(G150="-",13,""))</f>
        <v/>
      </c>
      <c r="J148" s="173"/>
    </row>
    <row r="149" spans="1:11" ht="13.5" thickBot="1" x14ac:dyDescent="0.25">
      <c r="A149" s="155"/>
      <c r="B149" s="155"/>
      <c r="C149" s="155"/>
      <c r="D149" s="155"/>
      <c r="E149" s="187"/>
      <c r="F149" s="194"/>
      <c r="G149" s="278"/>
      <c r="H149" s="222"/>
      <c r="I149" s="370"/>
      <c r="J149" s="170" t="str">
        <f>IF(COUNT(I148,I150)=2,IF(I148&gt;I150,G148,G150),"")</f>
        <v/>
      </c>
    </row>
    <row r="150" spans="1:11" x14ac:dyDescent="0.2">
      <c r="A150" s="155"/>
      <c r="B150" s="155"/>
      <c r="C150" s="155"/>
      <c r="D150" s="155"/>
      <c r="E150" s="187"/>
      <c r="F150" s="194"/>
      <c r="G150" s="279" t="str">
        <f>IF(COUNT(G144,G146)=2,IF(G144&lt;G146,E144,E146),"")</f>
        <v/>
      </c>
      <c r="H150" s="274"/>
      <c r="I150" s="190" t="str">
        <f>IF(G150="-",0,IF(G148="-",13,""))</f>
        <v/>
      </c>
      <c r="J150" s="176" t="s">
        <v>202</v>
      </c>
      <c r="K150" s="219"/>
    </row>
    <row r="151" spans="1:11" x14ac:dyDescent="0.2">
      <c r="A151" s="155"/>
      <c r="B151" s="155"/>
      <c r="C151" s="155"/>
      <c r="D151" s="155"/>
      <c r="E151" s="155"/>
      <c r="F151" s="173"/>
      <c r="G151" s="155"/>
      <c r="H151" s="155"/>
      <c r="I151" s="155"/>
      <c r="J151" s="173"/>
      <c r="K151" s="220"/>
    </row>
    <row r="152" spans="1:11" ht="13.5" thickBot="1" x14ac:dyDescent="0.25">
      <c r="A152" s="155"/>
      <c r="B152" s="155"/>
      <c r="C152" s="155"/>
      <c r="D152" s="155"/>
      <c r="E152" s="155"/>
      <c r="F152" s="155"/>
      <c r="G152" s="173"/>
      <c r="H152" s="173"/>
      <c r="I152" s="155"/>
      <c r="J152" s="371" t="str">
        <f>IF(COUNT(I148,I150)=2,IF(I148&lt;I150,G148,G150),"")</f>
        <v/>
      </c>
      <c r="K152" s="369"/>
    </row>
    <row r="153" spans="1:11" x14ac:dyDescent="0.2">
      <c r="A153" s="155"/>
      <c r="B153" s="155"/>
      <c r="C153" s="155"/>
      <c r="D153" s="155"/>
      <c r="E153" s="155"/>
      <c r="F153" s="155"/>
      <c r="G153" s="173"/>
      <c r="H153" s="173"/>
      <c r="I153" s="155"/>
      <c r="J153" s="182" t="s">
        <v>203</v>
      </c>
    </row>
    <row r="154" spans="1:11" hidden="1" x14ac:dyDescent="0.2"/>
    <row r="155" spans="1:11" hidden="1" x14ac:dyDescent="0.2">
      <c r="A155" s="217" t="s">
        <v>258</v>
      </c>
      <c r="B155" s="43"/>
      <c r="C155" s="43"/>
      <c r="D155" s="43"/>
      <c r="E155" s="43"/>
      <c r="F155" s="43"/>
      <c r="G155" s="43"/>
      <c r="H155" s="43"/>
      <c r="I155" s="43"/>
      <c r="J155" s="43"/>
    </row>
    <row r="156" spans="1:11" x14ac:dyDescent="0.2">
      <c r="A156" s="43"/>
      <c r="B156" s="43"/>
      <c r="C156" s="43"/>
      <c r="D156" s="43"/>
      <c r="E156" s="43"/>
      <c r="F156" s="43"/>
      <c r="G156" s="43"/>
      <c r="H156" s="43"/>
      <c r="I156" s="43"/>
      <c r="J156" s="43"/>
    </row>
    <row r="157" spans="1:11" x14ac:dyDescent="0.2">
      <c r="A157" s="43"/>
      <c r="B157" s="427"/>
      <c r="C157" s="279" t="str">
        <f>IF(COUNT(C102,C104)=2,IF(C102&lt;C104,B102,B104),"")</f>
        <v>-</v>
      </c>
      <c r="D157" s="43"/>
      <c r="E157" s="187">
        <f>IF(C157="-",0,IF(C159="-",13,""))</f>
        <v>0</v>
      </c>
      <c r="F157" s="155"/>
      <c r="G157" s="155"/>
      <c r="H157" s="155"/>
      <c r="I157" s="155"/>
      <c r="J157" s="155"/>
    </row>
    <row r="158" spans="1:11" x14ac:dyDescent="0.2">
      <c r="A158" s="43"/>
      <c r="B158" s="427"/>
      <c r="C158" s="272"/>
      <c r="D158" s="221"/>
      <c r="E158" s="189" t="str">
        <f>IF(COUNT(E157,E159)=2,IF(E157&gt;E159,C157,C159),"")</f>
        <v/>
      </c>
      <c r="F158" s="155"/>
      <c r="G158" s="187" t="str">
        <f>IF(E158="-",0,IF(E162="-",13,""))</f>
        <v/>
      </c>
      <c r="H158" s="155"/>
      <c r="I158" s="155"/>
      <c r="J158" s="155"/>
    </row>
    <row r="159" spans="1:11" x14ac:dyDescent="0.2">
      <c r="A159" s="43"/>
      <c r="B159" s="423" t="s">
        <v>10</v>
      </c>
      <c r="C159" s="279" t="str">
        <f>IF(COUNT(C106,C108)=2,IF(C106&lt;C108,B106,B108),"")</f>
        <v/>
      </c>
      <c r="D159" s="372"/>
      <c r="E159" s="190">
        <f>IF(C159="-",0,IF(C157="-",13,""))</f>
        <v>13</v>
      </c>
      <c r="F159" s="222"/>
      <c r="G159" s="155"/>
      <c r="H159" s="155"/>
      <c r="I159" s="155"/>
      <c r="J159" s="155"/>
    </row>
    <row r="160" spans="1:11" x14ac:dyDescent="0.2">
      <c r="A160" s="43"/>
      <c r="B160" s="427"/>
      <c r="C160" s="178"/>
      <c r="D160" s="43"/>
      <c r="E160" s="155"/>
      <c r="F160" s="191"/>
      <c r="G160" s="189" t="str">
        <f>IF(COUNT(G158,G162)=2,IF(G158&gt;G162,E158,E162),"")</f>
        <v/>
      </c>
      <c r="H160" s="155"/>
      <c r="I160" s="187" t="str">
        <f>IF(G160="-",0,IF(G168="-",13,""))</f>
        <v/>
      </c>
      <c r="J160" s="155"/>
    </row>
    <row r="161" spans="1:11" x14ac:dyDescent="0.2">
      <c r="A161" s="43"/>
      <c r="B161" s="423" t="s">
        <v>11</v>
      </c>
      <c r="C161" s="279" t="str">
        <f>IF(COUNT(C110,C112)=2,IF(C110&lt;C112,B110,B112),"")</f>
        <v/>
      </c>
      <c r="D161" s="43"/>
      <c r="E161" s="187">
        <f>IF(C161="-",0,IF(C163="-",13,""))</f>
        <v>13</v>
      </c>
      <c r="F161" s="191"/>
      <c r="G161" s="192"/>
      <c r="H161" s="222"/>
      <c r="I161" s="155"/>
      <c r="J161" s="155"/>
    </row>
    <row r="162" spans="1:11" x14ac:dyDescent="0.2">
      <c r="A162" s="43"/>
      <c r="B162" s="427"/>
      <c r="C162" s="272"/>
      <c r="D162" s="221"/>
      <c r="E162" s="189" t="str">
        <f>IF(COUNT(E161,E163)=2,IF(E161&gt;E163,C161,C163),"")</f>
        <v/>
      </c>
      <c r="F162" s="274"/>
      <c r="G162" s="190" t="str">
        <f>IF(E162="-",0,IF(E158="-",13,""))</f>
        <v/>
      </c>
      <c r="H162" s="191"/>
      <c r="I162" s="155"/>
      <c r="J162" s="155"/>
    </row>
    <row r="163" spans="1:11" x14ac:dyDescent="0.2">
      <c r="A163" s="43"/>
      <c r="B163" s="427"/>
      <c r="C163" s="279" t="str">
        <f>IF(COUNT(C114,C116)=2,IF(C114&lt;C116,B114,B116),"")</f>
        <v>-</v>
      </c>
      <c r="D163" s="372"/>
      <c r="E163" s="190">
        <f>IF(C163="-",0,IF(C161="-",13,""))</f>
        <v>0</v>
      </c>
      <c r="F163" s="155"/>
      <c r="G163" s="173"/>
      <c r="H163" s="191"/>
      <c r="I163" s="155"/>
      <c r="J163" s="155"/>
    </row>
    <row r="164" spans="1:11" ht="13.5" thickBot="1" x14ac:dyDescent="0.25">
      <c r="A164" s="43"/>
      <c r="B164" s="427"/>
      <c r="C164" s="178"/>
      <c r="D164" s="43"/>
      <c r="E164" s="155"/>
      <c r="F164" s="155"/>
      <c r="G164" s="173"/>
      <c r="H164" s="191"/>
      <c r="I164" s="155"/>
      <c r="J164" s="170" t="str">
        <f>IF(COUNT(I160,I168)=2,IF(I160&gt;I168,G160,G168),"")</f>
        <v/>
      </c>
    </row>
    <row r="165" spans="1:11" x14ac:dyDescent="0.2">
      <c r="A165" s="43"/>
      <c r="B165" s="427"/>
      <c r="C165" s="279" t="str">
        <f>IF(COUNT(C118,C120)=2,IF(C118&lt;C120,B118,B120),"")</f>
        <v>-</v>
      </c>
      <c r="D165" s="43"/>
      <c r="E165" s="187">
        <f>IF(C165="-",0,IF(C167="-",13,""))</f>
        <v>0</v>
      </c>
      <c r="F165" s="155"/>
      <c r="G165" s="155"/>
      <c r="H165" s="191"/>
      <c r="I165" s="193"/>
      <c r="J165" s="176" t="s">
        <v>208</v>
      </c>
      <c r="K165" s="219"/>
    </row>
    <row r="166" spans="1:11" x14ac:dyDescent="0.2">
      <c r="A166" s="43"/>
      <c r="B166" s="427"/>
      <c r="C166" s="272"/>
      <c r="D166" s="221"/>
      <c r="E166" s="189" t="str">
        <f>IF(COUNT(E165,E167)=2,IF(E165&gt;E167,C165,C167),"")</f>
        <v/>
      </c>
      <c r="F166" s="155"/>
      <c r="G166" s="187" t="str">
        <f>IF(E166="-",0,IF(E170="-",13,""))</f>
        <v/>
      </c>
      <c r="H166" s="191"/>
      <c r="I166" s="173"/>
      <c r="J166" s="173"/>
      <c r="K166" s="220"/>
    </row>
    <row r="167" spans="1:11" x14ac:dyDescent="0.2">
      <c r="A167" s="43"/>
      <c r="B167" s="423" t="s">
        <v>12</v>
      </c>
      <c r="C167" s="279" t="str">
        <f>IF(COUNT(C122,C124)=2,IF(C122&lt;C124,B122,B124),"")</f>
        <v/>
      </c>
      <c r="D167" s="372"/>
      <c r="E167" s="190">
        <f>IF(C167="-",0,IF(C165="-",13,""))</f>
        <v>13</v>
      </c>
      <c r="F167" s="222"/>
      <c r="G167" s="155"/>
      <c r="H167" s="191"/>
      <c r="I167" s="173"/>
      <c r="J167" s="173"/>
      <c r="K167" s="220"/>
    </row>
    <row r="168" spans="1:11" x14ac:dyDescent="0.2">
      <c r="A168" s="43"/>
      <c r="B168" s="427"/>
      <c r="C168" s="178"/>
      <c r="D168" s="43"/>
      <c r="E168" s="155"/>
      <c r="F168" s="191"/>
      <c r="G168" s="189" t="str">
        <f>IF(COUNT(G166,G170)=2,IF(G166&gt;G170,E166,E170),"")</f>
        <v/>
      </c>
      <c r="H168" s="274"/>
      <c r="I168" s="190" t="str">
        <f>IF(G168="-",0,IF(G160="-",13,""))</f>
        <v/>
      </c>
      <c r="J168" s="173"/>
      <c r="K168" s="220"/>
    </row>
    <row r="169" spans="1:11" ht="13.5" thickBot="1" x14ac:dyDescent="0.25">
      <c r="A169" s="43"/>
      <c r="B169" s="423" t="s">
        <v>13</v>
      </c>
      <c r="C169" s="279" t="str">
        <f>IF(COUNT(C126,C128)=2,IF(C126&lt;C128,B126,B128),"")</f>
        <v/>
      </c>
      <c r="D169" s="43"/>
      <c r="E169" s="187">
        <f>IF(C169="-",0,IF(C171="-",13,""))</f>
        <v>13</v>
      </c>
      <c r="F169" s="191"/>
      <c r="G169" s="192"/>
      <c r="H169" s="173"/>
      <c r="I169" s="173"/>
      <c r="J169" s="368" t="str">
        <f>IF(COUNT(I160,I168)=2,IF(I160&lt;I168,G160,G168),"")</f>
        <v/>
      </c>
      <c r="K169" s="369"/>
    </row>
    <row r="170" spans="1:11" x14ac:dyDescent="0.2">
      <c r="A170" s="43"/>
      <c r="B170" s="427"/>
      <c r="C170" s="272"/>
      <c r="D170" s="221"/>
      <c r="E170" s="189" t="str">
        <f>IF(COUNT(E169,E171)=2,IF(E169&gt;E171,C169,C171),"")</f>
        <v/>
      </c>
      <c r="F170" s="274"/>
      <c r="G170" s="190" t="str">
        <f>IF(E170="-",0,IF(E166="-",13,""))</f>
        <v/>
      </c>
      <c r="H170" s="155"/>
      <c r="I170" s="173"/>
      <c r="J170" s="182" t="s">
        <v>210</v>
      </c>
    </row>
    <row r="171" spans="1:11" x14ac:dyDescent="0.2">
      <c r="A171" s="43"/>
      <c r="B171" s="427"/>
      <c r="C171" s="279" t="str">
        <f>IF(COUNT(C130,C132)=2,IF(C130&lt;C132,B130,B132),"")</f>
        <v>-</v>
      </c>
      <c r="D171" s="372"/>
      <c r="E171" s="190">
        <f>IF(C171="-",0,IF(C169="-",13,""))</f>
        <v>0</v>
      </c>
      <c r="F171" s="155"/>
      <c r="G171" s="173"/>
      <c r="H171" s="173"/>
      <c r="I171" s="173"/>
      <c r="J171" s="155"/>
    </row>
    <row r="172" spans="1:11" x14ac:dyDescent="0.2">
      <c r="A172" s="43"/>
      <c r="B172" s="43"/>
      <c r="C172" s="43"/>
      <c r="D172" s="43"/>
      <c r="E172" s="155"/>
      <c r="F172" s="155"/>
      <c r="G172" s="170" t="str">
        <f>IF(COUNT(G158,G162)=2,IF(G158&lt;G162,E158,E162),"")</f>
        <v/>
      </c>
      <c r="H172" s="155"/>
      <c r="I172" s="187" t="str">
        <f>IF(G172="-",0,IF(G174="-",13,""))</f>
        <v/>
      </c>
      <c r="J172" s="155"/>
    </row>
    <row r="173" spans="1:11" ht="13.5" thickBot="1" x14ac:dyDescent="0.25">
      <c r="A173" s="43"/>
      <c r="B173" s="43"/>
      <c r="C173" s="43"/>
      <c r="D173" s="43"/>
      <c r="E173" s="155"/>
      <c r="F173" s="155"/>
      <c r="G173" s="278"/>
      <c r="H173" s="222"/>
      <c r="I173" s="224"/>
      <c r="J173" s="170" t="str">
        <f>IF(COUNT(I172,I174)=2,IF(I172&gt;I174,G172,G174),"")</f>
        <v/>
      </c>
    </row>
    <row r="174" spans="1:11" x14ac:dyDescent="0.2">
      <c r="A174" s="43"/>
      <c r="B174" s="43"/>
      <c r="C174" s="43"/>
      <c r="D174" s="43"/>
      <c r="E174" s="155"/>
      <c r="F174" s="155"/>
      <c r="G174" s="279" t="str">
        <f>IF(COUNT(G166,G170)=2,IF(G166&lt;G170,E166,E170),"")</f>
        <v/>
      </c>
      <c r="H174" s="274"/>
      <c r="I174" s="434" t="str">
        <f>IF(G174="-",0,IF(G172="-",13,""))</f>
        <v/>
      </c>
      <c r="J174" s="176" t="s">
        <v>211</v>
      </c>
      <c r="K174" s="219"/>
    </row>
    <row r="175" spans="1:11" x14ac:dyDescent="0.2">
      <c r="A175" s="43"/>
      <c r="B175" s="43"/>
      <c r="C175" s="43"/>
      <c r="D175" s="155"/>
      <c r="E175" s="155"/>
      <c r="F175" s="155"/>
      <c r="G175" s="155"/>
      <c r="H175" s="155"/>
      <c r="I175" s="155"/>
      <c r="J175" s="173"/>
      <c r="K175" s="220"/>
    </row>
    <row r="176" spans="1:11" ht="13.5" thickBot="1" x14ac:dyDescent="0.25">
      <c r="A176" s="43"/>
      <c r="B176" s="43"/>
      <c r="C176" s="43"/>
      <c r="D176" s="155"/>
      <c r="E176" s="155"/>
      <c r="F176" s="155"/>
      <c r="G176" s="173"/>
      <c r="H176" s="173"/>
      <c r="I176" s="155"/>
      <c r="J176" s="368" t="str">
        <f>IF(COUNT(I172,I174)=2,IF(I172&lt;I174,G172,G174),"")</f>
        <v/>
      </c>
      <c r="K176" s="369"/>
    </row>
    <row r="177" spans="1:11" x14ac:dyDescent="0.2">
      <c r="A177" s="43"/>
      <c r="B177" s="43"/>
      <c r="C177" s="43"/>
      <c r="D177" s="155"/>
      <c r="E177" s="155"/>
      <c r="F177" s="155"/>
      <c r="G177" s="155"/>
      <c r="H177" s="155"/>
      <c r="I177" s="155"/>
      <c r="J177" s="154" t="s">
        <v>212</v>
      </c>
    </row>
    <row r="178" spans="1:11" hidden="1" x14ac:dyDescent="0.2">
      <c r="A178" s="43"/>
      <c r="B178" s="43"/>
      <c r="C178" s="43"/>
      <c r="D178" s="155"/>
      <c r="E178" s="155"/>
      <c r="F178" s="155"/>
      <c r="G178" s="155"/>
      <c r="H178" s="155"/>
      <c r="I178" s="155"/>
      <c r="J178" s="155"/>
    </row>
    <row r="179" spans="1:11" hidden="1" x14ac:dyDescent="0.2">
      <c r="A179" s="43"/>
      <c r="B179" s="43"/>
      <c r="C179" s="43"/>
      <c r="D179" s="155"/>
      <c r="E179" s="279" t="str">
        <f>IF(COUNT(E157,E159)=2,IF(E157&lt;E159,C157,C159),"")</f>
        <v>-</v>
      </c>
      <c r="F179" s="155"/>
      <c r="G179" s="187">
        <f>IF(E179="-",0,IF(E181="-",13,""))</f>
        <v>0</v>
      </c>
      <c r="H179" s="187"/>
      <c r="I179" s="187"/>
      <c r="J179" s="155"/>
    </row>
    <row r="180" spans="1:11" hidden="1" x14ac:dyDescent="0.2">
      <c r="A180" s="43"/>
      <c r="B180" s="43"/>
      <c r="C180" s="43"/>
      <c r="D180" s="155"/>
      <c r="E180" s="280"/>
      <c r="F180" s="223"/>
      <c r="G180" s="189" t="str">
        <f>IF(COUNT(G179,G181)=2,IF(G179&gt;G181,E179,E181),"")</f>
        <v>-</v>
      </c>
      <c r="H180" s="155"/>
      <c r="I180" s="187">
        <f>IF(G180="-",0,IF(G184="-",13,""))</f>
        <v>0</v>
      </c>
      <c r="J180" s="155"/>
    </row>
    <row r="181" spans="1:11" hidden="1" x14ac:dyDescent="0.2">
      <c r="A181" s="43"/>
      <c r="B181" s="43"/>
      <c r="C181" s="43"/>
      <c r="D181" s="155"/>
      <c r="E181" s="279" t="str">
        <f>IF(COUNT(E161,E163)=2,IF(E161&lt;E163,C161,C163),"")</f>
        <v>-</v>
      </c>
      <c r="F181" s="281"/>
      <c r="G181" s="190">
        <f>IF(E181="-",0,IF(E179="-",13,""))</f>
        <v>0</v>
      </c>
      <c r="H181" s="223"/>
      <c r="I181" s="155"/>
      <c r="J181" s="155"/>
    </row>
    <row r="182" spans="1:11" hidden="1" x14ac:dyDescent="0.2">
      <c r="A182" s="43"/>
      <c r="B182" s="43"/>
      <c r="C182" s="43"/>
      <c r="D182" s="155"/>
      <c r="E182" s="187"/>
      <c r="F182" s="187"/>
      <c r="G182" s="194"/>
      <c r="H182" s="195"/>
      <c r="I182" s="224" t="str">
        <f>IF(COUNT(I180,I184)=2,IF(I180&gt;I184,G180,G184),"")</f>
        <v>-</v>
      </c>
      <c r="J182" s="170" t="str">
        <f>IF(COUNT(I180,I184)=2,IF(I180&gt;I184,G180,G184),"")</f>
        <v>-</v>
      </c>
    </row>
    <row r="183" spans="1:11" hidden="1" x14ac:dyDescent="0.2">
      <c r="A183" s="43"/>
      <c r="B183" s="43"/>
      <c r="C183" s="43"/>
      <c r="D183" s="155"/>
      <c r="E183" s="279" t="str">
        <f>IF(COUNT(E165,E167)=2,IF(E165&lt;E167,C165,C167),"")</f>
        <v>-</v>
      </c>
      <c r="F183" s="187"/>
      <c r="G183" s="187">
        <f>IF(E183="-",0,IF(E185="-",13,""))</f>
        <v>0</v>
      </c>
      <c r="H183" s="195"/>
      <c r="I183" s="193"/>
      <c r="J183" s="176"/>
      <c r="K183" s="219"/>
    </row>
    <row r="184" spans="1:11" hidden="1" x14ac:dyDescent="0.2">
      <c r="A184" s="43"/>
      <c r="B184" s="43"/>
      <c r="C184" s="43"/>
      <c r="D184" s="155"/>
      <c r="E184" s="280"/>
      <c r="F184" s="223"/>
      <c r="G184" s="189" t="str">
        <f>IF(COUNT(G183,G185)=2,IF(G183&gt;G185,E183,E185),"")</f>
        <v>-</v>
      </c>
      <c r="H184" s="274"/>
      <c r="I184" s="190">
        <f>IF(G184="-",0,IF(G180="-",13,""))</f>
        <v>0</v>
      </c>
      <c r="J184" s="173"/>
      <c r="K184" s="220"/>
    </row>
    <row r="185" spans="1:11" ht="13.5" hidden="1" thickBot="1" x14ac:dyDescent="0.25">
      <c r="A185" s="43"/>
      <c r="B185" s="43"/>
      <c r="C185" s="43"/>
      <c r="D185" s="155"/>
      <c r="E185" s="279" t="str">
        <f>IF(COUNT(E169,E171)=2,IF(E169&lt;E171,C169,C171),"")</f>
        <v>-</v>
      </c>
      <c r="F185" s="281"/>
      <c r="G185" s="190">
        <f>IF(E185="-",0,IF(E183="-",13,""))</f>
        <v>0</v>
      </c>
      <c r="H185" s="187"/>
      <c r="I185" s="194"/>
      <c r="J185" s="368" t="str">
        <f>IF(COUNT(I180,I184)=2,IF(I180&lt;I184,G180,G184),"")</f>
        <v>-</v>
      </c>
      <c r="K185" s="369"/>
    </row>
    <row r="186" spans="1:11" hidden="1" x14ac:dyDescent="0.2">
      <c r="A186" s="43"/>
      <c r="B186" s="43"/>
      <c r="C186" s="43"/>
      <c r="D186" s="155"/>
      <c r="E186" s="187"/>
      <c r="F186" s="187"/>
      <c r="G186" s="187"/>
      <c r="H186" s="187"/>
      <c r="I186" s="194"/>
      <c r="J186" s="154"/>
    </row>
    <row r="187" spans="1:11" hidden="1" x14ac:dyDescent="0.2">
      <c r="A187" s="43"/>
      <c r="B187" s="43"/>
      <c r="C187" s="43"/>
      <c r="D187" s="155"/>
      <c r="E187" s="187"/>
      <c r="F187" s="194"/>
      <c r="G187" s="170" t="str">
        <f>IF(COUNT(G179,G181)=2,IF(G179&lt;G181,E179,E181),"")</f>
        <v>-</v>
      </c>
      <c r="H187" s="155"/>
      <c r="I187" s="194">
        <f>IF(G187="-",0,IF(G189="-",13,""))</f>
        <v>0</v>
      </c>
      <c r="J187" s="173"/>
    </row>
    <row r="188" spans="1:11" ht="13.5" hidden="1" thickBot="1" x14ac:dyDescent="0.25">
      <c r="A188" s="43"/>
      <c r="B188" s="43"/>
      <c r="C188" s="43"/>
      <c r="D188" s="155"/>
      <c r="E188" s="187"/>
      <c r="F188" s="194"/>
      <c r="G188" s="278"/>
      <c r="H188" s="222"/>
      <c r="I188" s="370" t="str">
        <f>IF(COUNT(I187,I189)=2,IF(I187&gt;I189,G187,G189),"")</f>
        <v>-</v>
      </c>
      <c r="J188" s="170" t="str">
        <f>IF(COUNT(I187,I189)=2,IF(I187&gt;I189,G187,G189),"")</f>
        <v>-</v>
      </c>
    </row>
    <row r="189" spans="1:11" hidden="1" x14ac:dyDescent="0.2">
      <c r="A189" s="43"/>
      <c r="B189" s="43"/>
      <c r="C189" s="43"/>
      <c r="D189" s="155"/>
      <c r="E189" s="187"/>
      <c r="F189" s="194"/>
      <c r="G189" s="279" t="str">
        <f>IF(COUNT(G183,G185)=2,IF(G183&lt;G185,E183,E185),"")</f>
        <v>-</v>
      </c>
      <c r="H189" s="274"/>
      <c r="I189" s="190">
        <f>IF(G189="-",0,IF(G187="-",13,""))</f>
        <v>0</v>
      </c>
      <c r="J189" s="176"/>
      <c r="K189" s="219"/>
    </row>
    <row r="190" spans="1:11" hidden="1" x14ac:dyDescent="0.2">
      <c r="A190" s="43"/>
      <c r="B190" s="43"/>
      <c r="C190" s="43"/>
      <c r="D190" s="155"/>
      <c r="E190" s="155"/>
      <c r="F190" s="173"/>
      <c r="G190" s="155"/>
      <c r="H190" s="155"/>
      <c r="I190" s="155"/>
      <c r="J190" s="173"/>
      <c r="K190" s="220"/>
    </row>
    <row r="191" spans="1:11" ht="13.5" hidden="1" thickBot="1" x14ac:dyDescent="0.25">
      <c r="A191" s="43"/>
      <c r="B191" s="43"/>
      <c r="C191" s="43"/>
      <c r="D191" s="155"/>
      <c r="E191" s="155"/>
      <c r="F191" s="155"/>
      <c r="G191" s="173"/>
      <c r="H191" s="173"/>
      <c r="I191" s="155"/>
      <c r="J191" s="371" t="str">
        <f>IF(COUNT(I187,I189)=2,IF(I187&lt;I189,G187,G189),"")</f>
        <v>-</v>
      </c>
      <c r="K191" s="369"/>
    </row>
    <row r="192" spans="1:11" hidden="1" x14ac:dyDescent="0.2">
      <c r="A192" s="43"/>
      <c r="B192" s="43"/>
      <c r="C192" s="43"/>
      <c r="D192" s="155"/>
      <c r="E192" s="155"/>
      <c r="F192" s="155"/>
      <c r="G192" s="173"/>
      <c r="H192" s="173"/>
      <c r="I192" s="155"/>
      <c r="J192" s="154"/>
    </row>
    <row r="193" spans="1:11" x14ac:dyDescent="0.2">
      <c r="A193" s="43"/>
      <c r="B193" s="43"/>
      <c r="C193" s="43"/>
      <c r="D193" s="43"/>
      <c r="E193" s="43"/>
      <c r="F193" s="43"/>
      <c r="G193" s="43"/>
      <c r="H193" s="43"/>
      <c r="I193" s="43"/>
      <c r="J193" s="43"/>
    </row>
    <row r="194" spans="1:11" x14ac:dyDescent="0.2">
      <c r="A194" s="217" t="s">
        <v>259</v>
      </c>
      <c r="B194" s="43"/>
      <c r="C194" s="43"/>
      <c r="D194" s="43"/>
      <c r="E194" s="43"/>
      <c r="F194" s="43"/>
      <c r="G194" s="43"/>
      <c r="H194" s="43"/>
      <c r="I194" s="43"/>
      <c r="J194" s="43"/>
    </row>
    <row r="195" spans="1:11" x14ac:dyDescent="0.2">
      <c r="A195" s="43"/>
      <c r="B195" s="43"/>
      <c r="C195" s="43"/>
      <c r="D195" s="43"/>
      <c r="E195" s="43"/>
      <c r="F195" s="43"/>
      <c r="G195" s="43"/>
      <c r="H195" s="43"/>
      <c r="I195" s="43"/>
      <c r="J195" s="43"/>
    </row>
    <row r="196" spans="1:11" x14ac:dyDescent="0.2">
      <c r="B196" s="218" t="s">
        <v>204</v>
      </c>
      <c r="C196" s="367" t="str">
        <f>IF(B196="-","-",IFERROR(INDEX(B$1:B$100,MATCH(B196,I$1:I$100,0)),""))</f>
        <v/>
      </c>
      <c r="D196" s="43"/>
      <c r="E196" s="187">
        <f>IF(C196="-",0,IF(C198="-",13,""))</f>
        <v>13</v>
      </c>
      <c r="F196" s="155"/>
      <c r="G196" s="155"/>
      <c r="H196" s="155"/>
      <c r="I196" s="155"/>
      <c r="J196" s="155"/>
    </row>
    <row r="197" spans="1:11" x14ac:dyDescent="0.2">
      <c r="B197" s="218"/>
      <c r="C197" s="272"/>
      <c r="D197" s="221"/>
      <c r="E197" s="189" t="str">
        <f>IF(COUNT(E196,E198)=2,IF(E196&gt;E198,C196,C198),"")</f>
        <v/>
      </c>
      <c r="F197" s="155"/>
      <c r="G197" s="187" t="str">
        <f>IF(E197="-",0,IF(E201="-",13,""))</f>
        <v/>
      </c>
      <c r="H197" s="155"/>
      <c r="I197" s="155"/>
      <c r="J197" s="155"/>
    </row>
    <row r="198" spans="1:11" x14ac:dyDescent="0.2">
      <c r="B198" s="218" t="s">
        <v>206</v>
      </c>
      <c r="C198" s="367" t="str">
        <f>IF(B198="-","-",IFERROR(INDEX(B$1:B$100,MATCH(B198,I$1:I$100,0)),""))</f>
        <v>-</v>
      </c>
      <c r="D198" s="372"/>
      <c r="E198" s="190">
        <f>IF(C198="-",0,IF(C196="-",13,""))</f>
        <v>0</v>
      </c>
      <c r="F198" s="222"/>
      <c r="G198" s="155"/>
      <c r="H198" s="155"/>
      <c r="I198" s="155"/>
      <c r="J198" s="155"/>
    </row>
    <row r="199" spans="1:11" x14ac:dyDescent="0.2">
      <c r="B199" s="218"/>
      <c r="C199" s="178"/>
      <c r="D199" s="43"/>
      <c r="E199" s="155"/>
      <c r="F199" s="191"/>
      <c r="G199" s="189" t="str">
        <f>IF(COUNT(G197,G201)=2,IF(G197&gt;G201,E197,E201),"")</f>
        <v/>
      </c>
      <c r="H199" s="155"/>
      <c r="I199" s="187" t="str">
        <f>IF(G199="-",0,IF(G207="-",13,""))</f>
        <v/>
      </c>
      <c r="J199" s="155"/>
    </row>
    <row r="200" spans="1:11" x14ac:dyDescent="0.2">
      <c r="B200" s="218" t="s">
        <v>228</v>
      </c>
      <c r="C200" s="367" t="str">
        <f>IF(B200="-","-",IFERROR(INDEX(B$1:B$100,MATCH(B200,I$1:I$100,0)),""))</f>
        <v/>
      </c>
      <c r="D200" s="43"/>
      <c r="E200" s="187" t="str">
        <f>IF(C200="-",0,IF(C202="-",13,""))</f>
        <v/>
      </c>
      <c r="F200" s="191"/>
      <c r="G200" s="192"/>
      <c r="H200" s="222"/>
      <c r="I200" s="155"/>
      <c r="J200" s="155"/>
    </row>
    <row r="201" spans="1:11" x14ac:dyDescent="0.2">
      <c r="B201" s="218"/>
      <c r="C201" s="272"/>
      <c r="D201" s="428" t="s">
        <v>23</v>
      </c>
      <c r="E201" s="189" t="str">
        <f>IF(COUNT(E200,E202)=2,IF(E200&gt;E202,C200,C202),"")</f>
        <v/>
      </c>
      <c r="F201" s="274"/>
      <c r="G201" s="190" t="str">
        <f>IF(E201="-",0,IF(E197="-",13,""))</f>
        <v/>
      </c>
      <c r="H201" s="191"/>
      <c r="I201" s="155"/>
      <c r="J201" s="155"/>
    </row>
    <row r="202" spans="1:11" x14ac:dyDescent="0.2">
      <c r="B202" s="218" t="s">
        <v>209</v>
      </c>
      <c r="C202" s="367" t="str">
        <f>IF(B202="-","-",IFERROR(INDEX(B$1:B$100,MATCH(B202,I$1:I$100,0)),""))</f>
        <v/>
      </c>
      <c r="D202" s="372"/>
      <c r="E202" s="190" t="str">
        <f>IF(C202="-",0,IF(C200="-",13,""))</f>
        <v/>
      </c>
      <c r="F202" s="155"/>
      <c r="G202" s="173"/>
      <c r="H202" s="191"/>
      <c r="I202" s="155"/>
      <c r="J202" s="155"/>
    </row>
    <row r="203" spans="1:11" ht="13.5" thickBot="1" x14ac:dyDescent="0.25">
      <c r="B203" s="218"/>
      <c r="C203" s="178"/>
      <c r="D203" s="43"/>
      <c r="E203" s="155"/>
      <c r="F203" s="155"/>
      <c r="G203" s="173"/>
      <c r="H203" s="191"/>
      <c r="I203" s="155"/>
      <c r="J203" s="170" t="str">
        <f>IF(COUNT(I199,I207)=2,IF(I199&gt;I207,G199,G207),"")</f>
        <v/>
      </c>
    </row>
    <row r="204" spans="1:11" x14ac:dyDescent="0.2">
      <c r="B204" s="218" t="s">
        <v>207</v>
      </c>
      <c r="C204" s="367" t="str">
        <f>IF(B204="-","-",IFERROR(INDEX(B$1:B$100,MATCH(B204,I$1:I$100,0)),""))</f>
        <v/>
      </c>
      <c r="D204" s="43"/>
      <c r="E204" s="187" t="str">
        <f>IF(C204="-",0,IF(C206="-",13,""))</f>
        <v/>
      </c>
      <c r="F204" s="155"/>
      <c r="G204" s="155"/>
      <c r="H204" s="191"/>
      <c r="I204" s="193"/>
      <c r="J204" s="176" t="s">
        <v>213</v>
      </c>
      <c r="K204" s="219"/>
    </row>
    <row r="205" spans="1:11" x14ac:dyDescent="0.2">
      <c r="B205" s="218"/>
      <c r="C205" s="272"/>
      <c r="D205" s="428" t="s">
        <v>24</v>
      </c>
      <c r="E205" s="189" t="str">
        <f>IF(COUNT(E204,E206)=2,IF(E204&gt;E206,C204,C206),"")</f>
        <v/>
      </c>
      <c r="F205" s="155"/>
      <c r="G205" s="187" t="str">
        <f>IF(E205="-",0,IF(E209="-",13,""))</f>
        <v/>
      </c>
      <c r="H205" s="191"/>
      <c r="I205" s="173"/>
      <c r="J205" s="173"/>
      <c r="K205" s="220"/>
    </row>
    <row r="206" spans="1:11" x14ac:dyDescent="0.2">
      <c r="B206" s="218" t="s">
        <v>229</v>
      </c>
      <c r="C206" s="367" t="str">
        <f>IF(B206="-","-",IFERROR(INDEX(B$1:B$100,MATCH(B206,I$1:I$100,0)),""))</f>
        <v/>
      </c>
      <c r="D206" s="372"/>
      <c r="E206" s="190" t="str">
        <f>IF(C206="-",0,IF(C204="-",13,""))</f>
        <v/>
      </c>
      <c r="F206" s="222"/>
      <c r="G206" s="155"/>
      <c r="H206" s="191"/>
      <c r="I206" s="173"/>
      <c r="J206" s="173"/>
      <c r="K206" s="220"/>
    </row>
    <row r="207" spans="1:11" x14ac:dyDescent="0.2">
      <c r="B207" s="218"/>
      <c r="C207" s="178"/>
      <c r="D207" s="43"/>
      <c r="E207" s="155"/>
      <c r="F207" s="191"/>
      <c r="G207" s="189" t="str">
        <f>IF(COUNT(G205,G209)=2,IF(G205&gt;G209,E205,E209),"")</f>
        <v/>
      </c>
      <c r="H207" s="274"/>
      <c r="I207" s="190" t="str">
        <f>IF(G207="-",0,IF(G199="-",13,""))</f>
        <v/>
      </c>
      <c r="J207" s="173"/>
      <c r="K207" s="220"/>
    </row>
    <row r="208" spans="1:11" ht="13.5" thickBot="1" x14ac:dyDescent="0.25">
      <c r="B208" s="218" t="s">
        <v>206</v>
      </c>
      <c r="C208" s="367" t="str">
        <f>IF(B208="-","-",IFERROR(INDEX(B$1:B$100,MATCH(B208,I$1:I$100,0)),""))</f>
        <v>-</v>
      </c>
      <c r="D208" s="43"/>
      <c r="E208" s="187">
        <f>IF(C208="-",0,IF(C210="-",13,""))</f>
        <v>0</v>
      </c>
      <c r="F208" s="191"/>
      <c r="G208" s="192"/>
      <c r="H208" s="173"/>
      <c r="I208" s="173"/>
      <c r="J208" s="368" t="str">
        <f>IF(COUNT(I199,I207)=2,IF(I199&lt;I207,G199,G207),"")</f>
        <v/>
      </c>
      <c r="K208" s="369"/>
    </row>
    <row r="209" spans="2:11" x14ac:dyDescent="0.2">
      <c r="B209" s="218"/>
      <c r="C209" s="272"/>
      <c r="D209" s="221"/>
      <c r="E209" s="189" t="str">
        <f>IF(COUNT(E208,E210)=2,IF(E208&gt;E210,C208,C210),"")</f>
        <v/>
      </c>
      <c r="F209" s="274"/>
      <c r="G209" s="190" t="str">
        <f>IF(E209="-",0,IF(E205="-",13,""))</f>
        <v/>
      </c>
      <c r="H209" s="155"/>
      <c r="I209" s="173"/>
      <c r="J209" s="182" t="s">
        <v>214</v>
      </c>
    </row>
    <row r="210" spans="2:11" x14ac:dyDescent="0.2">
      <c r="B210" s="218" t="s">
        <v>205</v>
      </c>
      <c r="C210" s="367" t="str">
        <f>IF(B210="-","-",IFERROR(INDEX(B$1:B$100,MATCH(B210,I$1:I$100,0)),""))</f>
        <v/>
      </c>
      <c r="D210" s="372"/>
      <c r="E210" s="190">
        <f>IF(C210="-",0,IF(C208="-",13,""))</f>
        <v>13</v>
      </c>
      <c r="F210" s="155"/>
      <c r="G210" s="173"/>
      <c r="H210" s="173"/>
      <c r="I210" s="173"/>
      <c r="J210" s="155"/>
    </row>
    <row r="211" spans="2:11" x14ac:dyDescent="0.2">
      <c r="C211" s="43"/>
      <c r="D211" s="43"/>
      <c r="E211" s="155"/>
      <c r="F211" s="155"/>
      <c r="G211" s="170" t="str">
        <f>IF(COUNT(G197,G201)=2,IF(G197&lt;G201,E197,E201),"")</f>
        <v/>
      </c>
      <c r="H211" s="155"/>
      <c r="I211" s="187" t="str">
        <f>IF(G211="-",0,IF(G213="-",13,""))</f>
        <v/>
      </c>
      <c r="J211" s="155"/>
    </row>
    <row r="212" spans="2:11" ht="13.5" thickBot="1" x14ac:dyDescent="0.25">
      <c r="C212" s="43"/>
      <c r="D212" s="43"/>
      <c r="E212" s="155"/>
      <c r="F212" s="155"/>
      <c r="G212" s="278"/>
      <c r="H212" s="222"/>
      <c r="I212" s="224"/>
      <c r="J212" s="170" t="str">
        <f>IF(COUNT(I211,I213)=2,IF(I211&gt;I213,G211,G213),"")</f>
        <v/>
      </c>
    </row>
    <row r="213" spans="2:11" x14ac:dyDescent="0.2">
      <c r="C213" s="43"/>
      <c r="D213" s="43"/>
      <c r="E213" s="155"/>
      <c r="F213" s="155"/>
      <c r="G213" s="279" t="str">
        <f>IF(COUNT(G205,G209)=2,IF(G205&lt;G209,E205,E209),"")</f>
        <v/>
      </c>
      <c r="H213" s="274"/>
      <c r="I213" s="434" t="str">
        <f>IF(G213="-",0,IF(G211="-",13,""))</f>
        <v/>
      </c>
      <c r="J213" s="176" t="s">
        <v>217</v>
      </c>
      <c r="K213" s="219"/>
    </row>
    <row r="214" spans="2:11" x14ac:dyDescent="0.2">
      <c r="C214" s="43"/>
      <c r="D214" s="155"/>
      <c r="E214" s="155"/>
      <c r="F214" s="155"/>
      <c r="G214" s="155"/>
      <c r="H214" s="155"/>
      <c r="I214" s="173"/>
      <c r="J214" s="173"/>
      <c r="K214" s="220"/>
    </row>
    <row r="215" spans="2:11" ht="13.5" thickBot="1" x14ac:dyDescent="0.25">
      <c r="C215" s="43"/>
      <c r="D215" s="155"/>
      <c r="E215" s="155"/>
      <c r="F215" s="155"/>
      <c r="G215" s="173"/>
      <c r="H215" s="173"/>
      <c r="I215" s="173"/>
      <c r="J215" s="199" t="str">
        <f>IF(COUNT(I211,I213)=2,IF(I211&lt;I213,G211,G213),"")</f>
        <v/>
      </c>
      <c r="K215" s="369"/>
    </row>
    <row r="216" spans="2:11" x14ac:dyDescent="0.2">
      <c r="C216" s="43"/>
      <c r="D216" s="155"/>
      <c r="E216" s="155"/>
      <c r="F216" s="155"/>
      <c r="G216" s="155"/>
      <c r="H216" s="155"/>
      <c r="I216" s="173"/>
      <c r="J216" s="182" t="s">
        <v>218</v>
      </c>
    </row>
    <row r="217" spans="2:11" x14ac:dyDescent="0.2">
      <c r="C217" s="43"/>
      <c r="D217" s="155"/>
      <c r="E217" s="155"/>
      <c r="F217" s="155"/>
      <c r="G217" s="155"/>
      <c r="H217" s="155"/>
      <c r="I217" s="173"/>
      <c r="J217" s="173"/>
    </row>
    <row r="218" spans="2:11" x14ac:dyDescent="0.2">
      <c r="C218" s="43"/>
      <c r="D218" s="155"/>
      <c r="E218" s="279" t="str">
        <f>IF(COUNT(E196,E198)=2,IF(E196&lt;E198,C196,C198),"")</f>
        <v>-</v>
      </c>
      <c r="F218" s="155"/>
      <c r="G218" s="187">
        <f>IF(E218="-",0,IF(E220="-",13,""))</f>
        <v>0</v>
      </c>
      <c r="H218" s="187"/>
      <c r="I218" s="194"/>
      <c r="J218" s="173"/>
    </row>
    <row r="219" spans="2:11" x14ac:dyDescent="0.2">
      <c r="C219" s="43"/>
      <c r="D219" s="155"/>
      <c r="E219" s="280"/>
      <c r="F219" s="223"/>
      <c r="G219" s="189" t="str">
        <f>IF(COUNT(G218,G220)=2,IF(G218&gt;G220,E218,E220),"")</f>
        <v/>
      </c>
      <c r="H219" s="155"/>
      <c r="I219" s="194" t="str">
        <f>IF(G219="-",0,IF(G223="-",13,""))</f>
        <v/>
      </c>
      <c r="J219" s="173"/>
    </row>
    <row r="220" spans="2:11" x14ac:dyDescent="0.2">
      <c r="C220" s="43"/>
      <c r="D220" s="429" t="s">
        <v>23</v>
      </c>
      <c r="E220" s="279" t="str">
        <f>IF(COUNT(E200,E202)=2,IF(E200&lt;E202,C200,C202),"")</f>
        <v/>
      </c>
      <c r="F220" s="281"/>
      <c r="G220" s="190">
        <f>IF(E220="-",0,IF(E218="-",13,""))</f>
        <v>13</v>
      </c>
      <c r="H220" s="223"/>
      <c r="I220" s="173"/>
      <c r="J220" s="173"/>
    </row>
    <row r="221" spans="2:11" ht="13.5" thickBot="1" x14ac:dyDescent="0.25">
      <c r="C221" s="43"/>
      <c r="D221" s="155"/>
      <c r="E221" s="187"/>
      <c r="F221" s="187"/>
      <c r="G221" s="194"/>
      <c r="H221" s="195"/>
      <c r="I221" s="370"/>
      <c r="J221" s="199" t="str">
        <f>IF(COUNT(I219,I223)=2,IF(I219&gt;I223,G219,G223),"")</f>
        <v/>
      </c>
    </row>
    <row r="222" spans="2:11" x14ac:dyDescent="0.2">
      <c r="C222" s="43"/>
      <c r="D222" s="429" t="s">
        <v>24</v>
      </c>
      <c r="E222" s="279" t="str">
        <f>IF(COUNT(E204,E206)=2,IF(E204&lt;E206,C204,C206),"")</f>
        <v/>
      </c>
      <c r="F222" s="187"/>
      <c r="G222" s="187">
        <f>IF(E222="-",0,IF(E224="-",13,""))</f>
        <v>13</v>
      </c>
      <c r="H222" s="195"/>
      <c r="I222" s="430"/>
      <c r="J222" s="182" t="s">
        <v>219</v>
      </c>
      <c r="K222" s="219"/>
    </row>
    <row r="223" spans="2:11" x14ac:dyDescent="0.2">
      <c r="C223" s="43"/>
      <c r="D223" s="155"/>
      <c r="E223" s="280"/>
      <c r="F223" s="223"/>
      <c r="G223" s="189" t="str">
        <f>IF(COUNT(G222,G224)=2,IF(G222&gt;G224,E222,E224),"")</f>
        <v/>
      </c>
      <c r="H223" s="274"/>
      <c r="I223" s="190" t="str">
        <f>IF(G223="-",0,IF(G219="-",13,""))</f>
        <v/>
      </c>
      <c r="J223" s="173"/>
      <c r="K223" s="220"/>
    </row>
    <row r="224" spans="2:11" ht="13.5" thickBot="1" x14ac:dyDescent="0.25">
      <c r="C224" s="43"/>
      <c r="D224" s="155"/>
      <c r="E224" s="279" t="str">
        <f>IF(COUNT(E208,E210)=2,IF(E208&lt;E210,C208,C210),"")</f>
        <v>-</v>
      </c>
      <c r="F224" s="281"/>
      <c r="G224" s="190">
        <f>IF(E224="-",0,IF(E222="-",13,""))</f>
        <v>0</v>
      </c>
      <c r="H224" s="187"/>
      <c r="I224" s="194"/>
      <c r="J224" s="368" t="str">
        <f>IF(COUNT(I219,I223)=2,IF(I219&lt;I223,G219,G223),"")</f>
        <v/>
      </c>
      <c r="K224" s="369"/>
    </row>
    <row r="225" spans="3:11" x14ac:dyDescent="0.2">
      <c r="C225" s="43"/>
      <c r="D225" s="155"/>
      <c r="E225" s="187"/>
      <c r="F225" s="187"/>
      <c r="G225" s="187"/>
      <c r="H225" s="187"/>
      <c r="I225" s="194"/>
      <c r="J225" s="154" t="s">
        <v>220</v>
      </c>
    </row>
    <row r="226" spans="3:11" x14ac:dyDescent="0.2">
      <c r="C226" s="43"/>
      <c r="D226" s="155"/>
      <c r="E226" s="187"/>
      <c r="F226" s="194"/>
      <c r="G226" s="170" t="str">
        <f>IF(COUNT(G218,G220)=2,IF(G218&lt;G220,E218,E220),"")</f>
        <v>-</v>
      </c>
      <c r="H226" s="155"/>
      <c r="I226" s="187">
        <f>IF(G226="-",0,IF(G228="-",13,""))</f>
        <v>0</v>
      </c>
      <c r="J226" s="173"/>
    </row>
    <row r="227" spans="3:11" ht="13.5" thickBot="1" x14ac:dyDescent="0.25">
      <c r="C227" s="43"/>
      <c r="D227" s="155"/>
      <c r="E227" s="187"/>
      <c r="F227" s="194"/>
      <c r="G227" s="278"/>
      <c r="H227" s="222"/>
      <c r="I227" s="224"/>
      <c r="J227" s="170" t="str">
        <f>IF(COUNT(I226,I228)=2,IF(I226&gt;I228,G226,G228),"")</f>
        <v>-</v>
      </c>
    </row>
    <row r="228" spans="3:11" x14ac:dyDescent="0.2">
      <c r="C228" s="43"/>
      <c r="D228" s="155"/>
      <c r="E228" s="187"/>
      <c r="F228" s="194"/>
      <c r="G228" s="279" t="str">
        <f>IF(COUNT(G222,G224)=2,IF(G222&lt;G224,E222,E224),"")</f>
        <v>-</v>
      </c>
      <c r="H228" s="274"/>
      <c r="I228" s="434">
        <f>IF(G228="-",0,IF(G226="-",13,""))</f>
        <v>0</v>
      </c>
      <c r="J228" s="176"/>
      <c r="K228" s="219"/>
    </row>
    <row r="229" spans="3:11" x14ac:dyDescent="0.2">
      <c r="C229" s="43"/>
      <c r="D229" s="155"/>
      <c r="E229" s="155"/>
      <c r="F229" s="173"/>
      <c r="G229" s="155"/>
      <c r="H229" s="155"/>
      <c r="I229" s="155"/>
      <c r="J229" s="173"/>
      <c r="K229" s="220"/>
    </row>
    <row r="230" spans="3:11" ht="13.5" thickBot="1" x14ac:dyDescent="0.25">
      <c r="C230" s="43"/>
      <c r="D230" s="155"/>
      <c r="E230" s="155"/>
      <c r="F230" s="155"/>
      <c r="G230" s="173"/>
      <c r="H230" s="173"/>
      <c r="I230" s="155"/>
      <c r="J230" s="371" t="str">
        <f>IF(COUNT(I226,I228)=2,IF(I226&lt;I228,G226,G228),"")</f>
        <v>-</v>
      </c>
      <c r="K230" s="369"/>
    </row>
    <row r="231" spans="3:11" x14ac:dyDescent="0.2">
      <c r="C231" s="43"/>
      <c r="D231" s="155"/>
      <c r="E231" s="155"/>
      <c r="F231" s="155"/>
      <c r="G231" s="173"/>
      <c r="H231" s="173"/>
      <c r="I231" s="155"/>
      <c r="J231" s="154"/>
    </row>
    <row r="232" spans="3:11" hidden="1" x14ac:dyDescent="0.2"/>
    <row r="233" spans="3:11" hidden="1" x14ac:dyDescent="0.2"/>
    <row r="234" spans="3:11" hidden="1" x14ac:dyDescent="0.2"/>
    <row r="235" spans="3:11" hidden="1" x14ac:dyDescent="0.2"/>
    <row r="236" spans="3:11" hidden="1" x14ac:dyDescent="0.2"/>
    <row r="237" spans="3:11" hidden="1" x14ac:dyDescent="0.2"/>
    <row r="238" spans="3:11" hidden="1" x14ac:dyDescent="0.2"/>
    <row r="239" spans="3:11" hidden="1" x14ac:dyDescent="0.2"/>
    <row r="240" spans="3:11"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spans="1:3" hidden="1" x14ac:dyDescent="0.2"/>
    <row r="290" spans="1:3" hidden="1" x14ac:dyDescent="0.2"/>
    <row r="291" spans="1:3" hidden="1" x14ac:dyDescent="0.2"/>
    <row r="292" spans="1:3" hidden="1" x14ac:dyDescent="0.2"/>
    <row r="293" spans="1:3" hidden="1" x14ac:dyDescent="0.2"/>
    <row r="294" spans="1:3" hidden="1" x14ac:dyDescent="0.2"/>
    <row r="295" spans="1:3" hidden="1" x14ac:dyDescent="0.2"/>
    <row r="296" spans="1:3" hidden="1" x14ac:dyDescent="0.2"/>
    <row r="297" spans="1:3" hidden="1" x14ac:dyDescent="0.2"/>
    <row r="299" spans="1:3" x14ac:dyDescent="0.2">
      <c r="A299" s="157"/>
      <c r="B299" s="157"/>
      <c r="C299" s="227" t="s">
        <v>230</v>
      </c>
    </row>
    <row r="300" spans="1:3" x14ac:dyDescent="0.2">
      <c r="A300" s="349">
        <v>1</v>
      </c>
      <c r="B300" s="348" t="str">
        <f t="shared" ref="B300:B317" si="11">IFERROR(INDEX(J$100:J$300,MATCH(A300&amp;". koht",J$101:J$301,0)),"")</f>
        <v/>
      </c>
      <c r="C300" s="321">
        <f t="shared" ref="C300:C317" si="12">IF(21-A300&gt;0,21-A300,1)</f>
        <v>20</v>
      </c>
    </row>
    <row r="301" spans="1:3" x14ac:dyDescent="0.2">
      <c r="A301" s="349">
        <v>2</v>
      </c>
      <c r="B301" s="348" t="str">
        <f t="shared" si="11"/>
        <v/>
      </c>
      <c r="C301" s="321">
        <f t="shared" si="12"/>
        <v>19</v>
      </c>
    </row>
    <row r="302" spans="1:3" x14ac:dyDescent="0.2">
      <c r="A302" s="349">
        <v>3</v>
      </c>
      <c r="B302" s="348" t="str">
        <f t="shared" si="11"/>
        <v/>
      </c>
      <c r="C302" s="321">
        <f t="shared" si="12"/>
        <v>18</v>
      </c>
    </row>
    <row r="303" spans="1:3" x14ac:dyDescent="0.2">
      <c r="A303" s="349">
        <v>4</v>
      </c>
      <c r="B303" s="348" t="str">
        <f t="shared" si="11"/>
        <v/>
      </c>
      <c r="C303" s="321">
        <f t="shared" si="12"/>
        <v>17</v>
      </c>
    </row>
    <row r="304" spans="1:3" x14ac:dyDescent="0.2">
      <c r="A304" s="349">
        <v>5</v>
      </c>
      <c r="B304" s="348" t="str">
        <f t="shared" si="11"/>
        <v/>
      </c>
      <c r="C304" s="321">
        <f t="shared" si="12"/>
        <v>16</v>
      </c>
    </row>
    <row r="305" spans="1:3" x14ac:dyDescent="0.2">
      <c r="A305" s="349">
        <v>6</v>
      </c>
      <c r="B305" s="348" t="str">
        <f t="shared" si="11"/>
        <v/>
      </c>
      <c r="C305" s="321">
        <f t="shared" si="12"/>
        <v>15</v>
      </c>
    </row>
    <row r="306" spans="1:3" x14ac:dyDescent="0.2">
      <c r="A306" s="349">
        <v>7</v>
      </c>
      <c r="B306" s="348" t="str">
        <f t="shared" si="11"/>
        <v/>
      </c>
      <c r="C306" s="321">
        <f t="shared" si="12"/>
        <v>14</v>
      </c>
    </row>
    <row r="307" spans="1:3" x14ac:dyDescent="0.2">
      <c r="A307" s="349">
        <v>8</v>
      </c>
      <c r="B307" s="348" t="str">
        <f t="shared" si="11"/>
        <v/>
      </c>
      <c r="C307" s="321">
        <f t="shared" si="12"/>
        <v>13</v>
      </c>
    </row>
    <row r="308" spans="1:3" x14ac:dyDescent="0.2">
      <c r="A308" s="349">
        <v>9</v>
      </c>
      <c r="B308" s="348" t="str">
        <f t="shared" si="11"/>
        <v/>
      </c>
      <c r="C308" s="321">
        <f t="shared" si="12"/>
        <v>12</v>
      </c>
    </row>
    <row r="309" spans="1:3" x14ac:dyDescent="0.2">
      <c r="A309" s="349">
        <v>10</v>
      </c>
      <c r="B309" s="348" t="str">
        <f t="shared" si="11"/>
        <v/>
      </c>
      <c r="C309" s="321">
        <f t="shared" si="12"/>
        <v>11</v>
      </c>
    </row>
    <row r="310" spans="1:3" x14ac:dyDescent="0.2">
      <c r="A310" s="349">
        <v>11</v>
      </c>
      <c r="B310" s="348" t="str">
        <f t="shared" si="11"/>
        <v/>
      </c>
      <c r="C310" s="321">
        <f t="shared" si="12"/>
        <v>10</v>
      </c>
    </row>
    <row r="311" spans="1:3" x14ac:dyDescent="0.2">
      <c r="A311" s="349">
        <v>12</v>
      </c>
      <c r="B311" s="348" t="str">
        <f t="shared" si="11"/>
        <v/>
      </c>
      <c r="C311" s="321">
        <f t="shared" si="12"/>
        <v>9</v>
      </c>
    </row>
    <row r="312" spans="1:3" x14ac:dyDescent="0.2">
      <c r="A312" s="349">
        <v>13</v>
      </c>
      <c r="B312" s="348" t="str">
        <f t="shared" si="11"/>
        <v/>
      </c>
      <c r="C312" s="321">
        <f t="shared" si="12"/>
        <v>8</v>
      </c>
    </row>
    <row r="313" spans="1:3" x14ac:dyDescent="0.2">
      <c r="A313" s="349">
        <v>14</v>
      </c>
      <c r="B313" s="348" t="str">
        <f t="shared" si="11"/>
        <v/>
      </c>
      <c r="C313" s="321">
        <f t="shared" si="12"/>
        <v>7</v>
      </c>
    </row>
    <row r="314" spans="1:3" x14ac:dyDescent="0.2">
      <c r="A314" s="349">
        <v>15</v>
      </c>
      <c r="B314" s="348" t="str">
        <f t="shared" si="11"/>
        <v/>
      </c>
      <c r="C314" s="321">
        <f t="shared" si="12"/>
        <v>6</v>
      </c>
    </row>
    <row r="315" spans="1:3" x14ac:dyDescent="0.2">
      <c r="A315" s="349">
        <v>16</v>
      </c>
      <c r="B315" s="348" t="str">
        <f t="shared" si="11"/>
        <v/>
      </c>
      <c r="C315" s="321">
        <f t="shared" si="12"/>
        <v>5</v>
      </c>
    </row>
    <row r="316" spans="1:3" x14ac:dyDescent="0.2">
      <c r="A316" s="349">
        <v>17</v>
      </c>
      <c r="B316" s="348" t="str">
        <f t="shared" si="11"/>
        <v/>
      </c>
      <c r="C316" s="321">
        <f t="shared" si="12"/>
        <v>4</v>
      </c>
    </row>
    <row r="317" spans="1:3" x14ac:dyDescent="0.2">
      <c r="A317" s="349">
        <v>18</v>
      </c>
      <c r="B317" s="348" t="str">
        <f t="shared" si="11"/>
        <v/>
      </c>
      <c r="C317" s="321">
        <f t="shared" si="12"/>
        <v>3</v>
      </c>
    </row>
  </sheetData>
  <conditionalFormatting sqref="D7 C8">
    <cfRule type="aboveAverage" dxfId="1335" priority="365"/>
  </conditionalFormatting>
  <conditionalFormatting sqref="E7 C9">
    <cfRule type="aboveAverage" dxfId="1334" priority="364"/>
  </conditionalFormatting>
  <conditionalFormatting sqref="F7 C10">
    <cfRule type="aboveAverage" dxfId="1333" priority="363"/>
  </conditionalFormatting>
  <conditionalFormatting sqref="E8 D9">
    <cfRule type="aboveAverage" dxfId="1332" priority="362"/>
  </conditionalFormatting>
  <conditionalFormatting sqref="G7 C11">
    <cfRule type="aboveAverage" dxfId="1331" priority="361"/>
  </conditionalFormatting>
  <conditionalFormatting sqref="F8 D10">
    <cfRule type="aboveAverage" dxfId="1330" priority="360"/>
  </conditionalFormatting>
  <conditionalFormatting sqref="G8 D11">
    <cfRule type="aboveAverage" dxfId="1329" priority="359"/>
  </conditionalFormatting>
  <conditionalFormatting sqref="F9 E10">
    <cfRule type="aboveAverage" dxfId="1328" priority="358"/>
  </conditionalFormatting>
  <conditionalFormatting sqref="G9 E11">
    <cfRule type="aboveAverage" dxfId="1327" priority="357"/>
  </conditionalFormatting>
  <conditionalFormatting sqref="F11 G10">
    <cfRule type="aboveAverage" dxfId="1326" priority="356"/>
  </conditionalFormatting>
  <conditionalFormatting sqref="D14 C15">
    <cfRule type="aboveAverage" dxfId="1325" priority="355"/>
  </conditionalFormatting>
  <conditionalFormatting sqref="E14 C16">
    <cfRule type="aboveAverage" dxfId="1324" priority="354"/>
  </conditionalFormatting>
  <conditionalFormatting sqref="F14 C17">
    <cfRule type="aboveAverage" dxfId="1323" priority="353"/>
  </conditionalFormatting>
  <conditionalFormatting sqref="E15 D16">
    <cfRule type="aboveAverage" dxfId="1322" priority="352"/>
  </conditionalFormatting>
  <conditionalFormatting sqref="G14 C18">
    <cfRule type="aboveAverage" dxfId="1321" priority="351"/>
  </conditionalFormatting>
  <conditionalFormatting sqref="F15 D17">
    <cfRule type="aboveAverage" dxfId="1320" priority="350"/>
  </conditionalFormatting>
  <conditionalFormatting sqref="G15 D18">
    <cfRule type="aboveAverage" dxfId="1319" priority="349"/>
  </conditionalFormatting>
  <conditionalFormatting sqref="F16 E17">
    <cfRule type="aboveAverage" dxfId="1318" priority="348"/>
  </conditionalFormatting>
  <conditionalFormatting sqref="G16 E18">
    <cfRule type="aboveAverage" dxfId="1317" priority="347"/>
  </conditionalFormatting>
  <conditionalFormatting sqref="F18 G17">
    <cfRule type="aboveAverage" dxfId="1316" priority="346"/>
  </conditionalFormatting>
  <conditionalFormatting sqref="D21 C22">
    <cfRule type="aboveAverage" dxfId="1315" priority="345"/>
  </conditionalFormatting>
  <conditionalFormatting sqref="E21 C23">
    <cfRule type="aboveAverage" dxfId="1314" priority="344"/>
  </conditionalFormatting>
  <conditionalFormatting sqref="F21 C24">
    <cfRule type="aboveAverage" dxfId="1313" priority="343"/>
  </conditionalFormatting>
  <conditionalFormatting sqref="E22 D23">
    <cfRule type="aboveAverage" dxfId="1312" priority="342"/>
  </conditionalFormatting>
  <conditionalFormatting sqref="G21 C25">
    <cfRule type="aboveAverage" dxfId="1311" priority="341"/>
  </conditionalFormatting>
  <conditionalFormatting sqref="F22 D24">
    <cfRule type="aboveAverage" dxfId="1310" priority="340"/>
  </conditionalFormatting>
  <conditionalFormatting sqref="G22 D25">
    <cfRule type="aboveAverage" dxfId="1309" priority="339"/>
  </conditionalFormatting>
  <conditionalFormatting sqref="F23 E24">
    <cfRule type="aboveAverage" dxfId="1308" priority="338"/>
  </conditionalFormatting>
  <conditionalFormatting sqref="G23 E25">
    <cfRule type="aboveAverage" dxfId="1307" priority="337"/>
  </conditionalFormatting>
  <conditionalFormatting sqref="F25 G24">
    <cfRule type="aboveAverage" dxfId="1306" priority="336"/>
  </conditionalFormatting>
  <conditionalFormatting sqref="D28 C29">
    <cfRule type="aboveAverage" dxfId="1305" priority="335"/>
  </conditionalFormatting>
  <conditionalFormatting sqref="E28 C30">
    <cfRule type="aboveAverage" dxfId="1304" priority="334"/>
  </conditionalFormatting>
  <conditionalFormatting sqref="F28 C31">
    <cfRule type="aboveAverage" dxfId="1303" priority="333"/>
  </conditionalFormatting>
  <conditionalFormatting sqref="E29 D30">
    <cfRule type="aboveAverage" dxfId="1302" priority="332"/>
  </conditionalFormatting>
  <conditionalFormatting sqref="G28 C32">
    <cfRule type="aboveAverage" dxfId="1301" priority="331"/>
  </conditionalFormatting>
  <conditionalFormatting sqref="F29 D31">
    <cfRule type="aboveAverage" dxfId="1300" priority="330"/>
  </conditionalFormatting>
  <conditionalFormatting sqref="G29 D32">
    <cfRule type="aboveAverage" dxfId="1299" priority="329"/>
  </conditionalFormatting>
  <conditionalFormatting sqref="F30 E31">
    <cfRule type="aboveAverage" dxfId="1298" priority="328"/>
  </conditionalFormatting>
  <conditionalFormatting sqref="G30 E32">
    <cfRule type="aboveAverage" dxfId="1297" priority="327"/>
  </conditionalFormatting>
  <conditionalFormatting sqref="F32 G31">
    <cfRule type="aboveAverage" dxfId="1296" priority="326"/>
  </conditionalFormatting>
  <conditionalFormatting sqref="D35 C36">
    <cfRule type="aboveAverage" dxfId="1295" priority="325"/>
  </conditionalFormatting>
  <conditionalFormatting sqref="E35 C37">
    <cfRule type="aboveAverage" dxfId="1294" priority="324"/>
  </conditionalFormatting>
  <conditionalFormatting sqref="F35 C38">
    <cfRule type="aboveAverage" dxfId="1293" priority="323"/>
  </conditionalFormatting>
  <conditionalFormatting sqref="E36 D37">
    <cfRule type="aboveAverage" dxfId="1292" priority="322"/>
  </conditionalFormatting>
  <conditionalFormatting sqref="G35 C39">
    <cfRule type="aboveAverage" dxfId="1291" priority="321"/>
  </conditionalFormatting>
  <conditionalFormatting sqref="F36 D38">
    <cfRule type="aboveAverage" dxfId="1290" priority="320"/>
  </conditionalFormatting>
  <conditionalFormatting sqref="G36 D39">
    <cfRule type="aboveAverage" dxfId="1289" priority="319"/>
  </conditionalFormatting>
  <conditionalFormatting sqref="F37 E38">
    <cfRule type="aboveAverage" dxfId="1288" priority="318"/>
  </conditionalFormatting>
  <conditionalFormatting sqref="G37 E39">
    <cfRule type="aboveAverage" dxfId="1287" priority="317"/>
  </conditionalFormatting>
  <conditionalFormatting sqref="F39 G38">
    <cfRule type="aboveAverage" dxfId="1286" priority="316"/>
  </conditionalFormatting>
  <conditionalFormatting sqref="D42 C43">
    <cfRule type="aboveAverage" dxfId="1285" priority="315"/>
  </conditionalFormatting>
  <conditionalFormatting sqref="E42 C44">
    <cfRule type="aboveAverage" dxfId="1284" priority="314"/>
  </conditionalFormatting>
  <conditionalFormatting sqref="F42 C45">
    <cfRule type="aboveAverage" dxfId="1283" priority="313"/>
  </conditionalFormatting>
  <conditionalFormatting sqref="E43 D44">
    <cfRule type="aboveAverage" dxfId="1282" priority="312"/>
  </conditionalFormatting>
  <conditionalFormatting sqref="G42 C46">
    <cfRule type="aboveAverage" dxfId="1281" priority="311"/>
  </conditionalFormatting>
  <conditionalFormatting sqref="F43 D45">
    <cfRule type="aboveAverage" dxfId="1280" priority="310"/>
  </conditionalFormatting>
  <conditionalFormatting sqref="G43 D46">
    <cfRule type="aboveAverage" dxfId="1279" priority="309"/>
  </conditionalFormatting>
  <conditionalFormatting sqref="F44 E45">
    <cfRule type="aboveAverage" dxfId="1278" priority="308"/>
  </conditionalFormatting>
  <conditionalFormatting sqref="G44 E46">
    <cfRule type="aboveAverage" dxfId="1277" priority="307"/>
  </conditionalFormatting>
  <conditionalFormatting sqref="F46 G45">
    <cfRule type="aboveAverage" dxfId="1276" priority="306"/>
  </conditionalFormatting>
  <conditionalFormatting sqref="H14:H18">
    <cfRule type="expression" dxfId="1275" priority="252">
      <formula>AND(Q14=4,IF(COUNTIF(Q$14:Q$18,"=4")&gt;=2,TRUE))</formula>
    </cfRule>
    <cfRule type="expression" dxfId="1274" priority="366">
      <formula>AND(Q14=3,IF(COUNTIF(Q$14:Q$18,"=3")&gt;=2,TRUE))</formula>
    </cfRule>
    <cfRule type="expression" dxfId="1273" priority="367">
      <formula>AND(Q14=2,IF(COUNTIF(Q$14:Q$18,"=2")&gt;=2,TRUE))</formula>
    </cfRule>
    <cfRule type="expression" dxfId="1272" priority="368">
      <formula>AND(Q14=1,IF(COUNTIF(Q$14:Q$18,"=1")&gt;=2,TRUE))</formula>
    </cfRule>
  </conditionalFormatting>
  <conditionalFormatting sqref="B7:B47">
    <cfRule type="duplicateValues" dxfId="1271" priority="305"/>
  </conditionalFormatting>
  <conditionalFormatting sqref="L7:L11">
    <cfRule type="expression" dxfId="1270" priority="288">
      <formula>K7=0</formula>
    </cfRule>
    <cfRule type="expression" dxfId="1269" priority="297">
      <formula>IF(COUNTIF(J$7:J$11,"=2")=2,TRUE)</formula>
    </cfRule>
    <cfRule type="expression" dxfId="1268" priority="298">
      <formula>IF(COUNTIF(J$7:J$11,"=1")=2,TRUE)</formula>
    </cfRule>
    <cfRule type="expression" dxfId="1267" priority="299">
      <formula>AND(IF(COUNTIF(Q$7:Q$11,"=1")=2,TRUE),IF(COUNTIF(Q$7:Q$11,"=2")=2,TRUE))</formula>
    </cfRule>
    <cfRule type="expression" dxfId="1266" priority="300">
      <formula>AND(Q7=4,IF(COUNTIF(Q$7:Q$11,"=4")=1,TRUE))</formula>
    </cfRule>
    <cfRule type="expression" dxfId="1265" priority="301">
      <formula>AND(Q7=3,IF(COUNTIF(Q$7:Q$11,"=3")=1,TRUE))</formula>
    </cfRule>
    <cfRule type="expression" dxfId="1264" priority="302">
      <formula>AND(Q7=2,IF(COUNTIF(Q$7:Q$11,"=2")=1,TRUE))</formula>
    </cfRule>
    <cfRule type="expression" dxfId="1263" priority="303">
      <formula>AND(Q7=1,IF(COUNTIF(Q$7:Q$11,"=1")=1,TRUE))</formula>
    </cfRule>
    <cfRule type="expression" dxfId="1262" priority="304">
      <formula>OR(Q7=0,Q7=5)</formula>
    </cfRule>
  </conditionalFormatting>
  <conditionalFormatting sqref="O7:O11">
    <cfRule type="expression" dxfId="1261" priority="296">
      <formula>OR(AND(J7=1,K7=1,L7=0,M7=1),AND(J7=2,K7=2,L7=0,M7=2))</formula>
    </cfRule>
  </conditionalFormatting>
  <conditionalFormatting sqref="M7:M11">
    <cfRule type="expression" dxfId="1260" priority="289">
      <formula>AND(L7&gt;0,IF(COUNTIF(L$7:L$11,L7)&gt;1,TRUE,FALSE))</formula>
    </cfRule>
    <cfRule type="expression" dxfId="1259" priority="290">
      <formula>AND(IF(COUNTIF(R$7:R$11,"=1")=2,TRUE),IF(COUNTIF(R$7:R$11,"=2")=2,TRUE))</formula>
    </cfRule>
    <cfRule type="expression" dxfId="1258" priority="291">
      <formula>AND(R7=4,IF(COUNTIF(R$7:R$11,"=4")=1,TRUE))</formula>
    </cfRule>
    <cfRule type="expression" dxfId="1257" priority="292">
      <formula>AND(R7=3,IF(COUNTIF(R$7:R$11,"=3")=1,TRUE))</formula>
    </cfRule>
    <cfRule type="expression" dxfId="1256" priority="293">
      <formula>AND(R7=2,IF(COUNTIF(R$7:R$11,"=2")=1,TRUE))</formula>
    </cfRule>
    <cfRule type="expression" dxfId="1255" priority="294">
      <formula>AND(R7=1,IF(COUNTIF(R$7:R$11,"=1")=1,TRUE))</formula>
    </cfRule>
    <cfRule type="expression" dxfId="1254" priority="295">
      <formula>OR(R7=0,R7=5)</formula>
    </cfRule>
  </conditionalFormatting>
  <conditionalFormatting sqref="J7:J11">
    <cfRule type="expression" dxfId="1253" priority="284">
      <formula>AND(Q7=4,IF(COUNTIF(Q$7:Q$11,"=4")&gt;=2,TRUE))</formula>
    </cfRule>
    <cfRule type="expression" dxfId="1252" priority="285">
      <formula>AND(Q7=3,IF(COUNTIF(Q$7:Q$11,"=3")&gt;=2,TRUE))</formula>
    </cfRule>
    <cfRule type="expression" dxfId="1251" priority="286">
      <formula>AND(Q7=2,IF(COUNTIF(Q$7:Q$11,"=2")&gt;=2,TRUE))</formula>
    </cfRule>
    <cfRule type="expression" dxfId="1250" priority="287">
      <formula>AND(Q7=1,IF(COUNTIF(Q$7:Q$11,"=1")&gt;=2,TRUE))</formula>
    </cfRule>
  </conditionalFormatting>
  <conditionalFormatting sqref="H7:H11">
    <cfRule type="expression" dxfId="1249" priority="253">
      <formula>AND(Q7=4,IF(COUNTIF(Q$7:Q$11,"=4")&gt;=2,TRUE))</formula>
    </cfRule>
    <cfRule type="expression" dxfId="1248" priority="369">
      <formula>AND(Q7=3,IF(COUNTIF(Q$7:Q$11,"=3")&gt;=2,TRUE))</formula>
    </cfRule>
    <cfRule type="expression" dxfId="1247" priority="370">
      <formula>AND(Q7=2,IF(COUNTIF(Q$7:Q$11,"=2")&gt;=2,TRUE))</formula>
    </cfRule>
    <cfRule type="expression" dxfId="1246" priority="371">
      <formula>AND(Q7=1,IF(COUNTIF(Q$7:Q$11,"=1")&gt;=2,TRUE))</formula>
    </cfRule>
  </conditionalFormatting>
  <conditionalFormatting sqref="K7:K11">
    <cfRule type="expression" dxfId="1245" priority="372">
      <formula>AND(J7&gt;0,IF(COUNTIF(J$7:J$11,"=1")=2,TRUE),IF(COUNTIF(J$7:J$11,"=2")=2,TRUE))</formula>
    </cfRule>
    <cfRule type="expression" dxfId="1244" priority="373">
      <formula>IF(COUNTIF(L$7:L$11,"=2")=2,TRUE)</formula>
    </cfRule>
    <cfRule type="expression" dxfId="1243" priority="374">
      <formula>IF(COUNTIF(L$7:L$11,"=1")=2,TRUE)</formula>
    </cfRule>
    <cfRule type="expression" dxfId="1242" priority="375">
      <formula>AND(IF(COUNTIF(R$7:R$11,"=1")=2,TRUE),IF(COUNTIF(S$7:S$11,"=2")=2,TRUE))</formula>
    </cfRule>
    <cfRule type="expression" dxfId="1241" priority="376">
      <formula>AND(R7=4,IF(COUNTIF(R$7:R$11,"=4")=1,TRUE))</formula>
    </cfRule>
    <cfRule type="expression" dxfId="1240" priority="377">
      <formula>AND(R7=3,IF(COUNTIF(R$7:R$11,"=3")=1,TRUE))</formula>
    </cfRule>
    <cfRule type="expression" dxfId="1239" priority="378">
      <formula>AND(R7=2,IF(COUNTIF(R$7:R$11,"=2")=1,TRUE))</formula>
    </cfRule>
    <cfRule type="expression" dxfId="1238" priority="379">
      <formula>AND(R7=1,IF(COUNTIF(R$7:R$11,"=1")=1,TRUE))</formula>
    </cfRule>
    <cfRule type="expression" dxfId="1237" priority="380">
      <formula>OR(R7=0,R7=5)</formula>
    </cfRule>
  </conditionalFormatting>
  <conditionalFormatting sqref="L14:L18">
    <cfRule type="expression" dxfId="1236" priority="258">
      <formula>K14=0</formula>
    </cfRule>
    <cfRule type="expression" dxfId="1235" priority="267">
      <formula>IF(COUNTIF(J$14:J$18,"=2")=2,TRUE)</formula>
    </cfRule>
    <cfRule type="expression" dxfId="1234" priority="268">
      <formula>IF(COUNTIF(J$14:J$18,"=1")=2,TRUE)</formula>
    </cfRule>
    <cfRule type="expression" dxfId="1233" priority="269">
      <formula>AND(IF(COUNTIF(Q$14:Q$18,"=1")=2,TRUE),IF(COUNTIF(Q$14:Q$18,"=2")=2,TRUE))</formula>
    </cfRule>
    <cfRule type="expression" dxfId="1232" priority="270">
      <formula>AND(Q14=4,IF(COUNTIF(Q$14:Q$18,"=4")=1,TRUE))</formula>
    </cfRule>
    <cfRule type="expression" dxfId="1231" priority="271">
      <formula>AND(Q14=3,IF(COUNTIF(Q$14:Q$18,"=3")=1,TRUE))</formula>
    </cfRule>
    <cfRule type="expression" dxfId="1230" priority="272">
      <formula>AND(Q14=2,IF(COUNTIF(Q$14:Q$18,"=2")=1,TRUE))</formula>
    </cfRule>
    <cfRule type="expression" dxfId="1229" priority="273">
      <formula>AND(Q14=1,IF(COUNTIF(Q$14:Q$18,"=1")=1,TRUE))</formula>
    </cfRule>
    <cfRule type="expression" dxfId="1228" priority="274">
      <formula>OR(Q14=0,Q14=5)</formula>
    </cfRule>
  </conditionalFormatting>
  <conditionalFormatting sqref="O14:O18">
    <cfRule type="expression" dxfId="1227" priority="266">
      <formula>OR(AND(J14=1,K14=1,L14=0,M14=1),AND(J14=2,K14=2,L14=0,M14=2))</formula>
    </cfRule>
  </conditionalFormatting>
  <conditionalFormatting sqref="M14:M18">
    <cfRule type="expression" dxfId="1226" priority="259">
      <formula>AND(L14&gt;0,IF(COUNTIF(L$14:L$18,L14)&gt;1,TRUE,FALSE))</formula>
    </cfRule>
    <cfRule type="expression" dxfId="1225" priority="260">
      <formula>AND(IF(COUNTIF(R$14:R$18,"=1")=2,TRUE),IF(COUNTIF(R$14:R$18,"=2")=2,TRUE))</formula>
    </cfRule>
    <cfRule type="expression" dxfId="1224" priority="261">
      <formula>AND(R14=4,IF(COUNTIF(R$14:R$18,"=4")=1,TRUE))</formula>
    </cfRule>
    <cfRule type="expression" dxfId="1223" priority="262">
      <formula>AND(R14=3,IF(COUNTIF(R$14:R$18,"=3")=1,TRUE))</formula>
    </cfRule>
    <cfRule type="expression" dxfId="1222" priority="263">
      <formula>AND(R14=2,IF(COUNTIF(R$14:R$18,"=2")=1,TRUE))</formula>
    </cfRule>
    <cfRule type="expression" dxfId="1221" priority="264">
      <formula>AND(R14=1,IF(COUNTIF(R$14:R$18,"=1")=1,TRUE))</formula>
    </cfRule>
    <cfRule type="expression" dxfId="1220" priority="265">
      <formula>OR(R14=0,R14=5)</formula>
    </cfRule>
  </conditionalFormatting>
  <conditionalFormatting sqref="J14:J18">
    <cfRule type="expression" dxfId="1219" priority="254">
      <formula>AND(Q14=4,IF(COUNTIF(Q$14:Q$18,"=4")&gt;=2,TRUE))</formula>
    </cfRule>
    <cfRule type="expression" dxfId="1218" priority="255">
      <formula>AND(Q14=3,IF(COUNTIF(Q$14:Q$18,"=3")&gt;=2,TRUE))</formula>
    </cfRule>
    <cfRule type="expression" dxfId="1217" priority="256">
      <formula>AND(Q14=2,IF(COUNTIF(Q$14:Q$18,"=2")&gt;=2,TRUE))</formula>
    </cfRule>
    <cfRule type="expression" dxfId="1216" priority="257">
      <formula>AND(Q14=1,IF(COUNTIF(Q$14:Q$18,"=1")&gt;=2,TRUE))</formula>
    </cfRule>
  </conditionalFormatting>
  <conditionalFormatting sqref="K14:K18">
    <cfRule type="expression" dxfId="1215" priority="275">
      <formula>AND(J14&gt;0,IF(COUNTIF(J$14:J$18,"=1")=2,TRUE),IF(COUNTIF(J$14:J$18,"=2")=2,TRUE))</formula>
    </cfRule>
    <cfRule type="expression" dxfId="1214" priority="276">
      <formula>IF(COUNTIF(L$14:L$18,"=2")=2,TRUE)</formula>
    </cfRule>
    <cfRule type="expression" dxfId="1213" priority="277">
      <formula>IF(COUNTIF(L$14:L$18,"=1")=2,TRUE)</formula>
    </cfRule>
    <cfRule type="expression" dxfId="1212" priority="278">
      <formula>AND(IF(COUNTIF(R$14:R$18,"=1")=2,TRUE),IF(COUNTIF(S$14:S$18,"=2")=2,TRUE))</formula>
    </cfRule>
    <cfRule type="expression" dxfId="1211" priority="279">
      <formula>AND(R14=4,IF(COUNTIF(R$14:R$18,"=4")=1,TRUE))</formula>
    </cfRule>
    <cfRule type="expression" dxfId="1210" priority="280">
      <formula>AND(R14=3,IF(COUNTIF(R$14:R$18,"=3")=1,TRUE))</formula>
    </cfRule>
    <cfRule type="expression" dxfId="1209" priority="281">
      <formula>AND(R14=2,IF(COUNTIF(R$14:R$18,"=2")=1,TRUE))</formula>
    </cfRule>
    <cfRule type="expression" dxfId="1208" priority="282">
      <formula>AND(R14=1,IF(COUNTIF(R$14:R$18,"=1")=1,TRUE))</formula>
    </cfRule>
    <cfRule type="expression" dxfId="1207" priority="283">
      <formula>OR(R14=0,R14=5)</formula>
    </cfRule>
  </conditionalFormatting>
  <conditionalFormatting sqref="L21:L25">
    <cfRule type="expression" dxfId="1206" priority="226">
      <formula>K21=0</formula>
    </cfRule>
    <cfRule type="expression" dxfId="1205" priority="235">
      <formula>IF(COUNTIF(J$21:J$25,"=2")=2,TRUE)</formula>
    </cfRule>
    <cfRule type="expression" dxfId="1204" priority="236">
      <formula>IF(COUNTIF(J$21:J$25,"=1")=2,TRUE)</formula>
    </cfRule>
    <cfRule type="expression" dxfId="1203" priority="237">
      <formula>AND(IF(COUNTIF(Q$21:Q$25,"=1")=2,TRUE),IF(COUNTIF(Q$21:Q$25,"=2")=2,TRUE))</formula>
    </cfRule>
    <cfRule type="expression" dxfId="1202" priority="238">
      <formula>AND(Q21=4,IF(COUNTIF(Q$21:Q$25,"=4")=1,TRUE))</formula>
    </cfRule>
    <cfRule type="expression" dxfId="1201" priority="239">
      <formula>AND(Q21=3,IF(COUNTIF(Q$21:Q$25,"=3")=1,TRUE))</formula>
    </cfRule>
    <cfRule type="expression" dxfId="1200" priority="240">
      <formula>AND(Q21=2,IF(COUNTIF(Q$21:Q$25,"=2")=1,TRUE))</formula>
    </cfRule>
    <cfRule type="expression" dxfId="1199" priority="241">
      <formula>AND(Q21=1,IF(COUNTIF(Q$21:Q$25,"=1")=1,TRUE))</formula>
    </cfRule>
    <cfRule type="expression" dxfId="1198" priority="242">
      <formula>OR(Q21=0,Q21=5)</formula>
    </cfRule>
  </conditionalFormatting>
  <conditionalFormatting sqref="O21:O25">
    <cfRule type="expression" dxfId="1197" priority="234">
      <formula>OR(AND(J21=1,K21=1,L21=0,M21=1),AND(J21=2,K21=2,L21=0,M21=2))</formula>
    </cfRule>
  </conditionalFormatting>
  <conditionalFormatting sqref="M21:M25">
    <cfRule type="expression" dxfId="1196" priority="227">
      <formula>AND(L21&gt;0,IF(COUNTIF(L$21:L$25,L21)&gt;1,TRUE,FALSE))</formula>
    </cfRule>
    <cfRule type="expression" dxfId="1195" priority="228">
      <formula>AND(IF(COUNTIF(R$21:R$25,"=1")=2,TRUE),IF(COUNTIF(R$21:R$25,"=2")=2,TRUE))</formula>
    </cfRule>
    <cfRule type="expression" dxfId="1194" priority="229">
      <formula>AND(R21=4,IF(COUNTIF(R$21:R$25,"=4")=1,TRUE))</formula>
    </cfRule>
    <cfRule type="expression" dxfId="1193" priority="230">
      <formula>AND(R21=3,IF(COUNTIF(R$21:R$25,"=3")=1,TRUE))</formula>
    </cfRule>
    <cfRule type="expression" dxfId="1192" priority="231">
      <formula>AND(R21=2,IF(COUNTIF(R$21:R$25,"=2")=1,TRUE))</formula>
    </cfRule>
    <cfRule type="expression" dxfId="1191" priority="232">
      <formula>AND(R21=1,IF(COUNTIF(R$21:R$25,"=1")=1,TRUE))</formula>
    </cfRule>
    <cfRule type="expression" dxfId="1190" priority="233">
      <formula>OR(R21=0,R21=5)</formula>
    </cfRule>
  </conditionalFormatting>
  <conditionalFormatting sqref="J21:J25">
    <cfRule type="expression" dxfId="1189" priority="222">
      <formula>AND(Q21=4,IF(COUNTIF(Q$21:Q$25,"=4")&gt;=2,TRUE))</formula>
    </cfRule>
    <cfRule type="expression" dxfId="1188" priority="223">
      <formula>AND(Q21=3,IF(COUNTIF(Q$21:Q$25,"=3")&gt;=2,TRUE))</formula>
    </cfRule>
    <cfRule type="expression" dxfId="1187" priority="224">
      <formula>AND(Q21=2,IF(COUNTIF(Q$21:Q$25,"=2")&gt;=2,TRUE))</formula>
    </cfRule>
    <cfRule type="expression" dxfId="1186" priority="225">
      <formula>AND(Q21=1,IF(COUNTIF(Q$21:Q$25,"=1")&gt;=2,TRUE))</formula>
    </cfRule>
  </conditionalFormatting>
  <conditionalFormatting sqref="K21:K25">
    <cfRule type="expression" dxfId="1185" priority="243">
      <formula>AND(J21&gt;0,IF(COUNTIF(J$21:J$25,"=1")=2,TRUE),IF(COUNTIF(J$21:J$25,"=2")=2,TRUE))</formula>
    </cfRule>
    <cfRule type="expression" dxfId="1184" priority="244">
      <formula>IF(COUNTIF(L$21:L$25,"=2")=2,TRUE)</formula>
    </cfRule>
    <cfRule type="expression" dxfId="1183" priority="245">
      <formula>IF(COUNTIF(L$21:L$25,"=1")=2,TRUE)</formula>
    </cfRule>
    <cfRule type="expression" dxfId="1182" priority="246">
      <formula>AND(IF(COUNTIF(R$21:R$25,"=1")=2,TRUE),IF(COUNTIF(S$21:S$25,"=2")=2,TRUE))</formula>
    </cfRule>
    <cfRule type="expression" dxfId="1181" priority="247">
      <formula>AND(R21=4,IF(COUNTIF(R$21:R$25,"=4")=1,TRUE))</formula>
    </cfRule>
    <cfRule type="expression" dxfId="1180" priority="248">
      <formula>AND(R21=3,IF(COUNTIF(R$21:R$25,"=3")=1,TRUE))</formula>
    </cfRule>
    <cfRule type="expression" dxfId="1179" priority="249">
      <formula>AND(R21=2,IF(COUNTIF(R$21:R$25,"=2")=1,TRUE))</formula>
    </cfRule>
    <cfRule type="expression" dxfId="1178" priority="250">
      <formula>AND(R21=1,IF(COUNTIF(R$21:R$25,"=1")=1,TRUE))</formula>
    </cfRule>
    <cfRule type="expression" dxfId="1177" priority="251">
      <formula>OR(R21=0,R21=5)</formula>
    </cfRule>
  </conditionalFormatting>
  <conditionalFormatting sqref="H21:H25">
    <cfRule type="expression" dxfId="1176" priority="218">
      <formula>AND(Q21=4,IF(COUNTIF(Q$21:Q$25,"=4")&gt;=2,TRUE))</formula>
    </cfRule>
    <cfRule type="expression" dxfId="1175" priority="219">
      <formula>AND(Q21=3,IF(COUNTIF(Q$21:Q$25,"=3")&gt;=2,TRUE))</formula>
    </cfRule>
    <cfRule type="expression" dxfId="1174" priority="220">
      <formula>AND(Q21=2,IF(COUNTIF(Q$21:Q$25,"=2")&gt;=2,TRUE))</formula>
    </cfRule>
    <cfRule type="expression" dxfId="1173" priority="221">
      <formula>AND(Q21=1,IF(COUNTIF(Q$21:Q$25,"=1")&gt;=2,TRUE))</formula>
    </cfRule>
  </conditionalFormatting>
  <conditionalFormatting sqref="L28:L32">
    <cfRule type="expression" dxfId="1172" priority="192">
      <formula>K28=0</formula>
    </cfRule>
    <cfRule type="expression" dxfId="1171" priority="201">
      <formula>IF(COUNTIF(J$28:J$32,"=2")=2,TRUE)</formula>
    </cfRule>
    <cfRule type="expression" dxfId="1170" priority="202">
      <formula>IF(COUNTIF(J$28:J$32,"=1")=2,TRUE)</formula>
    </cfRule>
    <cfRule type="expression" dxfId="1169" priority="203">
      <formula>AND(IF(COUNTIF(Q$28:Q$32,"=1")=2,TRUE),IF(COUNTIF(Q$28:Q$32,"=2")=2,TRUE))</formula>
    </cfRule>
    <cfRule type="expression" dxfId="1168" priority="204">
      <formula>AND(Q28=4,IF(COUNTIF(Q$28:Q$32,"=4")=1,TRUE))</formula>
    </cfRule>
    <cfRule type="expression" dxfId="1167" priority="205">
      <formula>AND(Q28=3,IF(COUNTIF(Q$28:Q$32,"=3")=1,TRUE))</formula>
    </cfRule>
    <cfRule type="expression" dxfId="1166" priority="206">
      <formula>AND(Q28=2,IF(COUNTIF(Q$28:Q$32,"=2")=1,TRUE))</formula>
    </cfRule>
    <cfRule type="expression" dxfId="1165" priority="207">
      <formula>AND(Q28=1,IF(COUNTIF(Q$28:Q$32,"=1")=1,TRUE))</formula>
    </cfRule>
    <cfRule type="expression" dxfId="1164" priority="208">
      <formula>OR(Q28=0,Q28=5)</formula>
    </cfRule>
  </conditionalFormatting>
  <conditionalFormatting sqref="O28:O32">
    <cfRule type="expression" dxfId="1163" priority="200">
      <formula>OR(AND(J28=1,K28=1,L28=0,M28=1),AND(J28=2,K28=2,L28=0,M28=2))</formula>
    </cfRule>
  </conditionalFormatting>
  <conditionalFormatting sqref="M28:M32">
    <cfRule type="expression" dxfId="1162" priority="193">
      <formula>AND(L28&gt;0,IF(COUNTIF(L$28:L$32,L28)&gt;1,TRUE,FALSE))</formula>
    </cfRule>
    <cfRule type="expression" dxfId="1161" priority="194">
      <formula>AND(IF(COUNTIF(R$28:R$32,"=1")=2,TRUE),IF(COUNTIF(R$28:R$32,"=2")=2,TRUE))</formula>
    </cfRule>
    <cfRule type="expression" dxfId="1160" priority="195">
      <formula>AND(R28=4,IF(COUNTIF(R$28:R$32,"=4")=1,TRUE))</formula>
    </cfRule>
    <cfRule type="expression" dxfId="1159" priority="196">
      <formula>AND(R28=3,IF(COUNTIF(R$28:R$32,"=3")=1,TRUE))</formula>
    </cfRule>
    <cfRule type="expression" dxfId="1158" priority="197">
      <formula>AND(R28=2,IF(COUNTIF(R$28:R$32,"=2")=1,TRUE))</formula>
    </cfRule>
    <cfRule type="expression" dxfId="1157" priority="198">
      <formula>AND(R28=1,IF(COUNTIF(R$28:R$32,"=1")=1,TRUE))</formula>
    </cfRule>
    <cfRule type="expression" dxfId="1156" priority="199">
      <formula>OR(R28=0,R28=5)</formula>
    </cfRule>
  </conditionalFormatting>
  <conditionalFormatting sqref="J28:J32">
    <cfRule type="expression" dxfId="1155" priority="188">
      <formula>AND(Q28=4,IF(COUNTIF(Q$28:Q$32,"=4")&gt;=2,TRUE))</formula>
    </cfRule>
    <cfRule type="expression" dxfId="1154" priority="189">
      <formula>AND(Q28=3,IF(COUNTIF(Q$28:Q$32,"=3")&gt;=2,TRUE))</formula>
    </cfRule>
    <cfRule type="expression" dxfId="1153" priority="190">
      <formula>AND(Q28=2,IF(COUNTIF(Q$28:Q$32,"=2")&gt;=2,TRUE))</formula>
    </cfRule>
    <cfRule type="expression" dxfId="1152" priority="191">
      <formula>AND(Q28=1,IF(COUNTIF(Q$28:Q$32,"=1")&gt;=2,TRUE))</formula>
    </cfRule>
  </conditionalFormatting>
  <conditionalFormatting sqref="K28:K32">
    <cfRule type="expression" dxfId="1151" priority="209">
      <formula>AND(J28&gt;0,IF(COUNTIF(J$28:J$32,"=1")=2,TRUE),IF(COUNTIF(J$28:J$32,"=2")=2,TRUE))</formula>
    </cfRule>
    <cfRule type="expression" dxfId="1150" priority="210">
      <formula>IF(COUNTIF(L$28:L$32,"=2")=2,TRUE)</formula>
    </cfRule>
    <cfRule type="expression" dxfId="1149" priority="211">
      <formula>IF(COUNTIF(L$28:L$32,"=1")=2,TRUE)</formula>
    </cfRule>
    <cfRule type="expression" dxfId="1148" priority="212">
      <formula>AND(IF(COUNTIF(R$28:R$32,"=1")=2,TRUE),IF(COUNTIF(S$28:S$32,"=2")=2,TRUE))</formula>
    </cfRule>
    <cfRule type="expression" dxfId="1147" priority="213">
      <formula>AND(R28=4,IF(COUNTIF(R$28:R$32,"=4")=1,TRUE))</formula>
    </cfRule>
    <cfRule type="expression" dxfId="1146" priority="214">
      <formula>AND(R28=3,IF(COUNTIF(R$28:R$32,"=3")=1,TRUE))</formula>
    </cfRule>
    <cfRule type="expression" dxfId="1145" priority="215">
      <formula>AND(R28=2,IF(COUNTIF(R$28:R$32,"=2")=1,TRUE))</formula>
    </cfRule>
    <cfRule type="expression" dxfId="1144" priority="216">
      <formula>AND(R28=1,IF(COUNTIF(R$28:R$32,"=1")=1,TRUE))</formula>
    </cfRule>
    <cfRule type="expression" dxfId="1143" priority="217">
      <formula>OR(R28=0,R28=5)</formula>
    </cfRule>
  </conditionalFormatting>
  <conditionalFormatting sqref="H28:H32">
    <cfRule type="expression" dxfId="1142" priority="184">
      <formula>AND(Q28=4,IF(COUNTIF(Q$28:Q$32,"=4")&gt;=2,TRUE))</formula>
    </cfRule>
    <cfRule type="expression" dxfId="1141" priority="185">
      <formula>AND(Q28=3,IF(COUNTIF(Q$28:Q$32,"=3")&gt;=2,TRUE))</formula>
    </cfRule>
    <cfRule type="expression" dxfId="1140" priority="186">
      <formula>AND(Q28=2,IF(COUNTIF(Q$28:Q$32,"=2")&gt;=2,TRUE))</formula>
    </cfRule>
    <cfRule type="expression" dxfId="1139" priority="187">
      <formula>AND(Q28=1,IF(COUNTIF(Q$28:Q$32,"=1")&gt;=2,TRUE))</formula>
    </cfRule>
  </conditionalFormatting>
  <conditionalFormatting sqref="L35:L39">
    <cfRule type="expression" dxfId="1138" priority="158">
      <formula>K35=0</formula>
    </cfRule>
    <cfRule type="expression" dxfId="1137" priority="167">
      <formula>IF(COUNTIF(J$35:J$39,"=2")=2,TRUE)</formula>
    </cfRule>
    <cfRule type="expression" dxfId="1136" priority="168">
      <formula>IF(COUNTIF(J$35:J$39,"=1")=2,TRUE)</formula>
    </cfRule>
    <cfRule type="expression" dxfId="1135" priority="169">
      <formula>AND(IF(COUNTIF(Q$35:Q$39,"=1")=2,TRUE),IF(COUNTIF(Q$35:Q$39,"=2")=2,TRUE))</formula>
    </cfRule>
    <cfRule type="expression" dxfId="1134" priority="170">
      <formula>AND(Q35=4,IF(COUNTIF(Q$35:Q$39,"=4")=1,TRUE))</formula>
    </cfRule>
    <cfRule type="expression" dxfId="1133" priority="171">
      <formula>AND(Q35=3,IF(COUNTIF(Q$35:Q$39,"=3")=1,TRUE))</formula>
    </cfRule>
    <cfRule type="expression" dxfId="1132" priority="172">
      <formula>AND(Q35=2,IF(COUNTIF(Q$35:Q$39,"=2")=1,TRUE))</formula>
    </cfRule>
    <cfRule type="expression" dxfId="1131" priority="173">
      <formula>AND(Q35=1,IF(COUNTIF(Q$35:Q$39,"=1")=1,TRUE))</formula>
    </cfRule>
    <cfRule type="expression" dxfId="1130" priority="174">
      <formula>OR(Q35=0,Q35=5)</formula>
    </cfRule>
  </conditionalFormatting>
  <conditionalFormatting sqref="O35:O39">
    <cfRule type="expression" dxfId="1129" priority="166">
      <formula>OR(AND(J35=1,K35=1,L35=0,M35=1),AND(J35=2,K35=2,L35=0,M35=2))</formula>
    </cfRule>
  </conditionalFormatting>
  <conditionalFormatting sqref="M35:M39">
    <cfRule type="expression" dxfId="1128" priority="159">
      <formula>AND(L35&gt;0,IF(COUNTIF(L$35:L$39,L35)&gt;1,TRUE,FALSE))</formula>
    </cfRule>
    <cfRule type="expression" dxfId="1127" priority="160">
      <formula>AND(IF(COUNTIF(R$35:R$39,"=1")=2,TRUE),IF(COUNTIF(R$35:R$39,"=2")=2,TRUE))</formula>
    </cfRule>
    <cfRule type="expression" dxfId="1126" priority="161">
      <formula>AND(R35=4,IF(COUNTIF(R$35:R$39,"=4")=1,TRUE))</formula>
    </cfRule>
    <cfRule type="expression" dxfId="1125" priority="162">
      <formula>AND(R35=3,IF(COUNTIF(R$35:R$39,"=3")=1,TRUE))</formula>
    </cfRule>
    <cfRule type="expression" dxfId="1124" priority="163">
      <formula>AND(R35=2,IF(COUNTIF(R$35:R$39,"=2")=1,TRUE))</formula>
    </cfRule>
    <cfRule type="expression" dxfId="1123" priority="164">
      <formula>AND(R35=1,IF(COUNTIF(R$35:R$39,"=1")=1,TRUE))</formula>
    </cfRule>
    <cfRule type="expression" dxfId="1122" priority="165">
      <formula>OR(R35=0,R35=5)</formula>
    </cfRule>
  </conditionalFormatting>
  <conditionalFormatting sqref="J35:J39">
    <cfRule type="expression" dxfId="1121" priority="154">
      <formula>AND(Q35=4,IF(COUNTIF(Q$35:Q$39,"=4")&gt;=2,TRUE))</formula>
    </cfRule>
    <cfRule type="expression" dxfId="1120" priority="155">
      <formula>AND(Q35=3,IF(COUNTIF(Q$35:Q$39,"=3")&gt;=2,TRUE))</formula>
    </cfRule>
    <cfRule type="expression" dxfId="1119" priority="156">
      <formula>AND(Q35=2,IF(COUNTIF(Q$35:Q$39,"=2")&gt;=2,TRUE))</formula>
    </cfRule>
    <cfRule type="expression" dxfId="1118" priority="157">
      <formula>AND(Q35=1,IF(COUNTIF(Q$35:Q$39,"=1")&gt;=2,TRUE))</formula>
    </cfRule>
  </conditionalFormatting>
  <conditionalFormatting sqref="K35:K39">
    <cfRule type="expression" dxfId="1117" priority="175">
      <formula>AND(J35&gt;0,IF(COUNTIF(J$35:J$39,"=1")=2,TRUE),IF(COUNTIF(J$35:J$39,"=2")=2,TRUE))</formula>
    </cfRule>
    <cfRule type="expression" dxfId="1116" priority="176">
      <formula>IF(COUNTIF(L$35:L$39,"=2")=2,TRUE)</formula>
    </cfRule>
    <cfRule type="expression" dxfId="1115" priority="177">
      <formula>IF(COUNTIF(L$35:L$39,"=1")=2,TRUE)</formula>
    </cfRule>
    <cfRule type="expression" dxfId="1114" priority="178">
      <formula>AND(IF(COUNTIF(R$35:R$39,"=1")=2,TRUE),IF(COUNTIF(S$35:S$39,"=2")=2,TRUE))</formula>
    </cfRule>
    <cfRule type="expression" dxfId="1113" priority="179">
      <formula>AND(R35=4,IF(COUNTIF(R$35:R$39,"=4")=1,TRUE))</formula>
    </cfRule>
    <cfRule type="expression" dxfId="1112" priority="180">
      <formula>AND(R35=3,IF(COUNTIF(R$35:R$39,"=3")=1,TRUE))</formula>
    </cfRule>
    <cfRule type="expression" dxfId="1111" priority="181">
      <formula>AND(R35=2,IF(COUNTIF(R$35:R$39,"=2")=1,TRUE))</formula>
    </cfRule>
    <cfRule type="expression" dxfId="1110" priority="182">
      <formula>AND(R35=1,IF(COUNTIF(R$35:R$39,"=1")=1,TRUE))</formula>
    </cfRule>
    <cfRule type="expression" dxfId="1109" priority="183">
      <formula>OR(R35=0,R35=5)</formula>
    </cfRule>
  </conditionalFormatting>
  <conditionalFormatting sqref="H35:H39">
    <cfRule type="expression" dxfId="1108" priority="150">
      <formula>AND(Q35=4,IF(COUNTIF(Q$35:Q$39,"=4")&gt;=2,TRUE))</formula>
    </cfRule>
    <cfRule type="expression" dxfId="1107" priority="151">
      <formula>AND(Q35=3,IF(COUNTIF(Q$35:Q$39,"=3")&gt;=2,TRUE))</formula>
    </cfRule>
    <cfRule type="expression" dxfId="1106" priority="152">
      <formula>AND(Q35=2,IF(COUNTIF(Q$35:Q$39,"=2")&gt;=2,TRUE))</formula>
    </cfRule>
    <cfRule type="expression" dxfId="1105" priority="153">
      <formula>AND(Q35=1,IF(COUNTIF(Q$35:Q$39,"=1")&gt;=2,TRUE))</formula>
    </cfRule>
  </conditionalFormatting>
  <conditionalFormatting sqref="L42:L46">
    <cfRule type="expression" dxfId="1104" priority="124">
      <formula>K42=0</formula>
    </cfRule>
    <cfRule type="expression" dxfId="1103" priority="133">
      <formula>IF(COUNTIF(J$42:J$46,"=2")=2,TRUE)</formula>
    </cfRule>
    <cfRule type="expression" dxfId="1102" priority="134">
      <formula>IF(COUNTIF(J$42:J$46,"=1")=2,TRUE)</formula>
    </cfRule>
    <cfRule type="expression" dxfId="1101" priority="135">
      <formula>AND(IF(COUNTIF(Q$42:Q$46,"=1")=2,TRUE),IF(COUNTIF(Q$42:Q$46,"=2")=2,TRUE))</formula>
    </cfRule>
    <cfRule type="expression" dxfId="1100" priority="136">
      <formula>AND(Q42=4,IF(COUNTIF(Q$42:Q$46,"=4")=1,TRUE))</formula>
    </cfRule>
    <cfRule type="expression" dxfId="1099" priority="137">
      <formula>AND(Q42=3,IF(COUNTIF(Q$42:Q$46,"=3")=1,TRUE))</formula>
    </cfRule>
    <cfRule type="expression" dxfId="1098" priority="138">
      <formula>AND(Q42=2,IF(COUNTIF(Q$42:Q$46,"=2")=1,TRUE))</formula>
    </cfRule>
    <cfRule type="expression" dxfId="1097" priority="139">
      <formula>AND(Q42=1,IF(COUNTIF(Q$42:Q$46,"=1")=1,TRUE))</formula>
    </cfRule>
    <cfRule type="expression" dxfId="1096" priority="140">
      <formula>OR(Q42=0,Q42=5)</formula>
    </cfRule>
  </conditionalFormatting>
  <conditionalFormatting sqref="O42:O46">
    <cfRule type="expression" dxfId="1095" priority="132">
      <formula>OR(AND(J42=1,K42=1,L42=0,M42=1),AND(J42=2,K42=2,L42=0,M42=2))</formula>
    </cfRule>
  </conditionalFormatting>
  <conditionalFormatting sqref="M42:M46">
    <cfRule type="expression" dxfId="1094" priority="125">
      <formula>AND(L42&gt;0,IF(COUNTIF(L$42:L$46,L42)&gt;1,TRUE,FALSE))</formula>
    </cfRule>
    <cfRule type="expression" dxfId="1093" priority="126">
      <formula>AND(IF(COUNTIF(R$42:R$46,"=1")=2,TRUE),IF(COUNTIF(R$42:R$46,"=2")=2,TRUE))</formula>
    </cfRule>
    <cfRule type="expression" dxfId="1092" priority="127">
      <formula>AND(R42=4,IF(COUNTIF(R$42:R$46,"=4")=1,TRUE))</formula>
    </cfRule>
    <cfRule type="expression" dxfId="1091" priority="128">
      <formula>AND(R42=3,IF(COUNTIF(R$42:R$46,"=3")=1,TRUE))</formula>
    </cfRule>
    <cfRule type="expression" dxfId="1090" priority="129">
      <formula>AND(R42=2,IF(COUNTIF(R$42:R$46,"=2")=1,TRUE))</formula>
    </cfRule>
    <cfRule type="expression" dxfId="1089" priority="130">
      <formula>AND(R42=1,IF(COUNTIF(R$42:R$46,"=1")=1,TRUE))</formula>
    </cfRule>
    <cfRule type="expression" dxfId="1088" priority="131">
      <formula>OR(R42=0,R42=5)</formula>
    </cfRule>
  </conditionalFormatting>
  <conditionalFormatting sqref="J42:J46">
    <cfRule type="expression" dxfId="1087" priority="120">
      <formula>AND(Q42=4,IF(COUNTIF(Q$42:Q$46,"=4")&gt;=2,TRUE))</formula>
    </cfRule>
    <cfRule type="expression" dxfId="1086" priority="121">
      <formula>AND(Q42=3,IF(COUNTIF(Q$42:Q$46,"=3")&gt;=2,TRUE))</formula>
    </cfRule>
    <cfRule type="expression" dxfId="1085" priority="122">
      <formula>AND(Q42=2,IF(COUNTIF(Q$42:Q$46,"=2")&gt;=2,TRUE))</formula>
    </cfRule>
    <cfRule type="expression" dxfId="1084" priority="123">
      <formula>AND(Q42=1,IF(COUNTIF(Q$42:Q$46,"=1")&gt;=2,TRUE))</formula>
    </cfRule>
  </conditionalFormatting>
  <conditionalFormatting sqref="K42:K46">
    <cfRule type="expression" dxfId="1083" priority="141">
      <formula>AND(J42&gt;0,IF(COUNTIF(J$42:J$46,"=1")=2,TRUE),IF(COUNTIF(J$42:J$46,"=2")=2,TRUE))</formula>
    </cfRule>
    <cfRule type="expression" dxfId="1082" priority="142">
      <formula>IF(COUNTIF(L$42:L$46,"=2")=2,TRUE)</formula>
    </cfRule>
    <cfRule type="expression" dxfId="1081" priority="143">
      <formula>IF(COUNTIF(L$42:L$46,"=1")=2,TRUE)</formula>
    </cfRule>
    <cfRule type="expression" dxfId="1080" priority="144">
      <formula>AND(IF(COUNTIF(R$42:R$46,"=1")=2,TRUE),IF(COUNTIF(S$42:S$46,"=2")=2,TRUE))</formula>
    </cfRule>
    <cfRule type="expression" dxfId="1079" priority="145">
      <formula>AND(R42=4,IF(COUNTIF(R$42:R$46,"=4")=1,TRUE))</formula>
    </cfRule>
    <cfRule type="expression" dxfId="1078" priority="146">
      <formula>AND(R42=3,IF(COUNTIF(R$42:R$46,"=3")=1,TRUE))</formula>
    </cfRule>
    <cfRule type="expression" dxfId="1077" priority="147">
      <formula>AND(R42=2,IF(COUNTIF(R$42:R$46,"=2")=1,TRUE))</formula>
    </cfRule>
    <cfRule type="expression" dxfId="1076" priority="148">
      <formula>AND(R42=1,IF(COUNTIF(R$42:R$46,"=1")=1,TRUE))</formula>
    </cfRule>
    <cfRule type="expression" dxfId="1075" priority="149">
      <formula>OR(R42=0,R42=5)</formula>
    </cfRule>
  </conditionalFormatting>
  <conditionalFormatting sqref="H42:H46">
    <cfRule type="expression" dxfId="1074" priority="116">
      <formula>AND(Q42=4,IF(COUNTIF(Q$42:Q$46,"=4")&gt;=2,TRUE))</formula>
    </cfRule>
    <cfRule type="expression" dxfId="1073" priority="117">
      <formula>AND(Q42=3,IF(COUNTIF(Q$42:Q$46,"=3")&gt;=2,TRUE))</formula>
    </cfRule>
    <cfRule type="expression" dxfId="1072" priority="118">
      <formula>AND(Q42=2,IF(COUNTIF(Q$42:Q$46,"=2")&gt;=2,TRUE))</formula>
    </cfRule>
    <cfRule type="expression" dxfId="1071" priority="119">
      <formula>AND(Q42=1,IF(COUNTIF(Q$42:Q$46,"=1")&gt;=2,TRUE))</formula>
    </cfRule>
  </conditionalFormatting>
  <conditionalFormatting sqref="E196 E198">
    <cfRule type="containsBlanks" dxfId="1070" priority="91">
      <formula>LEN(TRIM(E196))=0</formula>
    </cfRule>
  </conditionalFormatting>
  <conditionalFormatting sqref="G179 G181">
    <cfRule type="containsBlanks" dxfId="1069" priority="97">
      <formula>LEN(TRIM(G179))=0</formula>
    </cfRule>
  </conditionalFormatting>
  <conditionalFormatting sqref="A102:A132">
    <cfRule type="cellIs" priority="86" stopIfTrue="1" operator="equal">
      <formula>"-"</formula>
    </cfRule>
    <cfRule type="duplicateValues" dxfId="1068" priority="115"/>
  </conditionalFormatting>
  <conditionalFormatting sqref="C102 C104">
    <cfRule type="aboveAverage" dxfId="1067" priority="114"/>
  </conditionalFormatting>
  <conditionalFormatting sqref="C102 C104">
    <cfRule type="containsBlanks" dxfId="1066" priority="113">
      <formula>LEN(TRIM(C102))=0</formula>
    </cfRule>
  </conditionalFormatting>
  <conditionalFormatting sqref="G140 G142">
    <cfRule type="aboveAverage" dxfId="1065" priority="112"/>
  </conditionalFormatting>
  <conditionalFormatting sqref="G140 G142">
    <cfRule type="containsBlanks" dxfId="1064" priority="111">
      <formula>LEN(TRIM(G140))=0</formula>
    </cfRule>
  </conditionalFormatting>
  <conditionalFormatting sqref="G144 G146">
    <cfRule type="aboveAverage" dxfId="1063" priority="110"/>
  </conditionalFormatting>
  <conditionalFormatting sqref="G144 G146">
    <cfRule type="containsBlanks" dxfId="1062" priority="109">
      <formula>LEN(TRIM(G144))=0</formula>
    </cfRule>
  </conditionalFormatting>
  <conditionalFormatting sqref="E157 E159">
    <cfRule type="aboveAverage" dxfId="1061" priority="108"/>
  </conditionalFormatting>
  <conditionalFormatting sqref="E157 E159">
    <cfRule type="containsBlanks" dxfId="1060" priority="107">
      <formula>LEN(TRIM(E157))=0</formula>
    </cfRule>
  </conditionalFormatting>
  <conditionalFormatting sqref="G183 G185">
    <cfRule type="containsBlanks" dxfId="1059" priority="95">
      <formula>LEN(TRIM(G183))=0</formula>
    </cfRule>
  </conditionalFormatting>
  <conditionalFormatting sqref="I187 I189">
    <cfRule type="containsBlanks" dxfId="1058" priority="93">
      <formula>LEN(TRIM(I187))=0</formula>
    </cfRule>
  </conditionalFormatting>
  <conditionalFormatting sqref="E161 E163">
    <cfRule type="aboveAverage" dxfId="1057" priority="106"/>
  </conditionalFormatting>
  <conditionalFormatting sqref="E161 E163">
    <cfRule type="containsBlanks" dxfId="1056" priority="105">
      <formula>LEN(TRIM(E161))=0</formula>
    </cfRule>
  </conditionalFormatting>
  <conditionalFormatting sqref="E165 E167">
    <cfRule type="aboveAverage" dxfId="1055" priority="104"/>
  </conditionalFormatting>
  <conditionalFormatting sqref="E165 E167">
    <cfRule type="containsBlanks" dxfId="1054" priority="103">
      <formula>LEN(TRIM(E165))=0</formula>
    </cfRule>
  </conditionalFormatting>
  <conditionalFormatting sqref="E169 E171">
    <cfRule type="aboveAverage" dxfId="1053" priority="102"/>
  </conditionalFormatting>
  <conditionalFormatting sqref="E169 E171">
    <cfRule type="containsBlanks" dxfId="1052" priority="101">
      <formula>LEN(TRIM(E169))=0</formula>
    </cfRule>
  </conditionalFormatting>
  <conditionalFormatting sqref="I180 I184">
    <cfRule type="containsBlanks" dxfId="1051" priority="99">
      <formula>LEN(TRIM(I180))=0</formula>
    </cfRule>
    <cfRule type="aboveAverage" dxfId="1050" priority="100"/>
  </conditionalFormatting>
  <conditionalFormatting sqref="G179 G181">
    <cfRule type="aboveAverage" dxfId="1049" priority="98"/>
  </conditionalFormatting>
  <conditionalFormatting sqref="G183 G185">
    <cfRule type="aboveAverage" dxfId="1048" priority="96"/>
  </conditionalFormatting>
  <conditionalFormatting sqref="I187 I189">
    <cfRule type="aboveAverage" dxfId="1047" priority="94"/>
  </conditionalFormatting>
  <conditionalFormatting sqref="E196 E198">
    <cfRule type="aboveAverage" dxfId="1046" priority="92"/>
  </conditionalFormatting>
  <conditionalFormatting sqref="G218 G220">
    <cfRule type="aboveAverage" dxfId="1045" priority="90"/>
  </conditionalFormatting>
  <conditionalFormatting sqref="G218 G220">
    <cfRule type="containsBlanks" dxfId="1044" priority="89">
      <formula>LEN(TRIM(G218))=0</formula>
    </cfRule>
  </conditionalFormatting>
  <conditionalFormatting sqref="G222 G224">
    <cfRule type="aboveAverage" dxfId="1043" priority="88"/>
  </conditionalFormatting>
  <conditionalFormatting sqref="G222 G224">
    <cfRule type="containsBlanks" dxfId="1042" priority="87">
      <formula>LEN(TRIM(G222))=0</formula>
    </cfRule>
  </conditionalFormatting>
  <conditionalFormatting sqref="B300:B317">
    <cfRule type="expression" dxfId="1041" priority="381">
      <formula>A300=3</formula>
    </cfRule>
    <cfRule type="expression" dxfId="1040" priority="382">
      <formula>A300=2</formula>
    </cfRule>
    <cfRule type="expression" dxfId="1039" priority="383">
      <formula>A300=1</formula>
    </cfRule>
    <cfRule type="containsBlanks" dxfId="1038" priority="384">
      <formula>LEN(TRIM(B300))=0</formula>
    </cfRule>
    <cfRule type="duplicateValues" dxfId="1037" priority="385"/>
  </conditionalFormatting>
  <conditionalFormatting sqref="AJ7:AJ44">
    <cfRule type="expression" dxfId="1036" priority="79">
      <formula>AND(AI7="",FIND(",",AJ7))</formula>
    </cfRule>
    <cfRule type="expression" dxfId="1035" priority="81">
      <formula>AND(AI7="",COUNTIF(AJ7,"*,*")=0)</formula>
    </cfRule>
  </conditionalFormatting>
  <conditionalFormatting sqref="AH7:AH44">
    <cfRule type="expression" dxfId="1034" priority="82">
      <formula>AND(AG7="",FIND(",",AH7))</formula>
    </cfRule>
    <cfRule type="expression" dxfId="1033" priority="83">
      <formula>AND(AG7="",COUNTIF(AH7,"*,*")=0)</formula>
    </cfRule>
  </conditionalFormatting>
  <conditionalFormatting sqref="AL7:AL44">
    <cfRule type="expression" dxfId="1032" priority="84">
      <formula>AND(AK7="",FIND(",",AL7))</formula>
    </cfRule>
    <cfRule type="expression" dxfId="1031" priority="85">
      <formula>AND(AK7="",COUNTIF(AL7,"*,*")=0)</formula>
    </cfRule>
  </conditionalFormatting>
  <conditionalFormatting sqref="AF7:AF44">
    <cfRule type="expression" dxfId="1030" priority="80">
      <formula>AND(AE7="",COUNTIF(AF7,"*,*")=0)</formula>
    </cfRule>
  </conditionalFormatting>
  <conditionalFormatting sqref="AN7:AN44">
    <cfRule type="expression" dxfId="1029" priority="76">
      <formula>AND(AM7="",COUNTIF(AN7,"*,*")=0)</formula>
    </cfRule>
    <cfRule type="expression" dxfId="1028" priority="78">
      <formula>AND(AM7="",FIND(",",AN7))</formula>
    </cfRule>
  </conditionalFormatting>
  <conditionalFormatting sqref="AP7:AP44">
    <cfRule type="expression" dxfId="1027" priority="75">
      <formula>AND(AO7="",COUNTIF(AP7,"*,*")=0)</formula>
    </cfRule>
    <cfRule type="expression" dxfId="1026" priority="77">
      <formula>AND(AO7="",FIND(",",AP7))</formula>
    </cfRule>
  </conditionalFormatting>
  <conditionalFormatting sqref="I28:I32">
    <cfRule type="expression" dxfId="1025" priority="69">
      <formula>FIND(2,I28,1)</formula>
    </cfRule>
    <cfRule type="expression" dxfId="1024" priority="70">
      <formula>FIND(1,I28,1)</formula>
    </cfRule>
  </conditionalFormatting>
  <conditionalFormatting sqref="I21:I25">
    <cfRule type="expression" dxfId="1023" priority="71">
      <formula>FIND(2,I21,1)</formula>
    </cfRule>
    <cfRule type="expression" dxfId="1022" priority="72">
      <formula>FIND(1,I21,1)</formula>
    </cfRule>
  </conditionalFormatting>
  <conditionalFormatting sqref="I7:I11">
    <cfRule type="expression" dxfId="1021" priority="73">
      <formula>FIND(2,I7,1)</formula>
    </cfRule>
    <cfRule type="expression" dxfId="1020" priority="74">
      <formula>FIND(1,I7,1)</formula>
    </cfRule>
  </conditionalFormatting>
  <conditionalFormatting sqref="I35:I39">
    <cfRule type="expression" dxfId="1019" priority="67">
      <formula>FIND(2,I35,1)</formula>
    </cfRule>
    <cfRule type="expression" dxfId="1018" priority="68">
      <formula>FIND(1,I35,1)</formula>
    </cfRule>
  </conditionalFormatting>
  <conditionalFormatting sqref="I42:I46">
    <cfRule type="expression" dxfId="1017" priority="65">
      <formula>FIND(2,I42,1)</formula>
    </cfRule>
    <cfRule type="expression" dxfId="1016" priority="66">
      <formula>FIND(1,I42,1)</formula>
    </cfRule>
  </conditionalFormatting>
  <conditionalFormatting sqref="I14:I18">
    <cfRule type="expression" dxfId="1015" priority="63">
      <formula>FIND(2,I14,1)</formula>
    </cfRule>
    <cfRule type="expression" dxfId="1014" priority="64">
      <formula>FIND(1,I14,1)</formula>
    </cfRule>
  </conditionalFormatting>
  <conditionalFormatting sqref="C106 C108">
    <cfRule type="aboveAverage" dxfId="1013" priority="62"/>
  </conditionalFormatting>
  <conditionalFormatting sqref="C106 C108">
    <cfRule type="containsBlanks" dxfId="1012" priority="61">
      <formula>LEN(TRIM(C106))=0</formula>
    </cfRule>
  </conditionalFormatting>
  <conditionalFormatting sqref="C110 C112">
    <cfRule type="aboveAverage" dxfId="1011" priority="60"/>
  </conditionalFormatting>
  <conditionalFormatting sqref="C110 C112">
    <cfRule type="containsBlanks" dxfId="1010" priority="59">
      <formula>LEN(TRIM(C110))=0</formula>
    </cfRule>
  </conditionalFormatting>
  <conditionalFormatting sqref="C114 C116">
    <cfRule type="aboveAverage" dxfId="1009" priority="58"/>
  </conditionalFormatting>
  <conditionalFormatting sqref="C114 C116">
    <cfRule type="containsBlanks" dxfId="1008" priority="57">
      <formula>LEN(TRIM(C114))=0</formula>
    </cfRule>
  </conditionalFormatting>
  <conditionalFormatting sqref="C118 C120">
    <cfRule type="aboveAverage" dxfId="1007" priority="56"/>
  </conditionalFormatting>
  <conditionalFormatting sqref="C118 C120">
    <cfRule type="containsBlanks" dxfId="1006" priority="55">
      <formula>LEN(TRIM(C118))=0</formula>
    </cfRule>
  </conditionalFormatting>
  <conditionalFormatting sqref="C122 C124">
    <cfRule type="aboveAverage" dxfId="1005" priority="54"/>
  </conditionalFormatting>
  <conditionalFormatting sqref="C122 C124">
    <cfRule type="containsBlanks" dxfId="1004" priority="53">
      <formula>LEN(TRIM(C122))=0</formula>
    </cfRule>
  </conditionalFormatting>
  <conditionalFormatting sqref="C126 C128">
    <cfRule type="aboveAverage" dxfId="1003" priority="52"/>
  </conditionalFormatting>
  <conditionalFormatting sqref="C126 C128">
    <cfRule type="containsBlanks" dxfId="1002" priority="51">
      <formula>LEN(TRIM(C126))=0</formula>
    </cfRule>
  </conditionalFormatting>
  <conditionalFormatting sqref="C130 C132">
    <cfRule type="aboveAverage" dxfId="1001" priority="50"/>
  </conditionalFormatting>
  <conditionalFormatting sqref="C130 C132">
    <cfRule type="containsBlanks" dxfId="1000" priority="49">
      <formula>LEN(TRIM(C130))=0</formula>
    </cfRule>
  </conditionalFormatting>
  <conditionalFormatting sqref="E200 E202">
    <cfRule type="aboveAverage" dxfId="999" priority="48"/>
  </conditionalFormatting>
  <conditionalFormatting sqref="E200 E202">
    <cfRule type="containsBlanks" dxfId="998" priority="47">
      <formula>LEN(TRIM(E200))=0</formula>
    </cfRule>
  </conditionalFormatting>
  <conditionalFormatting sqref="E204 E206">
    <cfRule type="aboveAverage" dxfId="997" priority="46"/>
  </conditionalFormatting>
  <conditionalFormatting sqref="E204 E206">
    <cfRule type="containsBlanks" dxfId="996" priority="45">
      <formula>LEN(TRIM(E204))=0</formula>
    </cfRule>
  </conditionalFormatting>
  <conditionalFormatting sqref="I211 I213">
    <cfRule type="aboveAverage" dxfId="995" priority="44"/>
  </conditionalFormatting>
  <conditionalFormatting sqref="I211 I213">
    <cfRule type="containsBlanks" dxfId="994" priority="43">
      <formula>LEN(TRIM(I211))=0</formula>
    </cfRule>
  </conditionalFormatting>
  <conditionalFormatting sqref="E208 E210">
    <cfRule type="aboveAverage" dxfId="993" priority="42"/>
  </conditionalFormatting>
  <conditionalFormatting sqref="E208 E210">
    <cfRule type="containsBlanks" dxfId="992" priority="41">
      <formula>LEN(TRIM(E208))=0</formula>
    </cfRule>
  </conditionalFormatting>
  <conditionalFormatting sqref="I131 I133">
    <cfRule type="aboveAverage" dxfId="991" priority="40"/>
  </conditionalFormatting>
  <conditionalFormatting sqref="I131 I133">
    <cfRule type="containsBlanks" dxfId="990" priority="39">
      <formula>LEN(TRIM(I131))=0</formula>
    </cfRule>
  </conditionalFormatting>
  <conditionalFormatting sqref="I148 I150">
    <cfRule type="aboveAverage" dxfId="989" priority="38"/>
  </conditionalFormatting>
  <conditionalFormatting sqref="I148 I150">
    <cfRule type="containsBlanks" dxfId="988" priority="37">
      <formula>LEN(TRIM(I148))=0</formula>
    </cfRule>
  </conditionalFormatting>
  <conditionalFormatting sqref="I172 I174">
    <cfRule type="aboveAverage" dxfId="987" priority="36"/>
  </conditionalFormatting>
  <conditionalFormatting sqref="I172 I174">
    <cfRule type="containsBlanks" dxfId="986" priority="35">
      <formula>LEN(TRIM(I172))=0</formula>
    </cfRule>
  </conditionalFormatting>
  <conditionalFormatting sqref="I226 I228">
    <cfRule type="aboveAverage" dxfId="985" priority="34"/>
  </conditionalFormatting>
  <conditionalFormatting sqref="I226 I228">
    <cfRule type="containsBlanks" dxfId="984" priority="33">
      <formula>LEN(TRIM(I226))=0</formula>
    </cfRule>
  </conditionalFormatting>
  <conditionalFormatting sqref="E103 E107">
    <cfRule type="containsBlanks" dxfId="983" priority="31">
      <formula>LEN(TRIM(E103))=0</formula>
    </cfRule>
    <cfRule type="aboveAverage" dxfId="982" priority="32"/>
  </conditionalFormatting>
  <conditionalFormatting sqref="E111 E115">
    <cfRule type="containsBlanks" dxfId="981" priority="29">
      <formula>LEN(TRIM(E111))=0</formula>
    </cfRule>
    <cfRule type="aboveAverage" dxfId="980" priority="30"/>
  </conditionalFormatting>
  <conditionalFormatting sqref="E119 E123">
    <cfRule type="containsBlanks" dxfId="979" priority="27">
      <formula>LEN(TRIM(E119))=0</formula>
    </cfRule>
    <cfRule type="aboveAverage" dxfId="978" priority="28"/>
  </conditionalFormatting>
  <conditionalFormatting sqref="E127 E131">
    <cfRule type="containsBlanks" dxfId="977" priority="25">
      <formula>LEN(TRIM(E127))=0</formula>
    </cfRule>
    <cfRule type="aboveAverage" dxfId="976" priority="26"/>
  </conditionalFormatting>
  <conditionalFormatting sqref="I141 I145">
    <cfRule type="containsBlanks" dxfId="975" priority="23">
      <formula>LEN(TRIM(I141))=0</formula>
    </cfRule>
    <cfRule type="aboveAverage" dxfId="974" priority="24"/>
  </conditionalFormatting>
  <conditionalFormatting sqref="G158 G162">
    <cfRule type="containsBlanks" dxfId="973" priority="21">
      <formula>LEN(TRIM(G158))=0</formula>
    </cfRule>
    <cfRule type="aboveAverage" dxfId="972" priority="22"/>
  </conditionalFormatting>
  <conditionalFormatting sqref="G166 G170">
    <cfRule type="containsBlanks" dxfId="971" priority="19">
      <formula>LEN(TRIM(G166))=0</formula>
    </cfRule>
    <cfRule type="aboveAverage" dxfId="970" priority="20"/>
  </conditionalFormatting>
  <conditionalFormatting sqref="G197 G201">
    <cfRule type="containsBlanks" dxfId="969" priority="17">
      <formula>LEN(TRIM(G197))=0</formula>
    </cfRule>
    <cfRule type="aboveAverage" dxfId="968" priority="18"/>
  </conditionalFormatting>
  <conditionalFormatting sqref="G205 G209">
    <cfRule type="containsBlanks" dxfId="967" priority="15">
      <formula>LEN(TRIM(G205))=0</formula>
    </cfRule>
    <cfRule type="aboveAverage" dxfId="966" priority="16"/>
  </conditionalFormatting>
  <conditionalFormatting sqref="I219 I223">
    <cfRule type="containsBlanks" dxfId="965" priority="13">
      <formula>LEN(TRIM(I219))=0</formula>
    </cfRule>
    <cfRule type="aboveAverage" dxfId="964" priority="14"/>
  </conditionalFormatting>
  <conditionalFormatting sqref="G105 G113">
    <cfRule type="containsBlanks" dxfId="963" priority="11">
      <formula>LEN(TRIM(G105))=0</formula>
    </cfRule>
    <cfRule type="aboveAverage" dxfId="962" priority="12"/>
  </conditionalFormatting>
  <conditionalFormatting sqref="G121 G129">
    <cfRule type="containsBlanks" dxfId="961" priority="9">
      <formula>LEN(TRIM(G121))=0</formula>
    </cfRule>
    <cfRule type="aboveAverage" dxfId="960" priority="10"/>
  </conditionalFormatting>
  <conditionalFormatting sqref="I160 I168">
    <cfRule type="containsBlanks" dxfId="959" priority="7">
      <formula>LEN(TRIM(I160))=0</formula>
    </cfRule>
    <cfRule type="aboveAverage" dxfId="958" priority="8"/>
  </conditionalFormatting>
  <conditionalFormatting sqref="I199 I207">
    <cfRule type="containsBlanks" dxfId="957" priority="5">
      <formula>LEN(TRIM(I199))=0</formula>
    </cfRule>
    <cfRule type="aboveAverage" dxfId="956" priority="6"/>
  </conditionalFormatting>
  <conditionalFormatting sqref="I109">
    <cfRule type="containsBlanks" dxfId="955" priority="3">
      <formula>LEN(TRIM(I109))=0</formula>
    </cfRule>
    <cfRule type="aboveAverage" dxfId="954" priority="4"/>
  </conditionalFormatting>
  <conditionalFormatting sqref="I125">
    <cfRule type="containsBlanks" dxfId="953" priority="1">
      <formula>LEN(TRIM(I125))=0</formula>
    </cfRule>
    <cfRule type="aboveAverage" dxfId="952" priority="2"/>
  </conditionalFormatting>
  <pageMargins left="0.78740157480314965" right="0.39370078740157483" top="0.78740157480314965" bottom="0.39370078740157483" header="0.78740157480314965" footer="0"/>
  <pageSetup paperSize="9" fitToHeight="0" orientation="landscape" verticalDpi="1200" r:id="rId1"/>
  <headerFooter>
    <oddHeader>&amp;R&amp;P. leht &amp;N&amp; -st</oddHeader>
  </headerFooter>
  <rowBreaks count="4" manualBreakCount="4">
    <brk id="98" max="16383" man="1"/>
    <brk id="136" max="16383" man="1"/>
    <brk id="192" max="16383" man="1"/>
    <brk id="231"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pageSetUpPr fitToPage="1"/>
  </sheetPr>
  <dimension ref="A1:AP312"/>
  <sheetViews>
    <sheetView showGridLines="0" showRowColHeaders="0" workbookViewId="0">
      <pane ySplit="1" topLeftCell="A2" activePane="bottomLeft" state="frozen"/>
      <selection pane="bottomLeft" activeCell="A5" sqref="A5"/>
    </sheetView>
  </sheetViews>
  <sheetFormatPr defaultRowHeight="12.75" x14ac:dyDescent="0.2"/>
  <cols>
    <col min="1" max="1" width="3.28515625" style="783" customWidth="1"/>
    <col min="2" max="2" width="32.140625" style="783" bestFit="1" customWidth="1"/>
    <col min="3" max="3" width="4.7109375" style="783" customWidth="1"/>
    <col min="4" max="4" width="1.140625" style="783" customWidth="1"/>
    <col min="5" max="5" width="2.7109375" style="783" customWidth="1"/>
    <col min="6" max="6" width="9.140625" style="783"/>
    <col min="7" max="7" width="2.7109375" style="783" customWidth="1"/>
    <col min="8" max="8" width="1.140625" style="783" customWidth="1"/>
    <col min="9" max="9" width="2.7109375" style="783" customWidth="1"/>
    <col min="10" max="10" width="9.140625" style="783"/>
    <col min="11" max="11" width="2.7109375" style="783" customWidth="1"/>
    <col min="12" max="12" width="1.140625" style="783" customWidth="1"/>
    <col min="13" max="13" width="2.7109375" style="783" customWidth="1"/>
    <col min="14" max="14" width="9.140625" style="783"/>
    <col min="15" max="15" width="2.7109375" style="783" customWidth="1"/>
    <col min="16" max="16" width="1.140625" style="783" customWidth="1"/>
    <col min="17" max="17" width="2.7109375" style="783" customWidth="1"/>
    <col min="18" max="18" width="9.140625" style="783"/>
    <col min="19" max="19" width="2.7109375" style="783" hidden="1" customWidth="1"/>
    <col min="20" max="20" width="1.140625" style="783" hidden="1" customWidth="1"/>
    <col min="21" max="21" width="2.7109375" style="783" hidden="1" customWidth="1"/>
    <col min="22" max="22" width="0" style="783" hidden="1" customWidth="1"/>
    <col min="23" max="23" width="5.7109375" style="783" customWidth="1"/>
    <col min="24" max="24" width="5.5703125" style="783" customWidth="1"/>
    <col min="25" max="25" width="7.42578125" style="783" customWidth="1"/>
    <col min="26" max="26" width="2.7109375" style="783" customWidth="1"/>
    <col min="27" max="27" width="1.140625" style="783" customWidth="1"/>
    <col min="28" max="28" width="2.7109375" style="783" customWidth="1"/>
    <col min="29" max="29" width="4.7109375" style="783" customWidth="1"/>
    <col min="30" max="31" width="9.140625" style="783" hidden="1" customWidth="1"/>
    <col min="32" max="32" width="17" style="783" hidden="1" customWidth="1"/>
    <col min="33" max="33" width="9.140625" style="783" hidden="1" customWidth="1"/>
    <col min="34" max="34" width="14.85546875" style="783" hidden="1" customWidth="1"/>
    <col min="35" max="35" width="9.140625" style="783" hidden="1" customWidth="1"/>
    <col min="36" max="36" width="17.28515625" style="783" hidden="1" customWidth="1"/>
    <col min="37" max="37" width="9.140625" style="783" hidden="1" customWidth="1"/>
    <col min="38" max="38" width="13.85546875" style="783" hidden="1" customWidth="1"/>
    <col min="39" max="39" width="9.140625" style="783" hidden="1" customWidth="1"/>
    <col min="40" max="40" width="17.28515625" style="783" hidden="1" customWidth="1"/>
    <col min="41" max="41" width="9.140625" style="783" hidden="1" customWidth="1"/>
    <col min="42" max="42" width="13.85546875" style="783" hidden="1" customWidth="1"/>
    <col min="43" max="16384" width="9.140625" style="783"/>
  </cols>
  <sheetData>
    <row r="1" spans="1:42" x14ac:dyDescent="0.2">
      <c r="A1" s="226" t="str">
        <f>UPPER((Kalend!E7)&amp;" - "&amp;(Kalend!C7))&amp;" - "&amp;LOWER(Kalend!D7)&amp;" - "&amp;(Kalend!A7)&amp;" kell "&amp;(Kalend!B7)&amp;" - "&amp;(Kalend!F7)</f>
        <v>V1 - VOKA VI SISE-KV 1. ETAPP - duo - P, 12.11.2023 kell 11:00 - Voka petangihall</v>
      </c>
      <c r="O1" s="157"/>
      <c r="P1" s="157"/>
      <c r="Q1" s="198"/>
      <c r="R1" s="198"/>
      <c r="S1" s="198"/>
      <c r="T1" s="38"/>
      <c r="U1" s="38"/>
      <c r="V1" s="38"/>
      <c r="W1" s="157"/>
      <c r="X1" s="28"/>
      <c r="Y1" s="157"/>
      <c r="Z1" s="157"/>
      <c r="AD1" s="44" t="s">
        <v>72</v>
      </c>
      <c r="AE1" s="228"/>
      <c r="AF1" s="228"/>
      <c r="AG1" s="228"/>
      <c r="AH1" s="228"/>
      <c r="AI1" s="228"/>
      <c r="AJ1" s="228"/>
      <c r="AK1" s="228"/>
      <c r="AL1" s="228"/>
      <c r="AM1" s="228"/>
      <c r="AN1" s="228"/>
      <c r="AO1" s="351"/>
      <c r="AP1" s="351"/>
    </row>
    <row r="2" spans="1:42" x14ac:dyDescent="0.2">
      <c r="A2" s="628"/>
      <c r="F2" s="157"/>
      <c r="L2" s="632"/>
      <c r="M2" s="632"/>
      <c r="N2" s="632"/>
      <c r="O2" s="633"/>
      <c r="P2" s="633"/>
      <c r="Q2" s="633"/>
      <c r="R2" s="629" t="s">
        <v>235</v>
      </c>
      <c r="S2" s="633"/>
      <c r="T2" s="632"/>
      <c r="U2" s="632"/>
      <c r="V2" s="632"/>
      <c r="W2" s="630">
        <v>1</v>
      </c>
      <c r="X2" s="631" t="s">
        <v>236</v>
      </c>
      <c r="Y2" s="633"/>
      <c r="Z2" s="633"/>
      <c r="AA2" s="633"/>
      <c r="AB2" s="633"/>
      <c r="AE2" s="157"/>
      <c r="AG2" s="157"/>
      <c r="AH2" s="157"/>
      <c r="AI2" s="157"/>
      <c r="AJ2" s="157"/>
      <c r="AK2" s="157"/>
      <c r="AL2" s="157"/>
      <c r="AM2" s="157"/>
      <c r="AN2" s="157"/>
    </row>
    <row r="3" spans="1:42" x14ac:dyDescent="0.2">
      <c r="A3" s="628"/>
      <c r="F3" s="157"/>
      <c r="L3" s="633"/>
      <c r="M3" s="633"/>
      <c r="N3" s="633"/>
      <c r="O3" s="633"/>
      <c r="P3" s="633"/>
      <c r="Q3" s="633"/>
      <c r="R3" s="634" t="s">
        <v>237</v>
      </c>
      <c r="S3" s="633"/>
      <c r="T3" s="633"/>
      <c r="U3" s="633"/>
      <c r="V3" s="633"/>
      <c r="W3" s="630">
        <v>0.5</v>
      </c>
      <c r="X3" s="631" t="s">
        <v>236</v>
      </c>
      <c r="Y3" s="633"/>
      <c r="Z3" s="633"/>
      <c r="AA3" s="633"/>
      <c r="AB3" s="633"/>
      <c r="AE3" s="234"/>
      <c r="AF3" s="234"/>
      <c r="AG3" s="234"/>
      <c r="AH3" s="225"/>
      <c r="AI3" s="234"/>
      <c r="AJ3" s="234"/>
      <c r="AK3" s="234"/>
      <c r="AL3" s="234"/>
      <c r="AM3" s="234"/>
      <c r="AN3" s="234"/>
      <c r="AO3" s="234"/>
      <c r="AP3" s="234"/>
    </row>
    <row r="4" spans="1:42" x14ac:dyDescent="0.2">
      <c r="F4" s="157"/>
      <c r="L4" s="633"/>
      <c r="M4" s="633"/>
      <c r="N4" s="633"/>
      <c r="O4" s="633"/>
      <c r="P4" s="633"/>
      <c r="Q4" s="633"/>
      <c r="R4" s="635" t="s">
        <v>238</v>
      </c>
      <c r="S4" s="633"/>
      <c r="T4" s="633"/>
      <c r="U4" s="633"/>
      <c r="V4" s="633"/>
      <c r="W4" s="630">
        <v>0</v>
      </c>
      <c r="X4" s="631" t="s">
        <v>236</v>
      </c>
      <c r="Y4" s="633"/>
      <c r="Z4" s="633"/>
      <c r="AA4" s="633"/>
      <c r="AB4" s="633"/>
    </row>
    <row r="5" spans="1:42" x14ac:dyDescent="0.2">
      <c r="F5" s="157"/>
      <c r="L5" s="157"/>
      <c r="M5" s="157"/>
      <c r="N5" s="157"/>
      <c r="O5" s="157"/>
      <c r="P5" s="157"/>
      <c r="Q5" s="157"/>
      <c r="R5" s="157"/>
      <c r="S5" s="157"/>
      <c r="T5" s="157"/>
      <c r="U5" s="157"/>
      <c r="W5" s="157"/>
      <c r="X5" s="157"/>
      <c r="Y5" s="157"/>
      <c r="Z5" s="157"/>
      <c r="AA5" s="157"/>
      <c r="AB5" s="414" t="s">
        <v>310</v>
      </c>
      <c r="AD5" s="411" t="s">
        <v>215</v>
      </c>
    </row>
    <row r="6" spans="1:42" x14ac:dyDescent="0.2">
      <c r="A6" s="636" t="s">
        <v>10</v>
      </c>
      <c r="B6" s="636" t="s">
        <v>57</v>
      </c>
      <c r="C6" s="637" t="s">
        <v>172</v>
      </c>
      <c r="D6" s="638"/>
      <c r="E6" s="638"/>
      <c r="F6" s="639"/>
      <c r="G6" s="637" t="s">
        <v>175</v>
      </c>
      <c r="H6" s="638"/>
      <c r="I6" s="638"/>
      <c r="J6" s="639"/>
      <c r="K6" s="637" t="s">
        <v>178</v>
      </c>
      <c r="L6" s="638"/>
      <c r="M6" s="638"/>
      <c r="N6" s="639"/>
      <c r="O6" s="637" t="s">
        <v>181</v>
      </c>
      <c r="P6" s="638"/>
      <c r="Q6" s="638"/>
      <c r="R6" s="639"/>
      <c r="S6" s="637" t="s">
        <v>183</v>
      </c>
      <c r="T6" s="638"/>
      <c r="U6" s="638"/>
      <c r="V6" s="639"/>
      <c r="W6" s="636" t="s">
        <v>80</v>
      </c>
      <c r="X6" s="640" t="s">
        <v>297</v>
      </c>
      <c r="Y6" s="641" t="s">
        <v>347</v>
      </c>
      <c r="Z6" s="640"/>
      <c r="AA6" s="642" t="s">
        <v>298</v>
      </c>
      <c r="AB6" s="643"/>
      <c r="AC6" s="644" t="s">
        <v>171</v>
      </c>
      <c r="AD6" s="158" t="s">
        <v>302</v>
      </c>
      <c r="AE6" s="159"/>
      <c r="AF6" s="159" t="s">
        <v>231</v>
      </c>
      <c r="AG6" s="159"/>
      <c r="AH6" s="229" t="s">
        <v>232</v>
      </c>
      <c r="AI6" s="159"/>
      <c r="AJ6" s="159" t="s">
        <v>233</v>
      </c>
      <c r="AK6" s="160"/>
      <c r="AL6" s="159" t="s">
        <v>234</v>
      </c>
      <c r="AM6" s="160"/>
      <c r="AN6" s="160" t="s">
        <v>308</v>
      </c>
      <c r="AO6" s="410"/>
      <c r="AP6" s="160" t="s">
        <v>309</v>
      </c>
    </row>
    <row r="7" spans="1:42" x14ac:dyDescent="0.2">
      <c r="A7" s="620">
        <v>1</v>
      </c>
      <c r="B7" s="621" t="s">
        <v>528</v>
      </c>
      <c r="C7" s="390">
        <v>13</v>
      </c>
      <c r="D7" s="624" t="s">
        <v>299</v>
      </c>
      <c r="E7" s="624">
        <v>5</v>
      </c>
      <c r="F7" s="625" t="s">
        <v>359</v>
      </c>
      <c r="G7" s="390">
        <v>13</v>
      </c>
      <c r="H7" s="624" t="s">
        <v>299</v>
      </c>
      <c r="I7" s="624">
        <v>11</v>
      </c>
      <c r="J7" s="625" t="s">
        <v>352</v>
      </c>
      <c r="K7" s="390">
        <v>13</v>
      </c>
      <c r="L7" s="624" t="s">
        <v>299</v>
      </c>
      <c r="M7" s="624">
        <v>10</v>
      </c>
      <c r="N7" s="625" t="s">
        <v>344</v>
      </c>
      <c r="O7" s="390">
        <v>13</v>
      </c>
      <c r="P7" s="624" t="s">
        <v>299</v>
      </c>
      <c r="Q7" s="624">
        <v>7</v>
      </c>
      <c r="R7" s="625" t="s">
        <v>252</v>
      </c>
      <c r="S7" s="390"/>
      <c r="T7" s="624" t="s">
        <v>299</v>
      </c>
      <c r="U7" s="624"/>
      <c r="V7" s="625"/>
      <c r="W7" s="645">
        <f t="shared" ref="W7:W19" si="0">IF(C7&gt;E7,W$2,IF(C7&lt;E7,W$4,IF(ISNUMBER(C7),W$3,0)))+IF(G7&gt;I7,W$2,IF(G7&lt;I7,W$4,IF(ISNUMBER(G7),W$3,0)))+IF(K7&gt;M7,W$2,IF(K7&lt;M7,W$4,IF(ISNUMBER(K7),W$3,0)))+IF(O7&gt;Q7,W$2,IF(O7&lt;Q7,W$4,IF(ISNUMBER(O7),W$3,0)))+IF(S7&gt;U7,W$2,IF(S7&lt;U7,W$4,IF(ISNUMBER(S7),W$3,0)))</f>
        <v>4</v>
      </c>
      <c r="X7" s="646">
        <v>16</v>
      </c>
      <c r="Y7" s="646">
        <v>78</v>
      </c>
      <c r="Z7" s="622">
        <f t="shared" ref="Z7:Z19" si="1">C7+G7+K7+O7+S7</f>
        <v>52</v>
      </c>
      <c r="AA7" s="623" t="s">
        <v>299</v>
      </c>
      <c r="AB7" s="647">
        <f t="shared" ref="AB7:AB19" si="2">E7+I7+M7+Q7+U7</f>
        <v>33</v>
      </c>
      <c r="AC7" s="397">
        <f t="shared" ref="AC7:AC19" si="3">Z7-AB7</f>
        <v>19</v>
      </c>
      <c r="AD7" s="231">
        <f t="shared" ref="AD7:AD10" si="4">SUM(AE7:AL7)</f>
        <v>254</v>
      </c>
      <c r="AE7" s="232">
        <f>IFERROR(INDEX(V!$R:$R,MATCH(AF7,V!$L:$L,0)),"")</f>
        <v>172</v>
      </c>
      <c r="AF7" s="233" t="str">
        <f t="shared" ref="AF7:AF19" si="5">IFERROR(LEFT($B7,(FIND(",",$B7,1)-1)),"")</f>
        <v>Olav Türk</v>
      </c>
      <c r="AG7" s="232">
        <f>IFERROR(INDEX(V!$R:$R,MATCH(AH7,V!$L:$L,0)),"")</f>
        <v>82</v>
      </c>
      <c r="AH7" s="233" t="str">
        <f t="shared" ref="AH7:AH19" si="6">IFERROR(MID($B7,FIND(", ",$B7)+2,256),"")</f>
        <v>Tõnis Neiland</v>
      </c>
      <c r="AI7" s="232" t="str">
        <f>IFERROR(INDEX(V!$R:$R,MATCH(AJ7,V!$L:$L,0)),"")</f>
        <v/>
      </c>
      <c r="AJ7" s="233" t="str">
        <f t="shared" ref="AJ7:AJ19" si="7">IFERROR(MID($B7,FIND("^",SUBSTITUTE($B7,", ","^",1))+2,FIND("^",SUBSTITUTE($B7,", ","^",2))-FIND("^",SUBSTITUTE($B7,", ","^",1))-2),"")</f>
        <v/>
      </c>
      <c r="AK7" s="232" t="str">
        <f>IFERROR(INDEX(V!$R:$R,MATCH(AL7,V!$L:$L,0)),"")</f>
        <v/>
      </c>
      <c r="AL7" s="233" t="str">
        <f t="shared" ref="AL7:AL19" si="8">IFERROR(MID($B7,FIND(", ",$B7,FIND(", ",$B7,FIND(", ",$B7))+1)+2,30000),"")</f>
        <v/>
      </c>
      <c r="AM7" s="232" t="str">
        <f>IFERROR(INDEX(V!$R:$R,MATCH(AN7,V!$L:$L,0)),"")</f>
        <v/>
      </c>
      <c r="AN7" s="233" t="str">
        <f t="shared" ref="AN7:AN19" si="9">IFERROR(MID($B7,FIND(", ",$B7,FIND(", ",$B7)+1)+2,FIND(", ",$B7,FIND(", ",$B7,FIND(", ",$B7)+1)+1)-FIND(", ",$B7,FIND(", ",$B7)+1)-2),"")</f>
        <v/>
      </c>
      <c r="AO7" s="232" t="str">
        <f>IFERROR(INDEX(V!$R:$R,MATCH(AP7,V!$L:$L,0)),"")</f>
        <v/>
      </c>
      <c r="AP7" s="233" t="str">
        <f t="shared" ref="AP7:AP19" si="10">IFERROR(MID($B7,FIND(", ",$B7,FIND(", ",$B7,FIND(", ",$B7)+1)+1)+2,30000),"")</f>
        <v/>
      </c>
    </row>
    <row r="8" spans="1:42" x14ac:dyDescent="0.2">
      <c r="A8" s="620">
        <v>2</v>
      </c>
      <c r="B8" s="621" t="s">
        <v>352</v>
      </c>
      <c r="C8" s="390">
        <v>13</v>
      </c>
      <c r="D8" s="624" t="s">
        <v>299</v>
      </c>
      <c r="E8" s="624">
        <v>6</v>
      </c>
      <c r="F8" s="625" t="s">
        <v>346</v>
      </c>
      <c r="G8" s="390">
        <v>11</v>
      </c>
      <c r="H8" s="624" t="s">
        <v>299</v>
      </c>
      <c r="I8" s="624">
        <v>13</v>
      </c>
      <c r="J8" s="625" t="s">
        <v>528</v>
      </c>
      <c r="K8" s="390">
        <v>13</v>
      </c>
      <c r="L8" s="624" t="s">
        <v>299</v>
      </c>
      <c r="M8" s="624">
        <v>12</v>
      </c>
      <c r="N8" s="625" t="s">
        <v>522</v>
      </c>
      <c r="O8" s="390">
        <v>13</v>
      </c>
      <c r="P8" s="624" t="s">
        <v>299</v>
      </c>
      <c r="Q8" s="624">
        <v>4</v>
      </c>
      <c r="R8" s="625" t="s">
        <v>344</v>
      </c>
      <c r="S8" s="390"/>
      <c r="T8" s="624" t="s">
        <v>299</v>
      </c>
      <c r="U8" s="624"/>
      <c r="V8" s="625"/>
      <c r="W8" s="645">
        <f t="shared" si="0"/>
        <v>3</v>
      </c>
      <c r="X8" s="646">
        <v>18</v>
      </c>
      <c r="Y8" s="646">
        <v>70</v>
      </c>
      <c r="Z8" s="622">
        <f t="shared" si="1"/>
        <v>50</v>
      </c>
      <c r="AA8" s="623" t="s">
        <v>299</v>
      </c>
      <c r="AB8" s="647">
        <f t="shared" si="2"/>
        <v>35</v>
      </c>
      <c r="AC8" s="397">
        <f t="shared" si="3"/>
        <v>15</v>
      </c>
      <c r="AD8" s="231">
        <f t="shared" si="4"/>
        <v>272</v>
      </c>
      <c r="AE8" s="232">
        <f>IFERROR(INDEX(V!$R:$R,MATCH(AF8,V!$L:$L,0)),"")</f>
        <v>136</v>
      </c>
      <c r="AF8" s="233" t="str">
        <f t="shared" si="5"/>
        <v>Andrei Grintšak</v>
      </c>
      <c r="AG8" s="232">
        <f>IFERROR(INDEX(V!$R:$R,MATCH(AH8,V!$L:$L,0)),"")</f>
        <v>136</v>
      </c>
      <c r="AH8" s="233" t="str">
        <f t="shared" si="6"/>
        <v>Enn Tokman</v>
      </c>
      <c r="AI8" s="232" t="str">
        <f>IFERROR(INDEX(V!$R:$R,MATCH(AJ8,V!$L:$L,0)),"")</f>
        <v/>
      </c>
      <c r="AJ8" s="233" t="str">
        <f t="shared" si="7"/>
        <v/>
      </c>
      <c r="AK8" s="232" t="str">
        <f>IFERROR(INDEX(V!$R:$R,MATCH(AL8,V!$L:$L,0)),"")</f>
        <v/>
      </c>
      <c r="AL8" s="233" t="str">
        <f t="shared" si="8"/>
        <v/>
      </c>
      <c r="AM8" s="232" t="str">
        <f>IFERROR(INDEX(V!$R:$R,MATCH(AN8,V!$L:$L,0)),"")</f>
        <v/>
      </c>
      <c r="AN8" s="233" t="str">
        <f t="shared" si="9"/>
        <v/>
      </c>
      <c r="AO8" s="232" t="str">
        <f>IFERROR(INDEX(V!$R:$R,MATCH(AP8,V!$L:$L,0)),"")</f>
        <v/>
      </c>
      <c r="AP8" s="233" t="str">
        <f t="shared" si="10"/>
        <v/>
      </c>
    </row>
    <row r="9" spans="1:42" x14ac:dyDescent="0.2">
      <c r="A9" s="620">
        <v>3</v>
      </c>
      <c r="B9" s="626" t="s">
        <v>364</v>
      </c>
      <c r="C9" s="390">
        <v>10</v>
      </c>
      <c r="D9" s="624" t="s">
        <v>299</v>
      </c>
      <c r="E9" s="624">
        <v>12</v>
      </c>
      <c r="F9" s="625" t="s">
        <v>355</v>
      </c>
      <c r="G9" s="390">
        <v>13</v>
      </c>
      <c r="H9" s="624" t="s">
        <v>299</v>
      </c>
      <c r="I9" s="624">
        <v>6</v>
      </c>
      <c r="J9" s="625" t="s">
        <v>252</v>
      </c>
      <c r="K9" s="390">
        <v>13</v>
      </c>
      <c r="L9" s="624" t="s">
        <v>299</v>
      </c>
      <c r="M9" s="624">
        <v>3</v>
      </c>
      <c r="N9" s="625" t="s">
        <v>257</v>
      </c>
      <c r="O9" s="390">
        <v>13</v>
      </c>
      <c r="P9" s="624" t="s">
        <v>299</v>
      </c>
      <c r="Q9" s="624">
        <v>4</v>
      </c>
      <c r="R9" s="625" t="s">
        <v>330</v>
      </c>
      <c r="S9" s="390"/>
      <c r="T9" s="624" t="s">
        <v>299</v>
      </c>
      <c r="U9" s="624"/>
      <c r="V9" s="625"/>
      <c r="W9" s="645">
        <f t="shared" si="0"/>
        <v>3</v>
      </c>
      <c r="X9" s="646">
        <v>16</v>
      </c>
      <c r="Y9" s="646">
        <v>66</v>
      </c>
      <c r="Z9" s="622">
        <f t="shared" si="1"/>
        <v>49</v>
      </c>
      <c r="AA9" s="623" t="s">
        <v>299</v>
      </c>
      <c r="AB9" s="647">
        <f t="shared" si="2"/>
        <v>25</v>
      </c>
      <c r="AC9" s="397">
        <f t="shared" si="3"/>
        <v>24</v>
      </c>
      <c r="AD9" s="231">
        <f t="shared" si="4"/>
        <v>298</v>
      </c>
      <c r="AE9" s="232">
        <f>IFERROR(INDEX(V!$R:$R,MATCH(AF9,V!$L:$L,0)),"")</f>
        <v>160</v>
      </c>
      <c r="AF9" s="233" t="str">
        <f t="shared" si="5"/>
        <v>Ivar Viljaste</v>
      </c>
      <c r="AG9" s="232">
        <f>IFERROR(INDEX(V!$R:$R,MATCH(AH9,V!$L:$L,0)),"")</f>
        <v>138</v>
      </c>
      <c r="AH9" s="233" t="str">
        <f t="shared" si="6"/>
        <v>Sirje Viljaste</v>
      </c>
      <c r="AI9" s="232" t="str">
        <f>IFERROR(INDEX(V!$R:$R,MATCH(AJ9,V!$L:$L,0)),"")</f>
        <v/>
      </c>
      <c r="AJ9" s="233" t="str">
        <f t="shared" si="7"/>
        <v/>
      </c>
      <c r="AK9" s="232" t="str">
        <f>IFERROR(INDEX(V!$R:$R,MATCH(AL9,V!$L:$L,0)),"")</f>
        <v/>
      </c>
      <c r="AL9" s="233" t="str">
        <f t="shared" si="8"/>
        <v/>
      </c>
      <c r="AM9" s="232" t="str">
        <f>IFERROR(INDEX(V!$R:$R,MATCH(AN9,V!$L:$L,0)),"")</f>
        <v/>
      </c>
      <c r="AN9" s="233" t="str">
        <f t="shared" si="9"/>
        <v/>
      </c>
      <c r="AO9" s="232" t="str">
        <f>IFERROR(INDEX(V!$R:$R,MATCH(AP9,V!$L:$L,0)),"")</f>
        <v/>
      </c>
      <c r="AP9" s="233" t="str">
        <f t="shared" si="10"/>
        <v/>
      </c>
    </row>
    <row r="10" spans="1:42" x14ac:dyDescent="0.2">
      <c r="A10" s="620">
        <v>4</v>
      </c>
      <c r="B10" s="626" t="s">
        <v>518</v>
      </c>
      <c r="C10" s="390">
        <v>7</v>
      </c>
      <c r="D10" s="624" t="s">
        <v>299</v>
      </c>
      <c r="E10" s="624">
        <v>13</v>
      </c>
      <c r="F10" s="625" t="s">
        <v>252</v>
      </c>
      <c r="G10" s="390">
        <v>13</v>
      </c>
      <c r="H10" s="624" t="s">
        <v>299</v>
      </c>
      <c r="I10" s="624">
        <v>8</v>
      </c>
      <c r="J10" s="625" t="s">
        <v>390</v>
      </c>
      <c r="K10" s="390">
        <v>13</v>
      </c>
      <c r="L10" s="624" t="s">
        <v>299</v>
      </c>
      <c r="M10" s="624">
        <v>3</v>
      </c>
      <c r="N10" s="625" t="s">
        <v>359</v>
      </c>
      <c r="O10" s="390">
        <v>13</v>
      </c>
      <c r="P10" s="624" t="s">
        <v>299</v>
      </c>
      <c r="Q10" s="624">
        <v>12</v>
      </c>
      <c r="R10" s="625" t="s">
        <v>522</v>
      </c>
      <c r="S10" s="390"/>
      <c r="T10" s="624" t="s">
        <v>299</v>
      </c>
      <c r="U10" s="624"/>
      <c r="V10" s="625"/>
      <c r="W10" s="645">
        <f t="shared" si="0"/>
        <v>3</v>
      </c>
      <c r="X10" s="646">
        <v>12</v>
      </c>
      <c r="Y10" s="646">
        <v>68</v>
      </c>
      <c r="Z10" s="622">
        <f t="shared" si="1"/>
        <v>46</v>
      </c>
      <c r="AA10" s="623" t="s">
        <v>299</v>
      </c>
      <c r="AB10" s="647">
        <f t="shared" si="2"/>
        <v>36</v>
      </c>
      <c r="AC10" s="397">
        <f t="shared" si="3"/>
        <v>10</v>
      </c>
      <c r="AD10" s="231">
        <f t="shared" si="4"/>
        <v>272</v>
      </c>
      <c r="AE10" s="232">
        <f>IFERROR(INDEX(V!$R:$R,MATCH(AF10,V!$L:$L,0)),"")</f>
        <v>136</v>
      </c>
      <c r="AF10" s="233" t="str">
        <f t="shared" si="5"/>
        <v>Aarne Välja</v>
      </c>
      <c r="AG10" s="232">
        <f>IFERROR(INDEX(V!$R:$R,MATCH(AH10,V!$L:$L,0)),"")</f>
        <v>136</v>
      </c>
      <c r="AH10" s="233" t="str">
        <f t="shared" si="6"/>
        <v>Jaan Sepp</v>
      </c>
      <c r="AI10" s="232" t="str">
        <f>IFERROR(INDEX(V!$R:$R,MATCH(AJ10,V!$L:$L,0)),"")</f>
        <v/>
      </c>
      <c r="AJ10" s="233" t="str">
        <f t="shared" si="7"/>
        <v/>
      </c>
      <c r="AK10" s="232" t="str">
        <f>IFERROR(INDEX(V!$R:$R,MATCH(AL10,V!$L:$L,0)),"")</f>
        <v/>
      </c>
      <c r="AL10" s="233" t="str">
        <f t="shared" si="8"/>
        <v/>
      </c>
      <c r="AM10" s="232" t="str">
        <f>IFERROR(INDEX(V!$R:$R,MATCH(AN10,V!$L:$L,0)),"")</f>
        <v/>
      </c>
      <c r="AN10" s="233" t="str">
        <f t="shared" si="9"/>
        <v/>
      </c>
      <c r="AO10" s="232" t="str">
        <f>IFERROR(INDEX(V!$R:$R,MATCH(AP10,V!$L:$L,0)),"")</f>
        <v/>
      </c>
      <c r="AP10" s="233" t="str">
        <f t="shared" si="10"/>
        <v/>
      </c>
    </row>
    <row r="11" spans="1:42" x14ac:dyDescent="0.2">
      <c r="A11" s="620">
        <v>5</v>
      </c>
      <c r="B11" s="621" t="s">
        <v>344</v>
      </c>
      <c r="C11" s="390">
        <v>13</v>
      </c>
      <c r="D11" s="624" t="s">
        <v>299</v>
      </c>
      <c r="E11" s="624">
        <v>1</v>
      </c>
      <c r="F11" s="625" t="s">
        <v>257</v>
      </c>
      <c r="G11" s="390">
        <v>13</v>
      </c>
      <c r="H11" s="624" t="s">
        <v>299</v>
      </c>
      <c r="I11" s="624">
        <v>10</v>
      </c>
      <c r="J11" s="625" t="s">
        <v>330</v>
      </c>
      <c r="K11" s="390">
        <v>10</v>
      </c>
      <c r="L11" s="624" t="s">
        <v>299</v>
      </c>
      <c r="M11" s="624">
        <v>13</v>
      </c>
      <c r="N11" s="625" t="s">
        <v>528</v>
      </c>
      <c r="O11" s="390">
        <v>4</v>
      </c>
      <c r="P11" s="624" t="s">
        <v>299</v>
      </c>
      <c r="Q11" s="624">
        <v>13</v>
      </c>
      <c r="R11" s="625" t="s">
        <v>352</v>
      </c>
      <c r="S11" s="390"/>
      <c r="T11" s="624" t="s">
        <v>299</v>
      </c>
      <c r="U11" s="624"/>
      <c r="V11" s="625"/>
      <c r="W11" s="645">
        <f t="shared" si="0"/>
        <v>2</v>
      </c>
      <c r="X11" s="646">
        <v>22</v>
      </c>
      <c r="Y11" s="646">
        <v>62</v>
      </c>
      <c r="Z11" s="622">
        <f t="shared" si="1"/>
        <v>40</v>
      </c>
      <c r="AA11" s="623" t="s">
        <v>299</v>
      </c>
      <c r="AB11" s="647">
        <f t="shared" si="2"/>
        <v>37</v>
      </c>
      <c r="AC11" s="397">
        <f t="shared" si="3"/>
        <v>3</v>
      </c>
      <c r="AD11" s="231">
        <f t="shared" ref="AD11:AD13" si="11">SUM(AE11:AL11)</f>
        <v>296</v>
      </c>
      <c r="AE11" s="232">
        <f>IFERROR(INDEX(V!$R:$R,MATCH(AF11,V!$L:$L,0)),"")</f>
        <v>168</v>
      </c>
      <c r="AF11" s="233" t="str">
        <f t="shared" si="5"/>
        <v>Hillar Neiland</v>
      </c>
      <c r="AG11" s="232">
        <f>IFERROR(INDEX(V!$R:$R,MATCH(AH11,V!$L:$L,0)),"")</f>
        <v>128</v>
      </c>
      <c r="AH11" s="233" t="str">
        <f t="shared" si="6"/>
        <v>Kaspar Mänd</v>
      </c>
      <c r="AI11" s="232" t="str">
        <f>IFERROR(INDEX(V!$R:$R,MATCH(AJ11,V!$L:$L,0)),"")</f>
        <v/>
      </c>
      <c r="AJ11" s="233" t="str">
        <f t="shared" si="7"/>
        <v/>
      </c>
      <c r="AK11" s="232" t="str">
        <f>IFERROR(INDEX(V!$R:$R,MATCH(AL11,V!$L:$L,0)),"")</f>
        <v/>
      </c>
      <c r="AL11" s="233" t="str">
        <f t="shared" si="8"/>
        <v/>
      </c>
      <c r="AM11" s="232" t="str">
        <f>IFERROR(INDEX(V!$R:$R,MATCH(AN11,V!$L:$L,0)),"")</f>
        <v/>
      </c>
      <c r="AN11" s="233" t="str">
        <f t="shared" si="9"/>
        <v/>
      </c>
      <c r="AO11" s="232" t="str">
        <f>IFERROR(INDEX(V!$R:$R,MATCH(AP11,V!$L:$L,0)),"")</f>
        <v/>
      </c>
      <c r="AP11" s="233" t="str">
        <f t="shared" si="10"/>
        <v/>
      </c>
    </row>
    <row r="12" spans="1:42" x14ac:dyDescent="0.2">
      <c r="A12" s="620">
        <v>6</v>
      </c>
      <c r="B12" s="626" t="s">
        <v>252</v>
      </c>
      <c r="C12" s="390">
        <v>13</v>
      </c>
      <c r="D12" s="624" t="s">
        <v>299</v>
      </c>
      <c r="E12" s="624">
        <v>7</v>
      </c>
      <c r="F12" s="625" t="s">
        <v>518</v>
      </c>
      <c r="G12" s="390">
        <v>6</v>
      </c>
      <c r="H12" s="624" t="s">
        <v>299</v>
      </c>
      <c r="I12" s="624">
        <v>13</v>
      </c>
      <c r="J12" s="625" t="s">
        <v>364</v>
      </c>
      <c r="K12" s="390">
        <v>13</v>
      </c>
      <c r="L12" s="624" t="s">
        <v>299</v>
      </c>
      <c r="M12" s="624">
        <v>5</v>
      </c>
      <c r="N12" s="625" t="s">
        <v>346</v>
      </c>
      <c r="O12" s="390">
        <v>7</v>
      </c>
      <c r="P12" s="624" t="s">
        <v>299</v>
      </c>
      <c r="Q12" s="624">
        <v>13</v>
      </c>
      <c r="R12" s="625" t="s">
        <v>528</v>
      </c>
      <c r="S12" s="390"/>
      <c r="T12" s="624" t="s">
        <v>299</v>
      </c>
      <c r="U12" s="624"/>
      <c r="V12" s="625"/>
      <c r="W12" s="645">
        <f t="shared" si="0"/>
        <v>2</v>
      </c>
      <c r="X12" s="646">
        <v>22</v>
      </c>
      <c r="Y12" s="646">
        <v>60</v>
      </c>
      <c r="Z12" s="622">
        <f t="shared" si="1"/>
        <v>39</v>
      </c>
      <c r="AA12" s="623" t="s">
        <v>299</v>
      </c>
      <c r="AB12" s="647">
        <f t="shared" si="2"/>
        <v>38</v>
      </c>
      <c r="AC12" s="397">
        <f t="shared" si="3"/>
        <v>1</v>
      </c>
      <c r="AD12" s="231">
        <f t="shared" si="11"/>
        <v>94</v>
      </c>
      <c r="AE12" s="232">
        <f>IFERROR(INDEX(V!$R:$R,MATCH(AF12,V!$L:$L,0)),"")</f>
        <v>62</v>
      </c>
      <c r="AF12" s="233" t="str">
        <f t="shared" si="5"/>
        <v>Andres Veski</v>
      </c>
      <c r="AG12" s="232">
        <f>IFERROR(INDEX(V!$R:$R,MATCH(AH12,V!$L:$L,0)),"")</f>
        <v>32</v>
      </c>
      <c r="AH12" s="233" t="str">
        <f t="shared" si="6"/>
        <v>Svetlana Veski</v>
      </c>
      <c r="AI12" s="232" t="str">
        <f>IFERROR(INDEX(V!$R:$R,MATCH(AJ12,V!$L:$L,0)),"")</f>
        <v/>
      </c>
      <c r="AJ12" s="233" t="str">
        <f t="shared" si="7"/>
        <v/>
      </c>
      <c r="AK12" s="232" t="str">
        <f>IFERROR(INDEX(V!$R:$R,MATCH(AL12,V!$L:$L,0)),"")</f>
        <v/>
      </c>
      <c r="AL12" s="233" t="str">
        <f t="shared" si="8"/>
        <v/>
      </c>
      <c r="AM12" s="232" t="str">
        <f>IFERROR(INDEX(V!$R:$R,MATCH(AN12,V!$L:$L,0)),"")</f>
        <v/>
      </c>
      <c r="AN12" s="233" t="str">
        <f t="shared" si="9"/>
        <v/>
      </c>
      <c r="AO12" s="232" t="str">
        <f>IFERROR(INDEX(V!$R:$R,MATCH(AP12,V!$L:$L,0)),"")</f>
        <v/>
      </c>
      <c r="AP12" s="233" t="str">
        <f t="shared" si="10"/>
        <v/>
      </c>
    </row>
    <row r="13" spans="1:42" x14ac:dyDescent="0.2">
      <c r="A13" s="620">
        <v>7</v>
      </c>
      <c r="B13" s="627" t="s">
        <v>330</v>
      </c>
      <c r="C13" s="390">
        <v>13</v>
      </c>
      <c r="D13" s="624" t="s">
        <v>299</v>
      </c>
      <c r="E13" s="624">
        <v>5</v>
      </c>
      <c r="F13" s="625" t="s">
        <v>390</v>
      </c>
      <c r="G13" s="390">
        <v>10</v>
      </c>
      <c r="H13" s="624" t="s">
        <v>299</v>
      </c>
      <c r="I13" s="624">
        <v>13</v>
      </c>
      <c r="J13" s="625" t="s">
        <v>344</v>
      </c>
      <c r="K13" s="390">
        <v>13</v>
      </c>
      <c r="L13" s="624" t="s">
        <v>299</v>
      </c>
      <c r="M13" s="624">
        <v>5</v>
      </c>
      <c r="N13" s="625" t="s">
        <v>355</v>
      </c>
      <c r="O13" s="390">
        <v>4</v>
      </c>
      <c r="P13" s="624" t="s">
        <v>299</v>
      </c>
      <c r="Q13" s="624">
        <v>13</v>
      </c>
      <c r="R13" s="625" t="s">
        <v>364</v>
      </c>
      <c r="S13" s="390"/>
      <c r="T13" s="624" t="s">
        <v>299</v>
      </c>
      <c r="U13" s="624"/>
      <c r="V13" s="625"/>
      <c r="W13" s="645">
        <f t="shared" si="0"/>
        <v>2</v>
      </c>
      <c r="X13" s="646">
        <v>16</v>
      </c>
      <c r="Y13" s="646">
        <v>68</v>
      </c>
      <c r="Z13" s="622">
        <f t="shared" si="1"/>
        <v>40</v>
      </c>
      <c r="AA13" s="623" t="s">
        <v>299</v>
      </c>
      <c r="AB13" s="647">
        <f t="shared" si="2"/>
        <v>36</v>
      </c>
      <c r="AC13" s="397">
        <f t="shared" si="3"/>
        <v>4</v>
      </c>
      <c r="AD13" s="231">
        <f t="shared" si="11"/>
        <v>30</v>
      </c>
      <c r="AE13" s="232">
        <f>IFERROR(INDEX(V!$R:$R,MATCH(AF13,V!$L:$L,0)),"")</f>
        <v>16</v>
      </c>
      <c r="AF13" s="233" t="str">
        <f t="shared" si="5"/>
        <v>Lemmit Toomra</v>
      </c>
      <c r="AG13" s="232">
        <f>IFERROR(INDEX(V!$R:$R,MATCH(AH13,V!$L:$L,0)),"")</f>
        <v>14</v>
      </c>
      <c r="AH13" s="233" t="str">
        <f t="shared" si="6"/>
        <v>Tõnu Kapper</v>
      </c>
      <c r="AI13" s="232" t="str">
        <f>IFERROR(INDEX(V!$R:$R,MATCH(AJ13,V!$L:$L,0)),"")</f>
        <v/>
      </c>
      <c r="AJ13" s="233" t="str">
        <f t="shared" si="7"/>
        <v/>
      </c>
      <c r="AK13" s="232" t="str">
        <f>IFERROR(INDEX(V!$R:$R,MATCH(AL13,V!$L:$L,0)),"")</f>
        <v/>
      </c>
      <c r="AL13" s="233" t="str">
        <f t="shared" si="8"/>
        <v/>
      </c>
      <c r="AM13" s="232" t="str">
        <f>IFERROR(INDEX(V!$R:$R,MATCH(AN13,V!$L:$L,0)),"")</f>
        <v/>
      </c>
      <c r="AN13" s="233" t="str">
        <f t="shared" si="9"/>
        <v/>
      </c>
      <c r="AO13" s="232" t="str">
        <f>IFERROR(INDEX(V!$R:$R,MATCH(AP13,V!$L:$L,0)),"")</f>
        <v/>
      </c>
      <c r="AP13" s="233" t="str">
        <f t="shared" si="10"/>
        <v/>
      </c>
    </row>
    <row r="14" spans="1:42" x14ac:dyDescent="0.2">
      <c r="A14" s="620">
        <v>8</v>
      </c>
      <c r="B14" s="627" t="s">
        <v>355</v>
      </c>
      <c r="C14" s="390">
        <v>12</v>
      </c>
      <c r="D14" s="624" t="s">
        <v>299</v>
      </c>
      <c r="E14" s="624">
        <v>10</v>
      </c>
      <c r="F14" s="625" t="s">
        <v>364</v>
      </c>
      <c r="G14" s="390">
        <v>9</v>
      </c>
      <c r="H14" s="624" t="s">
        <v>299</v>
      </c>
      <c r="I14" s="624">
        <v>13</v>
      </c>
      <c r="J14" s="625" t="s">
        <v>522</v>
      </c>
      <c r="K14" s="390">
        <v>5</v>
      </c>
      <c r="L14" s="624" t="s">
        <v>299</v>
      </c>
      <c r="M14" s="624">
        <v>13</v>
      </c>
      <c r="N14" s="625" t="s">
        <v>330</v>
      </c>
      <c r="O14" s="390">
        <v>13</v>
      </c>
      <c r="P14" s="624" t="s">
        <v>299</v>
      </c>
      <c r="Q14" s="624">
        <v>7</v>
      </c>
      <c r="R14" s="625" t="s">
        <v>346</v>
      </c>
      <c r="S14" s="390"/>
      <c r="T14" s="624" t="s">
        <v>299</v>
      </c>
      <c r="U14" s="624"/>
      <c r="V14" s="625"/>
      <c r="W14" s="645">
        <f t="shared" si="0"/>
        <v>2</v>
      </c>
      <c r="X14" s="646">
        <v>16</v>
      </c>
      <c r="Y14" s="646">
        <v>64</v>
      </c>
      <c r="Z14" s="622">
        <f t="shared" si="1"/>
        <v>39</v>
      </c>
      <c r="AA14" s="623" t="s">
        <v>299</v>
      </c>
      <c r="AB14" s="647">
        <f t="shared" si="2"/>
        <v>43</v>
      </c>
      <c r="AC14" s="397">
        <f t="shared" si="3"/>
        <v>-4</v>
      </c>
      <c r="AD14" s="231">
        <f t="shared" ref="AD14:AD15" si="12">SUM(AE14:AL14)</f>
        <v>196</v>
      </c>
      <c r="AE14" s="232">
        <f>IFERROR(INDEX(V!$R:$R,MATCH(AF14,V!$L:$L,0)),"")</f>
        <v>88</v>
      </c>
      <c r="AF14" s="233" t="str">
        <f t="shared" si="5"/>
        <v>Kristel Tihhonjuk</v>
      </c>
      <c r="AG14" s="232">
        <f>IFERROR(INDEX(V!$R:$R,MATCH(AH14,V!$L:$L,0)),"")</f>
        <v>108</v>
      </c>
      <c r="AH14" s="233" t="str">
        <f t="shared" si="6"/>
        <v>Vadim Tihhonjuk</v>
      </c>
      <c r="AI14" s="232" t="str">
        <f>IFERROR(INDEX(V!$R:$R,MATCH(AJ14,V!$L:$L,0)),"")</f>
        <v/>
      </c>
      <c r="AJ14" s="233" t="str">
        <f t="shared" si="7"/>
        <v/>
      </c>
      <c r="AK14" s="232" t="str">
        <f>IFERROR(INDEX(V!$R:$R,MATCH(AL14,V!$L:$L,0)),"")</f>
        <v/>
      </c>
      <c r="AL14" s="233" t="str">
        <f t="shared" si="8"/>
        <v/>
      </c>
      <c r="AM14" s="232" t="str">
        <f>IFERROR(INDEX(V!$R:$R,MATCH(AN14,V!$L:$L,0)),"")</f>
        <v/>
      </c>
      <c r="AN14" s="233" t="str">
        <f t="shared" si="9"/>
        <v/>
      </c>
      <c r="AO14" s="232" t="str">
        <f>IFERROR(INDEX(V!$R:$R,MATCH(AP14,V!$L:$L,0)),"")</f>
        <v/>
      </c>
      <c r="AP14" s="233" t="str">
        <f t="shared" si="10"/>
        <v/>
      </c>
    </row>
    <row r="15" spans="1:42" x14ac:dyDescent="0.2">
      <c r="A15" s="620">
        <v>9</v>
      </c>
      <c r="B15" s="626" t="s">
        <v>522</v>
      </c>
      <c r="C15" s="390">
        <v>13</v>
      </c>
      <c r="D15" s="624" t="s">
        <v>299</v>
      </c>
      <c r="E15" s="624">
        <v>7</v>
      </c>
      <c r="F15" s="625" t="s">
        <v>341</v>
      </c>
      <c r="G15" s="390">
        <v>13</v>
      </c>
      <c r="H15" s="624" t="s">
        <v>299</v>
      </c>
      <c r="I15" s="624">
        <v>9</v>
      </c>
      <c r="J15" s="625" t="s">
        <v>355</v>
      </c>
      <c r="K15" s="390">
        <v>12</v>
      </c>
      <c r="L15" s="624" t="s">
        <v>299</v>
      </c>
      <c r="M15" s="624">
        <v>13</v>
      </c>
      <c r="N15" s="625" t="s">
        <v>352</v>
      </c>
      <c r="O15" s="390">
        <v>12</v>
      </c>
      <c r="P15" s="624" t="s">
        <v>299</v>
      </c>
      <c r="Q15" s="624">
        <v>13</v>
      </c>
      <c r="R15" s="625" t="s">
        <v>518</v>
      </c>
      <c r="S15" s="390"/>
      <c r="T15" s="624" t="s">
        <v>299</v>
      </c>
      <c r="U15" s="624"/>
      <c r="V15" s="625"/>
      <c r="W15" s="645">
        <f t="shared" si="0"/>
        <v>2</v>
      </c>
      <c r="X15" s="646">
        <v>16</v>
      </c>
      <c r="Y15" s="646">
        <v>46</v>
      </c>
      <c r="Z15" s="622">
        <f t="shared" si="1"/>
        <v>50</v>
      </c>
      <c r="AA15" s="623" t="s">
        <v>299</v>
      </c>
      <c r="AB15" s="647">
        <f t="shared" si="2"/>
        <v>42</v>
      </c>
      <c r="AC15" s="397">
        <f t="shared" si="3"/>
        <v>8</v>
      </c>
      <c r="AD15" s="231">
        <f t="shared" si="12"/>
        <v>118</v>
      </c>
      <c r="AE15" s="232">
        <f>IFERROR(INDEX(V!$R:$R,MATCH(AF15,V!$L:$L,0)),"")</f>
        <v>36</v>
      </c>
      <c r="AF15" s="233" t="str">
        <f t="shared" si="5"/>
        <v>Aleksander Korikov</v>
      </c>
      <c r="AG15" s="232">
        <f>IFERROR(INDEX(V!$R:$R,MATCH(AH15,V!$L:$L,0)),"")</f>
        <v>82</v>
      </c>
      <c r="AH15" s="233" t="str">
        <f t="shared" si="6"/>
        <v>Oleg Rõndenkov</v>
      </c>
      <c r="AI15" s="232" t="str">
        <f>IFERROR(INDEX(V!$R:$R,MATCH(AJ15,V!$L:$L,0)),"")</f>
        <v/>
      </c>
      <c r="AJ15" s="233" t="str">
        <f t="shared" si="7"/>
        <v/>
      </c>
      <c r="AK15" s="232" t="str">
        <f>IFERROR(INDEX(V!$R:$R,MATCH(AL15,V!$L:$L,0)),"")</f>
        <v/>
      </c>
      <c r="AL15" s="233" t="str">
        <f t="shared" si="8"/>
        <v/>
      </c>
      <c r="AM15" s="232" t="str">
        <f>IFERROR(INDEX(V!$R:$R,MATCH(AN15,V!$L:$L,0)),"")</f>
        <v/>
      </c>
      <c r="AN15" s="233" t="str">
        <f t="shared" si="9"/>
        <v/>
      </c>
      <c r="AO15" s="232" t="str">
        <f>IFERROR(INDEX(V!$R:$R,MATCH(AP15,V!$L:$L,0)),"")</f>
        <v/>
      </c>
      <c r="AP15" s="233" t="str">
        <f t="shared" si="10"/>
        <v/>
      </c>
    </row>
    <row r="16" spans="1:42" x14ac:dyDescent="0.2">
      <c r="A16" s="620">
        <v>10</v>
      </c>
      <c r="B16" s="627" t="s">
        <v>257</v>
      </c>
      <c r="C16" s="390">
        <v>1</v>
      </c>
      <c r="D16" s="624" t="s">
        <v>299</v>
      </c>
      <c r="E16" s="624">
        <v>13</v>
      </c>
      <c r="F16" s="625" t="s">
        <v>344</v>
      </c>
      <c r="G16" s="390">
        <v>13</v>
      </c>
      <c r="H16" s="624" t="s">
        <v>299</v>
      </c>
      <c r="I16" s="624">
        <v>7</v>
      </c>
      <c r="J16" s="625" t="s">
        <v>341</v>
      </c>
      <c r="K16" s="390">
        <v>3</v>
      </c>
      <c r="L16" s="624" t="s">
        <v>299</v>
      </c>
      <c r="M16" s="624">
        <v>13</v>
      </c>
      <c r="N16" s="625" t="s">
        <v>364</v>
      </c>
      <c r="O16" s="390">
        <v>12</v>
      </c>
      <c r="P16" s="624" t="s">
        <v>299</v>
      </c>
      <c r="Q16" s="624">
        <v>10</v>
      </c>
      <c r="R16" s="625" t="s">
        <v>390</v>
      </c>
      <c r="S16" s="390"/>
      <c r="T16" s="624" t="s">
        <v>299</v>
      </c>
      <c r="U16" s="624"/>
      <c r="V16" s="625"/>
      <c r="W16" s="645">
        <f t="shared" si="0"/>
        <v>2</v>
      </c>
      <c r="X16" s="646">
        <v>12</v>
      </c>
      <c r="Y16" s="646">
        <v>52</v>
      </c>
      <c r="Z16" s="622">
        <f t="shared" si="1"/>
        <v>29</v>
      </c>
      <c r="AA16" s="623" t="s">
        <v>299</v>
      </c>
      <c r="AB16" s="647">
        <f t="shared" si="2"/>
        <v>43</v>
      </c>
      <c r="AC16" s="397">
        <f t="shared" si="3"/>
        <v>-14</v>
      </c>
      <c r="AD16" s="231">
        <f t="shared" ref="AD16:AD19" si="13">SUM(AE16:AL16)</f>
        <v>196</v>
      </c>
      <c r="AE16" s="232">
        <f>IFERROR(INDEX(V!$R:$R,MATCH(AF16,V!$L:$L,0)),"")</f>
        <v>98</v>
      </c>
      <c r="AF16" s="233" t="str">
        <f t="shared" si="5"/>
        <v>Ljudmila Varendi</v>
      </c>
      <c r="AG16" s="232">
        <f>IFERROR(INDEX(V!$R:$R,MATCH(AH16,V!$L:$L,0)),"")</f>
        <v>98</v>
      </c>
      <c r="AH16" s="233" t="str">
        <f t="shared" si="6"/>
        <v>Viktor Švarõgin</v>
      </c>
      <c r="AI16" s="232" t="str">
        <f>IFERROR(INDEX(V!$R:$R,MATCH(AJ16,V!$L:$L,0)),"")</f>
        <v/>
      </c>
      <c r="AJ16" s="233" t="str">
        <f t="shared" si="7"/>
        <v/>
      </c>
      <c r="AK16" s="232" t="str">
        <f>IFERROR(INDEX(V!$R:$R,MATCH(AL16,V!$L:$L,0)),"")</f>
        <v/>
      </c>
      <c r="AL16" s="233" t="str">
        <f t="shared" si="8"/>
        <v/>
      </c>
      <c r="AM16" s="232" t="str">
        <f>IFERROR(INDEX(V!$R:$R,MATCH(AN16,V!$L:$L,0)),"")</f>
        <v/>
      </c>
      <c r="AN16" s="233" t="str">
        <f t="shared" si="9"/>
        <v/>
      </c>
      <c r="AO16" s="232" t="str">
        <f>IFERROR(INDEX(V!$R:$R,MATCH(AP16,V!$L:$L,0)),"")</f>
        <v/>
      </c>
      <c r="AP16" s="233" t="str">
        <f t="shared" si="10"/>
        <v/>
      </c>
    </row>
    <row r="17" spans="1:42" x14ac:dyDescent="0.2">
      <c r="A17" s="620">
        <v>11</v>
      </c>
      <c r="B17" s="626" t="s">
        <v>346</v>
      </c>
      <c r="C17" s="390">
        <v>6</v>
      </c>
      <c r="D17" s="624" t="s">
        <v>299</v>
      </c>
      <c r="E17" s="624">
        <v>13</v>
      </c>
      <c r="F17" s="625" t="s">
        <v>352</v>
      </c>
      <c r="G17" s="390">
        <v>13</v>
      </c>
      <c r="H17" s="624" t="s">
        <v>299</v>
      </c>
      <c r="I17" s="624">
        <v>12</v>
      </c>
      <c r="J17" s="625" t="s">
        <v>359</v>
      </c>
      <c r="K17" s="390">
        <v>5</v>
      </c>
      <c r="L17" s="624" t="s">
        <v>299</v>
      </c>
      <c r="M17" s="624">
        <v>13</v>
      </c>
      <c r="N17" s="625" t="s">
        <v>252</v>
      </c>
      <c r="O17" s="390">
        <v>7</v>
      </c>
      <c r="P17" s="624" t="s">
        <v>299</v>
      </c>
      <c r="Q17" s="624">
        <v>13</v>
      </c>
      <c r="R17" s="625" t="s">
        <v>355</v>
      </c>
      <c r="S17" s="390"/>
      <c r="T17" s="624" t="s">
        <v>299</v>
      </c>
      <c r="U17" s="624"/>
      <c r="V17" s="625"/>
      <c r="W17" s="645">
        <f t="shared" si="0"/>
        <v>1</v>
      </c>
      <c r="X17" s="646">
        <v>16</v>
      </c>
      <c r="Y17" s="646">
        <v>72</v>
      </c>
      <c r="Z17" s="622">
        <f t="shared" si="1"/>
        <v>31</v>
      </c>
      <c r="AA17" s="623" t="s">
        <v>299</v>
      </c>
      <c r="AB17" s="647">
        <f t="shared" si="2"/>
        <v>51</v>
      </c>
      <c r="AC17" s="397">
        <f t="shared" si="3"/>
        <v>-20</v>
      </c>
      <c r="AD17" s="231">
        <f t="shared" si="13"/>
        <v>58</v>
      </c>
      <c r="AE17" s="232">
        <f>IFERROR(INDEX(V!$R:$R,MATCH(AF17,V!$L:$L,0)),"")</f>
        <v>28</v>
      </c>
      <c r="AF17" s="233" t="str">
        <f t="shared" si="5"/>
        <v>Boriss Klubov</v>
      </c>
      <c r="AG17" s="232">
        <f>IFERROR(INDEX(V!$R:$R,MATCH(AH17,V!$L:$L,0)),"")</f>
        <v>30</v>
      </c>
      <c r="AH17" s="233" t="str">
        <f t="shared" si="6"/>
        <v>Elmo Lageda</v>
      </c>
      <c r="AI17" s="232" t="str">
        <f>IFERROR(INDEX(V!$R:$R,MATCH(AJ17,V!$L:$L,0)),"")</f>
        <v/>
      </c>
      <c r="AJ17" s="233" t="str">
        <f t="shared" si="7"/>
        <v/>
      </c>
      <c r="AK17" s="232" t="str">
        <f>IFERROR(INDEX(V!$R:$R,MATCH(AL17,V!$L:$L,0)),"")</f>
        <v/>
      </c>
      <c r="AL17" s="233" t="str">
        <f t="shared" si="8"/>
        <v/>
      </c>
      <c r="AM17" s="232" t="str">
        <f>IFERROR(INDEX(V!$R:$R,MATCH(AN17,V!$L:$L,0)),"")</f>
        <v/>
      </c>
      <c r="AN17" s="233" t="str">
        <f t="shared" si="9"/>
        <v/>
      </c>
      <c r="AO17" s="232" t="str">
        <f>IFERROR(INDEX(V!$R:$R,MATCH(AP17,V!$L:$L,0)),"")</f>
        <v/>
      </c>
      <c r="AP17" s="233" t="str">
        <f t="shared" si="10"/>
        <v/>
      </c>
    </row>
    <row r="18" spans="1:42" x14ac:dyDescent="0.2">
      <c r="A18" s="620">
        <v>12</v>
      </c>
      <c r="B18" s="627" t="s">
        <v>359</v>
      </c>
      <c r="C18" s="390">
        <v>5</v>
      </c>
      <c r="D18" s="624" t="s">
        <v>299</v>
      </c>
      <c r="E18" s="624">
        <v>13</v>
      </c>
      <c r="F18" s="625" t="s">
        <v>528</v>
      </c>
      <c r="G18" s="390">
        <v>12</v>
      </c>
      <c r="H18" s="624" t="s">
        <v>299</v>
      </c>
      <c r="I18" s="624">
        <v>13</v>
      </c>
      <c r="J18" s="625" t="s">
        <v>346</v>
      </c>
      <c r="K18" s="390">
        <v>3</v>
      </c>
      <c r="L18" s="624" t="s">
        <v>299</v>
      </c>
      <c r="M18" s="624">
        <v>13</v>
      </c>
      <c r="N18" s="625" t="s">
        <v>518</v>
      </c>
      <c r="O18" s="390">
        <v>13</v>
      </c>
      <c r="P18" s="624" t="s">
        <v>299</v>
      </c>
      <c r="Q18" s="624">
        <v>7</v>
      </c>
      <c r="R18" s="625" t="s">
        <v>341</v>
      </c>
      <c r="S18" s="390"/>
      <c r="T18" s="624" t="s">
        <v>299</v>
      </c>
      <c r="U18" s="624"/>
      <c r="V18" s="625"/>
      <c r="W18" s="645">
        <f t="shared" si="0"/>
        <v>1</v>
      </c>
      <c r="X18" s="646">
        <v>16</v>
      </c>
      <c r="Y18" s="646">
        <v>44</v>
      </c>
      <c r="Z18" s="622">
        <f t="shared" si="1"/>
        <v>33</v>
      </c>
      <c r="AA18" s="623" t="s">
        <v>299</v>
      </c>
      <c r="AB18" s="647">
        <f t="shared" si="2"/>
        <v>46</v>
      </c>
      <c r="AC18" s="397">
        <f t="shared" si="3"/>
        <v>-13</v>
      </c>
      <c r="AD18" s="231">
        <f t="shared" si="13"/>
        <v>64</v>
      </c>
      <c r="AE18" s="232">
        <f>IFERROR(INDEX(V!$R:$R,MATCH(AF18,V!$L:$L,0)),"")</f>
        <v>52</v>
      </c>
      <c r="AF18" s="233" t="str">
        <f t="shared" si="5"/>
        <v>Jaan Saar</v>
      </c>
      <c r="AG18" s="232">
        <f>IFERROR(INDEX(V!$R:$R,MATCH(AH18,V!$L:$L,0)),"")</f>
        <v>12</v>
      </c>
      <c r="AH18" s="233" t="str">
        <f t="shared" si="6"/>
        <v>Liidia Põllu</v>
      </c>
      <c r="AI18" s="232" t="str">
        <f>IFERROR(INDEX(V!$R:$R,MATCH(AJ18,V!$L:$L,0)),"")</f>
        <v/>
      </c>
      <c r="AJ18" s="233" t="str">
        <f t="shared" si="7"/>
        <v/>
      </c>
      <c r="AK18" s="232" t="str">
        <f>IFERROR(INDEX(V!$R:$R,MATCH(AL18,V!$L:$L,0)),"")</f>
        <v/>
      </c>
      <c r="AL18" s="233" t="str">
        <f t="shared" si="8"/>
        <v/>
      </c>
      <c r="AM18" s="232" t="str">
        <f>IFERROR(INDEX(V!$R:$R,MATCH(AN18,V!$L:$L,0)),"")</f>
        <v/>
      </c>
      <c r="AN18" s="233" t="str">
        <f t="shared" si="9"/>
        <v/>
      </c>
      <c r="AO18" s="232" t="str">
        <f>IFERROR(INDEX(V!$R:$R,MATCH(AP18,V!$L:$L,0)),"")</f>
        <v/>
      </c>
      <c r="AP18" s="233" t="str">
        <f t="shared" si="10"/>
        <v/>
      </c>
    </row>
    <row r="19" spans="1:42" x14ac:dyDescent="0.2">
      <c r="A19" s="620">
        <v>13</v>
      </c>
      <c r="B19" s="626" t="s">
        <v>390</v>
      </c>
      <c r="C19" s="390">
        <v>5</v>
      </c>
      <c r="D19" s="624" t="s">
        <v>299</v>
      </c>
      <c r="E19" s="624">
        <v>13</v>
      </c>
      <c r="F19" s="625" t="s">
        <v>330</v>
      </c>
      <c r="G19" s="390">
        <v>8</v>
      </c>
      <c r="H19" s="624" t="s">
        <v>299</v>
      </c>
      <c r="I19" s="624">
        <v>13</v>
      </c>
      <c r="J19" s="625" t="s">
        <v>518</v>
      </c>
      <c r="K19" s="390">
        <v>13</v>
      </c>
      <c r="L19" s="624" t="s">
        <v>299</v>
      </c>
      <c r="M19" s="624">
        <v>7</v>
      </c>
      <c r="N19" s="625" t="s">
        <v>341</v>
      </c>
      <c r="O19" s="390">
        <v>10</v>
      </c>
      <c r="P19" s="624" t="s">
        <v>299</v>
      </c>
      <c r="Q19" s="624">
        <v>12</v>
      </c>
      <c r="R19" s="625" t="s">
        <v>257</v>
      </c>
      <c r="S19" s="390"/>
      <c r="T19" s="624" t="s">
        <v>299</v>
      </c>
      <c r="U19" s="624"/>
      <c r="V19" s="625"/>
      <c r="W19" s="645">
        <f t="shared" si="0"/>
        <v>1</v>
      </c>
      <c r="X19" s="646">
        <v>14</v>
      </c>
      <c r="Y19" s="646">
        <v>40</v>
      </c>
      <c r="Z19" s="622">
        <f t="shared" si="1"/>
        <v>36</v>
      </c>
      <c r="AA19" s="623" t="s">
        <v>299</v>
      </c>
      <c r="AB19" s="647">
        <f t="shared" si="2"/>
        <v>45</v>
      </c>
      <c r="AC19" s="397">
        <f t="shared" si="3"/>
        <v>-9</v>
      </c>
      <c r="AD19" s="231">
        <f t="shared" si="13"/>
        <v>206</v>
      </c>
      <c r="AE19" s="232">
        <f>IFERROR(INDEX(V!$R:$R,MATCH(AF19,V!$L:$L,0)),"")</f>
        <v>82</v>
      </c>
      <c r="AF19" s="233" t="str">
        <f t="shared" si="5"/>
        <v>Peep Peenema</v>
      </c>
      <c r="AG19" s="232">
        <f>IFERROR(INDEX(V!$R:$R,MATCH(AH19,V!$L:$L,0)),"")</f>
        <v>124</v>
      </c>
      <c r="AH19" s="233" t="str">
        <f t="shared" si="6"/>
        <v>Sirje Maala</v>
      </c>
      <c r="AI19" s="232" t="str">
        <f>IFERROR(INDEX(V!$R:$R,MATCH(AJ19,V!$L:$L,0)),"")</f>
        <v/>
      </c>
      <c r="AJ19" s="233" t="str">
        <f t="shared" si="7"/>
        <v/>
      </c>
      <c r="AK19" s="232" t="str">
        <f>IFERROR(INDEX(V!$R:$R,MATCH(AL19,V!$L:$L,0)),"")</f>
        <v/>
      </c>
      <c r="AL19" s="233" t="str">
        <f t="shared" si="8"/>
        <v/>
      </c>
      <c r="AM19" s="232" t="str">
        <f>IFERROR(INDEX(V!$R:$R,MATCH(AN19,V!$L:$L,0)),"")</f>
        <v/>
      </c>
      <c r="AN19" s="233" t="str">
        <f t="shared" si="9"/>
        <v/>
      </c>
      <c r="AO19" s="232" t="str">
        <f>IFERROR(INDEX(V!$R:$R,MATCH(AP19,V!$L:$L,0)),"")</f>
        <v/>
      </c>
      <c r="AP19" s="233" t="str">
        <f t="shared" si="10"/>
        <v/>
      </c>
    </row>
    <row r="22" spans="1:42" hidden="1" x14ac:dyDescent="0.2"/>
    <row r="23" spans="1:42" hidden="1" x14ac:dyDescent="0.2"/>
    <row r="24" spans="1:42" hidden="1" x14ac:dyDescent="0.2"/>
    <row r="25" spans="1:42" hidden="1" x14ac:dyDescent="0.2"/>
    <row r="26" spans="1:42" hidden="1" x14ac:dyDescent="0.2"/>
    <row r="27" spans="1:42" hidden="1" x14ac:dyDescent="0.2"/>
    <row r="28" spans="1:42" hidden="1" x14ac:dyDescent="0.2"/>
    <row r="29" spans="1:42" hidden="1" x14ac:dyDescent="0.2"/>
    <row r="30" spans="1:42" hidden="1" x14ac:dyDescent="0.2"/>
    <row r="31" spans="1:42" hidden="1" x14ac:dyDescent="0.2"/>
    <row r="32" spans="1:42"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spans="1:6" hidden="1" x14ac:dyDescent="0.2"/>
    <row r="290" spans="1:6" hidden="1" x14ac:dyDescent="0.2"/>
    <row r="291" spans="1:6" hidden="1" x14ac:dyDescent="0.2"/>
    <row r="292" spans="1:6" hidden="1" x14ac:dyDescent="0.2"/>
    <row r="293" spans="1:6" hidden="1" x14ac:dyDescent="0.2"/>
    <row r="294" spans="1:6" hidden="1" x14ac:dyDescent="0.2"/>
    <row r="295" spans="1:6" hidden="1" x14ac:dyDescent="0.2"/>
    <row r="296" spans="1:6" hidden="1" x14ac:dyDescent="0.2"/>
    <row r="297" spans="1:6" hidden="1" x14ac:dyDescent="0.2"/>
    <row r="298" spans="1:6" hidden="1" x14ac:dyDescent="0.2"/>
    <row r="299" spans="1:6" x14ac:dyDescent="0.2">
      <c r="A299" s="157"/>
      <c r="B299" s="157"/>
      <c r="C299" s="227" t="s">
        <v>230</v>
      </c>
      <c r="F299" s="599"/>
    </row>
    <row r="300" spans="1:6" x14ac:dyDescent="0.2">
      <c r="A300" s="349">
        <v>1</v>
      </c>
      <c r="B300" s="400" t="str">
        <f t="shared" ref="B300:B312" si="14">IFERROR(INDEX(B$1:B$95,MATCH(A300,A$1:A$95,0)),"")</f>
        <v>Olav Türk, Tõnis Neiland</v>
      </c>
      <c r="C300" s="321">
        <f>LARGE(A300:A400,1)*2+2-A300*2</f>
        <v>26</v>
      </c>
      <c r="F300" s="599"/>
    </row>
    <row r="301" spans="1:6" x14ac:dyDescent="0.2">
      <c r="A301" s="349">
        <v>2</v>
      </c>
      <c r="B301" s="400" t="str">
        <f t="shared" si="14"/>
        <v>Andrei Grintšak, Enn Tokman</v>
      </c>
      <c r="C301" s="321">
        <f t="shared" ref="C301:C312" si="15">LARGE(A301:A401,1)*2+2-A301*2</f>
        <v>24</v>
      </c>
      <c r="F301" s="599"/>
    </row>
    <row r="302" spans="1:6" x14ac:dyDescent="0.2">
      <c r="A302" s="349">
        <v>3</v>
      </c>
      <c r="B302" s="400" t="str">
        <f t="shared" si="14"/>
        <v>Ivar Viljaste, Sirje Viljaste</v>
      </c>
      <c r="C302" s="321">
        <f t="shared" si="15"/>
        <v>22</v>
      </c>
      <c r="F302" s="599"/>
    </row>
    <row r="303" spans="1:6" x14ac:dyDescent="0.2">
      <c r="A303" s="349">
        <v>4</v>
      </c>
      <c r="B303" s="400" t="str">
        <f t="shared" si="14"/>
        <v>Aarne Välja, Jaan Sepp</v>
      </c>
      <c r="C303" s="321">
        <f t="shared" si="15"/>
        <v>20</v>
      </c>
      <c r="F303" s="599"/>
    </row>
    <row r="304" spans="1:6" x14ac:dyDescent="0.2">
      <c r="A304" s="349">
        <v>5</v>
      </c>
      <c r="B304" s="400" t="str">
        <f t="shared" si="14"/>
        <v>Hillar Neiland, Kaspar Mänd</v>
      </c>
      <c r="C304" s="321">
        <f t="shared" si="15"/>
        <v>18</v>
      </c>
      <c r="F304" s="599"/>
    </row>
    <row r="305" spans="1:6" x14ac:dyDescent="0.2">
      <c r="A305" s="349">
        <v>6</v>
      </c>
      <c r="B305" s="400" t="str">
        <f t="shared" si="14"/>
        <v>Andres Veski, Svetlana Veski</v>
      </c>
      <c r="C305" s="321">
        <f t="shared" si="15"/>
        <v>16</v>
      </c>
      <c r="F305" s="599"/>
    </row>
    <row r="306" spans="1:6" x14ac:dyDescent="0.2">
      <c r="A306" s="349">
        <v>7</v>
      </c>
      <c r="B306" s="400" t="str">
        <f t="shared" si="14"/>
        <v>Lemmit Toomra, Tõnu Kapper</v>
      </c>
      <c r="C306" s="321">
        <f t="shared" si="15"/>
        <v>14</v>
      </c>
      <c r="F306" s="599"/>
    </row>
    <row r="307" spans="1:6" x14ac:dyDescent="0.2">
      <c r="A307" s="349">
        <v>8</v>
      </c>
      <c r="B307" s="400" t="str">
        <f t="shared" si="14"/>
        <v>Kristel Tihhonjuk, Vadim Tihhonjuk</v>
      </c>
      <c r="C307" s="321">
        <f t="shared" si="15"/>
        <v>12</v>
      </c>
      <c r="F307" s="599"/>
    </row>
    <row r="308" spans="1:6" x14ac:dyDescent="0.2">
      <c r="A308" s="349">
        <v>9</v>
      </c>
      <c r="B308" s="400" t="str">
        <f t="shared" si="14"/>
        <v>Aleksander Korikov, Oleg Rõndenkov</v>
      </c>
      <c r="C308" s="321">
        <f t="shared" si="15"/>
        <v>10</v>
      </c>
      <c r="F308" s="599"/>
    </row>
    <row r="309" spans="1:6" x14ac:dyDescent="0.2">
      <c r="A309" s="349">
        <v>10</v>
      </c>
      <c r="B309" s="400" t="str">
        <f t="shared" si="14"/>
        <v>Ljudmila Varendi, Viktor Švarõgin</v>
      </c>
      <c r="C309" s="321">
        <f t="shared" si="15"/>
        <v>8</v>
      </c>
    </row>
    <row r="310" spans="1:6" x14ac:dyDescent="0.2">
      <c r="A310" s="349">
        <v>11</v>
      </c>
      <c r="B310" s="400" t="str">
        <f t="shared" si="14"/>
        <v>Boriss Klubov, Elmo Lageda</v>
      </c>
      <c r="C310" s="321">
        <f t="shared" si="15"/>
        <v>6</v>
      </c>
    </row>
    <row r="311" spans="1:6" x14ac:dyDescent="0.2">
      <c r="A311" s="349">
        <v>12</v>
      </c>
      <c r="B311" s="400" t="str">
        <f t="shared" si="14"/>
        <v>Jaan Saar, Liidia Põllu</v>
      </c>
      <c r="C311" s="321">
        <f t="shared" si="15"/>
        <v>4</v>
      </c>
    </row>
    <row r="312" spans="1:6" x14ac:dyDescent="0.2">
      <c r="A312" s="349">
        <v>13</v>
      </c>
      <c r="B312" s="400" t="str">
        <f t="shared" si="14"/>
        <v>Peep Peenema, Sirje Maala</v>
      </c>
      <c r="C312" s="321">
        <f t="shared" si="15"/>
        <v>2</v>
      </c>
    </row>
  </sheetData>
  <conditionalFormatting sqref="AJ7:AJ19 AH7:AH19 AL7:AL19">
    <cfRule type="expression" dxfId="951" priority="36">
      <formula>AND(AG7="",FIND(",",AH7))</formula>
    </cfRule>
    <cfRule type="expression" dxfId="950" priority="38">
      <formula>AND(AG7="",COUNTIF(AH7,"*,*")=0)</formula>
    </cfRule>
  </conditionalFormatting>
  <conditionalFormatting sqref="AF7:AF19">
    <cfRule type="expression" dxfId="949" priority="37">
      <formula>AND(AE7="",COUNTIF(AF7,"*,*")=0)</formula>
    </cfRule>
  </conditionalFormatting>
  <conditionalFormatting sqref="AN7:AN19 AP7:AP19">
    <cfRule type="expression" dxfId="948" priority="34">
      <formula>AND(AM7="",COUNTIF(AN7,"*,*")=0)</formula>
    </cfRule>
    <cfRule type="expression" dxfId="947" priority="35">
      <formula>AND(AM7="",FIND(",",AN7))</formula>
    </cfRule>
  </conditionalFormatting>
  <conditionalFormatting sqref="B300:B312">
    <cfRule type="expression" dxfId="946" priority="39">
      <formula>A300=3</formula>
    </cfRule>
    <cfRule type="expression" dxfId="945" priority="40">
      <formula>A300=2</formula>
    </cfRule>
    <cfRule type="expression" dxfId="944" priority="41">
      <formula>A300=1</formula>
    </cfRule>
    <cfRule type="containsBlanks" dxfId="943" priority="42">
      <formula>LEN(TRIM(B300))=0</formula>
    </cfRule>
    <cfRule type="duplicateValues" dxfId="942" priority="43"/>
  </conditionalFormatting>
  <conditionalFormatting sqref="A7:A19">
    <cfRule type="duplicateValues" dxfId="941" priority="33"/>
  </conditionalFormatting>
  <conditionalFormatting sqref="C7:C19">
    <cfRule type="expression" dxfId="940" priority="15">
      <formula>IF($C7&gt;$E7,TRUE)</formula>
    </cfRule>
  </conditionalFormatting>
  <conditionalFormatting sqref="E7:E19">
    <cfRule type="expression" dxfId="939" priority="16">
      <formula>IF($C7&lt;$E7,TRUE)</formula>
    </cfRule>
  </conditionalFormatting>
  <conditionalFormatting sqref="K7:K19">
    <cfRule type="expression" dxfId="938" priority="23">
      <formula>IF($K7&gt;$M7,TRUE)</formula>
    </cfRule>
  </conditionalFormatting>
  <conditionalFormatting sqref="M7:M19">
    <cfRule type="expression" dxfId="937" priority="24">
      <formula>IF($K7&lt;$M7,TRUE)</formula>
    </cfRule>
  </conditionalFormatting>
  <conditionalFormatting sqref="O7:O19">
    <cfRule type="expression" dxfId="936" priority="27">
      <formula>IF($O7&gt;$Q7,TRUE)</formula>
    </cfRule>
  </conditionalFormatting>
  <conditionalFormatting sqref="Q7:Q19">
    <cfRule type="expression" dxfId="935" priority="28">
      <formula>IF($O7&lt;$Q7,TRUE)</formula>
    </cfRule>
  </conditionalFormatting>
  <conditionalFormatting sqref="S7:S19">
    <cfRule type="expression" dxfId="934" priority="31">
      <formula>IF($S7&gt;$U7,TRUE)</formula>
    </cfRule>
  </conditionalFormatting>
  <conditionalFormatting sqref="U7:U19">
    <cfRule type="expression" dxfId="933" priority="32">
      <formula>IF($S7&lt;$U7,TRUE)</formula>
    </cfRule>
  </conditionalFormatting>
  <conditionalFormatting sqref="G7:G19">
    <cfRule type="expression" dxfId="932" priority="19">
      <formula>IF($G7&gt;$I7,TRUE)</formula>
    </cfRule>
  </conditionalFormatting>
  <conditionalFormatting sqref="I7:I19">
    <cfRule type="expression" dxfId="931" priority="20">
      <formula>IF($G7&lt;$I7,TRUE)</formula>
    </cfRule>
  </conditionalFormatting>
  <conditionalFormatting sqref="F7:F19">
    <cfRule type="containsText" dxfId="930" priority="6" operator="containsText" text="vaba voor">
      <formula>NOT(ISERROR(SEARCH("vaba voor",F7)))</formula>
    </cfRule>
  </conditionalFormatting>
  <conditionalFormatting sqref="N7:N19">
    <cfRule type="containsText" dxfId="929" priority="4" operator="containsText" text="vaba voor">
      <formula>NOT(ISERROR(SEARCH("vaba voor",N7)))</formula>
    </cfRule>
  </conditionalFormatting>
  <conditionalFormatting sqref="R7:R19">
    <cfRule type="containsText" dxfId="928" priority="7" operator="containsText" text="vaba voor">
      <formula>NOT(ISERROR(SEARCH("vaba voor",R7)))</formula>
    </cfRule>
  </conditionalFormatting>
  <conditionalFormatting sqref="V7:V19">
    <cfRule type="containsText" dxfId="927" priority="3" operator="containsText" text="vaba voor">
      <formula>NOT(ISERROR(SEARCH("vaba voor",V7)))</formula>
    </cfRule>
  </conditionalFormatting>
  <conditionalFormatting sqref="J7:J19">
    <cfRule type="containsText" dxfId="926" priority="5" operator="containsText" text="vaba voor">
      <formula>NOT(ISERROR(SEARCH("vaba voor",J7)))</formula>
    </cfRule>
  </conditionalFormatting>
  <conditionalFormatting sqref="C7:F19">
    <cfRule type="expression" dxfId="925" priority="11">
      <formula>IF(AND(ISNUMBER($C7),$C7=$E7),TRUE)</formula>
    </cfRule>
    <cfRule type="expression" dxfId="924" priority="13">
      <formula>IF($C7&gt;$E7,TRUE)</formula>
    </cfRule>
    <cfRule type="expression" dxfId="923" priority="14">
      <formula>IF($C7&lt;$E7,TRUE)</formula>
    </cfRule>
  </conditionalFormatting>
  <conditionalFormatting sqref="G7:J19">
    <cfRule type="expression" dxfId="922" priority="12">
      <formula>IF(AND(ISNUMBER($G7),$G7=$I7),TRUE)</formula>
    </cfRule>
    <cfRule type="expression" dxfId="921" priority="17">
      <formula>IF($G7&gt;$I7,TRUE)</formula>
    </cfRule>
    <cfRule type="expression" dxfId="920" priority="18">
      <formula>IF($G7&lt;$I7,TRUE)</formula>
    </cfRule>
  </conditionalFormatting>
  <conditionalFormatting sqref="K7:N19">
    <cfRule type="expression" dxfId="919" priority="10">
      <formula>IF(AND(ISNUMBER($K7),$K7=$M7),TRUE)</formula>
    </cfRule>
    <cfRule type="expression" dxfId="918" priority="21">
      <formula>IF($K7&gt;$M7,TRUE)</formula>
    </cfRule>
    <cfRule type="expression" dxfId="917" priority="22">
      <formula>IF($K7&lt;$M7,TRUE)</formula>
    </cfRule>
  </conditionalFormatting>
  <conditionalFormatting sqref="O7:R19">
    <cfRule type="expression" dxfId="916" priority="9">
      <formula>IF(AND(ISNUMBER($O7),$O7=$Q7),TRUE)</formula>
    </cfRule>
    <cfRule type="expression" dxfId="915" priority="25">
      <formula>IF($O7&gt;$Q7,TRUE)</formula>
    </cfRule>
    <cfRule type="expression" dxfId="914" priority="26">
      <formula>IF($O7&lt;$Q7,TRUE)</formula>
    </cfRule>
  </conditionalFormatting>
  <conditionalFormatting sqref="S7:V19">
    <cfRule type="expression" dxfId="913" priority="8">
      <formula>IF(AND(ISNUMBER($S7),$S7=$U7),TRUE)</formula>
    </cfRule>
    <cfRule type="expression" dxfId="912" priority="29">
      <formula>IF($S7&gt;$U7,TRUE)</formula>
    </cfRule>
    <cfRule type="expression" dxfId="911" priority="30">
      <formula>IF($S7&lt;$U7,TRUE)</formula>
    </cfRule>
  </conditionalFormatting>
  <conditionalFormatting sqref="C7:C19 G7:G19 K7:K19 O7:O19 S7:S19">
    <cfRule type="expression" dxfId="910" priority="1">
      <formula>AND(C7=0,E7=13)</formula>
    </cfRule>
  </conditionalFormatting>
  <conditionalFormatting sqref="E7:E19 I7:I19 M7:M19 Q7:Q19 U7:U19">
    <cfRule type="expression" dxfId="909" priority="2">
      <formula>AND(E7=0,C7=13)</formula>
    </cfRule>
  </conditionalFormatting>
  <pageMargins left="0.78740157480314965" right="0.39370078740157483" top="0.78740157480314965" bottom="0.39370078740157483" header="0.78740157480314965" footer="0"/>
  <pageSetup paperSize="9" fitToHeight="0" orientation="landscape" verticalDpi="1200" r:id="rId1"/>
  <headerFooter>
    <oddHeader>&amp;R&amp;P. leht &amp;N&amp; -st</oddHead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pageSetUpPr fitToPage="1"/>
  </sheetPr>
  <dimension ref="A1:AP309"/>
  <sheetViews>
    <sheetView showGridLines="0" showRowColHeaders="0" workbookViewId="0">
      <pane ySplit="1" topLeftCell="A2" activePane="bottomLeft" state="frozen"/>
      <selection pane="bottomLeft" activeCell="A5" sqref="A5"/>
    </sheetView>
  </sheetViews>
  <sheetFormatPr defaultRowHeight="12.75" x14ac:dyDescent="0.2"/>
  <cols>
    <col min="1" max="1" width="3.28515625" style="783" customWidth="1"/>
    <col min="2" max="2" width="32.140625" style="783" bestFit="1" customWidth="1"/>
    <col min="3" max="3" width="4.7109375" style="783" customWidth="1"/>
    <col min="4" max="4" width="1.140625" style="783" customWidth="1"/>
    <col min="5" max="5" width="2.7109375" style="783" customWidth="1"/>
    <col min="6" max="6" width="9.140625" style="783"/>
    <col min="7" max="7" width="2.7109375" style="783" customWidth="1"/>
    <col min="8" max="8" width="1.140625" style="783" customWidth="1"/>
    <col min="9" max="9" width="2.7109375" style="783" customWidth="1"/>
    <col min="10" max="10" width="9.140625" style="783"/>
    <col min="11" max="11" width="2.7109375" style="783" customWidth="1"/>
    <col min="12" max="12" width="1.140625" style="783" customWidth="1"/>
    <col min="13" max="13" width="2.7109375" style="783" customWidth="1"/>
    <col min="14" max="14" width="9.140625" style="783"/>
    <col min="15" max="15" width="2.7109375" style="783" customWidth="1"/>
    <col min="16" max="16" width="1.140625" style="783" customWidth="1"/>
    <col min="17" max="17" width="2.7109375" style="783" customWidth="1"/>
    <col min="18" max="18" width="9.140625" style="783"/>
    <col min="19" max="19" width="2.7109375" style="783" hidden="1" customWidth="1"/>
    <col min="20" max="20" width="1.140625" style="783" hidden="1" customWidth="1"/>
    <col min="21" max="21" width="2.7109375" style="783" hidden="1" customWidth="1"/>
    <col min="22" max="22" width="0" style="783" hidden="1" customWidth="1"/>
    <col min="23" max="23" width="5.7109375" style="783" customWidth="1"/>
    <col min="24" max="24" width="5.5703125" style="783" customWidth="1"/>
    <col min="25" max="25" width="7.42578125" style="783" customWidth="1"/>
    <col min="26" max="26" width="2.7109375" style="783" customWidth="1"/>
    <col min="27" max="27" width="1.140625" style="783" customWidth="1"/>
    <col min="28" max="28" width="2.7109375" style="783" customWidth="1"/>
    <col min="29" max="29" width="4.7109375" style="783" customWidth="1"/>
    <col min="30" max="31" width="9.140625" style="783" hidden="1" customWidth="1"/>
    <col min="32" max="32" width="17" style="783" hidden="1" customWidth="1"/>
    <col min="33" max="33" width="9.140625" style="783" hidden="1" customWidth="1"/>
    <col min="34" max="34" width="19.42578125" style="783" hidden="1" customWidth="1"/>
    <col min="35" max="35" width="9.140625" style="783" hidden="1" customWidth="1"/>
    <col min="36" max="36" width="17.28515625" style="783" hidden="1" customWidth="1"/>
    <col min="37" max="37" width="9.140625" style="783" hidden="1" customWidth="1"/>
    <col min="38" max="38" width="13.85546875" style="783" hidden="1" customWidth="1"/>
    <col min="39" max="39" width="9.140625" style="783" hidden="1" customWidth="1"/>
    <col min="40" max="40" width="17.28515625" style="783" hidden="1" customWidth="1"/>
    <col min="41" max="41" width="9.140625" style="783" hidden="1" customWidth="1"/>
    <col min="42" max="42" width="13.85546875" style="783" hidden="1" customWidth="1"/>
    <col min="43" max="16384" width="9.140625" style="783"/>
  </cols>
  <sheetData>
    <row r="1" spans="1:42" x14ac:dyDescent="0.2">
      <c r="A1" s="226" t="str">
        <f>UPPER((Kalend!E10)&amp;" - "&amp;(Kalend!C10))&amp;" - "&amp;LOWER(Kalend!D10)&amp;" - "&amp;(Kalend!A10)&amp;" kell "&amp;(Kalend!B10)&amp;" - "&amp;(Kalend!F10)</f>
        <v>V3 - VOKA VI SISE-KV 3. ETAPP - duo - P, 03.12.2023 kell 11:00 - Voka petangihall</v>
      </c>
      <c r="O1" s="157"/>
      <c r="P1" s="157"/>
      <c r="Q1" s="198"/>
      <c r="R1" s="198"/>
      <c r="S1" s="198"/>
      <c r="T1" s="38"/>
      <c r="U1" s="38"/>
      <c r="V1" s="38"/>
      <c r="W1" s="157"/>
      <c r="X1" s="28"/>
      <c r="Y1" s="157"/>
      <c r="Z1" s="157"/>
      <c r="AD1" s="44" t="s">
        <v>72</v>
      </c>
      <c r="AE1" s="228"/>
      <c r="AF1" s="228"/>
      <c r="AG1" s="228"/>
      <c r="AH1" s="228"/>
      <c r="AI1" s="228"/>
      <c r="AJ1" s="228"/>
      <c r="AK1" s="228"/>
      <c r="AL1" s="228"/>
      <c r="AM1" s="228"/>
      <c r="AN1" s="228"/>
      <c r="AO1" s="351"/>
      <c r="AP1" s="351"/>
    </row>
    <row r="2" spans="1:42" x14ac:dyDescent="0.2">
      <c r="A2" s="628"/>
      <c r="F2" s="157"/>
      <c r="L2" s="632"/>
      <c r="M2" s="632"/>
      <c r="N2" s="632"/>
      <c r="O2" s="633"/>
      <c r="P2" s="633"/>
      <c r="Q2" s="633"/>
      <c r="R2" s="629" t="s">
        <v>235</v>
      </c>
      <c r="S2" s="633"/>
      <c r="T2" s="632"/>
      <c r="U2" s="632"/>
      <c r="V2" s="632"/>
      <c r="W2" s="630">
        <v>1</v>
      </c>
      <c r="X2" s="631" t="s">
        <v>236</v>
      </c>
      <c r="Y2" s="633"/>
      <c r="Z2" s="633"/>
      <c r="AA2" s="633"/>
      <c r="AB2" s="633"/>
      <c r="AE2" s="157"/>
      <c r="AG2" s="157"/>
      <c r="AH2" s="157"/>
      <c r="AI2" s="157"/>
      <c r="AJ2" s="157"/>
      <c r="AK2" s="157"/>
      <c r="AL2" s="157"/>
      <c r="AM2" s="157"/>
      <c r="AN2" s="157"/>
    </row>
    <row r="3" spans="1:42" x14ac:dyDescent="0.2">
      <c r="A3" s="628"/>
      <c r="F3" s="157"/>
      <c r="L3" s="633"/>
      <c r="M3" s="633"/>
      <c r="N3" s="633"/>
      <c r="O3" s="633"/>
      <c r="P3" s="633"/>
      <c r="Q3" s="633"/>
      <c r="R3" s="634" t="s">
        <v>237</v>
      </c>
      <c r="S3" s="633"/>
      <c r="T3" s="633"/>
      <c r="U3" s="633"/>
      <c r="V3" s="633"/>
      <c r="W3" s="630">
        <v>0.5</v>
      </c>
      <c r="X3" s="631" t="s">
        <v>236</v>
      </c>
      <c r="Y3" s="633"/>
      <c r="Z3" s="633"/>
      <c r="AA3" s="633"/>
      <c r="AB3" s="633"/>
      <c r="AE3" s="234"/>
      <c r="AF3" s="234"/>
      <c r="AG3" s="234"/>
      <c r="AH3" s="225"/>
      <c r="AI3" s="234"/>
      <c r="AJ3" s="234"/>
      <c r="AK3" s="234"/>
      <c r="AL3" s="234"/>
      <c r="AM3" s="234"/>
      <c r="AN3" s="234"/>
      <c r="AO3" s="234"/>
      <c r="AP3" s="234"/>
    </row>
    <row r="4" spans="1:42" x14ac:dyDescent="0.2">
      <c r="F4" s="157"/>
      <c r="L4" s="633"/>
      <c r="M4" s="633"/>
      <c r="N4" s="633"/>
      <c r="O4" s="633"/>
      <c r="P4" s="633"/>
      <c r="Q4" s="633"/>
      <c r="R4" s="635" t="s">
        <v>238</v>
      </c>
      <c r="S4" s="633"/>
      <c r="T4" s="633"/>
      <c r="U4" s="633"/>
      <c r="V4" s="633"/>
      <c r="W4" s="630">
        <v>0</v>
      </c>
      <c r="X4" s="631" t="s">
        <v>236</v>
      </c>
      <c r="Y4" s="633"/>
      <c r="Z4" s="633"/>
      <c r="AA4" s="633"/>
      <c r="AB4" s="633"/>
    </row>
    <row r="5" spans="1:42" x14ac:dyDescent="0.2">
      <c r="F5" s="157"/>
      <c r="L5" s="157"/>
      <c r="M5" s="157"/>
      <c r="N5" s="157"/>
      <c r="O5" s="157"/>
      <c r="P5" s="157"/>
      <c r="Q5" s="157"/>
      <c r="R5" s="157"/>
      <c r="S5" s="157"/>
      <c r="T5" s="157"/>
      <c r="U5" s="157"/>
      <c r="W5" s="157"/>
      <c r="X5" s="157"/>
      <c r="Y5" s="157"/>
      <c r="Z5" s="157"/>
      <c r="AA5" s="157"/>
      <c r="AB5" s="414" t="s">
        <v>310</v>
      </c>
      <c r="AD5" s="411" t="s">
        <v>215</v>
      </c>
    </row>
    <row r="6" spans="1:42" x14ac:dyDescent="0.2">
      <c r="A6" s="636" t="s">
        <v>10</v>
      </c>
      <c r="B6" s="636" t="s">
        <v>57</v>
      </c>
      <c r="C6" s="637" t="s">
        <v>172</v>
      </c>
      <c r="D6" s="638"/>
      <c r="E6" s="638"/>
      <c r="F6" s="639"/>
      <c r="G6" s="637" t="s">
        <v>175</v>
      </c>
      <c r="H6" s="638"/>
      <c r="I6" s="638"/>
      <c r="J6" s="639"/>
      <c r="K6" s="637" t="s">
        <v>178</v>
      </c>
      <c r="L6" s="638"/>
      <c r="M6" s="638"/>
      <c r="N6" s="639"/>
      <c r="O6" s="637" t="s">
        <v>181</v>
      </c>
      <c r="P6" s="638"/>
      <c r="Q6" s="638"/>
      <c r="R6" s="639"/>
      <c r="S6" s="637" t="s">
        <v>183</v>
      </c>
      <c r="T6" s="638"/>
      <c r="U6" s="638"/>
      <c r="V6" s="639"/>
      <c r="W6" s="636" t="s">
        <v>80</v>
      </c>
      <c r="X6" s="640" t="s">
        <v>297</v>
      </c>
      <c r="Y6" s="641" t="s">
        <v>347</v>
      </c>
      <c r="Z6" s="640"/>
      <c r="AA6" s="642" t="s">
        <v>298</v>
      </c>
      <c r="AB6" s="643"/>
      <c r="AC6" s="644" t="s">
        <v>171</v>
      </c>
      <c r="AD6" s="158" t="s">
        <v>302</v>
      </c>
      <c r="AE6" s="159"/>
      <c r="AF6" s="159" t="s">
        <v>231</v>
      </c>
      <c r="AG6" s="159"/>
      <c r="AH6" s="229" t="s">
        <v>232</v>
      </c>
      <c r="AI6" s="159"/>
      <c r="AJ6" s="159" t="s">
        <v>233</v>
      </c>
      <c r="AK6" s="160"/>
      <c r="AL6" s="159" t="s">
        <v>234</v>
      </c>
      <c r="AM6" s="160"/>
      <c r="AN6" s="160" t="s">
        <v>308</v>
      </c>
      <c r="AO6" s="410"/>
      <c r="AP6" s="160" t="s">
        <v>309</v>
      </c>
    </row>
    <row r="7" spans="1:42" x14ac:dyDescent="0.2">
      <c r="A7" s="620">
        <v>1</v>
      </c>
      <c r="B7" s="621" t="s">
        <v>521</v>
      </c>
      <c r="C7" s="390">
        <v>13</v>
      </c>
      <c r="D7" s="624" t="s">
        <v>299</v>
      </c>
      <c r="E7" s="624">
        <v>2</v>
      </c>
      <c r="F7" s="625" t="s">
        <v>523</v>
      </c>
      <c r="G7" s="390">
        <v>13</v>
      </c>
      <c r="H7" s="624" t="s">
        <v>299</v>
      </c>
      <c r="I7" s="624">
        <v>11</v>
      </c>
      <c r="J7" s="625" t="s">
        <v>530</v>
      </c>
      <c r="K7" s="390">
        <v>13</v>
      </c>
      <c r="L7" s="624" t="s">
        <v>299</v>
      </c>
      <c r="M7" s="624">
        <v>5</v>
      </c>
      <c r="N7" s="625" t="s">
        <v>355</v>
      </c>
      <c r="O7" s="390">
        <v>13</v>
      </c>
      <c r="P7" s="624" t="s">
        <v>299</v>
      </c>
      <c r="Q7" s="624">
        <v>10</v>
      </c>
      <c r="R7" s="625" t="s">
        <v>531</v>
      </c>
      <c r="S7" s="390"/>
      <c r="T7" s="624" t="s">
        <v>299</v>
      </c>
      <c r="U7" s="624"/>
      <c r="V7" s="625"/>
      <c r="W7" s="645">
        <f t="shared" ref="W7:W16" si="0">IF(C7&gt;E7,W$2,IF(C7&lt;E7,W$4,IF(ISNUMBER(C7),W$3,0)))+IF(G7&gt;I7,W$2,IF(G7&lt;I7,W$4,IF(ISNUMBER(G7),W$3,0)))+IF(K7&gt;M7,W$2,IF(K7&lt;M7,W$4,IF(ISNUMBER(K7),W$3,0)))+IF(O7&gt;Q7,W$2,IF(O7&lt;Q7,W$4,IF(ISNUMBER(O7),W$3,0)))+IF(S7&gt;U7,W$2,IF(S7&lt;U7,W$4,IF(ISNUMBER(S7),W$3,0)))</f>
        <v>4</v>
      </c>
      <c r="X7" s="646">
        <v>16</v>
      </c>
      <c r="Y7" s="646">
        <v>78</v>
      </c>
      <c r="Z7" s="622">
        <f t="shared" ref="Z7:Z16" si="1">C7+G7+K7+O7+S7</f>
        <v>52</v>
      </c>
      <c r="AA7" s="623" t="s">
        <v>299</v>
      </c>
      <c r="AB7" s="647">
        <f t="shared" ref="AB7:AB16" si="2">E7+I7+M7+Q7+U7</f>
        <v>28</v>
      </c>
      <c r="AC7" s="397">
        <f t="shared" ref="AC7:AC16" si="3">Z7-AB7</f>
        <v>24</v>
      </c>
      <c r="AD7" s="231">
        <f t="shared" ref="AD7:AD10" si="4">SUM(AE7:AL7)</f>
        <v>304</v>
      </c>
      <c r="AE7" s="232">
        <f>IFERROR(INDEX(V!$R:$R,MATCH(AF7,V!$L:$L,0)),"")</f>
        <v>136</v>
      </c>
      <c r="AF7" s="233" t="str">
        <f t="shared" ref="AF7:AF16" si="5">IFERROR(LEFT($B7,(FIND(",",$B7,1)-1)),"")</f>
        <v>Henri Mitt</v>
      </c>
      <c r="AG7" s="232">
        <f>IFERROR(INDEX(V!$R:$R,MATCH(AH7,V!$L:$L,0)),"")</f>
        <v>168</v>
      </c>
      <c r="AH7" s="233" t="str">
        <f t="shared" ref="AH7:AH16" si="6">IFERROR(MID($B7,FIND(", ",$B7)+2,256),"")</f>
        <v>Hillar Neiland</v>
      </c>
      <c r="AI7" s="232" t="str">
        <f>IFERROR(INDEX(V!$R:$R,MATCH(AJ7,V!$L:$L,0)),"")</f>
        <v/>
      </c>
      <c r="AJ7" s="233" t="str">
        <f t="shared" ref="AJ7:AJ16" si="7">IFERROR(MID($B7,FIND("^",SUBSTITUTE($B7,", ","^",1))+2,FIND("^",SUBSTITUTE($B7,", ","^",2))-FIND("^",SUBSTITUTE($B7,", ","^",1))-2),"")</f>
        <v/>
      </c>
      <c r="AK7" s="232" t="str">
        <f>IFERROR(INDEX(V!$R:$R,MATCH(AL7,V!$L:$L,0)),"")</f>
        <v/>
      </c>
      <c r="AL7" s="233" t="str">
        <f t="shared" ref="AL7:AL16" si="8">IFERROR(MID($B7,FIND(", ",$B7,FIND(", ",$B7,FIND(", ",$B7))+1)+2,30000),"")</f>
        <v/>
      </c>
      <c r="AM7" s="232" t="str">
        <f>IFERROR(INDEX(V!$R:$R,MATCH(AN7,V!$L:$L,0)),"")</f>
        <v/>
      </c>
      <c r="AN7" s="233" t="str">
        <f t="shared" ref="AN7:AN16" si="9">IFERROR(MID($B7,FIND(", ",$B7,FIND(", ",$B7)+1)+2,FIND(", ",$B7,FIND(", ",$B7,FIND(", ",$B7)+1)+1)-FIND(", ",$B7,FIND(", ",$B7)+1)-2),"")</f>
        <v/>
      </c>
      <c r="AO7" s="232" t="str">
        <f>IFERROR(INDEX(V!$R:$R,MATCH(AP7,V!$L:$L,0)),"")</f>
        <v/>
      </c>
      <c r="AP7" s="233" t="str">
        <f t="shared" ref="AP7:AP16" si="10">IFERROR(MID($B7,FIND(", ",$B7,FIND(", ",$B7,FIND(", ",$B7)+1)+1)+2,30000),"")</f>
        <v/>
      </c>
    </row>
    <row r="8" spans="1:42" x14ac:dyDescent="0.2">
      <c r="A8" s="620">
        <v>2</v>
      </c>
      <c r="B8" s="621" t="s">
        <v>355</v>
      </c>
      <c r="C8" s="390">
        <v>13</v>
      </c>
      <c r="D8" s="624" t="s">
        <v>299</v>
      </c>
      <c r="E8" s="624">
        <v>8</v>
      </c>
      <c r="F8" s="625" t="s">
        <v>531</v>
      </c>
      <c r="G8" s="390">
        <v>12</v>
      </c>
      <c r="H8" s="624" t="s">
        <v>299</v>
      </c>
      <c r="I8" s="624">
        <v>10</v>
      </c>
      <c r="J8" s="625" t="s">
        <v>532</v>
      </c>
      <c r="K8" s="390">
        <v>5</v>
      </c>
      <c r="L8" s="624" t="s">
        <v>299</v>
      </c>
      <c r="M8" s="624">
        <v>13</v>
      </c>
      <c r="N8" s="625" t="s">
        <v>521</v>
      </c>
      <c r="O8" s="390">
        <v>13</v>
      </c>
      <c r="P8" s="624" t="s">
        <v>299</v>
      </c>
      <c r="Q8" s="624">
        <v>11</v>
      </c>
      <c r="R8" s="625" t="s">
        <v>530</v>
      </c>
      <c r="S8" s="390"/>
      <c r="T8" s="624" t="s">
        <v>299</v>
      </c>
      <c r="U8" s="624"/>
      <c r="V8" s="625"/>
      <c r="W8" s="645">
        <f t="shared" si="0"/>
        <v>3</v>
      </c>
      <c r="X8" s="646">
        <v>18</v>
      </c>
      <c r="Y8" s="646">
        <v>80</v>
      </c>
      <c r="Z8" s="622">
        <f t="shared" si="1"/>
        <v>43</v>
      </c>
      <c r="AA8" s="623" t="s">
        <v>299</v>
      </c>
      <c r="AB8" s="647">
        <f t="shared" si="2"/>
        <v>42</v>
      </c>
      <c r="AC8" s="397">
        <f t="shared" si="3"/>
        <v>1</v>
      </c>
      <c r="AD8" s="231">
        <f t="shared" si="4"/>
        <v>196</v>
      </c>
      <c r="AE8" s="232">
        <f>IFERROR(INDEX(V!$R:$R,MATCH(AF8,V!$L:$L,0)),"")</f>
        <v>88</v>
      </c>
      <c r="AF8" s="233" t="str">
        <f t="shared" si="5"/>
        <v>Kristel Tihhonjuk</v>
      </c>
      <c r="AG8" s="232">
        <f>IFERROR(INDEX(V!$R:$R,MATCH(AH8,V!$L:$L,0)),"")</f>
        <v>108</v>
      </c>
      <c r="AH8" s="233" t="str">
        <f t="shared" si="6"/>
        <v>Vadim Tihhonjuk</v>
      </c>
      <c r="AI8" s="232" t="str">
        <f>IFERROR(INDEX(V!$R:$R,MATCH(AJ8,V!$L:$L,0)),"")</f>
        <v/>
      </c>
      <c r="AJ8" s="233" t="str">
        <f t="shared" si="7"/>
        <v/>
      </c>
      <c r="AK8" s="232" t="str">
        <f>IFERROR(INDEX(V!$R:$R,MATCH(AL8,V!$L:$L,0)),"")</f>
        <v/>
      </c>
      <c r="AL8" s="233" t="str">
        <f t="shared" si="8"/>
        <v/>
      </c>
      <c r="AM8" s="232" t="str">
        <f>IFERROR(INDEX(V!$R:$R,MATCH(AN8,V!$L:$L,0)),"")</f>
        <v/>
      </c>
      <c r="AN8" s="233" t="str">
        <f t="shared" si="9"/>
        <v/>
      </c>
      <c r="AO8" s="232" t="str">
        <f>IFERROR(INDEX(V!$R:$R,MATCH(AP8,V!$L:$L,0)),"")</f>
        <v/>
      </c>
      <c r="AP8" s="233" t="str">
        <f t="shared" si="10"/>
        <v/>
      </c>
    </row>
    <row r="9" spans="1:42" x14ac:dyDescent="0.2">
      <c r="A9" s="620">
        <v>3</v>
      </c>
      <c r="B9" s="626" t="s">
        <v>533</v>
      </c>
      <c r="C9" s="390">
        <v>13</v>
      </c>
      <c r="D9" s="624" t="s">
        <v>299</v>
      </c>
      <c r="E9" s="624">
        <v>12</v>
      </c>
      <c r="F9" s="625" t="s">
        <v>534</v>
      </c>
      <c r="G9" s="390">
        <v>11</v>
      </c>
      <c r="H9" s="624" t="s">
        <v>299</v>
      </c>
      <c r="I9" s="624">
        <v>13</v>
      </c>
      <c r="J9" s="625" t="s">
        <v>531</v>
      </c>
      <c r="K9" s="390">
        <v>13</v>
      </c>
      <c r="L9" s="624" t="s">
        <v>299</v>
      </c>
      <c r="M9" s="624">
        <v>3</v>
      </c>
      <c r="N9" s="625" t="s">
        <v>352</v>
      </c>
      <c r="O9" s="390">
        <v>13</v>
      </c>
      <c r="P9" s="624" t="s">
        <v>299</v>
      </c>
      <c r="Q9" s="624">
        <v>11</v>
      </c>
      <c r="R9" s="625" t="s">
        <v>532</v>
      </c>
      <c r="S9" s="390"/>
      <c r="T9" s="624" t="s">
        <v>299</v>
      </c>
      <c r="U9" s="624"/>
      <c r="V9" s="625"/>
      <c r="W9" s="645">
        <f t="shared" si="0"/>
        <v>3</v>
      </c>
      <c r="X9" s="646">
        <v>10</v>
      </c>
      <c r="Y9" s="646">
        <v>70</v>
      </c>
      <c r="Z9" s="622">
        <f t="shared" si="1"/>
        <v>50</v>
      </c>
      <c r="AA9" s="623" t="s">
        <v>299</v>
      </c>
      <c r="AB9" s="647">
        <f t="shared" si="2"/>
        <v>39</v>
      </c>
      <c r="AC9" s="397">
        <f t="shared" si="3"/>
        <v>11</v>
      </c>
      <c r="AD9" s="231">
        <f t="shared" si="4"/>
        <v>210</v>
      </c>
      <c r="AE9" s="232">
        <f>IFERROR(INDEX(V!$R:$R,MATCH(AF9,V!$L:$L,0)),"")</f>
        <v>128</v>
      </c>
      <c r="AF9" s="233" t="str">
        <f t="shared" si="5"/>
        <v>Kaspar Mänd</v>
      </c>
      <c r="AG9" s="232">
        <f>IFERROR(INDEX(V!$R:$R,MATCH(AH9,V!$L:$L,0)),"")</f>
        <v>82</v>
      </c>
      <c r="AH9" s="233" t="str">
        <f t="shared" si="6"/>
        <v>Oleg Rõndenkov</v>
      </c>
      <c r="AI9" s="232" t="str">
        <f>IFERROR(INDEX(V!$R:$R,MATCH(AJ9,V!$L:$L,0)),"")</f>
        <v/>
      </c>
      <c r="AJ9" s="233" t="str">
        <f t="shared" si="7"/>
        <v/>
      </c>
      <c r="AK9" s="232" t="str">
        <f>IFERROR(INDEX(V!$R:$R,MATCH(AL9,V!$L:$L,0)),"")</f>
        <v/>
      </c>
      <c r="AL9" s="233" t="str">
        <f t="shared" si="8"/>
        <v/>
      </c>
      <c r="AM9" s="232" t="str">
        <f>IFERROR(INDEX(V!$R:$R,MATCH(AN9,V!$L:$L,0)),"")</f>
        <v/>
      </c>
      <c r="AN9" s="233" t="str">
        <f t="shared" si="9"/>
        <v/>
      </c>
      <c r="AO9" s="232" t="str">
        <f>IFERROR(INDEX(V!$R:$R,MATCH(AP9,V!$L:$L,0)),"")</f>
        <v/>
      </c>
      <c r="AP9" s="233" t="str">
        <f t="shared" si="10"/>
        <v/>
      </c>
    </row>
    <row r="10" spans="1:42" x14ac:dyDescent="0.2">
      <c r="A10" s="620">
        <v>4</v>
      </c>
      <c r="B10" s="626" t="s">
        <v>639</v>
      </c>
      <c r="C10" s="390">
        <v>8</v>
      </c>
      <c r="D10" s="624" t="s">
        <v>299</v>
      </c>
      <c r="E10" s="624">
        <v>13</v>
      </c>
      <c r="F10" s="625" t="s">
        <v>355</v>
      </c>
      <c r="G10" s="390">
        <v>13</v>
      </c>
      <c r="H10" s="624" t="s">
        <v>299</v>
      </c>
      <c r="I10" s="624">
        <v>11</v>
      </c>
      <c r="J10" s="625" t="s">
        <v>533</v>
      </c>
      <c r="K10" s="390">
        <v>13</v>
      </c>
      <c r="L10" s="624" t="s">
        <v>299</v>
      </c>
      <c r="M10" s="624">
        <v>8</v>
      </c>
      <c r="N10" s="625" t="s">
        <v>532</v>
      </c>
      <c r="O10" s="390">
        <v>10</v>
      </c>
      <c r="P10" s="624" t="s">
        <v>299</v>
      </c>
      <c r="Q10" s="624">
        <v>13</v>
      </c>
      <c r="R10" s="625" t="s">
        <v>521</v>
      </c>
      <c r="S10" s="390"/>
      <c r="T10" s="624" t="s">
        <v>299</v>
      </c>
      <c r="U10" s="624"/>
      <c r="V10" s="625"/>
      <c r="W10" s="645">
        <f t="shared" si="0"/>
        <v>2</v>
      </c>
      <c r="X10" s="646">
        <v>22</v>
      </c>
      <c r="Y10" s="646">
        <v>64</v>
      </c>
      <c r="Z10" s="622">
        <f t="shared" si="1"/>
        <v>44</v>
      </c>
      <c r="AA10" s="623" t="s">
        <v>299</v>
      </c>
      <c r="AB10" s="647">
        <f t="shared" si="2"/>
        <v>45</v>
      </c>
      <c r="AC10" s="397">
        <f t="shared" si="3"/>
        <v>-1</v>
      </c>
      <c r="AD10" s="231">
        <f t="shared" si="4"/>
        <v>224</v>
      </c>
      <c r="AE10" s="232">
        <f>IFERROR(INDEX(V!$R:$R,MATCH(AF10,V!$L:$L,0)),"")</f>
        <v>52</v>
      </c>
      <c r="AF10" s="233" t="str">
        <f t="shared" si="5"/>
        <v>Jaan Saar</v>
      </c>
      <c r="AG10" s="232">
        <f>IFERROR(INDEX(V!$R:$R,MATCH(AH10,V!$L:$L,0)),"")</f>
        <v>172</v>
      </c>
      <c r="AH10" s="233" t="str">
        <f t="shared" si="6"/>
        <v>Olav Türk</v>
      </c>
      <c r="AI10" s="232" t="str">
        <f>IFERROR(INDEX(V!$R:$R,MATCH(AJ10,V!$L:$L,0)),"")</f>
        <v/>
      </c>
      <c r="AJ10" s="233" t="str">
        <f t="shared" si="7"/>
        <v/>
      </c>
      <c r="AK10" s="232" t="str">
        <f>IFERROR(INDEX(V!$R:$R,MATCH(AL10,V!$L:$L,0)),"")</f>
        <v/>
      </c>
      <c r="AL10" s="233" t="str">
        <f t="shared" si="8"/>
        <v/>
      </c>
      <c r="AM10" s="232" t="str">
        <f>IFERROR(INDEX(V!$R:$R,MATCH(AN10,V!$L:$L,0)),"")</f>
        <v/>
      </c>
      <c r="AN10" s="233" t="str">
        <f t="shared" si="9"/>
        <v/>
      </c>
      <c r="AO10" s="232" t="str">
        <f>IFERROR(INDEX(V!$R:$R,MATCH(AP10,V!$L:$L,0)),"")</f>
        <v/>
      </c>
      <c r="AP10" s="233" t="str">
        <f t="shared" si="10"/>
        <v/>
      </c>
    </row>
    <row r="11" spans="1:42" x14ac:dyDescent="0.2">
      <c r="A11" s="620">
        <v>5</v>
      </c>
      <c r="B11" s="621" t="s">
        <v>535</v>
      </c>
      <c r="C11" s="390">
        <v>13</v>
      </c>
      <c r="D11" s="624" t="s">
        <v>299</v>
      </c>
      <c r="E11" s="624">
        <v>6</v>
      </c>
      <c r="F11" s="625" t="s">
        <v>352</v>
      </c>
      <c r="G11" s="390">
        <v>11</v>
      </c>
      <c r="H11" s="624" t="s">
        <v>299</v>
      </c>
      <c r="I11" s="624">
        <v>13</v>
      </c>
      <c r="J11" s="625" t="s">
        <v>521</v>
      </c>
      <c r="K11" s="390">
        <v>13</v>
      </c>
      <c r="L11" s="624" t="s">
        <v>299</v>
      </c>
      <c r="M11" s="624">
        <v>7</v>
      </c>
      <c r="N11" s="625" t="s">
        <v>364</v>
      </c>
      <c r="O11" s="390">
        <v>11</v>
      </c>
      <c r="P11" s="624" t="s">
        <v>299</v>
      </c>
      <c r="Q11" s="624">
        <v>13</v>
      </c>
      <c r="R11" s="625" t="s">
        <v>355</v>
      </c>
      <c r="S11" s="390"/>
      <c r="T11" s="624" t="s">
        <v>299</v>
      </c>
      <c r="U11" s="624"/>
      <c r="V11" s="625"/>
      <c r="W11" s="645">
        <f t="shared" si="0"/>
        <v>2</v>
      </c>
      <c r="X11" s="646">
        <v>22</v>
      </c>
      <c r="Y11" s="646">
        <v>54</v>
      </c>
      <c r="Z11" s="622">
        <f t="shared" si="1"/>
        <v>48</v>
      </c>
      <c r="AA11" s="623" t="s">
        <v>299</v>
      </c>
      <c r="AB11" s="647">
        <f t="shared" si="2"/>
        <v>39</v>
      </c>
      <c r="AC11" s="397">
        <f t="shared" si="3"/>
        <v>9</v>
      </c>
      <c r="AD11" s="231">
        <f t="shared" ref="AD11:AD13" si="11">SUM(AE11:AL11)</f>
        <v>48</v>
      </c>
      <c r="AE11" s="232">
        <f>IFERROR(INDEX(V!$R:$R,MATCH(AF11,V!$L:$L,0)),"")</f>
        <v>36</v>
      </c>
      <c r="AF11" s="233" t="str">
        <f t="shared" si="5"/>
        <v>Aleksander Korikov</v>
      </c>
      <c r="AG11" s="232">
        <f>IFERROR(INDEX(V!$R:$R,MATCH(AH11,V!$L:$L,0)),"")</f>
        <v>12</v>
      </c>
      <c r="AH11" s="233" t="str">
        <f t="shared" si="6"/>
        <v>Jevgeni Korikov</v>
      </c>
      <c r="AI11" s="232" t="str">
        <f>IFERROR(INDEX(V!$R:$R,MATCH(AJ11,V!$L:$L,0)),"")</f>
        <v/>
      </c>
      <c r="AJ11" s="233" t="str">
        <f t="shared" si="7"/>
        <v/>
      </c>
      <c r="AK11" s="232" t="str">
        <f>IFERROR(INDEX(V!$R:$R,MATCH(AL11,V!$L:$L,0)),"")</f>
        <v/>
      </c>
      <c r="AL11" s="233" t="str">
        <f t="shared" si="8"/>
        <v/>
      </c>
      <c r="AM11" s="232" t="str">
        <f>IFERROR(INDEX(V!$R:$R,MATCH(AN11,V!$L:$L,0)),"")</f>
        <v/>
      </c>
      <c r="AN11" s="233" t="str">
        <f t="shared" si="9"/>
        <v/>
      </c>
      <c r="AO11" s="232" t="str">
        <f>IFERROR(INDEX(V!$R:$R,MATCH(AP11,V!$L:$L,0)),"")</f>
        <v/>
      </c>
      <c r="AP11" s="233" t="str">
        <f t="shared" si="10"/>
        <v/>
      </c>
    </row>
    <row r="12" spans="1:42" x14ac:dyDescent="0.2">
      <c r="A12" s="620">
        <v>6</v>
      </c>
      <c r="B12" s="626" t="s">
        <v>352</v>
      </c>
      <c r="C12" s="390">
        <v>6</v>
      </c>
      <c r="D12" s="624" t="s">
        <v>299</v>
      </c>
      <c r="E12" s="624">
        <v>13</v>
      </c>
      <c r="F12" s="625" t="s">
        <v>530</v>
      </c>
      <c r="G12" s="390">
        <v>13</v>
      </c>
      <c r="H12" s="624" t="s">
        <v>299</v>
      </c>
      <c r="I12" s="624">
        <v>6</v>
      </c>
      <c r="J12" s="625" t="s">
        <v>534</v>
      </c>
      <c r="K12" s="390">
        <v>3</v>
      </c>
      <c r="L12" s="624" t="s">
        <v>299</v>
      </c>
      <c r="M12" s="624">
        <v>13</v>
      </c>
      <c r="N12" s="625" t="s">
        <v>533</v>
      </c>
      <c r="O12" s="390">
        <v>13</v>
      </c>
      <c r="P12" s="624" t="s">
        <v>299</v>
      </c>
      <c r="Q12" s="624">
        <v>2</v>
      </c>
      <c r="R12" s="625" t="s">
        <v>523</v>
      </c>
      <c r="S12" s="390"/>
      <c r="T12" s="624" t="s">
        <v>299</v>
      </c>
      <c r="U12" s="624"/>
      <c r="V12" s="625"/>
      <c r="W12" s="645">
        <f t="shared" si="0"/>
        <v>2</v>
      </c>
      <c r="X12" s="646">
        <v>12</v>
      </c>
      <c r="Y12" s="646">
        <v>64</v>
      </c>
      <c r="Z12" s="622">
        <f t="shared" si="1"/>
        <v>35</v>
      </c>
      <c r="AA12" s="623" t="s">
        <v>299</v>
      </c>
      <c r="AB12" s="647">
        <f t="shared" si="2"/>
        <v>34</v>
      </c>
      <c r="AC12" s="397">
        <f t="shared" si="3"/>
        <v>1</v>
      </c>
      <c r="AD12" s="231">
        <f t="shared" si="11"/>
        <v>272</v>
      </c>
      <c r="AE12" s="232">
        <f>IFERROR(INDEX(V!$R:$R,MATCH(AF12,V!$L:$L,0)),"")</f>
        <v>136</v>
      </c>
      <c r="AF12" s="233" t="str">
        <f t="shared" si="5"/>
        <v>Andrei Grintšak</v>
      </c>
      <c r="AG12" s="232">
        <f>IFERROR(INDEX(V!$R:$R,MATCH(AH12,V!$L:$L,0)),"")</f>
        <v>136</v>
      </c>
      <c r="AH12" s="233" t="str">
        <f t="shared" si="6"/>
        <v>Enn Tokman</v>
      </c>
      <c r="AI12" s="232" t="str">
        <f>IFERROR(INDEX(V!$R:$R,MATCH(AJ12,V!$L:$L,0)),"")</f>
        <v/>
      </c>
      <c r="AJ12" s="233" t="str">
        <f t="shared" si="7"/>
        <v/>
      </c>
      <c r="AK12" s="232" t="str">
        <f>IFERROR(INDEX(V!$R:$R,MATCH(AL12,V!$L:$L,0)),"")</f>
        <v/>
      </c>
      <c r="AL12" s="233" t="str">
        <f t="shared" si="8"/>
        <v/>
      </c>
      <c r="AM12" s="232" t="str">
        <f>IFERROR(INDEX(V!$R:$R,MATCH(AN12,V!$L:$L,0)),"")</f>
        <v/>
      </c>
      <c r="AN12" s="233" t="str">
        <f t="shared" si="9"/>
        <v/>
      </c>
      <c r="AO12" s="232" t="str">
        <f>IFERROR(INDEX(V!$R:$R,MATCH(AP12,V!$L:$L,0)),"")</f>
        <v/>
      </c>
      <c r="AP12" s="233" t="str">
        <f t="shared" si="10"/>
        <v/>
      </c>
    </row>
    <row r="13" spans="1:42" x14ac:dyDescent="0.2">
      <c r="A13" s="620">
        <v>7</v>
      </c>
      <c r="B13" s="627" t="s">
        <v>364</v>
      </c>
      <c r="C13" s="390">
        <v>3</v>
      </c>
      <c r="D13" s="624" t="s">
        <v>299</v>
      </c>
      <c r="E13" s="624">
        <v>13</v>
      </c>
      <c r="F13" s="625" t="s">
        <v>532</v>
      </c>
      <c r="G13" s="390">
        <v>13</v>
      </c>
      <c r="H13" s="624" t="s">
        <v>299</v>
      </c>
      <c r="I13" s="624">
        <v>12</v>
      </c>
      <c r="J13" s="625" t="s">
        <v>523</v>
      </c>
      <c r="K13" s="390">
        <v>7</v>
      </c>
      <c r="L13" s="624" t="s">
        <v>299</v>
      </c>
      <c r="M13" s="624">
        <v>13</v>
      </c>
      <c r="N13" s="625" t="s">
        <v>530</v>
      </c>
      <c r="O13" s="390">
        <v>13</v>
      </c>
      <c r="P13" s="624" t="s">
        <v>299</v>
      </c>
      <c r="Q13" s="624">
        <v>8</v>
      </c>
      <c r="R13" s="625" t="s">
        <v>534</v>
      </c>
      <c r="S13" s="390"/>
      <c r="T13" s="624" t="s">
        <v>299</v>
      </c>
      <c r="U13" s="624"/>
      <c r="V13" s="625"/>
      <c r="W13" s="645">
        <f t="shared" si="0"/>
        <v>2</v>
      </c>
      <c r="X13" s="646">
        <v>8</v>
      </c>
      <c r="Y13" s="646">
        <v>74</v>
      </c>
      <c r="Z13" s="622">
        <f t="shared" si="1"/>
        <v>36</v>
      </c>
      <c r="AA13" s="623" t="s">
        <v>299</v>
      </c>
      <c r="AB13" s="647">
        <f t="shared" si="2"/>
        <v>46</v>
      </c>
      <c r="AC13" s="397">
        <f t="shared" si="3"/>
        <v>-10</v>
      </c>
      <c r="AD13" s="231">
        <f t="shared" si="11"/>
        <v>298</v>
      </c>
      <c r="AE13" s="232">
        <f>IFERROR(INDEX(V!$R:$R,MATCH(AF13,V!$L:$L,0)),"")</f>
        <v>160</v>
      </c>
      <c r="AF13" s="233" t="str">
        <f t="shared" si="5"/>
        <v>Ivar Viljaste</v>
      </c>
      <c r="AG13" s="232">
        <f>IFERROR(INDEX(V!$R:$R,MATCH(AH13,V!$L:$L,0)),"")</f>
        <v>138</v>
      </c>
      <c r="AH13" s="233" t="str">
        <f t="shared" si="6"/>
        <v>Sirje Viljaste</v>
      </c>
      <c r="AI13" s="232" t="str">
        <f>IFERROR(INDEX(V!$R:$R,MATCH(AJ13,V!$L:$L,0)),"")</f>
        <v/>
      </c>
      <c r="AJ13" s="233" t="str">
        <f t="shared" si="7"/>
        <v/>
      </c>
      <c r="AK13" s="232" t="str">
        <f>IFERROR(INDEX(V!$R:$R,MATCH(AL13,V!$L:$L,0)),"")</f>
        <v/>
      </c>
      <c r="AL13" s="233" t="str">
        <f t="shared" si="8"/>
        <v/>
      </c>
      <c r="AM13" s="232" t="str">
        <f>IFERROR(INDEX(V!$R:$R,MATCH(AN13,V!$L:$L,0)),"")</f>
        <v/>
      </c>
      <c r="AN13" s="233" t="str">
        <f t="shared" si="9"/>
        <v/>
      </c>
      <c r="AO13" s="232" t="str">
        <f>IFERROR(INDEX(V!$R:$R,MATCH(AP13,V!$L:$L,0)),"")</f>
        <v/>
      </c>
      <c r="AP13" s="233" t="str">
        <f t="shared" si="10"/>
        <v/>
      </c>
    </row>
    <row r="14" spans="1:42" x14ac:dyDescent="0.2">
      <c r="A14" s="620">
        <v>8</v>
      </c>
      <c r="B14" s="627" t="s">
        <v>532</v>
      </c>
      <c r="C14" s="390">
        <v>13</v>
      </c>
      <c r="D14" s="624" t="s">
        <v>299</v>
      </c>
      <c r="E14" s="624">
        <v>3</v>
      </c>
      <c r="F14" s="625" t="s">
        <v>364</v>
      </c>
      <c r="G14" s="390">
        <v>10</v>
      </c>
      <c r="H14" s="624" t="s">
        <v>299</v>
      </c>
      <c r="I14" s="624">
        <v>12</v>
      </c>
      <c r="J14" s="625" t="s">
        <v>355</v>
      </c>
      <c r="K14" s="390">
        <v>8</v>
      </c>
      <c r="L14" s="624" t="s">
        <v>299</v>
      </c>
      <c r="M14" s="624">
        <v>13</v>
      </c>
      <c r="N14" s="625" t="s">
        <v>531</v>
      </c>
      <c r="O14" s="390">
        <v>11</v>
      </c>
      <c r="P14" s="624" t="s">
        <v>299</v>
      </c>
      <c r="Q14" s="624">
        <v>13</v>
      </c>
      <c r="R14" s="625" t="s">
        <v>533</v>
      </c>
      <c r="S14" s="390"/>
      <c r="T14" s="624" t="s">
        <v>299</v>
      </c>
      <c r="U14" s="624"/>
      <c r="V14" s="625"/>
      <c r="W14" s="645">
        <f t="shared" si="0"/>
        <v>1</v>
      </c>
      <c r="X14" s="646">
        <v>20</v>
      </c>
      <c r="Y14" s="646">
        <v>58</v>
      </c>
      <c r="Z14" s="622">
        <f t="shared" si="1"/>
        <v>42</v>
      </c>
      <c r="AA14" s="623" t="s">
        <v>299</v>
      </c>
      <c r="AB14" s="647">
        <f t="shared" si="2"/>
        <v>41</v>
      </c>
      <c r="AC14" s="397">
        <f t="shared" si="3"/>
        <v>1</v>
      </c>
      <c r="AD14" s="231">
        <f t="shared" ref="AD14:AD15" si="12">SUM(AE14:AL14)</f>
        <v>88</v>
      </c>
      <c r="AE14" s="232">
        <f>IFERROR(INDEX(V!$R:$R,MATCH(AF14,V!$L:$L,0)),"")</f>
        <v>82</v>
      </c>
      <c r="AF14" s="233" t="str">
        <f t="shared" si="5"/>
        <v>Peep Peenema</v>
      </c>
      <c r="AG14" s="232">
        <f>IFERROR(INDEX(V!$R:$R,MATCH(AH14,V!$L:$L,0)),"")</f>
        <v>6</v>
      </c>
      <c r="AH14" s="233" t="str">
        <f t="shared" si="6"/>
        <v>Toomas Tedrekull</v>
      </c>
      <c r="AI14" s="232" t="str">
        <f>IFERROR(INDEX(V!$R:$R,MATCH(AJ14,V!$L:$L,0)),"")</f>
        <v/>
      </c>
      <c r="AJ14" s="233" t="str">
        <f t="shared" si="7"/>
        <v/>
      </c>
      <c r="AK14" s="232" t="str">
        <f>IFERROR(INDEX(V!$R:$R,MATCH(AL14,V!$L:$L,0)),"")</f>
        <v/>
      </c>
      <c r="AL14" s="233" t="str">
        <f t="shared" si="8"/>
        <v/>
      </c>
      <c r="AM14" s="232" t="str">
        <f>IFERROR(INDEX(V!$R:$R,MATCH(AN14,V!$L:$L,0)),"")</f>
        <v/>
      </c>
      <c r="AN14" s="233" t="str">
        <f t="shared" si="9"/>
        <v/>
      </c>
      <c r="AO14" s="232" t="str">
        <f>IFERROR(INDEX(V!$R:$R,MATCH(AP14,V!$L:$L,0)),"")</f>
        <v/>
      </c>
      <c r="AP14" s="233" t="str">
        <f t="shared" si="10"/>
        <v/>
      </c>
    </row>
    <row r="15" spans="1:42" x14ac:dyDescent="0.2">
      <c r="A15" s="620">
        <v>9</v>
      </c>
      <c r="B15" s="626" t="s">
        <v>523</v>
      </c>
      <c r="C15" s="390">
        <v>2</v>
      </c>
      <c r="D15" s="624" t="s">
        <v>299</v>
      </c>
      <c r="E15" s="624">
        <v>13</v>
      </c>
      <c r="F15" s="625" t="s">
        <v>521</v>
      </c>
      <c r="G15" s="390">
        <v>12</v>
      </c>
      <c r="H15" s="624" t="s">
        <v>299</v>
      </c>
      <c r="I15" s="624">
        <v>13</v>
      </c>
      <c r="J15" s="625" t="s">
        <v>364</v>
      </c>
      <c r="K15" s="390">
        <v>13</v>
      </c>
      <c r="L15" s="624" t="s">
        <v>299</v>
      </c>
      <c r="M15" s="624">
        <v>9</v>
      </c>
      <c r="N15" s="625" t="s">
        <v>534</v>
      </c>
      <c r="O15" s="390">
        <v>2</v>
      </c>
      <c r="P15" s="624" t="s">
        <v>299</v>
      </c>
      <c r="Q15" s="624">
        <v>13</v>
      </c>
      <c r="R15" s="625" t="s">
        <v>352</v>
      </c>
      <c r="S15" s="390"/>
      <c r="T15" s="624" t="s">
        <v>299</v>
      </c>
      <c r="U15" s="624"/>
      <c r="V15" s="625"/>
      <c r="W15" s="645">
        <f t="shared" si="0"/>
        <v>1</v>
      </c>
      <c r="X15" s="646">
        <v>16</v>
      </c>
      <c r="Y15" s="646">
        <v>52</v>
      </c>
      <c r="Z15" s="622">
        <f t="shared" si="1"/>
        <v>29</v>
      </c>
      <c r="AA15" s="623" t="s">
        <v>299</v>
      </c>
      <c r="AB15" s="647">
        <f t="shared" si="2"/>
        <v>48</v>
      </c>
      <c r="AC15" s="397">
        <f t="shared" si="3"/>
        <v>-19</v>
      </c>
      <c r="AD15" s="231">
        <f t="shared" si="12"/>
        <v>82</v>
      </c>
      <c r="AE15" s="232">
        <f>IFERROR(INDEX(V!$R:$R,MATCH(AF15,V!$L:$L,0)),"")</f>
        <v>20</v>
      </c>
      <c r="AF15" s="233" t="str">
        <f t="shared" si="5"/>
        <v>Airi Veski</v>
      </c>
      <c r="AG15" s="232">
        <f>IFERROR(INDEX(V!$R:$R,MATCH(AH15,V!$L:$L,0)),"")</f>
        <v>62</v>
      </c>
      <c r="AH15" s="233" t="str">
        <f t="shared" si="6"/>
        <v>Andres Veski</v>
      </c>
      <c r="AI15" s="232" t="str">
        <f>IFERROR(INDEX(V!$R:$R,MATCH(AJ15,V!$L:$L,0)),"")</f>
        <v/>
      </c>
      <c r="AJ15" s="233" t="str">
        <f t="shared" si="7"/>
        <v/>
      </c>
      <c r="AK15" s="232" t="str">
        <f>IFERROR(INDEX(V!$R:$R,MATCH(AL15,V!$L:$L,0)),"")</f>
        <v/>
      </c>
      <c r="AL15" s="233" t="str">
        <f t="shared" si="8"/>
        <v/>
      </c>
      <c r="AM15" s="232" t="str">
        <f>IFERROR(INDEX(V!$R:$R,MATCH(AN15,V!$L:$L,0)),"")</f>
        <v/>
      </c>
      <c r="AN15" s="233" t="str">
        <f t="shared" si="9"/>
        <v/>
      </c>
      <c r="AO15" s="232" t="str">
        <f>IFERROR(INDEX(V!$R:$R,MATCH(AP15,V!$L:$L,0)),"")</f>
        <v/>
      </c>
      <c r="AP15" s="233" t="str">
        <f t="shared" si="10"/>
        <v/>
      </c>
    </row>
    <row r="16" spans="1:42" x14ac:dyDescent="0.2">
      <c r="A16" s="620">
        <v>10</v>
      </c>
      <c r="B16" s="627" t="s">
        <v>534</v>
      </c>
      <c r="C16" s="390">
        <v>12</v>
      </c>
      <c r="D16" s="624" t="s">
        <v>299</v>
      </c>
      <c r="E16" s="624">
        <v>13</v>
      </c>
      <c r="F16" s="625" t="s">
        <v>533</v>
      </c>
      <c r="G16" s="390">
        <v>6</v>
      </c>
      <c r="H16" s="624" t="s">
        <v>299</v>
      </c>
      <c r="I16" s="624">
        <v>13</v>
      </c>
      <c r="J16" s="625" t="s">
        <v>352</v>
      </c>
      <c r="K16" s="390">
        <v>9</v>
      </c>
      <c r="L16" s="624" t="s">
        <v>299</v>
      </c>
      <c r="M16" s="624">
        <v>13</v>
      </c>
      <c r="N16" s="625" t="s">
        <v>523</v>
      </c>
      <c r="O16" s="390">
        <v>8</v>
      </c>
      <c r="P16" s="624" t="s">
        <v>299</v>
      </c>
      <c r="Q16" s="624">
        <v>13</v>
      </c>
      <c r="R16" s="625" t="s">
        <v>364</v>
      </c>
      <c r="S16" s="390"/>
      <c r="T16" s="624" t="s">
        <v>299</v>
      </c>
      <c r="U16" s="624"/>
      <c r="V16" s="625"/>
      <c r="W16" s="645">
        <f t="shared" si="0"/>
        <v>0</v>
      </c>
      <c r="X16" s="646">
        <v>16</v>
      </c>
      <c r="Y16" s="646">
        <v>46</v>
      </c>
      <c r="Z16" s="622">
        <f t="shared" si="1"/>
        <v>35</v>
      </c>
      <c r="AA16" s="623" t="s">
        <v>299</v>
      </c>
      <c r="AB16" s="647">
        <f t="shared" si="2"/>
        <v>52</v>
      </c>
      <c r="AC16" s="397">
        <f t="shared" si="3"/>
        <v>-17</v>
      </c>
      <c r="AD16" s="231">
        <f t="shared" ref="AD16" si="13">SUM(AE16:AL16)</f>
        <v>46</v>
      </c>
      <c r="AE16" s="232">
        <f>IFERROR(INDEX(V!$R:$R,MATCH(AF16,V!$L:$L,0)),"")</f>
        <v>30</v>
      </c>
      <c r="AF16" s="233" t="str">
        <f t="shared" si="5"/>
        <v>Elmo Lageda</v>
      </c>
      <c r="AG16" s="232">
        <f>IFERROR(INDEX(V!$R:$R,MATCH(AH16,V!$L:$L,0)),"")</f>
        <v>16</v>
      </c>
      <c r="AH16" s="233" t="str">
        <f t="shared" si="6"/>
        <v>Lemmit Toomra</v>
      </c>
      <c r="AI16" s="232" t="str">
        <f>IFERROR(INDEX(V!$R:$R,MATCH(AJ16,V!$L:$L,0)),"")</f>
        <v/>
      </c>
      <c r="AJ16" s="233" t="str">
        <f t="shared" si="7"/>
        <v/>
      </c>
      <c r="AK16" s="232" t="str">
        <f>IFERROR(INDEX(V!$R:$R,MATCH(AL16,V!$L:$L,0)),"")</f>
        <v/>
      </c>
      <c r="AL16" s="233" t="str">
        <f t="shared" si="8"/>
        <v/>
      </c>
      <c r="AM16" s="232" t="str">
        <f>IFERROR(INDEX(V!$R:$R,MATCH(AN16,V!$L:$L,0)),"")</f>
        <v/>
      </c>
      <c r="AN16" s="233" t="str">
        <f t="shared" si="9"/>
        <v/>
      </c>
      <c r="AO16" s="232" t="str">
        <f>IFERROR(INDEX(V!$R:$R,MATCH(AP16,V!$L:$L,0)),"")</f>
        <v/>
      </c>
      <c r="AP16" s="233" t="str">
        <f t="shared" si="10"/>
        <v/>
      </c>
    </row>
    <row r="19" hidden="1" x14ac:dyDescent="0.2"/>
    <row r="20" hidden="1" x14ac:dyDescent="0.2"/>
    <row r="21" hidden="1" x14ac:dyDescent="0.2"/>
    <row r="22" hidden="1" x14ac:dyDescent="0.2"/>
    <row r="23" hidden="1" x14ac:dyDescent="0.2"/>
    <row r="24" hidden="1" x14ac:dyDescent="0.2"/>
    <row r="25" hidden="1" x14ac:dyDescent="0.2"/>
    <row r="26" hidden="1" x14ac:dyDescent="0.2"/>
    <row r="27" hidden="1" x14ac:dyDescent="0.2"/>
    <row r="28" hidden="1" x14ac:dyDescent="0.2"/>
    <row r="29" hidden="1" x14ac:dyDescent="0.2"/>
    <row r="30" hidden="1" x14ac:dyDescent="0.2"/>
    <row r="31" hidden="1" x14ac:dyDescent="0.2"/>
    <row r="32"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spans="1:6" hidden="1" x14ac:dyDescent="0.2"/>
    <row r="290" spans="1:6" hidden="1" x14ac:dyDescent="0.2"/>
    <row r="291" spans="1:6" hidden="1" x14ac:dyDescent="0.2"/>
    <row r="292" spans="1:6" hidden="1" x14ac:dyDescent="0.2"/>
    <row r="293" spans="1:6" hidden="1" x14ac:dyDescent="0.2"/>
    <row r="294" spans="1:6" hidden="1" x14ac:dyDescent="0.2"/>
    <row r="295" spans="1:6" hidden="1" x14ac:dyDescent="0.2"/>
    <row r="296" spans="1:6" hidden="1" x14ac:dyDescent="0.2"/>
    <row r="297" spans="1:6" hidden="1" x14ac:dyDescent="0.2"/>
    <row r="298" spans="1:6" hidden="1" x14ac:dyDescent="0.2"/>
    <row r="299" spans="1:6" x14ac:dyDescent="0.2">
      <c r="A299" s="157"/>
      <c r="B299" s="157"/>
      <c r="C299" s="227" t="s">
        <v>230</v>
      </c>
      <c r="F299" s="599"/>
    </row>
    <row r="300" spans="1:6" x14ac:dyDescent="0.2">
      <c r="A300" s="349">
        <v>1</v>
      </c>
      <c r="B300" s="400" t="str">
        <f t="shared" ref="B300:B309" si="14">IFERROR(INDEX(B$1:B$95,MATCH(A300,A$1:A$95,0)),"")</f>
        <v>Henri Mitt, Hillar Neiland</v>
      </c>
      <c r="C300" s="321">
        <f>LARGE(A300:A400,1)*2+2-A300*2</f>
        <v>20</v>
      </c>
      <c r="F300" s="599"/>
    </row>
    <row r="301" spans="1:6" x14ac:dyDescent="0.2">
      <c r="A301" s="349">
        <v>2</v>
      </c>
      <c r="B301" s="400" t="str">
        <f t="shared" si="14"/>
        <v>Kristel Tihhonjuk, Vadim Tihhonjuk</v>
      </c>
      <c r="C301" s="321">
        <f t="shared" ref="C301:C309" si="15">LARGE(A301:A401,1)*2+2-A301*2</f>
        <v>18</v>
      </c>
      <c r="F301" s="599"/>
    </row>
    <row r="302" spans="1:6" x14ac:dyDescent="0.2">
      <c r="A302" s="349">
        <v>3</v>
      </c>
      <c r="B302" s="400" t="str">
        <f t="shared" si="14"/>
        <v>Kaspar Mänd, Oleg Rõndenkov</v>
      </c>
      <c r="C302" s="321">
        <f t="shared" si="15"/>
        <v>16</v>
      </c>
      <c r="F302" s="599"/>
    </row>
    <row r="303" spans="1:6" x14ac:dyDescent="0.2">
      <c r="A303" s="349">
        <v>4</v>
      </c>
      <c r="B303" s="400" t="str">
        <f t="shared" si="14"/>
        <v>Jaan Saar, Olav Türk</v>
      </c>
      <c r="C303" s="321">
        <f t="shared" si="15"/>
        <v>14</v>
      </c>
      <c r="F303" s="599"/>
    </row>
    <row r="304" spans="1:6" x14ac:dyDescent="0.2">
      <c r="A304" s="349">
        <v>5</v>
      </c>
      <c r="B304" s="400" t="str">
        <f t="shared" si="14"/>
        <v>Aleksander Korikov, Jevgeni Korikov</v>
      </c>
      <c r="C304" s="321">
        <f t="shared" si="15"/>
        <v>12</v>
      </c>
      <c r="F304" s="599"/>
    </row>
    <row r="305" spans="1:6" x14ac:dyDescent="0.2">
      <c r="A305" s="349">
        <v>6</v>
      </c>
      <c r="B305" s="400" t="str">
        <f t="shared" si="14"/>
        <v>Andrei Grintšak, Enn Tokman</v>
      </c>
      <c r="C305" s="321">
        <f t="shared" si="15"/>
        <v>10</v>
      </c>
      <c r="F305" s="599"/>
    </row>
    <row r="306" spans="1:6" x14ac:dyDescent="0.2">
      <c r="A306" s="349">
        <v>7</v>
      </c>
      <c r="B306" s="400" t="str">
        <f t="shared" si="14"/>
        <v>Ivar Viljaste, Sirje Viljaste</v>
      </c>
      <c r="C306" s="321">
        <f t="shared" si="15"/>
        <v>8</v>
      </c>
      <c r="F306" s="599"/>
    </row>
    <row r="307" spans="1:6" x14ac:dyDescent="0.2">
      <c r="A307" s="349">
        <v>8</v>
      </c>
      <c r="B307" s="400" t="str">
        <f t="shared" si="14"/>
        <v>Peep Peenema, Toomas Tedrekull</v>
      </c>
      <c r="C307" s="321">
        <f t="shared" si="15"/>
        <v>6</v>
      </c>
      <c r="F307" s="599"/>
    </row>
    <row r="308" spans="1:6" x14ac:dyDescent="0.2">
      <c r="A308" s="349">
        <v>9</v>
      </c>
      <c r="B308" s="400" t="str">
        <f t="shared" si="14"/>
        <v>Airi Veski, Andres Veski</v>
      </c>
      <c r="C308" s="321">
        <f t="shared" si="15"/>
        <v>4</v>
      </c>
      <c r="F308" s="599"/>
    </row>
    <row r="309" spans="1:6" x14ac:dyDescent="0.2">
      <c r="A309" s="349">
        <v>10</v>
      </c>
      <c r="B309" s="400" t="str">
        <f t="shared" si="14"/>
        <v>Elmo Lageda, Lemmit Toomra</v>
      </c>
      <c r="C309" s="321">
        <f t="shared" si="15"/>
        <v>2</v>
      </c>
    </row>
  </sheetData>
  <conditionalFormatting sqref="AJ7:AJ16 AH7:AH16 AL7:AL16">
    <cfRule type="expression" dxfId="908" priority="36">
      <formula>AND(AG7="",FIND(",",AH7))</formula>
    </cfRule>
    <cfRule type="expression" dxfId="907" priority="38">
      <formula>AND(AG7="",COUNTIF(AH7,"*,*")=0)</formula>
    </cfRule>
  </conditionalFormatting>
  <conditionalFormatting sqref="AF7:AF16">
    <cfRule type="expression" dxfId="906" priority="37">
      <formula>AND(AE7="",COUNTIF(AF7,"*,*")=0)</formula>
    </cfRule>
  </conditionalFormatting>
  <conditionalFormatting sqref="AN7:AN16 AP7:AP16">
    <cfRule type="expression" dxfId="905" priority="34">
      <formula>AND(AM7="",COUNTIF(AN7,"*,*")=0)</formula>
    </cfRule>
    <cfRule type="expression" dxfId="904" priority="35">
      <formula>AND(AM7="",FIND(",",AN7))</formula>
    </cfRule>
  </conditionalFormatting>
  <conditionalFormatting sqref="B300:B309">
    <cfRule type="expression" dxfId="903" priority="39">
      <formula>A300=3</formula>
    </cfRule>
    <cfRule type="expression" dxfId="902" priority="40">
      <formula>A300=2</formula>
    </cfRule>
    <cfRule type="expression" dxfId="901" priority="41">
      <formula>A300=1</formula>
    </cfRule>
    <cfRule type="containsBlanks" dxfId="900" priority="42">
      <formula>LEN(TRIM(B300))=0</formula>
    </cfRule>
    <cfRule type="duplicateValues" dxfId="899" priority="43"/>
  </conditionalFormatting>
  <conditionalFormatting sqref="A7:A16">
    <cfRule type="duplicateValues" dxfId="898" priority="33"/>
  </conditionalFormatting>
  <conditionalFormatting sqref="C7:C16">
    <cfRule type="expression" dxfId="897" priority="15">
      <formula>IF($C7&gt;$E7,TRUE)</formula>
    </cfRule>
  </conditionalFormatting>
  <conditionalFormatting sqref="E7:E16">
    <cfRule type="expression" dxfId="896" priority="16">
      <formula>IF($C7&lt;$E7,TRUE)</formula>
    </cfRule>
  </conditionalFormatting>
  <conditionalFormatting sqref="K7:K16">
    <cfRule type="expression" dxfId="895" priority="23">
      <formula>IF($K7&gt;$M7,TRUE)</formula>
    </cfRule>
  </conditionalFormatting>
  <conditionalFormatting sqref="M7:M16">
    <cfRule type="expression" dxfId="894" priority="24">
      <formula>IF($K7&lt;$M7,TRUE)</formula>
    </cfRule>
  </conditionalFormatting>
  <conditionalFormatting sqref="O7:O16">
    <cfRule type="expression" dxfId="893" priority="27">
      <formula>IF($O7&gt;$Q7,TRUE)</formula>
    </cfRule>
  </conditionalFormatting>
  <conditionalFormatting sqref="Q7:Q16">
    <cfRule type="expression" dxfId="892" priority="28">
      <formula>IF($O7&lt;$Q7,TRUE)</formula>
    </cfRule>
  </conditionalFormatting>
  <conditionalFormatting sqref="S7:S16">
    <cfRule type="expression" dxfId="891" priority="31">
      <formula>IF($S7&gt;$U7,TRUE)</formula>
    </cfRule>
  </conditionalFormatting>
  <conditionalFormatting sqref="U7:U16">
    <cfRule type="expression" dxfId="890" priority="32">
      <formula>IF($S7&lt;$U7,TRUE)</formula>
    </cfRule>
  </conditionalFormatting>
  <conditionalFormatting sqref="G7:G16">
    <cfRule type="expression" dxfId="889" priority="19">
      <formula>IF($G7&gt;$I7,TRUE)</formula>
    </cfRule>
  </conditionalFormatting>
  <conditionalFormatting sqref="I7:I16">
    <cfRule type="expression" dxfId="888" priority="20">
      <formula>IF($G7&lt;$I7,TRUE)</formula>
    </cfRule>
  </conditionalFormatting>
  <conditionalFormatting sqref="F7:F16">
    <cfRule type="containsText" dxfId="887" priority="6" operator="containsText" text="vaba voor">
      <formula>NOT(ISERROR(SEARCH("vaba voor",F7)))</formula>
    </cfRule>
  </conditionalFormatting>
  <conditionalFormatting sqref="N7:N16">
    <cfRule type="containsText" dxfId="886" priority="4" operator="containsText" text="vaba voor">
      <formula>NOT(ISERROR(SEARCH("vaba voor",N7)))</formula>
    </cfRule>
  </conditionalFormatting>
  <conditionalFormatting sqref="R7:R16">
    <cfRule type="containsText" dxfId="885" priority="7" operator="containsText" text="vaba voor">
      <formula>NOT(ISERROR(SEARCH("vaba voor",R7)))</formula>
    </cfRule>
  </conditionalFormatting>
  <conditionalFormatting sqref="V7:V16">
    <cfRule type="containsText" dxfId="884" priority="3" operator="containsText" text="vaba voor">
      <formula>NOT(ISERROR(SEARCH("vaba voor",V7)))</formula>
    </cfRule>
  </conditionalFormatting>
  <conditionalFormatting sqref="J7:J16">
    <cfRule type="containsText" dxfId="883" priority="5" operator="containsText" text="vaba voor">
      <formula>NOT(ISERROR(SEARCH("vaba voor",J7)))</formula>
    </cfRule>
  </conditionalFormatting>
  <conditionalFormatting sqref="C7:F16">
    <cfRule type="expression" dxfId="882" priority="11">
      <formula>IF(AND(ISNUMBER($C7),$C7=$E7),TRUE)</formula>
    </cfRule>
    <cfRule type="expression" dxfId="881" priority="13">
      <formula>IF($C7&gt;$E7,TRUE)</formula>
    </cfRule>
    <cfRule type="expression" dxfId="880" priority="14">
      <formula>IF($C7&lt;$E7,TRUE)</formula>
    </cfRule>
  </conditionalFormatting>
  <conditionalFormatting sqref="G7:J16">
    <cfRule type="expression" dxfId="879" priority="12">
      <formula>IF(AND(ISNUMBER($G7),$G7=$I7),TRUE)</formula>
    </cfRule>
    <cfRule type="expression" dxfId="878" priority="17">
      <formula>IF($G7&gt;$I7,TRUE)</formula>
    </cfRule>
    <cfRule type="expression" dxfId="877" priority="18">
      <formula>IF($G7&lt;$I7,TRUE)</formula>
    </cfRule>
  </conditionalFormatting>
  <conditionalFormatting sqref="K7:N16">
    <cfRule type="expression" dxfId="876" priority="10">
      <formula>IF(AND(ISNUMBER($K7),$K7=$M7),TRUE)</formula>
    </cfRule>
    <cfRule type="expression" dxfId="875" priority="21">
      <formula>IF($K7&gt;$M7,TRUE)</formula>
    </cfRule>
    <cfRule type="expression" dxfId="874" priority="22">
      <formula>IF($K7&lt;$M7,TRUE)</formula>
    </cfRule>
  </conditionalFormatting>
  <conditionalFormatting sqref="O7:R16">
    <cfRule type="expression" dxfId="873" priority="9">
      <formula>IF(AND(ISNUMBER($O7),$O7=$Q7),TRUE)</formula>
    </cfRule>
    <cfRule type="expression" dxfId="872" priority="25">
      <formula>IF($O7&gt;$Q7,TRUE)</formula>
    </cfRule>
    <cfRule type="expression" dxfId="871" priority="26">
      <formula>IF($O7&lt;$Q7,TRUE)</formula>
    </cfRule>
  </conditionalFormatting>
  <conditionalFormatting sqref="S7:V16">
    <cfRule type="expression" dxfId="870" priority="8">
      <formula>IF(AND(ISNUMBER($S7),$S7=$U7),TRUE)</formula>
    </cfRule>
    <cfRule type="expression" dxfId="869" priority="29">
      <formula>IF($S7&gt;$U7,TRUE)</formula>
    </cfRule>
    <cfRule type="expression" dxfId="868" priority="30">
      <formula>IF($S7&lt;$U7,TRUE)</formula>
    </cfRule>
  </conditionalFormatting>
  <conditionalFormatting sqref="C7:C16 G7:G16 K7:K16 O7:O16 S7:S16">
    <cfRule type="expression" dxfId="867" priority="1">
      <formula>AND(C7=0,E7=13)</formula>
    </cfRule>
  </conditionalFormatting>
  <conditionalFormatting sqref="E7:E16 I7:I16 M7:M16 Q7:Q16 U7:U16">
    <cfRule type="expression" dxfId="866" priority="2">
      <formula>AND(E7=0,C7=13)</formula>
    </cfRule>
  </conditionalFormatting>
  <pageMargins left="0.78740157480314965" right="0.39370078740157483" top="0.78740157480314965" bottom="0.39370078740157483" header="0.78740157480314965" footer="0"/>
  <pageSetup paperSize="9" fitToHeight="0" orientation="landscape" verticalDpi="1200" r:id="rId1"/>
  <headerFooter>
    <oddHeader>&amp;R&amp;P. leht &amp;N&amp; -st</oddHead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123"/>
  <sheetViews>
    <sheetView showGridLines="0" showRowColHeaders="0" tabSelected="1" zoomScaleNormal="100" workbookViewId="0">
      <pane ySplit="3" topLeftCell="A85" activePane="bottomLeft" state="frozen"/>
      <selection pane="bottomLeft" activeCell="N1" sqref="N1"/>
    </sheetView>
  </sheetViews>
  <sheetFormatPr defaultRowHeight="12.75" x14ac:dyDescent="0.2"/>
  <cols>
    <col min="1" max="1" width="14" style="807" customWidth="1"/>
    <col min="2" max="2" width="3" style="467" customWidth="1"/>
    <col min="3" max="3" width="3.140625" style="467" customWidth="1"/>
    <col min="4" max="4" width="3" style="467" customWidth="1"/>
    <col min="5" max="5" width="3.140625" style="467" customWidth="1"/>
    <col min="6" max="6" width="3" style="467" customWidth="1"/>
    <col min="7" max="7" width="3.140625" style="467" customWidth="1"/>
    <col min="8" max="8" width="3" style="467" customWidth="1"/>
    <col min="9" max="9" width="11.7109375" style="467" customWidth="1"/>
    <col min="10" max="10" width="3" style="467" customWidth="1"/>
    <col min="11" max="11" width="20.7109375" style="467" customWidth="1"/>
    <col min="12" max="12" width="3" style="467" customWidth="1"/>
    <col min="13" max="13" width="22.7109375" style="467" customWidth="1"/>
    <col min="14" max="14" width="3" style="467" customWidth="1"/>
    <col min="15" max="19" width="9.140625" style="467" customWidth="1"/>
    <col min="20" max="16384" width="9.140625" style="467"/>
  </cols>
  <sheetData>
    <row r="1" spans="1:18" x14ac:dyDescent="0.2">
      <c r="A1" s="787" t="s">
        <v>416</v>
      </c>
      <c r="C1" s="466"/>
      <c r="D1" s="466"/>
      <c r="E1" s="465"/>
      <c r="F1" s="465"/>
      <c r="G1" s="466"/>
      <c r="H1" s="466"/>
      <c r="I1" s="466"/>
      <c r="J1" s="466"/>
      <c r="K1" s="466"/>
      <c r="L1" s="602" t="s">
        <v>596</v>
      </c>
      <c r="M1" s="602"/>
      <c r="N1" s="468"/>
      <c r="O1" s="466"/>
      <c r="P1" s="466"/>
      <c r="Q1" s="466"/>
      <c r="R1" s="466"/>
    </row>
    <row r="2" spans="1:18" ht="13.5" thickBot="1" x14ac:dyDescent="0.25">
      <c r="A2" s="788"/>
      <c r="B2" s="466"/>
      <c r="C2" s="466"/>
      <c r="D2" s="466"/>
      <c r="E2" s="465"/>
      <c r="F2" s="465"/>
      <c r="G2" s="466"/>
      <c r="H2" s="466"/>
      <c r="I2" s="466"/>
      <c r="J2" s="466"/>
      <c r="K2" s="466"/>
      <c r="L2" s="469" t="str">
        <f>HYPERLINK("","")</f>
        <v/>
      </c>
      <c r="M2" s="466"/>
      <c r="N2" s="465"/>
      <c r="O2" s="466"/>
      <c r="P2" s="466"/>
      <c r="Q2" s="466"/>
      <c r="R2" s="466"/>
    </row>
    <row r="3" spans="1:18" ht="13.5" thickBot="1" x14ac:dyDescent="0.25">
      <c r="A3" s="789" t="s">
        <v>48</v>
      </c>
      <c r="B3" s="471"/>
      <c r="C3" s="472" t="s">
        <v>49</v>
      </c>
      <c r="D3" s="471"/>
      <c r="E3" s="470" t="s">
        <v>50</v>
      </c>
      <c r="F3" s="471"/>
      <c r="G3" s="470" t="s">
        <v>51</v>
      </c>
      <c r="H3" s="471"/>
      <c r="I3" s="1090" t="s">
        <v>52</v>
      </c>
      <c r="J3" s="1091"/>
      <c r="K3" s="470" t="s">
        <v>53</v>
      </c>
      <c r="L3" s="471"/>
      <c r="M3" s="470" t="s">
        <v>54</v>
      </c>
      <c r="N3" s="471"/>
      <c r="O3" s="466"/>
      <c r="P3" s="466"/>
      <c r="Q3" s="466"/>
      <c r="R3" s="466"/>
    </row>
    <row r="4" spans="1:18" s="673" customFormat="1" ht="13.5" thickBot="1" x14ac:dyDescent="0.25">
      <c r="A4" s="667" t="s">
        <v>399</v>
      </c>
      <c r="B4" s="668"/>
      <c r="C4" s="669"/>
      <c r="D4" s="670"/>
      <c r="E4" s="669"/>
      <c r="F4" s="670"/>
      <c r="G4" s="669"/>
      <c r="H4" s="670"/>
      <c r="I4" s="669"/>
      <c r="J4" s="670"/>
      <c r="P4" s="672"/>
    </row>
    <row r="5" spans="1:18" s="673" customFormat="1" x14ac:dyDescent="0.2">
      <c r="A5" s="674"/>
      <c r="B5" s="675">
        <v>11</v>
      </c>
      <c r="C5" s="674"/>
      <c r="D5" s="675">
        <v>12</v>
      </c>
      <c r="E5" s="674"/>
      <c r="F5" s="675">
        <v>13</v>
      </c>
      <c r="G5" s="674"/>
      <c r="H5" s="675">
        <v>14</v>
      </c>
      <c r="I5" s="674"/>
      <c r="J5" s="675">
        <v>15</v>
      </c>
      <c r="K5" s="674"/>
      <c r="L5" s="675">
        <v>16</v>
      </c>
      <c r="M5" s="674"/>
      <c r="N5" s="676">
        <v>17</v>
      </c>
      <c r="O5" s="671"/>
      <c r="P5" s="672"/>
    </row>
    <row r="6" spans="1:18" s="673" customFormat="1" x14ac:dyDescent="0.2">
      <c r="A6" s="679"/>
      <c r="B6" s="826"/>
      <c r="C6" s="832"/>
      <c r="D6" s="895" t="str">
        <f>HYPERLINK("https://www.petanque.ee/index.php?id=103589&amp;cid=1012","11. U23 EM (mehed, naised), TRIO")</f>
        <v>11. U23 EM (mehed, naised), TRIO</v>
      </c>
      <c r="E6" s="833"/>
      <c r="F6" s="834"/>
      <c r="G6" s="834"/>
      <c r="H6" s="834"/>
      <c r="I6" s="834"/>
      <c r="J6" s="835"/>
      <c r="K6" s="669"/>
      <c r="L6" s="669"/>
      <c r="M6" s="679"/>
      <c r="N6" s="831"/>
      <c r="O6" s="671"/>
      <c r="P6" s="672"/>
    </row>
    <row r="7" spans="1:18" s="673" customFormat="1" ht="13.5" thickBot="1" x14ac:dyDescent="0.25">
      <c r="A7" s="681"/>
      <c r="B7" s="685"/>
      <c r="C7" s="836"/>
      <c r="D7" s="837"/>
      <c r="E7" s="837"/>
      <c r="F7" s="838" t="s">
        <v>417</v>
      </c>
      <c r="G7" s="837"/>
      <c r="H7" s="837"/>
      <c r="I7" s="684"/>
      <c r="J7" s="684"/>
      <c r="K7" s="839"/>
      <c r="L7" s="684"/>
      <c r="M7" s="840"/>
      <c r="N7" s="841"/>
      <c r="O7" s="671"/>
      <c r="P7" s="671"/>
    </row>
    <row r="8" spans="1:18" s="673" customFormat="1" x14ac:dyDescent="0.2">
      <c r="A8" s="674"/>
      <c r="B8" s="675">
        <v>9</v>
      </c>
      <c r="C8" s="674"/>
      <c r="D8" s="675">
        <v>10</v>
      </c>
      <c r="E8" s="674"/>
      <c r="F8" s="675">
        <v>11</v>
      </c>
      <c r="G8" s="674"/>
      <c r="H8" s="675">
        <v>12</v>
      </c>
      <c r="I8" s="674"/>
      <c r="J8" s="675">
        <v>13</v>
      </c>
      <c r="K8" s="888" t="str">
        <f>HYPERLINK("https://www.petanque.ee/index.php?id=103589&amp;cid=1028","2. Eesti MV")</f>
        <v>2. Eesti MV</v>
      </c>
      <c r="L8" s="675">
        <v>14</v>
      </c>
      <c r="M8" s="674"/>
      <c r="N8" s="676">
        <v>15</v>
      </c>
      <c r="O8" s="671"/>
      <c r="P8" s="671"/>
    </row>
    <row r="9" spans="1:18" s="673" customFormat="1" x14ac:dyDescent="0.2">
      <c r="A9" s="679"/>
      <c r="B9" s="670"/>
      <c r="C9" s="679"/>
      <c r="D9" s="670"/>
      <c r="E9" s="679"/>
      <c r="F9" s="682"/>
      <c r="G9" s="669"/>
      <c r="H9" s="670"/>
      <c r="I9" s="679"/>
      <c r="J9" s="670"/>
      <c r="K9" s="701" t="s">
        <v>418</v>
      </c>
      <c r="L9" s="670"/>
      <c r="M9" s="679"/>
      <c r="N9" s="683"/>
      <c r="O9" s="671"/>
      <c r="P9" s="671"/>
    </row>
    <row r="10" spans="1:18" s="673" customFormat="1" ht="13.5" thickBot="1" x14ac:dyDescent="0.25">
      <c r="A10" s="681"/>
      <c r="B10" s="684"/>
      <c r="C10" s="681"/>
      <c r="D10" s="685"/>
      <c r="E10" s="681"/>
      <c r="F10" s="686"/>
      <c r="G10" s="687"/>
      <c r="H10" s="684"/>
      <c r="I10" s="681"/>
      <c r="J10" s="684"/>
      <c r="K10" s="889" t="str">
        <f>HYPERLINK("https://kaart.delfi.ee/?bookmark=73a75c2d8ed4a34c764e205c87288d20","Harku, Pikk 19")</f>
        <v>Harku, Pikk 19</v>
      </c>
      <c r="L10" s="684"/>
      <c r="M10" s="681"/>
      <c r="N10" s="685"/>
      <c r="O10" s="671"/>
      <c r="P10" s="671"/>
    </row>
    <row r="11" spans="1:18" s="673" customFormat="1" x14ac:dyDescent="0.2">
      <c r="A11" s="674"/>
      <c r="B11" s="675">
        <v>16</v>
      </c>
      <c r="C11" s="674"/>
      <c r="D11" s="675">
        <v>17</v>
      </c>
      <c r="E11" s="674"/>
      <c r="F11" s="675">
        <v>18</v>
      </c>
      <c r="G11" s="674"/>
      <c r="H11" s="675">
        <v>19</v>
      </c>
      <c r="I11" s="674"/>
      <c r="J11" s="675">
        <v>20</v>
      </c>
      <c r="K11" s="674"/>
      <c r="L11" s="675">
        <v>21</v>
      </c>
      <c r="M11" s="890" t="str">
        <f>HYPERLINK("#'I-V-t'!$A$5","Ida-Virumaa sise-MV")</f>
        <v>Ida-Virumaa sise-MV</v>
      </c>
      <c r="N11" s="676">
        <v>22</v>
      </c>
      <c r="O11" s="671"/>
      <c r="P11" s="671"/>
    </row>
    <row r="12" spans="1:18" s="673" customFormat="1" x14ac:dyDescent="0.2">
      <c r="A12" s="679"/>
      <c r="B12" s="670"/>
      <c r="C12" s="679"/>
      <c r="D12" s="670"/>
      <c r="E12" s="679"/>
      <c r="F12" s="682"/>
      <c r="G12" s="669"/>
      <c r="H12" s="670"/>
      <c r="I12" s="679"/>
      <c r="J12" s="670"/>
      <c r="K12" s="679"/>
      <c r="L12" s="670"/>
      <c r="M12" s="891" t="s">
        <v>432</v>
      </c>
      <c r="N12" s="821"/>
      <c r="O12" s="671"/>
      <c r="P12" s="671"/>
    </row>
    <row r="13" spans="1:18" s="673" customFormat="1" x14ac:dyDescent="0.2">
      <c r="A13" s="679"/>
      <c r="B13" s="670"/>
      <c r="C13" s="679"/>
      <c r="D13" s="670"/>
      <c r="E13" s="679"/>
      <c r="F13" s="688"/>
      <c r="G13" s="669"/>
      <c r="H13" s="670"/>
      <c r="I13" s="679"/>
      <c r="J13" s="670"/>
      <c r="K13" s="679"/>
      <c r="L13" s="670"/>
      <c r="M13" s="892" t="str">
        <f>HYPERLINK("https://kaart.delfi.ee/?bookmark=236e0f8de3f3d8e7138807663f9b5d14","Voka petangihall")</f>
        <v>Voka petangihall</v>
      </c>
      <c r="N13" s="855"/>
      <c r="O13" s="671"/>
      <c r="P13" s="671"/>
    </row>
    <row r="14" spans="1:18" s="673" customFormat="1" x14ac:dyDescent="0.2">
      <c r="A14" s="679"/>
      <c r="B14" s="670"/>
      <c r="C14" s="679"/>
      <c r="D14" s="670"/>
      <c r="E14" s="679"/>
      <c r="F14" s="688"/>
      <c r="G14" s="669"/>
      <c r="H14" s="670"/>
      <c r="I14" s="679"/>
      <c r="J14" s="670"/>
      <c r="K14" s="896" t="str">
        <f>HYPERLINK("https://www.petanque.ee/index.php?id=103681&amp;cid=1031","Open Doubles 2023")</f>
        <v>Open Doubles 2023</v>
      </c>
      <c r="L14" s="670"/>
      <c r="M14" s="898" t="str">
        <f>HYPERLINK("https://www.petanque.ee/index.php?id=103589&amp;cid=1030","4. Baltic Sea Cup for Clubs")</f>
        <v>4. Baltic Sea Cup for Clubs</v>
      </c>
      <c r="N14" s="856"/>
      <c r="O14" s="671"/>
      <c r="P14" s="671"/>
    </row>
    <row r="15" spans="1:18" s="673" customFormat="1" x14ac:dyDescent="0.2">
      <c r="A15" s="679"/>
      <c r="B15" s="670"/>
      <c r="C15" s="679"/>
      <c r="D15" s="670"/>
      <c r="E15" s="679"/>
      <c r="F15" s="688"/>
      <c r="G15" s="669"/>
      <c r="H15" s="670"/>
      <c r="I15" s="679"/>
      <c r="J15" s="670"/>
      <c r="K15" s="897" t="s">
        <v>55</v>
      </c>
      <c r="L15" s="904" t="str">
        <f>HYPERLINK("http://www.turna.ee/swiss.php?tid=658","tul")</f>
        <v>tul</v>
      </c>
      <c r="M15" s="897" t="s">
        <v>405</v>
      </c>
      <c r="N15" s="683"/>
      <c r="O15" s="671"/>
      <c r="P15" s="671"/>
    </row>
    <row r="16" spans="1:18" s="673" customFormat="1" ht="13.5" thickBot="1" x14ac:dyDescent="0.25">
      <c r="A16" s="681"/>
      <c r="B16" s="684"/>
      <c r="C16" s="681"/>
      <c r="D16" s="685"/>
      <c r="E16" s="681"/>
      <c r="F16" s="686"/>
      <c r="G16" s="687"/>
      <c r="H16" s="684"/>
      <c r="I16" s="681"/>
      <c r="J16" s="684"/>
      <c r="K16" s="905" t="str">
        <f>HYPERLINK("https://kaart.delfi.ee/?bookmark=73a75c2d8ed4a34c764e205c87288d20","Harku, Pikk 19")</f>
        <v>Harku, Pikk 19</v>
      </c>
      <c r="L16" s="903" t="str">
        <f>HYPERLINK("https://www.facebook.com/events/3536279869964193","inf")</f>
        <v>inf</v>
      </c>
      <c r="M16" s="905" t="str">
        <f>HYPERLINK("https://kaart.delfi.ee/?bookmark=73a75c2d8ed4a34c764e205c87288d20","Harku, Pikk 19")</f>
        <v>Harku, Pikk 19</v>
      </c>
      <c r="N16" s="685"/>
      <c r="O16" s="671"/>
      <c r="P16" s="671"/>
    </row>
    <row r="17" spans="1:18" s="673" customFormat="1" x14ac:dyDescent="0.2">
      <c r="A17" s="674"/>
      <c r="B17" s="675">
        <v>23</v>
      </c>
      <c r="C17" s="674"/>
      <c r="D17" s="675">
        <v>24</v>
      </c>
      <c r="E17" s="674"/>
      <c r="F17" s="675">
        <v>25</v>
      </c>
      <c r="G17" s="674"/>
      <c r="H17" s="675">
        <v>26</v>
      </c>
      <c r="I17" s="674"/>
      <c r="J17" s="675">
        <v>27</v>
      </c>
      <c r="K17" s="899" t="str">
        <f>HYPERLINK("https://www.petanque.ee/index.php?id=103589&amp;cid=1031","Open tournament 2023")</f>
        <v>Open tournament 2023</v>
      </c>
      <c r="L17" s="675">
        <v>28</v>
      </c>
      <c r="M17" s="899" t="str">
        <f>HYPERLINK("https://www.petanque.ee/index.php?id=103830&amp;cid=1017","3. Eesti-Läti maavõistlus")</f>
        <v>3. Eesti-Läti maavõistlus</v>
      </c>
      <c r="N17" s="676">
        <v>29</v>
      </c>
      <c r="O17" s="671"/>
      <c r="P17" s="671"/>
    </row>
    <row r="18" spans="1:18" s="673" customFormat="1" x14ac:dyDescent="0.2">
      <c r="A18" s="679"/>
      <c r="B18" s="670"/>
      <c r="C18" s="679"/>
      <c r="D18" s="670"/>
      <c r="E18" s="679"/>
      <c r="F18" s="682"/>
      <c r="G18" s="669"/>
      <c r="H18" s="670"/>
      <c r="I18" s="679"/>
      <c r="J18" s="670"/>
      <c r="K18" s="897" t="s">
        <v>55</v>
      </c>
      <c r="L18" s="670"/>
      <c r="M18" s="900" t="s">
        <v>402</v>
      </c>
      <c r="N18" s="683"/>
      <c r="O18" s="671"/>
      <c r="P18" s="671"/>
    </row>
    <row r="19" spans="1:18" s="673" customFormat="1" ht="13.5" thickBot="1" x14ac:dyDescent="0.25">
      <c r="A19" s="681"/>
      <c r="B19" s="684"/>
      <c r="C19" s="681"/>
      <c r="D19" s="685"/>
      <c r="E19" s="681"/>
      <c r="F19" s="686"/>
      <c r="G19" s="687"/>
      <c r="H19" s="684"/>
      <c r="I19" s="681"/>
      <c r="J19" s="684"/>
      <c r="K19" s="905" t="str">
        <f>HYPERLINK("https://kaart.delfi.ee/?bookmark=73a75c2d8ed4a34c764e205c87288d20","Harku, Pikk 19")</f>
        <v>Harku, Pikk 19</v>
      </c>
      <c r="L19" s="684"/>
      <c r="M19" s="905" t="str">
        <f>HYPERLINK("https://kaart.delfi.ee/?bookmark=73a75c2d8ed4a34c764e205c87288d20","Harku, Pikk 19")</f>
        <v>Harku, Pikk 19</v>
      </c>
      <c r="N19" s="685"/>
      <c r="O19" s="671"/>
      <c r="P19" s="671"/>
    </row>
    <row r="20" spans="1:18" s="673" customFormat="1" x14ac:dyDescent="0.2">
      <c r="A20" s="790"/>
      <c r="B20" s="649">
        <v>30</v>
      </c>
      <c r="C20" s="650"/>
      <c r="D20" s="648">
        <v>31</v>
      </c>
      <c r="E20" s="857"/>
      <c r="F20" s="677"/>
      <c r="G20" s="699"/>
      <c r="H20" s="677"/>
      <c r="I20" s="677"/>
      <c r="J20" s="677"/>
      <c r="K20" s="700"/>
      <c r="L20" s="677"/>
      <c r="M20" s="677"/>
      <c r="N20" s="677"/>
      <c r="O20" s="671"/>
      <c r="P20" s="671"/>
    </row>
    <row r="21" spans="1:18" ht="13.5" thickBot="1" x14ac:dyDescent="0.25">
      <c r="A21" s="791"/>
      <c r="B21" s="476"/>
      <c r="C21" s="473"/>
      <c r="D21" s="474"/>
      <c r="E21" s="858"/>
      <c r="F21" s="490"/>
      <c r="G21" s="537"/>
      <c r="H21" s="537"/>
      <c r="I21" s="537"/>
      <c r="J21" s="537"/>
      <c r="K21" s="537"/>
      <c r="L21" s="537"/>
      <c r="M21" s="537"/>
      <c r="N21" s="490"/>
      <c r="Q21" s="466"/>
      <c r="R21" s="466"/>
    </row>
    <row r="22" spans="1:18" ht="13.5" thickBot="1" x14ac:dyDescent="0.25">
      <c r="A22" s="681"/>
      <c r="B22" s="684"/>
      <c r="C22" s="681"/>
      <c r="D22" s="684"/>
      <c r="E22" s="859"/>
      <c r="F22" s="651">
        <v>1</v>
      </c>
      <c r="G22" s="790"/>
      <c r="H22" s="648">
        <v>2</v>
      </c>
      <c r="I22" s="790"/>
      <c r="J22" s="651">
        <v>3</v>
      </c>
      <c r="K22" s="790"/>
      <c r="L22" s="649">
        <v>4</v>
      </c>
      <c r="M22" s="790"/>
      <c r="N22" s="653">
        <v>5</v>
      </c>
      <c r="O22" s="480"/>
      <c r="P22" s="481"/>
      <c r="Q22" s="481"/>
      <c r="R22" s="481"/>
    </row>
    <row r="23" spans="1:18" x14ac:dyDescent="0.2">
      <c r="A23" s="819" t="s">
        <v>397</v>
      </c>
      <c r="B23" s="536"/>
      <c r="E23" s="860"/>
      <c r="F23" s="482"/>
      <c r="G23" s="791"/>
      <c r="H23" s="482"/>
      <c r="I23" s="791"/>
      <c r="J23" s="482"/>
      <c r="K23" s="791"/>
      <c r="L23" s="482"/>
      <c r="M23" s="791"/>
      <c r="N23" s="482"/>
      <c r="O23" s="480"/>
      <c r="P23" s="481"/>
      <c r="Q23" s="481"/>
      <c r="R23" s="481"/>
    </row>
    <row r="24" spans="1:18" s="673" customFormat="1" ht="13.5" thickBot="1" x14ac:dyDescent="0.25">
      <c r="E24" s="861"/>
      <c r="F24" s="686"/>
      <c r="G24" s="681"/>
      <c r="H24" s="686"/>
      <c r="I24" s="681"/>
      <c r="J24" s="686"/>
      <c r="K24" s="681"/>
      <c r="L24" s="686"/>
      <c r="M24" s="681"/>
      <c r="N24" s="686"/>
      <c r="O24" s="671"/>
      <c r="P24" s="671"/>
    </row>
    <row r="25" spans="1:18" x14ac:dyDescent="0.2">
      <c r="A25" s="822"/>
      <c r="B25" s="676">
        <v>6</v>
      </c>
      <c r="C25" s="677"/>
      <c r="D25" s="675">
        <v>7</v>
      </c>
      <c r="E25" s="678"/>
      <c r="F25" s="676">
        <v>8</v>
      </c>
      <c r="G25" s="677"/>
      <c r="H25" s="675">
        <v>9</v>
      </c>
      <c r="I25" s="674"/>
      <c r="J25" s="676">
        <v>10</v>
      </c>
      <c r="K25" s="677"/>
      <c r="L25" s="823">
        <v>11</v>
      </c>
      <c r="M25" s="943" t="str">
        <f>HYPERLINK("#V1!$A$5","Voka VI sise-KV 1. etapp")</f>
        <v>Voka VI sise-KV 1. etapp</v>
      </c>
      <c r="N25" s="885">
        <v>12</v>
      </c>
      <c r="O25" s="480"/>
      <c r="P25" s="481"/>
      <c r="Q25" s="481"/>
      <c r="R25" s="481"/>
    </row>
    <row r="26" spans="1:18" x14ac:dyDescent="0.2">
      <c r="A26" s="824"/>
      <c r="B26" s="683"/>
      <c r="C26" s="669"/>
      <c r="D26" s="825"/>
      <c r="E26" s="680"/>
      <c r="F26" s="826"/>
      <c r="G26" s="669"/>
      <c r="H26" s="670"/>
      <c r="I26" s="679"/>
      <c r="J26" s="683"/>
      <c r="K26" s="669"/>
      <c r="L26" s="670"/>
      <c r="M26" s="944" t="s">
        <v>55</v>
      </c>
      <c r="N26" s="906"/>
      <c r="O26" s="480"/>
      <c r="P26" s="481"/>
      <c r="Q26" s="481"/>
      <c r="R26" s="481"/>
    </row>
    <row r="27" spans="1:18" x14ac:dyDescent="0.2">
      <c r="A27" s="824"/>
      <c r="B27" s="683"/>
      <c r="C27" s="669"/>
      <c r="D27" s="825"/>
      <c r="E27" s="680"/>
      <c r="F27" s="826"/>
      <c r="G27" s="669"/>
      <c r="H27" s="670"/>
      <c r="I27" s="679"/>
      <c r="J27" s="683"/>
      <c r="K27" s="669"/>
      <c r="L27" s="670"/>
      <c r="M27" s="945" t="str">
        <f>HYPERLINK("https://kaart.delfi.ee/?bookmark=236e0f8de3f3d8e7138807663f9b5d14","Voka petangihall")</f>
        <v>Voka petangihall</v>
      </c>
      <c r="N27" s="906"/>
      <c r="O27" s="480"/>
      <c r="P27" s="481"/>
      <c r="Q27" s="481"/>
      <c r="R27" s="481"/>
    </row>
    <row r="28" spans="1:18" x14ac:dyDescent="0.2">
      <c r="A28" s="824"/>
      <c r="B28" s="683"/>
      <c r="C28" s="669"/>
      <c r="D28" s="825"/>
      <c r="E28" s="680"/>
      <c r="F28" s="826"/>
      <c r="G28" s="832"/>
      <c r="H28" s="842"/>
      <c r="I28" s="834"/>
      <c r="J28" s="893" t="str">
        <f>HYPERLINK("https://www.petanque.ee/index.php?id=103830&amp;cid=1018","25. EuroCup finaal")</f>
        <v>25. EuroCup finaal</v>
      </c>
      <c r="K28" s="834"/>
      <c r="L28" s="842"/>
      <c r="M28" s="834"/>
      <c r="N28" s="843"/>
      <c r="O28" s="480"/>
      <c r="P28" s="481"/>
      <c r="Q28" s="481"/>
      <c r="R28" s="481"/>
    </row>
    <row r="29" spans="1:18" s="673" customFormat="1" ht="13.5" thickBot="1" x14ac:dyDescent="0.25">
      <c r="A29" s="827"/>
      <c r="B29" s="828"/>
      <c r="C29" s="829"/>
      <c r="D29" s="670"/>
      <c r="E29" s="830"/>
      <c r="F29" s="685"/>
      <c r="G29" s="836"/>
      <c r="H29" s="844"/>
      <c r="I29" s="837"/>
      <c r="J29" s="894" t="s">
        <v>403</v>
      </c>
      <c r="K29" s="837"/>
      <c r="L29" s="844"/>
      <c r="M29" s="837"/>
      <c r="N29" s="845"/>
      <c r="O29" s="671"/>
      <c r="P29" s="671"/>
    </row>
    <row r="30" spans="1:18" x14ac:dyDescent="0.2">
      <c r="A30" s="792"/>
      <c r="B30" s="654">
        <v>13</v>
      </c>
      <c r="C30" s="655"/>
      <c r="D30" s="654">
        <v>14</v>
      </c>
      <c r="E30" s="656"/>
      <c r="F30" s="654">
        <v>15</v>
      </c>
      <c r="G30" s="657"/>
      <c r="H30" s="654">
        <v>16</v>
      </c>
      <c r="I30" s="652"/>
      <c r="J30" s="651">
        <v>17</v>
      </c>
      <c r="K30" s="656"/>
      <c r="L30" s="649">
        <v>18</v>
      </c>
      <c r="M30" s="658"/>
      <c r="N30" s="653">
        <v>19</v>
      </c>
      <c r="O30" s="483"/>
      <c r="P30" s="466"/>
      <c r="Q30" s="465"/>
      <c r="R30" s="465"/>
    </row>
    <row r="31" spans="1:18" x14ac:dyDescent="0.2">
      <c r="A31" s="793"/>
      <c r="B31" s="486"/>
      <c r="C31" s="267"/>
      <c r="D31" s="486"/>
      <c r="E31" s="487"/>
      <c r="F31" s="488"/>
      <c r="G31" s="489"/>
      <c r="H31" s="488"/>
      <c r="I31" s="473"/>
      <c r="J31" s="485"/>
      <c r="K31" s="487"/>
      <c r="L31" s="477"/>
      <c r="M31" s="478"/>
      <c r="N31" s="485"/>
      <c r="O31" s="483"/>
      <c r="P31" s="466"/>
      <c r="Q31" s="465"/>
      <c r="R31" s="465"/>
    </row>
    <row r="32" spans="1:18" ht="13.5" thickBot="1" x14ac:dyDescent="0.25">
      <c r="A32" s="793"/>
      <c r="B32" s="486"/>
      <c r="C32" s="267"/>
      <c r="D32" s="486"/>
      <c r="E32" s="487"/>
      <c r="F32" s="488"/>
      <c r="G32" s="489"/>
      <c r="H32" s="490"/>
      <c r="I32" s="484"/>
      <c r="J32" s="491"/>
      <c r="K32" s="487"/>
      <c r="L32" s="477"/>
      <c r="M32" s="479"/>
      <c r="N32" s="492"/>
      <c r="O32" s="483"/>
      <c r="P32" s="466"/>
      <c r="Q32" s="466"/>
      <c r="R32" s="466"/>
    </row>
    <row r="33" spans="1:18" x14ac:dyDescent="0.2">
      <c r="A33" s="674"/>
      <c r="B33" s="675">
        <v>20</v>
      </c>
      <c r="C33" s="674"/>
      <c r="D33" s="675">
        <v>21</v>
      </c>
      <c r="E33" s="674"/>
      <c r="F33" s="675">
        <v>22</v>
      </c>
      <c r="G33" s="674"/>
      <c r="H33" s="675">
        <v>23</v>
      </c>
      <c r="I33" s="794"/>
      <c r="J33" s="886">
        <v>24</v>
      </c>
      <c r="K33" s="677"/>
      <c r="L33" s="675">
        <v>25</v>
      </c>
      <c r="M33" s="943" t="str">
        <f>HYPERLINK("#V2!$A$5","Voka VI sise-KV 2. etapp")</f>
        <v>Voka VI sise-KV 2. etapp</v>
      </c>
      <c r="N33" s="886">
        <v>26</v>
      </c>
      <c r="O33" s="483"/>
      <c r="P33" s="466"/>
      <c r="Q33" s="465"/>
      <c r="R33" s="465"/>
    </row>
    <row r="34" spans="1:18" x14ac:dyDescent="0.2">
      <c r="A34" s="679"/>
      <c r="B34" s="826"/>
      <c r="C34" s="679"/>
      <c r="D34" s="669"/>
      <c r="E34" s="795"/>
      <c r="F34" s="846"/>
      <c r="G34" s="669"/>
      <c r="H34" s="669"/>
      <c r="I34" s="795"/>
      <c r="J34" s="884"/>
      <c r="K34" s="669"/>
      <c r="L34" s="669"/>
      <c r="M34" s="944" t="s">
        <v>55</v>
      </c>
      <c r="N34" s="907"/>
      <c r="O34" s="483"/>
      <c r="P34" s="466"/>
      <c r="Q34" s="465"/>
      <c r="R34" s="465"/>
    </row>
    <row r="35" spans="1:18" x14ac:dyDescent="0.2">
      <c r="A35" s="679"/>
      <c r="B35" s="826"/>
      <c r="C35" s="679"/>
      <c r="D35" s="669"/>
      <c r="E35" s="795"/>
      <c r="F35" s="884"/>
      <c r="G35" s="669"/>
      <c r="H35" s="669"/>
      <c r="I35" s="795"/>
      <c r="J35" s="884"/>
      <c r="K35" s="669"/>
      <c r="L35" s="669"/>
      <c r="M35" s="945" t="str">
        <f>HYPERLINK("https://kaart.delfi.ee/?bookmark=236e0f8de3f3d8e7138807663f9b5d14","Voka petangihall")</f>
        <v>Voka petangihall</v>
      </c>
      <c r="N35" s="907"/>
      <c r="O35" s="483"/>
      <c r="P35" s="466"/>
      <c r="Q35" s="465"/>
      <c r="R35" s="465"/>
    </row>
    <row r="36" spans="1:18" x14ac:dyDescent="0.2">
      <c r="A36" s="679"/>
      <c r="B36" s="826"/>
      <c r="C36" s="679"/>
      <c r="D36" s="847"/>
      <c r="E36" s="848"/>
      <c r="F36" s="846"/>
      <c r="G36" s="834"/>
      <c r="H36" s="834"/>
      <c r="I36" s="849"/>
      <c r="J36" s="901" t="str">
        <f>HYPERLINK("https://www.petanque.ee/index.php?id=103589&amp;cid=1022","20. naiste MM, TRIO, TUL")</f>
        <v>20. naiste MM, TRIO, TUL</v>
      </c>
      <c r="K36" s="849"/>
      <c r="L36" s="849"/>
      <c r="M36" s="849"/>
      <c r="N36" s="850"/>
      <c r="O36" s="483"/>
      <c r="P36" s="466"/>
      <c r="Q36" s="465"/>
      <c r="R36" s="465"/>
    </row>
    <row r="37" spans="1:18" ht="13.5" thickBot="1" x14ac:dyDescent="0.25">
      <c r="A37" s="681"/>
      <c r="B37" s="685"/>
      <c r="C37" s="681"/>
      <c r="D37" s="684"/>
      <c r="E37" s="851"/>
      <c r="F37" s="852"/>
      <c r="G37" s="862"/>
      <c r="H37" s="862"/>
      <c r="I37" s="837"/>
      <c r="J37" s="837"/>
      <c r="K37" s="902" t="s">
        <v>404</v>
      </c>
      <c r="L37" s="837"/>
      <c r="M37" s="853"/>
      <c r="N37" s="854"/>
      <c r="O37" s="483"/>
      <c r="P37" s="466"/>
      <c r="Q37" s="466"/>
      <c r="R37" s="465"/>
    </row>
    <row r="38" spans="1:18" x14ac:dyDescent="0.2">
      <c r="A38" s="794"/>
      <c r="B38" s="493">
        <v>27</v>
      </c>
      <c r="C38" s="494"/>
      <c r="D38" s="493">
        <v>28</v>
      </c>
      <c r="E38" s="494"/>
      <c r="F38" s="495">
        <v>29</v>
      </c>
      <c r="G38" s="863"/>
      <c r="H38" s="866">
        <v>30</v>
      </c>
      <c r="I38" s="868"/>
      <c r="J38" s="465"/>
      <c r="K38" s="465"/>
      <c r="L38" s="465"/>
      <c r="M38" s="465"/>
      <c r="N38" s="465"/>
      <c r="O38" s="466"/>
      <c r="P38" s="466"/>
      <c r="Q38" s="465"/>
      <c r="R38" s="465"/>
    </row>
    <row r="39" spans="1:18" ht="13.5" thickBot="1" x14ac:dyDescent="0.25">
      <c r="A39" s="795"/>
      <c r="B39" s="497"/>
      <c r="C39" s="498"/>
      <c r="D39" s="499"/>
      <c r="E39" s="496"/>
      <c r="F39" s="499"/>
      <c r="G39" s="864"/>
      <c r="H39" s="512"/>
      <c r="I39" s="858"/>
      <c r="J39" s="465"/>
      <c r="K39" s="465"/>
      <c r="L39" s="465"/>
      <c r="M39" s="465"/>
      <c r="N39" s="465"/>
      <c r="O39" s="466"/>
      <c r="P39" s="466"/>
      <c r="Q39" s="465"/>
      <c r="R39" s="465"/>
    </row>
    <row r="40" spans="1:18" ht="13.5" thickBot="1" x14ac:dyDescent="0.25">
      <c r="A40" s="796"/>
      <c r="B40" s="532"/>
      <c r="C40" s="665"/>
      <c r="D40" s="666"/>
      <c r="E40" s="664"/>
      <c r="F40" s="666"/>
      <c r="G40" s="865"/>
      <c r="H40" s="867"/>
      <c r="I40" s="869"/>
      <c r="J40" s="508">
        <v>1</v>
      </c>
      <c r="K40" s="689"/>
      <c r="L40" s="509">
        <v>2</v>
      </c>
      <c r="M40" s="943" t="str">
        <f>HYPERLINK("#V3!$A$5","Voka VI sise-KV 3. etapp")</f>
        <v>Voka VI sise-KV 3. etapp</v>
      </c>
      <c r="N40" s="663">
        <v>3</v>
      </c>
      <c r="O40" s="483"/>
      <c r="P40" s="465"/>
      <c r="Q40" s="465"/>
      <c r="R40" s="465"/>
    </row>
    <row r="41" spans="1:18" x14ac:dyDescent="0.2">
      <c r="A41" s="667" t="s">
        <v>398</v>
      </c>
      <c r="B41" s="536"/>
      <c r="C41" s="267"/>
      <c r="D41" s="474"/>
      <c r="E41" s="465"/>
      <c r="F41" s="465"/>
      <c r="I41" s="870"/>
      <c r="J41" s="497"/>
      <c r="K41" s="510"/>
      <c r="L41" s="497"/>
      <c r="M41" s="944" t="s">
        <v>55</v>
      </c>
      <c r="N41" s="949"/>
      <c r="O41" s="483"/>
      <c r="P41" s="214"/>
      <c r="Q41" s="465"/>
      <c r="R41" s="465"/>
    </row>
    <row r="42" spans="1:18" ht="13.5" thickBot="1" x14ac:dyDescent="0.25">
      <c r="A42" s="797"/>
      <c r="B42" s="465"/>
      <c r="C42" s="465"/>
      <c r="D42" s="465"/>
      <c r="E42" s="465"/>
      <c r="F42" s="465"/>
      <c r="I42" s="871"/>
      <c r="J42" s="500"/>
      <c r="K42" s="510"/>
      <c r="L42" s="500"/>
      <c r="M42" s="945" t="str">
        <f>HYPERLINK("https://kaart.delfi.ee/?bookmark=236e0f8de3f3d8e7138807663f9b5d14","Voka petangihall")</f>
        <v>Voka petangihall</v>
      </c>
      <c r="N42" s="949"/>
      <c r="O42" s="483"/>
      <c r="P42" s="465"/>
      <c r="Q42" s="465"/>
      <c r="R42" s="465"/>
    </row>
    <row r="43" spans="1:18" x14ac:dyDescent="0.2">
      <c r="A43" s="808"/>
      <c r="B43" s="872">
        <v>4</v>
      </c>
      <c r="C43" s="873"/>
      <c r="D43" s="872">
        <v>5</v>
      </c>
      <c r="E43" s="874"/>
      <c r="F43" s="872">
        <v>6</v>
      </c>
      <c r="G43" s="875"/>
      <c r="H43" s="872">
        <v>7</v>
      </c>
      <c r="I43" s="689"/>
      <c r="J43" s="876">
        <v>8</v>
      </c>
      <c r="K43" s="877"/>
      <c r="L43" s="872">
        <v>9</v>
      </c>
      <c r="M43" s="877"/>
      <c r="N43" s="872">
        <v>10</v>
      </c>
      <c r="O43" s="483"/>
      <c r="P43" s="466"/>
      <c r="Q43" s="466"/>
      <c r="R43" s="466"/>
    </row>
    <row r="44" spans="1:18" x14ac:dyDescent="0.2">
      <c r="A44" s="798"/>
      <c r="B44" s="517"/>
      <c r="C44" s="473"/>
      <c r="D44" s="517"/>
      <c r="E44" s="484"/>
      <c r="F44" s="517"/>
      <c r="G44" s="516"/>
      <c r="H44" s="517"/>
      <c r="I44" s="510"/>
      <c r="J44" s="518"/>
      <c r="K44" s="478"/>
      <c r="L44" s="500"/>
      <c r="M44" s="478"/>
      <c r="N44" s="486"/>
      <c r="O44" s="483"/>
      <c r="P44" s="466"/>
      <c r="Q44" s="466"/>
      <c r="R44" s="466"/>
    </row>
    <row r="45" spans="1:18" ht="13.5" thickBot="1" x14ac:dyDescent="0.25">
      <c r="A45" s="798"/>
      <c r="B45" s="517"/>
      <c r="C45" s="473"/>
      <c r="D45" s="517"/>
      <c r="E45" s="484"/>
      <c r="F45" s="517"/>
      <c r="G45" s="519"/>
      <c r="H45" s="517"/>
      <c r="I45" s="510"/>
      <c r="J45" s="518"/>
      <c r="K45" s="479"/>
      <c r="L45" s="500"/>
      <c r="M45" s="479"/>
      <c r="N45" s="486"/>
      <c r="O45" s="483"/>
      <c r="P45" s="466"/>
      <c r="Q45" s="466"/>
      <c r="R45" s="466"/>
    </row>
    <row r="46" spans="1:18" x14ac:dyDescent="0.2">
      <c r="A46" s="799"/>
      <c r="B46" s="521">
        <v>11</v>
      </c>
      <c r="C46" s="522"/>
      <c r="D46" s="521">
        <v>12</v>
      </c>
      <c r="E46" s="520"/>
      <c r="F46" s="521">
        <v>13</v>
      </c>
      <c r="G46" s="520"/>
      <c r="H46" s="521">
        <v>14</v>
      </c>
      <c r="I46" s="523"/>
      <c r="J46" s="521">
        <v>15</v>
      </c>
      <c r="K46" s="523"/>
      <c r="L46" s="505">
        <v>16</v>
      </c>
      <c r="M46" s="943" t="str">
        <f>HYPERLINK("#V4!$A$5","Voka VI sise-KV 4. etapp")</f>
        <v>Voka VI sise-KV 4. etapp</v>
      </c>
      <c r="N46" s="502">
        <v>17</v>
      </c>
      <c r="O46" s="483"/>
      <c r="P46" s="466"/>
      <c r="Q46" s="466"/>
      <c r="R46" s="466"/>
    </row>
    <row r="47" spans="1:18" x14ac:dyDescent="0.2">
      <c r="A47" s="798"/>
      <c r="B47" s="517"/>
      <c r="C47" s="473"/>
      <c r="D47" s="517"/>
      <c r="E47" s="473"/>
      <c r="F47" s="517"/>
      <c r="G47" s="484"/>
      <c r="H47" s="517"/>
      <c r="I47" s="474"/>
      <c r="J47" s="517"/>
      <c r="K47" s="474"/>
      <c r="L47" s="517"/>
      <c r="M47" s="944" t="s">
        <v>55</v>
      </c>
      <c r="N47" s="949"/>
      <c r="O47" s="466"/>
      <c r="P47" s="466"/>
      <c r="Q47" s="466"/>
      <c r="R47" s="466"/>
    </row>
    <row r="48" spans="1:18" ht="13.5" thickBot="1" x14ac:dyDescent="0.25">
      <c r="A48" s="800"/>
      <c r="B48" s="525"/>
      <c r="C48" s="526"/>
      <c r="D48" s="525"/>
      <c r="E48" s="526"/>
      <c r="F48" s="525"/>
      <c r="G48" s="526"/>
      <c r="H48" s="525"/>
      <c r="I48" s="527"/>
      <c r="J48" s="525"/>
      <c r="K48" s="527"/>
      <c r="L48" s="528"/>
      <c r="M48" s="945" t="str">
        <f>HYPERLINK("https://kaart.delfi.ee/?bookmark=236e0f8de3f3d8e7138807663f9b5d14","Voka petangihall")</f>
        <v>Voka petangihall</v>
      </c>
      <c r="N48" s="949"/>
      <c r="O48" s="466"/>
      <c r="P48" s="466"/>
      <c r="Q48" s="466"/>
      <c r="R48" s="466"/>
    </row>
    <row r="49" spans="1:18" x14ac:dyDescent="0.2">
      <c r="A49" s="799"/>
      <c r="B49" s="529">
        <v>18</v>
      </c>
      <c r="C49" s="520"/>
      <c r="D49" s="521">
        <v>19</v>
      </c>
      <c r="E49" s="520"/>
      <c r="F49" s="529">
        <v>20</v>
      </c>
      <c r="G49" s="520"/>
      <c r="H49" s="521">
        <v>21</v>
      </c>
      <c r="I49" s="520"/>
      <c r="J49" s="521">
        <v>22</v>
      </c>
      <c r="K49" s="1009" t="str">
        <f>HYPERLINK("#'V-J'!$A$5","Jõuluturniir")</f>
        <v>Jõuluturniir</v>
      </c>
      <c r="L49" s="521">
        <v>23</v>
      </c>
      <c r="M49" s="475"/>
      <c r="N49" s="589">
        <v>24</v>
      </c>
      <c r="O49" s="466"/>
      <c r="P49" s="466"/>
      <c r="Q49" s="466"/>
      <c r="R49" s="466"/>
    </row>
    <row r="50" spans="1:18" x14ac:dyDescent="0.2">
      <c r="A50" s="798"/>
      <c r="B50" s="474"/>
      <c r="C50" s="484"/>
      <c r="D50" s="517"/>
      <c r="E50" s="484"/>
      <c r="F50" s="474"/>
      <c r="G50" s="484"/>
      <c r="H50" s="517"/>
      <c r="I50" s="484"/>
      <c r="J50" s="517"/>
      <c r="K50" s="1008" t="s">
        <v>55</v>
      </c>
      <c r="L50" s="948"/>
      <c r="M50" s="478"/>
      <c r="N50" s="497"/>
      <c r="O50" s="466"/>
      <c r="P50" s="466"/>
      <c r="Q50" s="466"/>
      <c r="R50" s="466"/>
    </row>
    <row r="51" spans="1:18" ht="13.5" thickBot="1" x14ac:dyDescent="0.25">
      <c r="A51" s="809"/>
      <c r="B51" s="1012"/>
      <c r="C51" s="530"/>
      <c r="D51" s="705"/>
      <c r="E51" s="1013"/>
      <c r="F51" s="705"/>
      <c r="G51" s="530"/>
      <c r="H51" s="705"/>
      <c r="I51" s="530"/>
      <c r="J51" s="705"/>
      <c r="K51" s="1014" t="str">
        <f>HYPERLINK("https://kaart.delfi.ee/?bookmark=236e0f8de3f3d8e7138807663f9b5d14","Voka petangihall")</f>
        <v>Voka petangihall</v>
      </c>
      <c r="L51" s="1015"/>
      <c r="M51" s="1016"/>
      <c r="N51" s="1017"/>
      <c r="O51" s="466"/>
      <c r="P51" s="466"/>
      <c r="Q51" s="466"/>
      <c r="R51" s="466"/>
    </row>
    <row r="52" spans="1:18" x14ac:dyDescent="0.2">
      <c r="A52" s="689"/>
      <c r="B52" s="659">
        <v>25</v>
      </c>
      <c r="C52" s="874"/>
      <c r="D52" s="659">
        <v>26</v>
      </c>
      <c r="E52" s="874"/>
      <c r="F52" s="1018">
        <v>27</v>
      </c>
      <c r="G52" s="874"/>
      <c r="H52" s="1018">
        <v>28</v>
      </c>
      <c r="I52" s="1019"/>
      <c r="J52" s="1018">
        <v>29</v>
      </c>
      <c r="K52" s="1023" t="str">
        <f>HYPERLINK("#'V-AV'!$A$5","Loositurniir")</f>
        <v>Loositurniir</v>
      </c>
      <c r="L52" s="1018">
        <v>30</v>
      </c>
      <c r="M52" s="1020"/>
      <c r="N52" s="876">
        <v>31</v>
      </c>
      <c r="O52" s="466"/>
      <c r="P52" s="466"/>
      <c r="Q52" s="466"/>
      <c r="R52" s="466"/>
    </row>
    <row r="53" spans="1:18" x14ac:dyDescent="0.2">
      <c r="A53" s="510"/>
      <c r="B53" s="486"/>
      <c r="C53" s="484"/>
      <c r="D53" s="517"/>
      <c r="E53" s="484"/>
      <c r="F53" s="474"/>
      <c r="G53" s="510"/>
      <c r="H53" s="517"/>
      <c r="I53" s="484"/>
      <c r="J53" s="474"/>
      <c r="K53" s="1008" t="s">
        <v>546</v>
      </c>
      <c r="L53" s="1021"/>
      <c r="M53" s="878"/>
      <c r="N53" s="562"/>
      <c r="O53" s="466"/>
      <c r="P53" s="466"/>
      <c r="Q53" s="466"/>
      <c r="R53" s="466"/>
    </row>
    <row r="54" spans="1:18" ht="13.5" thickBot="1" x14ac:dyDescent="0.25">
      <c r="A54" s="535"/>
      <c r="B54" s="776"/>
      <c r="C54" s="524"/>
      <c r="D54" s="525"/>
      <c r="E54" s="524"/>
      <c r="F54" s="534"/>
      <c r="G54" s="535"/>
      <c r="H54" s="525"/>
      <c r="I54" s="530"/>
      <c r="J54" s="534"/>
      <c r="K54" s="1014" t="str">
        <f>HYPERLINK("https://kaart.delfi.ee/?bookmark=236e0f8de3f3d8e7138807663f9b5d14","Voka petangihall")</f>
        <v>Voka petangihall</v>
      </c>
      <c r="L54" s="1022"/>
      <c r="M54" s="1010"/>
      <c r="N54" s="1011"/>
      <c r="O54" s="466"/>
      <c r="P54" s="466"/>
      <c r="Q54" s="466"/>
      <c r="R54" s="466"/>
    </row>
    <row r="55" spans="1:18" ht="13.5" thickBot="1" x14ac:dyDescent="0.25">
      <c r="A55" s="820" t="s">
        <v>393</v>
      </c>
      <c r="B55" s="536"/>
      <c r="C55" s="267"/>
      <c r="D55" s="512"/>
      <c r="E55" s="267"/>
      <c r="F55" s="512"/>
      <c r="G55" s="537"/>
      <c r="H55" s="490"/>
      <c r="I55" s="512"/>
      <c r="J55" s="465"/>
      <c r="O55" s="466"/>
      <c r="P55" s="466"/>
      <c r="Q55" s="466"/>
      <c r="R55" s="466"/>
    </row>
    <row r="56" spans="1:18" x14ac:dyDescent="0.2">
      <c r="A56" s="801"/>
      <c r="B56" s="659">
        <v>1</v>
      </c>
      <c r="C56" s="503"/>
      <c r="D56" s="502">
        <v>2</v>
      </c>
      <c r="E56" s="501"/>
      <c r="F56" s="502">
        <v>3</v>
      </c>
      <c r="G56" s="539"/>
      <c r="H56" s="502">
        <v>4</v>
      </c>
      <c r="I56" s="660"/>
      <c r="J56" s="661">
        <v>5</v>
      </c>
      <c r="K56" s="660"/>
      <c r="L56" s="661">
        <v>6</v>
      </c>
      <c r="M56" s="943" t="str">
        <f>HYPERLINK("#V5!$A$5","Voka VI sise-KV 5. etapp")</f>
        <v>Voka VI sise-KV 5. etapp</v>
      </c>
      <c r="N56" s="661">
        <v>7</v>
      </c>
      <c r="O56" s="466"/>
      <c r="P56" s="466"/>
      <c r="Q56" s="466"/>
      <c r="R56" s="466"/>
    </row>
    <row r="57" spans="1:18" s="543" customFormat="1" x14ac:dyDescent="0.2">
      <c r="A57" s="802"/>
      <c r="B57" s="486"/>
      <c r="C57" s="267"/>
      <c r="D57" s="486"/>
      <c r="E57" s="510"/>
      <c r="F57" s="512"/>
      <c r="G57" s="542"/>
      <c r="H57" s="486"/>
      <c r="I57" s="542"/>
      <c r="J57" s="486"/>
      <c r="K57" s="542"/>
      <c r="L57" s="512"/>
      <c r="M57" s="944" t="s">
        <v>55</v>
      </c>
      <c r="N57" s="998"/>
      <c r="O57" s="483"/>
      <c r="P57" s="483"/>
      <c r="Q57" s="483"/>
      <c r="R57" s="483"/>
    </row>
    <row r="58" spans="1:18" s="543" customFormat="1" ht="13.5" thickBot="1" x14ac:dyDescent="0.25">
      <c r="A58" s="802"/>
      <c r="B58" s="486"/>
      <c r="C58" s="267"/>
      <c r="D58" s="486"/>
      <c r="E58" s="510"/>
      <c r="F58" s="512"/>
      <c r="G58" s="542"/>
      <c r="H58" s="486"/>
      <c r="I58" s="512"/>
      <c r="J58" s="486"/>
      <c r="K58" s="512"/>
      <c r="L58" s="531"/>
      <c r="M58" s="945" t="str">
        <f>HYPERLINK("https://kaart.delfi.ee/?bookmark=236e0f8de3f3d8e7138807663f9b5d14","Voka petangihall")</f>
        <v>Voka petangihall</v>
      </c>
      <c r="N58" s="999"/>
      <c r="O58" s="483"/>
      <c r="P58" s="483"/>
      <c r="Q58" s="483"/>
      <c r="R58" s="483"/>
    </row>
    <row r="59" spans="1:18" x14ac:dyDescent="0.2">
      <c r="A59" s="801"/>
      <c r="B59" s="502">
        <v>8</v>
      </c>
      <c r="C59" s="689"/>
      <c r="D59" s="502">
        <v>9</v>
      </c>
      <c r="E59" s="544"/>
      <c r="F59" s="502">
        <v>10</v>
      </c>
      <c r="G59" s="539"/>
      <c r="H59" s="502">
        <v>11</v>
      </c>
      <c r="I59" s="540"/>
      <c r="J59" s="545">
        <v>12</v>
      </c>
      <c r="K59" s="540"/>
      <c r="L59" s="502">
        <v>13</v>
      </c>
      <c r="M59" s="540"/>
      <c r="N59" s="502">
        <v>14</v>
      </c>
      <c r="O59" s="466"/>
      <c r="P59" s="466"/>
      <c r="Q59" s="466"/>
      <c r="R59" s="466"/>
    </row>
    <row r="60" spans="1:18" x14ac:dyDescent="0.2">
      <c r="A60" s="802"/>
      <c r="B60" s="486"/>
      <c r="C60" s="510"/>
      <c r="D60" s="486"/>
      <c r="E60" s="510"/>
      <c r="F60" s="486"/>
      <c r="G60" s="542"/>
      <c r="H60" s="486"/>
      <c r="I60" s="512"/>
      <c r="J60" s="662"/>
      <c r="K60" s="512"/>
      <c r="L60" s="486"/>
      <c r="M60" s="490"/>
      <c r="N60" s="486"/>
      <c r="O60" s="466"/>
      <c r="P60" s="466"/>
      <c r="Q60" s="466"/>
      <c r="R60" s="466"/>
    </row>
    <row r="61" spans="1:18" ht="13.5" thickBot="1" x14ac:dyDescent="0.25">
      <c r="A61" s="803"/>
      <c r="B61" s="531"/>
      <c r="C61" s="510"/>
      <c r="D61" s="605"/>
      <c r="E61" s="535"/>
      <c r="F61" s="531"/>
      <c r="G61" s="547"/>
      <c r="H61" s="531"/>
      <c r="I61" s="515"/>
      <c r="J61" s="548"/>
      <c r="K61" s="515"/>
      <c r="L61" s="531"/>
      <c r="M61" s="515"/>
      <c r="N61" s="531"/>
      <c r="O61" s="466"/>
      <c r="P61" s="466"/>
      <c r="Q61" s="466"/>
      <c r="R61" s="466"/>
    </row>
    <row r="62" spans="1:18" x14ac:dyDescent="0.2">
      <c r="A62" s="801"/>
      <c r="B62" s="502">
        <v>15</v>
      </c>
      <c r="C62" s="503"/>
      <c r="D62" s="549">
        <v>16</v>
      </c>
      <c r="E62" s="544"/>
      <c r="F62" s="502">
        <v>17</v>
      </c>
      <c r="G62" s="539"/>
      <c r="H62" s="549">
        <v>18</v>
      </c>
      <c r="I62" s="550"/>
      <c r="J62" s="502">
        <v>19</v>
      </c>
      <c r="K62" s="550"/>
      <c r="L62" s="549">
        <v>20</v>
      </c>
      <c r="M62" s="943" t="str">
        <f>HYPERLINK("#V6!$A$5","Voka VI sise-KV 6. etapp")</f>
        <v>Voka VI sise-KV 6. etapp</v>
      </c>
      <c r="N62" s="661">
        <v>21</v>
      </c>
      <c r="O62" s="466"/>
      <c r="P62" s="466"/>
      <c r="Q62" s="466"/>
      <c r="R62" s="466"/>
    </row>
    <row r="63" spans="1:18" x14ac:dyDescent="0.2">
      <c r="A63" s="802"/>
      <c r="B63" s="486"/>
      <c r="C63" s="267"/>
      <c r="D63" s="512"/>
      <c r="E63" s="487"/>
      <c r="F63" s="488"/>
      <c r="G63" s="489"/>
      <c r="H63" s="490"/>
      <c r="I63" s="484"/>
      <c r="J63" s="551"/>
      <c r="K63" s="484"/>
      <c r="L63" s="486"/>
      <c r="M63" s="944" t="s">
        <v>55</v>
      </c>
      <c r="N63" s="998"/>
      <c r="O63" s="466"/>
      <c r="P63" s="466"/>
      <c r="Q63" s="466"/>
      <c r="R63" s="466"/>
    </row>
    <row r="64" spans="1:18" ht="13.5" thickBot="1" x14ac:dyDescent="0.25">
      <c r="A64" s="803"/>
      <c r="B64" s="531"/>
      <c r="C64" s="546"/>
      <c r="D64" s="515"/>
      <c r="E64" s="552"/>
      <c r="F64" s="513"/>
      <c r="G64" s="514"/>
      <c r="H64" s="553"/>
      <c r="I64" s="554"/>
      <c r="J64" s="513"/>
      <c r="K64" s="554"/>
      <c r="L64" s="600"/>
      <c r="M64" s="945" t="str">
        <f>HYPERLINK("https://kaart.delfi.ee/?bookmark=236e0f8de3f3d8e7138807663f9b5d14","Voka petangihall")</f>
        <v>Voka petangihall</v>
      </c>
      <c r="N64" s="998"/>
      <c r="O64" s="466"/>
      <c r="P64" s="466"/>
      <c r="Q64" s="466"/>
      <c r="R64" s="466"/>
    </row>
    <row r="65" spans="1:18" x14ac:dyDescent="0.2">
      <c r="A65" s="801"/>
      <c r="B65" s="502">
        <v>22</v>
      </c>
      <c r="C65" s="503"/>
      <c r="D65" s="549">
        <v>23</v>
      </c>
      <c r="E65" s="544"/>
      <c r="F65" s="502">
        <v>24</v>
      </c>
      <c r="G65" s="539"/>
      <c r="H65" s="549">
        <v>25</v>
      </c>
      <c r="I65" s="550"/>
      <c r="J65" s="502">
        <v>26</v>
      </c>
      <c r="K65" s="510"/>
      <c r="L65" s="555">
        <v>27</v>
      </c>
      <c r="M65" s="1031" t="str">
        <f>HYPERLINK("#'I-V-t-2'!$A$5","Ida-Virumaa sise-MV")</f>
        <v>Ida-Virumaa sise-MV</v>
      </c>
      <c r="N65" s="661">
        <v>28</v>
      </c>
      <c r="O65" s="466"/>
      <c r="P65" s="466"/>
      <c r="Q65" s="466"/>
      <c r="R65" s="466"/>
    </row>
    <row r="66" spans="1:18" x14ac:dyDescent="0.2">
      <c r="A66" s="802"/>
      <c r="B66" s="486"/>
      <c r="C66" s="267"/>
      <c r="D66" s="512"/>
      <c r="E66" s="487"/>
      <c r="F66" s="488"/>
      <c r="G66" s="489"/>
      <c r="H66" s="490"/>
      <c r="I66" s="484"/>
      <c r="J66" s="551"/>
      <c r="K66" s="510"/>
      <c r="L66" s="486"/>
      <c r="M66" s="1032" t="s">
        <v>432</v>
      </c>
      <c r="N66" s="908"/>
      <c r="O66" s="466"/>
      <c r="P66" s="466"/>
      <c r="Q66" s="466"/>
      <c r="R66" s="466"/>
    </row>
    <row r="67" spans="1:18" ht="13.5" thickBot="1" x14ac:dyDescent="0.25">
      <c r="A67" s="803"/>
      <c r="B67" s="531"/>
      <c r="C67" s="546"/>
      <c r="D67" s="515"/>
      <c r="E67" s="552"/>
      <c r="F67" s="513"/>
      <c r="G67" s="514"/>
      <c r="H67" s="553"/>
      <c r="I67" s="554"/>
      <c r="J67" s="513"/>
      <c r="K67" s="535"/>
      <c r="L67" s="531"/>
      <c r="M67" s="1033" t="str">
        <f>HYPERLINK("https://kaart.delfi.ee/?bookmark=236e0f8de3f3d8e7138807663f9b5d14","Voka petangihall")</f>
        <v>Voka petangihall</v>
      </c>
      <c r="N67" s="909"/>
      <c r="O67" s="466"/>
      <c r="P67" s="466"/>
      <c r="Q67" s="466"/>
      <c r="R67" s="466"/>
    </row>
    <row r="68" spans="1:18" x14ac:dyDescent="0.2">
      <c r="A68" s="801"/>
      <c r="B68" s="502">
        <v>29</v>
      </c>
      <c r="C68" s="503"/>
      <c r="D68" s="690">
        <v>30</v>
      </c>
      <c r="E68" s="689"/>
      <c r="F68" s="690">
        <v>31</v>
      </c>
      <c r="G68" s="696"/>
      <c r="H68" s="466"/>
      <c r="I68" s="466"/>
      <c r="J68" s="466"/>
      <c r="K68" s="466"/>
      <c r="L68" s="466"/>
      <c r="M68" s="466"/>
      <c r="N68" s="466"/>
      <c r="O68" s="466"/>
      <c r="P68" s="466"/>
      <c r="Q68" s="466"/>
      <c r="R68" s="466"/>
    </row>
    <row r="69" spans="1:18" ht="13.5" thickBot="1" x14ac:dyDescent="0.25">
      <c r="A69" s="802"/>
      <c r="B69" s="486"/>
      <c r="C69" s="267"/>
      <c r="D69" s="512"/>
      <c r="E69" s="510"/>
      <c r="F69" s="512"/>
      <c r="G69" s="533"/>
      <c r="H69" s="466"/>
      <c r="I69" s="466"/>
      <c r="J69" s="466"/>
      <c r="K69" s="466"/>
      <c r="L69" s="466"/>
      <c r="M69" s="466"/>
      <c r="N69" s="466"/>
      <c r="O69" s="466"/>
      <c r="P69" s="466"/>
      <c r="Q69" s="466"/>
      <c r="R69" s="466"/>
    </row>
    <row r="70" spans="1:18" ht="13.5" thickBot="1" x14ac:dyDescent="0.25">
      <c r="A70" s="803"/>
      <c r="B70" s="531"/>
      <c r="C70" s="546"/>
      <c r="D70" s="515"/>
      <c r="E70" s="535"/>
      <c r="F70" s="515"/>
      <c r="G70" s="881"/>
      <c r="H70" s="507">
        <v>1</v>
      </c>
      <c r="I70" s="556"/>
      <c r="J70" s="661">
        <v>2</v>
      </c>
      <c r="K70" s="556"/>
      <c r="L70" s="505">
        <v>3</v>
      </c>
      <c r="M70" s="689"/>
      <c r="N70" s="505">
        <v>4</v>
      </c>
      <c r="O70" s="466"/>
      <c r="P70" s="466"/>
      <c r="Q70" s="466"/>
      <c r="R70" s="466"/>
    </row>
    <row r="71" spans="1:18" x14ac:dyDescent="0.2">
      <c r="A71" s="820" t="s">
        <v>394</v>
      </c>
      <c r="B71" s="536"/>
      <c r="C71" s="466"/>
      <c r="D71" s="466"/>
      <c r="G71" s="538"/>
      <c r="H71" s="512"/>
      <c r="I71" s="542"/>
      <c r="J71" s="486"/>
      <c r="K71" s="542"/>
      <c r="L71" s="486"/>
      <c r="M71" s="510"/>
      <c r="N71" s="486"/>
      <c r="O71" s="466"/>
      <c r="P71" s="466"/>
      <c r="Q71" s="466"/>
      <c r="R71" s="466"/>
    </row>
    <row r="72" spans="1:18" ht="13.5" thickBot="1" x14ac:dyDescent="0.25">
      <c r="A72" s="788"/>
      <c r="B72" s="466"/>
      <c r="C72" s="466"/>
      <c r="D72" s="466"/>
      <c r="G72" s="882"/>
      <c r="H72" s="512"/>
      <c r="I72" s="542"/>
      <c r="J72" s="605"/>
      <c r="K72" s="542"/>
      <c r="L72" s="486"/>
      <c r="M72" s="510"/>
      <c r="N72" s="605"/>
      <c r="O72" s="466"/>
      <c r="P72" s="466"/>
      <c r="Q72" s="466"/>
      <c r="R72" s="466"/>
    </row>
    <row r="73" spans="1:18" x14ac:dyDescent="0.2">
      <c r="A73" s="804"/>
      <c r="B73" s="661">
        <v>5</v>
      </c>
      <c r="C73" s="501"/>
      <c r="D73" s="502">
        <v>6</v>
      </c>
      <c r="E73" s="501"/>
      <c r="F73" s="502">
        <v>7</v>
      </c>
      <c r="G73" s="557"/>
      <c r="H73" s="502">
        <v>8</v>
      </c>
      <c r="I73" s="557"/>
      <c r="J73" s="502">
        <v>9</v>
      </c>
      <c r="K73" s="501"/>
      <c r="L73" s="502">
        <v>10</v>
      </c>
      <c r="M73" s="943" t="str">
        <f>HYPERLINK("#V7!$A$5","Voka VI sise-KV 7. etapp")</f>
        <v>Voka VI sise-KV 7. etapp</v>
      </c>
      <c r="N73" s="502">
        <v>11</v>
      </c>
      <c r="O73" s="466"/>
      <c r="P73" s="466"/>
      <c r="Q73" s="466"/>
      <c r="R73" s="466"/>
    </row>
    <row r="74" spans="1:18" x14ac:dyDescent="0.2">
      <c r="A74" s="802"/>
      <c r="B74" s="486"/>
      <c r="C74" s="510"/>
      <c r="D74" s="537"/>
      <c r="E74" s="510"/>
      <c r="F74" s="486"/>
      <c r="G74" s="542"/>
      <c r="H74" s="486"/>
      <c r="I74" s="542"/>
      <c r="J74" s="486"/>
      <c r="K74" s="510"/>
      <c r="L74" s="486"/>
      <c r="M74" s="944" t="s">
        <v>55</v>
      </c>
      <c r="N74" s="998"/>
      <c r="O74" s="466"/>
      <c r="P74" s="466"/>
      <c r="Q74" s="466"/>
      <c r="R74" s="466"/>
    </row>
    <row r="75" spans="1:18" ht="13.5" thickBot="1" x14ac:dyDescent="0.25">
      <c r="A75" s="803"/>
      <c r="B75" s="605"/>
      <c r="C75" s="510"/>
      <c r="D75" s="537"/>
      <c r="E75" s="510"/>
      <c r="F75" s="486"/>
      <c r="G75" s="542"/>
      <c r="H75" s="486"/>
      <c r="I75" s="558"/>
      <c r="J75" s="559"/>
      <c r="K75" s="560"/>
      <c r="L75" s="528"/>
      <c r="M75" s="945" t="str">
        <f>HYPERLINK("https://kaart.delfi.ee/?bookmark=236e0f8de3f3d8e7138807663f9b5d14","Voka petangihall")</f>
        <v>Voka petangihall</v>
      </c>
      <c r="N75" s="999"/>
      <c r="O75" s="466"/>
    </row>
    <row r="76" spans="1:18" x14ac:dyDescent="0.2">
      <c r="A76" s="805"/>
      <c r="B76" s="505">
        <v>12</v>
      </c>
      <c r="C76" s="506"/>
      <c r="D76" s="505">
        <v>13</v>
      </c>
      <c r="E76" s="506"/>
      <c r="F76" s="505">
        <v>14</v>
      </c>
      <c r="G76" s="556"/>
      <c r="H76" s="505">
        <v>15</v>
      </c>
      <c r="I76" s="542"/>
      <c r="J76" s="541">
        <v>16</v>
      </c>
      <c r="K76" s="542"/>
      <c r="L76" s="541">
        <v>17</v>
      </c>
      <c r="M76" s="943" t="str">
        <f>HYPERLINK("#V8!$A$5","Voka VI sise-KV 8. etapp")</f>
        <v>Voka VI sise-KV 8. etapp</v>
      </c>
      <c r="N76" s="661">
        <v>18</v>
      </c>
      <c r="O76" s="466"/>
    </row>
    <row r="77" spans="1:18" x14ac:dyDescent="0.2">
      <c r="A77" s="802"/>
      <c r="B77" s="486"/>
      <c r="C77" s="510"/>
      <c r="D77" s="486"/>
      <c r="E77" s="510"/>
      <c r="F77" s="486"/>
      <c r="G77" s="542"/>
      <c r="H77" s="486"/>
      <c r="I77" s="542"/>
      <c r="J77" s="486"/>
      <c r="K77" s="542"/>
      <c r="L77" s="486"/>
      <c r="M77" s="944" t="s">
        <v>55</v>
      </c>
      <c r="N77" s="998"/>
      <c r="O77" s="466"/>
    </row>
    <row r="78" spans="1:18" ht="13.5" thickBot="1" x14ac:dyDescent="0.25">
      <c r="A78" s="802"/>
      <c r="B78" s="486"/>
      <c r="C78" s="510"/>
      <c r="D78" s="486"/>
      <c r="E78" s="510"/>
      <c r="F78" s="486"/>
      <c r="G78" s="542"/>
      <c r="H78" s="486"/>
      <c r="I78" s="542"/>
      <c r="J78" s="486"/>
      <c r="K78" s="542"/>
      <c r="L78" s="486"/>
      <c r="M78" s="945" t="str">
        <f>HYPERLINK("https://kaart.delfi.ee/?bookmark=236e0f8de3f3d8e7138807663f9b5d14","Voka petangihall")</f>
        <v>Voka petangihall</v>
      </c>
      <c r="N78" s="1030"/>
      <c r="O78" s="466"/>
    </row>
    <row r="79" spans="1:18" ht="15.75" x14ac:dyDescent="0.2">
      <c r="A79" s="801"/>
      <c r="B79" s="502">
        <v>19</v>
      </c>
      <c r="C79" s="501"/>
      <c r="D79" s="502">
        <v>20</v>
      </c>
      <c r="E79" s="501"/>
      <c r="F79" s="502">
        <v>21</v>
      </c>
      <c r="G79" s="501"/>
      <c r="H79" s="502">
        <v>22</v>
      </c>
      <c r="I79" s="501"/>
      <c r="J79" s="502">
        <v>23</v>
      </c>
      <c r="K79" s="937" t="s">
        <v>439</v>
      </c>
      <c r="L79" s="702">
        <v>24</v>
      </c>
      <c r="M79" s="1073" t="str">
        <f>HYPERLINK("#LT!$A$5","Voka Seeneturniir")</f>
        <v>Voka Seeneturniir</v>
      </c>
      <c r="N79" s="502">
        <v>25</v>
      </c>
      <c r="O79" s="466"/>
    </row>
    <row r="80" spans="1:18" x14ac:dyDescent="0.2">
      <c r="A80" s="802"/>
      <c r="B80" s="486"/>
      <c r="C80" s="510"/>
      <c r="D80" s="486"/>
      <c r="E80" s="510"/>
      <c r="F80" s="486"/>
      <c r="G80" s="510"/>
      <c r="H80" s="512"/>
      <c r="I80" s="510"/>
      <c r="J80" s="512"/>
      <c r="K80" s="1070" t="s">
        <v>432</v>
      </c>
      <c r="L80" s="935"/>
      <c r="M80" s="1074" t="s">
        <v>595</v>
      </c>
      <c r="N80" s="1076"/>
      <c r="O80" s="466"/>
    </row>
    <row r="81" spans="1:18" ht="13.5" thickBot="1" x14ac:dyDescent="0.25">
      <c r="A81" s="803"/>
      <c r="B81" s="605"/>
      <c r="C81" s="535"/>
      <c r="D81" s="605"/>
      <c r="E81" s="535"/>
      <c r="F81" s="605"/>
      <c r="G81" s="535"/>
      <c r="H81" s="515"/>
      <c r="I81" s="535"/>
      <c r="J81" s="515"/>
      <c r="K81" s="1071" t="str">
        <f>HYPERLINK("https://kaart.delfi.ee/?bookmark=236e0f8de3f3d8e7138807663f9b5d14","Voka petangihall")</f>
        <v>Voka petangihall</v>
      </c>
      <c r="L81" s="936"/>
      <c r="M81" s="1075" t="str">
        <f>HYPERLINK("https://kaart.delfi.ee/?bookmark=236e0f8de3f3d8e7138807663f9b5d14","Voka petangihall")</f>
        <v>Voka petangihall</v>
      </c>
      <c r="N81" s="1077"/>
      <c r="O81" s="466"/>
    </row>
    <row r="82" spans="1:18" x14ac:dyDescent="0.2">
      <c r="A82" s="804"/>
      <c r="B82" s="690">
        <v>26</v>
      </c>
      <c r="C82" s="689"/>
      <c r="D82" s="690">
        <v>27</v>
      </c>
      <c r="E82" s="874"/>
      <c r="F82" s="661">
        <v>28</v>
      </c>
      <c r="G82" s="874"/>
      <c r="H82" s="690">
        <v>29</v>
      </c>
      <c r="I82" s="696"/>
      <c r="J82" s="704"/>
      <c r="K82" s="704"/>
      <c r="L82" s="704"/>
      <c r="M82" s="704"/>
      <c r="N82" s="704"/>
      <c r="O82" s="466"/>
      <c r="P82" s="466"/>
      <c r="Q82" s="466"/>
      <c r="R82" s="466"/>
    </row>
    <row r="83" spans="1:18" ht="13.5" thickBot="1" x14ac:dyDescent="0.25">
      <c r="A83" s="802"/>
      <c r="B83" s="512"/>
      <c r="C83" s="510"/>
      <c r="D83" s="512"/>
      <c r="E83" s="484"/>
      <c r="F83" s="486"/>
      <c r="G83" s="484"/>
      <c r="H83" s="512"/>
      <c r="I83" s="879"/>
      <c r="O83" s="466"/>
      <c r="P83" s="466"/>
      <c r="Q83" s="466"/>
      <c r="R83" s="466"/>
    </row>
    <row r="84" spans="1:18" ht="13.5" thickBot="1" x14ac:dyDescent="0.25">
      <c r="A84" s="806"/>
      <c r="B84" s="606"/>
      <c r="C84" s="740"/>
      <c r="D84" s="606"/>
      <c r="E84" s="530"/>
      <c r="F84" s="776"/>
      <c r="G84" s="530"/>
      <c r="H84" s="515"/>
      <c r="I84" s="697"/>
      <c r="J84" s="505">
        <v>1</v>
      </c>
      <c r="K84" s="520"/>
      <c r="L84" s="505">
        <v>2</v>
      </c>
      <c r="M84" s="520"/>
      <c r="N84" s="505">
        <v>3</v>
      </c>
      <c r="O84" s="466"/>
      <c r="P84" s="466"/>
      <c r="Q84" s="466"/>
      <c r="R84" s="483"/>
    </row>
    <row r="85" spans="1:18" x14ac:dyDescent="0.2">
      <c r="A85" s="667" t="s">
        <v>395</v>
      </c>
      <c r="B85" s="536"/>
      <c r="C85" s="267"/>
      <c r="D85" s="512"/>
      <c r="E85" s="775"/>
      <c r="I85" s="698"/>
      <c r="J85" s="517"/>
      <c r="K85" s="484"/>
      <c r="L85" s="590"/>
      <c r="M85" s="484"/>
      <c r="N85" s="486"/>
      <c r="O85" s="466"/>
    </row>
    <row r="86" spans="1:18" ht="13.5" thickBot="1" x14ac:dyDescent="0.25">
      <c r="I86" s="883"/>
      <c r="J86" s="517"/>
      <c r="K86" s="530"/>
      <c r="L86" s="591"/>
      <c r="M86" s="530"/>
      <c r="N86" s="486"/>
      <c r="O86" s="466"/>
    </row>
    <row r="87" spans="1:18" x14ac:dyDescent="0.2">
      <c r="A87" s="808"/>
      <c r="B87" s="661">
        <v>4</v>
      </c>
      <c r="C87" s="874"/>
      <c r="D87" s="661">
        <v>5</v>
      </c>
      <c r="E87" s="874"/>
      <c r="F87" s="661">
        <v>6</v>
      </c>
      <c r="G87" s="874"/>
      <c r="H87" s="661">
        <v>7</v>
      </c>
      <c r="I87" s="874"/>
      <c r="J87" s="661">
        <v>8</v>
      </c>
      <c r="K87" s="689"/>
      <c r="L87" s="661">
        <v>9</v>
      </c>
      <c r="M87" s="943" t="str">
        <f>HYPERLINK("#V9!$A$5","Voka VI sise-KV 9. etapp")</f>
        <v>Voka VI sise-KV 9. etapp</v>
      </c>
      <c r="N87" s="661">
        <v>10</v>
      </c>
      <c r="O87" s="466"/>
    </row>
    <row r="88" spans="1:18" x14ac:dyDescent="0.2">
      <c r="A88" s="798"/>
      <c r="B88" s="486"/>
      <c r="C88" s="484"/>
      <c r="D88" s="486"/>
      <c r="E88" s="484"/>
      <c r="F88" s="486"/>
      <c r="G88" s="484"/>
      <c r="H88" s="486"/>
      <c r="I88" s="484"/>
      <c r="J88" s="486"/>
      <c r="K88" s="510"/>
      <c r="L88" s="486"/>
      <c r="M88" s="944" t="s">
        <v>55</v>
      </c>
      <c r="N88" s="998"/>
      <c r="O88" s="466"/>
    </row>
    <row r="89" spans="1:18" ht="13.5" thickBot="1" x14ac:dyDescent="0.25">
      <c r="A89" s="809"/>
      <c r="B89" s="705"/>
      <c r="C89" s="530"/>
      <c r="D89" s="705"/>
      <c r="E89" s="530"/>
      <c r="F89" s="705"/>
      <c r="G89" s="530"/>
      <c r="H89" s="705"/>
      <c r="I89" s="530"/>
      <c r="J89" s="705"/>
      <c r="K89" s="740"/>
      <c r="L89" s="705"/>
      <c r="M89" s="945" t="str">
        <f>HYPERLINK("https://kaart.delfi.ee/?bookmark=236e0f8de3f3d8e7138807663f9b5d14","Voka petangihall")</f>
        <v>Voka petangihall</v>
      </c>
      <c r="N89" s="999"/>
      <c r="O89" s="466"/>
    </row>
    <row r="90" spans="1:18" x14ac:dyDescent="0.2">
      <c r="A90" s="798"/>
      <c r="B90" s="541">
        <v>11</v>
      </c>
      <c r="C90" s="484"/>
      <c r="D90" s="541">
        <v>12</v>
      </c>
      <c r="E90" s="484"/>
      <c r="F90" s="541">
        <v>13</v>
      </c>
      <c r="G90" s="484"/>
      <c r="H90" s="541">
        <v>14</v>
      </c>
      <c r="I90" s="484"/>
      <c r="J90" s="541">
        <v>15</v>
      </c>
      <c r="K90" s="689"/>
      <c r="L90" s="661">
        <v>16</v>
      </c>
      <c r="M90" s="1083" t="str">
        <f>HYPERLINK("#'I-V-sd'!$A$5","Ida-Virumaa sise-MV")</f>
        <v>Ida-Virumaa sise-MV</v>
      </c>
      <c r="N90" s="541">
        <v>17</v>
      </c>
      <c r="O90" s="466"/>
    </row>
    <row r="91" spans="1:18" x14ac:dyDescent="0.2">
      <c r="A91" s="798"/>
      <c r="B91" s="517"/>
      <c r="C91" s="484"/>
      <c r="D91" s="517"/>
      <c r="E91" s="484"/>
      <c r="F91" s="517"/>
      <c r="G91" s="484"/>
      <c r="H91" s="517"/>
      <c r="I91" s="484"/>
      <c r="J91" s="517"/>
      <c r="K91" s="510"/>
      <c r="L91" s="517"/>
      <c r="M91" s="1032" t="s">
        <v>433</v>
      </c>
      <c r="N91" s="910"/>
      <c r="O91" s="466"/>
    </row>
    <row r="92" spans="1:18" ht="13.5" thickBot="1" x14ac:dyDescent="0.25">
      <c r="A92" s="798"/>
      <c r="B92" s="491"/>
      <c r="C92" s="484"/>
      <c r="D92" s="491"/>
      <c r="E92" s="484"/>
      <c r="F92" s="517"/>
      <c r="G92" s="484"/>
      <c r="H92" s="491"/>
      <c r="I92" s="484"/>
      <c r="J92" s="491"/>
      <c r="K92" s="510"/>
      <c r="L92" s="491"/>
      <c r="M92" s="1033" t="str">
        <f>HYPERLINK("https://kaart.delfi.ee/?bookmark=236e0f8de3f3d8e7138807663f9b5d14","Voka petangihall")</f>
        <v>Voka petangihall</v>
      </c>
      <c r="N92" s="911"/>
      <c r="O92" s="466"/>
    </row>
    <row r="93" spans="1:18" x14ac:dyDescent="0.2">
      <c r="A93" s="804"/>
      <c r="B93" s="661">
        <v>18</v>
      </c>
      <c r="C93" s="692"/>
      <c r="D93" s="661">
        <v>19</v>
      </c>
      <c r="E93" s="689"/>
      <c r="F93" s="661">
        <v>20</v>
      </c>
      <c r="G93" s="691"/>
      <c r="H93" s="661">
        <v>21</v>
      </c>
      <c r="I93" s="693"/>
      <c r="J93" s="661">
        <v>22</v>
      </c>
      <c r="K93" s="691"/>
      <c r="L93" s="690">
        <v>23</v>
      </c>
      <c r="M93" s="943" t="str">
        <f>HYPERLINK("#V10!$A$5","Voka VI sise-KV 10. etapp")</f>
        <v>Voka VI sise-KV 10. etapp</v>
      </c>
      <c r="N93" s="661">
        <v>24</v>
      </c>
      <c r="O93" s="466"/>
    </row>
    <row r="94" spans="1:18" x14ac:dyDescent="0.2">
      <c r="A94" s="802"/>
      <c r="B94" s="486"/>
      <c r="C94" s="267"/>
      <c r="D94" s="486"/>
      <c r="E94" s="510"/>
      <c r="F94" s="486"/>
      <c r="G94" s="542"/>
      <c r="H94" s="486"/>
      <c r="I94" s="512"/>
      <c r="J94" s="486"/>
      <c r="K94" s="603"/>
      <c r="L94" s="512"/>
      <c r="M94" s="944" t="s">
        <v>55</v>
      </c>
      <c r="N94" s="998"/>
      <c r="O94" s="466"/>
    </row>
    <row r="95" spans="1:18" ht="13.5" thickBot="1" x14ac:dyDescent="0.25">
      <c r="A95" s="802"/>
      <c r="B95" s="486"/>
      <c r="C95" s="267"/>
      <c r="D95" s="486"/>
      <c r="E95" s="510"/>
      <c r="F95" s="486"/>
      <c r="G95" s="542"/>
      <c r="H95" s="486"/>
      <c r="I95" s="512"/>
      <c r="J95" s="486"/>
      <c r="K95" s="604"/>
      <c r="L95" s="561"/>
      <c r="M95" s="945" t="str">
        <f>HYPERLINK("https://kaart.delfi.ee/?bookmark=236e0f8de3f3d8e7138807663f9b5d14","Voka petangihall")</f>
        <v>Voka petangihall</v>
      </c>
      <c r="N95" s="999"/>
      <c r="O95" s="466"/>
    </row>
    <row r="96" spans="1:18" x14ac:dyDescent="0.2">
      <c r="A96" s="804"/>
      <c r="B96" s="661">
        <v>25</v>
      </c>
      <c r="C96" s="692"/>
      <c r="D96" s="504">
        <v>26</v>
      </c>
      <c r="E96" s="692"/>
      <c r="F96" s="661">
        <v>27</v>
      </c>
      <c r="G96" s="691"/>
      <c r="H96" s="661">
        <v>28</v>
      </c>
      <c r="I96" s="979" t="str">
        <f>HYPERLINK("https://www.petanque.ee/index.php?id=103839&amp;cid=1032","Easter petanque")</f>
        <v>Easter petanque</v>
      </c>
      <c r="J96" s="694">
        <v>29</v>
      </c>
      <c r="K96" s="979" t="str">
        <f>HYPERLINK("https://www.petanque.ee/index.php?id=103839&amp;cid=1033","Easter petanque")</f>
        <v>Easter petanque</v>
      </c>
      <c r="L96" s="661">
        <v>30</v>
      </c>
      <c r="M96" s="1078" t="str">
        <f>HYPERLINK("#V9!$A$5","Voka VI sise-KV lõpetamine")</f>
        <v>Voka VI sise-KV lõpetamine</v>
      </c>
      <c r="N96" s="695">
        <v>31</v>
      </c>
      <c r="O96" s="466"/>
    </row>
    <row r="97" spans="1:18" x14ac:dyDescent="0.2">
      <c r="A97" s="802"/>
      <c r="B97" s="486"/>
      <c r="C97" s="267"/>
      <c r="D97" s="511"/>
      <c r="E97" s="267"/>
      <c r="F97" s="486"/>
      <c r="G97" s="510"/>
      <c r="H97" s="512"/>
      <c r="I97" s="484" t="s">
        <v>55</v>
      </c>
      <c r="J97" s="512"/>
      <c r="K97" s="484" t="s">
        <v>432</v>
      </c>
      <c r="L97" s="775"/>
      <c r="M97" s="1072"/>
      <c r="N97" s="998"/>
      <c r="O97" s="466"/>
    </row>
    <row r="98" spans="1:18" ht="13.5" thickBot="1" x14ac:dyDescent="0.25">
      <c r="A98" s="803"/>
      <c r="B98" s="776"/>
      <c r="C98" s="546"/>
      <c r="D98" s="880"/>
      <c r="E98" s="546"/>
      <c r="F98" s="776"/>
      <c r="G98" s="535"/>
      <c r="H98" s="515"/>
      <c r="I98" s="978" t="str">
        <f>HYPERLINK("https://kaart.delfi.ee/?bookmark=73a75c2d8ed4a34c764e205c87288d20","Harku, Pikk 19")</f>
        <v>Harku, Pikk 19</v>
      </c>
      <c r="J98" s="515"/>
      <c r="K98" s="1079" t="str">
        <f>HYPERLINK("https://kaart.delfi.ee/?bookmark=73a75c2d8ed4a34c764e205c87288d20","Harku, Pikk 19")</f>
        <v>Harku, Pikk 19</v>
      </c>
      <c r="L98" s="1080"/>
      <c r="M98" s="1081" t="str">
        <f>HYPERLINK("https://kaart.delfi.ee/?bookmark=236e0f8de3f3d8e7138807663f9b5d14","Voka petangihall")</f>
        <v>Voka petangihall</v>
      </c>
      <c r="N98" s="1082"/>
      <c r="R98" s="466"/>
    </row>
    <row r="99" spans="1:18" ht="13.5" thickBot="1" x14ac:dyDescent="0.25">
      <c r="A99" s="667" t="s">
        <v>400</v>
      </c>
      <c r="B99" s="536"/>
      <c r="C99" s="775"/>
      <c r="D99" s="775"/>
      <c r="E99" s="775"/>
      <c r="F99" s="775"/>
      <c r="G99" s="775"/>
      <c r="H99" s="775"/>
      <c r="I99" s="512"/>
      <c r="J99" s="267"/>
      <c r="O99" s="543"/>
      <c r="R99" s="466"/>
    </row>
    <row r="100" spans="1:18" x14ac:dyDescent="0.2">
      <c r="A100" s="804"/>
      <c r="B100" s="661">
        <v>1</v>
      </c>
      <c r="C100" s="692"/>
      <c r="D100" s="661">
        <v>2</v>
      </c>
      <c r="E100" s="689"/>
      <c r="F100" s="661">
        <v>3</v>
      </c>
      <c r="G100" s="689"/>
      <c r="H100" s="690">
        <v>4</v>
      </c>
      <c r="I100" s="520"/>
      <c r="J100" s="690">
        <v>5</v>
      </c>
      <c r="K100" s="980" t="str">
        <f>HYPERLINK("https://www.petanque.ee/index.php?id=103839&amp;cid=1034","7. Klubide sari, 1. etapp")</f>
        <v>7. Klubide sari, 1. etapp</v>
      </c>
      <c r="L100" s="661">
        <v>6</v>
      </c>
      <c r="M100" s="984"/>
      <c r="N100" s="661">
        <v>7</v>
      </c>
      <c r="R100" s="466"/>
    </row>
    <row r="101" spans="1:18" x14ac:dyDescent="0.2">
      <c r="A101" s="802"/>
      <c r="B101" s="486"/>
      <c r="C101" s="267"/>
      <c r="D101" s="486"/>
      <c r="E101" s="510"/>
      <c r="F101" s="486"/>
      <c r="G101" s="510"/>
      <c r="H101" s="512"/>
      <c r="I101" s="484"/>
      <c r="J101" s="512"/>
      <c r="K101" s="981" t="s">
        <v>539</v>
      </c>
      <c r="L101" s="562"/>
      <c r="M101" s="775"/>
      <c r="N101" s="517"/>
      <c r="R101" s="483"/>
    </row>
    <row r="102" spans="1:18" x14ac:dyDescent="0.2">
      <c r="A102" s="802"/>
      <c r="B102" s="486"/>
      <c r="C102" s="267"/>
      <c r="D102" s="486"/>
      <c r="E102" s="510"/>
      <c r="F102" s="486"/>
      <c r="G102" s="510"/>
      <c r="H102" s="512"/>
      <c r="I102" s="484"/>
      <c r="J102" s="512"/>
      <c r="K102" s="985" t="str">
        <f>HYPERLINK("https://kaart.delfi.ee/?bookmark=73a75c2d8ed4a34c764e205c87288d20","Harku, Pikk 19")</f>
        <v>Harku, Pikk 19</v>
      </c>
      <c r="L102" s="986"/>
      <c r="M102" s="987"/>
      <c r="N102" s="988"/>
      <c r="O102" s="466"/>
      <c r="P102" s="466"/>
      <c r="Q102" s="483"/>
      <c r="R102" s="483"/>
    </row>
    <row r="103" spans="1:18" x14ac:dyDescent="0.2">
      <c r="A103" s="802"/>
      <c r="B103" s="486"/>
      <c r="C103" s="267"/>
      <c r="D103" s="486"/>
      <c r="E103" s="267"/>
      <c r="F103" s="486"/>
      <c r="G103" s="510"/>
      <c r="H103" s="512"/>
      <c r="I103" s="484"/>
      <c r="J103" s="512"/>
      <c r="K103" s="989" t="str">
        <f>HYPERLINK("https://www.petanque.ee/index.php?id=103839&amp;cid=1034","Eesti petangihooaja 2023")</f>
        <v>Eesti petangihooaja 2023</v>
      </c>
      <c r="L103" s="991"/>
      <c r="M103" s="996" t="str">
        <f>HYPERLINK("#'T-MV-t'!$A$5","Toila valla lahtised sise-MV")</f>
        <v>Toila valla lahtised sise-MV</v>
      </c>
      <c r="N103" s="990"/>
      <c r="O103" s="466"/>
      <c r="P103" s="466"/>
      <c r="Q103" s="483"/>
      <c r="R103" s="483"/>
    </row>
    <row r="104" spans="1:18" x14ac:dyDescent="0.2">
      <c r="A104" s="802"/>
      <c r="B104" s="486"/>
      <c r="C104" s="267"/>
      <c r="D104" s="486"/>
      <c r="E104" s="267"/>
      <c r="F104" s="486"/>
      <c r="G104" s="510"/>
      <c r="H104" s="512"/>
      <c r="I104" s="484"/>
      <c r="J104" s="512"/>
      <c r="K104" s="982" t="str">
        <f>HYPERLINK("https://www.petanque.ee/index.php?id=103839&amp;cid=1034","lõpetamine")</f>
        <v>lõpetamine</v>
      </c>
      <c r="L104" s="512"/>
      <c r="M104" s="929" t="s">
        <v>432</v>
      </c>
      <c r="N104" s="931"/>
      <c r="O104" s="466"/>
      <c r="P104" s="466"/>
      <c r="Q104" s="483"/>
      <c r="R104" s="483"/>
    </row>
    <row r="105" spans="1:18" ht="13.5" thickBot="1" x14ac:dyDescent="0.25">
      <c r="A105" s="803"/>
      <c r="B105" s="776"/>
      <c r="C105" s="546"/>
      <c r="D105" s="776"/>
      <c r="E105" s="546"/>
      <c r="F105" s="776"/>
      <c r="G105" s="535"/>
      <c r="H105" s="515"/>
      <c r="I105" s="530"/>
      <c r="J105" s="515"/>
      <c r="K105" s="983"/>
      <c r="L105" s="515"/>
      <c r="M105" s="930" t="str">
        <f>HYPERLINK("https://kaart.delfi.ee/?bookmark=236e0f8de3f3d8e7138807663f9b5d14","Voka petangihall")</f>
        <v>Voka petangihall</v>
      </c>
      <c r="N105" s="932"/>
      <c r="O105" s="466"/>
      <c r="P105" s="466"/>
      <c r="Q105" s="483"/>
      <c r="R105" s="483"/>
    </row>
    <row r="106" spans="1:18" x14ac:dyDescent="0.2">
      <c r="A106" s="802"/>
      <c r="B106" s="541">
        <v>8</v>
      </c>
      <c r="C106" s="510"/>
      <c r="D106" s="541">
        <v>9</v>
      </c>
      <c r="E106" s="267"/>
      <c r="F106" s="541">
        <v>10</v>
      </c>
      <c r="G106" s="510"/>
      <c r="H106" s="555">
        <v>11</v>
      </c>
      <c r="I106" s="510"/>
      <c r="J106" s="555">
        <v>12</v>
      </c>
      <c r="K106" s="992" t="str">
        <f>HYPERLINK("https://www.petanque.ee/index.php?id=103839&amp;cid=1035","EM katsekad, 1. etapp")</f>
        <v>EM katsekad, 1. etapp</v>
      </c>
      <c r="L106" s="541">
        <v>13</v>
      </c>
      <c r="M106" s="992" t="str">
        <f>HYPERLINK("https://www.petanque.ee/index.php?id=103839&amp;cid=1082","EM katsekad, 1. etapp")</f>
        <v>EM katsekad, 1. etapp</v>
      </c>
      <c r="N106" s="541">
        <v>14</v>
      </c>
      <c r="O106" s="466"/>
      <c r="P106" s="466"/>
      <c r="R106" s="466"/>
    </row>
    <row r="107" spans="1:18" x14ac:dyDescent="0.2">
      <c r="A107" s="802"/>
      <c r="B107" s="512"/>
      <c r="C107" s="510"/>
      <c r="D107" s="486"/>
      <c r="E107" s="267"/>
      <c r="F107" s="512"/>
      <c r="G107" s="510"/>
      <c r="H107" s="512"/>
      <c r="I107" s="510"/>
      <c r="J107" s="512"/>
      <c r="K107" s="993" t="s">
        <v>540</v>
      </c>
      <c r="L107" s="562"/>
      <c r="M107" s="993" t="s">
        <v>540</v>
      </c>
      <c r="N107" s="562"/>
      <c r="O107" s="466"/>
      <c r="P107" s="466"/>
      <c r="Q107" s="466"/>
      <c r="R107" s="466"/>
    </row>
    <row r="108" spans="1:18" ht="13.5" thickBot="1" x14ac:dyDescent="0.25">
      <c r="A108" s="802"/>
      <c r="B108" s="512"/>
      <c r="C108" s="510"/>
      <c r="D108" s="486"/>
      <c r="E108" s="267"/>
      <c r="F108" s="512"/>
      <c r="G108" s="510"/>
      <c r="H108" s="512"/>
      <c r="I108" s="510"/>
      <c r="J108" s="785"/>
      <c r="K108" s="985" t="str">
        <f>HYPERLINK("https://kaart.delfi.ee/?bookmark=73a75c2d8ed4a34c764e205c87288d20","Harku, Pikk 19")</f>
        <v>Harku, Pikk 19</v>
      </c>
      <c r="L108" s="486"/>
      <c r="M108" s="985" t="str">
        <f>HYPERLINK("https://kaart.delfi.ee/?bookmark=73a75c2d8ed4a34c764e205c87288d20","Harku, Pikk 19")</f>
        <v>Harku, Pikk 19</v>
      </c>
      <c r="N108" s="776"/>
      <c r="R108" s="466"/>
    </row>
    <row r="109" spans="1:18" x14ac:dyDescent="0.2">
      <c r="A109" s="804"/>
      <c r="B109" s="690">
        <v>15</v>
      </c>
      <c r="C109" s="689"/>
      <c r="D109" s="661">
        <v>16</v>
      </c>
      <c r="E109" s="692"/>
      <c r="F109" s="661">
        <v>17</v>
      </c>
      <c r="G109" s="691"/>
      <c r="H109" s="661">
        <v>18</v>
      </c>
      <c r="I109" s="693"/>
      <c r="J109" s="690">
        <v>19</v>
      </c>
      <c r="K109" s="992" t="str">
        <f>HYPERLINK("https://www.petanque.ee/index.php?id=103839&amp;cid=1037","Naiste katsekad 1. etapp")</f>
        <v>Naiste katsekad 1. etapp</v>
      </c>
      <c r="L109" s="661">
        <v>20</v>
      </c>
      <c r="M109" s="997" t="str">
        <f>HYPERLINK("#'T-MV-d'!$A$5","Toila valla lahtised sise-MV")</f>
        <v>Toila valla lahtised sise-MV</v>
      </c>
      <c r="N109" s="661">
        <v>21</v>
      </c>
      <c r="R109" s="466"/>
    </row>
    <row r="110" spans="1:18" x14ac:dyDescent="0.2">
      <c r="A110" s="802"/>
      <c r="B110" s="512"/>
      <c r="C110" s="510"/>
      <c r="D110" s="564"/>
      <c r="E110" s="510"/>
      <c r="F110" s="486"/>
      <c r="G110" s="542"/>
      <c r="H110" s="512"/>
      <c r="I110" s="542"/>
      <c r="J110" s="512"/>
      <c r="K110" s="993" t="s">
        <v>432</v>
      </c>
      <c r="L110" s="562"/>
      <c r="M110" s="929" t="s">
        <v>55</v>
      </c>
      <c r="N110" s="933"/>
      <c r="R110" s="466"/>
    </row>
    <row r="111" spans="1:18" ht="13.5" thickBot="1" x14ac:dyDescent="0.25">
      <c r="A111" s="803"/>
      <c r="B111" s="515"/>
      <c r="C111" s="535"/>
      <c r="D111" s="565"/>
      <c r="E111" s="546"/>
      <c r="F111" s="515"/>
      <c r="G111" s="547"/>
      <c r="H111" s="515"/>
      <c r="I111" s="547"/>
      <c r="J111" s="515"/>
      <c r="K111" s="985" t="str">
        <f>HYPERLINK("https://kaart.delfi.ee/?bookmark=73a75c2d8ed4a34c764e205c87288d20","Harku, Pikk 19")</f>
        <v>Harku, Pikk 19</v>
      </c>
      <c r="L111" s="776"/>
      <c r="M111" s="930" t="str">
        <f>HYPERLINK("https://kaart.delfi.ee/?bookmark=236e0f8de3f3d8e7138807663f9b5d14","Voka petangihall")</f>
        <v>Voka petangihall</v>
      </c>
      <c r="N111" s="934"/>
      <c r="R111" s="466"/>
    </row>
    <row r="112" spans="1:18" x14ac:dyDescent="0.2">
      <c r="A112" s="810"/>
      <c r="B112" s="509">
        <v>22</v>
      </c>
      <c r="C112" s="566"/>
      <c r="D112" s="567">
        <v>23</v>
      </c>
      <c r="E112" s="568"/>
      <c r="F112" s="567">
        <v>24</v>
      </c>
      <c r="G112" s="569"/>
      <c r="H112" s="567">
        <v>25</v>
      </c>
      <c r="I112" s="994"/>
      <c r="J112" s="703">
        <v>26</v>
      </c>
      <c r="K112" s="980" t="str">
        <f>HYPERLINK("https://www.petanque.ee/index.php?id=103839&amp;cid=1038","7. Klubide sari, 2. etapp")</f>
        <v>7. Klubide sari, 2. etapp</v>
      </c>
      <c r="L112" s="663">
        <v>27</v>
      </c>
      <c r="M112" s="1084" t="str">
        <f>HYPERLINK("#LT!$A$5","Voka Seeneturniir")</f>
        <v>Voka Seeneturniir</v>
      </c>
      <c r="N112" s="663">
        <v>28</v>
      </c>
      <c r="R112" s="466"/>
    </row>
    <row r="113" spans="1:18" x14ac:dyDescent="0.2">
      <c r="A113" s="811"/>
      <c r="B113" s="499"/>
      <c r="C113" s="570"/>
      <c r="D113" s="571"/>
      <c r="E113" s="572"/>
      <c r="F113" s="573"/>
      <c r="G113" s="574"/>
      <c r="H113" s="575"/>
      <c r="I113" s="576"/>
      <c r="J113" s="572"/>
      <c r="K113" s="981" t="s">
        <v>539</v>
      </c>
      <c r="L113" s="562"/>
      <c r="M113" s="1085"/>
      <c r="N113" s="1088"/>
      <c r="R113" s="466"/>
    </row>
    <row r="114" spans="1:18" ht="13.5" thickBot="1" x14ac:dyDescent="0.25">
      <c r="A114" s="812"/>
      <c r="B114" s="577"/>
      <c r="C114" s="578"/>
      <c r="D114" s="579"/>
      <c r="E114" s="580"/>
      <c r="F114" s="580"/>
      <c r="G114" s="581"/>
      <c r="H114" s="582"/>
      <c r="I114" s="583"/>
      <c r="J114" s="995"/>
      <c r="K114" s="983" t="str">
        <f>HYPERLINK("https://kaart.delfi.ee/?bookmark=73a75c2d8ed4a34c764e205c87288d20","Harku, Pikk 19")</f>
        <v>Harku, Pikk 19</v>
      </c>
      <c r="L114" s="1086"/>
      <c r="M114" s="1087" t="str">
        <f>HYPERLINK("https://kaart.delfi.ee/?bookmark=236e0f8de3f3d8e7138807663f9b5d14","Voka petangihall")</f>
        <v>Voka petangihall</v>
      </c>
      <c r="N114" s="1089"/>
      <c r="R114" s="466"/>
    </row>
    <row r="115" spans="1:18" s="1" customFormat="1" x14ac:dyDescent="0.2">
      <c r="A115" s="813" t="s">
        <v>337</v>
      </c>
      <c r="B115" s="30"/>
      <c r="C115" s="30"/>
      <c r="D115" s="28"/>
      <c r="E115" s="30"/>
      <c r="F115" s="29"/>
      <c r="G115" s="28"/>
      <c r="H115" s="28"/>
      <c r="I115" s="28"/>
      <c r="J115" s="28"/>
      <c r="K115" s="28"/>
      <c r="L115" s="28"/>
      <c r="M115" s="28"/>
      <c r="O115" s="43"/>
    </row>
    <row r="116" spans="1:18" x14ac:dyDescent="0.2">
      <c r="A116" s="814" t="s">
        <v>401</v>
      </c>
      <c r="B116" s="563"/>
      <c r="C116" s="563"/>
      <c r="D116" s="563"/>
      <c r="E116" s="563"/>
      <c r="F116" s="563"/>
      <c r="G116" s="563"/>
      <c r="H116" s="563"/>
      <c r="I116" s="563"/>
      <c r="J116" s="563"/>
      <c r="K116" s="563"/>
      <c r="L116" s="563"/>
      <c r="M116" s="563"/>
      <c r="P116" s="543"/>
      <c r="Q116" s="543"/>
      <c r="R116" s="543"/>
    </row>
    <row r="117" spans="1:18" x14ac:dyDescent="0.2">
      <c r="A117" s="815" t="s">
        <v>46</v>
      </c>
      <c r="B117" s="592"/>
      <c r="C117" s="592"/>
      <c r="D117" s="592"/>
      <c r="E117" s="592"/>
      <c r="F117" s="592"/>
      <c r="G117" s="592"/>
      <c r="H117" s="592"/>
      <c r="I117" s="592"/>
      <c r="J117" s="563"/>
      <c r="K117" s="563"/>
      <c r="L117" s="563"/>
      <c r="N117" s="32" t="str">
        <f>HYPERLINK("#'Juh Voka 6. sise-KV'!B1","Juhend")</f>
        <v>Juhend</v>
      </c>
      <c r="P117" s="543"/>
      <c r="Q117" s="543"/>
      <c r="R117" s="543"/>
    </row>
    <row r="118" spans="1:18" x14ac:dyDescent="0.2">
      <c r="A118" s="816" t="s">
        <v>336</v>
      </c>
      <c r="B118" s="584"/>
      <c r="C118" s="584"/>
      <c r="D118" s="584"/>
      <c r="E118" s="584"/>
      <c r="F118" s="584"/>
      <c r="G118" s="584"/>
      <c r="H118" s="584"/>
      <c r="I118" s="584"/>
      <c r="J118" s="543"/>
      <c r="K118" s="543"/>
      <c r="L118" s="543"/>
      <c r="M118" s="543"/>
      <c r="O118" s="543"/>
    </row>
    <row r="119" spans="1:18" x14ac:dyDescent="0.2">
      <c r="A119" s="817" t="s">
        <v>47</v>
      </c>
      <c r="N119" s="593" t="s">
        <v>296</v>
      </c>
    </row>
    <row r="120" spans="1:18" x14ac:dyDescent="0.2">
      <c r="A120" s="818"/>
      <c r="B120" s="585"/>
      <c r="C120" s="586"/>
      <c r="D120" s="586"/>
      <c r="E120" s="587"/>
      <c r="F120" s="587"/>
      <c r="G120" s="586"/>
      <c r="H120" s="588"/>
      <c r="I120" s="586"/>
      <c r="J120" s="586"/>
      <c r="K120" s="586"/>
      <c r="L120" s="586"/>
      <c r="M120" s="586"/>
      <c r="N120" s="586"/>
      <c r="O120" s="586"/>
      <c r="P120" s="586"/>
      <c r="Q120" s="586"/>
      <c r="R120" s="586"/>
    </row>
    <row r="121" spans="1:18" x14ac:dyDescent="0.2">
      <c r="B121" s="466"/>
      <c r="C121" s="466"/>
      <c r="D121" s="466"/>
      <c r="E121" s="465"/>
      <c r="F121" s="465"/>
      <c r="G121" s="466"/>
      <c r="H121" s="466"/>
      <c r="I121" s="466"/>
      <c r="J121" s="466"/>
      <c r="K121" s="466"/>
      <c r="L121" s="466"/>
      <c r="M121" s="466"/>
      <c r="N121" s="465"/>
      <c r="O121" s="466"/>
      <c r="P121" s="466"/>
      <c r="Q121" s="466"/>
      <c r="R121" s="466"/>
    </row>
    <row r="122" spans="1:18" x14ac:dyDescent="0.2">
      <c r="A122" s="788"/>
      <c r="B122" s="466"/>
      <c r="C122" s="466"/>
      <c r="D122" s="466"/>
      <c r="E122" s="465"/>
      <c r="F122" s="465"/>
      <c r="G122" s="466"/>
      <c r="H122" s="466"/>
      <c r="I122" s="466"/>
      <c r="J122" s="466"/>
      <c r="K122" s="466"/>
      <c r="L122" s="466"/>
      <c r="M122" s="466"/>
      <c r="N122" s="465"/>
      <c r="O122" s="466"/>
      <c r="P122" s="466"/>
      <c r="Q122" s="466"/>
      <c r="R122" s="466"/>
    </row>
    <row r="123" spans="1:18" x14ac:dyDescent="0.2">
      <c r="A123" s="788"/>
      <c r="B123" s="466"/>
      <c r="C123" s="466"/>
      <c r="D123" s="466"/>
      <c r="E123" s="465"/>
      <c r="F123" s="465"/>
      <c r="G123" s="466"/>
      <c r="H123" s="466"/>
      <c r="I123" s="466"/>
      <c r="J123" s="466"/>
      <c r="K123" s="466"/>
      <c r="L123" s="466"/>
      <c r="M123" s="466"/>
      <c r="N123" s="465"/>
      <c r="O123" s="466"/>
      <c r="P123" s="466"/>
      <c r="Q123" s="466"/>
      <c r="R123" s="466"/>
    </row>
  </sheetData>
  <mergeCells count="1">
    <mergeCell ref="I3:J3"/>
  </mergeCells>
  <pageMargins left="0.31496062992125984" right="0.27559055118110237" top="0.27559055118110237" bottom="0.27559055118110237" header="0.27559055118110237" footer="0"/>
  <pageSetup paperSize="9" fitToHeight="0" orientation="portrait" verticalDpi="1200" r:id="rId1"/>
  <headerFooter>
    <oddHeader>&amp;R&amp;9&amp;P. leht &amp;N&amp; -st</oddHeader>
  </headerFooter>
  <rowBreaks count="1" manualBreakCount="1">
    <brk id="70" max="16383" man="1"/>
  </rowBreaks>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pageSetUpPr fitToPage="1"/>
  </sheetPr>
  <dimension ref="A1:XFD312"/>
  <sheetViews>
    <sheetView showGridLines="0" showRowColHeaders="0" workbookViewId="0">
      <pane ySplit="1" topLeftCell="A2" activePane="bottomLeft" state="frozen"/>
      <selection pane="bottomLeft" activeCell="A5" sqref="A5"/>
    </sheetView>
  </sheetViews>
  <sheetFormatPr defaultRowHeight="12.75" x14ac:dyDescent="0.2"/>
  <cols>
    <col min="1" max="1" width="3.28515625" style="783" customWidth="1"/>
    <col min="2" max="2" width="32.5703125" style="783" bestFit="1" customWidth="1"/>
    <col min="3" max="3" width="4.7109375" style="783" customWidth="1"/>
    <col min="4" max="4" width="1.140625" style="783" customWidth="1"/>
    <col min="5" max="5" width="2.7109375" style="783" customWidth="1"/>
    <col min="6" max="6" width="9.140625" style="783"/>
    <col min="7" max="7" width="2.7109375" style="783" customWidth="1"/>
    <col min="8" max="8" width="1.140625" style="783" customWidth="1"/>
    <col min="9" max="9" width="2.7109375" style="783" customWidth="1"/>
    <col min="10" max="10" width="9.140625" style="783"/>
    <col min="11" max="11" width="2.7109375" style="783" customWidth="1"/>
    <col min="12" max="12" width="1.140625" style="783" customWidth="1"/>
    <col min="13" max="13" width="2.7109375" style="783" customWidth="1"/>
    <col min="14" max="14" width="9.140625" style="783"/>
    <col min="15" max="15" width="2.7109375" style="783" customWidth="1"/>
    <col min="16" max="16" width="1.140625" style="783" customWidth="1"/>
    <col min="17" max="17" width="2.7109375" style="783" customWidth="1"/>
    <col min="18" max="18" width="9.140625" style="783"/>
    <col min="19" max="19" width="2.7109375" style="783" hidden="1" customWidth="1"/>
    <col min="20" max="20" width="1.140625" style="783" hidden="1" customWidth="1"/>
    <col min="21" max="21" width="2.7109375" style="783" hidden="1" customWidth="1"/>
    <col min="22" max="22" width="0" style="783" hidden="1" customWidth="1"/>
    <col min="23" max="23" width="5.7109375" style="783" customWidth="1"/>
    <col min="24" max="24" width="5.5703125" style="783" customWidth="1"/>
    <col min="25" max="25" width="7.42578125" style="783" customWidth="1"/>
    <col min="26" max="26" width="2.7109375" style="783" customWidth="1"/>
    <col min="27" max="27" width="1.140625" style="783" customWidth="1"/>
    <col min="28" max="28" width="2.7109375" style="783" customWidth="1"/>
    <col min="29" max="29" width="4.7109375" style="783" customWidth="1"/>
    <col min="30" max="31" width="9.140625" style="783" hidden="1" customWidth="1"/>
    <col min="32" max="32" width="17" style="783" hidden="1" customWidth="1"/>
    <col min="33" max="33" width="9.140625" style="783" hidden="1" customWidth="1"/>
    <col min="34" max="34" width="14.85546875" style="783" hidden="1" customWidth="1"/>
    <col min="35" max="35" width="9.140625" style="783" hidden="1" customWidth="1"/>
    <col min="36" max="36" width="17.28515625" style="783" hidden="1" customWidth="1"/>
    <col min="37" max="37" width="9.140625" style="783" hidden="1" customWidth="1"/>
    <col min="38" max="38" width="13.85546875" style="783" hidden="1" customWidth="1"/>
    <col min="39" max="39" width="9.140625" style="783" hidden="1" customWidth="1"/>
    <col min="40" max="40" width="17.28515625" style="783" hidden="1" customWidth="1"/>
    <col min="41" max="41" width="9.140625" style="783" hidden="1" customWidth="1"/>
    <col min="42" max="42" width="13.85546875" style="783" hidden="1" customWidth="1"/>
    <col min="43" max="16384" width="9.140625" style="783"/>
  </cols>
  <sheetData>
    <row r="1" spans="1:42" x14ac:dyDescent="0.2">
      <c r="A1" s="226" t="str">
        <f>UPPER((Kalend!E11)&amp;" - "&amp;(Kalend!C11))&amp;" - "&amp;LOWER(Kalend!D11)&amp;" - "&amp;(Kalend!A11)&amp;" kell "&amp;(Kalend!B11)&amp;" - "&amp;(Kalend!F11)</f>
        <v>V4 - VOKA VI SISE-KV 4. ETAPP - duo - P, 17.12.2023 kell 11:00 - Voka petangihall</v>
      </c>
      <c r="O1" s="157"/>
      <c r="P1" s="157"/>
      <c r="Q1" s="198"/>
      <c r="R1" s="198"/>
      <c r="S1" s="198"/>
      <c r="T1" s="38"/>
      <c r="U1" s="38"/>
      <c r="V1" s="38"/>
      <c r="W1" s="157"/>
      <c r="X1" s="28"/>
      <c r="Y1" s="157"/>
      <c r="Z1" s="157"/>
      <c r="AD1" s="44" t="s">
        <v>72</v>
      </c>
      <c r="AE1" s="228"/>
      <c r="AF1" s="228"/>
      <c r="AG1" s="228"/>
      <c r="AH1" s="228"/>
      <c r="AI1" s="228"/>
      <c r="AJ1" s="228"/>
      <c r="AK1" s="228"/>
      <c r="AL1" s="228"/>
      <c r="AM1" s="228"/>
      <c r="AN1" s="228"/>
      <c r="AO1" s="351"/>
      <c r="AP1" s="351"/>
    </row>
    <row r="2" spans="1:42" x14ac:dyDescent="0.2">
      <c r="A2" s="628"/>
      <c r="F2" s="157"/>
      <c r="L2" s="632"/>
      <c r="M2" s="632"/>
      <c r="N2" s="632"/>
      <c r="O2" s="633"/>
      <c r="P2" s="633"/>
      <c r="Q2" s="633"/>
      <c r="R2" s="629" t="s">
        <v>235</v>
      </c>
      <c r="S2" s="633"/>
      <c r="T2" s="632"/>
      <c r="U2" s="632"/>
      <c r="V2" s="632"/>
      <c r="W2" s="630">
        <v>1</v>
      </c>
      <c r="X2" s="631" t="s">
        <v>236</v>
      </c>
      <c r="Y2" s="633"/>
      <c r="Z2" s="633"/>
      <c r="AA2" s="633"/>
      <c r="AB2" s="633"/>
      <c r="AE2" s="157"/>
      <c r="AG2" s="157"/>
      <c r="AH2" s="157"/>
      <c r="AI2" s="157"/>
      <c r="AJ2" s="157"/>
      <c r="AK2" s="157"/>
      <c r="AL2" s="157"/>
      <c r="AM2" s="157"/>
      <c r="AN2" s="157"/>
    </row>
    <row r="3" spans="1:42" x14ac:dyDescent="0.2">
      <c r="A3" s="628"/>
      <c r="F3" s="157"/>
      <c r="L3" s="633"/>
      <c r="M3" s="633"/>
      <c r="N3" s="633"/>
      <c r="O3" s="633"/>
      <c r="P3" s="633"/>
      <c r="Q3" s="633"/>
      <c r="R3" s="634" t="s">
        <v>237</v>
      </c>
      <c r="S3" s="633"/>
      <c r="T3" s="633"/>
      <c r="U3" s="633"/>
      <c r="V3" s="633"/>
      <c r="W3" s="630">
        <v>0.5</v>
      </c>
      <c r="X3" s="631" t="s">
        <v>236</v>
      </c>
      <c r="Y3" s="633"/>
      <c r="Z3" s="633"/>
      <c r="AA3" s="633"/>
      <c r="AB3" s="633"/>
      <c r="AE3" s="234"/>
      <c r="AF3" s="234"/>
      <c r="AG3" s="234"/>
      <c r="AH3" s="225"/>
      <c r="AI3" s="234"/>
      <c r="AJ3" s="234"/>
      <c r="AK3" s="234"/>
      <c r="AL3" s="234"/>
      <c r="AM3" s="234"/>
      <c r="AN3" s="234"/>
      <c r="AO3" s="234"/>
      <c r="AP3" s="234"/>
    </row>
    <row r="4" spans="1:42" x14ac:dyDescent="0.2">
      <c r="F4" s="157"/>
      <c r="L4" s="633"/>
      <c r="M4" s="633"/>
      <c r="N4" s="633"/>
      <c r="O4" s="633"/>
      <c r="P4" s="633"/>
      <c r="Q4" s="633"/>
      <c r="R4" s="635" t="s">
        <v>238</v>
      </c>
      <c r="S4" s="633"/>
      <c r="T4" s="633"/>
      <c r="U4" s="633"/>
      <c r="V4" s="633"/>
      <c r="W4" s="630">
        <v>0</v>
      </c>
      <c r="X4" s="631" t="s">
        <v>236</v>
      </c>
      <c r="Y4" s="633"/>
      <c r="Z4" s="633"/>
      <c r="AA4" s="633"/>
      <c r="AB4" s="633"/>
    </row>
    <row r="5" spans="1:42" x14ac:dyDescent="0.2">
      <c r="F5" s="157"/>
      <c r="L5" s="157"/>
      <c r="M5" s="157"/>
      <c r="N5" s="157"/>
      <c r="O5" s="157"/>
      <c r="P5" s="157"/>
      <c r="Q5" s="157"/>
      <c r="R5" s="157"/>
      <c r="S5" s="157"/>
      <c r="T5" s="157"/>
      <c r="U5" s="157"/>
      <c r="W5" s="157"/>
      <c r="X5" s="157"/>
      <c r="Y5" s="157"/>
      <c r="Z5" s="157"/>
      <c r="AA5" s="157"/>
      <c r="AB5" s="414" t="s">
        <v>310</v>
      </c>
      <c r="AD5" s="411" t="s">
        <v>215</v>
      </c>
    </row>
    <row r="6" spans="1:42" x14ac:dyDescent="0.2">
      <c r="A6" s="382" t="s">
        <v>10</v>
      </c>
      <c r="B6" s="1114" t="s">
        <v>57</v>
      </c>
      <c r="C6" s="782" t="s">
        <v>172</v>
      </c>
      <c r="D6" s="638"/>
      <c r="E6" s="638"/>
      <c r="F6" s="639"/>
      <c r="G6" s="782" t="s">
        <v>175</v>
      </c>
      <c r="H6" s="638"/>
      <c r="I6" s="638"/>
      <c r="J6" s="639"/>
      <c r="K6" s="782" t="s">
        <v>178</v>
      </c>
      <c r="L6" s="638"/>
      <c r="M6" s="638"/>
      <c r="N6" s="639"/>
      <c r="O6" s="782" t="s">
        <v>181</v>
      </c>
      <c r="P6" s="638"/>
      <c r="Q6" s="638"/>
      <c r="R6" s="639"/>
      <c r="S6" s="782" t="s">
        <v>183</v>
      </c>
      <c r="T6" s="638"/>
      <c r="U6" s="638"/>
      <c r="V6" s="639"/>
      <c r="W6" s="382" t="s">
        <v>80</v>
      </c>
      <c r="X6" s="386" t="s">
        <v>297</v>
      </c>
      <c r="Y6" s="975" t="s">
        <v>347</v>
      </c>
      <c r="Z6" s="386"/>
      <c r="AA6" s="642" t="s">
        <v>298</v>
      </c>
      <c r="AB6" s="643"/>
      <c r="AC6" s="644" t="s">
        <v>171</v>
      </c>
      <c r="AD6" s="158" t="s">
        <v>302</v>
      </c>
      <c r="AE6" s="159"/>
      <c r="AF6" s="159" t="s">
        <v>231</v>
      </c>
      <c r="AG6" s="159"/>
      <c r="AH6" s="229" t="s">
        <v>232</v>
      </c>
      <c r="AI6" s="159"/>
      <c r="AJ6" s="159" t="s">
        <v>233</v>
      </c>
      <c r="AK6" s="160"/>
      <c r="AL6" s="159" t="s">
        <v>234</v>
      </c>
      <c r="AM6" s="160"/>
      <c r="AN6" s="160" t="s">
        <v>308</v>
      </c>
      <c r="AO6" s="410"/>
      <c r="AP6" s="160" t="s">
        <v>309</v>
      </c>
    </row>
    <row r="7" spans="1:42" x14ac:dyDescent="0.2">
      <c r="A7" s="1115">
        <v>1</v>
      </c>
      <c r="B7" s="1107" t="s">
        <v>518</v>
      </c>
      <c r="C7" s="1108">
        <v>13</v>
      </c>
      <c r="D7" s="1109" t="s">
        <v>299</v>
      </c>
      <c r="E7" s="1110">
        <v>7</v>
      </c>
      <c r="F7" s="1107" t="s">
        <v>341</v>
      </c>
      <c r="G7" s="1108">
        <v>13</v>
      </c>
      <c r="H7" s="1109" t="s">
        <v>299</v>
      </c>
      <c r="I7" s="1110">
        <v>5</v>
      </c>
      <c r="J7" s="1107" t="s">
        <v>521</v>
      </c>
      <c r="K7" s="1108">
        <v>13</v>
      </c>
      <c r="L7" s="1109" t="s">
        <v>299</v>
      </c>
      <c r="M7" s="1110">
        <v>4</v>
      </c>
      <c r="N7" s="1107" t="s">
        <v>352</v>
      </c>
      <c r="O7" s="1108">
        <v>13</v>
      </c>
      <c r="P7" s="1109" t="s">
        <v>299</v>
      </c>
      <c r="Q7" s="1110">
        <v>9</v>
      </c>
      <c r="R7" s="1107" t="s">
        <v>257</v>
      </c>
      <c r="S7" s="976"/>
      <c r="T7" s="624" t="s">
        <v>299</v>
      </c>
      <c r="U7" s="624"/>
      <c r="V7" s="625"/>
      <c r="W7" s="394">
        <f t="shared" ref="W7:W17" si="0">IF(C7&gt;E7,W$2,IF(C7&lt;E7,W$4,IF(ISNUMBER(C7),W$3,0)))+IF(G7&gt;I7,W$2,IF(G7&lt;I7,W$4,IF(ISNUMBER(G7),W$3,0)))+IF(K7&gt;M7,W$2,IF(K7&lt;M7,W$4,IF(ISNUMBER(K7),W$3,0)))+IF(O7&gt;Q7,W$2,IF(O7&lt;Q7,W$4,IF(ISNUMBER(O7),W$3,0)))+IF(S7&gt;U7,W$2,IF(S7&lt;U7,W$4,IF(ISNUMBER(S7),W$3,0)))</f>
        <v>4</v>
      </c>
      <c r="X7" s="784">
        <v>14</v>
      </c>
      <c r="Y7" s="784"/>
      <c r="Z7" s="976">
        <f t="shared" ref="Z7:Z17" si="1">C7+G7+K7+O7+S7</f>
        <v>52</v>
      </c>
      <c r="AA7" s="623" t="s">
        <v>299</v>
      </c>
      <c r="AB7" s="647">
        <f t="shared" ref="AB7:AB17" si="2">E7+I7+M7+Q7+U7</f>
        <v>25</v>
      </c>
      <c r="AC7" s="397">
        <f t="shared" ref="AC7:AC17" si="3">Z7-AB7</f>
        <v>27</v>
      </c>
      <c r="AD7" s="231">
        <f t="shared" ref="AD7:AD10" si="4">SUM(AE7:AL7)</f>
        <v>272</v>
      </c>
      <c r="AE7" s="232">
        <f>IFERROR(INDEX(V!$R:$R,MATCH(AF7,V!$L:$L,0)),"")</f>
        <v>136</v>
      </c>
      <c r="AF7" s="233" t="str">
        <f t="shared" ref="AF7:AF17" si="5">IFERROR(LEFT($B7,(FIND(",",$B7,1)-1)),"")</f>
        <v>Aarne Välja</v>
      </c>
      <c r="AG7" s="232">
        <f>IFERROR(INDEX(V!$R:$R,MATCH(AH7,V!$L:$L,0)),"")</f>
        <v>136</v>
      </c>
      <c r="AH7" s="233" t="str">
        <f t="shared" ref="AH7:AH17" si="6">IFERROR(MID($B7,FIND(", ",$B7)+2,256),"")</f>
        <v>Jaan Sepp</v>
      </c>
      <c r="AI7" s="232" t="str">
        <f>IFERROR(INDEX(V!$R:$R,MATCH(AJ7,V!$L:$L,0)),"")</f>
        <v/>
      </c>
      <c r="AJ7" s="233" t="str">
        <f t="shared" ref="AJ7:AJ17" si="7">IFERROR(MID($B7,FIND("^",SUBSTITUTE($B7,", ","^",1))+2,FIND("^",SUBSTITUTE($B7,", ","^",2))-FIND("^",SUBSTITUTE($B7,", ","^",1))-2),"")</f>
        <v/>
      </c>
      <c r="AK7" s="232" t="str">
        <f>IFERROR(INDEX(V!$R:$R,MATCH(AL7,V!$L:$L,0)),"")</f>
        <v/>
      </c>
      <c r="AL7" s="233" t="str">
        <f t="shared" ref="AL7:AL17" si="8">IFERROR(MID($B7,FIND(", ",$B7,FIND(", ",$B7,FIND(", ",$B7))+1)+2,30000),"")</f>
        <v/>
      </c>
      <c r="AM7" s="232" t="str">
        <f>IFERROR(INDEX(V!$R:$R,MATCH(AN7,V!$L:$L,0)),"")</f>
        <v/>
      </c>
      <c r="AN7" s="233" t="str">
        <f t="shared" ref="AN7:AN17" si="9">IFERROR(MID($B7,FIND(", ",$B7,FIND(", ",$B7)+1)+2,FIND(", ",$B7,FIND(", ",$B7,FIND(", ",$B7)+1)+1)-FIND(", ",$B7,FIND(", ",$B7)+1)-2),"")</f>
        <v/>
      </c>
      <c r="AO7" s="232" t="str">
        <f>IFERROR(INDEX(V!$R:$R,MATCH(AP7,V!$L:$L,0)),"")</f>
        <v/>
      </c>
      <c r="AP7" s="233" t="str">
        <f t="shared" ref="AP7:AP17" si="10">IFERROR(MID($B7,FIND(", ",$B7,FIND(", ",$B7,FIND(", ",$B7)+1)+1)+2,30000),"")</f>
        <v/>
      </c>
    </row>
    <row r="8" spans="1:42" x14ac:dyDescent="0.2">
      <c r="A8" s="1115">
        <v>2</v>
      </c>
      <c r="B8" s="1107" t="s">
        <v>257</v>
      </c>
      <c r="C8" s="1108">
        <v>13</v>
      </c>
      <c r="D8" s="1109" t="s">
        <v>299</v>
      </c>
      <c r="E8" s="1110">
        <v>11</v>
      </c>
      <c r="F8" s="1107" t="s">
        <v>533</v>
      </c>
      <c r="G8" s="1108">
        <v>11</v>
      </c>
      <c r="H8" s="1109" t="s">
        <v>299</v>
      </c>
      <c r="I8" s="1110">
        <v>8</v>
      </c>
      <c r="J8" s="1107" t="s">
        <v>356</v>
      </c>
      <c r="K8" s="1108">
        <v>13</v>
      </c>
      <c r="L8" s="1109" t="s">
        <v>299</v>
      </c>
      <c r="M8" s="1110">
        <v>11</v>
      </c>
      <c r="N8" s="1107" t="s">
        <v>364</v>
      </c>
      <c r="O8" s="1108">
        <v>9</v>
      </c>
      <c r="P8" s="1109" t="s">
        <v>299</v>
      </c>
      <c r="Q8" s="1110">
        <v>13</v>
      </c>
      <c r="R8" s="1107" t="s">
        <v>518</v>
      </c>
      <c r="S8" s="976"/>
      <c r="T8" s="624" t="s">
        <v>299</v>
      </c>
      <c r="U8" s="624"/>
      <c r="V8" s="625"/>
      <c r="W8" s="394">
        <f t="shared" si="0"/>
        <v>3</v>
      </c>
      <c r="X8" s="784">
        <v>22</v>
      </c>
      <c r="Y8" s="784"/>
      <c r="Z8" s="976">
        <f t="shared" si="1"/>
        <v>46</v>
      </c>
      <c r="AA8" s="623" t="s">
        <v>299</v>
      </c>
      <c r="AB8" s="647">
        <f t="shared" si="2"/>
        <v>43</v>
      </c>
      <c r="AC8" s="397">
        <f t="shared" si="3"/>
        <v>3</v>
      </c>
      <c r="AD8" s="231">
        <f t="shared" si="4"/>
        <v>196</v>
      </c>
      <c r="AE8" s="232">
        <f>IFERROR(INDEX(V!$R:$R,MATCH(AF8,V!$L:$L,0)),"")</f>
        <v>98</v>
      </c>
      <c r="AF8" s="233" t="str">
        <f t="shared" si="5"/>
        <v>Ljudmila Varendi</v>
      </c>
      <c r="AG8" s="232">
        <f>IFERROR(INDEX(V!$R:$R,MATCH(AH8,V!$L:$L,0)),"")</f>
        <v>98</v>
      </c>
      <c r="AH8" s="233" t="str">
        <f t="shared" si="6"/>
        <v>Viktor Švarõgin</v>
      </c>
      <c r="AI8" s="232" t="str">
        <f>IFERROR(INDEX(V!$R:$R,MATCH(AJ8,V!$L:$L,0)),"")</f>
        <v/>
      </c>
      <c r="AJ8" s="233" t="str">
        <f t="shared" si="7"/>
        <v/>
      </c>
      <c r="AK8" s="232" t="str">
        <f>IFERROR(INDEX(V!$R:$R,MATCH(AL8,V!$L:$L,0)),"")</f>
        <v/>
      </c>
      <c r="AL8" s="233" t="str">
        <f t="shared" si="8"/>
        <v/>
      </c>
      <c r="AM8" s="232" t="str">
        <f>IFERROR(INDEX(V!$R:$R,MATCH(AN8,V!$L:$L,0)),"")</f>
        <v/>
      </c>
      <c r="AN8" s="233" t="str">
        <f t="shared" si="9"/>
        <v/>
      </c>
      <c r="AO8" s="232" t="str">
        <f>IFERROR(INDEX(V!$R:$R,MATCH(AP8,V!$L:$L,0)),"")</f>
        <v/>
      </c>
      <c r="AP8" s="233" t="str">
        <f t="shared" si="10"/>
        <v/>
      </c>
    </row>
    <row r="9" spans="1:42" x14ac:dyDescent="0.2">
      <c r="A9" s="1115">
        <v>3</v>
      </c>
      <c r="B9" s="1107" t="s">
        <v>356</v>
      </c>
      <c r="C9" s="1108">
        <v>13</v>
      </c>
      <c r="D9" s="1109" t="s">
        <v>299</v>
      </c>
      <c r="E9" s="1110">
        <v>12</v>
      </c>
      <c r="F9" s="1107" t="s">
        <v>538</v>
      </c>
      <c r="G9" s="1108">
        <v>8</v>
      </c>
      <c r="H9" s="1109" t="s">
        <v>299</v>
      </c>
      <c r="I9" s="1110">
        <v>11</v>
      </c>
      <c r="J9" s="1107" t="s">
        <v>257</v>
      </c>
      <c r="K9" s="1108">
        <v>13</v>
      </c>
      <c r="L9" s="1109" t="s">
        <v>299</v>
      </c>
      <c r="M9" s="1110">
        <v>3</v>
      </c>
      <c r="N9" s="1107" t="s">
        <v>533</v>
      </c>
      <c r="O9" s="1108">
        <v>13</v>
      </c>
      <c r="P9" s="1109" t="s">
        <v>299</v>
      </c>
      <c r="Q9" s="1110">
        <v>11</v>
      </c>
      <c r="R9" s="1107" t="s">
        <v>364</v>
      </c>
      <c r="S9" s="976"/>
      <c r="T9" s="624" t="s">
        <v>299</v>
      </c>
      <c r="U9" s="624"/>
      <c r="V9" s="625"/>
      <c r="W9" s="394">
        <f t="shared" si="0"/>
        <v>3</v>
      </c>
      <c r="X9" s="784">
        <v>18</v>
      </c>
      <c r="Y9" s="784"/>
      <c r="Z9" s="976">
        <f t="shared" si="1"/>
        <v>47</v>
      </c>
      <c r="AA9" s="623" t="s">
        <v>299</v>
      </c>
      <c r="AB9" s="647">
        <f t="shared" si="2"/>
        <v>37</v>
      </c>
      <c r="AC9" s="397">
        <f t="shared" si="3"/>
        <v>10</v>
      </c>
      <c r="AD9" s="231">
        <f t="shared" si="4"/>
        <v>296</v>
      </c>
      <c r="AE9" s="232">
        <f>IFERROR(INDEX(V!$R:$R,MATCH(AF9,V!$L:$L,0)),"")</f>
        <v>172</v>
      </c>
      <c r="AF9" s="233" t="str">
        <f t="shared" si="5"/>
        <v>Olav Türk</v>
      </c>
      <c r="AG9" s="232">
        <f>IFERROR(INDEX(V!$R:$R,MATCH(AH9,V!$L:$L,0)),"")</f>
        <v>124</v>
      </c>
      <c r="AH9" s="233" t="str">
        <f t="shared" si="6"/>
        <v>Sirje Maala</v>
      </c>
      <c r="AI9" s="232" t="str">
        <f>IFERROR(INDEX(V!$R:$R,MATCH(AJ9,V!$L:$L,0)),"")</f>
        <v/>
      </c>
      <c r="AJ9" s="233" t="str">
        <f t="shared" si="7"/>
        <v/>
      </c>
      <c r="AK9" s="232" t="str">
        <f>IFERROR(INDEX(V!$R:$R,MATCH(AL9,V!$L:$L,0)),"")</f>
        <v/>
      </c>
      <c r="AL9" s="233" t="str">
        <f t="shared" si="8"/>
        <v/>
      </c>
      <c r="AM9" s="232" t="str">
        <f>IFERROR(INDEX(V!$R:$R,MATCH(AN9,V!$L:$L,0)),"")</f>
        <v/>
      </c>
      <c r="AN9" s="233" t="str">
        <f t="shared" si="9"/>
        <v/>
      </c>
      <c r="AO9" s="232" t="str">
        <f>IFERROR(INDEX(V!$R:$R,MATCH(AP9,V!$L:$L,0)),"")</f>
        <v/>
      </c>
      <c r="AP9" s="233" t="str">
        <f t="shared" si="10"/>
        <v/>
      </c>
    </row>
    <row r="10" spans="1:42" ht="25.5" x14ac:dyDescent="0.2">
      <c r="A10" s="1115">
        <v>4</v>
      </c>
      <c r="B10" s="1111" t="s">
        <v>638</v>
      </c>
      <c r="C10" s="1108">
        <v>11</v>
      </c>
      <c r="D10" s="1109" t="s">
        <v>299</v>
      </c>
      <c r="E10" s="1110">
        <v>13</v>
      </c>
      <c r="F10" s="1107" t="s">
        <v>257</v>
      </c>
      <c r="G10" s="1108">
        <v>13</v>
      </c>
      <c r="H10" s="1109" t="s">
        <v>299</v>
      </c>
      <c r="I10" s="1110">
        <v>6</v>
      </c>
      <c r="J10" s="1107" t="s">
        <v>538</v>
      </c>
      <c r="K10" s="1108">
        <v>3</v>
      </c>
      <c r="L10" s="1109" t="s">
        <v>299</v>
      </c>
      <c r="M10" s="1110">
        <v>13</v>
      </c>
      <c r="N10" s="1107" t="s">
        <v>356</v>
      </c>
      <c r="O10" s="1108">
        <v>13</v>
      </c>
      <c r="P10" s="1109" t="s">
        <v>299</v>
      </c>
      <c r="Q10" s="1110">
        <v>10</v>
      </c>
      <c r="R10" s="1107" t="s">
        <v>521</v>
      </c>
      <c r="S10" s="976"/>
      <c r="T10" s="624" t="s">
        <v>299</v>
      </c>
      <c r="U10" s="624"/>
      <c r="V10" s="625"/>
      <c r="W10" s="394">
        <f t="shared" si="0"/>
        <v>2</v>
      </c>
      <c r="X10" s="784">
        <v>20</v>
      </c>
      <c r="Y10" s="784"/>
      <c r="Z10" s="976">
        <f t="shared" si="1"/>
        <v>40</v>
      </c>
      <c r="AA10" s="623" t="s">
        <v>299</v>
      </c>
      <c r="AB10" s="647">
        <f t="shared" si="2"/>
        <v>42</v>
      </c>
      <c r="AC10" s="397">
        <f t="shared" si="3"/>
        <v>-2</v>
      </c>
      <c r="AD10" s="231">
        <f t="shared" si="4"/>
        <v>272</v>
      </c>
      <c r="AE10" s="232">
        <f>IFERROR(INDEX(V!$R:$R,MATCH(AF10,V!$L:$L,0)),"")</f>
        <v>62</v>
      </c>
      <c r="AF10" s="233" t="str">
        <f t="shared" si="5"/>
        <v>Johannes Neiland</v>
      </c>
      <c r="AG10" s="232" t="str">
        <f>IFERROR(INDEX(V!$R:$R,MATCH(AH10,V!$L:$L,0)),"")</f>
        <v/>
      </c>
      <c r="AH10" s="233" t="str">
        <f t="shared" si="6"/>
        <v>Kaspar Mänd, Oleg Rõndenkov</v>
      </c>
      <c r="AI10" s="232">
        <f>IFERROR(INDEX(V!$R:$R,MATCH(AJ10,V!$L:$L,0)),"")</f>
        <v>128</v>
      </c>
      <c r="AJ10" s="233" t="str">
        <f t="shared" si="7"/>
        <v>Kaspar Mänd</v>
      </c>
      <c r="AK10" s="232">
        <f>IFERROR(INDEX(V!$R:$R,MATCH(AL10,V!$L:$L,0)),"")</f>
        <v>82</v>
      </c>
      <c r="AL10" s="233" t="str">
        <f t="shared" si="8"/>
        <v>Oleg Rõndenkov</v>
      </c>
      <c r="AM10" s="232" t="str">
        <f>IFERROR(INDEX(V!$R:$R,MATCH(AN10,V!$L:$L,0)),"")</f>
        <v/>
      </c>
      <c r="AN10" s="233" t="str">
        <f t="shared" si="9"/>
        <v/>
      </c>
      <c r="AO10" s="232" t="str">
        <f>IFERROR(INDEX(V!$R:$R,MATCH(AP10,V!$L:$L,0)),"")</f>
        <v/>
      </c>
      <c r="AP10" s="233" t="str">
        <f t="shared" si="10"/>
        <v/>
      </c>
    </row>
    <row r="11" spans="1:42" x14ac:dyDescent="0.2">
      <c r="A11" s="1115">
        <v>5</v>
      </c>
      <c r="B11" s="1107" t="s">
        <v>364</v>
      </c>
      <c r="C11" s="1108">
        <v>13</v>
      </c>
      <c r="D11" s="1109" t="s">
        <v>299</v>
      </c>
      <c r="E11" s="1110">
        <v>6</v>
      </c>
      <c r="F11" s="1107" t="s">
        <v>536</v>
      </c>
      <c r="G11" s="1108">
        <v>13</v>
      </c>
      <c r="H11" s="1109" t="s">
        <v>299</v>
      </c>
      <c r="I11" s="1110">
        <v>6</v>
      </c>
      <c r="J11" s="1107" t="s">
        <v>352</v>
      </c>
      <c r="K11" s="1108">
        <v>11</v>
      </c>
      <c r="L11" s="1109" t="s">
        <v>299</v>
      </c>
      <c r="M11" s="1110">
        <v>13</v>
      </c>
      <c r="N11" s="1107" t="s">
        <v>257</v>
      </c>
      <c r="O11" s="1108">
        <v>11</v>
      </c>
      <c r="P11" s="1109" t="s">
        <v>299</v>
      </c>
      <c r="Q11" s="1110">
        <v>13</v>
      </c>
      <c r="R11" s="1107" t="s">
        <v>356</v>
      </c>
      <c r="S11" s="976"/>
      <c r="T11" s="624" t="s">
        <v>299</v>
      </c>
      <c r="U11" s="624"/>
      <c r="V11" s="625"/>
      <c r="W11" s="394">
        <f t="shared" si="0"/>
        <v>2</v>
      </c>
      <c r="X11" s="784">
        <v>18</v>
      </c>
      <c r="Y11" s="784"/>
      <c r="Z11" s="976">
        <f t="shared" si="1"/>
        <v>48</v>
      </c>
      <c r="AA11" s="623" t="s">
        <v>299</v>
      </c>
      <c r="AB11" s="647">
        <f t="shared" si="2"/>
        <v>38</v>
      </c>
      <c r="AC11" s="397">
        <f t="shared" si="3"/>
        <v>10</v>
      </c>
      <c r="AD11" s="231">
        <f t="shared" ref="AD11:AD13" si="11">SUM(AE11:AL11)</f>
        <v>298</v>
      </c>
      <c r="AE11" s="232">
        <f>IFERROR(INDEX(V!$R:$R,MATCH(AF11,V!$L:$L,0)),"")</f>
        <v>160</v>
      </c>
      <c r="AF11" s="233" t="str">
        <f t="shared" si="5"/>
        <v>Ivar Viljaste</v>
      </c>
      <c r="AG11" s="232">
        <f>IFERROR(INDEX(V!$R:$R,MATCH(AH11,V!$L:$L,0)),"")</f>
        <v>138</v>
      </c>
      <c r="AH11" s="233" t="str">
        <f t="shared" si="6"/>
        <v>Sirje Viljaste</v>
      </c>
      <c r="AI11" s="232" t="str">
        <f>IFERROR(INDEX(V!$R:$R,MATCH(AJ11,V!$L:$L,0)),"")</f>
        <v/>
      </c>
      <c r="AJ11" s="233" t="str">
        <f t="shared" si="7"/>
        <v/>
      </c>
      <c r="AK11" s="232" t="str">
        <f>IFERROR(INDEX(V!$R:$R,MATCH(AL11,V!$L:$L,0)),"")</f>
        <v/>
      </c>
      <c r="AL11" s="233" t="str">
        <f t="shared" si="8"/>
        <v/>
      </c>
      <c r="AM11" s="232" t="str">
        <f>IFERROR(INDEX(V!$R:$R,MATCH(AN11,V!$L:$L,0)),"")</f>
        <v/>
      </c>
      <c r="AN11" s="233" t="str">
        <f t="shared" si="9"/>
        <v/>
      </c>
      <c r="AO11" s="232" t="str">
        <f>IFERROR(INDEX(V!$R:$R,MATCH(AP11,V!$L:$L,0)),"")</f>
        <v/>
      </c>
      <c r="AP11" s="233" t="str">
        <f t="shared" si="10"/>
        <v/>
      </c>
    </row>
    <row r="12" spans="1:42" x14ac:dyDescent="0.2">
      <c r="A12" s="1115">
        <v>6</v>
      </c>
      <c r="B12" s="1107" t="s">
        <v>521</v>
      </c>
      <c r="C12" s="1108">
        <v>13</v>
      </c>
      <c r="D12" s="1109" t="s">
        <v>299</v>
      </c>
      <c r="E12" s="1110">
        <v>8</v>
      </c>
      <c r="F12" s="1107" t="s">
        <v>355</v>
      </c>
      <c r="G12" s="1108">
        <v>5</v>
      </c>
      <c r="H12" s="1109" t="s">
        <v>299</v>
      </c>
      <c r="I12" s="1110">
        <v>13</v>
      </c>
      <c r="J12" s="1107" t="s">
        <v>518</v>
      </c>
      <c r="K12" s="1108">
        <v>13</v>
      </c>
      <c r="L12" s="1109" t="s">
        <v>299</v>
      </c>
      <c r="M12" s="1110">
        <v>2</v>
      </c>
      <c r="N12" s="1107" t="s">
        <v>536</v>
      </c>
      <c r="O12" s="1108">
        <v>10</v>
      </c>
      <c r="P12" s="1109" t="s">
        <v>299</v>
      </c>
      <c r="Q12" s="1110">
        <v>13</v>
      </c>
      <c r="R12" s="1107" t="s">
        <v>533</v>
      </c>
      <c r="S12" s="976"/>
      <c r="T12" s="624" t="s">
        <v>299</v>
      </c>
      <c r="U12" s="624"/>
      <c r="V12" s="625"/>
      <c r="W12" s="394">
        <f t="shared" si="0"/>
        <v>2</v>
      </c>
      <c r="X12" s="784">
        <v>18</v>
      </c>
      <c r="Y12" s="784"/>
      <c r="Z12" s="976">
        <f t="shared" si="1"/>
        <v>41</v>
      </c>
      <c r="AA12" s="623" t="s">
        <v>299</v>
      </c>
      <c r="AB12" s="647">
        <f t="shared" si="2"/>
        <v>36</v>
      </c>
      <c r="AC12" s="397">
        <f t="shared" si="3"/>
        <v>5</v>
      </c>
      <c r="AD12" s="231">
        <f t="shared" si="11"/>
        <v>304</v>
      </c>
      <c r="AE12" s="232">
        <f>IFERROR(INDEX(V!$R:$R,MATCH(AF12,V!$L:$L,0)),"")</f>
        <v>136</v>
      </c>
      <c r="AF12" s="233" t="str">
        <f t="shared" si="5"/>
        <v>Henri Mitt</v>
      </c>
      <c r="AG12" s="232">
        <f>IFERROR(INDEX(V!$R:$R,MATCH(AH12,V!$L:$L,0)),"")</f>
        <v>168</v>
      </c>
      <c r="AH12" s="233" t="str">
        <f t="shared" si="6"/>
        <v>Hillar Neiland</v>
      </c>
      <c r="AI12" s="232" t="str">
        <f>IFERROR(INDEX(V!$R:$R,MATCH(AJ12,V!$L:$L,0)),"")</f>
        <v/>
      </c>
      <c r="AJ12" s="233" t="str">
        <f t="shared" si="7"/>
        <v/>
      </c>
      <c r="AK12" s="232" t="str">
        <f>IFERROR(INDEX(V!$R:$R,MATCH(AL12,V!$L:$L,0)),"")</f>
        <v/>
      </c>
      <c r="AL12" s="233" t="str">
        <f t="shared" si="8"/>
        <v/>
      </c>
      <c r="AM12" s="232" t="str">
        <f>IFERROR(INDEX(V!$R:$R,MATCH(AN12,V!$L:$L,0)),"")</f>
        <v/>
      </c>
      <c r="AN12" s="233" t="str">
        <f t="shared" si="9"/>
        <v/>
      </c>
      <c r="AO12" s="232" t="str">
        <f>IFERROR(INDEX(V!$R:$R,MATCH(AP12,V!$L:$L,0)),"")</f>
        <v/>
      </c>
      <c r="AP12" s="233" t="str">
        <f t="shared" si="10"/>
        <v/>
      </c>
    </row>
    <row r="13" spans="1:42" x14ac:dyDescent="0.2">
      <c r="A13" s="1115">
        <v>7</v>
      </c>
      <c r="B13" s="1107" t="s">
        <v>352</v>
      </c>
      <c r="C13" s="1108">
        <v>13</v>
      </c>
      <c r="D13" s="1109" t="s">
        <v>299</v>
      </c>
      <c r="E13" s="1110">
        <v>3</v>
      </c>
      <c r="F13" s="1107" t="s">
        <v>537</v>
      </c>
      <c r="G13" s="1108">
        <v>6</v>
      </c>
      <c r="H13" s="1109" t="s">
        <v>299</v>
      </c>
      <c r="I13" s="1110">
        <v>13</v>
      </c>
      <c r="J13" s="1107" t="s">
        <v>364</v>
      </c>
      <c r="K13" s="1108">
        <v>4</v>
      </c>
      <c r="L13" s="1109" t="s">
        <v>299</v>
      </c>
      <c r="M13" s="1110">
        <v>13</v>
      </c>
      <c r="N13" s="1107" t="s">
        <v>518</v>
      </c>
      <c r="O13" s="1108">
        <v>13</v>
      </c>
      <c r="P13" s="1109" t="s">
        <v>299</v>
      </c>
      <c r="Q13" s="1110">
        <v>4</v>
      </c>
      <c r="R13" s="1107" t="s">
        <v>536</v>
      </c>
      <c r="S13" s="976"/>
      <c r="T13" s="624" t="s">
        <v>299</v>
      </c>
      <c r="U13" s="624"/>
      <c r="V13" s="625"/>
      <c r="W13" s="394">
        <f t="shared" si="0"/>
        <v>2</v>
      </c>
      <c r="X13" s="784">
        <v>16</v>
      </c>
      <c r="Y13" s="784"/>
      <c r="Z13" s="976">
        <f t="shared" si="1"/>
        <v>36</v>
      </c>
      <c r="AA13" s="623" t="s">
        <v>299</v>
      </c>
      <c r="AB13" s="647">
        <f t="shared" si="2"/>
        <v>33</v>
      </c>
      <c r="AC13" s="397">
        <f t="shared" si="3"/>
        <v>3</v>
      </c>
      <c r="AD13" s="231">
        <f t="shared" si="11"/>
        <v>272</v>
      </c>
      <c r="AE13" s="232">
        <f>IFERROR(INDEX(V!$R:$R,MATCH(AF13,V!$L:$L,0)),"")</f>
        <v>136</v>
      </c>
      <c r="AF13" s="233" t="str">
        <f t="shared" si="5"/>
        <v>Andrei Grintšak</v>
      </c>
      <c r="AG13" s="232">
        <f>IFERROR(INDEX(V!$R:$R,MATCH(AH13,V!$L:$L,0)),"")</f>
        <v>136</v>
      </c>
      <c r="AH13" s="233" t="str">
        <f t="shared" si="6"/>
        <v>Enn Tokman</v>
      </c>
      <c r="AI13" s="232" t="str">
        <f>IFERROR(INDEX(V!$R:$R,MATCH(AJ13,V!$L:$L,0)),"")</f>
        <v/>
      </c>
      <c r="AJ13" s="233" t="str">
        <f t="shared" si="7"/>
        <v/>
      </c>
      <c r="AK13" s="232" t="str">
        <f>IFERROR(INDEX(V!$R:$R,MATCH(AL13,V!$L:$L,0)),"")</f>
        <v/>
      </c>
      <c r="AL13" s="233" t="str">
        <f t="shared" si="8"/>
        <v/>
      </c>
      <c r="AM13" s="232" t="str">
        <f>IFERROR(INDEX(V!$R:$R,MATCH(AN13,V!$L:$L,0)),"")</f>
        <v/>
      </c>
      <c r="AN13" s="233" t="str">
        <f t="shared" si="9"/>
        <v/>
      </c>
      <c r="AO13" s="232" t="str">
        <f>IFERROR(INDEX(V!$R:$R,MATCH(AP13,V!$L:$L,0)),"")</f>
        <v/>
      </c>
      <c r="AP13" s="233" t="str">
        <f t="shared" si="10"/>
        <v/>
      </c>
    </row>
    <row r="14" spans="1:42" x14ac:dyDescent="0.2">
      <c r="A14" s="1115">
        <v>8</v>
      </c>
      <c r="B14" s="1107" t="s">
        <v>538</v>
      </c>
      <c r="C14" s="1108">
        <v>12</v>
      </c>
      <c r="D14" s="1109" t="s">
        <v>299</v>
      </c>
      <c r="E14" s="1110">
        <v>13</v>
      </c>
      <c r="F14" s="1107" t="s">
        <v>356</v>
      </c>
      <c r="G14" s="1108">
        <v>6</v>
      </c>
      <c r="H14" s="1109" t="s">
        <v>299</v>
      </c>
      <c r="I14" s="1110">
        <v>13</v>
      </c>
      <c r="J14" s="1107" t="s">
        <v>533</v>
      </c>
      <c r="K14" s="1108">
        <v>13</v>
      </c>
      <c r="L14" s="1109" t="s">
        <v>299</v>
      </c>
      <c r="M14" s="1110">
        <v>7</v>
      </c>
      <c r="N14" s="1107" t="s">
        <v>341</v>
      </c>
      <c r="O14" s="1108">
        <v>13</v>
      </c>
      <c r="P14" s="1109" t="s">
        <v>299</v>
      </c>
      <c r="Q14" s="1110">
        <v>2</v>
      </c>
      <c r="R14" s="1107" t="s">
        <v>537</v>
      </c>
      <c r="S14" s="976"/>
      <c r="T14" s="624" t="s">
        <v>299</v>
      </c>
      <c r="U14" s="624"/>
      <c r="V14" s="625"/>
      <c r="W14" s="394">
        <f t="shared" si="0"/>
        <v>2</v>
      </c>
      <c r="X14" s="784">
        <v>12</v>
      </c>
      <c r="Y14" s="784"/>
      <c r="Z14" s="976">
        <f t="shared" si="1"/>
        <v>44</v>
      </c>
      <c r="AA14" s="623" t="s">
        <v>299</v>
      </c>
      <c r="AB14" s="647">
        <f t="shared" si="2"/>
        <v>35</v>
      </c>
      <c r="AC14" s="397">
        <f t="shared" si="3"/>
        <v>9</v>
      </c>
      <c r="AD14" s="231">
        <f t="shared" ref="AD14:AD15" si="12">SUM(AE14:AL14)</f>
        <v>118</v>
      </c>
      <c r="AE14" s="232">
        <f>IFERROR(INDEX(V!$R:$R,MATCH(AF14,V!$L:$L,0)),"")</f>
        <v>36</v>
      </c>
      <c r="AF14" s="233" t="str">
        <f t="shared" si="5"/>
        <v>Aleksander Korikov</v>
      </c>
      <c r="AG14" s="232">
        <f>IFERROR(INDEX(V!$R:$R,MATCH(AH14,V!$L:$L,0)),"")</f>
        <v>82</v>
      </c>
      <c r="AH14" s="233" t="str">
        <f t="shared" si="6"/>
        <v>Peep Peenema</v>
      </c>
      <c r="AI14" s="232" t="str">
        <f>IFERROR(INDEX(V!$R:$R,MATCH(AJ14,V!$L:$L,0)),"")</f>
        <v/>
      </c>
      <c r="AJ14" s="233" t="str">
        <f t="shared" si="7"/>
        <v/>
      </c>
      <c r="AK14" s="232" t="str">
        <f>IFERROR(INDEX(V!$R:$R,MATCH(AL14,V!$L:$L,0)),"")</f>
        <v/>
      </c>
      <c r="AL14" s="233" t="str">
        <f t="shared" si="8"/>
        <v/>
      </c>
      <c r="AM14" s="232" t="str">
        <f>IFERROR(INDEX(V!$R:$R,MATCH(AN14,V!$L:$L,0)),"")</f>
        <v/>
      </c>
      <c r="AN14" s="233" t="str">
        <f t="shared" si="9"/>
        <v/>
      </c>
      <c r="AO14" s="232" t="str">
        <f>IFERROR(INDEX(V!$R:$R,MATCH(AP14,V!$L:$L,0)),"")</f>
        <v/>
      </c>
      <c r="AP14" s="233" t="str">
        <f t="shared" si="10"/>
        <v/>
      </c>
    </row>
    <row r="15" spans="1:42" x14ac:dyDescent="0.2">
      <c r="A15" s="1115">
        <v>9</v>
      </c>
      <c r="B15" s="1107" t="s">
        <v>355</v>
      </c>
      <c r="C15" s="1108">
        <v>8</v>
      </c>
      <c r="D15" s="1109" t="s">
        <v>299</v>
      </c>
      <c r="E15" s="1110">
        <v>13</v>
      </c>
      <c r="F15" s="1107" t="s">
        <v>521</v>
      </c>
      <c r="G15" s="1108">
        <v>11</v>
      </c>
      <c r="H15" s="1109" t="s">
        <v>299</v>
      </c>
      <c r="I15" s="1110">
        <v>13</v>
      </c>
      <c r="J15" s="1107" t="s">
        <v>536</v>
      </c>
      <c r="K15" s="1108">
        <v>13</v>
      </c>
      <c r="L15" s="1109" t="s">
        <v>299</v>
      </c>
      <c r="M15" s="1110">
        <v>5</v>
      </c>
      <c r="N15" s="1107" t="s">
        <v>537</v>
      </c>
      <c r="O15" s="1108">
        <v>13</v>
      </c>
      <c r="P15" s="1109" t="s">
        <v>299</v>
      </c>
      <c r="Q15" s="1110">
        <v>7</v>
      </c>
      <c r="R15" s="1107" t="s">
        <v>341</v>
      </c>
      <c r="S15" s="976"/>
      <c r="T15" s="624" t="s">
        <v>299</v>
      </c>
      <c r="U15" s="624"/>
      <c r="V15" s="625"/>
      <c r="W15" s="394">
        <f t="shared" si="0"/>
        <v>2</v>
      </c>
      <c r="X15" s="784">
        <v>8</v>
      </c>
      <c r="Y15" s="784"/>
      <c r="Z15" s="976">
        <f t="shared" si="1"/>
        <v>45</v>
      </c>
      <c r="AA15" s="623" t="s">
        <v>299</v>
      </c>
      <c r="AB15" s="647">
        <f t="shared" si="2"/>
        <v>38</v>
      </c>
      <c r="AC15" s="397">
        <f t="shared" si="3"/>
        <v>7</v>
      </c>
      <c r="AD15" s="231">
        <f t="shared" si="12"/>
        <v>196</v>
      </c>
      <c r="AE15" s="232">
        <f>IFERROR(INDEX(V!$R:$R,MATCH(AF15,V!$L:$L,0)),"")</f>
        <v>88</v>
      </c>
      <c r="AF15" s="233" t="str">
        <f t="shared" si="5"/>
        <v>Kristel Tihhonjuk</v>
      </c>
      <c r="AG15" s="232">
        <f>IFERROR(INDEX(V!$R:$R,MATCH(AH15,V!$L:$L,0)),"")</f>
        <v>108</v>
      </c>
      <c r="AH15" s="233" t="str">
        <f t="shared" si="6"/>
        <v>Vadim Tihhonjuk</v>
      </c>
      <c r="AI15" s="232" t="str">
        <f>IFERROR(INDEX(V!$R:$R,MATCH(AJ15,V!$L:$L,0)),"")</f>
        <v/>
      </c>
      <c r="AJ15" s="233" t="str">
        <f t="shared" si="7"/>
        <v/>
      </c>
      <c r="AK15" s="232" t="str">
        <f>IFERROR(INDEX(V!$R:$R,MATCH(AL15,V!$L:$L,0)),"")</f>
        <v/>
      </c>
      <c r="AL15" s="233" t="str">
        <f t="shared" si="8"/>
        <v/>
      </c>
      <c r="AM15" s="232" t="str">
        <f>IFERROR(INDEX(V!$R:$R,MATCH(AN15,V!$L:$L,0)),"")</f>
        <v/>
      </c>
      <c r="AN15" s="233" t="str">
        <f t="shared" si="9"/>
        <v/>
      </c>
      <c r="AO15" s="232" t="str">
        <f>IFERROR(INDEX(V!$R:$R,MATCH(AP15,V!$L:$L,0)),"")</f>
        <v/>
      </c>
      <c r="AP15" s="233" t="str">
        <f t="shared" si="10"/>
        <v/>
      </c>
    </row>
    <row r="16" spans="1:42" x14ac:dyDescent="0.2">
      <c r="A16" s="1115">
        <v>10</v>
      </c>
      <c r="B16" s="1107" t="s">
        <v>536</v>
      </c>
      <c r="C16" s="1108">
        <v>6</v>
      </c>
      <c r="D16" s="1109" t="s">
        <v>299</v>
      </c>
      <c r="E16" s="1110">
        <v>13</v>
      </c>
      <c r="F16" s="1107" t="s">
        <v>364</v>
      </c>
      <c r="G16" s="1108">
        <v>13</v>
      </c>
      <c r="H16" s="1109" t="s">
        <v>299</v>
      </c>
      <c r="I16" s="1110">
        <v>11</v>
      </c>
      <c r="J16" s="1107" t="s">
        <v>355</v>
      </c>
      <c r="K16" s="1108">
        <v>2</v>
      </c>
      <c r="L16" s="1109" t="s">
        <v>299</v>
      </c>
      <c r="M16" s="1110">
        <v>13</v>
      </c>
      <c r="N16" s="1107" t="s">
        <v>521</v>
      </c>
      <c r="O16" s="1108">
        <v>4</v>
      </c>
      <c r="P16" s="1109" t="s">
        <v>299</v>
      </c>
      <c r="Q16" s="1110">
        <v>13</v>
      </c>
      <c r="R16" s="1107" t="s">
        <v>352</v>
      </c>
      <c r="S16" s="976"/>
      <c r="T16" s="624" t="s">
        <v>299</v>
      </c>
      <c r="U16" s="624"/>
      <c r="V16" s="625"/>
      <c r="W16" s="394">
        <f t="shared" si="0"/>
        <v>1</v>
      </c>
      <c r="X16" s="784">
        <v>16</v>
      </c>
      <c r="Y16" s="784"/>
      <c r="Z16" s="976">
        <f t="shared" si="1"/>
        <v>25</v>
      </c>
      <c r="AA16" s="623" t="s">
        <v>299</v>
      </c>
      <c r="AB16" s="647">
        <f t="shared" si="2"/>
        <v>50</v>
      </c>
      <c r="AC16" s="397">
        <f t="shared" si="3"/>
        <v>-25</v>
      </c>
      <c r="AD16" s="231">
        <f t="shared" ref="AD16:AD17" si="13">SUM(AE16:AL16)</f>
        <v>100</v>
      </c>
      <c r="AE16" s="232">
        <f>IFERROR(INDEX(V!$R:$R,MATCH(AF16,V!$L:$L,0)),"")</f>
        <v>52</v>
      </c>
      <c r="AF16" s="233" t="str">
        <f t="shared" si="5"/>
        <v>Jaan Saar</v>
      </c>
      <c r="AG16" s="232">
        <f>IFERROR(INDEX(V!$R:$R,MATCH(AH16,V!$L:$L,0)),"")</f>
        <v>48</v>
      </c>
      <c r="AH16" s="233" t="str">
        <f t="shared" si="6"/>
        <v>Sander Rose</v>
      </c>
      <c r="AI16" s="232" t="str">
        <f>IFERROR(INDEX(V!$R:$R,MATCH(AJ16,V!$L:$L,0)),"")</f>
        <v/>
      </c>
      <c r="AJ16" s="233" t="str">
        <f t="shared" si="7"/>
        <v/>
      </c>
      <c r="AK16" s="232" t="str">
        <f>IFERROR(INDEX(V!$R:$R,MATCH(AL16,V!$L:$L,0)),"")</f>
        <v/>
      </c>
      <c r="AL16" s="233" t="str">
        <f t="shared" si="8"/>
        <v/>
      </c>
      <c r="AM16" s="232" t="str">
        <f>IFERROR(INDEX(V!$R:$R,MATCH(AN16,V!$L:$L,0)),"")</f>
        <v/>
      </c>
      <c r="AN16" s="233" t="str">
        <f t="shared" si="9"/>
        <v/>
      </c>
      <c r="AO16" s="232" t="str">
        <f>IFERROR(INDEX(V!$R:$R,MATCH(AP16,V!$L:$L,0)),"")</f>
        <v/>
      </c>
      <c r="AP16" s="233" t="str">
        <f t="shared" si="10"/>
        <v/>
      </c>
    </row>
    <row r="17" spans="1:16384" x14ac:dyDescent="0.2">
      <c r="A17" s="1115">
        <v>11</v>
      </c>
      <c r="B17" s="1107" t="s">
        <v>537</v>
      </c>
      <c r="C17" s="1108">
        <v>3</v>
      </c>
      <c r="D17" s="1109" t="s">
        <v>299</v>
      </c>
      <c r="E17" s="1110">
        <v>13</v>
      </c>
      <c r="F17" s="1107" t="s">
        <v>352</v>
      </c>
      <c r="G17" s="1108">
        <v>13</v>
      </c>
      <c r="H17" s="1109" t="s">
        <v>299</v>
      </c>
      <c r="I17" s="1110">
        <v>7</v>
      </c>
      <c r="J17" s="1107" t="s">
        <v>341</v>
      </c>
      <c r="K17" s="1108">
        <v>5</v>
      </c>
      <c r="L17" s="1109" t="s">
        <v>299</v>
      </c>
      <c r="M17" s="1110">
        <v>13</v>
      </c>
      <c r="N17" s="1107" t="s">
        <v>355</v>
      </c>
      <c r="O17" s="1108">
        <v>2</v>
      </c>
      <c r="P17" s="1109" t="s">
        <v>299</v>
      </c>
      <c r="Q17" s="1110">
        <v>13</v>
      </c>
      <c r="R17" s="1107" t="s">
        <v>538</v>
      </c>
      <c r="S17" s="976"/>
      <c r="T17" s="624" t="s">
        <v>299</v>
      </c>
      <c r="U17" s="624"/>
      <c r="V17" s="625"/>
      <c r="W17" s="394">
        <f t="shared" si="0"/>
        <v>1</v>
      </c>
      <c r="X17" s="784">
        <v>12</v>
      </c>
      <c r="Y17" s="784"/>
      <c r="Z17" s="976">
        <f t="shared" si="1"/>
        <v>23</v>
      </c>
      <c r="AA17" s="623" t="s">
        <v>299</v>
      </c>
      <c r="AB17" s="647">
        <f t="shared" si="2"/>
        <v>46</v>
      </c>
      <c r="AC17" s="397">
        <f t="shared" si="3"/>
        <v>-23</v>
      </c>
      <c r="AD17" s="231">
        <f t="shared" si="13"/>
        <v>52</v>
      </c>
      <c r="AE17" s="232">
        <f>IFERROR(INDEX(V!$R:$R,MATCH(AF17,V!$L:$L,0)),"")</f>
        <v>20</v>
      </c>
      <c r="AF17" s="233" t="str">
        <f t="shared" si="5"/>
        <v>Airi Veski</v>
      </c>
      <c r="AG17" s="232">
        <f>IFERROR(INDEX(V!$R:$R,MATCH(AH17,V!$L:$L,0)),"")</f>
        <v>32</v>
      </c>
      <c r="AH17" s="233" t="str">
        <f t="shared" si="6"/>
        <v>Svetlana Veski</v>
      </c>
      <c r="AI17" s="232" t="str">
        <f>IFERROR(INDEX(V!$R:$R,MATCH(AJ17,V!$L:$L,0)),"")</f>
        <v/>
      </c>
      <c r="AJ17" s="233" t="str">
        <f t="shared" si="7"/>
        <v/>
      </c>
      <c r="AK17" s="232" t="str">
        <f>IFERROR(INDEX(V!$R:$R,MATCH(AL17,V!$L:$L,0)),"")</f>
        <v/>
      </c>
      <c r="AL17" s="233" t="str">
        <f t="shared" si="8"/>
        <v/>
      </c>
      <c r="AM17" s="232" t="str">
        <f>IFERROR(INDEX(V!$R:$R,MATCH(AN17,V!$L:$L,0)),"")</f>
        <v/>
      </c>
      <c r="AN17" s="233" t="str">
        <f t="shared" si="9"/>
        <v/>
      </c>
      <c r="AO17" s="232" t="str">
        <f>IFERROR(INDEX(V!$R:$R,MATCH(AP17,V!$L:$L,0)),"")</f>
        <v/>
      </c>
      <c r="AP17" s="233" t="str">
        <f t="shared" si="10"/>
        <v/>
      </c>
    </row>
    <row r="18" spans="1:16384" x14ac:dyDescent="0.2">
      <c r="A18" s="974"/>
      <c r="B18" s="974"/>
      <c r="C18" s="974"/>
      <c r="D18" s="974"/>
      <c r="E18" s="974"/>
      <c r="F18" s="974"/>
      <c r="G18" s="974"/>
      <c r="H18" s="974"/>
      <c r="I18" s="974"/>
      <c r="J18" s="974"/>
      <c r="K18" s="974"/>
      <c r="L18" s="974"/>
      <c r="M18" s="974"/>
      <c r="N18" s="974"/>
      <c r="O18" s="974"/>
      <c r="P18" s="974"/>
      <c r="Q18" s="974"/>
      <c r="R18" s="974"/>
      <c r="S18" s="974"/>
      <c r="T18" s="974"/>
      <c r="U18" s="974"/>
      <c r="V18" s="974"/>
      <c r="W18" s="974"/>
      <c r="X18" s="974"/>
      <c r="Y18" s="974"/>
      <c r="Z18" s="974"/>
      <c r="AA18" s="974"/>
      <c r="AB18" s="974"/>
      <c r="AC18" s="974"/>
      <c r="AD18" s="974"/>
      <c r="AE18" s="974"/>
      <c r="AF18" s="974"/>
      <c r="AG18" s="974"/>
      <c r="AH18" s="974"/>
      <c r="AI18" s="974"/>
      <c r="AJ18" s="974"/>
      <c r="AK18" s="974"/>
      <c r="AL18" s="974"/>
      <c r="AM18" s="974"/>
      <c r="AN18" s="974"/>
      <c r="AO18" s="974"/>
      <c r="AP18" s="974"/>
      <c r="AQ18" s="974"/>
      <c r="AR18" s="974"/>
      <c r="AS18" s="974"/>
      <c r="AT18" s="974"/>
      <c r="AU18" s="974"/>
      <c r="AV18" s="974"/>
      <c r="AW18" s="974"/>
      <c r="AX18" s="974"/>
      <c r="AY18" s="974"/>
      <c r="AZ18" s="974"/>
      <c r="BA18" s="974"/>
      <c r="BB18" s="974"/>
      <c r="BC18" s="974"/>
      <c r="BD18" s="974"/>
      <c r="BE18" s="974"/>
      <c r="BF18" s="974"/>
      <c r="BG18" s="974"/>
      <c r="BH18" s="974"/>
      <c r="BI18" s="974"/>
      <c r="BJ18" s="974"/>
      <c r="BK18" s="974"/>
      <c r="BL18" s="974"/>
      <c r="BM18" s="974"/>
      <c r="BN18" s="974"/>
      <c r="BO18" s="974"/>
      <c r="BP18" s="974"/>
      <c r="BQ18" s="974"/>
      <c r="BR18" s="974"/>
      <c r="BS18" s="974"/>
      <c r="BT18" s="974"/>
      <c r="BU18" s="974"/>
      <c r="BV18" s="974"/>
      <c r="BW18" s="974"/>
      <c r="BX18" s="974"/>
      <c r="BY18" s="974"/>
      <c r="BZ18" s="974"/>
      <c r="CA18" s="974"/>
      <c r="CB18" s="974"/>
      <c r="CC18" s="974"/>
      <c r="CD18" s="974"/>
      <c r="CE18" s="974"/>
      <c r="CF18" s="974"/>
      <c r="CG18" s="974"/>
      <c r="CH18" s="974"/>
      <c r="CI18" s="974"/>
      <c r="CJ18" s="974"/>
      <c r="CK18" s="974"/>
      <c r="CL18" s="974"/>
      <c r="CM18" s="974"/>
      <c r="CN18" s="974"/>
      <c r="CO18" s="974"/>
      <c r="CP18" s="974"/>
      <c r="CQ18" s="974"/>
      <c r="CR18" s="974"/>
      <c r="CS18" s="974"/>
      <c r="CT18" s="974"/>
      <c r="CU18" s="974"/>
      <c r="CV18" s="974"/>
      <c r="CW18" s="974"/>
      <c r="CX18" s="974"/>
      <c r="CY18" s="974"/>
      <c r="CZ18" s="974"/>
      <c r="DA18" s="974"/>
      <c r="DB18" s="974"/>
      <c r="DC18" s="974"/>
      <c r="DD18" s="974"/>
      <c r="DE18" s="974"/>
      <c r="DF18" s="974"/>
      <c r="DG18" s="974"/>
      <c r="DH18" s="974"/>
      <c r="DI18" s="974"/>
      <c r="DJ18" s="974"/>
      <c r="DK18" s="974"/>
      <c r="DL18" s="974"/>
      <c r="DM18" s="974"/>
      <c r="DN18" s="974"/>
      <c r="DO18" s="974"/>
      <c r="DP18" s="974"/>
      <c r="DQ18" s="974"/>
      <c r="DR18" s="974"/>
      <c r="DS18" s="974"/>
      <c r="DT18" s="974"/>
      <c r="DU18" s="974"/>
      <c r="DV18" s="974"/>
      <c r="DW18" s="974"/>
      <c r="DX18" s="974"/>
      <c r="DY18" s="974"/>
      <c r="DZ18" s="974"/>
      <c r="EA18" s="974"/>
      <c r="EB18" s="974"/>
      <c r="EC18" s="974"/>
      <c r="ED18" s="974"/>
      <c r="EE18" s="974"/>
      <c r="EF18" s="974"/>
      <c r="EG18" s="974"/>
      <c r="EH18" s="974"/>
      <c r="EI18" s="974"/>
      <c r="EJ18" s="974"/>
      <c r="EK18" s="974"/>
      <c r="EL18" s="974"/>
      <c r="EM18" s="974"/>
      <c r="EN18" s="974"/>
      <c r="EO18" s="974"/>
      <c r="EP18" s="974"/>
      <c r="EQ18" s="974"/>
      <c r="ER18" s="974"/>
      <c r="ES18" s="974"/>
      <c r="ET18" s="974"/>
      <c r="EU18" s="974"/>
      <c r="EV18" s="974"/>
      <c r="EW18" s="974"/>
      <c r="EX18" s="974"/>
      <c r="EY18" s="974"/>
      <c r="EZ18" s="974"/>
      <c r="FA18" s="974"/>
      <c r="FB18" s="974"/>
      <c r="FC18" s="974"/>
      <c r="FD18" s="974"/>
      <c r="FE18" s="974"/>
      <c r="FF18" s="974"/>
      <c r="FG18" s="974"/>
      <c r="FH18" s="974"/>
      <c r="FI18" s="974"/>
      <c r="FJ18" s="974"/>
      <c r="FK18" s="974"/>
      <c r="FL18" s="974"/>
      <c r="FM18" s="974"/>
      <c r="FN18" s="974"/>
      <c r="FO18" s="974"/>
      <c r="FP18" s="974"/>
      <c r="FQ18" s="974"/>
      <c r="FR18" s="974"/>
      <c r="FS18" s="974"/>
      <c r="FT18" s="974"/>
      <c r="FU18" s="974"/>
      <c r="FV18" s="974"/>
      <c r="FW18" s="974"/>
      <c r="FX18" s="974"/>
      <c r="FY18" s="974"/>
      <c r="FZ18" s="974"/>
      <c r="GA18" s="974"/>
      <c r="GB18" s="974"/>
      <c r="GC18" s="974"/>
      <c r="GD18" s="974"/>
      <c r="GE18" s="974"/>
      <c r="GF18" s="974"/>
      <c r="GG18" s="974"/>
      <c r="GH18" s="974"/>
      <c r="GI18" s="974"/>
      <c r="GJ18" s="974"/>
      <c r="GK18" s="974"/>
      <c r="GL18" s="974"/>
      <c r="GM18" s="974"/>
      <c r="GN18" s="974"/>
      <c r="GO18" s="974"/>
      <c r="GP18" s="974"/>
      <c r="GQ18" s="974"/>
      <c r="GR18" s="974"/>
      <c r="GS18" s="974"/>
      <c r="GT18" s="974"/>
      <c r="GU18" s="974"/>
      <c r="GV18" s="974"/>
      <c r="GW18" s="974"/>
      <c r="GX18" s="974"/>
      <c r="GY18" s="974"/>
      <c r="GZ18" s="974"/>
      <c r="HA18" s="974"/>
      <c r="HB18" s="974"/>
      <c r="HC18" s="974"/>
      <c r="HD18" s="974"/>
      <c r="HE18" s="974"/>
      <c r="HF18" s="974"/>
      <c r="HG18" s="974"/>
      <c r="HH18" s="974"/>
      <c r="HI18" s="974"/>
      <c r="HJ18" s="974"/>
      <c r="HK18" s="974"/>
      <c r="HL18" s="974"/>
      <c r="HM18" s="974"/>
      <c r="HN18" s="974"/>
      <c r="HO18" s="974"/>
      <c r="HP18" s="974"/>
      <c r="HQ18" s="974"/>
      <c r="HR18" s="974"/>
      <c r="HS18" s="974"/>
      <c r="HT18" s="974"/>
      <c r="HU18" s="974"/>
      <c r="HV18" s="974"/>
      <c r="HW18" s="974"/>
      <c r="HX18" s="974"/>
      <c r="HY18" s="974"/>
      <c r="HZ18" s="974"/>
      <c r="IA18" s="974"/>
      <c r="IB18" s="974"/>
      <c r="IC18" s="974"/>
      <c r="ID18" s="974"/>
      <c r="IE18" s="974"/>
      <c r="IF18" s="974"/>
      <c r="IG18" s="974"/>
      <c r="IH18" s="974"/>
      <c r="II18" s="974"/>
      <c r="IJ18" s="974"/>
      <c r="IK18" s="974"/>
      <c r="IL18" s="974"/>
      <c r="IM18" s="974"/>
      <c r="IN18" s="974"/>
      <c r="IO18" s="974"/>
      <c r="IP18" s="974"/>
      <c r="IQ18" s="974"/>
      <c r="IR18" s="974"/>
      <c r="IS18" s="974"/>
      <c r="IT18" s="974"/>
      <c r="IU18" s="974"/>
      <c r="IV18" s="974"/>
      <c r="IW18" s="974"/>
      <c r="IX18" s="974"/>
      <c r="IY18" s="974"/>
      <c r="IZ18" s="974"/>
      <c r="JA18" s="974"/>
      <c r="JB18" s="974"/>
      <c r="JC18" s="974"/>
      <c r="JD18" s="974"/>
      <c r="JE18" s="974"/>
      <c r="JF18" s="974"/>
      <c r="JG18" s="974"/>
      <c r="JH18" s="974"/>
      <c r="JI18" s="974"/>
      <c r="JJ18" s="974"/>
      <c r="JK18" s="974"/>
      <c r="JL18" s="974"/>
      <c r="JM18" s="974"/>
      <c r="JN18" s="974"/>
      <c r="JO18" s="974"/>
      <c r="JP18" s="974"/>
      <c r="JQ18" s="974"/>
      <c r="JR18" s="974"/>
      <c r="JS18" s="974"/>
      <c r="JT18" s="974"/>
      <c r="JU18" s="974"/>
      <c r="JV18" s="974"/>
      <c r="JW18" s="974"/>
      <c r="JX18" s="974"/>
      <c r="JY18" s="974"/>
      <c r="JZ18" s="974"/>
      <c r="KA18" s="974"/>
      <c r="KB18" s="974"/>
      <c r="KC18" s="974"/>
      <c r="KD18" s="974"/>
      <c r="KE18" s="974"/>
      <c r="KF18" s="974"/>
      <c r="KG18" s="974"/>
      <c r="KH18" s="974"/>
      <c r="KI18" s="974"/>
      <c r="KJ18" s="974"/>
      <c r="KK18" s="974"/>
      <c r="KL18" s="974"/>
      <c r="KM18" s="974"/>
      <c r="KN18" s="974"/>
      <c r="KO18" s="974"/>
      <c r="KP18" s="974"/>
      <c r="KQ18" s="974"/>
      <c r="KR18" s="974"/>
      <c r="KS18" s="974"/>
      <c r="KT18" s="974"/>
      <c r="KU18" s="974"/>
      <c r="KV18" s="974"/>
      <c r="KW18" s="974"/>
      <c r="KX18" s="974"/>
      <c r="KY18" s="974"/>
      <c r="KZ18" s="974"/>
      <c r="LA18" s="974"/>
      <c r="LB18" s="974"/>
      <c r="LC18" s="974"/>
      <c r="LD18" s="974"/>
      <c r="LE18" s="974"/>
      <c r="LF18" s="974"/>
      <c r="LG18" s="974"/>
      <c r="LH18" s="974"/>
      <c r="LI18" s="974"/>
      <c r="LJ18" s="974"/>
      <c r="LK18" s="974"/>
      <c r="LL18" s="974"/>
      <c r="LM18" s="974"/>
      <c r="LN18" s="974"/>
      <c r="LO18" s="974"/>
      <c r="LP18" s="974"/>
      <c r="LQ18" s="974"/>
      <c r="LR18" s="974"/>
      <c r="LS18" s="974"/>
      <c r="LT18" s="974"/>
      <c r="LU18" s="974"/>
      <c r="LV18" s="974"/>
      <c r="LW18" s="974"/>
      <c r="LX18" s="974"/>
      <c r="LY18" s="974"/>
      <c r="LZ18" s="974"/>
      <c r="MA18" s="974"/>
      <c r="MB18" s="974"/>
      <c r="MC18" s="974"/>
      <c r="MD18" s="974"/>
      <c r="ME18" s="974"/>
      <c r="MF18" s="974"/>
      <c r="MG18" s="974"/>
      <c r="MH18" s="974"/>
      <c r="MI18" s="974"/>
      <c r="MJ18" s="974"/>
      <c r="MK18" s="974"/>
      <c r="ML18" s="974"/>
      <c r="MM18" s="974"/>
      <c r="MN18" s="974"/>
      <c r="MO18" s="974"/>
      <c r="MP18" s="974"/>
      <c r="MQ18" s="974"/>
      <c r="MR18" s="974"/>
      <c r="MS18" s="974"/>
      <c r="MT18" s="974"/>
      <c r="MU18" s="974"/>
      <c r="MV18" s="974"/>
      <c r="MW18" s="974"/>
      <c r="MX18" s="974"/>
      <c r="MY18" s="974"/>
      <c r="MZ18" s="974"/>
      <c r="NA18" s="974"/>
      <c r="NB18" s="974"/>
      <c r="NC18" s="974"/>
      <c r="ND18" s="974"/>
      <c r="NE18" s="974"/>
      <c r="NF18" s="974"/>
      <c r="NG18" s="974"/>
      <c r="NH18" s="974"/>
      <c r="NI18" s="974"/>
      <c r="NJ18" s="974"/>
      <c r="NK18" s="974"/>
      <c r="NL18" s="974"/>
      <c r="NM18" s="974"/>
      <c r="NN18" s="974"/>
      <c r="NO18" s="974"/>
      <c r="NP18" s="974"/>
      <c r="NQ18" s="974"/>
      <c r="NR18" s="974"/>
      <c r="NS18" s="974"/>
      <c r="NT18" s="974"/>
      <c r="NU18" s="974"/>
      <c r="NV18" s="974"/>
      <c r="NW18" s="974"/>
      <c r="NX18" s="974"/>
      <c r="NY18" s="974"/>
      <c r="NZ18" s="974"/>
      <c r="OA18" s="974"/>
      <c r="OB18" s="974"/>
      <c r="OC18" s="974"/>
      <c r="OD18" s="974"/>
      <c r="OE18" s="974"/>
      <c r="OF18" s="974"/>
      <c r="OG18" s="974"/>
      <c r="OH18" s="974"/>
      <c r="OI18" s="974"/>
      <c r="OJ18" s="974"/>
      <c r="OK18" s="974"/>
      <c r="OL18" s="974"/>
      <c r="OM18" s="974"/>
      <c r="ON18" s="974"/>
      <c r="OO18" s="974"/>
      <c r="OP18" s="974"/>
      <c r="OQ18" s="974"/>
      <c r="OR18" s="974"/>
      <c r="OS18" s="974"/>
      <c r="OT18" s="974"/>
      <c r="OU18" s="974"/>
      <c r="OV18" s="974"/>
      <c r="OW18" s="974"/>
      <c r="OX18" s="974"/>
      <c r="OY18" s="974"/>
      <c r="OZ18" s="974"/>
      <c r="PA18" s="974"/>
      <c r="PB18" s="974"/>
      <c r="PC18" s="974"/>
      <c r="PD18" s="974"/>
      <c r="PE18" s="974"/>
      <c r="PF18" s="974"/>
      <c r="PG18" s="974"/>
      <c r="PH18" s="974"/>
      <c r="PI18" s="974"/>
      <c r="PJ18" s="974"/>
      <c r="PK18" s="974"/>
      <c r="PL18" s="974"/>
      <c r="PM18" s="974"/>
      <c r="PN18" s="974"/>
      <c r="PO18" s="974"/>
      <c r="PP18" s="974"/>
      <c r="PQ18" s="974"/>
      <c r="PR18" s="974"/>
      <c r="PS18" s="974"/>
      <c r="PT18" s="974"/>
      <c r="PU18" s="974"/>
      <c r="PV18" s="974"/>
      <c r="PW18" s="974"/>
      <c r="PX18" s="974"/>
      <c r="PY18" s="974"/>
      <c r="PZ18" s="974"/>
      <c r="QA18" s="974"/>
      <c r="QB18" s="974"/>
      <c r="QC18" s="974"/>
      <c r="QD18" s="974"/>
      <c r="QE18" s="974"/>
      <c r="QF18" s="974"/>
      <c r="QG18" s="974"/>
      <c r="QH18" s="974"/>
      <c r="QI18" s="974"/>
      <c r="QJ18" s="974"/>
      <c r="QK18" s="974"/>
      <c r="QL18" s="974"/>
      <c r="QM18" s="974"/>
      <c r="QN18" s="974"/>
      <c r="QO18" s="974"/>
      <c r="QP18" s="974"/>
      <c r="QQ18" s="974"/>
      <c r="QR18" s="974"/>
      <c r="QS18" s="974"/>
      <c r="QT18" s="974"/>
      <c r="QU18" s="974"/>
      <c r="QV18" s="974"/>
      <c r="QW18" s="974"/>
      <c r="QX18" s="974"/>
      <c r="QY18" s="974"/>
      <c r="QZ18" s="974"/>
      <c r="RA18" s="974"/>
      <c r="RB18" s="974"/>
      <c r="RC18" s="974"/>
      <c r="RD18" s="974"/>
      <c r="RE18" s="974"/>
      <c r="RF18" s="974"/>
      <c r="RG18" s="974"/>
      <c r="RH18" s="974"/>
      <c r="RI18" s="974"/>
      <c r="RJ18" s="974"/>
      <c r="RK18" s="974"/>
      <c r="RL18" s="974"/>
      <c r="RM18" s="974"/>
      <c r="RN18" s="974"/>
      <c r="RO18" s="974"/>
      <c r="RP18" s="974"/>
      <c r="RQ18" s="974"/>
      <c r="RR18" s="974"/>
      <c r="RS18" s="974"/>
      <c r="RT18" s="974"/>
      <c r="RU18" s="974"/>
      <c r="RV18" s="974"/>
      <c r="RW18" s="974"/>
      <c r="RX18" s="974"/>
      <c r="RY18" s="974"/>
      <c r="RZ18" s="974"/>
      <c r="SA18" s="974"/>
      <c r="SB18" s="974"/>
      <c r="SC18" s="974"/>
      <c r="SD18" s="974"/>
      <c r="SE18" s="974"/>
      <c r="SF18" s="974"/>
      <c r="SG18" s="974"/>
      <c r="SH18" s="974"/>
      <c r="SI18" s="974"/>
      <c r="SJ18" s="974"/>
      <c r="SK18" s="974"/>
      <c r="SL18" s="974"/>
      <c r="SM18" s="974"/>
      <c r="SN18" s="974"/>
      <c r="SO18" s="974"/>
      <c r="SP18" s="974"/>
      <c r="SQ18" s="974"/>
      <c r="SR18" s="974"/>
      <c r="SS18" s="974"/>
      <c r="ST18" s="974"/>
      <c r="SU18" s="974"/>
      <c r="SV18" s="974"/>
      <c r="SW18" s="974"/>
      <c r="SX18" s="974"/>
      <c r="SY18" s="974"/>
      <c r="SZ18" s="974"/>
      <c r="TA18" s="974"/>
      <c r="TB18" s="974"/>
      <c r="TC18" s="974"/>
      <c r="TD18" s="974"/>
      <c r="TE18" s="974"/>
      <c r="TF18" s="974"/>
      <c r="TG18" s="974"/>
      <c r="TH18" s="974"/>
      <c r="TI18" s="974"/>
      <c r="TJ18" s="974"/>
      <c r="TK18" s="974"/>
      <c r="TL18" s="974"/>
      <c r="TM18" s="974"/>
      <c r="TN18" s="974"/>
      <c r="TO18" s="974"/>
      <c r="TP18" s="974"/>
      <c r="TQ18" s="974"/>
      <c r="TR18" s="974"/>
      <c r="TS18" s="974"/>
      <c r="TT18" s="974"/>
      <c r="TU18" s="974"/>
      <c r="TV18" s="974"/>
      <c r="TW18" s="974"/>
      <c r="TX18" s="974"/>
      <c r="TY18" s="974"/>
      <c r="TZ18" s="974"/>
      <c r="UA18" s="974"/>
      <c r="UB18" s="974"/>
      <c r="UC18" s="974"/>
      <c r="UD18" s="974"/>
      <c r="UE18" s="974"/>
      <c r="UF18" s="974"/>
      <c r="UG18" s="974"/>
      <c r="UH18" s="974"/>
      <c r="UI18" s="974"/>
      <c r="UJ18" s="974"/>
      <c r="UK18" s="974"/>
      <c r="UL18" s="974"/>
      <c r="UM18" s="974"/>
      <c r="UN18" s="974"/>
      <c r="UO18" s="974"/>
      <c r="UP18" s="974"/>
      <c r="UQ18" s="974"/>
      <c r="UR18" s="974"/>
      <c r="US18" s="974"/>
      <c r="UT18" s="974"/>
      <c r="UU18" s="974"/>
      <c r="UV18" s="974"/>
      <c r="UW18" s="974"/>
      <c r="UX18" s="974"/>
      <c r="UY18" s="974"/>
      <c r="UZ18" s="974"/>
      <c r="VA18" s="974"/>
      <c r="VB18" s="974"/>
      <c r="VC18" s="974"/>
      <c r="VD18" s="974"/>
      <c r="VE18" s="974"/>
      <c r="VF18" s="974"/>
      <c r="VG18" s="974"/>
      <c r="VH18" s="974"/>
      <c r="VI18" s="974"/>
      <c r="VJ18" s="974"/>
      <c r="VK18" s="974"/>
      <c r="VL18" s="974"/>
      <c r="VM18" s="974"/>
      <c r="VN18" s="974"/>
      <c r="VO18" s="974"/>
      <c r="VP18" s="974"/>
      <c r="VQ18" s="974"/>
      <c r="VR18" s="974"/>
      <c r="VS18" s="974"/>
      <c r="VT18" s="974"/>
      <c r="VU18" s="974"/>
      <c r="VV18" s="974"/>
      <c r="VW18" s="974"/>
      <c r="VX18" s="974"/>
      <c r="VY18" s="974"/>
      <c r="VZ18" s="974"/>
      <c r="WA18" s="974"/>
      <c r="WB18" s="974"/>
      <c r="WC18" s="974"/>
      <c r="WD18" s="974"/>
      <c r="WE18" s="974"/>
      <c r="WF18" s="974"/>
      <c r="WG18" s="974"/>
      <c r="WH18" s="974"/>
      <c r="WI18" s="974"/>
      <c r="WJ18" s="974"/>
      <c r="WK18" s="974"/>
      <c r="WL18" s="974"/>
      <c r="WM18" s="974"/>
      <c r="WN18" s="974"/>
      <c r="WO18" s="974"/>
      <c r="WP18" s="974"/>
      <c r="WQ18" s="974"/>
      <c r="WR18" s="974"/>
      <c r="WS18" s="974"/>
      <c r="WT18" s="974"/>
      <c r="WU18" s="974"/>
      <c r="WV18" s="974"/>
      <c r="WW18" s="974"/>
      <c r="WX18" s="974"/>
      <c r="WY18" s="974"/>
      <c r="WZ18" s="974"/>
      <c r="XA18" s="974"/>
      <c r="XB18" s="974"/>
      <c r="XC18" s="974"/>
      <c r="XD18" s="974"/>
      <c r="XE18" s="974"/>
      <c r="XF18" s="974"/>
      <c r="XG18" s="974"/>
      <c r="XH18" s="974"/>
      <c r="XI18" s="974"/>
      <c r="XJ18" s="974"/>
      <c r="XK18" s="974"/>
      <c r="XL18" s="974"/>
      <c r="XM18" s="974"/>
      <c r="XN18" s="974"/>
      <c r="XO18" s="974"/>
      <c r="XP18" s="974"/>
      <c r="XQ18" s="974"/>
      <c r="XR18" s="974"/>
      <c r="XS18" s="974"/>
      <c r="XT18" s="974"/>
      <c r="XU18" s="974"/>
      <c r="XV18" s="974"/>
      <c r="XW18" s="974"/>
      <c r="XX18" s="974"/>
      <c r="XY18" s="974"/>
      <c r="XZ18" s="974"/>
      <c r="YA18" s="974"/>
      <c r="YB18" s="974"/>
      <c r="YC18" s="974"/>
      <c r="YD18" s="974"/>
      <c r="YE18" s="974"/>
      <c r="YF18" s="974"/>
      <c r="YG18" s="974"/>
      <c r="YH18" s="974"/>
      <c r="YI18" s="974"/>
      <c r="YJ18" s="974"/>
      <c r="YK18" s="974"/>
      <c r="YL18" s="974"/>
      <c r="YM18" s="974"/>
      <c r="YN18" s="974"/>
      <c r="YO18" s="974"/>
      <c r="YP18" s="974"/>
      <c r="YQ18" s="974"/>
      <c r="YR18" s="974"/>
      <c r="YS18" s="974"/>
      <c r="YT18" s="974"/>
      <c r="YU18" s="974"/>
      <c r="YV18" s="974"/>
      <c r="YW18" s="974"/>
      <c r="YX18" s="974"/>
      <c r="YY18" s="974"/>
      <c r="YZ18" s="974"/>
      <c r="ZA18" s="974"/>
      <c r="ZB18" s="974"/>
      <c r="ZC18" s="974"/>
      <c r="ZD18" s="974"/>
      <c r="ZE18" s="974"/>
      <c r="ZF18" s="974"/>
      <c r="ZG18" s="974"/>
      <c r="ZH18" s="974"/>
      <c r="ZI18" s="974"/>
      <c r="ZJ18" s="974"/>
      <c r="ZK18" s="974"/>
      <c r="ZL18" s="974"/>
      <c r="ZM18" s="974"/>
      <c r="ZN18" s="974"/>
      <c r="ZO18" s="974"/>
      <c r="ZP18" s="974"/>
      <c r="ZQ18" s="974"/>
      <c r="ZR18" s="974"/>
      <c r="ZS18" s="974"/>
      <c r="ZT18" s="974"/>
      <c r="ZU18" s="974"/>
      <c r="ZV18" s="974"/>
      <c r="ZW18" s="974"/>
      <c r="ZX18" s="974"/>
      <c r="ZY18" s="974"/>
      <c r="ZZ18" s="974"/>
      <c r="AAA18" s="974"/>
      <c r="AAB18" s="974"/>
      <c r="AAC18" s="974"/>
      <c r="AAD18" s="974"/>
      <c r="AAE18" s="974"/>
      <c r="AAF18" s="974"/>
      <c r="AAG18" s="974"/>
      <c r="AAH18" s="974"/>
      <c r="AAI18" s="974"/>
      <c r="AAJ18" s="974"/>
      <c r="AAK18" s="974"/>
      <c r="AAL18" s="974"/>
      <c r="AAM18" s="974"/>
      <c r="AAN18" s="974"/>
      <c r="AAO18" s="974"/>
      <c r="AAP18" s="974"/>
      <c r="AAQ18" s="974"/>
      <c r="AAR18" s="974"/>
      <c r="AAS18" s="974"/>
      <c r="AAT18" s="974"/>
      <c r="AAU18" s="974"/>
      <c r="AAV18" s="974"/>
      <c r="AAW18" s="974"/>
      <c r="AAX18" s="974"/>
      <c r="AAY18" s="974"/>
      <c r="AAZ18" s="974"/>
      <c r="ABA18" s="974"/>
      <c r="ABB18" s="974"/>
      <c r="ABC18" s="974"/>
      <c r="ABD18" s="974"/>
      <c r="ABE18" s="974"/>
      <c r="ABF18" s="974"/>
      <c r="ABG18" s="974"/>
      <c r="ABH18" s="974"/>
      <c r="ABI18" s="974"/>
      <c r="ABJ18" s="974"/>
      <c r="ABK18" s="974"/>
      <c r="ABL18" s="974"/>
      <c r="ABM18" s="974"/>
      <c r="ABN18" s="974"/>
      <c r="ABO18" s="974"/>
      <c r="ABP18" s="974"/>
      <c r="ABQ18" s="974"/>
      <c r="ABR18" s="974"/>
      <c r="ABS18" s="974"/>
      <c r="ABT18" s="974"/>
      <c r="ABU18" s="974"/>
      <c r="ABV18" s="974"/>
      <c r="ABW18" s="974"/>
      <c r="ABX18" s="974"/>
      <c r="ABY18" s="974"/>
      <c r="ABZ18" s="974"/>
      <c r="ACA18" s="974"/>
      <c r="ACB18" s="974"/>
      <c r="ACC18" s="974"/>
      <c r="ACD18" s="974"/>
      <c r="ACE18" s="974"/>
      <c r="ACF18" s="974"/>
      <c r="ACG18" s="974"/>
      <c r="ACH18" s="974"/>
      <c r="ACI18" s="974"/>
      <c r="ACJ18" s="974"/>
      <c r="ACK18" s="974"/>
      <c r="ACL18" s="974"/>
      <c r="ACM18" s="974"/>
      <c r="ACN18" s="974"/>
      <c r="ACO18" s="974"/>
      <c r="ACP18" s="974"/>
      <c r="ACQ18" s="974"/>
      <c r="ACR18" s="974"/>
      <c r="ACS18" s="974"/>
      <c r="ACT18" s="974"/>
      <c r="ACU18" s="974"/>
      <c r="ACV18" s="974"/>
      <c r="ACW18" s="974"/>
      <c r="ACX18" s="974"/>
      <c r="ACY18" s="974"/>
      <c r="ACZ18" s="974"/>
      <c r="ADA18" s="974"/>
      <c r="ADB18" s="974"/>
      <c r="ADC18" s="974"/>
      <c r="ADD18" s="974"/>
      <c r="ADE18" s="974"/>
      <c r="ADF18" s="974"/>
      <c r="ADG18" s="974"/>
      <c r="ADH18" s="974"/>
      <c r="ADI18" s="974"/>
      <c r="ADJ18" s="974"/>
      <c r="ADK18" s="974"/>
      <c r="ADL18" s="974"/>
      <c r="ADM18" s="974"/>
      <c r="ADN18" s="974"/>
      <c r="ADO18" s="974"/>
      <c r="ADP18" s="974"/>
      <c r="ADQ18" s="974"/>
      <c r="ADR18" s="974"/>
      <c r="ADS18" s="974"/>
      <c r="ADT18" s="974"/>
      <c r="ADU18" s="974"/>
      <c r="ADV18" s="974"/>
      <c r="ADW18" s="974"/>
      <c r="ADX18" s="974"/>
      <c r="ADY18" s="974"/>
      <c r="ADZ18" s="974"/>
      <c r="AEA18" s="974"/>
      <c r="AEB18" s="974"/>
      <c r="AEC18" s="974"/>
      <c r="AED18" s="974"/>
      <c r="AEE18" s="974"/>
      <c r="AEF18" s="974"/>
      <c r="AEG18" s="974"/>
      <c r="AEH18" s="974"/>
      <c r="AEI18" s="974"/>
      <c r="AEJ18" s="974"/>
      <c r="AEK18" s="974"/>
      <c r="AEL18" s="974"/>
      <c r="AEM18" s="974"/>
      <c r="AEN18" s="974"/>
      <c r="AEO18" s="974"/>
      <c r="AEP18" s="974"/>
      <c r="AEQ18" s="974"/>
      <c r="AER18" s="974"/>
      <c r="AES18" s="974"/>
      <c r="AET18" s="974"/>
      <c r="AEU18" s="974"/>
      <c r="AEV18" s="974"/>
      <c r="AEW18" s="974"/>
      <c r="AEX18" s="974"/>
      <c r="AEY18" s="974"/>
      <c r="AEZ18" s="974"/>
      <c r="AFA18" s="974"/>
      <c r="AFB18" s="974"/>
      <c r="AFC18" s="974"/>
      <c r="AFD18" s="974"/>
      <c r="AFE18" s="974"/>
      <c r="AFF18" s="974"/>
      <c r="AFG18" s="974"/>
      <c r="AFH18" s="974"/>
      <c r="AFI18" s="974"/>
      <c r="AFJ18" s="974"/>
      <c r="AFK18" s="974"/>
      <c r="AFL18" s="974"/>
      <c r="AFM18" s="974"/>
      <c r="AFN18" s="974"/>
      <c r="AFO18" s="974"/>
      <c r="AFP18" s="974"/>
      <c r="AFQ18" s="974"/>
      <c r="AFR18" s="974"/>
      <c r="AFS18" s="974"/>
      <c r="AFT18" s="974"/>
      <c r="AFU18" s="974"/>
      <c r="AFV18" s="974"/>
      <c r="AFW18" s="974"/>
      <c r="AFX18" s="974"/>
      <c r="AFY18" s="974"/>
      <c r="AFZ18" s="974"/>
      <c r="AGA18" s="974"/>
      <c r="AGB18" s="974"/>
      <c r="AGC18" s="974"/>
      <c r="AGD18" s="974"/>
      <c r="AGE18" s="974"/>
      <c r="AGF18" s="974"/>
      <c r="AGG18" s="974"/>
      <c r="AGH18" s="974"/>
      <c r="AGI18" s="974"/>
      <c r="AGJ18" s="974"/>
      <c r="AGK18" s="974"/>
      <c r="AGL18" s="974"/>
      <c r="AGM18" s="974"/>
      <c r="AGN18" s="974"/>
      <c r="AGO18" s="974"/>
      <c r="AGP18" s="974"/>
      <c r="AGQ18" s="974"/>
      <c r="AGR18" s="974"/>
      <c r="AGS18" s="974"/>
      <c r="AGT18" s="974"/>
      <c r="AGU18" s="974"/>
      <c r="AGV18" s="974"/>
      <c r="AGW18" s="974"/>
      <c r="AGX18" s="974"/>
      <c r="AGY18" s="974"/>
      <c r="AGZ18" s="974"/>
      <c r="AHA18" s="974"/>
      <c r="AHB18" s="974"/>
      <c r="AHC18" s="974"/>
      <c r="AHD18" s="974"/>
      <c r="AHE18" s="974"/>
      <c r="AHF18" s="974"/>
      <c r="AHG18" s="974"/>
      <c r="AHH18" s="974"/>
      <c r="AHI18" s="974"/>
      <c r="AHJ18" s="974"/>
      <c r="AHK18" s="974"/>
      <c r="AHL18" s="974"/>
      <c r="AHM18" s="974"/>
      <c r="AHN18" s="974"/>
      <c r="AHO18" s="974"/>
      <c r="AHP18" s="974"/>
      <c r="AHQ18" s="974"/>
      <c r="AHR18" s="974"/>
      <c r="AHS18" s="974"/>
      <c r="AHT18" s="974"/>
      <c r="AHU18" s="974"/>
      <c r="AHV18" s="974"/>
      <c r="AHW18" s="974"/>
      <c r="AHX18" s="974"/>
      <c r="AHY18" s="974"/>
      <c r="AHZ18" s="974"/>
      <c r="AIA18" s="974"/>
      <c r="AIB18" s="974"/>
      <c r="AIC18" s="974"/>
      <c r="AID18" s="974"/>
      <c r="AIE18" s="974"/>
      <c r="AIF18" s="974"/>
      <c r="AIG18" s="974"/>
      <c r="AIH18" s="974"/>
      <c r="AII18" s="974"/>
      <c r="AIJ18" s="974"/>
      <c r="AIK18" s="974"/>
      <c r="AIL18" s="974"/>
      <c r="AIM18" s="974"/>
      <c r="AIN18" s="974"/>
      <c r="AIO18" s="974"/>
      <c r="AIP18" s="974"/>
      <c r="AIQ18" s="974"/>
      <c r="AIR18" s="974"/>
      <c r="AIS18" s="974"/>
      <c r="AIT18" s="974"/>
      <c r="AIU18" s="974"/>
      <c r="AIV18" s="974"/>
      <c r="AIW18" s="974"/>
      <c r="AIX18" s="974"/>
      <c r="AIY18" s="974"/>
      <c r="AIZ18" s="974"/>
      <c r="AJA18" s="974"/>
      <c r="AJB18" s="974"/>
      <c r="AJC18" s="974"/>
      <c r="AJD18" s="974"/>
      <c r="AJE18" s="974"/>
      <c r="AJF18" s="974"/>
      <c r="AJG18" s="974"/>
      <c r="AJH18" s="974"/>
      <c r="AJI18" s="974"/>
      <c r="AJJ18" s="974"/>
      <c r="AJK18" s="974"/>
      <c r="AJL18" s="974"/>
      <c r="AJM18" s="974"/>
      <c r="AJN18" s="974"/>
      <c r="AJO18" s="974"/>
      <c r="AJP18" s="974"/>
      <c r="AJQ18" s="974"/>
      <c r="AJR18" s="974"/>
      <c r="AJS18" s="974"/>
      <c r="AJT18" s="974"/>
      <c r="AJU18" s="974"/>
      <c r="AJV18" s="974"/>
      <c r="AJW18" s="974"/>
      <c r="AJX18" s="974"/>
      <c r="AJY18" s="974"/>
      <c r="AJZ18" s="974"/>
      <c r="AKA18" s="974"/>
      <c r="AKB18" s="974"/>
      <c r="AKC18" s="974"/>
      <c r="AKD18" s="974"/>
      <c r="AKE18" s="974"/>
      <c r="AKF18" s="974"/>
      <c r="AKG18" s="974"/>
      <c r="AKH18" s="974"/>
      <c r="AKI18" s="974"/>
      <c r="AKJ18" s="974"/>
      <c r="AKK18" s="974"/>
      <c r="AKL18" s="974"/>
      <c r="AKM18" s="974"/>
      <c r="AKN18" s="974"/>
      <c r="AKO18" s="974"/>
      <c r="AKP18" s="974"/>
      <c r="AKQ18" s="974"/>
      <c r="AKR18" s="974"/>
      <c r="AKS18" s="974"/>
      <c r="AKT18" s="974"/>
      <c r="AKU18" s="974"/>
      <c r="AKV18" s="974"/>
      <c r="AKW18" s="974"/>
      <c r="AKX18" s="974"/>
      <c r="AKY18" s="974"/>
      <c r="AKZ18" s="974"/>
      <c r="ALA18" s="974"/>
      <c r="ALB18" s="974"/>
      <c r="ALC18" s="974"/>
      <c r="ALD18" s="974"/>
      <c r="ALE18" s="974"/>
      <c r="ALF18" s="974"/>
      <c r="ALG18" s="974"/>
      <c r="ALH18" s="974"/>
      <c r="ALI18" s="974"/>
      <c r="ALJ18" s="974"/>
      <c r="ALK18" s="974"/>
      <c r="ALL18" s="974"/>
      <c r="ALM18" s="974"/>
      <c r="ALN18" s="974"/>
      <c r="ALO18" s="974"/>
      <c r="ALP18" s="974"/>
      <c r="ALQ18" s="974"/>
      <c r="ALR18" s="974"/>
      <c r="ALS18" s="974"/>
      <c r="ALT18" s="974"/>
      <c r="ALU18" s="974"/>
      <c r="ALV18" s="974"/>
      <c r="ALW18" s="974"/>
      <c r="ALX18" s="974"/>
      <c r="ALY18" s="974"/>
      <c r="ALZ18" s="974"/>
      <c r="AMA18" s="974"/>
      <c r="AMB18" s="974"/>
      <c r="AMC18" s="974"/>
      <c r="AMD18" s="974"/>
      <c r="AME18" s="974"/>
      <c r="AMF18" s="974"/>
      <c r="AMG18" s="974"/>
      <c r="AMH18" s="974"/>
      <c r="AMI18" s="974"/>
      <c r="AMJ18" s="974"/>
      <c r="AMK18" s="974"/>
      <c r="AML18" s="974"/>
      <c r="AMM18" s="974"/>
      <c r="AMN18" s="974"/>
      <c r="AMO18" s="974"/>
      <c r="AMP18" s="974"/>
      <c r="AMQ18" s="974"/>
      <c r="AMR18" s="974"/>
      <c r="AMS18" s="974"/>
      <c r="AMT18" s="974"/>
      <c r="AMU18" s="974"/>
      <c r="AMV18" s="974"/>
      <c r="AMW18" s="974"/>
      <c r="AMX18" s="974"/>
      <c r="AMY18" s="974"/>
      <c r="AMZ18" s="974"/>
      <c r="ANA18" s="974"/>
      <c r="ANB18" s="974"/>
      <c r="ANC18" s="974"/>
      <c r="AND18" s="974"/>
      <c r="ANE18" s="974"/>
      <c r="ANF18" s="974"/>
      <c r="ANG18" s="974"/>
      <c r="ANH18" s="974"/>
      <c r="ANI18" s="974"/>
      <c r="ANJ18" s="974"/>
      <c r="ANK18" s="974"/>
      <c r="ANL18" s="974"/>
      <c r="ANM18" s="974"/>
      <c r="ANN18" s="974"/>
      <c r="ANO18" s="974"/>
      <c r="ANP18" s="974"/>
      <c r="ANQ18" s="974"/>
      <c r="ANR18" s="974"/>
      <c r="ANS18" s="974"/>
      <c r="ANT18" s="974"/>
      <c r="ANU18" s="974"/>
      <c r="ANV18" s="974"/>
      <c r="ANW18" s="974"/>
      <c r="ANX18" s="974"/>
      <c r="ANY18" s="974"/>
      <c r="ANZ18" s="974"/>
      <c r="AOA18" s="974"/>
      <c r="AOB18" s="974"/>
      <c r="AOC18" s="974"/>
      <c r="AOD18" s="974"/>
      <c r="AOE18" s="974"/>
      <c r="AOF18" s="974"/>
      <c r="AOG18" s="974"/>
      <c r="AOH18" s="974"/>
      <c r="AOI18" s="974"/>
      <c r="AOJ18" s="974"/>
      <c r="AOK18" s="974"/>
      <c r="AOL18" s="974"/>
      <c r="AOM18" s="974"/>
      <c r="AON18" s="974"/>
      <c r="AOO18" s="974"/>
      <c r="AOP18" s="974"/>
      <c r="AOQ18" s="974"/>
      <c r="AOR18" s="974"/>
      <c r="AOS18" s="974"/>
      <c r="AOT18" s="974"/>
      <c r="AOU18" s="974"/>
      <c r="AOV18" s="974"/>
      <c r="AOW18" s="974"/>
      <c r="AOX18" s="974"/>
      <c r="AOY18" s="974"/>
      <c r="AOZ18" s="974"/>
      <c r="APA18" s="974"/>
      <c r="APB18" s="974"/>
      <c r="APC18" s="974"/>
      <c r="APD18" s="974"/>
      <c r="APE18" s="974"/>
      <c r="APF18" s="974"/>
      <c r="APG18" s="974"/>
      <c r="APH18" s="974"/>
      <c r="API18" s="974"/>
      <c r="APJ18" s="974"/>
      <c r="APK18" s="974"/>
      <c r="APL18" s="974"/>
      <c r="APM18" s="974"/>
      <c r="APN18" s="974"/>
      <c r="APO18" s="974"/>
      <c r="APP18" s="974"/>
      <c r="APQ18" s="974"/>
      <c r="APR18" s="974"/>
      <c r="APS18" s="974"/>
      <c r="APT18" s="974"/>
      <c r="APU18" s="974"/>
      <c r="APV18" s="974"/>
      <c r="APW18" s="974"/>
      <c r="APX18" s="974"/>
      <c r="APY18" s="974"/>
      <c r="APZ18" s="974"/>
      <c r="AQA18" s="974"/>
      <c r="AQB18" s="974"/>
      <c r="AQC18" s="974"/>
      <c r="AQD18" s="974"/>
      <c r="AQE18" s="974"/>
      <c r="AQF18" s="974"/>
      <c r="AQG18" s="974"/>
      <c r="AQH18" s="974"/>
      <c r="AQI18" s="974"/>
      <c r="AQJ18" s="974"/>
      <c r="AQK18" s="974"/>
      <c r="AQL18" s="974"/>
      <c r="AQM18" s="974"/>
      <c r="AQN18" s="974"/>
      <c r="AQO18" s="974"/>
      <c r="AQP18" s="974"/>
      <c r="AQQ18" s="974"/>
      <c r="AQR18" s="974"/>
      <c r="AQS18" s="974"/>
      <c r="AQT18" s="974"/>
      <c r="AQU18" s="974"/>
      <c r="AQV18" s="974"/>
      <c r="AQW18" s="974"/>
      <c r="AQX18" s="974"/>
      <c r="AQY18" s="974"/>
      <c r="AQZ18" s="974"/>
      <c r="ARA18" s="974"/>
      <c r="ARB18" s="974"/>
      <c r="ARC18" s="974"/>
      <c r="ARD18" s="974"/>
      <c r="ARE18" s="974"/>
      <c r="ARF18" s="974"/>
      <c r="ARG18" s="974"/>
      <c r="ARH18" s="974"/>
      <c r="ARI18" s="974"/>
      <c r="ARJ18" s="974"/>
      <c r="ARK18" s="974"/>
      <c r="ARL18" s="974"/>
      <c r="ARM18" s="974"/>
      <c r="ARN18" s="974"/>
      <c r="ARO18" s="974"/>
      <c r="ARP18" s="974"/>
      <c r="ARQ18" s="974"/>
      <c r="ARR18" s="974"/>
      <c r="ARS18" s="974"/>
      <c r="ART18" s="974"/>
      <c r="ARU18" s="974"/>
      <c r="ARV18" s="974"/>
      <c r="ARW18" s="974"/>
      <c r="ARX18" s="974"/>
      <c r="ARY18" s="974"/>
      <c r="ARZ18" s="974"/>
      <c r="ASA18" s="974"/>
      <c r="ASB18" s="974"/>
      <c r="ASC18" s="974"/>
      <c r="ASD18" s="974"/>
      <c r="ASE18" s="974"/>
      <c r="ASF18" s="974"/>
      <c r="ASG18" s="974"/>
      <c r="ASH18" s="974"/>
      <c r="ASI18" s="974"/>
      <c r="ASJ18" s="974"/>
      <c r="ASK18" s="974"/>
      <c r="ASL18" s="974"/>
      <c r="ASM18" s="974"/>
      <c r="ASN18" s="974"/>
      <c r="ASO18" s="974"/>
      <c r="ASP18" s="974"/>
      <c r="ASQ18" s="974"/>
      <c r="ASR18" s="974"/>
      <c r="ASS18" s="974"/>
      <c r="AST18" s="974"/>
      <c r="ASU18" s="974"/>
      <c r="ASV18" s="974"/>
      <c r="ASW18" s="974"/>
      <c r="ASX18" s="974"/>
      <c r="ASY18" s="974"/>
      <c r="ASZ18" s="974"/>
      <c r="ATA18" s="974"/>
      <c r="ATB18" s="974"/>
      <c r="ATC18" s="974"/>
      <c r="ATD18" s="974"/>
      <c r="ATE18" s="974"/>
      <c r="ATF18" s="974"/>
      <c r="ATG18" s="974"/>
      <c r="ATH18" s="974"/>
      <c r="ATI18" s="974"/>
      <c r="ATJ18" s="974"/>
      <c r="ATK18" s="974"/>
      <c r="ATL18" s="974"/>
      <c r="ATM18" s="974"/>
      <c r="ATN18" s="974"/>
      <c r="ATO18" s="974"/>
      <c r="ATP18" s="974"/>
      <c r="ATQ18" s="974"/>
      <c r="ATR18" s="974"/>
      <c r="ATS18" s="974"/>
      <c r="ATT18" s="974"/>
      <c r="ATU18" s="974"/>
      <c r="ATV18" s="974"/>
      <c r="ATW18" s="974"/>
      <c r="ATX18" s="974"/>
      <c r="ATY18" s="974"/>
      <c r="ATZ18" s="974"/>
      <c r="AUA18" s="974"/>
      <c r="AUB18" s="974"/>
      <c r="AUC18" s="974"/>
      <c r="AUD18" s="974"/>
      <c r="AUE18" s="974"/>
      <c r="AUF18" s="974"/>
      <c r="AUG18" s="974"/>
      <c r="AUH18" s="974"/>
      <c r="AUI18" s="974"/>
      <c r="AUJ18" s="974"/>
      <c r="AUK18" s="974"/>
      <c r="AUL18" s="974"/>
      <c r="AUM18" s="974"/>
      <c r="AUN18" s="974"/>
      <c r="AUO18" s="974"/>
      <c r="AUP18" s="974"/>
      <c r="AUQ18" s="974"/>
      <c r="AUR18" s="974"/>
      <c r="AUS18" s="974"/>
      <c r="AUT18" s="974"/>
      <c r="AUU18" s="974"/>
      <c r="AUV18" s="974"/>
      <c r="AUW18" s="974"/>
      <c r="AUX18" s="974"/>
      <c r="AUY18" s="974"/>
      <c r="AUZ18" s="974"/>
      <c r="AVA18" s="974"/>
      <c r="AVB18" s="974"/>
      <c r="AVC18" s="974"/>
      <c r="AVD18" s="974"/>
      <c r="AVE18" s="974"/>
      <c r="AVF18" s="974"/>
      <c r="AVG18" s="974"/>
      <c r="AVH18" s="974"/>
      <c r="AVI18" s="974"/>
      <c r="AVJ18" s="974"/>
      <c r="AVK18" s="974"/>
      <c r="AVL18" s="974"/>
      <c r="AVM18" s="974"/>
      <c r="AVN18" s="974"/>
      <c r="AVO18" s="974"/>
      <c r="AVP18" s="974"/>
      <c r="AVQ18" s="974"/>
      <c r="AVR18" s="974"/>
      <c r="AVS18" s="974"/>
      <c r="AVT18" s="974"/>
      <c r="AVU18" s="974"/>
      <c r="AVV18" s="974"/>
      <c r="AVW18" s="974"/>
      <c r="AVX18" s="974"/>
      <c r="AVY18" s="974"/>
      <c r="AVZ18" s="974"/>
      <c r="AWA18" s="974"/>
      <c r="AWB18" s="974"/>
      <c r="AWC18" s="974"/>
      <c r="AWD18" s="974"/>
      <c r="AWE18" s="974"/>
      <c r="AWF18" s="974"/>
      <c r="AWG18" s="974"/>
      <c r="AWH18" s="974"/>
      <c r="AWI18" s="974"/>
      <c r="AWJ18" s="974"/>
      <c r="AWK18" s="974"/>
      <c r="AWL18" s="974"/>
      <c r="AWM18" s="974"/>
      <c r="AWN18" s="974"/>
      <c r="AWO18" s="974"/>
      <c r="AWP18" s="974"/>
      <c r="AWQ18" s="974"/>
      <c r="AWR18" s="974"/>
      <c r="AWS18" s="974"/>
      <c r="AWT18" s="974"/>
      <c r="AWU18" s="974"/>
      <c r="AWV18" s="974"/>
      <c r="AWW18" s="974"/>
      <c r="AWX18" s="974"/>
      <c r="AWY18" s="974"/>
      <c r="AWZ18" s="974"/>
      <c r="AXA18" s="974"/>
      <c r="AXB18" s="974"/>
      <c r="AXC18" s="974"/>
      <c r="AXD18" s="974"/>
      <c r="AXE18" s="974"/>
      <c r="AXF18" s="974"/>
      <c r="AXG18" s="974"/>
      <c r="AXH18" s="974"/>
      <c r="AXI18" s="974"/>
      <c r="AXJ18" s="974"/>
      <c r="AXK18" s="974"/>
      <c r="AXL18" s="974"/>
      <c r="AXM18" s="974"/>
      <c r="AXN18" s="974"/>
      <c r="AXO18" s="974"/>
      <c r="AXP18" s="974"/>
      <c r="AXQ18" s="974"/>
      <c r="AXR18" s="974"/>
      <c r="AXS18" s="974"/>
      <c r="AXT18" s="974"/>
      <c r="AXU18" s="974"/>
      <c r="AXV18" s="974"/>
      <c r="AXW18" s="974"/>
      <c r="AXX18" s="974"/>
      <c r="AXY18" s="974"/>
      <c r="AXZ18" s="974"/>
      <c r="AYA18" s="974"/>
      <c r="AYB18" s="974"/>
      <c r="AYC18" s="974"/>
      <c r="AYD18" s="974"/>
      <c r="AYE18" s="974"/>
      <c r="AYF18" s="974"/>
      <c r="AYG18" s="974"/>
      <c r="AYH18" s="974"/>
      <c r="AYI18" s="974"/>
      <c r="AYJ18" s="974"/>
      <c r="AYK18" s="974"/>
      <c r="AYL18" s="974"/>
      <c r="AYM18" s="974"/>
      <c r="AYN18" s="974"/>
      <c r="AYO18" s="974"/>
      <c r="AYP18" s="974"/>
      <c r="AYQ18" s="974"/>
      <c r="AYR18" s="974"/>
      <c r="AYS18" s="974"/>
      <c r="AYT18" s="974"/>
      <c r="AYU18" s="974"/>
      <c r="AYV18" s="974"/>
      <c r="AYW18" s="974"/>
      <c r="AYX18" s="974"/>
      <c r="AYY18" s="974"/>
      <c r="AYZ18" s="974"/>
      <c r="AZA18" s="974"/>
      <c r="AZB18" s="974"/>
      <c r="AZC18" s="974"/>
      <c r="AZD18" s="974"/>
      <c r="AZE18" s="974"/>
      <c r="AZF18" s="974"/>
      <c r="AZG18" s="974"/>
      <c r="AZH18" s="974"/>
      <c r="AZI18" s="974"/>
      <c r="AZJ18" s="974"/>
      <c r="AZK18" s="974"/>
      <c r="AZL18" s="974"/>
      <c r="AZM18" s="974"/>
      <c r="AZN18" s="974"/>
      <c r="AZO18" s="974"/>
      <c r="AZP18" s="974"/>
      <c r="AZQ18" s="974"/>
      <c r="AZR18" s="974"/>
      <c r="AZS18" s="974"/>
      <c r="AZT18" s="974"/>
      <c r="AZU18" s="974"/>
      <c r="AZV18" s="974"/>
      <c r="AZW18" s="974"/>
      <c r="AZX18" s="974"/>
      <c r="AZY18" s="974"/>
      <c r="AZZ18" s="974"/>
      <c r="BAA18" s="974"/>
      <c r="BAB18" s="974"/>
      <c r="BAC18" s="974"/>
      <c r="BAD18" s="974"/>
      <c r="BAE18" s="974"/>
      <c r="BAF18" s="974"/>
      <c r="BAG18" s="974"/>
      <c r="BAH18" s="974"/>
      <c r="BAI18" s="974"/>
      <c r="BAJ18" s="974"/>
      <c r="BAK18" s="974"/>
      <c r="BAL18" s="974"/>
      <c r="BAM18" s="974"/>
      <c r="BAN18" s="974"/>
      <c r="BAO18" s="974"/>
      <c r="BAP18" s="974"/>
      <c r="BAQ18" s="974"/>
      <c r="BAR18" s="974"/>
      <c r="BAS18" s="974"/>
      <c r="BAT18" s="974"/>
      <c r="BAU18" s="974"/>
      <c r="BAV18" s="974"/>
      <c r="BAW18" s="974"/>
      <c r="BAX18" s="974"/>
      <c r="BAY18" s="974"/>
      <c r="BAZ18" s="974"/>
      <c r="BBA18" s="974"/>
      <c r="BBB18" s="974"/>
      <c r="BBC18" s="974"/>
      <c r="BBD18" s="974"/>
      <c r="BBE18" s="974"/>
      <c r="BBF18" s="974"/>
      <c r="BBG18" s="974"/>
      <c r="BBH18" s="974"/>
      <c r="BBI18" s="974"/>
      <c r="BBJ18" s="974"/>
      <c r="BBK18" s="974"/>
      <c r="BBL18" s="974"/>
      <c r="BBM18" s="974"/>
      <c r="BBN18" s="974"/>
      <c r="BBO18" s="974"/>
      <c r="BBP18" s="974"/>
      <c r="BBQ18" s="974"/>
      <c r="BBR18" s="974"/>
      <c r="BBS18" s="974"/>
      <c r="BBT18" s="974"/>
      <c r="BBU18" s="974"/>
      <c r="BBV18" s="974"/>
      <c r="BBW18" s="974"/>
      <c r="BBX18" s="974"/>
      <c r="BBY18" s="974"/>
      <c r="BBZ18" s="974"/>
      <c r="BCA18" s="974"/>
      <c r="BCB18" s="974"/>
      <c r="BCC18" s="974"/>
      <c r="BCD18" s="974"/>
      <c r="BCE18" s="974"/>
      <c r="BCF18" s="974"/>
      <c r="BCG18" s="974"/>
      <c r="BCH18" s="974"/>
      <c r="BCI18" s="974"/>
      <c r="BCJ18" s="974"/>
      <c r="BCK18" s="974"/>
      <c r="BCL18" s="974"/>
      <c r="BCM18" s="974"/>
      <c r="BCN18" s="974"/>
      <c r="BCO18" s="974"/>
      <c r="BCP18" s="974"/>
      <c r="BCQ18" s="974"/>
      <c r="BCR18" s="974"/>
      <c r="BCS18" s="974"/>
      <c r="BCT18" s="974"/>
      <c r="BCU18" s="974"/>
      <c r="BCV18" s="974"/>
      <c r="BCW18" s="974"/>
      <c r="BCX18" s="974"/>
      <c r="BCY18" s="974"/>
      <c r="BCZ18" s="974"/>
      <c r="BDA18" s="974"/>
      <c r="BDB18" s="974"/>
      <c r="BDC18" s="974"/>
      <c r="BDD18" s="974"/>
      <c r="BDE18" s="974"/>
      <c r="BDF18" s="974"/>
      <c r="BDG18" s="974"/>
      <c r="BDH18" s="974"/>
      <c r="BDI18" s="974"/>
      <c r="BDJ18" s="974"/>
      <c r="BDK18" s="974"/>
      <c r="BDL18" s="974"/>
      <c r="BDM18" s="974"/>
      <c r="BDN18" s="974"/>
      <c r="BDO18" s="974"/>
      <c r="BDP18" s="974"/>
      <c r="BDQ18" s="974"/>
      <c r="BDR18" s="974"/>
      <c r="BDS18" s="974"/>
      <c r="BDT18" s="974"/>
      <c r="BDU18" s="974"/>
      <c r="BDV18" s="974"/>
      <c r="BDW18" s="974"/>
      <c r="BDX18" s="974"/>
      <c r="BDY18" s="974"/>
      <c r="BDZ18" s="974"/>
      <c r="BEA18" s="974"/>
      <c r="BEB18" s="974"/>
      <c r="BEC18" s="974"/>
      <c r="BED18" s="974"/>
      <c r="BEE18" s="974"/>
      <c r="BEF18" s="974"/>
      <c r="BEG18" s="974"/>
      <c r="BEH18" s="974"/>
      <c r="BEI18" s="974"/>
      <c r="BEJ18" s="974"/>
      <c r="BEK18" s="974"/>
      <c r="BEL18" s="974"/>
      <c r="BEM18" s="974"/>
      <c r="BEN18" s="974"/>
      <c r="BEO18" s="974"/>
      <c r="BEP18" s="974"/>
      <c r="BEQ18" s="974"/>
      <c r="BER18" s="974"/>
      <c r="BES18" s="974"/>
      <c r="BET18" s="974"/>
      <c r="BEU18" s="974"/>
      <c r="BEV18" s="974"/>
      <c r="BEW18" s="974"/>
      <c r="BEX18" s="974"/>
      <c r="BEY18" s="974"/>
      <c r="BEZ18" s="974"/>
      <c r="BFA18" s="974"/>
      <c r="BFB18" s="974"/>
      <c r="BFC18" s="974"/>
      <c r="BFD18" s="974"/>
      <c r="BFE18" s="974"/>
      <c r="BFF18" s="974"/>
      <c r="BFG18" s="974"/>
      <c r="BFH18" s="974"/>
      <c r="BFI18" s="974"/>
      <c r="BFJ18" s="974"/>
      <c r="BFK18" s="974"/>
      <c r="BFL18" s="974"/>
      <c r="BFM18" s="974"/>
      <c r="BFN18" s="974"/>
      <c r="BFO18" s="974"/>
      <c r="BFP18" s="974"/>
      <c r="BFQ18" s="974"/>
      <c r="BFR18" s="974"/>
      <c r="BFS18" s="974"/>
      <c r="BFT18" s="974"/>
      <c r="BFU18" s="974"/>
      <c r="BFV18" s="974"/>
      <c r="BFW18" s="974"/>
      <c r="BFX18" s="974"/>
      <c r="BFY18" s="974"/>
      <c r="BFZ18" s="974"/>
      <c r="BGA18" s="974"/>
      <c r="BGB18" s="974"/>
      <c r="BGC18" s="974"/>
      <c r="BGD18" s="974"/>
      <c r="BGE18" s="974"/>
      <c r="BGF18" s="974"/>
      <c r="BGG18" s="974"/>
      <c r="BGH18" s="974"/>
      <c r="BGI18" s="974"/>
      <c r="BGJ18" s="974"/>
      <c r="BGK18" s="974"/>
      <c r="BGL18" s="974"/>
      <c r="BGM18" s="974"/>
      <c r="BGN18" s="974"/>
      <c r="BGO18" s="974"/>
      <c r="BGP18" s="974"/>
      <c r="BGQ18" s="974"/>
      <c r="BGR18" s="974"/>
      <c r="BGS18" s="974"/>
      <c r="BGT18" s="974"/>
      <c r="BGU18" s="974"/>
      <c r="BGV18" s="974"/>
      <c r="BGW18" s="974"/>
      <c r="BGX18" s="974"/>
      <c r="BGY18" s="974"/>
      <c r="BGZ18" s="974"/>
      <c r="BHA18" s="974"/>
      <c r="BHB18" s="974"/>
      <c r="BHC18" s="974"/>
      <c r="BHD18" s="974"/>
      <c r="BHE18" s="974"/>
      <c r="BHF18" s="974"/>
      <c r="BHG18" s="974"/>
      <c r="BHH18" s="974"/>
      <c r="BHI18" s="974"/>
      <c r="BHJ18" s="974"/>
      <c r="BHK18" s="974"/>
      <c r="BHL18" s="974"/>
      <c r="BHM18" s="974"/>
      <c r="BHN18" s="974"/>
      <c r="BHO18" s="974"/>
      <c r="BHP18" s="974"/>
      <c r="BHQ18" s="974"/>
      <c r="BHR18" s="974"/>
      <c r="BHS18" s="974"/>
      <c r="BHT18" s="974"/>
      <c r="BHU18" s="974"/>
      <c r="BHV18" s="974"/>
      <c r="BHW18" s="974"/>
      <c r="BHX18" s="974"/>
      <c r="BHY18" s="974"/>
      <c r="BHZ18" s="974"/>
      <c r="BIA18" s="974"/>
      <c r="BIB18" s="974"/>
      <c r="BIC18" s="974"/>
      <c r="BID18" s="974"/>
      <c r="BIE18" s="974"/>
      <c r="BIF18" s="974"/>
      <c r="BIG18" s="974"/>
      <c r="BIH18" s="974"/>
      <c r="BII18" s="974"/>
      <c r="BIJ18" s="974"/>
      <c r="BIK18" s="974"/>
      <c r="BIL18" s="974"/>
      <c r="BIM18" s="974"/>
      <c r="BIN18" s="974"/>
      <c r="BIO18" s="974"/>
      <c r="BIP18" s="974"/>
      <c r="BIQ18" s="974"/>
      <c r="BIR18" s="974"/>
      <c r="BIS18" s="974"/>
      <c r="BIT18" s="974"/>
      <c r="BIU18" s="974"/>
      <c r="BIV18" s="974"/>
      <c r="BIW18" s="974"/>
      <c r="BIX18" s="974"/>
      <c r="BIY18" s="974"/>
      <c r="BIZ18" s="974"/>
      <c r="BJA18" s="974"/>
      <c r="BJB18" s="974"/>
      <c r="BJC18" s="974"/>
      <c r="BJD18" s="974"/>
      <c r="BJE18" s="974"/>
      <c r="BJF18" s="974"/>
      <c r="BJG18" s="974"/>
      <c r="BJH18" s="974"/>
      <c r="BJI18" s="974"/>
      <c r="BJJ18" s="974"/>
      <c r="BJK18" s="974"/>
      <c r="BJL18" s="974"/>
      <c r="BJM18" s="974"/>
      <c r="BJN18" s="974"/>
      <c r="BJO18" s="974"/>
      <c r="BJP18" s="974"/>
      <c r="BJQ18" s="974"/>
      <c r="BJR18" s="974"/>
      <c r="BJS18" s="974"/>
      <c r="BJT18" s="974"/>
      <c r="BJU18" s="974"/>
      <c r="BJV18" s="974"/>
      <c r="BJW18" s="974"/>
      <c r="BJX18" s="974"/>
      <c r="BJY18" s="974"/>
      <c r="BJZ18" s="974"/>
      <c r="BKA18" s="974"/>
      <c r="BKB18" s="974"/>
      <c r="BKC18" s="974"/>
      <c r="BKD18" s="974"/>
      <c r="BKE18" s="974"/>
      <c r="BKF18" s="974"/>
      <c r="BKG18" s="974"/>
      <c r="BKH18" s="974"/>
      <c r="BKI18" s="974"/>
      <c r="BKJ18" s="974"/>
      <c r="BKK18" s="974"/>
      <c r="BKL18" s="974"/>
      <c r="BKM18" s="974"/>
      <c r="BKN18" s="974"/>
      <c r="BKO18" s="974"/>
      <c r="BKP18" s="974"/>
      <c r="BKQ18" s="974"/>
      <c r="BKR18" s="974"/>
      <c r="BKS18" s="974"/>
      <c r="BKT18" s="974"/>
      <c r="BKU18" s="974"/>
      <c r="BKV18" s="974"/>
      <c r="BKW18" s="974"/>
      <c r="BKX18" s="974"/>
      <c r="BKY18" s="974"/>
      <c r="BKZ18" s="974"/>
      <c r="BLA18" s="974"/>
      <c r="BLB18" s="974"/>
      <c r="BLC18" s="974"/>
      <c r="BLD18" s="974"/>
      <c r="BLE18" s="974"/>
      <c r="BLF18" s="974"/>
      <c r="BLG18" s="974"/>
      <c r="BLH18" s="974"/>
      <c r="BLI18" s="974"/>
      <c r="BLJ18" s="974"/>
      <c r="BLK18" s="974"/>
      <c r="BLL18" s="974"/>
      <c r="BLM18" s="974"/>
      <c r="BLN18" s="974"/>
      <c r="BLO18" s="974"/>
      <c r="BLP18" s="974"/>
      <c r="BLQ18" s="974"/>
      <c r="BLR18" s="974"/>
      <c r="BLS18" s="974"/>
      <c r="BLT18" s="974"/>
      <c r="BLU18" s="974"/>
      <c r="BLV18" s="974"/>
      <c r="BLW18" s="974"/>
      <c r="BLX18" s="974"/>
      <c r="BLY18" s="974"/>
      <c r="BLZ18" s="974"/>
      <c r="BMA18" s="974"/>
      <c r="BMB18" s="974"/>
      <c r="BMC18" s="974"/>
      <c r="BMD18" s="974"/>
      <c r="BME18" s="974"/>
      <c r="BMF18" s="974"/>
      <c r="BMG18" s="974"/>
      <c r="BMH18" s="974"/>
      <c r="BMI18" s="974"/>
      <c r="BMJ18" s="974"/>
      <c r="BMK18" s="974"/>
      <c r="BML18" s="974"/>
      <c r="BMM18" s="974"/>
      <c r="BMN18" s="974"/>
      <c r="BMO18" s="974"/>
      <c r="BMP18" s="974"/>
      <c r="BMQ18" s="974"/>
      <c r="BMR18" s="974"/>
      <c r="BMS18" s="974"/>
      <c r="BMT18" s="974"/>
      <c r="BMU18" s="974"/>
      <c r="BMV18" s="974"/>
      <c r="BMW18" s="974"/>
      <c r="BMX18" s="974"/>
      <c r="BMY18" s="974"/>
      <c r="BMZ18" s="974"/>
      <c r="BNA18" s="974"/>
      <c r="BNB18" s="974"/>
      <c r="BNC18" s="974"/>
      <c r="BND18" s="974"/>
      <c r="BNE18" s="974"/>
      <c r="BNF18" s="974"/>
      <c r="BNG18" s="974"/>
      <c r="BNH18" s="974"/>
      <c r="BNI18" s="974"/>
      <c r="BNJ18" s="974"/>
      <c r="BNK18" s="974"/>
      <c r="BNL18" s="974"/>
      <c r="BNM18" s="974"/>
      <c r="BNN18" s="974"/>
      <c r="BNO18" s="974"/>
      <c r="BNP18" s="974"/>
      <c r="BNQ18" s="974"/>
      <c r="BNR18" s="974"/>
      <c r="BNS18" s="974"/>
      <c r="BNT18" s="974"/>
      <c r="BNU18" s="974"/>
      <c r="BNV18" s="974"/>
      <c r="BNW18" s="974"/>
      <c r="BNX18" s="974"/>
      <c r="BNY18" s="974"/>
      <c r="BNZ18" s="974"/>
      <c r="BOA18" s="974"/>
      <c r="BOB18" s="974"/>
      <c r="BOC18" s="974"/>
      <c r="BOD18" s="974"/>
      <c r="BOE18" s="974"/>
      <c r="BOF18" s="974"/>
      <c r="BOG18" s="974"/>
      <c r="BOH18" s="974"/>
      <c r="BOI18" s="974"/>
      <c r="BOJ18" s="974"/>
      <c r="BOK18" s="974"/>
      <c r="BOL18" s="974"/>
      <c r="BOM18" s="974"/>
      <c r="BON18" s="974"/>
      <c r="BOO18" s="974"/>
      <c r="BOP18" s="974"/>
      <c r="BOQ18" s="974"/>
      <c r="BOR18" s="974"/>
      <c r="BOS18" s="974"/>
      <c r="BOT18" s="974"/>
      <c r="BOU18" s="974"/>
      <c r="BOV18" s="974"/>
      <c r="BOW18" s="974"/>
      <c r="BOX18" s="974"/>
      <c r="BOY18" s="974"/>
      <c r="BOZ18" s="974"/>
      <c r="BPA18" s="974"/>
      <c r="BPB18" s="974"/>
      <c r="BPC18" s="974"/>
      <c r="BPD18" s="974"/>
      <c r="BPE18" s="974"/>
      <c r="BPF18" s="974"/>
      <c r="BPG18" s="974"/>
      <c r="BPH18" s="974"/>
      <c r="BPI18" s="974"/>
      <c r="BPJ18" s="974"/>
      <c r="BPK18" s="974"/>
      <c r="BPL18" s="974"/>
      <c r="BPM18" s="974"/>
      <c r="BPN18" s="974"/>
      <c r="BPO18" s="974"/>
      <c r="BPP18" s="974"/>
      <c r="BPQ18" s="974"/>
      <c r="BPR18" s="974"/>
      <c r="BPS18" s="974"/>
      <c r="BPT18" s="974"/>
      <c r="BPU18" s="974"/>
      <c r="BPV18" s="974"/>
      <c r="BPW18" s="974"/>
      <c r="BPX18" s="974"/>
      <c r="BPY18" s="974"/>
      <c r="BPZ18" s="974"/>
      <c r="BQA18" s="974"/>
      <c r="BQB18" s="974"/>
      <c r="BQC18" s="974"/>
      <c r="BQD18" s="974"/>
      <c r="BQE18" s="974"/>
      <c r="BQF18" s="974"/>
      <c r="BQG18" s="974"/>
      <c r="BQH18" s="974"/>
      <c r="BQI18" s="974"/>
      <c r="BQJ18" s="974"/>
      <c r="BQK18" s="974"/>
      <c r="BQL18" s="974"/>
      <c r="BQM18" s="974"/>
      <c r="BQN18" s="974"/>
      <c r="BQO18" s="974"/>
      <c r="BQP18" s="974"/>
      <c r="BQQ18" s="974"/>
      <c r="BQR18" s="974"/>
      <c r="BQS18" s="974"/>
      <c r="BQT18" s="974"/>
      <c r="BQU18" s="974"/>
      <c r="BQV18" s="974"/>
      <c r="BQW18" s="974"/>
      <c r="BQX18" s="974"/>
      <c r="BQY18" s="974"/>
      <c r="BQZ18" s="974"/>
      <c r="BRA18" s="974"/>
      <c r="BRB18" s="974"/>
      <c r="BRC18" s="974"/>
      <c r="BRD18" s="974"/>
      <c r="BRE18" s="974"/>
      <c r="BRF18" s="974"/>
      <c r="BRG18" s="974"/>
      <c r="BRH18" s="974"/>
      <c r="BRI18" s="974"/>
      <c r="BRJ18" s="974"/>
      <c r="BRK18" s="974"/>
      <c r="BRL18" s="974"/>
      <c r="BRM18" s="974"/>
      <c r="BRN18" s="974"/>
      <c r="BRO18" s="974"/>
      <c r="BRP18" s="974"/>
      <c r="BRQ18" s="974"/>
      <c r="BRR18" s="974"/>
      <c r="BRS18" s="974"/>
      <c r="BRT18" s="974"/>
      <c r="BRU18" s="974"/>
      <c r="BRV18" s="974"/>
      <c r="BRW18" s="974"/>
      <c r="BRX18" s="974"/>
      <c r="BRY18" s="974"/>
      <c r="BRZ18" s="974"/>
      <c r="BSA18" s="974"/>
      <c r="BSB18" s="974"/>
      <c r="BSC18" s="974"/>
      <c r="BSD18" s="974"/>
      <c r="BSE18" s="974"/>
      <c r="BSF18" s="974"/>
      <c r="BSG18" s="974"/>
      <c r="BSH18" s="974"/>
      <c r="BSI18" s="974"/>
      <c r="BSJ18" s="974"/>
      <c r="BSK18" s="974"/>
      <c r="BSL18" s="974"/>
      <c r="BSM18" s="974"/>
      <c r="BSN18" s="974"/>
      <c r="BSO18" s="974"/>
      <c r="BSP18" s="974"/>
      <c r="BSQ18" s="974"/>
      <c r="BSR18" s="974"/>
      <c r="BSS18" s="974"/>
      <c r="BST18" s="974"/>
      <c r="BSU18" s="974"/>
      <c r="BSV18" s="974"/>
      <c r="BSW18" s="974"/>
      <c r="BSX18" s="974"/>
      <c r="BSY18" s="974"/>
      <c r="BSZ18" s="974"/>
      <c r="BTA18" s="974"/>
      <c r="BTB18" s="974"/>
      <c r="BTC18" s="974"/>
      <c r="BTD18" s="974"/>
      <c r="BTE18" s="974"/>
      <c r="BTF18" s="974"/>
      <c r="BTG18" s="974"/>
      <c r="BTH18" s="974"/>
      <c r="BTI18" s="974"/>
      <c r="BTJ18" s="974"/>
      <c r="BTK18" s="974"/>
      <c r="BTL18" s="974"/>
      <c r="BTM18" s="974"/>
      <c r="BTN18" s="974"/>
      <c r="BTO18" s="974"/>
      <c r="BTP18" s="974"/>
      <c r="BTQ18" s="974"/>
      <c r="BTR18" s="974"/>
      <c r="BTS18" s="974"/>
      <c r="BTT18" s="974"/>
      <c r="BTU18" s="974"/>
      <c r="BTV18" s="974"/>
      <c r="BTW18" s="974"/>
      <c r="BTX18" s="974"/>
      <c r="BTY18" s="974"/>
      <c r="BTZ18" s="974"/>
      <c r="BUA18" s="974"/>
      <c r="BUB18" s="974"/>
      <c r="BUC18" s="974"/>
      <c r="BUD18" s="974"/>
      <c r="BUE18" s="974"/>
      <c r="BUF18" s="974"/>
      <c r="BUG18" s="974"/>
      <c r="BUH18" s="974"/>
      <c r="BUI18" s="974"/>
      <c r="BUJ18" s="974"/>
      <c r="BUK18" s="974"/>
      <c r="BUL18" s="974"/>
      <c r="BUM18" s="974"/>
      <c r="BUN18" s="974"/>
      <c r="BUO18" s="974"/>
      <c r="BUP18" s="974"/>
      <c r="BUQ18" s="974"/>
      <c r="BUR18" s="974"/>
      <c r="BUS18" s="974"/>
      <c r="BUT18" s="974"/>
      <c r="BUU18" s="974"/>
      <c r="BUV18" s="974"/>
      <c r="BUW18" s="974"/>
      <c r="BUX18" s="974"/>
      <c r="BUY18" s="974"/>
      <c r="BUZ18" s="974"/>
      <c r="BVA18" s="974"/>
      <c r="BVB18" s="974"/>
      <c r="BVC18" s="974"/>
      <c r="BVD18" s="974"/>
      <c r="BVE18" s="974"/>
      <c r="BVF18" s="974"/>
      <c r="BVG18" s="974"/>
      <c r="BVH18" s="974"/>
      <c r="BVI18" s="974"/>
      <c r="BVJ18" s="974"/>
      <c r="BVK18" s="974"/>
      <c r="BVL18" s="974"/>
      <c r="BVM18" s="974"/>
      <c r="BVN18" s="974"/>
      <c r="BVO18" s="974"/>
      <c r="BVP18" s="974"/>
      <c r="BVQ18" s="974"/>
      <c r="BVR18" s="974"/>
      <c r="BVS18" s="974"/>
      <c r="BVT18" s="974"/>
      <c r="BVU18" s="974"/>
      <c r="BVV18" s="974"/>
      <c r="BVW18" s="974"/>
      <c r="BVX18" s="974"/>
      <c r="BVY18" s="974"/>
      <c r="BVZ18" s="974"/>
      <c r="BWA18" s="974"/>
      <c r="BWB18" s="974"/>
      <c r="BWC18" s="974"/>
      <c r="BWD18" s="974"/>
      <c r="BWE18" s="974"/>
      <c r="BWF18" s="974"/>
      <c r="BWG18" s="974"/>
      <c r="BWH18" s="974"/>
      <c r="BWI18" s="974"/>
      <c r="BWJ18" s="974"/>
      <c r="BWK18" s="974"/>
      <c r="BWL18" s="974"/>
      <c r="BWM18" s="974"/>
      <c r="BWN18" s="974"/>
      <c r="BWO18" s="974"/>
      <c r="BWP18" s="974"/>
      <c r="BWQ18" s="974"/>
      <c r="BWR18" s="974"/>
      <c r="BWS18" s="974"/>
      <c r="BWT18" s="974"/>
      <c r="BWU18" s="974"/>
      <c r="BWV18" s="974"/>
      <c r="BWW18" s="974"/>
      <c r="BWX18" s="974"/>
      <c r="BWY18" s="974"/>
      <c r="BWZ18" s="974"/>
      <c r="BXA18" s="974"/>
      <c r="BXB18" s="974"/>
      <c r="BXC18" s="974"/>
      <c r="BXD18" s="974"/>
      <c r="BXE18" s="974"/>
      <c r="BXF18" s="974"/>
      <c r="BXG18" s="974"/>
      <c r="BXH18" s="974"/>
      <c r="BXI18" s="974"/>
      <c r="BXJ18" s="974"/>
      <c r="BXK18" s="974"/>
      <c r="BXL18" s="974"/>
      <c r="BXM18" s="974"/>
      <c r="BXN18" s="974"/>
      <c r="BXO18" s="974"/>
      <c r="BXP18" s="974"/>
      <c r="BXQ18" s="974"/>
      <c r="BXR18" s="974"/>
      <c r="BXS18" s="974"/>
      <c r="BXT18" s="974"/>
      <c r="BXU18" s="974"/>
      <c r="BXV18" s="974"/>
      <c r="BXW18" s="974"/>
      <c r="BXX18" s="974"/>
      <c r="BXY18" s="974"/>
      <c r="BXZ18" s="974"/>
      <c r="BYA18" s="974"/>
      <c r="BYB18" s="974"/>
      <c r="BYC18" s="974"/>
      <c r="BYD18" s="974"/>
      <c r="BYE18" s="974"/>
      <c r="BYF18" s="974"/>
      <c r="BYG18" s="974"/>
      <c r="BYH18" s="974"/>
      <c r="BYI18" s="974"/>
      <c r="BYJ18" s="974"/>
      <c r="BYK18" s="974"/>
      <c r="BYL18" s="974"/>
      <c r="BYM18" s="974"/>
      <c r="BYN18" s="974"/>
      <c r="BYO18" s="974"/>
      <c r="BYP18" s="974"/>
      <c r="BYQ18" s="974"/>
      <c r="BYR18" s="974"/>
      <c r="BYS18" s="974"/>
      <c r="BYT18" s="974"/>
      <c r="BYU18" s="974"/>
      <c r="BYV18" s="974"/>
      <c r="BYW18" s="974"/>
      <c r="BYX18" s="974"/>
      <c r="BYY18" s="974"/>
      <c r="BYZ18" s="974"/>
      <c r="BZA18" s="974"/>
      <c r="BZB18" s="974"/>
      <c r="BZC18" s="974"/>
      <c r="BZD18" s="974"/>
      <c r="BZE18" s="974"/>
      <c r="BZF18" s="974"/>
      <c r="BZG18" s="974"/>
      <c r="BZH18" s="974"/>
      <c r="BZI18" s="974"/>
      <c r="BZJ18" s="974"/>
      <c r="BZK18" s="974"/>
      <c r="BZL18" s="974"/>
      <c r="BZM18" s="974"/>
      <c r="BZN18" s="974"/>
      <c r="BZO18" s="974"/>
      <c r="BZP18" s="974"/>
      <c r="BZQ18" s="974"/>
      <c r="BZR18" s="974"/>
      <c r="BZS18" s="974"/>
      <c r="BZT18" s="974"/>
      <c r="BZU18" s="974"/>
      <c r="BZV18" s="974"/>
      <c r="BZW18" s="974"/>
      <c r="BZX18" s="974"/>
      <c r="BZY18" s="974"/>
      <c r="BZZ18" s="974"/>
      <c r="CAA18" s="974"/>
      <c r="CAB18" s="974"/>
      <c r="CAC18" s="974"/>
      <c r="CAD18" s="974"/>
      <c r="CAE18" s="974"/>
      <c r="CAF18" s="974"/>
      <c r="CAG18" s="974"/>
      <c r="CAH18" s="974"/>
      <c r="CAI18" s="974"/>
      <c r="CAJ18" s="974"/>
      <c r="CAK18" s="974"/>
      <c r="CAL18" s="974"/>
      <c r="CAM18" s="974"/>
      <c r="CAN18" s="974"/>
      <c r="CAO18" s="974"/>
      <c r="CAP18" s="974"/>
      <c r="CAQ18" s="974"/>
      <c r="CAR18" s="974"/>
      <c r="CAS18" s="974"/>
      <c r="CAT18" s="974"/>
      <c r="CAU18" s="974"/>
      <c r="CAV18" s="974"/>
      <c r="CAW18" s="974"/>
      <c r="CAX18" s="974"/>
      <c r="CAY18" s="974"/>
      <c r="CAZ18" s="974"/>
      <c r="CBA18" s="974"/>
      <c r="CBB18" s="974"/>
      <c r="CBC18" s="974"/>
      <c r="CBD18" s="974"/>
      <c r="CBE18" s="974"/>
      <c r="CBF18" s="974"/>
      <c r="CBG18" s="974"/>
      <c r="CBH18" s="974"/>
      <c r="CBI18" s="974"/>
      <c r="CBJ18" s="974"/>
      <c r="CBK18" s="974"/>
      <c r="CBL18" s="974"/>
      <c r="CBM18" s="974"/>
      <c r="CBN18" s="974"/>
      <c r="CBO18" s="974"/>
      <c r="CBP18" s="974"/>
      <c r="CBQ18" s="974"/>
      <c r="CBR18" s="974"/>
      <c r="CBS18" s="974"/>
      <c r="CBT18" s="974"/>
      <c r="CBU18" s="974"/>
      <c r="CBV18" s="974"/>
      <c r="CBW18" s="974"/>
      <c r="CBX18" s="974"/>
      <c r="CBY18" s="974"/>
      <c r="CBZ18" s="974"/>
      <c r="CCA18" s="974"/>
      <c r="CCB18" s="974"/>
      <c r="CCC18" s="974"/>
      <c r="CCD18" s="974"/>
      <c r="CCE18" s="974"/>
      <c r="CCF18" s="974"/>
      <c r="CCG18" s="974"/>
      <c r="CCH18" s="974"/>
      <c r="CCI18" s="974"/>
      <c r="CCJ18" s="974"/>
      <c r="CCK18" s="974"/>
      <c r="CCL18" s="974"/>
      <c r="CCM18" s="974"/>
      <c r="CCN18" s="974"/>
      <c r="CCO18" s="974"/>
      <c r="CCP18" s="974"/>
      <c r="CCQ18" s="974"/>
      <c r="CCR18" s="974"/>
      <c r="CCS18" s="974"/>
      <c r="CCT18" s="974"/>
      <c r="CCU18" s="974"/>
      <c r="CCV18" s="974"/>
      <c r="CCW18" s="974"/>
      <c r="CCX18" s="974"/>
      <c r="CCY18" s="974"/>
      <c r="CCZ18" s="974"/>
      <c r="CDA18" s="974"/>
      <c r="CDB18" s="974"/>
      <c r="CDC18" s="974"/>
      <c r="CDD18" s="974"/>
      <c r="CDE18" s="974"/>
      <c r="CDF18" s="974"/>
      <c r="CDG18" s="974"/>
      <c r="CDH18" s="974"/>
      <c r="CDI18" s="974"/>
      <c r="CDJ18" s="974"/>
      <c r="CDK18" s="974"/>
      <c r="CDL18" s="974"/>
      <c r="CDM18" s="974"/>
      <c r="CDN18" s="974"/>
      <c r="CDO18" s="974"/>
      <c r="CDP18" s="974"/>
      <c r="CDQ18" s="974"/>
      <c r="CDR18" s="974"/>
      <c r="CDS18" s="974"/>
      <c r="CDT18" s="974"/>
      <c r="CDU18" s="974"/>
      <c r="CDV18" s="974"/>
      <c r="CDW18" s="974"/>
      <c r="CDX18" s="974"/>
      <c r="CDY18" s="974"/>
      <c r="CDZ18" s="974"/>
      <c r="CEA18" s="974"/>
      <c r="CEB18" s="974"/>
      <c r="CEC18" s="974"/>
      <c r="CED18" s="974"/>
      <c r="CEE18" s="974"/>
      <c r="CEF18" s="974"/>
      <c r="CEG18" s="974"/>
      <c r="CEH18" s="974"/>
      <c r="CEI18" s="974"/>
      <c r="CEJ18" s="974"/>
      <c r="CEK18" s="974"/>
      <c r="CEL18" s="974"/>
      <c r="CEM18" s="974"/>
      <c r="CEN18" s="974"/>
      <c r="CEO18" s="974"/>
      <c r="CEP18" s="974"/>
      <c r="CEQ18" s="974"/>
      <c r="CER18" s="974"/>
      <c r="CES18" s="974"/>
      <c r="CET18" s="974"/>
      <c r="CEU18" s="974"/>
      <c r="CEV18" s="974"/>
      <c r="CEW18" s="974"/>
      <c r="CEX18" s="974"/>
      <c r="CEY18" s="974"/>
      <c r="CEZ18" s="974"/>
      <c r="CFA18" s="974"/>
      <c r="CFB18" s="974"/>
      <c r="CFC18" s="974"/>
      <c r="CFD18" s="974"/>
      <c r="CFE18" s="974"/>
      <c r="CFF18" s="974"/>
      <c r="CFG18" s="974"/>
      <c r="CFH18" s="974"/>
      <c r="CFI18" s="974"/>
      <c r="CFJ18" s="974"/>
      <c r="CFK18" s="974"/>
      <c r="CFL18" s="974"/>
      <c r="CFM18" s="974"/>
      <c r="CFN18" s="974"/>
      <c r="CFO18" s="974"/>
      <c r="CFP18" s="974"/>
      <c r="CFQ18" s="974"/>
      <c r="CFR18" s="974"/>
      <c r="CFS18" s="974"/>
      <c r="CFT18" s="974"/>
      <c r="CFU18" s="974"/>
      <c r="CFV18" s="974"/>
      <c r="CFW18" s="974"/>
      <c r="CFX18" s="974"/>
      <c r="CFY18" s="974"/>
      <c r="CFZ18" s="974"/>
      <c r="CGA18" s="974"/>
      <c r="CGB18" s="974"/>
      <c r="CGC18" s="974"/>
      <c r="CGD18" s="974"/>
      <c r="CGE18" s="974"/>
      <c r="CGF18" s="974"/>
      <c r="CGG18" s="974"/>
      <c r="CGH18" s="974"/>
      <c r="CGI18" s="974"/>
      <c r="CGJ18" s="974"/>
      <c r="CGK18" s="974"/>
      <c r="CGL18" s="974"/>
      <c r="CGM18" s="974"/>
      <c r="CGN18" s="974"/>
      <c r="CGO18" s="974"/>
      <c r="CGP18" s="974"/>
      <c r="CGQ18" s="974"/>
      <c r="CGR18" s="974"/>
      <c r="CGS18" s="974"/>
      <c r="CGT18" s="974"/>
      <c r="CGU18" s="974"/>
      <c r="CGV18" s="974"/>
      <c r="CGW18" s="974"/>
      <c r="CGX18" s="974"/>
      <c r="CGY18" s="974"/>
      <c r="CGZ18" s="974"/>
      <c r="CHA18" s="974"/>
      <c r="CHB18" s="974"/>
      <c r="CHC18" s="974"/>
      <c r="CHD18" s="974"/>
      <c r="CHE18" s="974"/>
      <c r="CHF18" s="974"/>
      <c r="CHG18" s="974"/>
      <c r="CHH18" s="974"/>
      <c r="CHI18" s="974"/>
      <c r="CHJ18" s="974"/>
      <c r="CHK18" s="974"/>
      <c r="CHL18" s="974"/>
      <c r="CHM18" s="974"/>
      <c r="CHN18" s="974"/>
      <c r="CHO18" s="974"/>
      <c r="CHP18" s="974"/>
      <c r="CHQ18" s="974"/>
      <c r="CHR18" s="974"/>
      <c r="CHS18" s="974"/>
      <c r="CHT18" s="974"/>
      <c r="CHU18" s="974"/>
      <c r="CHV18" s="974"/>
      <c r="CHW18" s="974"/>
      <c r="CHX18" s="974"/>
      <c r="CHY18" s="974"/>
      <c r="CHZ18" s="974"/>
      <c r="CIA18" s="974"/>
      <c r="CIB18" s="974"/>
      <c r="CIC18" s="974"/>
      <c r="CID18" s="974"/>
      <c r="CIE18" s="974"/>
      <c r="CIF18" s="974"/>
      <c r="CIG18" s="974"/>
      <c r="CIH18" s="974"/>
      <c r="CII18" s="974"/>
      <c r="CIJ18" s="974"/>
      <c r="CIK18" s="974"/>
      <c r="CIL18" s="974"/>
      <c r="CIM18" s="974"/>
      <c r="CIN18" s="974"/>
      <c r="CIO18" s="974"/>
      <c r="CIP18" s="974"/>
      <c r="CIQ18" s="974"/>
      <c r="CIR18" s="974"/>
      <c r="CIS18" s="974"/>
      <c r="CIT18" s="974"/>
      <c r="CIU18" s="974"/>
      <c r="CIV18" s="974"/>
      <c r="CIW18" s="974"/>
      <c r="CIX18" s="974"/>
      <c r="CIY18" s="974"/>
      <c r="CIZ18" s="974"/>
      <c r="CJA18" s="974"/>
      <c r="CJB18" s="974"/>
      <c r="CJC18" s="974"/>
      <c r="CJD18" s="974"/>
      <c r="CJE18" s="974"/>
      <c r="CJF18" s="974"/>
      <c r="CJG18" s="974"/>
      <c r="CJH18" s="974"/>
      <c r="CJI18" s="974"/>
      <c r="CJJ18" s="974"/>
      <c r="CJK18" s="974"/>
      <c r="CJL18" s="974"/>
      <c r="CJM18" s="974"/>
      <c r="CJN18" s="974"/>
      <c r="CJO18" s="974"/>
      <c r="CJP18" s="974"/>
      <c r="CJQ18" s="974"/>
      <c r="CJR18" s="974"/>
      <c r="CJS18" s="974"/>
      <c r="CJT18" s="974"/>
      <c r="CJU18" s="974"/>
      <c r="CJV18" s="974"/>
      <c r="CJW18" s="974"/>
      <c r="CJX18" s="974"/>
      <c r="CJY18" s="974"/>
      <c r="CJZ18" s="974"/>
      <c r="CKA18" s="974"/>
      <c r="CKB18" s="974"/>
      <c r="CKC18" s="974"/>
      <c r="CKD18" s="974"/>
      <c r="CKE18" s="974"/>
      <c r="CKF18" s="974"/>
      <c r="CKG18" s="974"/>
      <c r="CKH18" s="974"/>
      <c r="CKI18" s="974"/>
      <c r="CKJ18" s="974"/>
      <c r="CKK18" s="974"/>
      <c r="CKL18" s="974"/>
      <c r="CKM18" s="974"/>
      <c r="CKN18" s="974"/>
      <c r="CKO18" s="974"/>
      <c r="CKP18" s="974"/>
      <c r="CKQ18" s="974"/>
      <c r="CKR18" s="974"/>
      <c r="CKS18" s="974"/>
      <c r="CKT18" s="974"/>
      <c r="CKU18" s="974"/>
      <c r="CKV18" s="974"/>
      <c r="CKW18" s="974"/>
      <c r="CKX18" s="974"/>
      <c r="CKY18" s="974"/>
      <c r="CKZ18" s="974"/>
      <c r="CLA18" s="974"/>
      <c r="CLB18" s="974"/>
      <c r="CLC18" s="974"/>
      <c r="CLD18" s="974"/>
      <c r="CLE18" s="974"/>
      <c r="CLF18" s="974"/>
      <c r="CLG18" s="974"/>
      <c r="CLH18" s="974"/>
      <c r="CLI18" s="974"/>
      <c r="CLJ18" s="974"/>
      <c r="CLK18" s="974"/>
      <c r="CLL18" s="974"/>
      <c r="CLM18" s="974"/>
      <c r="CLN18" s="974"/>
      <c r="CLO18" s="974"/>
      <c r="CLP18" s="974"/>
      <c r="CLQ18" s="974"/>
      <c r="CLR18" s="974"/>
      <c r="CLS18" s="974"/>
      <c r="CLT18" s="974"/>
      <c r="CLU18" s="974"/>
      <c r="CLV18" s="974"/>
      <c r="CLW18" s="974"/>
      <c r="CLX18" s="974"/>
      <c r="CLY18" s="974"/>
      <c r="CLZ18" s="974"/>
      <c r="CMA18" s="974"/>
      <c r="CMB18" s="974"/>
      <c r="CMC18" s="974"/>
      <c r="CMD18" s="974"/>
      <c r="CME18" s="974"/>
      <c r="CMF18" s="974"/>
      <c r="CMG18" s="974"/>
      <c r="CMH18" s="974"/>
      <c r="CMI18" s="974"/>
      <c r="CMJ18" s="974"/>
      <c r="CMK18" s="974"/>
      <c r="CML18" s="974"/>
      <c r="CMM18" s="974"/>
      <c r="CMN18" s="974"/>
      <c r="CMO18" s="974"/>
      <c r="CMP18" s="974"/>
      <c r="CMQ18" s="974"/>
      <c r="CMR18" s="974"/>
      <c r="CMS18" s="974"/>
      <c r="CMT18" s="974"/>
      <c r="CMU18" s="974"/>
      <c r="CMV18" s="974"/>
      <c r="CMW18" s="974"/>
      <c r="CMX18" s="974"/>
      <c r="CMY18" s="974"/>
      <c r="CMZ18" s="974"/>
      <c r="CNA18" s="974"/>
      <c r="CNB18" s="974"/>
      <c r="CNC18" s="974"/>
      <c r="CND18" s="974"/>
      <c r="CNE18" s="974"/>
      <c r="CNF18" s="974"/>
      <c r="CNG18" s="974"/>
      <c r="CNH18" s="974"/>
      <c r="CNI18" s="974"/>
      <c r="CNJ18" s="974"/>
      <c r="CNK18" s="974"/>
      <c r="CNL18" s="974"/>
      <c r="CNM18" s="974"/>
      <c r="CNN18" s="974"/>
      <c r="CNO18" s="974"/>
      <c r="CNP18" s="974"/>
      <c r="CNQ18" s="974"/>
      <c r="CNR18" s="974"/>
      <c r="CNS18" s="974"/>
      <c r="CNT18" s="974"/>
      <c r="CNU18" s="974"/>
      <c r="CNV18" s="974"/>
      <c r="CNW18" s="974"/>
      <c r="CNX18" s="974"/>
      <c r="CNY18" s="974"/>
      <c r="CNZ18" s="974"/>
      <c r="COA18" s="974"/>
      <c r="COB18" s="974"/>
      <c r="COC18" s="974"/>
      <c r="COD18" s="974"/>
      <c r="COE18" s="974"/>
      <c r="COF18" s="974"/>
      <c r="COG18" s="974"/>
      <c r="COH18" s="974"/>
      <c r="COI18" s="974"/>
      <c r="COJ18" s="974"/>
      <c r="COK18" s="974"/>
      <c r="COL18" s="974"/>
      <c r="COM18" s="974"/>
      <c r="CON18" s="974"/>
      <c r="COO18" s="974"/>
      <c r="COP18" s="974"/>
      <c r="COQ18" s="974"/>
      <c r="COR18" s="974"/>
      <c r="COS18" s="974"/>
      <c r="COT18" s="974"/>
      <c r="COU18" s="974"/>
      <c r="COV18" s="974"/>
      <c r="COW18" s="974"/>
      <c r="COX18" s="974"/>
      <c r="COY18" s="974"/>
      <c r="COZ18" s="974"/>
      <c r="CPA18" s="974"/>
      <c r="CPB18" s="974"/>
      <c r="CPC18" s="974"/>
      <c r="CPD18" s="974"/>
      <c r="CPE18" s="974"/>
      <c r="CPF18" s="974"/>
      <c r="CPG18" s="974"/>
      <c r="CPH18" s="974"/>
      <c r="CPI18" s="974"/>
      <c r="CPJ18" s="974"/>
      <c r="CPK18" s="974"/>
      <c r="CPL18" s="974"/>
      <c r="CPM18" s="974"/>
      <c r="CPN18" s="974"/>
      <c r="CPO18" s="974"/>
      <c r="CPP18" s="974"/>
      <c r="CPQ18" s="974"/>
      <c r="CPR18" s="974"/>
      <c r="CPS18" s="974"/>
      <c r="CPT18" s="974"/>
      <c r="CPU18" s="974"/>
      <c r="CPV18" s="974"/>
      <c r="CPW18" s="974"/>
      <c r="CPX18" s="974"/>
      <c r="CPY18" s="974"/>
      <c r="CPZ18" s="974"/>
      <c r="CQA18" s="974"/>
      <c r="CQB18" s="974"/>
      <c r="CQC18" s="974"/>
      <c r="CQD18" s="974"/>
      <c r="CQE18" s="974"/>
      <c r="CQF18" s="974"/>
      <c r="CQG18" s="974"/>
      <c r="CQH18" s="974"/>
      <c r="CQI18" s="974"/>
      <c r="CQJ18" s="974"/>
      <c r="CQK18" s="974"/>
      <c r="CQL18" s="974"/>
      <c r="CQM18" s="974"/>
      <c r="CQN18" s="974"/>
      <c r="CQO18" s="974"/>
      <c r="CQP18" s="974"/>
      <c r="CQQ18" s="974"/>
      <c r="CQR18" s="974"/>
      <c r="CQS18" s="974"/>
      <c r="CQT18" s="974"/>
      <c r="CQU18" s="974"/>
      <c r="CQV18" s="974"/>
      <c r="CQW18" s="974"/>
      <c r="CQX18" s="974"/>
      <c r="CQY18" s="974"/>
      <c r="CQZ18" s="974"/>
      <c r="CRA18" s="974"/>
      <c r="CRB18" s="974"/>
      <c r="CRC18" s="974"/>
      <c r="CRD18" s="974"/>
      <c r="CRE18" s="974"/>
      <c r="CRF18" s="974"/>
      <c r="CRG18" s="974"/>
      <c r="CRH18" s="974"/>
      <c r="CRI18" s="974"/>
      <c r="CRJ18" s="974"/>
      <c r="CRK18" s="974"/>
      <c r="CRL18" s="974"/>
      <c r="CRM18" s="974"/>
      <c r="CRN18" s="974"/>
      <c r="CRO18" s="974"/>
      <c r="CRP18" s="974"/>
      <c r="CRQ18" s="974"/>
      <c r="CRR18" s="974"/>
      <c r="CRS18" s="974"/>
      <c r="CRT18" s="974"/>
      <c r="CRU18" s="974"/>
      <c r="CRV18" s="974"/>
      <c r="CRW18" s="974"/>
      <c r="CRX18" s="974"/>
      <c r="CRY18" s="974"/>
      <c r="CRZ18" s="974"/>
      <c r="CSA18" s="974"/>
      <c r="CSB18" s="974"/>
      <c r="CSC18" s="974"/>
      <c r="CSD18" s="974"/>
      <c r="CSE18" s="974"/>
      <c r="CSF18" s="974"/>
      <c r="CSG18" s="974"/>
      <c r="CSH18" s="974"/>
      <c r="CSI18" s="974"/>
      <c r="CSJ18" s="974"/>
      <c r="CSK18" s="974"/>
      <c r="CSL18" s="974"/>
      <c r="CSM18" s="974"/>
      <c r="CSN18" s="974"/>
      <c r="CSO18" s="974"/>
      <c r="CSP18" s="974"/>
      <c r="CSQ18" s="974"/>
      <c r="CSR18" s="974"/>
      <c r="CSS18" s="974"/>
      <c r="CST18" s="974"/>
      <c r="CSU18" s="974"/>
      <c r="CSV18" s="974"/>
      <c r="CSW18" s="974"/>
      <c r="CSX18" s="974"/>
      <c r="CSY18" s="974"/>
      <c r="CSZ18" s="974"/>
      <c r="CTA18" s="974"/>
      <c r="CTB18" s="974"/>
      <c r="CTC18" s="974"/>
      <c r="CTD18" s="974"/>
      <c r="CTE18" s="974"/>
      <c r="CTF18" s="974"/>
      <c r="CTG18" s="974"/>
      <c r="CTH18" s="974"/>
      <c r="CTI18" s="974"/>
      <c r="CTJ18" s="974"/>
      <c r="CTK18" s="974"/>
      <c r="CTL18" s="974"/>
      <c r="CTM18" s="974"/>
      <c r="CTN18" s="974"/>
      <c r="CTO18" s="974"/>
      <c r="CTP18" s="974"/>
      <c r="CTQ18" s="974"/>
      <c r="CTR18" s="974"/>
      <c r="CTS18" s="974"/>
      <c r="CTT18" s="974"/>
      <c r="CTU18" s="974"/>
      <c r="CTV18" s="974"/>
      <c r="CTW18" s="974"/>
      <c r="CTX18" s="974"/>
      <c r="CTY18" s="974"/>
      <c r="CTZ18" s="974"/>
      <c r="CUA18" s="974"/>
      <c r="CUB18" s="974"/>
      <c r="CUC18" s="974"/>
      <c r="CUD18" s="974"/>
      <c r="CUE18" s="974"/>
      <c r="CUF18" s="974"/>
      <c r="CUG18" s="974"/>
      <c r="CUH18" s="974"/>
      <c r="CUI18" s="974"/>
      <c r="CUJ18" s="974"/>
      <c r="CUK18" s="974"/>
      <c r="CUL18" s="974"/>
      <c r="CUM18" s="974"/>
      <c r="CUN18" s="974"/>
      <c r="CUO18" s="974"/>
      <c r="CUP18" s="974"/>
      <c r="CUQ18" s="974"/>
      <c r="CUR18" s="974"/>
      <c r="CUS18" s="974"/>
      <c r="CUT18" s="974"/>
      <c r="CUU18" s="974"/>
      <c r="CUV18" s="974"/>
      <c r="CUW18" s="974"/>
      <c r="CUX18" s="974"/>
      <c r="CUY18" s="974"/>
      <c r="CUZ18" s="974"/>
      <c r="CVA18" s="974"/>
      <c r="CVB18" s="974"/>
      <c r="CVC18" s="974"/>
      <c r="CVD18" s="974"/>
      <c r="CVE18" s="974"/>
      <c r="CVF18" s="974"/>
      <c r="CVG18" s="974"/>
      <c r="CVH18" s="974"/>
      <c r="CVI18" s="974"/>
      <c r="CVJ18" s="974"/>
      <c r="CVK18" s="974"/>
      <c r="CVL18" s="974"/>
      <c r="CVM18" s="974"/>
      <c r="CVN18" s="974"/>
      <c r="CVO18" s="974"/>
      <c r="CVP18" s="974"/>
      <c r="CVQ18" s="974"/>
      <c r="CVR18" s="974"/>
      <c r="CVS18" s="974"/>
      <c r="CVT18" s="974"/>
      <c r="CVU18" s="974"/>
      <c r="CVV18" s="974"/>
      <c r="CVW18" s="974"/>
      <c r="CVX18" s="974"/>
      <c r="CVY18" s="974"/>
      <c r="CVZ18" s="974"/>
      <c r="CWA18" s="974"/>
      <c r="CWB18" s="974"/>
      <c r="CWC18" s="974"/>
      <c r="CWD18" s="974"/>
      <c r="CWE18" s="974"/>
      <c r="CWF18" s="974"/>
      <c r="CWG18" s="974"/>
      <c r="CWH18" s="974"/>
      <c r="CWI18" s="974"/>
      <c r="CWJ18" s="974"/>
      <c r="CWK18" s="974"/>
      <c r="CWL18" s="974"/>
      <c r="CWM18" s="974"/>
      <c r="CWN18" s="974"/>
      <c r="CWO18" s="974"/>
      <c r="CWP18" s="974"/>
      <c r="CWQ18" s="974"/>
      <c r="CWR18" s="974"/>
      <c r="CWS18" s="974"/>
      <c r="CWT18" s="974"/>
      <c r="CWU18" s="974"/>
      <c r="CWV18" s="974"/>
      <c r="CWW18" s="974"/>
      <c r="CWX18" s="974"/>
      <c r="CWY18" s="974"/>
      <c r="CWZ18" s="974"/>
      <c r="CXA18" s="974"/>
      <c r="CXB18" s="974"/>
      <c r="CXC18" s="974"/>
      <c r="CXD18" s="974"/>
      <c r="CXE18" s="974"/>
      <c r="CXF18" s="974"/>
      <c r="CXG18" s="974"/>
      <c r="CXH18" s="974"/>
      <c r="CXI18" s="974"/>
      <c r="CXJ18" s="974"/>
      <c r="CXK18" s="974"/>
      <c r="CXL18" s="974"/>
      <c r="CXM18" s="974"/>
      <c r="CXN18" s="974"/>
      <c r="CXO18" s="974"/>
      <c r="CXP18" s="974"/>
      <c r="CXQ18" s="974"/>
      <c r="CXR18" s="974"/>
      <c r="CXS18" s="974"/>
      <c r="CXT18" s="974"/>
      <c r="CXU18" s="974"/>
      <c r="CXV18" s="974"/>
      <c r="CXW18" s="974"/>
      <c r="CXX18" s="974"/>
      <c r="CXY18" s="974"/>
      <c r="CXZ18" s="974"/>
      <c r="CYA18" s="974"/>
      <c r="CYB18" s="974"/>
      <c r="CYC18" s="974"/>
      <c r="CYD18" s="974"/>
      <c r="CYE18" s="974"/>
      <c r="CYF18" s="974"/>
      <c r="CYG18" s="974"/>
      <c r="CYH18" s="974"/>
      <c r="CYI18" s="974"/>
      <c r="CYJ18" s="974"/>
      <c r="CYK18" s="974"/>
      <c r="CYL18" s="974"/>
      <c r="CYM18" s="974"/>
      <c r="CYN18" s="974"/>
      <c r="CYO18" s="974"/>
      <c r="CYP18" s="974"/>
      <c r="CYQ18" s="974"/>
      <c r="CYR18" s="974"/>
      <c r="CYS18" s="974"/>
      <c r="CYT18" s="974"/>
      <c r="CYU18" s="974"/>
      <c r="CYV18" s="974"/>
      <c r="CYW18" s="974"/>
      <c r="CYX18" s="974"/>
      <c r="CYY18" s="974"/>
      <c r="CYZ18" s="974"/>
      <c r="CZA18" s="974"/>
      <c r="CZB18" s="974"/>
      <c r="CZC18" s="974"/>
      <c r="CZD18" s="974"/>
      <c r="CZE18" s="974"/>
      <c r="CZF18" s="974"/>
      <c r="CZG18" s="974"/>
      <c r="CZH18" s="974"/>
      <c r="CZI18" s="974"/>
      <c r="CZJ18" s="974"/>
      <c r="CZK18" s="974"/>
      <c r="CZL18" s="974"/>
      <c r="CZM18" s="974"/>
      <c r="CZN18" s="974"/>
      <c r="CZO18" s="974"/>
      <c r="CZP18" s="974"/>
      <c r="CZQ18" s="974"/>
      <c r="CZR18" s="974"/>
      <c r="CZS18" s="974"/>
      <c r="CZT18" s="974"/>
      <c r="CZU18" s="974"/>
      <c r="CZV18" s="974"/>
      <c r="CZW18" s="974"/>
      <c r="CZX18" s="974"/>
      <c r="CZY18" s="974"/>
      <c r="CZZ18" s="974"/>
      <c r="DAA18" s="974"/>
      <c r="DAB18" s="974"/>
      <c r="DAC18" s="974"/>
      <c r="DAD18" s="974"/>
      <c r="DAE18" s="974"/>
      <c r="DAF18" s="974"/>
      <c r="DAG18" s="974"/>
      <c r="DAH18" s="974"/>
      <c r="DAI18" s="974"/>
      <c r="DAJ18" s="974"/>
      <c r="DAK18" s="974"/>
      <c r="DAL18" s="974"/>
      <c r="DAM18" s="974"/>
      <c r="DAN18" s="974"/>
      <c r="DAO18" s="974"/>
      <c r="DAP18" s="974"/>
      <c r="DAQ18" s="974"/>
      <c r="DAR18" s="974"/>
      <c r="DAS18" s="974"/>
      <c r="DAT18" s="974"/>
      <c r="DAU18" s="974"/>
      <c r="DAV18" s="974"/>
      <c r="DAW18" s="974"/>
      <c r="DAX18" s="974"/>
      <c r="DAY18" s="974"/>
      <c r="DAZ18" s="974"/>
      <c r="DBA18" s="974"/>
      <c r="DBB18" s="974"/>
      <c r="DBC18" s="974"/>
      <c r="DBD18" s="974"/>
      <c r="DBE18" s="974"/>
      <c r="DBF18" s="974"/>
      <c r="DBG18" s="974"/>
      <c r="DBH18" s="974"/>
      <c r="DBI18" s="974"/>
      <c r="DBJ18" s="974"/>
      <c r="DBK18" s="974"/>
      <c r="DBL18" s="974"/>
      <c r="DBM18" s="974"/>
      <c r="DBN18" s="974"/>
      <c r="DBO18" s="974"/>
      <c r="DBP18" s="974"/>
      <c r="DBQ18" s="974"/>
      <c r="DBR18" s="974"/>
      <c r="DBS18" s="974"/>
      <c r="DBT18" s="974"/>
      <c r="DBU18" s="974"/>
      <c r="DBV18" s="974"/>
      <c r="DBW18" s="974"/>
      <c r="DBX18" s="974"/>
      <c r="DBY18" s="974"/>
      <c r="DBZ18" s="974"/>
      <c r="DCA18" s="974"/>
      <c r="DCB18" s="974"/>
      <c r="DCC18" s="974"/>
      <c r="DCD18" s="974"/>
      <c r="DCE18" s="974"/>
      <c r="DCF18" s="974"/>
      <c r="DCG18" s="974"/>
      <c r="DCH18" s="974"/>
      <c r="DCI18" s="974"/>
      <c r="DCJ18" s="974"/>
      <c r="DCK18" s="974"/>
      <c r="DCL18" s="974"/>
      <c r="DCM18" s="974"/>
      <c r="DCN18" s="974"/>
      <c r="DCO18" s="974"/>
      <c r="DCP18" s="974"/>
      <c r="DCQ18" s="974"/>
      <c r="DCR18" s="974"/>
      <c r="DCS18" s="974"/>
      <c r="DCT18" s="974"/>
      <c r="DCU18" s="974"/>
      <c r="DCV18" s="974"/>
      <c r="DCW18" s="974"/>
      <c r="DCX18" s="974"/>
      <c r="DCY18" s="974"/>
      <c r="DCZ18" s="974"/>
      <c r="DDA18" s="974"/>
      <c r="DDB18" s="974"/>
      <c r="DDC18" s="974"/>
      <c r="DDD18" s="974"/>
      <c r="DDE18" s="974"/>
      <c r="DDF18" s="974"/>
      <c r="DDG18" s="974"/>
      <c r="DDH18" s="974"/>
      <c r="DDI18" s="974"/>
      <c r="DDJ18" s="974"/>
      <c r="DDK18" s="974"/>
      <c r="DDL18" s="974"/>
      <c r="DDM18" s="974"/>
      <c r="DDN18" s="974"/>
      <c r="DDO18" s="974"/>
      <c r="DDP18" s="974"/>
      <c r="DDQ18" s="974"/>
      <c r="DDR18" s="974"/>
      <c r="DDS18" s="974"/>
      <c r="DDT18" s="974"/>
      <c r="DDU18" s="974"/>
      <c r="DDV18" s="974"/>
      <c r="DDW18" s="974"/>
      <c r="DDX18" s="974"/>
      <c r="DDY18" s="974"/>
      <c r="DDZ18" s="974"/>
      <c r="DEA18" s="974"/>
      <c r="DEB18" s="974"/>
      <c r="DEC18" s="974"/>
      <c r="DED18" s="974"/>
      <c r="DEE18" s="974"/>
      <c r="DEF18" s="974"/>
      <c r="DEG18" s="974"/>
      <c r="DEH18" s="974"/>
      <c r="DEI18" s="974"/>
      <c r="DEJ18" s="974"/>
      <c r="DEK18" s="974"/>
      <c r="DEL18" s="974"/>
      <c r="DEM18" s="974"/>
      <c r="DEN18" s="974"/>
      <c r="DEO18" s="974"/>
      <c r="DEP18" s="974"/>
      <c r="DEQ18" s="974"/>
      <c r="DER18" s="974"/>
      <c r="DES18" s="974"/>
      <c r="DET18" s="974"/>
      <c r="DEU18" s="974"/>
      <c r="DEV18" s="974"/>
      <c r="DEW18" s="974"/>
      <c r="DEX18" s="974"/>
      <c r="DEY18" s="974"/>
      <c r="DEZ18" s="974"/>
      <c r="DFA18" s="974"/>
      <c r="DFB18" s="974"/>
      <c r="DFC18" s="974"/>
      <c r="DFD18" s="974"/>
      <c r="DFE18" s="974"/>
      <c r="DFF18" s="974"/>
      <c r="DFG18" s="974"/>
      <c r="DFH18" s="974"/>
      <c r="DFI18" s="974"/>
      <c r="DFJ18" s="974"/>
      <c r="DFK18" s="974"/>
      <c r="DFL18" s="974"/>
      <c r="DFM18" s="974"/>
      <c r="DFN18" s="974"/>
      <c r="DFO18" s="974"/>
      <c r="DFP18" s="974"/>
      <c r="DFQ18" s="974"/>
      <c r="DFR18" s="974"/>
      <c r="DFS18" s="974"/>
      <c r="DFT18" s="974"/>
      <c r="DFU18" s="974"/>
      <c r="DFV18" s="974"/>
      <c r="DFW18" s="974"/>
      <c r="DFX18" s="974"/>
      <c r="DFY18" s="974"/>
      <c r="DFZ18" s="974"/>
      <c r="DGA18" s="974"/>
      <c r="DGB18" s="974"/>
      <c r="DGC18" s="974"/>
      <c r="DGD18" s="974"/>
      <c r="DGE18" s="974"/>
      <c r="DGF18" s="974"/>
      <c r="DGG18" s="974"/>
      <c r="DGH18" s="974"/>
      <c r="DGI18" s="974"/>
      <c r="DGJ18" s="974"/>
      <c r="DGK18" s="974"/>
      <c r="DGL18" s="974"/>
      <c r="DGM18" s="974"/>
      <c r="DGN18" s="974"/>
      <c r="DGO18" s="974"/>
      <c r="DGP18" s="974"/>
      <c r="DGQ18" s="974"/>
      <c r="DGR18" s="974"/>
      <c r="DGS18" s="974"/>
      <c r="DGT18" s="974"/>
      <c r="DGU18" s="974"/>
      <c r="DGV18" s="974"/>
      <c r="DGW18" s="974"/>
      <c r="DGX18" s="974"/>
      <c r="DGY18" s="974"/>
      <c r="DGZ18" s="974"/>
      <c r="DHA18" s="974"/>
      <c r="DHB18" s="974"/>
      <c r="DHC18" s="974"/>
      <c r="DHD18" s="974"/>
      <c r="DHE18" s="974"/>
      <c r="DHF18" s="974"/>
      <c r="DHG18" s="974"/>
      <c r="DHH18" s="974"/>
      <c r="DHI18" s="974"/>
      <c r="DHJ18" s="974"/>
      <c r="DHK18" s="974"/>
      <c r="DHL18" s="974"/>
      <c r="DHM18" s="974"/>
      <c r="DHN18" s="974"/>
      <c r="DHO18" s="974"/>
      <c r="DHP18" s="974"/>
      <c r="DHQ18" s="974"/>
      <c r="DHR18" s="974"/>
      <c r="DHS18" s="974"/>
      <c r="DHT18" s="974"/>
      <c r="DHU18" s="974"/>
      <c r="DHV18" s="974"/>
      <c r="DHW18" s="974"/>
      <c r="DHX18" s="974"/>
      <c r="DHY18" s="974"/>
      <c r="DHZ18" s="974"/>
      <c r="DIA18" s="974"/>
      <c r="DIB18" s="974"/>
      <c r="DIC18" s="974"/>
      <c r="DID18" s="974"/>
      <c r="DIE18" s="974"/>
      <c r="DIF18" s="974"/>
      <c r="DIG18" s="974"/>
      <c r="DIH18" s="974"/>
      <c r="DII18" s="974"/>
      <c r="DIJ18" s="974"/>
      <c r="DIK18" s="974"/>
      <c r="DIL18" s="974"/>
      <c r="DIM18" s="974"/>
      <c r="DIN18" s="974"/>
      <c r="DIO18" s="974"/>
      <c r="DIP18" s="974"/>
      <c r="DIQ18" s="974"/>
      <c r="DIR18" s="974"/>
      <c r="DIS18" s="974"/>
      <c r="DIT18" s="974"/>
      <c r="DIU18" s="974"/>
      <c r="DIV18" s="974"/>
      <c r="DIW18" s="974"/>
      <c r="DIX18" s="974"/>
      <c r="DIY18" s="974"/>
      <c r="DIZ18" s="974"/>
      <c r="DJA18" s="974"/>
      <c r="DJB18" s="974"/>
      <c r="DJC18" s="974"/>
      <c r="DJD18" s="974"/>
      <c r="DJE18" s="974"/>
      <c r="DJF18" s="974"/>
      <c r="DJG18" s="974"/>
      <c r="DJH18" s="974"/>
      <c r="DJI18" s="974"/>
      <c r="DJJ18" s="974"/>
      <c r="DJK18" s="974"/>
      <c r="DJL18" s="974"/>
      <c r="DJM18" s="974"/>
      <c r="DJN18" s="974"/>
      <c r="DJO18" s="974"/>
      <c r="DJP18" s="974"/>
      <c r="DJQ18" s="974"/>
      <c r="DJR18" s="974"/>
      <c r="DJS18" s="974"/>
      <c r="DJT18" s="974"/>
      <c r="DJU18" s="974"/>
      <c r="DJV18" s="974"/>
      <c r="DJW18" s="974"/>
      <c r="DJX18" s="974"/>
      <c r="DJY18" s="974"/>
      <c r="DJZ18" s="974"/>
      <c r="DKA18" s="974"/>
      <c r="DKB18" s="974"/>
      <c r="DKC18" s="974"/>
      <c r="DKD18" s="974"/>
      <c r="DKE18" s="974"/>
      <c r="DKF18" s="974"/>
      <c r="DKG18" s="974"/>
      <c r="DKH18" s="974"/>
      <c r="DKI18" s="974"/>
      <c r="DKJ18" s="974"/>
      <c r="DKK18" s="974"/>
      <c r="DKL18" s="974"/>
      <c r="DKM18" s="974"/>
      <c r="DKN18" s="974"/>
      <c r="DKO18" s="974"/>
      <c r="DKP18" s="974"/>
      <c r="DKQ18" s="974"/>
      <c r="DKR18" s="974"/>
      <c r="DKS18" s="974"/>
      <c r="DKT18" s="974"/>
      <c r="DKU18" s="974"/>
      <c r="DKV18" s="974"/>
      <c r="DKW18" s="974"/>
      <c r="DKX18" s="974"/>
      <c r="DKY18" s="974"/>
      <c r="DKZ18" s="974"/>
      <c r="DLA18" s="974"/>
      <c r="DLB18" s="974"/>
      <c r="DLC18" s="974"/>
      <c r="DLD18" s="974"/>
      <c r="DLE18" s="974"/>
      <c r="DLF18" s="974"/>
      <c r="DLG18" s="974"/>
      <c r="DLH18" s="974"/>
      <c r="DLI18" s="974"/>
      <c r="DLJ18" s="974"/>
      <c r="DLK18" s="974"/>
      <c r="DLL18" s="974"/>
      <c r="DLM18" s="974"/>
      <c r="DLN18" s="974"/>
      <c r="DLO18" s="974"/>
      <c r="DLP18" s="974"/>
      <c r="DLQ18" s="974"/>
      <c r="DLR18" s="974"/>
      <c r="DLS18" s="974"/>
      <c r="DLT18" s="974"/>
      <c r="DLU18" s="974"/>
      <c r="DLV18" s="974"/>
      <c r="DLW18" s="974"/>
      <c r="DLX18" s="974"/>
      <c r="DLY18" s="974"/>
      <c r="DLZ18" s="974"/>
      <c r="DMA18" s="974"/>
      <c r="DMB18" s="974"/>
      <c r="DMC18" s="974"/>
      <c r="DMD18" s="974"/>
      <c r="DME18" s="974"/>
      <c r="DMF18" s="974"/>
      <c r="DMG18" s="974"/>
      <c r="DMH18" s="974"/>
      <c r="DMI18" s="974"/>
      <c r="DMJ18" s="974"/>
      <c r="DMK18" s="974"/>
      <c r="DML18" s="974"/>
      <c r="DMM18" s="974"/>
      <c r="DMN18" s="974"/>
      <c r="DMO18" s="974"/>
      <c r="DMP18" s="974"/>
      <c r="DMQ18" s="974"/>
      <c r="DMR18" s="974"/>
      <c r="DMS18" s="974"/>
      <c r="DMT18" s="974"/>
      <c r="DMU18" s="974"/>
      <c r="DMV18" s="974"/>
      <c r="DMW18" s="974"/>
      <c r="DMX18" s="974"/>
      <c r="DMY18" s="974"/>
      <c r="DMZ18" s="974"/>
      <c r="DNA18" s="974"/>
      <c r="DNB18" s="974"/>
      <c r="DNC18" s="974"/>
      <c r="DND18" s="974"/>
      <c r="DNE18" s="974"/>
      <c r="DNF18" s="974"/>
      <c r="DNG18" s="974"/>
      <c r="DNH18" s="974"/>
      <c r="DNI18" s="974"/>
      <c r="DNJ18" s="974"/>
      <c r="DNK18" s="974"/>
      <c r="DNL18" s="974"/>
      <c r="DNM18" s="974"/>
      <c r="DNN18" s="974"/>
      <c r="DNO18" s="974"/>
      <c r="DNP18" s="974"/>
      <c r="DNQ18" s="974"/>
      <c r="DNR18" s="974"/>
      <c r="DNS18" s="974"/>
      <c r="DNT18" s="974"/>
      <c r="DNU18" s="974"/>
      <c r="DNV18" s="974"/>
      <c r="DNW18" s="974"/>
      <c r="DNX18" s="974"/>
      <c r="DNY18" s="974"/>
      <c r="DNZ18" s="974"/>
      <c r="DOA18" s="974"/>
      <c r="DOB18" s="974"/>
      <c r="DOC18" s="974"/>
      <c r="DOD18" s="974"/>
      <c r="DOE18" s="974"/>
      <c r="DOF18" s="974"/>
      <c r="DOG18" s="974"/>
      <c r="DOH18" s="974"/>
      <c r="DOI18" s="974"/>
      <c r="DOJ18" s="974"/>
      <c r="DOK18" s="974"/>
      <c r="DOL18" s="974"/>
      <c r="DOM18" s="974"/>
      <c r="DON18" s="974"/>
      <c r="DOO18" s="974"/>
      <c r="DOP18" s="974"/>
      <c r="DOQ18" s="974"/>
      <c r="DOR18" s="974"/>
      <c r="DOS18" s="974"/>
      <c r="DOT18" s="974"/>
      <c r="DOU18" s="974"/>
      <c r="DOV18" s="974"/>
      <c r="DOW18" s="974"/>
      <c r="DOX18" s="974"/>
      <c r="DOY18" s="974"/>
      <c r="DOZ18" s="974"/>
      <c r="DPA18" s="974"/>
      <c r="DPB18" s="974"/>
      <c r="DPC18" s="974"/>
      <c r="DPD18" s="974"/>
      <c r="DPE18" s="974"/>
      <c r="DPF18" s="974"/>
      <c r="DPG18" s="974"/>
      <c r="DPH18" s="974"/>
      <c r="DPI18" s="974"/>
      <c r="DPJ18" s="974"/>
      <c r="DPK18" s="974"/>
      <c r="DPL18" s="974"/>
      <c r="DPM18" s="974"/>
      <c r="DPN18" s="974"/>
      <c r="DPO18" s="974"/>
      <c r="DPP18" s="974"/>
      <c r="DPQ18" s="974"/>
      <c r="DPR18" s="974"/>
      <c r="DPS18" s="974"/>
      <c r="DPT18" s="974"/>
      <c r="DPU18" s="974"/>
      <c r="DPV18" s="974"/>
      <c r="DPW18" s="974"/>
      <c r="DPX18" s="974"/>
      <c r="DPY18" s="974"/>
      <c r="DPZ18" s="974"/>
      <c r="DQA18" s="974"/>
      <c r="DQB18" s="974"/>
      <c r="DQC18" s="974"/>
      <c r="DQD18" s="974"/>
      <c r="DQE18" s="974"/>
      <c r="DQF18" s="974"/>
      <c r="DQG18" s="974"/>
      <c r="DQH18" s="974"/>
      <c r="DQI18" s="974"/>
      <c r="DQJ18" s="974"/>
      <c r="DQK18" s="974"/>
      <c r="DQL18" s="974"/>
      <c r="DQM18" s="974"/>
      <c r="DQN18" s="974"/>
      <c r="DQO18" s="974"/>
      <c r="DQP18" s="974"/>
      <c r="DQQ18" s="974"/>
      <c r="DQR18" s="974"/>
      <c r="DQS18" s="974"/>
      <c r="DQT18" s="974"/>
      <c r="DQU18" s="974"/>
      <c r="DQV18" s="974"/>
      <c r="DQW18" s="974"/>
      <c r="DQX18" s="974"/>
      <c r="DQY18" s="974"/>
      <c r="DQZ18" s="974"/>
      <c r="DRA18" s="974"/>
      <c r="DRB18" s="974"/>
      <c r="DRC18" s="974"/>
      <c r="DRD18" s="974"/>
      <c r="DRE18" s="974"/>
      <c r="DRF18" s="974"/>
      <c r="DRG18" s="974"/>
      <c r="DRH18" s="974"/>
      <c r="DRI18" s="974"/>
      <c r="DRJ18" s="974"/>
      <c r="DRK18" s="974"/>
      <c r="DRL18" s="974"/>
      <c r="DRM18" s="974"/>
      <c r="DRN18" s="974"/>
      <c r="DRO18" s="974"/>
      <c r="DRP18" s="974"/>
      <c r="DRQ18" s="974"/>
      <c r="DRR18" s="974"/>
      <c r="DRS18" s="974"/>
      <c r="DRT18" s="974"/>
      <c r="DRU18" s="974"/>
      <c r="DRV18" s="974"/>
      <c r="DRW18" s="974"/>
      <c r="DRX18" s="974"/>
      <c r="DRY18" s="974"/>
      <c r="DRZ18" s="974"/>
      <c r="DSA18" s="974"/>
      <c r="DSB18" s="974"/>
      <c r="DSC18" s="974"/>
      <c r="DSD18" s="974"/>
      <c r="DSE18" s="974"/>
      <c r="DSF18" s="974"/>
      <c r="DSG18" s="974"/>
      <c r="DSH18" s="974"/>
      <c r="DSI18" s="974"/>
      <c r="DSJ18" s="974"/>
      <c r="DSK18" s="974"/>
      <c r="DSL18" s="974"/>
      <c r="DSM18" s="974"/>
      <c r="DSN18" s="974"/>
      <c r="DSO18" s="974"/>
      <c r="DSP18" s="974"/>
      <c r="DSQ18" s="974"/>
      <c r="DSR18" s="974"/>
      <c r="DSS18" s="974"/>
      <c r="DST18" s="974"/>
      <c r="DSU18" s="974"/>
      <c r="DSV18" s="974"/>
      <c r="DSW18" s="974"/>
      <c r="DSX18" s="974"/>
      <c r="DSY18" s="974"/>
      <c r="DSZ18" s="974"/>
      <c r="DTA18" s="974"/>
      <c r="DTB18" s="974"/>
      <c r="DTC18" s="974"/>
      <c r="DTD18" s="974"/>
      <c r="DTE18" s="974"/>
      <c r="DTF18" s="974"/>
      <c r="DTG18" s="974"/>
      <c r="DTH18" s="974"/>
      <c r="DTI18" s="974"/>
      <c r="DTJ18" s="974"/>
      <c r="DTK18" s="974"/>
      <c r="DTL18" s="974"/>
      <c r="DTM18" s="974"/>
      <c r="DTN18" s="974"/>
      <c r="DTO18" s="974"/>
      <c r="DTP18" s="974"/>
      <c r="DTQ18" s="974"/>
      <c r="DTR18" s="974"/>
      <c r="DTS18" s="974"/>
      <c r="DTT18" s="974"/>
      <c r="DTU18" s="974"/>
      <c r="DTV18" s="974"/>
      <c r="DTW18" s="974"/>
      <c r="DTX18" s="974"/>
      <c r="DTY18" s="974"/>
      <c r="DTZ18" s="974"/>
      <c r="DUA18" s="974"/>
      <c r="DUB18" s="974"/>
      <c r="DUC18" s="974"/>
      <c r="DUD18" s="974"/>
      <c r="DUE18" s="974"/>
      <c r="DUF18" s="974"/>
      <c r="DUG18" s="974"/>
      <c r="DUH18" s="974"/>
      <c r="DUI18" s="974"/>
      <c r="DUJ18" s="974"/>
      <c r="DUK18" s="974"/>
      <c r="DUL18" s="974"/>
      <c r="DUM18" s="974"/>
      <c r="DUN18" s="974"/>
      <c r="DUO18" s="974"/>
      <c r="DUP18" s="974"/>
      <c r="DUQ18" s="974"/>
      <c r="DUR18" s="974"/>
      <c r="DUS18" s="974"/>
      <c r="DUT18" s="974"/>
      <c r="DUU18" s="974"/>
      <c r="DUV18" s="974"/>
      <c r="DUW18" s="974"/>
      <c r="DUX18" s="974"/>
      <c r="DUY18" s="974"/>
      <c r="DUZ18" s="974"/>
      <c r="DVA18" s="974"/>
      <c r="DVB18" s="974"/>
      <c r="DVC18" s="974"/>
      <c r="DVD18" s="974"/>
      <c r="DVE18" s="974"/>
      <c r="DVF18" s="974"/>
      <c r="DVG18" s="974"/>
      <c r="DVH18" s="974"/>
      <c r="DVI18" s="974"/>
      <c r="DVJ18" s="974"/>
      <c r="DVK18" s="974"/>
      <c r="DVL18" s="974"/>
      <c r="DVM18" s="974"/>
      <c r="DVN18" s="974"/>
      <c r="DVO18" s="974"/>
      <c r="DVP18" s="974"/>
      <c r="DVQ18" s="974"/>
      <c r="DVR18" s="974"/>
      <c r="DVS18" s="974"/>
      <c r="DVT18" s="974"/>
      <c r="DVU18" s="974"/>
      <c r="DVV18" s="974"/>
      <c r="DVW18" s="974"/>
      <c r="DVX18" s="974"/>
      <c r="DVY18" s="974"/>
      <c r="DVZ18" s="974"/>
      <c r="DWA18" s="974"/>
      <c r="DWB18" s="974"/>
      <c r="DWC18" s="974"/>
      <c r="DWD18" s="974"/>
      <c r="DWE18" s="974"/>
      <c r="DWF18" s="974"/>
      <c r="DWG18" s="974"/>
      <c r="DWH18" s="974"/>
      <c r="DWI18" s="974"/>
      <c r="DWJ18" s="974"/>
      <c r="DWK18" s="974"/>
      <c r="DWL18" s="974"/>
      <c r="DWM18" s="974"/>
      <c r="DWN18" s="974"/>
      <c r="DWO18" s="974"/>
      <c r="DWP18" s="974"/>
      <c r="DWQ18" s="974"/>
      <c r="DWR18" s="974"/>
      <c r="DWS18" s="974"/>
      <c r="DWT18" s="974"/>
      <c r="DWU18" s="974"/>
      <c r="DWV18" s="974"/>
      <c r="DWW18" s="974"/>
      <c r="DWX18" s="974"/>
      <c r="DWY18" s="974"/>
      <c r="DWZ18" s="974"/>
      <c r="DXA18" s="974"/>
      <c r="DXB18" s="974"/>
      <c r="DXC18" s="974"/>
      <c r="DXD18" s="974"/>
      <c r="DXE18" s="974"/>
      <c r="DXF18" s="974"/>
      <c r="DXG18" s="974"/>
      <c r="DXH18" s="974"/>
      <c r="DXI18" s="974"/>
      <c r="DXJ18" s="974"/>
      <c r="DXK18" s="974"/>
      <c r="DXL18" s="974"/>
      <c r="DXM18" s="974"/>
      <c r="DXN18" s="974"/>
      <c r="DXO18" s="974"/>
      <c r="DXP18" s="974"/>
      <c r="DXQ18" s="974"/>
      <c r="DXR18" s="974"/>
      <c r="DXS18" s="974"/>
      <c r="DXT18" s="974"/>
      <c r="DXU18" s="974"/>
      <c r="DXV18" s="974"/>
      <c r="DXW18" s="974"/>
      <c r="DXX18" s="974"/>
      <c r="DXY18" s="974"/>
      <c r="DXZ18" s="974"/>
      <c r="DYA18" s="974"/>
      <c r="DYB18" s="974"/>
      <c r="DYC18" s="974"/>
      <c r="DYD18" s="974"/>
      <c r="DYE18" s="974"/>
      <c r="DYF18" s="974"/>
      <c r="DYG18" s="974"/>
      <c r="DYH18" s="974"/>
      <c r="DYI18" s="974"/>
      <c r="DYJ18" s="974"/>
      <c r="DYK18" s="974"/>
      <c r="DYL18" s="974"/>
      <c r="DYM18" s="974"/>
      <c r="DYN18" s="974"/>
      <c r="DYO18" s="974"/>
      <c r="DYP18" s="974"/>
      <c r="DYQ18" s="974"/>
      <c r="DYR18" s="974"/>
      <c r="DYS18" s="974"/>
      <c r="DYT18" s="974"/>
      <c r="DYU18" s="974"/>
      <c r="DYV18" s="974"/>
      <c r="DYW18" s="974"/>
      <c r="DYX18" s="974"/>
      <c r="DYY18" s="974"/>
      <c r="DYZ18" s="974"/>
      <c r="DZA18" s="974"/>
      <c r="DZB18" s="974"/>
      <c r="DZC18" s="974"/>
      <c r="DZD18" s="974"/>
      <c r="DZE18" s="974"/>
      <c r="DZF18" s="974"/>
      <c r="DZG18" s="974"/>
      <c r="DZH18" s="974"/>
      <c r="DZI18" s="974"/>
      <c r="DZJ18" s="974"/>
      <c r="DZK18" s="974"/>
      <c r="DZL18" s="974"/>
      <c r="DZM18" s="974"/>
      <c r="DZN18" s="974"/>
      <c r="DZO18" s="974"/>
      <c r="DZP18" s="974"/>
      <c r="DZQ18" s="974"/>
      <c r="DZR18" s="974"/>
      <c r="DZS18" s="974"/>
      <c r="DZT18" s="974"/>
      <c r="DZU18" s="974"/>
      <c r="DZV18" s="974"/>
      <c r="DZW18" s="974"/>
      <c r="DZX18" s="974"/>
      <c r="DZY18" s="974"/>
      <c r="DZZ18" s="974"/>
      <c r="EAA18" s="974"/>
      <c r="EAB18" s="974"/>
      <c r="EAC18" s="974"/>
      <c r="EAD18" s="974"/>
      <c r="EAE18" s="974"/>
      <c r="EAF18" s="974"/>
      <c r="EAG18" s="974"/>
      <c r="EAH18" s="974"/>
      <c r="EAI18" s="974"/>
      <c r="EAJ18" s="974"/>
      <c r="EAK18" s="974"/>
      <c r="EAL18" s="974"/>
      <c r="EAM18" s="974"/>
      <c r="EAN18" s="974"/>
      <c r="EAO18" s="974"/>
      <c r="EAP18" s="974"/>
      <c r="EAQ18" s="974"/>
      <c r="EAR18" s="974"/>
      <c r="EAS18" s="974"/>
      <c r="EAT18" s="974"/>
      <c r="EAU18" s="974"/>
      <c r="EAV18" s="974"/>
      <c r="EAW18" s="974"/>
      <c r="EAX18" s="974"/>
      <c r="EAY18" s="974"/>
      <c r="EAZ18" s="974"/>
      <c r="EBA18" s="974"/>
      <c r="EBB18" s="974"/>
      <c r="EBC18" s="974"/>
      <c r="EBD18" s="974"/>
      <c r="EBE18" s="974"/>
      <c r="EBF18" s="974"/>
      <c r="EBG18" s="974"/>
      <c r="EBH18" s="974"/>
      <c r="EBI18" s="974"/>
      <c r="EBJ18" s="974"/>
      <c r="EBK18" s="974"/>
      <c r="EBL18" s="974"/>
      <c r="EBM18" s="974"/>
      <c r="EBN18" s="974"/>
      <c r="EBO18" s="974"/>
      <c r="EBP18" s="974"/>
      <c r="EBQ18" s="974"/>
      <c r="EBR18" s="974"/>
      <c r="EBS18" s="974"/>
      <c r="EBT18" s="974"/>
      <c r="EBU18" s="974"/>
      <c r="EBV18" s="974"/>
      <c r="EBW18" s="974"/>
      <c r="EBX18" s="974"/>
      <c r="EBY18" s="974"/>
      <c r="EBZ18" s="974"/>
      <c r="ECA18" s="974"/>
      <c r="ECB18" s="974"/>
      <c r="ECC18" s="974"/>
      <c r="ECD18" s="974"/>
      <c r="ECE18" s="974"/>
      <c r="ECF18" s="974"/>
      <c r="ECG18" s="974"/>
      <c r="ECH18" s="974"/>
      <c r="ECI18" s="974"/>
      <c r="ECJ18" s="974"/>
      <c r="ECK18" s="974"/>
      <c r="ECL18" s="974"/>
      <c r="ECM18" s="974"/>
      <c r="ECN18" s="974"/>
      <c r="ECO18" s="974"/>
      <c r="ECP18" s="974"/>
      <c r="ECQ18" s="974"/>
      <c r="ECR18" s="974"/>
      <c r="ECS18" s="974"/>
      <c r="ECT18" s="974"/>
      <c r="ECU18" s="974"/>
      <c r="ECV18" s="974"/>
      <c r="ECW18" s="974"/>
      <c r="ECX18" s="974"/>
      <c r="ECY18" s="974"/>
      <c r="ECZ18" s="974"/>
      <c r="EDA18" s="974"/>
      <c r="EDB18" s="974"/>
      <c r="EDC18" s="974"/>
      <c r="EDD18" s="974"/>
      <c r="EDE18" s="974"/>
      <c r="EDF18" s="974"/>
      <c r="EDG18" s="974"/>
      <c r="EDH18" s="974"/>
      <c r="EDI18" s="974"/>
      <c r="EDJ18" s="974"/>
      <c r="EDK18" s="974"/>
      <c r="EDL18" s="974"/>
      <c r="EDM18" s="974"/>
      <c r="EDN18" s="974"/>
      <c r="EDO18" s="974"/>
      <c r="EDP18" s="974"/>
      <c r="EDQ18" s="974"/>
      <c r="EDR18" s="974"/>
      <c r="EDS18" s="974"/>
      <c r="EDT18" s="974"/>
      <c r="EDU18" s="974"/>
      <c r="EDV18" s="974"/>
      <c r="EDW18" s="974"/>
      <c r="EDX18" s="974"/>
      <c r="EDY18" s="974"/>
      <c r="EDZ18" s="974"/>
      <c r="EEA18" s="974"/>
      <c r="EEB18" s="974"/>
      <c r="EEC18" s="974"/>
      <c r="EED18" s="974"/>
      <c r="EEE18" s="974"/>
      <c r="EEF18" s="974"/>
      <c r="EEG18" s="974"/>
      <c r="EEH18" s="974"/>
      <c r="EEI18" s="974"/>
      <c r="EEJ18" s="974"/>
      <c r="EEK18" s="974"/>
      <c r="EEL18" s="974"/>
      <c r="EEM18" s="974"/>
      <c r="EEN18" s="974"/>
      <c r="EEO18" s="974"/>
      <c r="EEP18" s="974"/>
      <c r="EEQ18" s="974"/>
      <c r="EER18" s="974"/>
      <c r="EES18" s="974"/>
      <c r="EET18" s="974"/>
      <c r="EEU18" s="974"/>
      <c r="EEV18" s="974"/>
      <c r="EEW18" s="974"/>
      <c r="EEX18" s="974"/>
      <c r="EEY18" s="974"/>
      <c r="EEZ18" s="974"/>
      <c r="EFA18" s="974"/>
      <c r="EFB18" s="974"/>
      <c r="EFC18" s="974"/>
      <c r="EFD18" s="974"/>
      <c r="EFE18" s="974"/>
      <c r="EFF18" s="974"/>
      <c r="EFG18" s="974"/>
      <c r="EFH18" s="974"/>
      <c r="EFI18" s="974"/>
      <c r="EFJ18" s="974"/>
      <c r="EFK18" s="974"/>
      <c r="EFL18" s="974"/>
      <c r="EFM18" s="974"/>
      <c r="EFN18" s="974"/>
      <c r="EFO18" s="974"/>
      <c r="EFP18" s="974"/>
      <c r="EFQ18" s="974"/>
      <c r="EFR18" s="974"/>
      <c r="EFS18" s="974"/>
      <c r="EFT18" s="974"/>
      <c r="EFU18" s="974"/>
      <c r="EFV18" s="974"/>
      <c r="EFW18" s="974"/>
      <c r="EFX18" s="974"/>
      <c r="EFY18" s="974"/>
      <c r="EFZ18" s="974"/>
      <c r="EGA18" s="974"/>
      <c r="EGB18" s="974"/>
      <c r="EGC18" s="974"/>
      <c r="EGD18" s="974"/>
      <c r="EGE18" s="974"/>
      <c r="EGF18" s="974"/>
      <c r="EGG18" s="974"/>
      <c r="EGH18" s="974"/>
      <c r="EGI18" s="974"/>
      <c r="EGJ18" s="974"/>
      <c r="EGK18" s="974"/>
      <c r="EGL18" s="974"/>
      <c r="EGM18" s="974"/>
      <c r="EGN18" s="974"/>
      <c r="EGO18" s="974"/>
      <c r="EGP18" s="974"/>
      <c r="EGQ18" s="974"/>
      <c r="EGR18" s="974"/>
      <c r="EGS18" s="974"/>
      <c r="EGT18" s="974"/>
      <c r="EGU18" s="974"/>
      <c r="EGV18" s="974"/>
      <c r="EGW18" s="974"/>
      <c r="EGX18" s="974"/>
      <c r="EGY18" s="974"/>
      <c r="EGZ18" s="974"/>
      <c r="EHA18" s="974"/>
      <c r="EHB18" s="974"/>
      <c r="EHC18" s="974"/>
      <c r="EHD18" s="974"/>
      <c r="EHE18" s="974"/>
      <c r="EHF18" s="974"/>
      <c r="EHG18" s="974"/>
      <c r="EHH18" s="974"/>
      <c r="EHI18" s="974"/>
      <c r="EHJ18" s="974"/>
      <c r="EHK18" s="974"/>
      <c r="EHL18" s="974"/>
      <c r="EHM18" s="974"/>
      <c r="EHN18" s="974"/>
      <c r="EHO18" s="974"/>
      <c r="EHP18" s="974"/>
      <c r="EHQ18" s="974"/>
      <c r="EHR18" s="974"/>
      <c r="EHS18" s="974"/>
      <c r="EHT18" s="974"/>
      <c r="EHU18" s="974"/>
      <c r="EHV18" s="974"/>
      <c r="EHW18" s="974"/>
      <c r="EHX18" s="974"/>
      <c r="EHY18" s="974"/>
      <c r="EHZ18" s="974"/>
      <c r="EIA18" s="974"/>
      <c r="EIB18" s="974"/>
      <c r="EIC18" s="974"/>
      <c r="EID18" s="974"/>
      <c r="EIE18" s="974"/>
      <c r="EIF18" s="974"/>
      <c r="EIG18" s="974"/>
      <c r="EIH18" s="974"/>
      <c r="EII18" s="974"/>
      <c r="EIJ18" s="974"/>
      <c r="EIK18" s="974"/>
      <c r="EIL18" s="974"/>
      <c r="EIM18" s="974"/>
      <c r="EIN18" s="974"/>
      <c r="EIO18" s="974"/>
      <c r="EIP18" s="974"/>
      <c r="EIQ18" s="974"/>
      <c r="EIR18" s="974"/>
      <c r="EIS18" s="974"/>
      <c r="EIT18" s="974"/>
      <c r="EIU18" s="974"/>
      <c r="EIV18" s="974"/>
      <c r="EIW18" s="974"/>
      <c r="EIX18" s="974"/>
      <c r="EIY18" s="974"/>
      <c r="EIZ18" s="974"/>
      <c r="EJA18" s="974"/>
      <c r="EJB18" s="974"/>
      <c r="EJC18" s="974"/>
      <c r="EJD18" s="974"/>
      <c r="EJE18" s="974"/>
      <c r="EJF18" s="974"/>
      <c r="EJG18" s="974"/>
      <c r="EJH18" s="974"/>
      <c r="EJI18" s="974"/>
      <c r="EJJ18" s="974"/>
      <c r="EJK18" s="974"/>
      <c r="EJL18" s="974"/>
      <c r="EJM18" s="974"/>
      <c r="EJN18" s="974"/>
      <c r="EJO18" s="974"/>
      <c r="EJP18" s="974"/>
      <c r="EJQ18" s="974"/>
      <c r="EJR18" s="974"/>
      <c r="EJS18" s="974"/>
      <c r="EJT18" s="974"/>
      <c r="EJU18" s="974"/>
      <c r="EJV18" s="974"/>
      <c r="EJW18" s="974"/>
      <c r="EJX18" s="974"/>
      <c r="EJY18" s="974"/>
      <c r="EJZ18" s="974"/>
      <c r="EKA18" s="974"/>
      <c r="EKB18" s="974"/>
      <c r="EKC18" s="974"/>
      <c r="EKD18" s="974"/>
      <c r="EKE18" s="974"/>
      <c r="EKF18" s="974"/>
      <c r="EKG18" s="974"/>
      <c r="EKH18" s="974"/>
      <c r="EKI18" s="974"/>
      <c r="EKJ18" s="974"/>
      <c r="EKK18" s="974"/>
      <c r="EKL18" s="974"/>
      <c r="EKM18" s="974"/>
      <c r="EKN18" s="974"/>
      <c r="EKO18" s="974"/>
      <c r="EKP18" s="974"/>
      <c r="EKQ18" s="974"/>
      <c r="EKR18" s="974"/>
      <c r="EKS18" s="974"/>
      <c r="EKT18" s="974"/>
      <c r="EKU18" s="974"/>
      <c r="EKV18" s="974"/>
      <c r="EKW18" s="974"/>
      <c r="EKX18" s="974"/>
      <c r="EKY18" s="974"/>
      <c r="EKZ18" s="974"/>
      <c r="ELA18" s="974"/>
      <c r="ELB18" s="974"/>
      <c r="ELC18" s="974"/>
      <c r="ELD18" s="974"/>
      <c r="ELE18" s="974"/>
      <c r="ELF18" s="974"/>
      <c r="ELG18" s="974"/>
      <c r="ELH18" s="974"/>
      <c r="ELI18" s="974"/>
      <c r="ELJ18" s="974"/>
      <c r="ELK18" s="974"/>
      <c r="ELL18" s="974"/>
      <c r="ELM18" s="974"/>
      <c r="ELN18" s="974"/>
      <c r="ELO18" s="974"/>
      <c r="ELP18" s="974"/>
      <c r="ELQ18" s="974"/>
      <c r="ELR18" s="974"/>
      <c r="ELS18" s="974"/>
      <c r="ELT18" s="974"/>
      <c r="ELU18" s="974"/>
      <c r="ELV18" s="974"/>
      <c r="ELW18" s="974"/>
      <c r="ELX18" s="974"/>
      <c r="ELY18" s="974"/>
      <c r="ELZ18" s="974"/>
      <c r="EMA18" s="974"/>
      <c r="EMB18" s="974"/>
      <c r="EMC18" s="974"/>
      <c r="EMD18" s="974"/>
      <c r="EME18" s="974"/>
      <c r="EMF18" s="974"/>
      <c r="EMG18" s="974"/>
      <c r="EMH18" s="974"/>
      <c r="EMI18" s="974"/>
      <c r="EMJ18" s="974"/>
      <c r="EMK18" s="974"/>
      <c r="EML18" s="974"/>
      <c r="EMM18" s="974"/>
      <c r="EMN18" s="974"/>
      <c r="EMO18" s="974"/>
      <c r="EMP18" s="974"/>
      <c r="EMQ18" s="974"/>
      <c r="EMR18" s="974"/>
      <c r="EMS18" s="974"/>
      <c r="EMT18" s="974"/>
      <c r="EMU18" s="974"/>
      <c r="EMV18" s="974"/>
      <c r="EMW18" s="974"/>
      <c r="EMX18" s="974"/>
      <c r="EMY18" s="974"/>
      <c r="EMZ18" s="974"/>
      <c r="ENA18" s="974"/>
      <c r="ENB18" s="974"/>
      <c r="ENC18" s="974"/>
      <c r="END18" s="974"/>
      <c r="ENE18" s="974"/>
      <c r="ENF18" s="974"/>
      <c r="ENG18" s="974"/>
      <c r="ENH18" s="974"/>
      <c r="ENI18" s="974"/>
      <c r="ENJ18" s="974"/>
      <c r="ENK18" s="974"/>
      <c r="ENL18" s="974"/>
      <c r="ENM18" s="974"/>
      <c r="ENN18" s="974"/>
      <c r="ENO18" s="974"/>
      <c r="ENP18" s="974"/>
      <c r="ENQ18" s="974"/>
      <c r="ENR18" s="974"/>
      <c r="ENS18" s="974"/>
      <c r="ENT18" s="974"/>
      <c r="ENU18" s="974"/>
      <c r="ENV18" s="974"/>
      <c r="ENW18" s="974"/>
      <c r="ENX18" s="974"/>
      <c r="ENY18" s="974"/>
      <c r="ENZ18" s="974"/>
      <c r="EOA18" s="974"/>
      <c r="EOB18" s="974"/>
      <c r="EOC18" s="974"/>
      <c r="EOD18" s="974"/>
      <c r="EOE18" s="974"/>
      <c r="EOF18" s="974"/>
      <c r="EOG18" s="974"/>
      <c r="EOH18" s="974"/>
      <c r="EOI18" s="974"/>
      <c r="EOJ18" s="974"/>
      <c r="EOK18" s="974"/>
      <c r="EOL18" s="974"/>
      <c r="EOM18" s="974"/>
      <c r="EON18" s="974"/>
      <c r="EOO18" s="974"/>
      <c r="EOP18" s="974"/>
      <c r="EOQ18" s="974"/>
      <c r="EOR18" s="974"/>
      <c r="EOS18" s="974"/>
      <c r="EOT18" s="974"/>
      <c r="EOU18" s="974"/>
      <c r="EOV18" s="974"/>
      <c r="EOW18" s="974"/>
      <c r="EOX18" s="974"/>
      <c r="EOY18" s="974"/>
      <c r="EOZ18" s="974"/>
      <c r="EPA18" s="974"/>
      <c r="EPB18" s="974"/>
      <c r="EPC18" s="974"/>
      <c r="EPD18" s="974"/>
      <c r="EPE18" s="974"/>
      <c r="EPF18" s="974"/>
      <c r="EPG18" s="974"/>
      <c r="EPH18" s="974"/>
      <c r="EPI18" s="974"/>
      <c r="EPJ18" s="974"/>
      <c r="EPK18" s="974"/>
      <c r="EPL18" s="974"/>
      <c r="EPM18" s="974"/>
      <c r="EPN18" s="974"/>
      <c r="EPO18" s="974"/>
      <c r="EPP18" s="974"/>
      <c r="EPQ18" s="974"/>
      <c r="EPR18" s="974"/>
      <c r="EPS18" s="974"/>
      <c r="EPT18" s="974"/>
      <c r="EPU18" s="974"/>
      <c r="EPV18" s="974"/>
      <c r="EPW18" s="974"/>
      <c r="EPX18" s="974"/>
      <c r="EPY18" s="974"/>
      <c r="EPZ18" s="974"/>
      <c r="EQA18" s="974"/>
      <c r="EQB18" s="974"/>
      <c r="EQC18" s="974"/>
      <c r="EQD18" s="974"/>
      <c r="EQE18" s="974"/>
      <c r="EQF18" s="974"/>
      <c r="EQG18" s="974"/>
      <c r="EQH18" s="974"/>
      <c r="EQI18" s="974"/>
      <c r="EQJ18" s="974"/>
      <c r="EQK18" s="974"/>
      <c r="EQL18" s="974"/>
      <c r="EQM18" s="974"/>
      <c r="EQN18" s="974"/>
      <c r="EQO18" s="974"/>
      <c r="EQP18" s="974"/>
      <c r="EQQ18" s="974"/>
      <c r="EQR18" s="974"/>
      <c r="EQS18" s="974"/>
      <c r="EQT18" s="974"/>
      <c r="EQU18" s="974"/>
      <c r="EQV18" s="974"/>
      <c r="EQW18" s="974"/>
      <c r="EQX18" s="974"/>
      <c r="EQY18" s="974"/>
      <c r="EQZ18" s="974"/>
      <c r="ERA18" s="974"/>
      <c r="ERB18" s="974"/>
      <c r="ERC18" s="974"/>
      <c r="ERD18" s="974"/>
      <c r="ERE18" s="974"/>
      <c r="ERF18" s="974"/>
      <c r="ERG18" s="974"/>
      <c r="ERH18" s="974"/>
      <c r="ERI18" s="974"/>
      <c r="ERJ18" s="974"/>
      <c r="ERK18" s="974"/>
      <c r="ERL18" s="974"/>
      <c r="ERM18" s="974"/>
      <c r="ERN18" s="974"/>
      <c r="ERO18" s="974"/>
      <c r="ERP18" s="974"/>
      <c r="ERQ18" s="974"/>
      <c r="ERR18" s="974"/>
      <c r="ERS18" s="974"/>
      <c r="ERT18" s="974"/>
      <c r="ERU18" s="974"/>
      <c r="ERV18" s="974"/>
      <c r="ERW18" s="974"/>
      <c r="ERX18" s="974"/>
      <c r="ERY18" s="974"/>
      <c r="ERZ18" s="974"/>
      <c r="ESA18" s="974"/>
      <c r="ESB18" s="974"/>
      <c r="ESC18" s="974"/>
      <c r="ESD18" s="974"/>
      <c r="ESE18" s="974"/>
      <c r="ESF18" s="974"/>
      <c r="ESG18" s="974"/>
      <c r="ESH18" s="974"/>
      <c r="ESI18" s="974"/>
      <c r="ESJ18" s="974"/>
      <c r="ESK18" s="974"/>
      <c r="ESL18" s="974"/>
      <c r="ESM18" s="974"/>
      <c r="ESN18" s="974"/>
      <c r="ESO18" s="974"/>
      <c r="ESP18" s="974"/>
      <c r="ESQ18" s="974"/>
      <c r="ESR18" s="974"/>
      <c r="ESS18" s="974"/>
      <c r="EST18" s="974"/>
      <c r="ESU18" s="974"/>
      <c r="ESV18" s="974"/>
      <c r="ESW18" s="974"/>
      <c r="ESX18" s="974"/>
      <c r="ESY18" s="974"/>
      <c r="ESZ18" s="974"/>
      <c r="ETA18" s="974"/>
      <c r="ETB18" s="974"/>
      <c r="ETC18" s="974"/>
      <c r="ETD18" s="974"/>
      <c r="ETE18" s="974"/>
      <c r="ETF18" s="974"/>
      <c r="ETG18" s="974"/>
      <c r="ETH18" s="974"/>
      <c r="ETI18" s="974"/>
      <c r="ETJ18" s="974"/>
      <c r="ETK18" s="974"/>
      <c r="ETL18" s="974"/>
      <c r="ETM18" s="974"/>
      <c r="ETN18" s="974"/>
      <c r="ETO18" s="974"/>
      <c r="ETP18" s="974"/>
      <c r="ETQ18" s="974"/>
      <c r="ETR18" s="974"/>
      <c r="ETS18" s="974"/>
      <c r="ETT18" s="974"/>
      <c r="ETU18" s="974"/>
      <c r="ETV18" s="974"/>
      <c r="ETW18" s="974"/>
      <c r="ETX18" s="974"/>
      <c r="ETY18" s="974"/>
      <c r="ETZ18" s="974"/>
      <c r="EUA18" s="974"/>
      <c r="EUB18" s="974"/>
      <c r="EUC18" s="974"/>
      <c r="EUD18" s="974"/>
      <c r="EUE18" s="974"/>
      <c r="EUF18" s="974"/>
      <c r="EUG18" s="974"/>
      <c r="EUH18" s="974"/>
      <c r="EUI18" s="974"/>
      <c r="EUJ18" s="974"/>
      <c r="EUK18" s="974"/>
      <c r="EUL18" s="974"/>
      <c r="EUM18" s="974"/>
      <c r="EUN18" s="974"/>
      <c r="EUO18" s="974"/>
      <c r="EUP18" s="974"/>
      <c r="EUQ18" s="974"/>
      <c r="EUR18" s="974"/>
      <c r="EUS18" s="974"/>
      <c r="EUT18" s="974"/>
      <c r="EUU18" s="974"/>
      <c r="EUV18" s="974"/>
      <c r="EUW18" s="974"/>
      <c r="EUX18" s="974"/>
      <c r="EUY18" s="974"/>
      <c r="EUZ18" s="974"/>
      <c r="EVA18" s="974"/>
      <c r="EVB18" s="974"/>
      <c r="EVC18" s="974"/>
      <c r="EVD18" s="974"/>
      <c r="EVE18" s="974"/>
      <c r="EVF18" s="974"/>
      <c r="EVG18" s="974"/>
      <c r="EVH18" s="974"/>
      <c r="EVI18" s="974"/>
      <c r="EVJ18" s="974"/>
      <c r="EVK18" s="974"/>
      <c r="EVL18" s="974"/>
      <c r="EVM18" s="974"/>
      <c r="EVN18" s="974"/>
      <c r="EVO18" s="974"/>
      <c r="EVP18" s="974"/>
      <c r="EVQ18" s="974"/>
      <c r="EVR18" s="974"/>
      <c r="EVS18" s="974"/>
      <c r="EVT18" s="974"/>
      <c r="EVU18" s="974"/>
      <c r="EVV18" s="974"/>
      <c r="EVW18" s="974"/>
      <c r="EVX18" s="974"/>
      <c r="EVY18" s="974"/>
      <c r="EVZ18" s="974"/>
      <c r="EWA18" s="974"/>
      <c r="EWB18" s="974"/>
      <c r="EWC18" s="974"/>
      <c r="EWD18" s="974"/>
      <c r="EWE18" s="974"/>
      <c r="EWF18" s="974"/>
      <c r="EWG18" s="974"/>
      <c r="EWH18" s="974"/>
      <c r="EWI18" s="974"/>
      <c r="EWJ18" s="974"/>
      <c r="EWK18" s="974"/>
      <c r="EWL18" s="974"/>
      <c r="EWM18" s="974"/>
      <c r="EWN18" s="974"/>
      <c r="EWO18" s="974"/>
      <c r="EWP18" s="974"/>
      <c r="EWQ18" s="974"/>
      <c r="EWR18" s="974"/>
      <c r="EWS18" s="974"/>
      <c r="EWT18" s="974"/>
      <c r="EWU18" s="974"/>
      <c r="EWV18" s="974"/>
      <c r="EWW18" s="974"/>
      <c r="EWX18" s="974"/>
      <c r="EWY18" s="974"/>
      <c r="EWZ18" s="974"/>
      <c r="EXA18" s="974"/>
      <c r="EXB18" s="974"/>
      <c r="EXC18" s="974"/>
      <c r="EXD18" s="974"/>
      <c r="EXE18" s="974"/>
      <c r="EXF18" s="974"/>
      <c r="EXG18" s="974"/>
      <c r="EXH18" s="974"/>
      <c r="EXI18" s="974"/>
      <c r="EXJ18" s="974"/>
      <c r="EXK18" s="974"/>
      <c r="EXL18" s="974"/>
      <c r="EXM18" s="974"/>
      <c r="EXN18" s="974"/>
      <c r="EXO18" s="974"/>
      <c r="EXP18" s="974"/>
      <c r="EXQ18" s="974"/>
      <c r="EXR18" s="974"/>
      <c r="EXS18" s="974"/>
      <c r="EXT18" s="974"/>
      <c r="EXU18" s="974"/>
      <c r="EXV18" s="974"/>
      <c r="EXW18" s="974"/>
      <c r="EXX18" s="974"/>
      <c r="EXY18" s="974"/>
      <c r="EXZ18" s="974"/>
      <c r="EYA18" s="974"/>
      <c r="EYB18" s="974"/>
      <c r="EYC18" s="974"/>
      <c r="EYD18" s="974"/>
      <c r="EYE18" s="974"/>
      <c r="EYF18" s="974"/>
      <c r="EYG18" s="974"/>
      <c r="EYH18" s="974"/>
      <c r="EYI18" s="974"/>
      <c r="EYJ18" s="974"/>
      <c r="EYK18" s="974"/>
      <c r="EYL18" s="974"/>
      <c r="EYM18" s="974"/>
      <c r="EYN18" s="974"/>
      <c r="EYO18" s="974"/>
      <c r="EYP18" s="974"/>
      <c r="EYQ18" s="974"/>
      <c r="EYR18" s="974"/>
      <c r="EYS18" s="974"/>
      <c r="EYT18" s="974"/>
      <c r="EYU18" s="974"/>
      <c r="EYV18" s="974"/>
      <c r="EYW18" s="974"/>
      <c r="EYX18" s="974"/>
      <c r="EYY18" s="974"/>
      <c r="EYZ18" s="974"/>
      <c r="EZA18" s="974"/>
      <c r="EZB18" s="974"/>
      <c r="EZC18" s="974"/>
      <c r="EZD18" s="974"/>
      <c r="EZE18" s="974"/>
      <c r="EZF18" s="974"/>
      <c r="EZG18" s="974"/>
      <c r="EZH18" s="974"/>
      <c r="EZI18" s="974"/>
      <c r="EZJ18" s="974"/>
      <c r="EZK18" s="974"/>
      <c r="EZL18" s="974"/>
      <c r="EZM18" s="974"/>
      <c r="EZN18" s="974"/>
      <c r="EZO18" s="974"/>
      <c r="EZP18" s="974"/>
      <c r="EZQ18" s="974"/>
      <c r="EZR18" s="974"/>
      <c r="EZS18" s="974"/>
      <c r="EZT18" s="974"/>
      <c r="EZU18" s="974"/>
      <c r="EZV18" s="974"/>
      <c r="EZW18" s="974"/>
      <c r="EZX18" s="974"/>
      <c r="EZY18" s="974"/>
      <c r="EZZ18" s="974"/>
      <c r="FAA18" s="974"/>
      <c r="FAB18" s="974"/>
      <c r="FAC18" s="974"/>
      <c r="FAD18" s="974"/>
      <c r="FAE18" s="974"/>
      <c r="FAF18" s="974"/>
      <c r="FAG18" s="974"/>
      <c r="FAH18" s="974"/>
      <c r="FAI18" s="974"/>
      <c r="FAJ18" s="974"/>
      <c r="FAK18" s="974"/>
      <c r="FAL18" s="974"/>
      <c r="FAM18" s="974"/>
      <c r="FAN18" s="974"/>
      <c r="FAO18" s="974"/>
      <c r="FAP18" s="974"/>
      <c r="FAQ18" s="974"/>
      <c r="FAR18" s="974"/>
      <c r="FAS18" s="974"/>
      <c r="FAT18" s="974"/>
      <c r="FAU18" s="974"/>
      <c r="FAV18" s="974"/>
      <c r="FAW18" s="974"/>
      <c r="FAX18" s="974"/>
      <c r="FAY18" s="974"/>
      <c r="FAZ18" s="974"/>
      <c r="FBA18" s="974"/>
      <c r="FBB18" s="974"/>
      <c r="FBC18" s="974"/>
      <c r="FBD18" s="974"/>
      <c r="FBE18" s="974"/>
      <c r="FBF18" s="974"/>
      <c r="FBG18" s="974"/>
      <c r="FBH18" s="974"/>
      <c r="FBI18" s="974"/>
      <c r="FBJ18" s="974"/>
      <c r="FBK18" s="974"/>
      <c r="FBL18" s="974"/>
      <c r="FBM18" s="974"/>
      <c r="FBN18" s="974"/>
      <c r="FBO18" s="974"/>
      <c r="FBP18" s="974"/>
      <c r="FBQ18" s="974"/>
      <c r="FBR18" s="974"/>
      <c r="FBS18" s="974"/>
      <c r="FBT18" s="974"/>
      <c r="FBU18" s="974"/>
      <c r="FBV18" s="974"/>
      <c r="FBW18" s="974"/>
      <c r="FBX18" s="974"/>
      <c r="FBY18" s="974"/>
      <c r="FBZ18" s="974"/>
      <c r="FCA18" s="974"/>
      <c r="FCB18" s="974"/>
      <c r="FCC18" s="974"/>
      <c r="FCD18" s="974"/>
      <c r="FCE18" s="974"/>
      <c r="FCF18" s="974"/>
      <c r="FCG18" s="974"/>
      <c r="FCH18" s="974"/>
      <c r="FCI18" s="974"/>
      <c r="FCJ18" s="974"/>
      <c r="FCK18" s="974"/>
      <c r="FCL18" s="974"/>
      <c r="FCM18" s="974"/>
      <c r="FCN18" s="974"/>
      <c r="FCO18" s="974"/>
      <c r="FCP18" s="974"/>
      <c r="FCQ18" s="974"/>
      <c r="FCR18" s="974"/>
      <c r="FCS18" s="974"/>
      <c r="FCT18" s="974"/>
      <c r="FCU18" s="974"/>
      <c r="FCV18" s="974"/>
      <c r="FCW18" s="974"/>
      <c r="FCX18" s="974"/>
      <c r="FCY18" s="974"/>
      <c r="FCZ18" s="974"/>
      <c r="FDA18" s="974"/>
      <c r="FDB18" s="974"/>
      <c r="FDC18" s="974"/>
      <c r="FDD18" s="974"/>
      <c r="FDE18" s="974"/>
      <c r="FDF18" s="974"/>
      <c r="FDG18" s="974"/>
      <c r="FDH18" s="974"/>
      <c r="FDI18" s="974"/>
      <c r="FDJ18" s="974"/>
      <c r="FDK18" s="974"/>
      <c r="FDL18" s="974"/>
      <c r="FDM18" s="974"/>
      <c r="FDN18" s="974"/>
      <c r="FDO18" s="974"/>
      <c r="FDP18" s="974"/>
      <c r="FDQ18" s="974"/>
      <c r="FDR18" s="974"/>
      <c r="FDS18" s="974"/>
      <c r="FDT18" s="974"/>
      <c r="FDU18" s="974"/>
      <c r="FDV18" s="974"/>
      <c r="FDW18" s="974"/>
      <c r="FDX18" s="974"/>
      <c r="FDY18" s="974"/>
      <c r="FDZ18" s="974"/>
      <c r="FEA18" s="974"/>
      <c r="FEB18" s="974"/>
      <c r="FEC18" s="974"/>
      <c r="FED18" s="974"/>
      <c r="FEE18" s="974"/>
      <c r="FEF18" s="974"/>
      <c r="FEG18" s="974"/>
      <c r="FEH18" s="974"/>
      <c r="FEI18" s="974"/>
      <c r="FEJ18" s="974"/>
      <c r="FEK18" s="974"/>
      <c r="FEL18" s="974"/>
      <c r="FEM18" s="974"/>
      <c r="FEN18" s="974"/>
      <c r="FEO18" s="974"/>
      <c r="FEP18" s="974"/>
      <c r="FEQ18" s="974"/>
      <c r="FER18" s="974"/>
      <c r="FES18" s="974"/>
      <c r="FET18" s="974"/>
      <c r="FEU18" s="974"/>
      <c r="FEV18" s="974"/>
      <c r="FEW18" s="974"/>
      <c r="FEX18" s="974"/>
      <c r="FEY18" s="974"/>
      <c r="FEZ18" s="974"/>
      <c r="FFA18" s="974"/>
      <c r="FFB18" s="974"/>
      <c r="FFC18" s="974"/>
      <c r="FFD18" s="974"/>
      <c r="FFE18" s="974"/>
      <c r="FFF18" s="974"/>
      <c r="FFG18" s="974"/>
      <c r="FFH18" s="974"/>
      <c r="FFI18" s="974"/>
      <c r="FFJ18" s="974"/>
      <c r="FFK18" s="974"/>
      <c r="FFL18" s="974"/>
      <c r="FFM18" s="974"/>
      <c r="FFN18" s="974"/>
      <c r="FFO18" s="974"/>
      <c r="FFP18" s="974"/>
      <c r="FFQ18" s="974"/>
      <c r="FFR18" s="974"/>
      <c r="FFS18" s="974"/>
      <c r="FFT18" s="974"/>
      <c r="FFU18" s="974"/>
      <c r="FFV18" s="974"/>
      <c r="FFW18" s="974"/>
      <c r="FFX18" s="974"/>
      <c r="FFY18" s="974"/>
      <c r="FFZ18" s="974"/>
      <c r="FGA18" s="974"/>
      <c r="FGB18" s="974"/>
      <c r="FGC18" s="974"/>
      <c r="FGD18" s="974"/>
      <c r="FGE18" s="974"/>
      <c r="FGF18" s="974"/>
      <c r="FGG18" s="974"/>
      <c r="FGH18" s="974"/>
      <c r="FGI18" s="974"/>
      <c r="FGJ18" s="974"/>
      <c r="FGK18" s="974"/>
      <c r="FGL18" s="974"/>
      <c r="FGM18" s="974"/>
      <c r="FGN18" s="974"/>
      <c r="FGO18" s="974"/>
      <c r="FGP18" s="974"/>
      <c r="FGQ18" s="974"/>
      <c r="FGR18" s="974"/>
      <c r="FGS18" s="974"/>
      <c r="FGT18" s="974"/>
      <c r="FGU18" s="974"/>
      <c r="FGV18" s="974"/>
      <c r="FGW18" s="974"/>
      <c r="FGX18" s="974"/>
      <c r="FGY18" s="974"/>
      <c r="FGZ18" s="974"/>
      <c r="FHA18" s="974"/>
      <c r="FHB18" s="974"/>
      <c r="FHC18" s="974"/>
      <c r="FHD18" s="974"/>
      <c r="FHE18" s="974"/>
      <c r="FHF18" s="974"/>
      <c r="FHG18" s="974"/>
      <c r="FHH18" s="974"/>
      <c r="FHI18" s="974"/>
      <c r="FHJ18" s="974"/>
      <c r="FHK18" s="974"/>
      <c r="FHL18" s="974"/>
      <c r="FHM18" s="974"/>
      <c r="FHN18" s="974"/>
      <c r="FHO18" s="974"/>
      <c r="FHP18" s="974"/>
      <c r="FHQ18" s="974"/>
      <c r="FHR18" s="974"/>
      <c r="FHS18" s="974"/>
      <c r="FHT18" s="974"/>
      <c r="FHU18" s="974"/>
      <c r="FHV18" s="974"/>
      <c r="FHW18" s="974"/>
      <c r="FHX18" s="974"/>
      <c r="FHY18" s="974"/>
      <c r="FHZ18" s="974"/>
      <c r="FIA18" s="974"/>
      <c r="FIB18" s="974"/>
      <c r="FIC18" s="974"/>
      <c r="FID18" s="974"/>
      <c r="FIE18" s="974"/>
      <c r="FIF18" s="974"/>
      <c r="FIG18" s="974"/>
      <c r="FIH18" s="974"/>
      <c r="FII18" s="974"/>
      <c r="FIJ18" s="974"/>
      <c r="FIK18" s="974"/>
      <c r="FIL18" s="974"/>
      <c r="FIM18" s="974"/>
      <c r="FIN18" s="974"/>
      <c r="FIO18" s="974"/>
      <c r="FIP18" s="974"/>
      <c r="FIQ18" s="974"/>
      <c r="FIR18" s="974"/>
      <c r="FIS18" s="974"/>
      <c r="FIT18" s="974"/>
      <c r="FIU18" s="974"/>
      <c r="FIV18" s="974"/>
      <c r="FIW18" s="974"/>
      <c r="FIX18" s="974"/>
      <c r="FIY18" s="974"/>
      <c r="FIZ18" s="974"/>
      <c r="FJA18" s="974"/>
      <c r="FJB18" s="974"/>
      <c r="FJC18" s="974"/>
      <c r="FJD18" s="974"/>
      <c r="FJE18" s="974"/>
      <c r="FJF18" s="974"/>
      <c r="FJG18" s="974"/>
      <c r="FJH18" s="974"/>
      <c r="FJI18" s="974"/>
      <c r="FJJ18" s="974"/>
      <c r="FJK18" s="974"/>
      <c r="FJL18" s="974"/>
      <c r="FJM18" s="974"/>
      <c r="FJN18" s="974"/>
      <c r="FJO18" s="974"/>
      <c r="FJP18" s="974"/>
      <c r="FJQ18" s="974"/>
      <c r="FJR18" s="974"/>
      <c r="FJS18" s="974"/>
      <c r="FJT18" s="974"/>
      <c r="FJU18" s="974"/>
      <c r="FJV18" s="974"/>
      <c r="FJW18" s="974"/>
      <c r="FJX18" s="974"/>
      <c r="FJY18" s="974"/>
      <c r="FJZ18" s="974"/>
      <c r="FKA18" s="974"/>
      <c r="FKB18" s="974"/>
      <c r="FKC18" s="974"/>
      <c r="FKD18" s="974"/>
      <c r="FKE18" s="974"/>
      <c r="FKF18" s="974"/>
      <c r="FKG18" s="974"/>
      <c r="FKH18" s="974"/>
      <c r="FKI18" s="974"/>
      <c r="FKJ18" s="974"/>
      <c r="FKK18" s="974"/>
      <c r="FKL18" s="974"/>
      <c r="FKM18" s="974"/>
      <c r="FKN18" s="974"/>
      <c r="FKO18" s="974"/>
      <c r="FKP18" s="974"/>
      <c r="FKQ18" s="974"/>
      <c r="FKR18" s="974"/>
      <c r="FKS18" s="974"/>
      <c r="FKT18" s="974"/>
      <c r="FKU18" s="974"/>
      <c r="FKV18" s="974"/>
      <c r="FKW18" s="974"/>
      <c r="FKX18" s="974"/>
      <c r="FKY18" s="974"/>
      <c r="FKZ18" s="974"/>
      <c r="FLA18" s="974"/>
      <c r="FLB18" s="974"/>
      <c r="FLC18" s="974"/>
      <c r="FLD18" s="974"/>
      <c r="FLE18" s="974"/>
      <c r="FLF18" s="974"/>
      <c r="FLG18" s="974"/>
      <c r="FLH18" s="974"/>
      <c r="FLI18" s="974"/>
      <c r="FLJ18" s="974"/>
      <c r="FLK18" s="974"/>
      <c r="FLL18" s="974"/>
      <c r="FLM18" s="974"/>
      <c r="FLN18" s="974"/>
      <c r="FLO18" s="974"/>
      <c r="FLP18" s="974"/>
      <c r="FLQ18" s="974"/>
      <c r="FLR18" s="974"/>
      <c r="FLS18" s="974"/>
      <c r="FLT18" s="974"/>
      <c r="FLU18" s="974"/>
      <c r="FLV18" s="974"/>
      <c r="FLW18" s="974"/>
      <c r="FLX18" s="974"/>
      <c r="FLY18" s="974"/>
      <c r="FLZ18" s="974"/>
      <c r="FMA18" s="974"/>
      <c r="FMB18" s="974"/>
      <c r="FMC18" s="974"/>
      <c r="FMD18" s="974"/>
      <c r="FME18" s="974"/>
      <c r="FMF18" s="974"/>
      <c r="FMG18" s="974"/>
      <c r="FMH18" s="974"/>
      <c r="FMI18" s="974"/>
      <c r="FMJ18" s="974"/>
      <c r="FMK18" s="974"/>
      <c r="FML18" s="974"/>
      <c r="FMM18" s="974"/>
      <c r="FMN18" s="974"/>
      <c r="FMO18" s="974"/>
      <c r="FMP18" s="974"/>
      <c r="FMQ18" s="974"/>
      <c r="FMR18" s="974"/>
      <c r="FMS18" s="974"/>
      <c r="FMT18" s="974"/>
      <c r="FMU18" s="974"/>
      <c r="FMV18" s="974"/>
      <c r="FMW18" s="974"/>
      <c r="FMX18" s="974"/>
      <c r="FMY18" s="974"/>
      <c r="FMZ18" s="974"/>
      <c r="FNA18" s="974"/>
      <c r="FNB18" s="974"/>
      <c r="FNC18" s="974"/>
      <c r="FND18" s="974"/>
      <c r="FNE18" s="974"/>
      <c r="FNF18" s="974"/>
      <c r="FNG18" s="974"/>
      <c r="FNH18" s="974"/>
      <c r="FNI18" s="974"/>
      <c r="FNJ18" s="974"/>
      <c r="FNK18" s="974"/>
      <c r="FNL18" s="974"/>
      <c r="FNM18" s="974"/>
      <c r="FNN18" s="974"/>
      <c r="FNO18" s="974"/>
      <c r="FNP18" s="974"/>
      <c r="FNQ18" s="974"/>
      <c r="FNR18" s="974"/>
      <c r="FNS18" s="974"/>
      <c r="FNT18" s="974"/>
      <c r="FNU18" s="974"/>
      <c r="FNV18" s="974"/>
      <c r="FNW18" s="974"/>
      <c r="FNX18" s="974"/>
      <c r="FNY18" s="974"/>
      <c r="FNZ18" s="974"/>
      <c r="FOA18" s="974"/>
      <c r="FOB18" s="974"/>
      <c r="FOC18" s="974"/>
      <c r="FOD18" s="974"/>
      <c r="FOE18" s="974"/>
      <c r="FOF18" s="974"/>
      <c r="FOG18" s="974"/>
      <c r="FOH18" s="974"/>
      <c r="FOI18" s="974"/>
      <c r="FOJ18" s="974"/>
      <c r="FOK18" s="974"/>
      <c r="FOL18" s="974"/>
      <c r="FOM18" s="974"/>
      <c r="FON18" s="974"/>
      <c r="FOO18" s="974"/>
      <c r="FOP18" s="974"/>
      <c r="FOQ18" s="974"/>
      <c r="FOR18" s="974"/>
      <c r="FOS18" s="974"/>
      <c r="FOT18" s="974"/>
      <c r="FOU18" s="974"/>
      <c r="FOV18" s="974"/>
      <c r="FOW18" s="974"/>
      <c r="FOX18" s="974"/>
      <c r="FOY18" s="974"/>
      <c r="FOZ18" s="974"/>
      <c r="FPA18" s="974"/>
      <c r="FPB18" s="974"/>
      <c r="FPC18" s="974"/>
      <c r="FPD18" s="974"/>
      <c r="FPE18" s="974"/>
      <c r="FPF18" s="974"/>
      <c r="FPG18" s="974"/>
      <c r="FPH18" s="974"/>
      <c r="FPI18" s="974"/>
      <c r="FPJ18" s="974"/>
      <c r="FPK18" s="974"/>
      <c r="FPL18" s="974"/>
      <c r="FPM18" s="974"/>
      <c r="FPN18" s="974"/>
      <c r="FPO18" s="974"/>
      <c r="FPP18" s="974"/>
      <c r="FPQ18" s="974"/>
      <c r="FPR18" s="974"/>
      <c r="FPS18" s="974"/>
      <c r="FPT18" s="974"/>
      <c r="FPU18" s="974"/>
      <c r="FPV18" s="974"/>
      <c r="FPW18" s="974"/>
      <c r="FPX18" s="974"/>
      <c r="FPY18" s="974"/>
      <c r="FPZ18" s="974"/>
      <c r="FQA18" s="974"/>
      <c r="FQB18" s="974"/>
      <c r="FQC18" s="974"/>
      <c r="FQD18" s="974"/>
      <c r="FQE18" s="974"/>
      <c r="FQF18" s="974"/>
      <c r="FQG18" s="974"/>
      <c r="FQH18" s="974"/>
      <c r="FQI18" s="974"/>
      <c r="FQJ18" s="974"/>
      <c r="FQK18" s="974"/>
      <c r="FQL18" s="974"/>
      <c r="FQM18" s="974"/>
      <c r="FQN18" s="974"/>
      <c r="FQO18" s="974"/>
      <c r="FQP18" s="974"/>
      <c r="FQQ18" s="974"/>
      <c r="FQR18" s="974"/>
      <c r="FQS18" s="974"/>
      <c r="FQT18" s="974"/>
      <c r="FQU18" s="974"/>
      <c r="FQV18" s="974"/>
      <c r="FQW18" s="974"/>
      <c r="FQX18" s="974"/>
      <c r="FQY18" s="974"/>
      <c r="FQZ18" s="974"/>
      <c r="FRA18" s="974"/>
      <c r="FRB18" s="974"/>
      <c r="FRC18" s="974"/>
      <c r="FRD18" s="974"/>
      <c r="FRE18" s="974"/>
      <c r="FRF18" s="974"/>
      <c r="FRG18" s="974"/>
      <c r="FRH18" s="974"/>
      <c r="FRI18" s="974"/>
      <c r="FRJ18" s="974"/>
      <c r="FRK18" s="974"/>
      <c r="FRL18" s="974"/>
      <c r="FRM18" s="974"/>
      <c r="FRN18" s="974"/>
      <c r="FRO18" s="974"/>
      <c r="FRP18" s="974"/>
      <c r="FRQ18" s="974"/>
      <c r="FRR18" s="974"/>
      <c r="FRS18" s="974"/>
      <c r="FRT18" s="974"/>
      <c r="FRU18" s="974"/>
      <c r="FRV18" s="974"/>
      <c r="FRW18" s="974"/>
      <c r="FRX18" s="974"/>
      <c r="FRY18" s="974"/>
      <c r="FRZ18" s="974"/>
      <c r="FSA18" s="974"/>
      <c r="FSB18" s="974"/>
      <c r="FSC18" s="974"/>
      <c r="FSD18" s="974"/>
      <c r="FSE18" s="974"/>
      <c r="FSF18" s="974"/>
      <c r="FSG18" s="974"/>
      <c r="FSH18" s="974"/>
      <c r="FSI18" s="974"/>
      <c r="FSJ18" s="974"/>
      <c r="FSK18" s="974"/>
      <c r="FSL18" s="974"/>
      <c r="FSM18" s="974"/>
      <c r="FSN18" s="974"/>
      <c r="FSO18" s="974"/>
      <c r="FSP18" s="974"/>
      <c r="FSQ18" s="974"/>
      <c r="FSR18" s="974"/>
      <c r="FSS18" s="974"/>
      <c r="FST18" s="974"/>
      <c r="FSU18" s="974"/>
      <c r="FSV18" s="974"/>
      <c r="FSW18" s="974"/>
      <c r="FSX18" s="974"/>
      <c r="FSY18" s="974"/>
      <c r="FSZ18" s="974"/>
      <c r="FTA18" s="974"/>
      <c r="FTB18" s="974"/>
      <c r="FTC18" s="974"/>
      <c r="FTD18" s="974"/>
      <c r="FTE18" s="974"/>
      <c r="FTF18" s="974"/>
      <c r="FTG18" s="974"/>
      <c r="FTH18" s="974"/>
      <c r="FTI18" s="974"/>
      <c r="FTJ18" s="974"/>
      <c r="FTK18" s="974"/>
      <c r="FTL18" s="974"/>
      <c r="FTM18" s="974"/>
      <c r="FTN18" s="974"/>
      <c r="FTO18" s="974"/>
      <c r="FTP18" s="974"/>
      <c r="FTQ18" s="974"/>
      <c r="FTR18" s="974"/>
      <c r="FTS18" s="974"/>
      <c r="FTT18" s="974"/>
      <c r="FTU18" s="974"/>
      <c r="FTV18" s="974"/>
      <c r="FTW18" s="974"/>
      <c r="FTX18" s="974"/>
      <c r="FTY18" s="974"/>
      <c r="FTZ18" s="974"/>
      <c r="FUA18" s="974"/>
      <c r="FUB18" s="974"/>
      <c r="FUC18" s="974"/>
      <c r="FUD18" s="974"/>
      <c r="FUE18" s="974"/>
      <c r="FUF18" s="974"/>
      <c r="FUG18" s="974"/>
      <c r="FUH18" s="974"/>
      <c r="FUI18" s="974"/>
      <c r="FUJ18" s="974"/>
      <c r="FUK18" s="974"/>
      <c r="FUL18" s="974"/>
      <c r="FUM18" s="974"/>
      <c r="FUN18" s="974"/>
      <c r="FUO18" s="974"/>
      <c r="FUP18" s="974"/>
      <c r="FUQ18" s="974"/>
      <c r="FUR18" s="974"/>
      <c r="FUS18" s="974"/>
      <c r="FUT18" s="974"/>
      <c r="FUU18" s="974"/>
      <c r="FUV18" s="974"/>
      <c r="FUW18" s="974"/>
      <c r="FUX18" s="974"/>
      <c r="FUY18" s="974"/>
      <c r="FUZ18" s="974"/>
      <c r="FVA18" s="974"/>
      <c r="FVB18" s="974"/>
      <c r="FVC18" s="974"/>
      <c r="FVD18" s="974"/>
      <c r="FVE18" s="974"/>
      <c r="FVF18" s="974"/>
      <c r="FVG18" s="974"/>
      <c r="FVH18" s="974"/>
      <c r="FVI18" s="974"/>
      <c r="FVJ18" s="974"/>
      <c r="FVK18" s="974"/>
      <c r="FVL18" s="974"/>
      <c r="FVM18" s="974"/>
      <c r="FVN18" s="974"/>
      <c r="FVO18" s="974"/>
      <c r="FVP18" s="974"/>
      <c r="FVQ18" s="974"/>
      <c r="FVR18" s="974"/>
      <c r="FVS18" s="974"/>
      <c r="FVT18" s="974"/>
      <c r="FVU18" s="974"/>
      <c r="FVV18" s="974"/>
      <c r="FVW18" s="974"/>
      <c r="FVX18" s="974"/>
      <c r="FVY18" s="974"/>
      <c r="FVZ18" s="974"/>
      <c r="FWA18" s="974"/>
      <c r="FWB18" s="974"/>
      <c r="FWC18" s="974"/>
      <c r="FWD18" s="974"/>
      <c r="FWE18" s="974"/>
      <c r="FWF18" s="974"/>
      <c r="FWG18" s="974"/>
      <c r="FWH18" s="974"/>
      <c r="FWI18" s="974"/>
      <c r="FWJ18" s="974"/>
      <c r="FWK18" s="974"/>
      <c r="FWL18" s="974"/>
      <c r="FWM18" s="974"/>
      <c r="FWN18" s="974"/>
      <c r="FWO18" s="974"/>
      <c r="FWP18" s="974"/>
      <c r="FWQ18" s="974"/>
      <c r="FWR18" s="974"/>
      <c r="FWS18" s="974"/>
      <c r="FWT18" s="974"/>
      <c r="FWU18" s="974"/>
      <c r="FWV18" s="974"/>
      <c r="FWW18" s="974"/>
      <c r="FWX18" s="974"/>
      <c r="FWY18" s="974"/>
      <c r="FWZ18" s="974"/>
      <c r="FXA18" s="974"/>
      <c r="FXB18" s="974"/>
      <c r="FXC18" s="974"/>
      <c r="FXD18" s="974"/>
      <c r="FXE18" s="974"/>
      <c r="FXF18" s="974"/>
      <c r="FXG18" s="974"/>
      <c r="FXH18" s="974"/>
      <c r="FXI18" s="974"/>
      <c r="FXJ18" s="974"/>
      <c r="FXK18" s="974"/>
      <c r="FXL18" s="974"/>
      <c r="FXM18" s="974"/>
      <c r="FXN18" s="974"/>
      <c r="FXO18" s="974"/>
      <c r="FXP18" s="974"/>
      <c r="FXQ18" s="974"/>
      <c r="FXR18" s="974"/>
      <c r="FXS18" s="974"/>
      <c r="FXT18" s="974"/>
      <c r="FXU18" s="974"/>
      <c r="FXV18" s="974"/>
      <c r="FXW18" s="974"/>
      <c r="FXX18" s="974"/>
      <c r="FXY18" s="974"/>
      <c r="FXZ18" s="974"/>
      <c r="FYA18" s="974"/>
      <c r="FYB18" s="974"/>
      <c r="FYC18" s="974"/>
      <c r="FYD18" s="974"/>
      <c r="FYE18" s="974"/>
      <c r="FYF18" s="974"/>
      <c r="FYG18" s="974"/>
      <c r="FYH18" s="974"/>
      <c r="FYI18" s="974"/>
      <c r="FYJ18" s="974"/>
      <c r="FYK18" s="974"/>
      <c r="FYL18" s="974"/>
      <c r="FYM18" s="974"/>
      <c r="FYN18" s="974"/>
      <c r="FYO18" s="974"/>
      <c r="FYP18" s="974"/>
      <c r="FYQ18" s="974"/>
      <c r="FYR18" s="974"/>
      <c r="FYS18" s="974"/>
      <c r="FYT18" s="974"/>
      <c r="FYU18" s="974"/>
      <c r="FYV18" s="974"/>
      <c r="FYW18" s="974"/>
      <c r="FYX18" s="974"/>
      <c r="FYY18" s="974"/>
      <c r="FYZ18" s="974"/>
      <c r="FZA18" s="974"/>
      <c r="FZB18" s="974"/>
      <c r="FZC18" s="974"/>
      <c r="FZD18" s="974"/>
      <c r="FZE18" s="974"/>
      <c r="FZF18" s="974"/>
      <c r="FZG18" s="974"/>
      <c r="FZH18" s="974"/>
      <c r="FZI18" s="974"/>
      <c r="FZJ18" s="974"/>
      <c r="FZK18" s="974"/>
      <c r="FZL18" s="974"/>
      <c r="FZM18" s="974"/>
      <c r="FZN18" s="974"/>
      <c r="FZO18" s="974"/>
      <c r="FZP18" s="974"/>
      <c r="FZQ18" s="974"/>
      <c r="FZR18" s="974"/>
      <c r="FZS18" s="974"/>
      <c r="FZT18" s="974"/>
      <c r="FZU18" s="974"/>
      <c r="FZV18" s="974"/>
      <c r="FZW18" s="974"/>
      <c r="FZX18" s="974"/>
      <c r="FZY18" s="974"/>
      <c r="FZZ18" s="974"/>
      <c r="GAA18" s="974"/>
      <c r="GAB18" s="974"/>
      <c r="GAC18" s="974"/>
      <c r="GAD18" s="974"/>
      <c r="GAE18" s="974"/>
      <c r="GAF18" s="974"/>
      <c r="GAG18" s="974"/>
      <c r="GAH18" s="974"/>
      <c r="GAI18" s="974"/>
      <c r="GAJ18" s="974"/>
      <c r="GAK18" s="974"/>
      <c r="GAL18" s="974"/>
      <c r="GAM18" s="974"/>
      <c r="GAN18" s="974"/>
      <c r="GAO18" s="974"/>
      <c r="GAP18" s="974"/>
      <c r="GAQ18" s="974"/>
      <c r="GAR18" s="974"/>
      <c r="GAS18" s="974"/>
      <c r="GAT18" s="974"/>
      <c r="GAU18" s="974"/>
      <c r="GAV18" s="974"/>
      <c r="GAW18" s="974"/>
      <c r="GAX18" s="974"/>
      <c r="GAY18" s="974"/>
      <c r="GAZ18" s="974"/>
      <c r="GBA18" s="974"/>
      <c r="GBB18" s="974"/>
      <c r="GBC18" s="974"/>
      <c r="GBD18" s="974"/>
      <c r="GBE18" s="974"/>
      <c r="GBF18" s="974"/>
      <c r="GBG18" s="974"/>
      <c r="GBH18" s="974"/>
      <c r="GBI18" s="974"/>
      <c r="GBJ18" s="974"/>
      <c r="GBK18" s="974"/>
      <c r="GBL18" s="974"/>
      <c r="GBM18" s="974"/>
      <c r="GBN18" s="974"/>
      <c r="GBO18" s="974"/>
      <c r="GBP18" s="974"/>
      <c r="GBQ18" s="974"/>
      <c r="GBR18" s="974"/>
      <c r="GBS18" s="974"/>
      <c r="GBT18" s="974"/>
      <c r="GBU18" s="974"/>
      <c r="GBV18" s="974"/>
      <c r="GBW18" s="974"/>
      <c r="GBX18" s="974"/>
      <c r="GBY18" s="974"/>
      <c r="GBZ18" s="974"/>
      <c r="GCA18" s="974"/>
      <c r="GCB18" s="974"/>
      <c r="GCC18" s="974"/>
      <c r="GCD18" s="974"/>
      <c r="GCE18" s="974"/>
      <c r="GCF18" s="974"/>
      <c r="GCG18" s="974"/>
      <c r="GCH18" s="974"/>
      <c r="GCI18" s="974"/>
      <c r="GCJ18" s="974"/>
      <c r="GCK18" s="974"/>
      <c r="GCL18" s="974"/>
      <c r="GCM18" s="974"/>
      <c r="GCN18" s="974"/>
      <c r="GCO18" s="974"/>
      <c r="GCP18" s="974"/>
      <c r="GCQ18" s="974"/>
      <c r="GCR18" s="974"/>
      <c r="GCS18" s="974"/>
      <c r="GCT18" s="974"/>
      <c r="GCU18" s="974"/>
      <c r="GCV18" s="974"/>
      <c r="GCW18" s="974"/>
      <c r="GCX18" s="974"/>
      <c r="GCY18" s="974"/>
      <c r="GCZ18" s="974"/>
      <c r="GDA18" s="974"/>
      <c r="GDB18" s="974"/>
      <c r="GDC18" s="974"/>
      <c r="GDD18" s="974"/>
      <c r="GDE18" s="974"/>
      <c r="GDF18" s="974"/>
      <c r="GDG18" s="974"/>
      <c r="GDH18" s="974"/>
      <c r="GDI18" s="974"/>
      <c r="GDJ18" s="974"/>
      <c r="GDK18" s="974"/>
      <c r="GDL18" s="974"/>
      <c r="GDM18" s="974"/>
      <c r="GDN18" s="974"/>
      <c r="GDO18" s="974"/>
      <c r="GDP18" s="974"/>
      <c r="GDQ18" s="974"/>
      <c r="GDR18" s="974"/>
      <c r="GDS18" s="974"/>
      <c r="GDT18" s="974"/>
      <c r="GDU18" s="974"/>
      <c r="GDV18" s="974"/>
      <c r="GDW18" s="974"/>
      <c r="GDX18" s="974"/>
      <c r="GDY18" s="974"/>
      <c r="GDZ18" s="974"/>
      <c r="GEA18" s="974"/>
      <c r="GEB18" s="974"/>
      <c r="GEC18" s="974"/>
      <c r="GED18" s="974"/>
      <c r="GEE18" s="974"/>
      <c r="GEF18" s="974"/>
      <c r="GEG18" s="974"/>
      <c r="GEH18" s="974"/>
      <c r="GEI18" s="974"/>
      <c r="GEJ18" s="974"/>
      <c r="GEK18" s="974"/>
      <c r="GEL18" s="974"/>
      <c r="GEM18" s="974"/>
      <c r="GEN18" s="974"/>
      <c r="GEO18" s="974"/>
      <c r="GEP18" s="974"/>
      <c r="GEQ18" s="974"/>
      <c r="GER18" s="974"/>
      <c r="GES18" s="974"/>
      <c r="GET18" s="974"/>
      <c r="GEU18" s="974"/>
      <c r="GEV18" s="974"/>
      <c r="GEW18" s="974"/>
      <c r="GEX18" s="974"/>
      <c r="GEY18" s="974"/>
      <c r="GEZ18" s="974"/>
      <c r="GFA18" s="974"/>
      <c r="GFB18" s="974"/>
      <c r="GFC18" s="974"/>
      <c r="GFD18" s="974"/>
      <c r="GFE18" s="974"/>
      <c r="GFF18" s="974"/>
      <c r="GFG18" s="974"/>
      <c r="GFH18" s="974"/>
      <c r="GFI18" s="974"/>
      <c r="GFJ18" s="974"/>
      <c r="GFK18" s="974"/>
      <c r="GFL18" s="974"/>
      <c r="GFM18" s="974"/>
      <c r="GFN18" s="974"/>
      <c r="GFO18" s="974"/>
      <c r="GFP18" s="974"/>
      <c r="GFQ18" s="974"/>
      <c r="GFR18" s="974"/>
      <c r="GFS18" s="974"/>
      <c r="GFT18" s="974"/>
      <c r="GFU18" s="974"/>
      <c r="GFV18" s="974"/>
      <c r="GFW18" s="974"/>
      <c r="GFX18" s="974"/>
      <c r="GFY18" s="974"/>
      <c r="GFZ18" s="974"/>
      <c r="GGA18" s="974"/>
      <c r="GGB18" s="974"/>
      <c r="GGC18" s="974"/>
      <c r="GGD18" s="974"/>
      <c r="GGE18" s="974"/>
      <c r="GGF18" s="974"/>
      <c r="GGG18" s="974"/>
      <c r="GGH18" s="974"/>
      <c r="GGI18" s="974"/>
      <c r="GGJ18" s="974"/>
      <c r="GGK18" s="974"/>
      <c r="GGL18" s="974"/>
      <c r="GGM18" s="974"/>
      <c r="GGN18" s="974"/>
      <c r="GGO18" s="974"/>
      <c r="GGP18" s="974"/>
      <c r="GGQ18" s="974"/>
      <c r="GGR18" s="974"/>
      <c r="GGS18" s="974"/>
      <c r="GGT18" s="974"/>
      <c r="GGU18" s="974"/>
      <c r="GGV18" s="974"/>
      <c r="GGW18" s="974"/>
      <c r="GGX18" s="974"/>
      <c r="GGY18" s="974"/>
      <c r="GGZ18" s="974"/>
      <c r="GHA18" s="974"/>
      <c r="GHB18" s="974"/>
      <c r="GHC18" s="974"/>
      <c r="GHD18" s="974"/>
      <c r="GHE18" s="974"/>
      <c r="GHF18" s="974"/>
      <c r="GHG18" s="974"/>
      <c r="GHH18" s="974"/>
      <c r="GHI18" s="974"/>
      <c r="GHJ18" s="974"/>
      <c r="GHK18" s="974"/>
      <c r="GHL18" s="974"/>
      <c r="GHM18" s="974"/>
      <c r="GHN18" s="974"/>
      <c r="GHO18" s="974"/>
      <c r="GHP18" s="974"/>
      <c r="GHQ18" s="974"/>
      <c r="GHR18" s="974"/>
      <c r="GHS18" s="974"/>
      <c r="GHT18" s="974"/>
      <c r="GHU18" s="974"/>
      <c r="GHV18" s="974"/>
      <c r="GHW18" s="974"/>
      <c r="GHX18" s="974"/>
      <c r="GHY18" s="974"/>
      <c r="GHZ18" s="974"/>
      <c r="GIA18" s="974"/>
      <c r="GIB18" s="974"/>
      <c r="GIC18" s="974"/>
      <c r="GID18" s="974"/>
      <c r="GIE18" s="974"/>
      <c r="GIF18" s="974"/>
      <c r="GIG18" s="974"/>
      <c r="GIH18" s="974"/>
      <c r="GII18" s="974"/>
      <c r="GIJ18" s="974"/>
      <c r="GIK18" s="974"/>
      <c r="GIL18" s="974"/>
      <c r="GIM18" s="974"/>
      <c r="GIN18" s="974"/>
      <c r="GIO18" s="974"/>
      <c r="GIP18" s="974"/>
      <c r="GIQ18" s="974"/>
      <c r="GIR18" s="974"/>
      <c r="GIS18" s="974"/>
      <c r="GIT18" s="974"/>
      <c r="GIU18" s="974"/>
      <c r="GIV18" s="974"/>
      <c r="GIW18" s="974"/>
      <c r="GIX18" s="974"/>
      <c r="GIY18" s="974"/>
      <c r="GIZ18" s="974"/>
      <c r="GJA18" s="974"/>
      <c r="GJB18" s="974"/>
      <c r="GJC18" s="974"/>
      <c r="GJD18" s="974"/>
      <c r="GJE18" s="974"/>
      <c r="GJF18" s="974"/>
      <c r="GJG18" s="974"/>
      <c r="GJH18" s="974"/>
      <c r="GJI18" s="974"/>
      <c r="GJJ18" s="974"/>
      <c r="GJK18" s="974"/>
      <c r="GJL18" s="974"/>
      <c r="GJM18" s="974"/>
      <c r="GJN18" s="974"/>
      <c r="GJO18" s="974"/>
      <c r="GJP18" s="974"/>
      <c r="GJQ18" s="974"/>
      <c r="GJR18" s="974"/>
      <c r="GJS18" s="974"/>
      <c r="GJT18" s="974"/>
      <c r="GJU18" s="974"/>
      <c r="GJV18" s="974"/>
      <c r="GJW18" s="974"/>
      <c r="GJX18" s="974"/>
      <c r="GJY18" s="974"/>
      <c r="GJZ18" s="974"/>
      <c r="GKA18" s="974"/>
      <c r="GKB18" s="974"/>
      <c r="GKC18" s="974"/>
      <c r="GKD18" s="974"/>
      <c r="GKE18" s="974"/>
      <c r="GKF18" s="974"/>
      <c r="GKG18" s="974"/>
      <c r="GKH18" s="974"/>
      <c r="GKI18" s="974"/>
      <c r="GKJ18" s="974"/>
      <c r="GKK18" s="974"/>
      <c r="GKL18" s="974"/>
      <c r="GKM18" s="974"/>
      <c r="GKN18" s="974"/>
      <c r="GKO18" s="974"/>
      <c r="GKP18" s="974"/>
      <c r="GKQ18" s="974"/>
      <c r="GKR18" s="974"/>
      <c r="GKS18" s="974"/>
      <c r="GKT18" s="974"/>
      <c r="GKU18" s="974"/>
      <c r="GKV18" s="974"/>
      <c r="GKW18" s="974"/>
      <c r="GKX18" s="974"/>
      <c r="GKY18" s="974"/>
      <c r="GKZ18" s="974"/>
      <c r="GLA18" s="974"/>
      <c r="GLB18" s="974"/>
      <c r="GLC18" s="974"/>
      <c r="GLD18" s="974"/>
      <c r="GLE18" s="974"/>
      <c r="GLF18" s="974"/>
      <c r="GLG18" s="974"/>
      <c r="GLH18" s="974"/>
      <c r="GLI18" s="974"/>
      <c r="GLJ18" s="974"/>
      <c r="GLK18" s="974"/>
      <c r="GLL18" s="974"/>
      <c r="GLM18" s="974"/>
      <c r="GLN18" s="974"/>
      <c r="GLO18" s="974"/>
      <c r="GLP18" s="974"/>
      <c r="GLQ18" s="974"/>
      <c r="GLR18" s="974"/>
      <c r="GLS18" s="974"/>
      <c r="GLT18" s="974"/>
      <c r="GLU18" s="974"/>
      <c r="GLV18" s="974"/>
      <c r="GLW18" s="974"/>
      <c r="GLX18" s="974"/>
      <c r="GLY18" s="974"/>
      <c r="GLZ18" s="974"/>
      <c r="GMA18" s="974"/>
      <c r="GMB18" s="974"/>
      <c r="GMC18" s="974"/>
      <c r="GMD18" s="974"/>
      <c r="GME18" s="974"/>
      <c r="GMF18" s="974"/>
      <c r="GMG18" s="974"/>
      <c r="GMH18" s="974"/>
      <c r="GMI18" s="974"/>
      <c r="GMJ18" s="974"/>
      <c r="GMK18" s="974"/>
      <c r="GML18" s="974"/>
      <c r="GMM18" s="974"/>
      <c r="GMN18" s="974"/>
      <c r="GMO18" s="974"/>
      <c r="GMP18" s="974"/>
      <c r="GMQ18" s="974"/>
      <c r="GMR18" s="974"/>
      <c r="GMS18" s="974"/>
      <c r="GMT18" s="974"/>
      <c r="GMU18" s="974"/>
      <c r="GMV18" s="974"/>
      <c r="GMW18" s="974"/>
      <c r="GMX18" s="974"/>
      <c r="GMY18" s="974"/>
      <c r="GMZ18" s="974"/>
      <c r="GNA18" s="974"/>
      <c r="GNB18" s="974"/>
      <c r="GNC18" s="974"/>
      <c r="GND18" s="974"/>
      <c r="GNE18" s="974"/>
      <c r="GNF18" s="974"/>
      <c r="GNG18" s="974"/>
      <c r="GNH18" s="974"/>
      <c r="GNI18" s="974"/>
      <c r="GNJ18" s="974"/>
      <c r="GNK18" s="974"/>
      <c r="GNL18" s="974"/>
      <c r="GNM18" s="974"/>
      <c r="GNN18" s="974"/>
      <c r="GNO18" s="974"/>
      <c r="GNP18" s="974"/>
      <c r="GNQ18" s="974"/>
      <c r="GNR18" s="974"/>
      <c r="GNS18" s="974"/>
      <c r="GNT18" s="974"/>
      <c r="GNU18" s="974"/>
      <c r="GNV18" s="974"/>
      <c r="GNW18" s="974"/>
      <c r="GNX18" s="974"/>
      <c r="GNY18" s="974"/>
      <c r="GNZ18" s="974"/>
      <c r="GOA18" s="974"/>
      <c r="GOB18" s="974"/>
      <c r="GOC18" s="974"/>
      <c r="GOD18" s="974"/>
      <c r="GOE18" s="974"/>
      <c r="GOF18" s="974"/>
      <c r="GOG18" s="974"/>
      <c r="GOH18" s="974"/>
      <c r="GOI18" s="974"/>
      <c r="GOJ18" s="974"/>
      <c r="GOK18" s="974"/>
      <c r="GOL18" s="974"/>
      <c r="GOM18" s="974"/>
      <c r="GON18" s="974"/>
      <c r="GOO18" s="974"/>
      <c r="GOP18" s="974"/>
      <c r="GOQ18" s="974"/>
      <c r="GOR18" s="974"/>
      <c r="GOS18" s="974"/>
      <c r="GOT18" s="974"/>
      <c r="GOU18" s="974"/>
      <c r="GOV18" s="974"/>
      <c r="GOW18" s="974"/>
      <c r="GOX18" s="974"/>
      <c r="GOY18" s="974"/>
      <c r="GOZ18" s="974"/>
      <c r="GPA18" s="974"/>
      <c r="GPB18" s="974"/>
      <c r="GPC18" s="974"/>
      <c r="GPD18" s="974"/>
      <c r="GPE18" s="974"/>
      <c r="GPF18" s="974"/>
      <c r="GPG18" s="974"/>
      <c r="GPH18" s="974"/>
      <c r="GPI18" s="974"/>
      <c r="GPJ18" s="974"/>
      <c r="GPK18" s="974"/>
      <c r="GPL18" s="974"/>
      <c r="GPM18" s="974"/>
      <c r="GPN18" s="974"/>
      <c r="GPO18" s="974"/>
      <c r="GPP18" s="974"/>
      <c r="GPQ18" s="974"/>
      <c r="GPR18" s="974"/>
      <c r="GPS18" s="974"/>
      <c r="GPT18" s="974"/>
      <c r="GPU18" s="974"/>
      <c r="GPV18" s="974"/>
      <c r="GPW18" s="974"/>
      <c r="GPX18" s="974"/>
      <c r="GPY18" s="974"/>
      <c r="GPZ18" s="974"/>
      <c r="GQA18" s="974"/>
      <c r="GQB18" s="974"/>
      <c r="GQC18" s="974"/>
      <c r="GQD18" s="974"/>
      <c r="GQE18" s="974"/>
      <c r="GQF18" s="974"/>
      <c r="GQG18" s="974"/>
      <c r="GQH18" s="974"/>
      <c r="GQI18" s="974"/>
      <c r="GQJ18" s="974"/>
      <c r="GQK18" s="974"/>
      <c r="GQL18" s="974"/>
      <c r="GQM18" s="974"/>
      <c r="GQN18" s="974"/>
      <c r="GQO18" s="974"/>
      <c r="GQP18" s="974"/>
      <c r="GQQ18" s="974"/>
      <c r="GQR18" s="974"/>
      <c r="GQS18" s="974"/>
      <c r="GQT18" s="974"/>
      <c r="GQU18" s="974"/>
      <c r="GQV18" s="974"/>
      <c r="GQW18" s="974"/>
      <c r="GQX18" s="974"/>
      <c r="GQY18" s="974"/>
      <c r="GQZ18" s="974"/>
      <c r="GRA18" s="974"/>
      <c r="GRB18" s="974"/>
      <c r="GRC18" s="974"/>
      <c r="GRD18" s="974"/>
      <c r="GRE18" s="974"/>
      <c r="GRF18" s="974"/>
      <c r="GRG18" s="974"/>
      <c r="GRH18" s="974"/>
      <c r="GRI18" s="974"/>
      <c r="GRJ18" s="974"/>
      <c r="GRK18" s="974"/>
      <c r="GRL18" s="974"/>
      <c r="GRM18" s="974"/>
      <c r="GRN18" s="974"/>
      <c r="GRO18" s="974"/>
      <c r="GRP18" s="974"/>
      <c r="GRQ18" s="974"/>
      <c r="GRR18" s="974"/>
      <c r="GRS18" s="974"/>
      <c r="GRT18" s="974"/>
      <c r="GRU18" s="974"/>
      <c r="GRV18" s="974"/>
      <c r="GRW18" s="974"/>
      <c r="GRX18" s="974"/>
      <c r="GRY18" s="974"/>
      <c r="GRZ18" s="974"/>
      <c r="GSA18" s="974"/>
      <c r="GSB18" s="974"/>
      <c r="GSC18" s="974"/>
      <c r="GSD18" s="974"/>
      <c r="GSE18" s="974"/>
      <c r="GSF18" s="974"/>
      <c r="GSG18" s="974"/>
      <c r="GSH18" s="974"/>
      <c r="GSI18" s="974"/>
      <c r="GSJ18" s="974"/>
      <c r="GSK18" s="974"/>
      <c r="GSL18" s="974"/>
      <c r="GSM18" s="974"/>
      <c r="GSN18" s="974"/>
      <c r="GSO18" s="974"/>
      <c r="GSP18" s="974"/>
      <c r="GSQ18" s="974"/>
      <c r="GSR18" s="974"/>
      <c r="GSS18" s="974"/>
      <c r="GST18" s="974"/>
      <c r="GSU18" s="974"/>
      <c r="GSV18" s="974"/>
      <c r="GSW18" s="974"/>
      <c r="GSX18" s="974"/>
      <c r="GSY18" s="974"/>
      <c r="GSZ18" s="974"/>
      <c r="GTA18" s="974"/>
      <c r="GTB18" s="974"/>
      <c r="GTC18" s="974"/>
      <c r="GTD18" s="974"/>
      <c r="GTE18" s="974"/>
      <c r="GTF18" s="974"/>
      <c r="GTG18" s="974"/>
      <c r="GTH18" s="974"/>
      <c r="GTI18" s="974"/>
      <c r="GTJ18" s="974"/>
      <c r="GTK18" s="974"/>
      <c r="GTL18" s="974"/>
      <c r="GTM18" s="974"/>
      <c r="GTN18" s="974"/>
      <c r="GTO18" s="974"/>
      <c r="GTP18" s="974"/>
      <c r="GTQ18" s="974"/>
      <c r="GTR18" s="974"/>
      <c r="GTS18" s="974"/>
      <c r="GTT18" s="974"/>
      <c r="GTU18" s="974"/>
      <c r="GTV18" s="974"/>
      <c r="GTW18" s="974"/>
      <c r="GTX18" s="974"/>
      <c r="GTY18" s="974"/>
      <c r="GTZ18" s="974"/>
      <c r="GUA18" s="974"/>
      <c r="GUB18" s="974"/>
      <c r="GUC18" s="974"/>
      <c r="GUD18" s="974"/>
      <c r="GUE18" s="974"/>
      <c r="GUF18" s="974"/>
      <c r="GUG18" s="974"/>
      <c r="GUH18" s="974"/>
      <c r="GUI18" s="974"/>
      <c r="GUJ18" s="974"/>
      <c r="GUK18" s="974"/>
      <c r="GUL18" s="974"/>
      <c r="GUM18" s="974"/>
      <c r="GUN18" s="974"/>
      <c r="GUO18" s="974"/>
      <c r="GUP18" s="974"/>
      <c r="GUQ18" s="974"/>
      <c r="GUR18" s="974"/>
      <c r="GUS18" s="974"/>
      <c r="GUT18" s="974"/>
      <c r="GUU18" s="974"/>
      <c r="GUV18" s="974"/>
      <c r="GUW18" s="974"/>
      <c r="GUX18" s="974"/>
      <c r="GUY18" s="974"/>
      <c r="GUZ18" s="974"/>
      <c r="GVA18" s="974"/>
      <c r="GVB18" s="974"/>
      <c r="GVC18" s="974"/>
      <c r="GVD18" s="974"/>
      <c r="GVE18" s="974"/>
      <c r="GVF18" s="974"/>
      <c r="GVG18" s="974"/>
      <c r="GVH18" s="974"/>
      <c r="GVI18" s="974"/>
      <c r="GVJ18" s="974"/>
      <c r="GVK18" s="974"/>
      <c r="GVL18" s="974"/>
      <c r="GVM18" s="974"/>
      <c r="GVN18" s="974"/>
      <c r="GVO18" s="974"/>
      <c r="GVP18" s="974"/>
      <c r="GVQ18" s="974"/>
      <c r="GVR18" s="974"/>
      <c r="GVS18" s="974"/>
      <c r="GVT18" s="974"/>
      <c r="GVU18" s="974"/>
      <c r="GVV18" s="974"/>
      <c r="GVW18" s="974"/>
      <c r="GVX18" s="974"/>
      <c r="GVY18" s="974"/>
      <c r="GVZ18" s="974"/>
      <c r="GWA18" s="974"/>
      <c r="GWB18" s="974"/>
      <c r="GWC18" s="974"/>
      <c r="GWD18" s="974"/>
      <c r="GWE18" s="974"/>
      <c r="GWF18" s="974"/>
      <c r="GWG18" s="974"/>
      <c r="GWH18" s="974"/>
      <c r="GWI18" s="974"/>
      <c r="GWJ18" s="974"/>
      <c r="GWK18" s="974"/>
      <c r="GWL18" s="974"/>
      <c r="GWM18" s="974"/>
      <c r="GWN18" s="974"/>
      <c r="GWO18" s="974"/>
      <c r="GWP18" s="974"/>
      <c r="GWQ18" s="974"/>
      <c r="GWR18" s="974"/>
      <c r="GWS18" s="974"/>
      <c r="GWT18" s="974"/>
      <c r="GWU18" s="974"/>
      <c r="GWV18" s="974"/>
      <c r="GWW18" s="974"/>
      <c r="GWX18" s="974"/>
      <c r="GWY18" s="974"/>
      <c r="GWZ18" s="974"/>
      <c r="GXA18" s="974"/>
      <c r="GXB18" s="974"/>
      <c r="GXC18" s="974"/>
      <c r="GXD18" s="974"/>
      <c r="GXE18" s="974"/>
      <c r="GXF18" s="974"/>
      <c r="GXG18" s="974"/>
      <c r="GXH18" s="974"/>
      <c r="GXI18" s="974"/>
      <c r="GXJ18" s="974"/>
      <c r="GXK18" s="974"/>
      <c r="GXL18" s="974"/>
      <c r="GXM18" s="974"/>
      <c r="GXN18" s="974"/>
      <c r="GXO18" s="974"/>
      <c r="GXP18" s="974"/>
      <c r="GXQ18" s="974"/>
      <c r="GXR18" s="974"/>
      <c r="GXS18" s="974"/>
      <c r="GXT18" s="974"/>
      <c r="GXU18" s="974"/>
      <c r="GXV18" s="974"/>
      <c r="GXW18" s="974"/>
      <c r="GXX18" s="974"/>
      <c r="GXY18" s="974"/>
      <c r="GXZ18" s="974"/>
      <c r="GYA18" s="974"/>
      <c r="GYB18" s="974"/>
      <c r="GYC18" s="974"/>
      <c r="GYD18" s="974"/>
      <c r="GYE18" s="974"/>
      <c r="GYF18" s="974"/>
      <c r="GYG18" s="974"/>
      <c r="GYH18" s="974"/>
      <c r="GYI18" s="974"/>
      <c r="GYJ18" s="974"/>
      <c r="GYK18" s="974"/>
      <c r="GYL18" s="974"/>
      <c r="GYM18" s="974"/>
      <c r="GYN18" s="974"/>
      <c r="GYO18" s="974"/>
      <c r="GYP18" s="974"/>
      <c r="GYQ18" s="974"/>
      <c r="GYR18" s="974"/>
      <c r="GYS18" s="974"/>
      <c r="GYT18" s="974"/>
      <c r="GYU18" s="974"/>
      <c r="GYV18" s="974"/>
      <c r="GYW18" s="974"/>
      <c r="GYX18" s="974"/>
      <c r="GYY18" s="974"/>
      <c r="GYZ18" s="974"/>
      <c r="GZA18" s="974"/>
      <c r="GZB18" s="974"/>
      <c r="GZC18" s="974"/>
      <c r="GZD18" s="974"/>
      <c r="GZE18" s="974"/>
      <c r="GZF18" s="974"/>
      <c r="GZG18" s="974"/>
      <c r="GZH18" s="974"/>
      <c r="GZI18" s="974"/>
      <c r="GZJ18" s="974"/>
      <c r="GZK18" s="974"/>
      <c r="GZL18" s="974"/>
      <c r="GZM18" s="974"/>
      <c r="GZN18" s="974"/>
      <c r="GZO18" s="974"/>
      <c r="GZP18" s="974"/>
      <c r="GZQ18" s="974"/>
      <c r="GZR18" s="974"/>
      <c r="GZS18" s="974"/>
      <c r="GZT18" s="974"/>
      <c r="GZU18" s="974"/>
      <c r="GZV18" s="974"/>
      <c r="GZW18" s="974"/>
      <c r="GZX18" s="974"/>
      <c r="GZY18" s="974"/>
      <c r="GZZ18" s="974"/>
      <c r="HAA18" s="974"/>
      <c r="HAB18" s="974"/>
      <c r="HAC18" s="974"/>
      <c r="HAD18" s="974"/>
      <c r="HAE18" s="974"/>
      <c r="HAF18" s="974"/>
      <c r="HAG18" s="974"/>
      <c r="HAH18" s="974"/>
      <c r="HAI18" s="974"/>
      <c r="HAJ18" s="974"/>
      <c r="HAK18" s="974"/>
      <c r="HAL18" s="974"/>
      <c r="HAM18" s="974"/>
      <c r="HAN18" s="974"/>
      <c r="HAO18" s="974"/>
      <c r="HAP18" s="974"/>
      <c r="HAQ18" s="974"/>
      <c r="HAR18" s="974"/>
      <c r="HAS18" s="974"/>
      <c r="HAT18" s="974"/>
      <c r="HAU18" s="974"/>
      <c r="HAV18" s="974"/>
      <c r="HAW18" s="974"/>
      <c r="HAX18" s="974"/>
      <c r="HAY18" s="974"/>
      <c r="HAZ18" s="974"/>
      <c r="HBA18" s="974"/>
      <c r="HBB18" s="974"/>
      <c r="HBC18" s="974"/>
      <c r="HBD18" s="974"/>
      <c r="HBE18" s="974"/>
      <c r="HBF18" s="974"/>
      <c r="HBG18" s="974"/>
      <c r="HBH18" s="974"/>
      <c r="HBI18" s="974"/>
      <c r="HBJ18" s="974"/>
      <c r="HBK18" s="974"/>
      <c r="HBL18" s="974"/>
      <c r="HBM18" s="974"/>
      <c r="HBN18" s="974"/>
      <c r="HBO18" s="974"/>
      <c r="HBP18" s="974"/>
      <c r="HBQ18" s="974"/>
      <c r="HBR18" s="974"/>
      <c r="HBS18" s="974"/>
      <c r="HBT18" s="974"/>
      <c r="HBU18" s="974"/>
      <c r="HBV18" s="974"/>
      <c r="HBW18" s="974"/>
      <c r="HBX18" s="974"/>
      <c r="HBY18" s="974"/>
      <c r="HBZ18" s="974"/>
      <c r="HCA18" s="974"/>
      <c r="HCB18" s="974"/>
      <c r="HCC18" s="974"/>
      <c r="HCD18" s="974"/>
      <c r="HCE18" s="974"/>
      <c r="HCF18" s="974"/>
      <c r="HCG18" s="974"/>
      <c r="HCH18" s="974"/>
      <c r="HCI18" s="974"/>
      <c r="HCJ18" s="974"/>
      <c r="HCK18" s="974"/>
      <c r="HCL18" s="974"/>
      <c r="HCM18" s="974"/>
      <c r="HCN18" s="974"/>
      <c r="HCO18" s="974"/>
      <c r="HCP18" s="974"/>
      <c r="HCQ18" s="974"/>
      <c r="HCR18" s="974"/>
      <c r="HCS18" s="974"/>
      <c r="HCT18" s="974"/>
      <c r="HCU18" s="974"/>
      <c r="HCV18" s="974"/>
      <c r="HCW18" s="974"/>
      <c r="HCX18" s="974"/>
      <c r="HCY18" s="974"/>
      <c r="HCZ18" s="974"/>
      <c r="HDA18" s="974"/>
      <c r="HDB18" s="974"/>
      <c r="HDC18" s="974"/>
      <c r="HDD18" s="974"/>
      <c r="HDE18" s="974"/>
      <c r="HDF18" s="974"/>
      <c r="HDG18" s="974"/>
      <c r="HDH18" s="974"/>
      <c r="HDI18" s="974"/>
      <c r="HDJ18" s="974"/>
      <c r="HDK18" s="974"/>
      <c r="HDL18" s="974"/>
      <c r="HDM18" s="974"/>
      <c r="HDN18" s="974"/>
      <c r="HDO18" s="974"/>
      <c r="HDP18" s="974"/>
      <c r="HDQ18" s="974"/>
      <c r="HDR18" s="974"/>
      <c r="HDS18" s="974"/>
      <c r="HDT18" s="974"/>
      <c r="HDU18" s="974"/>
      <c r="HDV18" s="974"/>
      <c r="HDW18" s="974"/>
      <c r="HDX18" s="974"/>
      <c r="HDY18" s="974"/>
      <c r="HDZ18" s="974"/>
      <c r="HEA18" s="974"/>
      <c r="HEB18" s="974"/>
      <c r="HEC18" s="974"/>
      <c r="HED18" s="974"/>
      <c r="HEE18" s="974"/>
      <c r="HEF18" s="974"/>
      <c r="HEG18" s="974"/>
      <c r="HEH18" s="974"/>
      <c r="HEI18" s="974"/>
      <c r="HEJ18" s="974"/>
      <c r="HEK18" s="974"/>
      <c r="HEL18" s="974"/>
      <c r="HEM18" s="974"/>
      <c r="HEN18" s="974"/>
      <c r="HEO18" s="974"/>
      <c r="HEP18" s="974"/>
      <c r="HEQ18" s="974"/>
      <c r="HER18" s="974"/>
      <c r="HES18" s="974"/>
      <c r="HET18" s="974"/>
      <c r="HEU18" s="974"/>
      <c r="HEV18" s="974"/>
      <c r="HEW18" s="974"/>
      <c r="HEX18" s="974"/>
      <c r="HEY18" s="974"/>
      <c r="HEZ18" s="974"/>
      <c r="HFA18" s="974"/>
      <c r="HFB18" s="974"/>
      <c r="HFC18" s="974"/>
      <c r="HFD18" s="974"/>
      <c r="HFE18" s="974"/>
      <c r="HFF18" s="974"/>
      <c r="HFG18" s="974"/>
      <c r="HFH18" s="974"/>
      <c r="HFI18" s="974"/>
      <c r="HFJ18" s="974"/>
      <c r="HFK18" s="974"/>
      <c r="HFL18" s="974"/>
      <c r="HFM18" s="974"/>
      <c r="HFN18" s="974"/>
      <c r="HFO18" s="974"/>
      <c r="HFP18" s="974"/>
      <c r="HFQ18" s="974"/>
      <c r="HFR18" s="974"/>
      <c r="HFS18" s="974"/>
      <c r="HFT18" s="974"/>
      <c r="HFU18" s="974"/>
      <c r="HFV18" s="974"/>
      <c r="HFW18" s="974"/>
      <c r="HFX18" s="974"/>
      <c r="HFY18" s="974"/>
      <c r="HFZ18" s="974"/>
      <c r="HGA18" s="974"/>
      <c r="HGB18" s="974"/>
      <c r="HGC18" s="974"/>
      <c r="HGD18" s="974"/>
      <c r="HGE18" s="974"/>
      <c r="HGF18" s="974"/>
      <c r="HGG18" s="974"/>
      <c r="HGH18" s="974"/>
      <c r="HGI18" s="974"/>
      <c r="HGJ18" s="974"/>
      <c r="HGK18" s="974"/>
      <c r="HGL18" s="974"/>
      <c r="HGM18" s="974"/>
      <c r="HGN18" s="974"/>
      <c r="HGO18" s="974"/>
      <c r="HGP18" s="974"/>
      <c r="HGQ18" s="974"/>
      <c r="HGR18" s="974"/>
      <c r="HGS18" s="974"/>
      <c r="HGT18" s="974"/>
      <c r="HGU18" s="974"/>
      <c r="HGV18" s="974"/>
      <c r="HGW18" s="974"/>
      <c r="HGX18" s="974"/>
      <c r="HGY18" s="974"/>
      <c r="HGZ18" s="974"/>
      <c r="HHA18" s="974"/>
      <c r="HHB18" s="974"/>
      <c r="HHC18" s="974"/>
      <c r="HHD18" s="974"/>
      <c r="HHE18" s="974"/>
      <c r="HHF18" s="974"/>
      <c r="HHG18" s="974"/>
      <c r="HHH18" s="974"/>
      <c r="HHI18" s="974"/>
      <c r="HHJ18" s="974"/>
      <c r="HHK18" s="974"/>
      <c r="HHL18" s="974"/>
      <c r="HHM18" s="974"/>
      <c r="HHN18" s="974"/>
      <c r="HHO18" s="974"/>
      <c r="HHP18" s="974"/>
      <c r="HHQ18" s="974"/>
      <c r="HHR18" s="974"/>
      <c r="HHS18" s="974"/>
      <c r="HHT18" s="974"/>
      <c r="HHU18" s="974"/>
      <c r="HHV18" s="974"/>
      <c r="HHW18" s="974"/>
      <c r="HHX18" s="974"/>
      <c r="HHY18" s="974"/>
      <c r="HHZ18" s="974"/>
      <c r="HIA18" s="974"/>
      <c r="HIB18" s="974"/>
      <c r="HIC18" s="974"/>
      <c r="HID18" s="974"/>
      <c r="HIE18" s="974"/>
      <c r="HIF18" s="974"/>
      <c r="HIG18" s="974"/>
      <c r="HIH18" s="974"/>
      <c r="HII18" s="974"/>
      <c r="HIJ18" s="974"/>
      <c r="HIK18" s="974"/>
      <c r="HIL18" s="974"/>
      <c r="HIM18" s="974"/>
      <c r="HIN18" s="974"/>
      <c r="HIO18" s="974"/>
      <c r="HIP18" s="974"/>
      <c r="HIQ18" s="974"/>
      <c r="HIR18" s="974"/>
      <c r="HIS18" s="974"/>
      <c r="HIT18" s="974"/>
      <c r="HIU18" s="974"/>
      <c r="HIV18" s="974"/>
      <c r="HIW18" s="974"/>
      <c r="HIX18" s="974"/>
      <c r="HIY18" s="974"/>
      <c r="HIZ18" s="974"/>
      <c r="HJA18" s="974"/>
      <c r="HJB18" s="974"/>
      <c r="HJC18" s="974"/>
      <c r="HJD18" s="974"/>
      <c r="HJE18" s="974"/>
      <c r="HJF18" s="974"/>
      <c r="HJG18" s="974"/>
      <c r="HJH18" s="974"/>
      <c r="HJI18" s="974"/>
      <c r="HJJ18" s="974"/>
      <c r="HJK18" s="974"/>
      <c r="HJL18" s="974"/>
      <c r="HJM18" s="974"/>
      <c r="HJN18" s="974"/>
      <c r="HJO18" s="974"/>
      <c r="HJP18" s="974"/>
      <c r="HJQ18" s="974"/>
      <c r="HJR18" s="974"/>
      <c r="HJS18" s="974"/>
      <c r="HJT18" s="974"/>
      <c r="HJU18" s="974"/>
      <c r="HJV18" s="974"/>
      <c r="HJW18" s="974"/>
      <c r="HJX18" s="974"/>
      <c r="HJY18" s="974"/>
      <c r="HJZ18" s="974"/>
      <c r="HKA18" s="974"/>
      <c r="HKB18" s="974"/>
      <c r="HKC18" s="974"/>
      <c r="HKD18" s="974"/>
      <c r="HKE18" s="974"/>
      <c r="HKF18" s="974"/>
      <c r="HKG18" s="974"/>
      <c r="HKH18" s="974"/>
      <c r="HKI18" s="974"/>
      <c r="HKJ18" s="974"/>
      <c r="HKK18" s="974"/>
      <c r="HKL18" s="974"/>
      <c r="HKM18" s="974"/>
      <c r="HKN18" s="974"/>
      <c r="HKO18" s="974"/>
      <c r="HKP18" s="974"/>
      <c r="HKQ18" s="974"/>
      <c r="HKR18" s="974"/>
      <c r="HKS18" s="974"/>
      <c r="HKT18" s="974"/>
      <c r="HKU18" s="974"/>
      <c r="HKV18" s="974"/>
      <c r="HKW18" s="974"/>
      <c r="HKX18" s="974"/>
      <c r="HKY18" s="974"/>
      <c r="HKZ18" s="974"/>
      <c r="HLA18" s="974"/>
      <c r="HLB18" s="974"/>
      <c r="HLC18" s="974"/>
      <c r="HLD18" s="974"/>
      <c r="HLE18" s="974"/>
      <c r="HLF18" s="974"/>
      <c r="HLG18" s="974"/>
      <c r="HLH18" s="974"/>
      <c r="HLI18" s="974"/>
      <c r="HLJ18" s="974"/>
      <c r="HLK18" s="974"/>
      <c r="HLL18" s="974"/>
      <c r="HLM18" s="974"/>
      <c r="HLN18" s="974"/>
      <c r="HLO18" s="974"/>
      <c r="HLP18" s="974"/>
      <c r="HLQ18" s="974"/>
      <c r="HLR18" s="974"/>
      <c r="HLS18" s="974"/>
      <c r="HLT18" s="974"/>
      <c r="HLU18" s="974"/>
      <c r="HLV18" s="974"/>
      <c r="HLW18" s="974"/>
      <c r="HLX18" s="974"/>
      <c r="HLY18" s="974"/>
      <c r="HLZ18" s="974"/>
      <c r="HMA18" s="974"/>
      <c r="HMB18" s="974"/>
      <c r="HMC18" s="974"/>
      <c r="HMD18" s="974"/>
      <c r="HME18" s="974"/>
      <c r="HMF18" s="974"/>
      <c r="HMG18" s="974"/>
      <c r="HMH18" s="974"/>
      <c r="HMI18" s="974"/>
      <c r="HMJ18" s="974"/>
      <c r="HMK18" s="974"/>
      <c r="HML18" s="974"/>
      <c r="HMM18" s="974"/>
      <c r="HMN18" s="974"/>
      <c r="HMO18" s="974"/>
      <c r="HMP18" s="974"/>
      <c r="HMQ18" s="974"/>
      <c r="HMR18" s="974"/>
      <c r="HMS18" s="974"/>
      <c r="HMT18" s="974"/>
      <c r="HMU18" s="974"/>
      <c r="HMV18" s="974"/>
      <c r="HMW18" s="974"/>
      <c r="HMX18" s="974"/>
      <c r="HMY18" s="974"/>
      <c r="HMZ18" s="974"/>
      <c r="HNA18" s="974"/>
      <c r="HNB18" s="974"/>
      <c r="HNC18" s="974"/>
      <c r="HND18" s="974"/>
      <c r="HNE18" s="974"/>
      <c r="HNF18" s="974"/>
      <c r="HNG18" s="974"/>
      <c r="HNH18" s="974"/>
      <c r="HNI18" s="974"/>
      <c r="HNJ18" s="974"/>
      <c r="HNK18" s="974"/>
      <c r="HNL18" s="974"/>
      <c r="HNM18" s="974"/>
      <c r="HNN18" s="974"/>
      <c r="HNO18" s="974"/>
      <c r="HNP18" s="974"/>
      <c r="HNQ18" s="974"/>
      <c r="HNR18" s="974"/>
      <c r="HNS18" s="974"/>
      <c r="HNT18" s="974"/>
      <c r="HNU18" s="974"/>
      <c r="HNV18" s="974"/>
      <c r="HNW18" s="974"/>
      <c r="HNX18" s="974"/>
      <c r="HNY18" s="974"/>
      <c r="HNZ18" s="974"/>
      <c r="HOA18" s="974"/>
      <c r="HOB18" s="974"/>
      <c r="HOC18" s="974"/>
      <c r="HOD18" s="974"/>
      <c r="HOE18" s="974"/>
      <c r="HOF18" s="974"/>
      <c r="HOG18" s="974"/>
      <c r="HOH18" s="974"/>
      <c r="HOI18" s="974"/>
      <c r="HOJ18" s="974"/>
      <c r="HOK18" s="974"/>
      <c r="HOL18" s="974"/>
      <c r="HOM18" s="974"/>
      <c r="HON18" s="974"/>
      <c r="HOO18" s="974"/>
      <c r="HOP18" s="974"/>
      <c r="HOQ18" s="974"/>
      <c r="HOR18" s="974"/>
      <c r="HOS18" s="974"/>
      <c r="HOT18" s="974"/>
      <c r="HOU18" s="974"/>
      <c r="HOV18" s="974"/>
      <c r="HOW18" s="974"/>
      <c r="HOX18" s="974"/>
      <c r="HOY18" s="974"/>
      <c r="HOZ18" s="974"/>
      <c r="HPA18" s="974"/>
      <c r="HPB18" s="974"/>
      <c r="HPC18" s="974"/>
      <c r="HPD18" s="974"/>
      <c r="HPE18" s="974"/>
      <c r="HPF18" s="974"/>
      <c r="HPG18" s="974"/>
      <c r="HPH18" s="974"/>
      <c r="HPI18" s="974"/>
      <c r="HPJ18" s="974"/>
      <c r="HPK18" s="974"/>
      <c r="HPL18" s="974"/>
      <c r="HPM18" s="974"/>
      <c r="HPN18" s="974"/>
      <c r="HPO18" s="974"/>
      <c r="HPP18" s="974"/>
      <c r="HPQ18" s="974"/>
      <c r="HPR18" s="974"/>
      <c r="HPS18" s="974"/>
      <c r="HPT18" s="974"/>
      <c r="HPU18" s="974"/>
      <c r="HPV18" s="974"/>
      <c r="HPW18" s="974"/>
      <c r="HPX18" s="974"/>
      <c r="HPY18" s="974"/>
      <c r="HPZ18" s="974"/>
      <c r="HQA18" s="974"/>
      <c r="HQB18" s="974"/>
      <c r="HQC18" s="974"/>
      <c r="HQD18" s="974"/>
      <c r="HQE18" s="974"/>
      <c r="HQF18" s="974"/>
      <c r="HQG18" s="974"/>
      <c r="HQH18" s="974"/>
      <c r="HQI18" s="974"/>
      <c r="HQJ18" s="974"/>
      <c r="HQK18" s="974"/>
      <c r="HQL18" s="974"/>
      <c r="HQM18" s="974"/>
      <c r="HQN18" s="974"/>
      <c r="HQO18" s="974"/>
      <c r="HQP18" s="974"/>
      <c r="HQQ18" s="974"/>
      <c r="HQR18" s="974"/>
      <c r="HQS18" s="974"/>
      <c r="HQT18" s="974"/>
      <c r="HQU18" s="974"/>
      <c r="HQV18" s="974"/>
      <c r="HQW18" s="974"/>
      <c r="HQX18" s="974"/>
      <c r="HQY18" s="974"/>
      <c r="HQZ18" s="974"/>
      <c r="HRA18" s="974"/>
      <c r="HRB18" s="974"/>
      <c r="HRC18" s="974"/>
      <c r="HRD18" s="974"/>
      <c r="HRE18" s="974"/>
      <c r="HRF18" s="974"/>
      <c r="HRG18" s="974"/>
      <c r="HRH18" s="974"/>
      <c r="HRI18" s="974"/>
      <c r="HRJ18" s="974"/>
      <c r="HRK18" s="974"/>
      <c r="HRL18" s="974"/>
      <c r="HRM18" s="974"/>
      <c r="HRN18" s="974"/>
      <c r="HRO18" s="974"/>
      <c r="HRP18" s="974"/>
      <c r="HRQ18" s="974"/>
      <c r="HRR18" s="974"/>
      <c r="HRS18" s="974"/>
      <c r="HRT18" s="974"/>
      <c r="HRU18" s="974"/>
      <c r="HRV18" s="974"/>
      <c r="HRW18" s="974"/>
      <c r="HRX18" s="974"/>
      <c r="HRY18" s="974"/>
      <c r="HRZ18" s="974"/>
      <c r="HSA18" s="974"/>
      <c r="HSB18" s="974"/>
      <c r="HSC18" s="974"/>
      <c r="HSD18" s="974"/>
      <c r="HSE18" s="974"/>
      <c r="HSF18" s="974"/>
      <c r="HSG18" s="974"/>
      <c r="HSH18" s="974"/>
      <c r="HSI18" s="974"/>
      <c r="HSJ18" s="974"/>
      <c r="HSK18" s="974"/>
      <c r="HSL18" s="974"/>
      <c r="HSM18" s="974"/>
      <c r="HSN18" s="974"/>
      <c r="HSO18" s="974"/>
      <c r="HSP18" s="974"/>
      <c r="HSQ18" s="974"/>
      <c r="HSR18" s="974"/>
      <c r="HSS18" s="974"/>
      <c r="HST18" s="974"/>
      <c r="HSU18" s="974"/>
      <c r="HSV18" s="974"/>
      <c r="HSW18" s="974"/>
      <c r="HSX18" s="974"/>
      <c r="HSY18" s="974"/>
      <c r="HSZ18" s="974"/>
      <c r="HTA18" s="974"/>
      <c r="HTB18" s="974"/>
      <c r="HTC18" s="974"/>
      <c r="HTD18" s="974"/>
      <c r="HTE18" s="974"/>
      <c r="HTF18" s="974"/>
      <c r="HTG18" s="974"/>
      <c r="HTH18" s="974"/>
      <c r="HTI18" s="974"/>
      <c r="HTJ18" s="974"/>
      <c r="HTK18" s="974"/>
      <c r="HTL18" s="974"/>
      <c r="HTM18" s="974"/>
      <c r="HTN18" s="974"/>
      <c r="HTO18" s="974"/>
      <c r="HTP18" s="974"/>
      <c r="HTQ18" s="974"/>
      <c r="HTR18" s="974"/>
      <c r="HTS18" s="974"/>
      <c r="HTT18" s="974"/>
      <c r="HTU18" s="974"/>
      <c r="HTV18" s="974"/>
      <c r="HTW18" s="974"/>
      <c r="HTX18" s="974"/>
      <c r="HTY18" s="974"/>
      <c r="HTZ18" s="974"/>
      <c r="HUA18" s="974"/>
      <c r="HUB18" s="974"/>
      <c r="HUC18" s="974"/>
      <c r="HUD18" s="974"/>
      <c r="HUE18" s="974"/>
      <c r="HUF18" s="974"/>
      <c r="HUG18" s="974"/>
      <c r="HUH18" s="974"/>
      <c r="HUI18" s="974"/>
      <c r="HUJ18" s="974"/>
      <c r="HUK18" s="974"/>
      <c r="HUL18" s="974"/>
      <c r="HUM18" s="974"/>
      <c r="HUN18" s="974"/>
      <c r="HUO18" s="974"/>
      <c r="HUP18" s="974"/>
      <c r="HUQ18" s="974"/>
      <c r="HUR18" s="974"/>
      <c r="HUS18" s="974"/>
      <c r="HUT18" s="974"/>
      <c r="HUU18" s="974"/>
      <c r="HUV18" s="974"/>
      <c r="HUW18" s="974"/>
      <c r="HUX18" s="974"/>
      <c r="HUY18" s="974"/>
      <c r="HUZ18" s="974"/>
      <c r="HVA18" s="974"/>
      <c r="HVB18" s="974"/>
      <c r="HVC18" s="974"/>
      <c r="HVD18" s="974"/>
      <c r="HVE18" s="974"/>
      <c r="HVF18" s="974"/>
      <c r="HVG18" s="974"/>
      <c r="HVH18" s="974"/>
      <c r="HVI18" s="974"/>
      <c r="HVJ18" s="974"/>
      <c r="HVK18" s="974"/>
      <c r="HVL18" s="974"/>
      <c r="HVM18" s="974"/>
      <c r="HVN18" s="974"/>
      <c r="HVO18" s="974"/>
      <c r="HVP18" s="974"/>
      <c r="HVQ18" s="974"/>
      <c r="HVR18" s="974"/>
      <c r="HVS18" s="974"/>
      <c r="HVT18" s="974"/>
      <c r="HVU18" s="974"/>
      <c r="HVV18" s="974"/>
      <c r="HVW18" s="974"/>
      <c r="HVX18" s="974"/>
      <c r="HVY18" s="974"/>
      <c r="HVZ18" s="974"/>
      <c r="HWA18" s="974"/>
      <c r="HWB18" s="974"/>
      <c r="HWC18" s="974"/>
      <c r="HWD18" s="974"/>
      <c r="HWE18" s="974"/>
      <c r="HWF18" s="974"/>
      <c r="HWG18" s="974"/>
      <c r="HWH18" s="974"/>
      <c r="HWI18" s="974"/>
      <c r="HWJ18" s="974"/>
      <c r="HWK18" s="974"/>
      <c r="HWL18" s="974"/>
      <c r="HWM18" s="974"/>
      <c r="HWN18" s="974"/>
      <c r="HWO18" s="974"/>
      <c r="HWP18" s="974"/>
      <c r="HWQ18" s="974"/>
      <c r="HWR18" s="974"/>
      <c r="HWS18" s="974"/>
      <c r="HWT18" s="974"/>
      <c r="HWU18" s="974"/>
      <c r="HWV18" s="974"/>
      <c r="HWW18" s="974"/>
      <c r="HWX18" s="974"/>
      <c r="HWY18" s="974"/>
      <c r="HWZ18" s="974"/>
      <c r="HXA18" s="974"/>
      <c r="HXB18" s="974"/>
      <c r="HXC18" s="974"/>
      <c r="HXD18" s="974"/>
      <c r="HXE18" s="974"/>
      <c r="HXF18" s="974"/>
      <c r="HXG18" s="974"/>
      <c r="HXH18" s="974"/>
      <c r="HXI18" s="974"/>
      <c r="HXJ18" s="974"/>
      <c r="HXK18" s="974"/>
      <c r="HXL18" s="974"/>
      <c r="HXM18" s="974"/>
      <c r="HXN18" s="974"/>
      <c r="HXO18" s="974"/>
      <c r="HXP18" s="974"/>
      <c r="HXQ18" s="974"/>
      <c r="HXR18" s="974"/>
      <c r="HXS18" s="974"/>
      <c r="HXT18" s="974"/>
      <c r="HXU18" s="974"/>
      <c r="HXV18" s="974"/>
      <c r="HXW18" s="974"/>
      <c r="HXX18" s="974"/>
      <c r="HXY18" s="974"/>
      <c r="HXZ18" s="974"/>
      <c r="HYA18" s="974"/>
      <c r="HYB18" s="974"/>
      <c r="HYC18" s="974"/>
      <c r="HYD18" s="974"/>
      <c r="HYE18" s="974"/>
      <c r="HYF18" s="974"/>
      <c r="HYG18" s="974"/>
      <c r="HYH18" s="974"/>
      <c r="HYI18" s="974"/>
      <c r="HYJ18" s="974"/>
      <c r="HYK18" s="974"/>
      <c r="HYL18" s="974"/>
      <c r="HYM18" s="974"/>
      <c r="HYN18" s="974"/>
      <c r="HYO18" s="974"/>
      <c r="HYP18" s="974"/>
      <c r="HYQ18" s="974"/>
      <c r="HYR18" s="974"/>
      <c r="HYS18" s="974"/>
      <c r="HYT18" s="974"/>
      <c r="HYU18" s="974"/>
      <c r="HYV18" s="974"/>
      <c r="HYW18" s="974"/>
      <c r="HYX18" s="974"/>
      <c r="HYY18" s="974"/>
      <c r="HYZ18" s="974"/>
      <c r="HZA18" s="974"/>
      <c r="HZB18" s="974"/>
      <c r="HZC18" s="974"/>
      <c r="HZD18" s="974"/>
      <c r="HZE18" s="974"/>
      <c r="HZF18" s="974"/>
      <c r="HZG18" s="974"/>
      <c r="HZH18" s="974"/>
      <c r="HZI18" s="974"/>
      <c r="HZJ18" s="974"/>
      <c r="HZK18" s="974"/>
      <c r="HZL18" s="974"/>
      <c r="HZM18" s="974"/>
      <c r="HZN18" s="974"/>
      <c r="HZO18" s="974"/>
      <c r="HZP18" s="974"/>
      <c r="HZQ18" s="974"/>
      <c r="HZR18" s="974"/>
      <c r="HZS18" s="974"/>
      <c r="HZT18" s="974"/>
      <c r="HZU18" s="974"/>
      <c r="HZV18" s="974"/>
      <c r="HZW18" s="974"/>
      <c r="HZX18" s="974"/>
      <c r="HZY18" s="974"/>
      <c r="HZZ18" s="974"/>
      <c r="IAA18" s="974"/>
      <c r="IAB18" s="974"/>
      <c r="IAC18" s="974"/>
      <c r="IAD18" s="974"/>
      <c r="IAE18" s="974"/>
      <c r="IAF18" s="974"/>
      <c r="IAG18" s="974"/>
      <c r="IAH18" s="974"/>
      <c r="IAI18" s="974"/>
      <c r="IAJ18" s="974"/>
      <c r="IAK18" s="974"/>
      <c r="IAL18" s="974"/>
      <c r="IAM18" s="974"/>
      <c r="IAN18" s="974"/>
      <c r="IAO18" s="974"/>
      <c r="IAP18" s="974"/>
      <c r="IAQ18" s="974"/>
      <c r="IAR18" s="974"/>
      <c r="IAS18" s="974"/>
      <c r="IAT18" s="974"/>
      <c r="IAU18" s="974"/>
      <c r="IAV18" s="974"/>
      <c r="IAW18" s="974"/>
      <c r="IAX18" s="974"/>
      <c r="IAY18" s="974"/>
      <c r="IAZ18" s="974"/>
      <c r="IBA18" s="974"/>
      <c r="IBB18" s="974"/>
      <c r="IBC18" s="974"/>
      <c r="IBD18" s="974"/>
      <c r="IBE18" s="974"/>
      <c r="IBF18" s="974"/>
      <c r="IBG18" s="974"/>
      <c r="IBH18" s="974"/>
      <c r="IBI18" s="974"/>
      <c r="IBJ18" s="974"/>
      <c r="IBK18" s="974"/>
      <c r="IBL18" s="974"/>
      <c r="IBM18" s="974"/>
      <c r="IBN18" s="974"/>
      <c r="IBO18" s="974"/>
      <c r="IBP18" s="974"/>
      <c r="IBQ18" s="974"/>
      <c r="IBR18" s="974"/>
      <c r="IBS18" s="974"/>
      <c r="IBT18" s="974"/>
      <c r="IBU18" s="974"/>
      <c r="IBV18" s="974"/>
      <c r="IBW18" s="974"/>
      <c r="IBX18" s="974"/>
      <c r="IBY18" s="974"/>
      <c r="IBZ18" s="974"/>
      <c r="ICA18" s="974"/>
      <c r="ICB18" s="974"/>
      <c r="ICC18" s="974"/>
      <c r="ICD18" s="974"/>
      <c r="ICE18" s="974"/>
      <c r="ICF18" s="974"/>
      <c r="ICG18" s="974"/>
      <c r="ICH18" s="974"/>
      <c r="ICI18" s="974"/>
      <c r="ICJ18" s="974"/>
      <c r="ICK18" s="974"/>
      <c r="ICL18" s="974"/>
      <c r="ICM18" s="974"/>
      <c r="ICN18" s="974"/>
      <c r="ICO18" s="974"/>
      <c r="ICP18" s="974"/>
      <c r="ICQ18" s="974"/>
      <c r="ICR18" s="974"/>
      <c r="ICS18" s="974"/>
      <c r="ICT18" s="974"/>
      <c r="ICU18" s="974"/>
      <c r="ICV18" s="974"/>
      <c r="ICW18" s="974"/>
      <c r="ICX18" s="974"/>
      <c r="ICY18" s="974"/>
      <c r="ICZ18" s="974"/>
      <c r="IDA18" s="974"/>
      <c r="IDB18" s="974"/>
      <c r="IDC18" s="974"/>
      <c r="IDD18" s="974"/>
      <c r="IDE18" s="974"/>
      <c r="IDF18" s="974"/>
      <c r="IDG18" s="974"/>
      <c r="IDH18" s="974"/>
      <c r="IDI18" s="974"/>
      <c r="IDJ18" s="974"/>
      <c r="IDK18" s="974"/>
      <c r="IDL18" s="974"/>
      <c r="IDM18" s="974"/>
      <c r="IDN18" s="974"/>
      <c r="IDO18" s="974"/>
      <c r="IDP18" s="974"/>
      <c r="IDQ18" s="974"/>
      <c r="IDR18" s="974"/>
      <c r="IDS18" s="974"/>
      <c r="IDT18" s="974"/>
      <c r="IDU18" s="974"/>
      <c r="IDV18" s="974"/>
      <c r="IDW18" s="974"/>
      <c r="IDX18" s="974"/>
      <c r="IDY18" s="974"/>
      <c r="IDZ18" s="974"/>
      <c r="IEA18" s="974"/>
      <c r="IEB18" s="974"/>
      <c r="IEC18" s="974"/>
      <c r="IED18" s="974"/>
      <c r="IEE18" s="974"/>
      <c r="IEF18" s="974"/>
      <c r="IEG18" s="974"/>
      <c r="IEH18" s="974"/>
      <c r="IEI18" s="974"/>
      <c r="IEJ18" s="974"/>
      <c r="IEK18" s="974"/>
      <c r="IEL18" s="974"/>
      <c r="IEM18" s="974"/>
      <c r="IEN18" s="974"/>
      <c r="IEO18" s="974"/>
      <c r="IEP18" s="974"/>
      <c r="IEQ18" s="974"/>
      <c r="IER18" s="974"/>
      <c r="IES18" s="974"/>
      <c r="IET18" s="974"/>
      <c r="IEU18" s="974"/>
      <c r="IEV18" s="974"/>
      <c r="IEW18" s="974"/>
      <c r="IEX18" s="974"/>
      <c r="IEY18" s="974"/>
      <c r="IEZ18" s="974"/>
      <c r="IFA18" s="974"/>
      <c r="IFB18" s="974"/>
      <c r="IFC18" s="974"/>
      <c r="IFD18" s="974"/>
      <c r="IFE18" s="974"/>
      <c r="IFF18" s="974"/>
      <c r="IFG18" s="974"/>
      <c r="IFH18" s="974"/>
      <c r="IFI18" s="974"/>
      <c r="IFJ18" s="974"/>
      <c r="IFK18" s="974"/>
      <c r="IFL18" s="974"/>
      <c r="IFM18" s="974"/>
      <c r="IFN18" s="974"/>
      <c r="IFO18" s="974"/>
      <c r="IFP18" s="974"/>
      <c r="IFQ18" s="974"/>
      <c r="IFR18" s="974"/>
      <c r="IFS18" s="974"/>
      <c r="IFT18" s="974"/>
      <c r="IFU18" s="974"/>
      <c r="IFV18" s="974"/>
      <c r="IFW18" s="974"/>
      <c r="IFX18" s="974"/>
      <c r="IFY18" s="974"/>
      <c r="IFZ18" s="974"/>
      <c r="IGA18" s="974"/>
      <c r="IGB18" s="974"/>
      <c r="IGC18" s="974"/>
      <c r="IGD18" s="974"/>
      <c r="IGE18" s="974"/>
      <c r="IGF18" s="974"/>
      <c r="IGG18" s="974"/>
      <c r="IGH18" s="974"/>
      <c r="IGI18" s="974"/>
      <c r="IGJ18" s="974"/>
      <c r="IGK18" s="974"/>
      <c r="IGL18" s="974"/>
      <c r="IGM18" s="974"/>
      <c r="IGN18" s="974"/>
      <c r="IGO18" s="974"/>
      <c r="IGP18" s="974"/>
      <c r="IGQ18" s="974"/>
      <c r="IGR18" s="974"/>
      <c r="IGS18" s="974"/>
      <c r="IGT18" s="974"/>
      <c r="IGU18" s="974"/>
      <c r="IGV18" s="974"/>
      <c r="IGW18" s="974"/>
      <c r="IGX18" s="974"/>
      <c r="IGY18" s="974"/>
      <c r="IGZ18" s="974"/>
      <c r="IHA18" s="974"/>
      <c r="IHB18" s="974"/>
      <c r="IHC18" s="974"/>
      <c r="IHD18" s="974"/>
      <c r="IHE18" s="974"/>
      <c r="IHF18" s="974"/>
      <c r="IHG18" s="974"/>
      <c r="IHH18" s="974"/>
      <c r="IHI18" s="974"/>
      <c r="IHJ18" s="974"/>
      <c r="IHK18" s="974"/>
      <c r="IHL18" s="974"/>
      <c r="IHM18" s="974"/>
      <c r="IHN18" s="974"/>
      <c r="IHO18" s="974"/>
      <c r="IHP18" s="974"/>
      <c r="IHQ18" s="974"/>
      <c r="IHR18" s="974"/>
      <c r="IHS18" s="974"/>
      <c r="IHT18" s="974"/>
      <c r="IHU18" s="974"/>
      <c r="IHV18" s="974"/>
      <c r="IHW18" s="974"/>
      <c r="IHX18" s="974"/>
      <c r="IHY18" s="974"/>
      <c r="IHZ18" s="974"/>
      <c r="IIA18" s="974"/>
      <c r="IIB18" s="974"/>
      <c r="IIC18" s="974"/>
      <c r="IID18" s="974"/>
      <c r="IIE18" s="974"/>
      <c r="IIF18" s="974"/>
      <c r="IIG18" s="974"/>
      <c r="IIH18" s="974"/>
      <c r="III18" s="974"/>
      <c r="IIJ18" s="974"/>
      <c r="IIK18" s="974"/>
      <c r="IIL18" s="974"/>
      <c r="IIM18" s="974"/>
      <c r="IIN18" s="974"/>
      <c r="IIO18" s="974"/>
      <c r="IIP18" s="974"/>
      <c r="IIQ18" s="974"/>
      <c r="IIR18" s="974"/>
      <c r="IIS18" s="974"/>
      <c r="IIT18" s="974"/>
      <c r="IIU18" s="974"/>
      <c r="IIV18" s="974"/>
      <c r="IIW18" s="974"/>
      <c r="IIX18" s="974"/>
      <c r="IIY18" s="974"/>
      <c r="IIZ18" s="974"/>
      <c r="IJA18" s="974"/>
      <c r="IJB18" s="974"/>
      <c r="IJC18" s="974"/>
      <c r="IJD18" s="974"/>
      <c r="IJE18" s="974"/>
      <c r="IJF18" s="974"/>
      <c r="IJG18" s="974"/>
      <c r="IJH18" s="974"/>
      <c r="IJI18" s="974"/>
      <c r="IJJ18" s="974"/>
      <c r="IJK18" s="974"/>
      <c r="IJL18" s="974"/>
      <c r="IJM18" s="974"/>
      <c r="IJN18" s="974"/>
      <c r="IJO18" s="974"/>
      <c r="IJP18" s="974"/>
      <c r="IJQ18" s="974"/>
      <c r="IJR18" s="974"/>
      <c r="IJS18" s="974"/>
      <c r="IJT18" s="974"/>
      <c r="IJU18" s="974"/>
      <c r="IJV18" s="974"/>
      <c r="IJW18" s="974"/>
      <c r="IJX18" s="974"/>
      <c r="IJY18" s="974"/>
      <c r="IJZ18" s="974"/>
      <c r="IKA18" s="974"/>
      <c r="IKB18" s="974"/>
      <c r="IKC18" s="974"/>
      <c r="IKD18" s="974"/>
      <c r="IKE18" s="974"/>
      <c r="IKF18" s="974"/>
      <c r="IKG18" s="974"/>
      <c r="IKH18" s="974"/>
      <c r="IKI18" s="974"/>
      <c r="IKJ18" s="974"/>
      <c r="IKK18" s="974"/>
      <c r="IKL18" s="974"/>
      <c r="IKM18" s="974"/>
      <c r="IKN18" s="974"/>
      <c r="IKO18" s="974"/>
      <c r="IKP18" s="974"/>
      <c r="IKQ18" s="974"/>
      <c r="IKR18" s="974"/>
      <c r="IKS18" s="974"/>
      <c r="IKT18" s="974"/>
      <c r="IKU18" s="974"/>
      <c r="IKV18" s="974"/>
      <c r="IKW18" s="974"/>
      <c r="IKX18" s="974"/>
      <c r="IKY18" s="974"/>
      <c r="IKZ18" s="974"/>
      <c r="ILA18" s="974"/>
      <c r="ILB18" s="974"/>
      <c r="ILC18" s="974"/>
      <c r="ILD18" s="974"/>
      <c r="ILE18" s="974"/>
      <c r="ILF18" s="974"/>
      <c r="ILG18" s="974"/>
      <c r="ILH18" s="974"/>
      <c r="ILI18" s="974"/>
      <c r="ILJ18" s="974"/>
      <c r="ILK18" s="974"/>
      <c r="ILL18" s="974"/>
      <c r="ILM18" s="974"/>
      <c r="ILN18" s="974"/>
      <c r="ILO18" s="974"/>
      <c r="ILP18" s="974"/>
      <c r="ILQ18" s="974"/>
      <c r="ILR18" s="974"/>
      <c r="ILS18" s="974"/>
      <c r="ILT18" s="974"/>
      <c r="ILU18" s="974"/>
      <c r="ILV18" s="974"/>
      <c r="ILW18" s="974"/>
      <c r="ILX18" s="974"/>
      <c r="ILY18" s="974"/>
      <c r="ILZ18" s="974"/>
      <c r="IMA18" s="974"/>
      <c r="IMB18" s="974"/>
      <c r="IMC18" s="974"/>
      <c r="IMD18" s="974"/>
      <c r="IME18" s="974"/>
      <c r="IMF18" s="974"/>
      <c r="IMG18" s="974"/>
      <c r="IMH18" s="974"/>
      <c r="IMI18" s="974"/>
      <c r="IMJ18" s="974"/>
      <c r="IMK18" s="974"/>
      <c r="IML18" s="974"/>
      <c r="IMM18" s="974"/>
      <c r="IMN18" s="974"/>
      <c r="IMO18" s="974"/>
      <c r="IMP18" s="974"/>
      <c r="IMQ18" s="974"/>
      <c r="IMR18" s="974"/>
      <c r="IMS18" s="974"/>
      <c r="IMT18" s="974"/>
      <c r="IMU18" s="974"/>
      <c r="IMV18" s="974"/>
      <c r="IMW18" s="974"/>
      <c r="IMX18" s="974"/>
      <c r="IMY18" s="974"/>
      <c r="IMZ18" s="974"/>
      <c r="INA18" s="974"/>
      <c r="INB18" s="974"/>
      <c r="INC18" s="974"/>
      <c r="IND18" s="974"/>
      <c r="INE18" s="974"/>
      <c r="INF18" s="974"/>
      <c r="ING18" s="974"/>
      <c r="INH18" s="974"/>
      <c r="INI18" s="974"/>
      <c r="INJ18" s="974"/>
      <c r="INK18" s="974"/>
      <c r="INL18" s="974"/>
      <c r="INM18" s="974"/>
      <c r="INN18" s="974"/>
      <c r="INO18" s="974"/>
      <c r="INP18" s="974"/>
      <c r="INQ18" s="974"/>
      <c r="INR18" s="974"/>
      <c r="INS18" s="974"/>
      <c r="INT18" s="974"/>
      <c r="INU18" s="974"/>
      <c r="INV18" s="974"/>
      <c r="INW18" s="974"/>
      <c r="INX18" s="974"/>
      <c r="INY18" s="974"/>
      <c r="INZ18" s="974"/>
      <c r="IOA18" s="974"/>
      <c r="IOB18" s="974"/>
      <c r="IOC18" s="974"/>
      <c r="IOD18" s="974"/>
      <c r="IOE18" s="974"/>
      <c r="IOF18" s="974"/>
      <c r="IOG18" s="974"/>
      <c r="IOH18" s="974"/>
      <c r="IOI18" s="974"/>
      <c r="IOJ18" s="974"/>
      <c r="IOK18" s="974"/>
      <c r="IOL18" s="974"/>
      <c r="IOM18" s="974"/>
      <c r="ION18" s="974"/>
      <c r="IOO18" s="974"/>
      <c r="IOP18" s="974"/>
      <c r="IOQ18" s="974"/>
      <c r="IOR18" s="974"/>
      <c r="IOS18" s="974"/>
      <c r="IOT18" s="974"/>
      <c r="IOU18" s="974"/>
      <c r="IOV18" s="974"/>
      <c r="IOW18" s="974"/>
      <c r="IOX18" s="974"/>
      <c r="IOY18" s="974"/>
      <c r="IOZ18" s="974"/>
      <c r="IPA18" s="974"/>
      <c r="IPB18" s="974"/>
      <c r="IPC18" s="974"/>
      <c r="IPD18" s="974"/>
      <c r="IPE18" s="974"/>
      <c r="IPF18" s="974"/>
      <c r="IPG18" s="974"/>
      <c r="IPH18" s="974"/>
      <c r="IPI18" s="974"/>
      <c r="IPJ18" s="974"/>
      <c r="IPK18" s="974"/>
      <c r="IPL18" s="974"/>
      <c r="IPM18" s="974"/>
      <c r="IPN18" s="974"/>
      <c r="IPO18" s="974"/>
      <c r="IPP18" s="974"/>
      <c r="IPQ18" s="974"/>
      <c r="IPR18" s="974"/>
      <c r="IPS18" s="974"/>
      <c r="IPT18" s="974"/>
      <c r="IPU18" s="974"/>
      <c r="IPV18" s="974"/>
      <c r="IPW18" s="974"/>
      <c r="IPX18" s="974"/>
      <c r="IPY18" s="974"/>
      <c r="IPZ18" s="974"/>
      <c r="IQA18" s="974"/>
      <c r="IQB18" s="974"/>
      <c r="IQC18" s="974"/>
      <c r="IQD18" s="974"/>
      <c r="IQE18" s="974"/>
      <c r="IQF18" s="974"/>
      <c r="IQG18" s="974"/>
      <c r="IQH18" s="974"/>
      <c r="IQI18" s="974"/>
      <c r="IQJ18" s="974"/>
      <c r="IQK18" s="974"/>
      <c r="IQL18" s="974"/>
      <c r="IQM18" s="974"/>
      <c r="IQN18" s="974"/>
      <c r="IQO18" s="974"/>
      <c r="IQP18" s="974"/>
      <c r="IQQ18" s="974"/>
      <c r="IQR18" s="974"/>
      <c r="IQS18" s="974"/>
      <c r="IQT18" s="974"/>
      <c r="IQU18" s="974"/>
      <c r="IQV18" s="974"/>
      <c r="IQW18" s="974"/>
      <c r="IQX18" s="974"/>
      <c r="IQY18" s="974"/>
      <c r="IQZ18" s="974"/>
      <c r="IRA18" s="974"/>
      <c r="IRB18" s="974"/>
      <c r="IRC18" s="974"/>
      <c r="IRD18" s="974"/>
      <c r="IRE18" s="974"/>
      <c r="IRF18" s="974"/>
      <c r="IRG18" s="974"/>
      <c r="IRH18" s="974"/>
      <c r="IRI18" s="974"/>
      <c r="IRJ18" s="974"/>
      <c r="IRK18" s="974"/>
      <c r="IRL18" s="974"/>
      <c r="IRM18" s="974"/>
      <c r="IRN18" s="974"/>
      <c r="IRO18" s="974"/>
      <c r="IRP18" s="974"/>
      <c r="IRQ18" s="974"/>
      <c r="IRR18" s="974"/>
      <c r="IRS18" s="974"/>
      <c r="IRT18" s="974"/>
      <c r="IRU18" s="974"/>
      <c r="IRV18" s="974"/>
      <c r="IRW18" s="974"/>
      <c r="IRX18" s="974"/>
      <c r="IRY18" s="974"/>
      <c r="IRZ18" s="974"/>
      <c r="ISA18" s="974"/>
      <c r="ISB18" s="974"/>
      <c r="ISC18" s="974"/>
      <c r="ISD18" s="974"/>
      <c r="ISE18" s="974"/>
      <c r="ISF18" s="974"/>
      <c r="ISG18" s="974"/>
      <c r="ISH18" s="974"/>
      <c r="ISI18" s="974"/>
      <c r="ISJ18" s="974"/>
      <c r="ISK18" s="974"/>
      <c r="ISL18" s="974"/>
      <c r="ISM18" s="974"/>
      <c r="ISN18" s="974"/>
      <c r="ISO18" s="974"/>
      <c r="ISP18" s="974"/>
      <c r="ISQ18" s="974"/>
      <c r="ISR18" s="974"/>
      <c r="ISS18" s="974"/>
      <c r="IST18" s="974"/>
      <c r="ISU18" s="974"/>
      <c r="ISV18" s="974"/>
      <c r="ISW18" s="974"/>
      <c r="ISX18" s="974"/>
      <c r="ISY18" s="974"/>
      <c r="ISZ18" s="974"/>
      <c r="ITA18" s="974"/>
      <c r="ITB18" s="974"/>
      <c r="ITC18" s="974"/>
      <c r="ITD18" s="974"/>
      <c r="ITE18" s="974"/>
      <c r="ITF18" s="974"/>
      <c r="ITG18" s="974"/>
      <c r="ITH18" s="974"/>
      <c r="ITI18" s="974"/>
      <c r="ITJ18" s="974"/>
      <c r="ITK18" s="974"/>
      <c r="ITL18" s="974"/>
      <c r="ITM18" s="974"/>
      <c r="ITN18" s="974"/>
      <c r="ITO18" s="974"/>
      <c r="ITP18" s="974"/>
      <c r="ITQ18" s="974"/>
      <c r="ITR18" s="974"/>
      <c r="ITS18" s="974"/>
      <c r="ITT18" s="974"/>
      <c r="ITU18" s="974"/>
      <c r="ITV18" s="974"/>
      <c r="ITW18" s="974"/>
      <c r="ITX18" s="974"/>
      <c r="ITY18" s="974"/>
      <c r="ITZ18" s="974"/>
      <c r="IUA18" s="974"/>
      <c r="IUB18" s="974"/>
      <c r="IUC18" s="974"/>
      <c r="IUD18" s="974"/>
      <c r="IUE18" s="974"/>
      <c r="IUF18" s="974"/>
      <c r="IUG18" s="974"/>
      <c r="IUH18" s="974"/>
      <c r="IUI18" s="974"/>
      <c r="IUJ18" s="974"/>
      <c r="IUK18" s="974"/>
      <c r="IUL18" s="974"/>
      <c r="IUM18" s="974"/>
      <c r="IUN18" s="974"/>
      <c r="IUO18" s="974"/>
      <c r="IUP18" s="974"/>
      <c r="IUQ18" s="974"/>
      <c r="IUR18" s="974"/>
      <c r="IUS18" s="974"/>
      <c r="IUT18" s="974"/>
      <c r="IUU18" s="974"/>
      <c r="IUV18" s="974"/>
      <c r="IUW18" s="974"/>
      <c r="IUX18" s="974"/>
      <c r="IUY18" s="974"/>
      <c r="IUZ18" s="974"/>
      <c r="IVA18" s="974"/>
      <c r="IVB18" s="974"/>
      <c r="IVC18" s="974"/>
      <c r="IVD18" s="974"/>
      <c r="IVE18" s="974"/>
      <c r="IVF18" s="974"/>
      <c r="IVG18" s="974"/>
      <c r="IVH18" s="974"/>
      <c r="IVI18" s="974"/>
      <c r="IVJ18" s="974"/>
      <c r="IVK18" s="974"/>
      <c r="IVL18" s="974"/>
      <c r="IVM18" s="974"/>
      <c r="IVN18" s="974"/>
      <c r="IVO18" s="974"/>
      <c r="IVP18" s="974"/>
      <c r="IVQ18" s="974"/>
      <c r="IVR18" s="974"/>
      <c r="IVS18" s="974"/>
      <c r="IVT18" s="974"/>
      <c r="IVU18" s="974"/>
      <c r="IVV18" s="974"/>
      <c r="IVW18" s="974"/>
      <c r="IVX18" s="974"/>
      <c r="IVY18" s="974"/>
      <c r="IVZ18" s="974"/>
      <c r="IWA18" s="974"/>
      <c r="IWB18" s="974"/>
      <c r="IWC18" s="974"/>
      <c r="IWD18" s="974"/>
      <c r="IWE18" s="974"/>
      <c r="IWF18" s="974"/>
      <c r="IWG18" s="974"/>
      <c r="IWH18" s="974"/>
      <c r="IWI18" s="974"/>
      <c r="IWJ18" s="974"/>
      <c r="IWK18" s="974"/>
      <c r="IWL18" s="974"/>
      <c r="IWM18" s="974"/>
      <c r="IWN18" s="974"/>
      <c r="IWO18" s="974"/>
      <c r="IWP18" s="974"/>
      <c r="IWQ18" s="974"/>
      <c r="IWR18" s="974"/>
      <c r="IWS18" s="974"/>
      <c r="IWT18" s="974"/>
      <c r="IWU18" s="974"/>
      <c r="IWV18" s="974"/>
      <c r="IWW18" s="974"/>
      <c r="IWX18" s="974"/>
      <c r="IWY18" s="974"/>
      <c r="IWZ18" s="974"/>
      <c r="IXA18" s="974"/>
      <c r="IXB18" s="974"/>
      <c r="IXC18" s="974"/>
      <c r="IXD18" s="974"/>
      <c r="IXE18" s="974"/>
      <c r="IXF18" s="974"/>
      <c r="IXG18" s="974"/>
      <c r="IXH18" s="974"/>
      <c r="IXI18" s="974"/>
      <c r="IXJ18" s="974"/>
      <c r="IXK18" s="974"/>
      <c r="IXL18" s="974"/>
      <c r="IXM18" s="974"/>
      <c r="IXN18" s="974"/>
      <c r="IXO18" s="974"/>
      <c r="IXP18" s="974"/>
      <c r="IXQ18" s="974"/>
      <c r="IXR18" s="974"/>
      <c r="IXS18" s="974"/>
      <c r="IXT18" s="974"/>
      <c r="IXU18" s="974"/>
      <c r="IXV18" s="974"/>
      <c r="IXW18" s="974"/>
      <c r="IXX18" s="974"/>
      <c r="IXY18" s="974"/>
      <c r="IXZ18" s="974"/>
      <c r="IYA18" s="974"/>
      <c r="IYB18" s="974"/>
      <c r="IYC18" s="974"/>
      <c r="IYD18" s="974"/>
      <c r="IYE18" s="974"/>
      <c r="IYF18" s="974"/>
      <c r="IYG18" s="974"/>
      <c r="IYH18" s="974"/>
      <c r="IYI18" s="974"/>
      <c r="IYJ18" s="974"/>
      <c r="IYK18" s="974"/>
      <c r="IYL18" s="974"/>
      <c r="IYM18" s="974"/>
      <c r="IYN18" s="974"/>
      <c r="IYO18" s="974"/>
      <c r="IYP18" s="974"/>
      <c r="IYQ18" s="974"/>
      <c r="IYR18" s="974"/>
      <c r="IYS18" s="974"/>
      <c r="IYT18" s="974"/>
      <c r="IYU18" s="974"/>
      <c r="IYV18" s="974"/>
      <c r="IYW18" s="974"/>
      <c r="IYX18" s="974"/>
      <c r="IYY18" s="974"/>
      <c r="IYZ18" s="974"/>
      <c r="IZA18" s="974"/>
      <c r="IZB18" s="974"/>
      <c r="IZC18" s="974"/>
      <c r="IZD18" s="974"/>
      <c r="IZE18" s="974"/>
      <c r="IZF18" s="974"/>
      <c r="IZG18" s="974"/>
      <c r="IZH18" s="974"/>
      <c r="IZI18" s="974"/>
      <c r="IZJ18" s="974"/>
      <c r="IZK18" s="974"/>
      <c r="IZL18" s="974"/>
      <c r="IZM18" s="974"/>
      <c r="IZN18" s="974"/>
      <c r="IZO18" s="974"/>
      <c r="IZP18" s="974"/>
      <c r="IZQ18" s="974"/>
      <c r="IZR18" s="974"/>
      <c r="IZS18" s="974"/>
      <c r="IZT18" s="974"/>
      <c r="IZU18" s="974"/>
      <c r="IZV18" s="974"/>
      <c r="IZW18" s="974"/>
      <c r="IZX18" s="974"/>
      <c r="IZY18" s="974"/>
      <c r="IZZ18" s="974"/>
      <c r="JAA18" s="974"/>
      <c r="JAB18" s="974"/>
      <c r="JAC18" s="974"/>
      <c r="JAD18" s="974"/>
      <c r="JAE18" s="974"/>
      <c r="JAF18" s="974"/>
      <c r="JAG18" s="974"/>
      <c r="JAH18" s="974"/>
      <c r="JAI18" s="974"/>
      <c r="JAJ18" s="974"/>
      <c r="JAK18" s="974"/>
      <c r="JAL18" s="974"/>
      <c r="JAM18" s="974"/>
      <c r="JAN18" s="974"/>
      <c r="JAO18" s="974"/>
      <c r="JAP18" s="974"/>
      <c r="JAQ18" s="974"/>
      <c r="JAR18" s="974"/>
      <c r="JAS18" s="974"/>
      <c r="JAT18" s="974"/>
      <c r="JAU18" s="974"/>
      <c r="JAV18" s="974"/>
      <c r="JAW18" s="974"/>
      <c r="JAX18" s="974"/>
      <c r="JAY18" s="974"/>
      <c r="JAZ18" s="974"/>
      <c r="JBA18" s="974"/>
      <c r="JBB18" s="974"/>
      <c r="JBC18" s="974"/>
      <c r="JBD18" s="974"/>
      <c r="JBE18" s="974"/>
      <c r="JBF18" s="974"/>
      <c r="JBG18" s="974"/>
      <c r="JBH18" s="974"/>
      <c r="JBI18" s="974"/>
      <c r="JBJ18" s="974"/>
      <c r="JBK18" s="974"/>
      <c r="JBL18" s="974"/>
      <c r="JBM18" s="974"/>
      <c r="JBN18" s="974"/>
      <c r="JBO18" s="974"/>
      <c r="JBP18" s="974"/>
      <c r="JBQ18" s="974"/>
      <c r="JBR18" s="974"/>
      <c r="JBS18" s="974"/>
      <c r="JBT18" s="974"/>
      <c r="JBU18" s="974"/>
      <c r="JBV18" s="974"/>
      <c r="JBW18" s="974"/>
      <c r="JBX18" s="974"/>
      <c r="JBY18" s="974"/>
      <c r="JBZ18" s="974"/>
      <c r="JCA18" s="974"/>
      <c r="JCB18" s="974"/>
      <c r="JCC18" s="974"/>
      <c r="JCD18" s="974"/>
      <c r="JCE18" s="974"/>
      <c r="JCF18" s="974"/>
      <c r="JCG18" s="974"/>
      <c r="JCH18" s="974"/>
      <c r="JCI18" s="974"/>
      <c r="JCJ18" s="974"/>
      <c r="JCK18" s="974"/>
      <c r="JCL18" s="974"/>
      <c r="JCM18" s="974"/>
      <c r="JCN18" s="974"/>
      <c r="JCO18" s="974"/>
      <c r="JCP18" s="974"/>
      <c r="JCQ18" s="974"/>
      <c r="JCR18" s="974"/>
      <c r="JCS18" s="974"/>
      <c r="JCT18" s="974"/>
      <c r="JCU18" s="974"/>
      <c r="JCV18" s="974"/>
      <c r="JCW18" s="974"/>
      <c r="JCX18" s="974"/>
      <c r="JCY18" s="974"/>
      <c r="JCZ18" s="974"/>
      <c r="JDA18" s="974"/>
      <c r="JDB18" s="974"/>
      <c r="JDC18" s="974"/>
      <c r="JDD18" s="974"/>
      <c r="JDE18" s="974"/>
      <c r="JDF18" s="974"/>
      <c r="JDG18" s="974"/>
      <c r="JDH18" s="974"/>
      <c r="JDI18" s="974"/>
      <c r="JDJ18" s="974"/>
      <c r="JDK18" s="974"/>
      <c r="JDL18" s="974"/>
      <c r="JDM18" s="974"/>
      <c r="JDN18" s="974"/>
      <c r="JDO18" s="974"/>
      <c r="JDP18" s="974"/>
      <c r="JDQ18" s="974"/>
      <c r="JDR18" s="974"/>
      <c r="JDS18" s="974"/>
      <c r="JDT18" s="974"/>
      <c r="JDU18" s="974"/>
      <c r="JDV18" s="974"/>
      <c r="JDW18" s="974"/>
      <c r="JDX18" s="974"/>
      <c r="JDY18" s="974"/>
      <c r="JDZ18" s="974"/>
      <c r="JEA18" s="974"/>
      <c r="JEB18" s="974"/>
      <c r="JEC18" s="974"/>
      <c r="JED18" s="974"/>
      <c r="JEE18" s="974"/>
      <c r="JEF18" s="974"/>
      <c r="JEG18" s="974"/>
      <c r="JEH18" s="974"/>
      <c r="JEI18" s="974"/>
      <c r="JEJ18" s="974"/>
      <c r="JEK18" s="974"/>
      <c r="JEL18" s="974"/>
      <c r="JEM18" s="974"/>
      <c r="JEN18" s="974"/>
      <c r="JEO18" s="974"/>
      <c r="JEP18" s="974"/>
      <c r="JEQ18" s="974"/>
      <c r="JER18" s="974"/>
      <c r="JES18" s="974"/>
      <c r="JET18" s="974"/>
      <c r="JEU18" s="974"/>
      <c r="JEV18" s="974"/>
      <c r="JEW18" s="974"/>
      <c r="JEX18" s="974"/>
      <c r="JEY18" s="974"/>
      <c r="JEZ18" s="974"/>
      <c r="JFA18" s="974"/>
      <c r="JFB18" s="974"/>
      <c r="JFC18" s="974"/>
      <c r="JFD18" s="974"/>
      <c r="JFE18" s="974"/>
      <c r="JFF18" s="974"/>
      <c r="JFG18" s="974"/>
      <c r="JFH18" s="974"/>
      <c r="JFI18" s="974"/>
      <c r="JFJ18" s="974"/>
      <c r="JFK18" s="974"/>
      <c r="JFL18" s="974"/>
      <c r="JFM18" s="974"/>
      <c r="JFN18" s="974"/>
      <c r="JFO18" s="974"/>
      <c r="JFP18" s="974"/>
      <c r="JFQ18" s="974"/>
      <c r="JFR18" s="974"/>
      <c r="JFS18" s="974"/>
      <c r="JFT18" s="974"/>
      <c r="JFU18" s="974"/>
      <c r="JFV18" s="974"/>
      <c r="JFW18" s="974"/>
      <c r="JFX18" s="974"/>
      <c r="JFY18" s="974"/>
      <c r="JFZ18" s="974"/>
      <c r="JGA18" s="974"/>
      <c r="JGB18" s="974"/>
      <c r="JGC18" s="974"/>
      <c r="JGD18" s="974"/>
      <c r="JGE18" s="974"/>
      <c r="JGF18" s="974"/>
      <c r="JGG18" s="974"/>
      <c r="JGH18" s="974"/>
      <c r="JGI18" s="974"/>
      <c r="JGJ18" s="974"/>
      <c r="JGK18" s="974"/>
      <c r="JGL18" s="974"/>
      <c r="JGM18" s="974"/>
      <c r="JGN18" s="974"/>
      <c r="JGO18" s="974"/>
      <c r="JGP18" s="974"/>
      <c r="JGQ18" s="974"/>
      <c r="JGR18" s="974"/>
      <c r="JGS18" s="974"/>
      <c r="JGT18" s="974"/>
      <c r="JGU18" s="974"/>
      <c r="JGV18" s="974"/>
      <c r="JGW18" s="974"/>
      <c r="JGX18" s="974"/>
      <c r="JGY18" s="974"/>
      <c r="JGZ18" s="974"/>
      <c r="JHA18" s="974"/>
      <c r="JHB18" s="974"/>
      <c r="JHC18" s="974"/>
      <c r="JHD18" s="974"/>
      <c r="JHE18" s="974"/>
      <c r="JHF18" s="974"/>
      <c r="JHG18" s="974"/>
      <c r="JHH18" s="974"/>
      <c r="JHI18" s="974"/>
      <c r="JHJ18" s="974"/>
      <c r="JHK18" s="974"/>
      <c r="JHL18" s="974"/>
      <c r="JHM18" s="974"/>
      <c r="JHN18" s="974"/>
      <c r="JHO18" s="974"/>
      <c r="JHP18" s="974"/>
      <c r="JHQ18" s="974"/>
      <c r="JHR18" s="974"/>
      <c r="JHS18" s="974"/>
      <c r="JHT18" s="974"/>
      <c r="JHU18" s="974"/>
      <c r="JHV18" s="974"/>
      <c r="JHW18" s="974"/>
      <c r="JHX18" s="974"/>
      <c r="JHY18" s="974"/>
      <c r="JHZ18" s="974"/>
      <c r="JIA18" s="974"/>
      <c r="JIB18" s="974"/>
      <c r="JIC18" s="974"/>
      <c r="JID18" s="974"/>
      <c r="JIE18" s="974"/>
      <c r="JIF18" s="974"/>
      <c r="JIG18" s="974"/>
      <c r="JIH18" s="974"/>
      <c r="JII18" s="974"/>
      <c r="JIJ18" s="974"/>
      <c r="JIK18" s="974"/>
      <c r="JIL18" s="974"/>
      <c r="JIM18" s="974"/>
      <c r="JIN18" s="974"/>
      <c r="JIO18" s="974"/>
      <c r="JIP18" s="974"/>
      <c r="JIQ18" s="974"/>
      <c r="JIR18" s="974"/>
      <c r="JIS18" s="974"/>
      <c r="JIT18" s="974"/>
      <c r="JIU18" s="974"/>
      <c r="JIV18" s="974"/>
      <c r="JIW18" s="974"/>
      <c r="JIX18" s="974"/>
      <c r="JIY18" s="974"/>
      <c r="JIZ18" s="974"/>
      <c r="JJA18" s="974"/>
      <c r="JJB18" s="974"/>
      <c r="JJC18" s="974"/>
      <c r="JJD18" s="974"/>
      <c r="JJE18" s="974"/>
      <c r="JJF18" s="974"/>
      <c r="JJG18" s="974"/>
      <c r="JJH18" s="974"/>
      <c r="JJI18" s="974"/>
      <c r="JJJ18" s="974"/>
      <c r="JJK18" s="974"/>
      <c r="JJL18" s="974"/>
      <c r="JJM18" s="974"/>
      <c r="JJN18" s="974"/>
      <c r="JJO18" s="974"/>
      <c r="JJP18" s="974"/>
      <c r="JJQ18" s="974"/>
      <c r="JJR18" s="974"/>
      <c r="JJS18" s="974"/>
      <c r="JJT18" s="974"/>
      <c r="JJU18" s="974"/>
      <c r="JJV18" s="974"/>
      <c r="JJW18" s="974"/>
      <c r="JJX18" s="974"/>
      <c r="JJY18" s="974"/>
      <c r="JJZ18" s="974"/>
      <c r="JKA18" s="974"/>
      <c r="JKB18" s="974"/>
      <c r="JKC18" s="974"/>
      <c r="JKD18" s="974"/>
      <c r="JKE18" s="974"/>
      <c r="JKF18" s="974"/>
      <c r="JKG18" s="974"/>
      <c r="JKH18" s="974"/>
      <c r="JKI18" s="974"/>
      <c r="JKJ18" s="974"/>
      <c r="JKK18" s="974"/>
      <c r="JKL18" s="974"/>
      <c r="JKM18" s="974"/>
      <c r="JKN18" s="974"/>
      <c r="JKO18" s="974"/>
      <c r="JKP18" s="974"/>
      <c r="JKQ18" s="974"/>
      <c r="JKR18" s="974"/>
      <c r="JKS18" s="974"/>
      <c r="JKT18" s="974"/>
      <c r="JKU18" s="974"/>
      <c r="JKV18" s="974"/>
      <c r="JKW18" s="974"/>
      <c r="JKX18" s="974"/>
      <c r="JKY18" s="974"/>
      <c r="JKZ18" s="974"/>
      <c r="JLA18" s="974"/>
      <c r="JLB18" s="974"/>
      <c r="JLC18" s="974"/>
      <c r="JLD18" s="974"/>
      <c r="JLE18" s="974"/>
      <c r="JLF18" s="974"/>
      <c r="JLG18" s="974"/>
      <c r="JLH18" s="974"/>
      <c r="JLI18" s="974"/>
      <c r="JLJ18" s="974"/>
      <c r="JLK18" s="974"/>
      <c r="JLL18" s="974"/>
      <c r="JLM18" s="974"/>
      <c r="JLN18" s="974"/>
      <c r="JLO18" s="974"/>
      <c r="JLP18" s="974"/>
      <c r="JLQ18" s="974"/>
      <c r="JLR18" s="974"/>
      <c r="JLS18" s="974"/>
      <c r="JLT18" s="974"/>
      <c r="JLU18" s="974"/>
      <c r="JLV18" s="974"/>
      <c r="JLW18" s="974"/>
      <c r="JLX18" s="974"/>
      <c r="JLY18" s="974"/>
      <c r="JLZ18" s="974"/>
      <c r="JMA18" s="974"/>
      <c r="JMB18" s="974"/>
      <c r="JMC18" s="974"/>
      <c r="JMD18" s="974"/>
      <c r="JME18" s="974"/>
      <c r="JMF18" s="974"/>
      <c r="JMG18" s="974"/>
      <c r="JMH18" s="974"/>
      <c r="JMI18" s="974"/>
      <c r="JMJ18" s="974"/>
      <c r="JMK18" s="974"/>
      <c r="JML18" s="974"/>
      <c r="JMM18" s="974"/>
      <c r="JMN18" s="974"/>
      <c r="JMO18" s="974"/>
      <c r="JMP18" s="974"/>
      <c r="JMQ18" s="974"/>
      <c r="JMR18" s="974"/>
      <c r="JMS18" s="974"/>
      <c r="JMT18" s="974"/>
      <c r="JMU18" s="974"/>
      <c r="JMV18" s="974"/>
      <c r="JMW18" s="974"/>
      <c r="JMX18" s="974"/>
      <c r="JMY18" s="974"/>
      <c r="JMZ18" s="974"/>
      <c r="JNA18" s="974"/>
      <c r="JNB18" s="974"/>
      <c r="JNC18" s="974"/>
      <c r="JND18" s="974"/>
      <c r="JNE18" s="974"/>
      <c r="JNF18" s="974"/>
      <c r="JNG18" s="974"/>
      <c r="JNH18" s="974"/>
      <c r="JNI18" s="974"/>
      <c r="JNJ18" s="974"/>
      <c r="JNK18" s="974"/>
      <c r="JNL18" s="974"/>
      <c r="JNM18" s="974"/>
      <c r="JNN18" s="974"/>
      <c r="JNO18" s="974"/>
      <c r="JNP18" s="974"/>
      <c r="JNQ18" s="974"/>
      <c r="JNR18" s="974"/>
      <c r="JNS18" s="974"/>
      <c r="JNT18" s="974"/>
      <c r="JNU18" s="974"/>
      <c r="JNV18" s="974"/>
      <c r="JNW18" s="974"/>
      <c r="JNX18" s="974"/>
      <c r="JNY18" s="974"/>
      <c r="JNZ18" s="974"/>
      <c r="JOA18" s="974"/>
      <c r="JOB18" s="974"/>
      <c r="JOC18" s="974"/>
      <c r="JOD18" s="974"/>
      <c r="JOE18" s="974"/>
      <c r="JOF18" s="974"/>
      <c r="JOG18" s="974"/>
      <c r="JOH18" s="974"/>
      <c r="JOI18" s="974"/>
      <c r="JOJ18" s="974"/>
      <c r="JOK18" s="974"/>
      <c r="JOL18" s="974"/>
      <c r="JOM18" s="974"/>
      <c r="JON18" s="974"/>
      <c r="JOO18" s="974"/>
      <c r="JOP18" s="974"/>
      <c r="JOQ18" s="974"/>
      <c r="JOR18" s="974"/>
      <c r="JOS18" s="974"/>
      <c r="JOT18" s="974"/>
      <c r="JOU18" s="974"/>
      <c r="JOV18" s="974"/>
      <c r="JOW18" s="974"/>
      <c r="JOX18" s="974"/>
      <c r="JOY18" s="974"/>
      <c r="JOZ18" s="974"/>
      <c r="JPA18" s="974"/>
      <c r="JPB18" s="974"/>
      <c r="JPC18" s="974"/>
      <c r="JPD18" s="974"/>
      <c r="JPE18" s="974"/>
      <c r="JPF18" s="974"/>
      <c r="JPG18" s="974"/>
      <c r="JPH18" s="974"/>
      <c r="JPI18" s="974"/>
      <c r="JPJ18" s="974"/>
      <c r="JPK18" s="974"/>
      <c r="JPL18" s="974"/>
      <c r="JPM18" s="974"/>
      <c r="JPN18" s="974"/>
      <c r="JPO18" s="974"/>
      <c r="JPP18" s="974"/>
      <c r="JPQ18" s="974"/>
      <c r="JPR18" s="974"/>
      <c r="JPS18" s="974"/>
      <c r="JPT18" s="974"/>
      <c r="JPU18" s="974"/>
      <c r="JPV18" s="974"/>
      <c r="JPW18" s="974"/>
      <c r="JPX18" s="974"/>
      <c r="JPY18" s="974"/>
      <c r="JPZ18" s="974"/>
      <c r="JQA18" s="974"/>
      <c r="JQB18" s="974"/>
      <c r="JQC18" s="974"/>
      <c r="JQD18" s="974"/>
      <c r="JQE18" s="974"/>
      <c r="JQF18" s="974"/>
      <c r="JQG18" s="974"/>
      <c r="JQH18" s="974"/>
      <c r="JQI18" s="974"/>
      <c r="JQJ18" s="974"/>
      <c r="JQK18" s="974"/>
      <c r="JQL18" s="974"/>
      <c r="JQM18" s="974"/>
      <c r="JQN18" s="974"/>
      <c r="JQO18" s="974"/>
      <c r="JQP18" s="974"/>
      <c r="JQQ18" s="974"/>
      <c r="JQR18" s="974"/>
      <c r="JQS18" s="974"/>
      <c r="JQT18" s="974"/>
      <c r="JQU18" s="974"/>
      <c r="JQV18" s="974"/>
      <c r="JQW18" s="974"/>
      <c r="JQX18" s="974"/>
      <c r="JQY18" s="974"/>
      <c r="JQZ18" s="974"/>
      <c r="JRA18" s="974"/>
      <c r="JRB18" s="974"/>
      <c r="JRC18" s="974"/>
      <c r="JRD18" s="974"/>
      <c r="JRE18" s="974"/>
      <c r="JRF18" s="974"/>
      <c r="JRG18" s="974"/>
      <c r="JRH18" s="974"/>
      <c r="JRI18" s="974"/>
      <c r="JRJ18" s="974"/>
      <c r="JRK18" s="974"/>
      <c r="JRL18" s="974"/>
      <c r="JRM18" s="974"/>
      <c r="JRN18" s="974"/>
      <c r="JRO18" s="974"/>
      <c r="JRP18" s="974"/>
      <c r="JRQ18" s="974"/>
      <c r="JRR18" s="974"/>
      <c r="JRS18" s="974"/>
      <c r="JRT18" s="974"/>
      <c r="JRU18" s="974"/>
      <c r="JRV18" s="974"/>
      <c r="JRW18" s="974"/>
      <c r="JRX18" s="974"/>
      <c r="JRY18" s="974"/>
      <c r="JRZ18" s="974"/>
      <c r="JSA18" s="974"/>
      <c r="JSB18" s="974"/>
      <c r="JSC18" s="974"/>
      <c r="JSD18" s="974"/>
      <c r="JSE18" s="974"/>
      <c r="JSF18" s="974"/>
      <c r="JSG18" s="974"/>
      <c r="JSH18" s="974"/>
      <c r="JSI18" s="974"/>
      <c r="JSJ18" s="974"/>
      <c r="JSK18" s="974"/>
      <c r="JSL18" s="974"/>
      <c r="JSM18" s="974"/>
      <c r="JSN18" s="974"/>
      <c r="JSO18" s="974"/>
      <c r="JSP18" s="974"/>
      <c r="JSQ18" s="974"/>
      <c r="JSR18" s="974"/>
      <c r="JSS18" s="974"/>
      <c r="JST18" s="974"/>
      <c r="JSU18" s="974"/>
      <c r="JSV18" s="974"/>
      <c r="JSW18" s="974"/>
      <c r="JSX18" s="974"/>
      <c r="JSY18" s="974"/>
      <c r="JSZ18" s="974"/>
      <c r="JTA18" s="974"/>
      <c r="JTB18" s="974"/>
      <c r="JTC18" s="974"/>
      <c r="JTD18" s="974"/>
      <c r="JTE18" s="974"/>
      <c r="JTF18" s="974"/>
      <c r="JTG18" s="974"/>
      <c r="JTH18" s="974"/>
      <c r="JTI18" s="974"/>
      <c r="JTJ18" s="974"/>
      <c r="JTK18" s="974"/>
      <c r="JTL18" s="974"/>
      <c r="JTM18" s="974"/>
      <c r="JTN18" s="974"/>
      <c r="JTO18" s="974"/>
      <c r="JTP18" s="974"/>
      <c r="JTQ18" s="974"/>
      <c r="JTR18" s="974"/>
      <c r="JTS18" s="974"/>
      <c r="JTT18" s="974"/>
      <c r="JTU18" s="974"/>
      <c r="JTV18" s="974"/>
      <c r="JTW18" s="974"/>
      <c r="JTX18" s="974"/>
      <c r="JTY18" s="974"/>
      <c r="JTZ18" s="974"/>
      <c r="JUA18" s="974"/>
      <c r="JUB18" s="974"/>
      <c r="JUC18" s="974"/>
      <c r="JUD18" s="974"/>
      <c r="JUE18" s="974"/>
      <c r="JUF18" s="974"/>
      <c r="JUG18" s="974"/>
      <c r="JUH18" s="974"/>
      <c r="JUI18" s="974"/>
      <c r="JUJ18" s="974"/>
      <c r="JUK18" s="974"/>
      <c r="JUL18" s="974"/>
      <c r="JUM18" s="974"/>
      <c r="JUN18" s="974"/>
      <c r="JUO18" s="974"/>
      <c r="JUP18" s="974"/>
      <c r="JUQ18" s="974"/>
      <c r="JUR18" s="974"/>
      <c r="JUS18" s="974"/>
      <c r="JUT18" s="974"/>
      <c r="JUU18" s="974"/>
      <c r="JUV18" s="974"/>
      <c r="JUW18" s="974"/>
      <c r="JUX18" s="974"/>
      <c r="JUY18" s="974"/>
      <c r="JUZ18" s="974"/>
      <c r="JVA18" s="974"/>
      <c r="JVB18" s="974"/>
      <c r="JVC18" s="974"/>
      <c r="JVD18" s="974"/>
      <c r="JVE18" s="974"/>
      <c r="JVF18" s="974"/>
      <c r="JVG18" s="974"/>
      <c r="JVH18" s="974"/>
      <c r="JVI18" s="974"/>
      <c r="JVJ18" s="974"/>
      <c r="JVK18" s="974"/>
      <c r="JVL18" s="974"/>
      <c r="JVM18" s="974"/>
      <c r="JVN18" s="974"/>
      <c r="JVO18" s="974"/>
      <c r="JVP18" s="974"/>
      <c r="JVQ18" s="974"/>
      <c r="JVR18" s="974"/>
      <c r="JVS18" s="974"/>
      <c r="JVT18" s="974"/>
      <c r="JVU18" s="974"/>
      <c r="JVV18" s="974"/>
      <c r="JVW18" s="974"/>
      <c r="JVX18" s="974"/>
      <c r="JVY18" s="974"/>
      <c r="JVZ18" s="974"/>
      <c r="JWA18" s="974"/>
      <c r="JWB18" s="974"/>
      <c r="JWC18" s="974"/>
      <c r="JWD18" s="974"/>
      <c r="JWE18" s="974"/>
      <c r="JWF18" s="974"/>
      <c r="JWG18" s="974"/>
      <c r="JWH18" s="974"/>
      <c r="JWI18" s="974"/>
      <c r="JWJ18" s="974"/>
      <c r="JWK18" s="974"/>
      <c r="JWL18" s="974"/>
      <c r="JWM18" s="974"/>
      <c r="JWN18" s="974"/>
      <c r="JWO18" s="974"/>
      <c r="JWP18" s="974"/>
      <c r="JWQ18" s="974"/>
      <c r="JWR18" s="974"/>
      <c r="JWS18" s="974"/>
      <c r="JWT18" s="974"/>
      <c r="JWU18" s="974"/>
      <c r="JWV18" s="974"/>
      <c r="JWW18" s="974"/>
      <c r="JWX18" s="974"/>
      <c r="JWY18" s="974"/>
      <c r="JWZ18" s="974"/>
      <c r="JXA18" s="974"/>
      <c r="JXB18" s="974"/>
      <c r="JXC18" s="974"/>
      <c r="JXD18" s="974"/>
      <c r="JXE18" s="974"/>
      <c r="JXF18" s="974"/>
      <c r="JXG18" s="974"/>
      <c r="JXH18" s="974"/>
      <c r="JXI18" s="974"/>
      <c r="JXJ18" s="974"/>
      <c r="JXK18" s="974"/>
      <c r="JXL18" s="974"/>
      <c r="JXM18" s="974"/>
      <c r="JXN18" s="974"/>
      <c r="JXO18" s="974"/>
      <c r="JXP18" s="974"/>
      <c r="JXQ18" s="974"/>
      <c r="JXR18" s="974"/>
      <c r="JXS18" s="974"/>
      <c r="JXT18" s="974"/>
      <c r="JXU18" s="974"/>
      <c r="JXV18" s="974"/>
      <c r="JXW18" s="974"/>
      <c r="JXX18" s="974"/>
      <c r="JXY18" s="974"/>
      <c r="JXZ18" s="974"/>
      <c r="JYA18" s="974"/>
      <c r="JYB18" s="974"/>
      <c r="JYC18" s="974"/>
      <c r="JYD18" s="974"/>
      <c r="JYE18" s="974"/>
      <c r="JYF18" s="974"/>
      <c r="JYG18" s="974"/>
      <c r="JYH18" s="974"/>
      <c r="JYI18" s="974"/>
      <c r="JYJ18" s="974"/>
      <c r="JYK18" s="974"/>
      <c r="JYL18" s="974"/>
      <c r="JYM18" s="974"/>
      <c r="JYN18" s="974"/>
      <c r="JYO18" s="974"/>
      <c r="JYP18" s="974"/>
      <c r="JYQ18" s="974"/>
      <c r="JYR18" s="974"/>
      <c r="JYS18" s="974"/>
      <c r="JYT18" s="974"/>
      <c r="JYU18" s="974"/>
      <c r="JYV18" s="974"/>
      <c r="JYW18" s="974"/>
      <c r="JYX18" s="974"/>
      <c r="JYY18" s="974"/>
      <c r="JYZ18" s="974"/>
      <c r="JZA18" s="974"/>
      <c r="JZB18" s="974"/>
      <c r="JZC18" s="974"/>
      <c r="JZD18" s="974"/>
      <c r="JZE18" s="974"/>
      <c r="JZF18" s="974"/>
      <c r="JZG18" s="974"/>
      <c r="JZH18" s="974"/>
      <c r="JZI18" s="974"/>
      <c r="JZJ18" s="974"/>
      <c r="JZK18" s="974"/>
      <c r="JZL18" s="974"/>
      <c r="JZM18" s="974"/>
      <c r="JZN18" s="974"/>
      <c r="JZO18" s="974"/>
      <c r="JZP18" s="974"/>
      <c r="JZQ18" s="974"/>
      <c r="JZR18" s="974"/>
      <c r="JZS18" s="974"/>
      <c r="JZT18" s="974"/>
      <c r="JZU18" s="974"/>
      <c r="JZV18" s="974"/>
      <c r="JZW18" s="974"/>
      <c r="JZX18" s="974"/>
      <c r="JZY18" s="974"/>
      <c r="JZZ18" s="974"/>
      <c r="KAA18" s="974"/>
      <c r="KAB18" s="974"/>
      <c r="KAC18" s="974"/>
      <c r="KAD18" s="974"/>
      <c r="KAE18" s="974"/>
      <c r="KAF18" s="974"/>
      <c r="KAG18" s="974"/>
      <c r="KAH18" s="974"/>
      <c r="KAI18" s="974"/>
      <c r="KAJ18" s="974"/>
      <c r="KAK18" s="974"/>
      <c r="KAL18" s="974"/>
      <c r="KAM18" s="974"/>
      <c r="KAN18" s="974"/>
      <c r="KAO18" s="974"/>
      <c r="KAP18" s="974"/>
      <c r="KAQ18" s="974"/>
      <c r="KAR18" s="974"/>
      <c r="KAS18" s="974"/>
      <c r="KAT18" s="974"/>
      <c r="KAU18" s="974"/>
      <c r="KAV18" s="974"/>
      <c r="KAW18" s="974"/>
      <c r="KAX18" s="974"/>
      <c r="KAY18" s="974"/>
      <c r="KAZ18" s="974"/>
      <c r="KBA18" s="974"/>
      <c r="KBB18" s="974"/>
      <c r="KBC18" s="974"/>
      <c r="KBD18" s="974"/>
      <c r="KBE18" s="974"/>
      <c r="KBF18" s="974"/>
      <c r="KBG18" s="974"/>
      <c r="KBH18" s="974"/>
      <c r="KBI18" s="974"/>
      <c r="KBJ18" s="974"/>
      <c r="KBK18" s="974"/>
      <c r="KBL18" s="974"/>
      <c r="KBM18" s="974"/>
      <c r="KBN18" s="974"/>
      <c r="KBO18" s="974"/>
      <c r="KBP18" s="974"/>
      <c r="KBQ18" s="974"/>
      <c r="KBR18" s="974"/>
      <c r="KBS18" s="974"/>
      <c r="KBT18" s="974"/>
      <c r="KBU18" s="974"/>
      <c r="KBV18" s="974"/>
      <c r="KBW18" s="974"/>
      <c r="KBX18" s="974"/>
      <c r="KBY18" s="974"/>
      <c r="KBZ18" s="974"/>
      <c r="KCA18" s="974"/>
      <c r="KCB18" s="974"/>
      <c r="KCC18" s="974"/>
      <c r="KCD18" s="974"/>
      <c r="KCE18" s="974"/>
      <c r="KCF18" s="974"/>
      <c r="KCG18" s="974"/>
      <c r="KCH18" s="974"/>
      <c r="KCI18" s="974"/>
      <c r="KCJ18" s="974"/>
      <c r="KCK18" s="974"/>
      <c r="KCL18" s="974"/>
      <c r="KCM18" s="974"/>
      <c r="KCN18" s="974"/>
      <c r="KCO18" s="974"/>
      <c r="KCP18" s="974"/>
      <c r="KCQ18" s="974"/>
      <c r="KCR18" s="974"/>
      <c r="KCS18" s="974"/>
      <c r="KCT18" s="974"/>
      <c r="KCU18" s="974"/>
      <c r="KCV18" s="974"/>
      <c r="KCW18" s="974"/>
      <c r="KCX18" s="974"/>
      <c r="KCY18" s="974"/>
      <c r="KCZ18" s="974"/>
      <c r="KDA18" s="974"/>
      <c r="KDB18" s="974"/>
      <c r="KDC18" s="974"/>
      <c r="KDD18" s="974"/>
      <c r="KDE18" s="974"/>
      <c r="KDF18" s="974"/>
      <c r="KDG18" s="974"/>
      <c r="KDH18" s="974"/>
      <c r="KDI18" s="974"/>
      <c r="KDJ18" s="974"/>
      <c r="KDK18" s="974"/>
      <c r="KDL18" s="974"/>
      <c r="KDM18" s="974"/>
      <c r="KDN18" s="974"/>
      <c r="KDO18" s="974"/>
      <c r="KDP18" s="974"/>
      <c r="KDQ18" s="974"/>
      <c r="KDR18" s="974"/>
      <c r="KDS18" s="974"/>
      <c r="KDT18" s="974"/>
      <c r="KDU18" s="974"/>
      <c r="KDV18" s="974"/>
      <c r="KDW18" s="974"/>
      <c r="KDX18" s="974"/>
      <c r="KDY18" s="974"/>
      <c r="KDZ18" s="974"/>
      <c r="KEA18" s="974"/>
      <c r="KEB18" s="974"/>
      <c r="KEC18" s="974"/>
      <c r="KED18" s="974"/>
      <c r="KEE18" s="974"/>
      <c r="KEF18" s="974"/>
      <c r="KEG18" s="974"/>
      <c r="KEH18" s="974"/>
      <c r="KEI18" s="974"/>
      <c r="KEJ18" s="974"/>
      <c r="KEK18" s="974"/>
      <c r="KEL18" s="974"/>
      <c r="KEM18" s="974"/>
      <c r="KEN18" s="974"/>
      <c r="KEO18" s="974"/>
      <c r="KEP18" s="974"/>
      <c r="KEQ18" s="974"/>
      <c r="KER18" s="974"/>
      <c r="KES18" s="974"/>
      <c r="KET18" s="974"/>
      <c r="KEU18" s="974"/>
      <c r="KEV18" s="974"/>
      <c r="KEW18" s="974"/>
      <c r="KEX18" s="974"/>
      <c r="KEY18" s="974"/>
      <c r="KEZ18" s="974"/>
      <c r="KFA18" s="974"/>
      <c r="KFB18" s="974"/>
      <c r="KFC18" s="974"/>
      <c r="KFD18" s="974"/>
      <c r="KFE18" s="974"/>
      <c r="KFF18" s="974"/>
      <c r="KFG18" s="974"/>
      <c r="KFH18" s="974"/>
      <c r="KFI18" s="974"/>
      <c r="KFJ18" s="974"/>
      <c r="KFK18" s="974"/>
      <c r="KFL18" s="974"/>
      <c r="KFM18" s="974"/>
      <c r="KFN18" s="974"/>
      <c r="KFO18" s="974"/>
      <c r="KFP18" s="974"/>
      <c r="KFQ18" s="974"/>
      <c r="KFR18" s="974"/>
      <c r="KFS18" s="974"/>
      <c r="KFT18" s="974"/>
      <c r="KFU18" s="974"/>
      <c r="KFV18" s="974"/>
      <c r="KFW18" s="974"/>
      <c r="KFX18" s="974"/>
      <c r="KFY18" s="974"/>
      <c r="KFZ18" s="974"/>
      <c r="KGA18" s="974"/>
      <c r="KGB18" s="974"/>
      <c r="KGC18" s="974"/>
      <c r="KGD18" s="974"/>
      <c r="KGE18" s="974"/>
      <c r="KGF18" s="974"/>
      <c r="KGG18" s="974"/>
      <c r="KGH18" s="974"/>
      <c r="KGI18" s="974"/>
      <c r="KGJ18" s="974"/>
      <c r="KGK18" s="974"/>
      <c r="KGL18" s="974"/>
      <c r="KGM18" s="974"/>
      <c r="KGN18" s="974"/>
      <c r="KGO18" s="974"/>
      <c r="KGP18" s="974"/>
      <c r="KGQ18" s="974"/>
      <c r="KGR18" s="974"/>
      <c r="KGS18" s="974"/>
      <c r="KGT18" s="974"/>
      <c r="KGU18" s="974"/>
      <c r="KGV18" s="974"/>
      <c r="KGW18" s="974"/>
      <c r="KGX18" s="974"/>
      <c r="KGY18" s="974"/>
      <c r="KGZ18" s="974"/>
      <c r="KHA18" s="974"/>
      <c r="KHB18" s="974"/>
      <c r="KHC18" s="974"/>
      <c r="KHD18" s="974"/>
      <c r="KHE18" s="974"/>
      <c r="KHF18" s="974"/>
      <c r="KHG18" s="974"/>
      <c r="KHH18" s="974"/>
      <c r="KHI18" s="974"/>
      <c r="KHJ18" s="974"/>
      <c r="KHK18" s="974"/>
      <c r="KHL18" s="974"/>
      <c r="KHM18" s="974"/>
      <c r="KHN18" s="974"/>
      <c r="KHO18" s="974"/>
      <c r="KHP18" s="974"/>
      <c r="KHQ18" s="974"/>
      <c r="KHR18" s="974"/>
      <c r="KHS18" s="974"/>
      <c r="KHT18" s="974"/>
      <c r="KHU18" s="974"/>
      <c r="KHV18" s="974"/>
      <c r="KHW18" s="974"/>
      <c r="KHX18" s="974"/>
      <c r="KHY18" s="974"/>
      <c r="KHZ18" s="974"/>
      <c r="KIA18" s="974"/>
      <c r="KIB18" s="974"/>
      <c r="KIC18" s="974"/>
      <c r="KID18" s="974"/>
      <c r="KIE18" s="974"/>
      <c r="KIF18" s="974"/>
      <c r="KIG18" s="974"/>
      <c r="KIH18" s="974"/>
      <c r="KII18" s="974"/>
      <c r="KIJ18" s="974"/>
      <c r="KIK18" s="974"/>
      <c r="KIL18" s="974"/>
      <c r="KIM18" s="974"/>
      <c r="KIN18" s="974"/>
      <c r="KIO18" s="974"/>
      <c r="KIP18" s="974"/>
      <c r="KIQ18" s="974"/>
      <c r="KIR18" s="974"/>
      <c r="KIS18" s="974"/>
      <c r="KIT18" s="974"/>
      <c r="KIU18" s="974"/>
      <c r="KIV18" s="974"/>
      <c r="KIW18" s="974"/>
      <c r="KIX18" s="974"/>
      <c r="KIY18" s="974"/>
      <c r="KIZ18" s="974"/>
      <c r="KJA18" s="974"/>
      <c r="KJB18" s="974"/>
      <c r="KJC18" s="974"/>
      <c r="KJD18" s="974"/>
      <c r="KJE18" s="974"/>
      <c r="KJF18" s="974"/>
      <c r="KJG18" s="974"/>
      <c r="KJH18" s="974"/>
      <c r="KJI18" s="974"/>
      <c r="KJJ18" s="974"/>
      <c r="KJK18" s="974"/>
      <c r="KJL18" s="974"/>
      <c r="KJM18" s="974"/>
      <c r="KJN18" s="974"/>
      <c r="KJO18" s="974"/>
      <c r="KJP18" s="974"/>
      <c r="KJQ18" s="974"/>
      <c r="KJR18" s="974"/>
      <c r="KJS18" s="974"/>
      <c r="KJT18" s="974"/>
      <c r="KJU18" s="974"/>
      <c r="KJV18" s="974"/>
      <c r="KJW18" s="974"/>
      <c r="KJX18" s="974"/>
      <c r="KJY18" s="974"/>
      <c r="KJZ18" s="974"/>
      <c r="KKA18" s="974"/>
      <c r="KKB18" s="974"/>
      <c r="KKC18" s="974"/>
      <c r="KKD18" s="974"/>
      <c r="KKE18" s="974"/>
      <c r="KKF18" s="974"/>
      <c r="KKG18" s="974"/>
      <c r="KKH18" s="974"/>
      <c r="KKI18" s="974"/>
      <c r="KKJ18" s="974"/>
      <c r="KKK18" s="974"/>
      <c r="KKL18" s="974"/>
      <c r="KKM18" s="974"/>
      <c r="KKN18" s="974"/>
      <c r="KKO18" s="974"/>
      <c r="KKP18" s="974"/>
      <c r="KKQ18" s="974"/>
      <c r="KKR18" s="974"/>
      <c r="KKS18" s="974"/>
      <c r="KKT18" s="974"/>
      <c r="KKU18" s="974"/>
      <c r="KKV18" s="974"/>
      <c r="KKW18" s="974"/>
      <c r="KKX18" s="974"/>
      <c r="KKY18" s="974"/>
      <c r="KKZ18" s="974"/>
      <c r="KLA18" s="974"/>
      <c r="KLB18" s="974"/>
      <c r="KLC18" s="974"/>
      <c r="KLD18" s="974"/>
      <c r="KLE18" s="974"/>
      <c r="KLF18" s="974"/>
      <c r="KLG18" s="974"/>
      <c r="KLH18" s="974"/>
      <c r="KLI18" s="974"/>
      <c r="KLJ18" s="974"/>
      <c r="KLK18" s="974"/>
      <c r="KLL18" s="974"/>
      <c r="KLM18" s="974"/>
      <c r="KLN18" s="974"/>
      <c r="KLO18" s="974"/>
      <c r="KLP18" s="974"/>
      <c r="KLQ18" s="974"/>
      <c r="KLR18" s="974"/>
      <c r="KLS18" s="974"/>
      <c r="KLT18" s="974"/>
      <c r="KLU18" s="974"/>
      <c r="KLV18" s="974"/>
      <c r="KLW18" s="974"/>
      <c r="KLX18" s="974"/>
      <c r="KLY18" s="974"/>
      <c r="KLZ18" s="974"/>
      <c r="KMA18" s="974"/>
      <c r="KMB18" s="974"/>
      <c r="KMC18" s="974"/>
      <c r="KMD18" s="974"/>
      <c r="KME18" s="974"/>
      <c r="KMF18" s="974"/>
      <c r="KMG18" s="974"/>
      <c r="KMH18" s="974"/>
      <c r="KMI18" s="974"/>
      <c r="KMJ18" s="974"/>
      <c r="KMK18" s="974"/>
      <c r="KML18" s="974"/>
      <c r="KMM18" s="974"/>
      <c r="KMN18" s="974"/>
      <c r="KMO18" s="974"/>
      <c r="KMP18" s="974"/>
      <c r="KMQ18" s="974"/>
      <c r="KMR18" s="974"/>
      <c r="KMS18" s="974"/>
      <c r="KMT18" s="974"/>
      <c r="KMU18" s="974"/>
      <c r="KMV18" s="974"/>
      <c r="KMW18" s="974"/>
      <c r="KMX18" s="974"/>
      <c r="KMY18" s="974"/>
      <c r="KMZ18" s="974"/>
      <c r="KNA18" s="974"/>
      <c r="KNB18" s="974"/>
      <c r="KNC18" s="974"/>
      <c r="KND18" s="974"/>
      <c r="KNE18" s="974"/>
      <c r="KNF18" s="974"/>
      <c r="KNG18" s="974"/>
      <c r="KNH18" s="974"/>
      <c r="KNI18" s="974"/>
      <c r="KNJ18" s="974"/>
      <c r="KNK18" s="974"/>
      <c r="KNL18" s="974"/>
      <c r="KNM18" s="974"/>
      <c r="KNN18" s="974"/>
      <c r="KNO18" s="974"/>
      <c r="KNP18" s="974"/>
      <c r="KNQ18" s="974"/>
      <c r="KNR18" s="974"/>
      <c r="KNS18" s="974"/>
      <c r="KNT18" s="974"/>
      <c r="KNU18" s="974"/>
      <c r="KNV18" s="974"/>
      <c r="KNW18" s="974"/>
      <c r="KNX18" s="974"/>
      <c r="KNY18" s="974"/>
      <c r="KNZ18" s="974"/>
      <c r="KOA18" s="974"/>
      <c r="KOB18" s="974"/>
      <c r="KOC18" s="974"/>
      <c r="KOD18" s="974"/>
      <c r="KOE18" s="974"/>
      <c r="KOF18" s="974"/>
      <c r="KOG18" s="974"/>
      <c r="KOH18" s="974"/>
      <c r="KOI18" s="974"/>
      <c r="KOJ18" s="974"/>
      <c r="KOK18" s="974"/>
      <c r="KOL18" s="974"/>
      <c r="KOM18" s="974"/>
      <c r="KON18" s="974"/>
      <c r="KOO18" s="974"/>
      <c r="KOP18" s="974"/>
      <c r="KOQ18" s="974"/>
      <c r="KOR18" s="974"/>
      <c r="KOS18" s="974"/>
      <c r="KOT18" s="974"/>
      <c r="KOU18" s="974"/>
      <c r="KOV18" s="974"/>
      <c r="KOW18" s="974"/>
      <c r="KOX18" s="974"/>
      <c r="KOY18" s="974"/>
      <c r="KOZ18" s="974"/>
      <c r="KPA18" s="974"/>
      <c r="KPB18" s="974"/>
      <c r="KPC18" s="974"/>
      <c r="KPD18" s="974"/>
      <c r="KPE18" s="974"/>
      <c r="KPF18" s="974"/>
      <c r="KPG18" s="974"/>
      <c r="KPH18" s="974"/>
      <c r="KPI18" s="974"/>
      <c r="KPJ18" s="974"/>
      <c r="KPK18" s="974"/>
      <c r="KPL18" s="974"/>
      <c r="KPM18" s="974"/>
      <c r="KPN18" s="974"/>
      <c r="KPO18" s="974"/>
      <c r="KPP18" s="974"/>
      <c r="KPQ18" s="974"/>
      <c r="KPR18" s="974"/>
      <c r="KPS18" s="974"/>
      <c r="KPT18" s="974"/>
      <c r="KPU18" s="974"/>
      <c r="KPV18" s="974"/>
      <c r="KPW18" s="974"/>
      <c r="KPX18" s="974"/>
      <c r="KPY18" s="974"/>
      <c r="KPZ18" s="974"/>
      <c r="KQA18" s="974"/>
      <c r="KQB18" s="974"/>
      <c r="KQC18" s="974"/>
      <c r="KQD18" s="974"/>
      <c r="KQE18" s="974"/>
      <c r="KQF18" s="974"/>
      <c r="KQG18" s="974"/>
      <c r="KQH18" s="974"/>
      <c r="KQI18" s="974"/>
      <c r="KQJ18" s="974"/>
      <c r="KQK18" s="974"/>
      <c r="KQL18" s="974"/>
      <c r="KQM18" s="974"/>
      <c r="KQN18" s="974"/>
      <c r="KQO18" s="974"/>
      <c r="KQP18" s="974"/>
      <c r="KQQ18" s="974"/>
      <c r="KQR18" s="974"/>
      <c r="KQS18" s="974"/>
      <c r="KQT18" s="974"/>
      <c r="KQU18" s="974"/>
      <c r="KQV18" s="974"/>
      <c r="KQW18" s="974"/>
      <c r="KQX18" s="974"/>
      <c r="KQY18" s="974"/>
      <c r="KQZ18" s="974"/>
      <c r="KRA18" s="974"/>
      <c r="KRB18" s="974"/>
      <c r="KRC18" s="974"/>
      <c r="KRD18" s="974"/>
      <c r="KRE18" s="974"/>
      <c r="KRF18" s="974"/>
      <c r="KRG18" s="974"/>
      <c r="KRH18" s="974"/>
      <c r="KRI18" s="974"/>
      <c r="KRJ18" s="974"/>
      <c r="KRK18" s="974"/>
      <c r="KRL18" s="974"/>
      <c r="KRM18" s="974"/>
      <c r="KRN18" s="974"/>
      <c r="KRO18" s="974"/>
      <c r="KRP18" s="974"/>
      <c r="KRQ18" s="974"/>
      <c r="KRR18" s="974"/>
      <c r="KRS18" s="974"/>
      <c r="KRT18" s="974"/>
      <c r="KRU18" s="974"/>
      <c r="KRV18" s="974"/>
      <c r="KRW18" s="974"/>
      <c r="KRX18" s="974"/>
      <c r="KRY18" s="974"/>
      <c r="KRZ18" s="974"/>
      <c r="KSA18" s="974"/>
      <c r="KSB18" s="974"/>
      <c r="KSC18" s="974"/>
      <c r="KSD18" s="974"/>
      <c r="KSE18" s="974"/>
      <c r="KSF18" s="974"/>
      <c r="KSG18" s="974"/>
      <c r="KSH18" s="974"/>
      <c r="KSI18" s="974"/>
      <c r="KSJ18" s="974"/>
      <c r="KSK18" s="974"/>
      <c r="KSL18" s="974"/>
      <c r="KSM18" s="974"/>
      <c r="KSN18" s="974"/>
      <c r="KSO18" s="974"/>
      <c r="KSP18" s="974"/>
      <c r="KSQ18" s="974"/>
      <c r="KSR18" s="974"/>
      <c r="KSS18" s="974"/>
      <c r="KST18" s="974"/>
      <c r="KSU18" s="974"/>
      <c r="KSV18" s="974"/>
      <c r="KSW18" s="974"/>
      <c r="KSX18" s="974"/>
      <c r="KSY18" s="974"/>
      <c r="KSZ18" s="974"/>
      <c r="KTA18" s="974"/>
      <c r="KTB18" s="974"/>
      <c r="KTC18" s="974"/>
      <c r="KTD18" s="974"/>
      <c r="KTE18" s="974"/>
      <c r="KTF18" s="974"/>
      <c r="KTG18" s="974"/>
      <c r="KTH18" s="974"/>
      <c r="KTI18" s="974"/>
      <c r="KTJ18" s="974"/>
      <c r="KTK18" s="974"/>
      <c r="KTL18" s="974"/>
      <c r="KTM18" s="974"/>
      <c r="KTN18" s="974"/>
      <c r="KTO18" s="974"/>
      <c r="KTP18" s="974"/>
      <c r="KTQ18" s="974"/>
      <c r="KTR18" s="974"/>
      <c r="KTS18" s="974"/>
      <c r="KTT18" s="974"/>
      <c r="KTU18" s="974"/>
      <c r="KTV18" s="974"/>
      <c r="KTW18" s="974"/>
      <c r="KTX18" s="974"/>
      <c r="KTY18" s="974"/>
      <c r="KTZ18" s="974"/>
      <c r="KUA18" s="974"/>
      <c r="KUB18" s="974"/>
      <c r="KUC18" s="974"/>
      <c r="KUD18" s="974"/>
      <c r="KUE18" s="974"/>
      <c r="KUF18" s="974"/>
      <c r="KUG18" s="974"/>
      <c r="KUH18" s="974"/>
      <c r="KUI18" s="974"/>
      <c r="KUJ18" s="974"/>
      <c r="KUK18" s="974"/>
      <c r="KUL18" s="974"/>
      <c r="KUM18" s="974"/>
      <c r="KUN18" s="974"/>
      <c r="KUO18" s="974"/>
      <c r="KUP18" s="974"/>
      <c r="KUQ18" s="974"/>
      <c r="KUR18" s="974"/>
      <c r="KUS18" s="974"/>
      <c r="KUT18" s="974"/>
      <c r="KUU18" s="974"/>
      <c r="KUV18" s="974"/>
      <c r="KUW18" s="974"/>
      <c r="KUX18" s="974"/>
      <c r="KUY18" s="974"/>
      <c r="KUZ18" s="974"/>
      <c r="KVA18" s="974"/>
      <c r="KVB18" s="974"/>
      <c r="KVC18" s="974"/>
      <c r="KVD18" s="974"/>
      <c r="KVE18" s="974"/>
      <c r="KVF18" s="974"/>
      <c r="KVG18" s="974"/>
      <c r="KVH18" s="974"/>
      <c r="KVI18" s="974"/>
      <c r="KVJ18" s="974"/>
      <c r="KVK18" s="974"/>
      <c r="KVL18" s="974"/>
      <c r="KVM18" s="974"/>
      <c r="KVN18" s="974"/>
      <c r="KVO18" s="974"/>
      <c r="KVP18" s="974"/>
      <c r="KVQ18" s="974"/>
      <c r="KVR18" s="974"/>
      <c r="KVS18" s="974"/>
      <c r="KVT18" s="974"/>
      <c r="KVU18" s="974"/>
      <c r="KVV18" s="974"/>
      <c r="KVW18" s="974"/>
      <c r="KVX18" s="974"/>
      <c r="KVY18" s="974"/>
      <c r="KVZ18" s="974"/>
      <c r="KWA18" s="974"/>
      <c r="KWB18" s="974"/>
      <c r="KWC18" s="974"/>
      <c r="KWD18" s="974"/>
      <c r="KWE18" s="974"/>
      <c r="KWF18" s="974"/>
      <c r="KWG18" s="974"/>
      <c r="KWH18" s="974"/>
      <c r="KWI18" s="974"/>
      <c r="KWJ18" s="974"/>
      <c r="KWK18" s="974"/>
      <c r="KWL18" s="974"/>
      <c r="KWM18" s="974"/>
      <c r="KWN18" s="974"/>
      <c r="KWO18" s="974"/>
      <c r="KWP18" s="974"/>
      <c r="KWQ18" s="974"/>
      <c r="KWR18" s="974"/>
      <c r="KWS18" s="974"/>
      <c r="KWT18" s="974"/>
      <c r="KWU18" s="974"/>
      <c r="KWV18" s="974"/>
      <c r="KWW18" s="974"/>
      <c r="KWX18" s="974"/>
      <c r="KWY18" s="974"/>
      <c r="KWZ18" s="974"/>
      <c r="KXA18" s="974"/>
      <c r="KXB18" s="974"/>
      <c r="KXC18" s="974"/>
      <c r="KXD18" s="974"/>
      <c r="KXE18" s="974"/>
      <c r="KXF18" s="974"/>
      <c r="KXG18" s="974"/>
      <c r="KXH18" s="974"/>
      <c r="KXI18" s="974"/>
      <c r="KXJ18" s="974"/>
      <c r="KXK18" s="974"/>
      <c r="KXL18" s="974"/>
      <c r="KXM18" s="974"/>
      <c r="KXN18" s="974"/>
      <c r="KXO18" s="974"/>
      <c r="KXP18" s="974"/>
      <c r="KXQ18" s="974"/>
      <c r="KXR18" s="974"/>
      <c r="KXS18" s="974"/>
      <c r="KXT18" s="974"/>
      <c r="KXU18" s="974"/>
      <c r="KXV18" s="974"/>
      <c r="KXW18" s="974"/>
      <c r="KXX18" s="974"/>
      <c r="KXY18" s="974"/>
      <c r="KXZ18" s="974"/>
      <c r="KYA18" s="974"/>
      <c r="KYB18" s="974"/>
      <c r="KYC18" s="974"/>
      <c r="KYD18" s="974"/>
      <c r="KYE18" s="974"/>
      <c r="KYF18" s="974"/>
      <c r="KYG18" s="974"/>
      <c r="KYH18" s="974"/>
      <c r="KYI18" s="974"/>
      <c r="KYJ18" s="974"/>
      <c r="KYK18" s="974"/>
      <c r="KYL18" s="974"/>
      <c r="KYM18" s="974"/>
      <c r="KYN18" s="974"/>
      <c r="KYO18" s="974"/>
      <c r="KYP18" s="974"/>
      <c r="KYQ18" s="974"/>
      <c r="KYR18" s="974"/>
      <c r="KYS18" s="974"/>
      <c r="KYT18" s="974"/>
      <c r="KYU18" s="974"/>
      <c r="KYV18" s="974"/>
      <c r="KYW18" s="974"/>
      <c r="KYX18" s="974"/>
      <c r="KYY18" s="974"/>
      <c r="KYZ18" s="974"/>
      <c r="KZA18" s="974"/>
      <c r="KZB18" s="974"/>
      <c r="KZC18" s="974"/>
      <c r="KZD18" s="974"/>
      <c r="KZE18" s="974"/>
      <c r="KZF18" s="974"/>
      <c r="KZG18" s="974"/>
      <c r="KZH18" s="974"/>
      <c r="KZI18" s="974"/>
      <c r="KZJ18" s="974"/>
      <c r="KZK18" s="974"/>
      <c r="KZL18" s="974"/>
      <c r="KZM18" s="974"/>
      <c r="KZN18" s="974"/>
      <c r="KZO18" s="974"/>
      <c r="KZP18" s="974"/>
      <c r="KZQ18" s="974"/>
      <c r="KZR18" s="974"/>
      <c r="KZS18" s="974"/>
      <c r="KZT18" s="974"/>
      <c r="KZU18" s="974"/>
      <c r="KZV18" s="974"/>
      <c r="KZW18" s="974"/>
      <c r="KZX18" s="974"/>
      <c r="KZY18" s="974"/>
      <c r="KZZ18" s="974"/>
      <c r="LAA18" s="974"/>
      <c r="LAB18" s="974"/>
      <c r="LAC18" s="974"/>
      <c r="LAD18" s="974"/>
      <c r="LAE18" s="974"/>
      <c r="LAF18" s="974"/>
      <c r="LAG18" s="974"/>
      <c r="LAH18" s="974"/>
      <c r="LAI18" s="974"/>
      <c r="LAJ18" s="974"/>
      <c r="LAK18" s="974"/>
      <c r="LAL18" s="974"/>
      <c r="LAM18" s="974"/>
      <c r="LAN18" s="974"/>
      <c r="LAO18" s="974"/>
      <c r="LAP18" s="974"/>
      <c r="LAQ18" s="974"/>
      <c r="LAR18" s="974"/>
      <c r="LAS18" s="974"/>
      <c r="LAT18" s="974"/>
      <c r="LAU18" s="974"/>
      <c r="LAV18" s="974"/>
      <c r="LAW18" s="974"/>
      <c r="LAX18" s="974"/>
      <c r="LAY18" s="974"/>
      <c r="LAZ18" s="974"/>
      <c r="LBA18" s="974"/>
      <c r="LBB18" s="974"/>
      <c r="LBC18" s="974"/>
      <c r="LBD18" s="974"/>
      <c r="LBE18" s="974"/>
      <c r="LBF18" s="974"/>
      <c r="LBG18" s="974"/>
      <c r="LBH18" s="974"/>
      <c r="LBI18" s="974"/>
      <c r="LBJ18" s="974"/>
      <c r="LBK18" s="974"/>
      <c r="LBL18" s="974"/>
      <c r="LBM18" s="974"/>
      <c r="LBN18" s="974"/>
      <c r="LBO18" s="974"/>
      <c r="LBP18" s="974"/>
      <c r="LBQ18" s="974"/>
      <c r="LBR18" s="974"/>
      <c r="LBS18" s="974"/>
      <c r="LBT18" s="974"/>
      <c r="LBU18" s="974"/>
      <c r="LBV18" s="974"/>
      <c r="LBW18" s="974"/>
      <c r="LBX18" s="974"/>
      <c r="LBY18" s="974"/>
      <c r="LBZ18" s="974"/>
      <c r="LCA18" s="974"/>
      <c r="LCB18" s="974"/>
      <c r="LCC18" s="974"/>
      <c r="LCD18" s="974"/>
      <c r="LCE18" s="974"/>
      <c r="LCF18" s="974"/>
      <c r="LCG18" s="974"/>
      <c r="LCH18" s="974"/>
      <c r="LCI18" s="974"/>
      <c r="LCJ18" s="974"/>
      <c r="LCK18" s="974"/>
      <c r="LCL18" s="974"/>
      <c r="LCM18" s="974"/>
      <c r="LCN18" s="974"/>
      <c r="LCO18" s="974"/>
      <c r="LCP18" s="974"/>
      <c r="LCQ18" s="974"/>
      <c r="LCR18" s="974"/>
      <c r="LCS18" s="974"/>
      <c r="LCT18" s="974"/>
      <c r="LCU18" s="974"/>
      <c r="LCV18" s="974"/>
      <c r="LCW18" s="974"/>
      <c r="LCX18" s="974"/>
      <c r="LCY18" s="974"/>
      <c r="LCZ18" s="974"/>
      <c r="LDA18" s="974"/>
      <c r="LDB18" s="974"/>
      <c r="LDC18" s="974"/>
      <c r="LDD18" s="974"/>
      <c r="LDE18" s="974"/>
      <c r="LDF18" s="974"/>
      <c r="LDG18" s="974"/>
      <c r="LDH18" s="974"/>
      <c r="LDI18" s="974"/>
      <c r="LDJ18" s="974"/>
      <c r="LDK18" s="974"/>
      <c r="LDL18" s="974"/>
      <c r="LDM18" s="974"/>
      <c r="LDN18" s="974"/>
      <c r="LDO18" s="974"/>
      <c r="LDP18" s="974"/>
      <c r="LDQ18" s="974"/>
      <c r="LDR18" s="974"/>
      <c r="LDS18" s="974"/>
      <c r="LDT18" s="974"/>
      <c r="LDU18" s="974"/>
      <c r="LDV18" s="974"/>
      <c r="LDW18" s="974"/>
      <c r="LDX18" s="974"/>
      <c r="LDY18" s="974"/>
      <c r="LDZ18" s="974"/>
      <c r="LEA18" s="974"/>
      <c r="LEB18" s="974"/>
      <c r="LEC18" s="974"/>
      <c r="LED18" s="974"/>
      <c r="LEE18" s="974"/>
      <c r="LEF18" s="974"/>
      <c r="LEG18" s="974"/>
      <c r="LEH18" s="974"/>
      <c r="LEI18" s="974"/>
      <c r="LEJ18" s="974"/>
      <c r="LEK18" s="974"/>
      <c r="LEL18" s="974"/>
      <c r="LEM18" s="974"/>
      <c r="LEN18" s="974"/>
      <c r="LEO18" s="974"/>
      <c r="LEP18" s="974"/>
      <c r="LEQ18" s="974"/>
      <c r="LER18" s="974"/>
      <c r="LES18" s="974"/>
      <c r="LET18" s="974"/>
      <c r="LEU18" s="974"/>
      <c r="LEV18" s="974"/>
      <c r="LEW18" s="974"/>
      <c r="LEX18" s="974"/>
      <c r="LEY18" s="974"/>
      <c r="LEZ18" s="974"/>
      <c r="LFA18" s="974"/>
      <c r="LFB18" s="974"/>
      <c r="LFC18" s="974"/>
      <c r="LFD18" s="974"/>
      <c r="LFE18" s="974"/>
      <c r="LFF18" s="974"/>
      <c r="LFG18" s="974"/>
      <c r="LFH18" s="974"/>
      <c r="LFI18" s="974"/>
      <c r="LFJ18" s="974"/>
      <c r="LFK18" s="974"/>
      <c r="LFL18" s="974"/>
      <c r="LFM18" s="974"/>
      <c r="LFN18" s="974"/>
      <c r="LFO18" s="974"/>
      <c r="LFP18" s="974"/>
      <c r="LFQ18" s="974"/>
      <c r="LFR18" s="974"/>
      <c r="LFS18" s="974"/>
      <c r="LFT18" s="974"/>
      <c r="LFU18" s="974"/>
      <c r="LFV18" s="974"/>
      <c r="LFW18" s="974"/>
      <c r="LFX18" s="974"/>
      <c r="LFY18" s="974"/>
      <c r="LFZ18" s="974"/>
      <c r="LGA18" s="974"/>
      <c r="LGB18" s="974"/>
      <c r="LGC18" s="974"/>
      <c r="LGD18" s="974"/>
      <c r="LGE18" s="974"/>
      <c r="LGF18" s="974"/>
      <c r="LGG18" s="974"/>
      <c r="LGH18" s="974"/>
      <c r="LGI18" s="974"/>
      <c r="LGJ18" s="974"/>
      <c r="LGK18" s="974"/>
      <c r="LGL18" s="974"/>
      <c r="LGM18" s="974"/>
      <c r="LGN18" s="974"/>
      <c r="LGO18" s="974"/>
      <c r="LGP18" s="974"/>
      <c r="LGQ18" s="974"/>
      <c r="LGR18" s="974"/>
      <c r="LGS18" s="974"/>
      <c r="LGT18" s="974"/>
      <c r="LGU18" s="974"/>
      <c r="LGV18" s="974"/>
      <c r="LGW18" s="974"/>
      <c r="LGX18" s="974"/>
      <c r="LGY18" s="974"/>
      <c r="LGZ18" s="974"/>
      <c r="LHA18" s="974"/>
      <c r="LHB18" s="974"/>
      <c r="LHC18" s="974"/>
      <c r="LHD18" s="974"/>
      <c r="LHE18" s="974"/>
      <c r="LHF18" s="974"/>
      <c r="LHG18" s="974"/>
      <c r="LHH18" s="974"/>
      <c r="LHI18" s="974"/>
      <c r="LHJ18" s="974"/>
      <c r="LHK18" s="974"/>
      <c r="LHL18" s="974"/>
      <c r="LHM18" s="974"/>
      <c r="LHN18" s="974"/>
      <c r="LHO18" s="974"/>
      <c r="LHP18" s="974"/>
      <c r="LHQ18" s="974"/>
      <c r="LHR18" s="974"/>
      <c r="LHS18" s="974"/>
      <c r="LHT18" s="974"/>
      <c r="LHU18" s="974"/>
      <c r="LHV18" s="974"/>
      <c r="LHW18" s="974"/>
      <c r="LHX18" s="974"/>
      <c r="LHY18" s="974"/>
      <c r="LHZ18" s="974"/>
      <c r="LIA18" s="974"/>
      <c r="LIB18" s="974"/>
      <c r="LIC18" s="974"/>
      <c r="LID18" s="974"/>
      <c r="LIE18" s="974"/>
      <c r="LIF18" s="974"/>
      <c r="LIG18" s="974"/>
      <c r="LIH18" s="974"/>
      <c r="LII18" s="974"/>
      <c r="LIJ18" s="974"/>
      <c r="LIK18" s="974"/>
      <c r="LIL18" s="974"/>
      <c r="LIM18" s="974"/>
      <c r="LIN18" s="974"/>
      <c r="LIO18" s="974"/>
      <c r="LIP18" s="974"/>
      <c r="LIQ18" s="974"/>
      <c r="LIR18" s="974"/>
      <c r="LIS18" s="974"/>
      <c r="LIT18" s="974"/>
      <c r="LIU18" s="974"/>
      <c r="LIV18" s="974"/>
      <c r="LIW18" s="974"/>
      <c r="LIX18" s="974"/>
      <c r="LIY18" s="974"/>
      <c r="LIZ18" s="974"/>
      <c r="LJA18" s="974"/>
      <c r="LJB18" s="974"/>
      <c r="LJC18" s="974"/>
      <c r="LJD18" s="974"/>
      <c r="LJE18" s="974"/>
      <c r="LJF18" s="974"/>
      <c r="LJG18" s="974"/>
      <c r="LJH18" s="974"/>
      <c r="LJI18" s="974"/>
      <c r="LJJ18" s="974"/>
      <c r="LJK18" s="974"/>
      <c r="LJL18" s="974"/>
      <c r="LJM18" s="974"/>
      <c r="LJN18" s="974"/>
      <c r="LJO18" s="974"/>
      <c r="LJP18" s="974"/>
      <c r="LJQ18" s="974"/>
      <c r="LJR18" s="974"/>
      <c r="LJS18" s="974"/>
      <c r="LJT18" s="974"/>
      <c r="LJU18" s="974"/>
      <c r="LJV18" s="974"/>
      <c r="LJW18" s="974"/>
      <c r="LJX18" s="974"/>
      <c r="LJY18" s="974"/>
      <c r="LJZ18" s="974"/>
      <c r="LKA18" s="974"/>
      <c r="LKB18" s="974"/>
      <c r="LKC18" s="974"/>
      <c r="LKD18" s="974"/>
      <c r="LKE18" s="974"/>
      <c r="LKF18" s="974"/>
      <c r="LKG18" s="974"/>
      <c r="LKH18" s="974"/>
      <c r="LKI18" s="974"/>
      <c r="LKJ18" s="974"/>
      <c r="LKK18" s="974"/>
      <c r="LKL18" s="974"/>
      <c r="LKM18" s="974"/>
      <c r="LKN18" s="974"/>
      <c r="LKO18" s="974"/>
      <c r="LKP18" s="974"/>
      <c r="LKQ18" s="974"/>
      <c r="LKR18" s="974"/>
      <c r="LKS18" s="974"/>
      <c r="LKT18" s="974"/>
      <c r="LKU18" s="974"/>
      <c r="LKV18" s="974"/>
      <c r="LKW18" s="974"/>
      <c r="LKX18" s="974"/>
      <c r="LKY18" s="974"/>
      <c r="LKZ18" s="974"/>
      <c r="LLA18" s="974"/>
      <c r="LLB18" s="974"/>
      <c r="LLC18" s="974"/>
      <c r="LLD18" s="974"/>
      <c r="LLE18" s="974"/>
      <c r="LLF18" s="974"/>
      <c r="LLG18" s="974"/>
      <c r="LLH18" s="974"/>
      <c r="LLI18" s="974"/>
      <c r="LLJ18" s="974"/>
      <c r="LLK18" s="974"/>
      <c r="LLL18" s="974"/>
      <c r="LLM18" s="974"/>
      <c r="LLN18" s="974"/>
      <c r="LLO18" s="974"/>
      <c r="LLP18" s="974"/>
      <c r="LLQ18" s="974"/>
      <c r="LLR18" s="974"/>
      <c r="LLS18" s="974"/>
      <c r="LLT18" s="974"/>
      <c r="LLU18" s="974"/>
      <c r="LLV18" s="974"/>
      <c r="LLW18" s="974"/>
      <c r="LLX18" s="974"/>
      <c r="LLY18" s="974"/>
      <c r="LLZ18" s="974"/>
      <c r="LMA18" s="974"/>
      <c r="LMB18" s="974"/>
      <c r="LMC18" s="974"/>
      <c r="LMD18" s="974"/>
      <c r="LME18" s="974"/>
      <c r="LMF18" s="974"/>
      <c r="LMG18" s="974"/>
      <c r="LMH18" s="974"/>
      <c r="LMI18" s="974"/>
      <c r="LMJ18" s="974"/>
      <c r="LMK18" s="974"/>
      <c r="LML18" s="974"/>
      <c r="LMM18" s="974"/>
      <c r="LMN18" s="974"/>
      <c r="LMO18" s="974"/>
      <c r="LMP18" s="974"/>
      <c r="LMQ18" s="974"/>
      <c r="LMR18" s="974"/>
      <c r="LMS18" s="974"/>
      <c r="LMT18" s="974"/>
      <c r="LMU18" s="974"/>
      <c r="LMV18" s="974"/>
      <c r="LMW18" s="974"/>
      <c r="LMX18" s="974"/>
      <c r="LMY18" s="974"/>
      <c r="LMZ18" s="974"/>
      <c r="LNA18" s="974"/>
      <c r="LNB18" s="974"/>
      <c r="LNC18" s="974"/>
      <c r="LND18" s="974"/>
      <c r="LNE18" s="974"/>
      <c r="LNF18" s="974"/>
      <c r="LNG18" s="974"/>
      <c r="LNH18" s="974"/>
      <c r="LNI18" s="974"/>
      <c r="LNJ18" s="974"/>
      <c r="LNK18" s="974"/>
      <c r="LNL18" s="974"/>
      <c r="LNM18" s="974"/>
      <c r="LNN18" s="974"/>
      <c r="LNO18" s="974"/>
      <c r="LNP18" s="974"/>
      <c r="LNQ18" s="974"/>
      <c r="LNR18" s="974"/>
      <c r="LNS18" s="974"/>
      <c r="LNT18" s="974"/>
      <c r="LNU18" s="974"/>
      <c r="LNV18" s="974"/>
      <c r="LNW18" s="974"/>
      <c r="LNX18" s="974"/>
      <c r="LNY18" s="974"/>
      <c r="LNZ18" s="974"/>
      <c r="LOA18" s="974"/>
      <c r="LOB18" s="974"/>
      <c r="LOC18" s="974"/>
      <c r="LOD18" s="974"/>
      <c r="LOE18" s="974"/>
      <c r="LOF18" s="974"/>
      <c r="LOG18" s="974"/>
      <c r="LOH18" s="974"/>
      <c r="LOI18" s="974"/>
      <c r="LOJ18" s="974"/>
      <c r="LOK18" s="974"/>
      <c r="LOL18" s="974"/>
      <c r="LOM18" s="974"/>
      <c r="LON18" s="974"/>
      <c r="LOO18" s="974"/>
      <c r="LOP18" s="974"/>
      <c r="LOQ18" s="974"/>
      <c r="LOR18" s="974"/>
      <c r="LOS18" s="974"/>
      <c r="LOT18" s="974"/>
      <c r="LOU18" s="974"/>
      <c r="LOV18" s="974"/>
      <c r="LOW18" s="974"/>
      <c r="LOX18" s="974"/>
      <c r="LOY18" s="974"/>
      <c r="LOZ18" s="974"/>
      <c r="LPA18" s="974"/>
      <c r="LPB18" s="974"/>
      <c r="LPC18" s="974"/>
      <c r="LPD18" s="974"/>
      <c r="LPE18" s="974"/>
      <c r="LPF18" s="974"/>
      <c r="LPG18" s="974"/>
      <c r="LPH18" s="974"/>
      <c r="LPI18" s="974"/>
      <c r="LPJ18" s="974"/>
      <c r="LPK18" s="974"/>
      <c r="LPL18" s="974"/>
      <c r="LPM18" s="974"/>
      <c r="LPN18" s="974"/>
      <c r="LPO18" s="974"/>
      <c r="LPP18" s="974"/>
      <c r="LPQ18" s="974"/>
      <c r="LPR18" s="974"/>
      <c r="LPS18" s="974"/>
      <c r="LPT18" s="974"/>
      <c r="LPU18" s="974"/>
      <c r="LPV18" s="974"/>
      <c r="LPW18" s="974"/>
      <c r="LPX18" s="974"/>
      <c r="LPY18" s="974"/>
      <c r="LPZ18" s="974"/>
      <c r="LQA18" s="974"/>
      <c r="LQB18" s="974"/>
      <c r="LQC18" s="974"/>
      <c r="LQD18" s="974"/>
      <c r="LQE18" s="974"/>
      <c r="LQF18" s="974"/>
      <c r="LQG18" s="974"/>
      <c r="LQH18" s="974"/>
      <c r="LQI18" s="974"/>
      <c r="LQJ18" s="974"/>
      <c r="LQK18" s="974"/>
      <c r="LQL18" s="974"/>
      <c r="LQM18" s="974"/>
      <c r="LQN18" s="974"/>
      <c r="LQO18" s="974"/>
      <c r="LQP18" s="974"/>
      <c r="LQQ18" s="974"/>
      <c r="LQR18" s="974"/>
      <c r="LQS18" s="974"/>
      <c r="LQT18" s="974"/>
      <c r="LQU18" s="974"/>
      <c r="LQV18" s="974"/>
      <c r="LQW18" s="974"/>
      <c r="LQX18" s="974"/>
      <c r="LQY18" s="974"/>
      <c r="LQZ18" s="974"/>
      <c r="LRA18" s="974"/>
      <c r="LRB18" s="974"/>
      <c r="LRC18" s="974"/>
      <c r="LRD18" s="974"/>
      <c r="LRE18" s="974"/>
      <c r="LRF18" s="974"/>
      <c r="LRG18" s="974"/>
      <c r="LRH18" s="974"/>
      <c r="LRI18" s="974"/>
      <c r="LRJ18" s="974"/>
      <c r="LRK18" s="974"/>
      <c r="LRL18" s="974"/>
      <c r="LRM18" s="974"/>
      <c r="LRN18" s="974"/>
      <c r="LRO18" s="974"/>
      <c r="LRP18" s="974"/>
      <c r="LRQ18" s="974"/>
      <c r="LRR18" s="974"/>
      <c r="LRS18" s="974"/>
      <c r="LRT18" s="974"/>
      <c r="LRU18" s="974"/>
      <c r="LRV18" s="974"/>
      <c r="LRW18" s="974"/>
      <c r="LRX18" s="974"/>
      <c r="LRY18" s="974"/>
      <c r="LRZ18" s="974"/>
      <c r="LSA18" s="974"/>
      <c r="LSB18" s="974"/>
      <c r="LSC18" s="974"/>
      <c r="LSD18" s="974"/>
      <c r="LSE18" s="974"/>
      <c r="LSF18" s="974"/>
      <c r="LSG18" s="974"/>
      <c r="LSH18" s="974"/>
      <c r="LSI18" s="974"/>
      <c r="LSJ18" s="974"/>
      <c r="LSK18" s="974"/>
      <c r="LSL18" s="974"/>
      <c r="LSM18" s="974"/>
      <c r="LSN18" s="974"/>
      <c r="LSO18" s="974"/>
      <c r="LSP18" s="974"/>
      <c r="LSQ18" s="974"/>
      <c r="LSR18" s="974"/>
      <c r="LSS18" s="974"/>
      <c r="LST18" s="974"/>
      <c r="LSU18" s="974"/>
      <c r="LSV18" s="974"/>
      <c r="LSW18" s="974"/>
      <c r="LSX18" s="974"/>
      <c r="LSY18" s="974"/>
      <c r="LSZ18" s="974"/>
      <c r="LTA18" s="974"/>
      <c r="LTB18" s="974"/>
      <c r="LTC18" s="974"/>
      <c r="LTD18" s="974"/>
      <c r="LTE18" s="974"/>
      <c r="LTF18" s="974"/>
      <c r="LTG18" s="974"/>
      <c r="LTH18" s="974"/>
      <c r="LTI18" s="974"/>
      <c r="LTJ18" s="974"/>
      <c r="LTK18" s="974"/>
      <c r="LTL18" s="974"/>
      <c r="LTM18" s="974"/>
      <c r="LTN18" s="974"/>
      <c r="LTO18" s="974"/>
      <c r="LTP18" s="974"/>
      <c r="LTQ18" s="974"/>
      <c r="LTR18" s="974"/>
      <c r="LTS18" s="974"/>
      <c r="LTT18" s="974"/>
      <c r="LTU18" s="974"/>
      <c r="LTV18" s="974"/>
      <c r="LTW18" s="974"/>
      <c r="LTX18" s="974"/>
      <c r="LTY18" s="974"/>
      <c r="LTZ18" s="974"/>
      <c r="LUA18" s="974"/>
      <c r="LUB18" s="974"/>
      <c r="LUC18" s="974"/>
      <c r="LUD18" s="974"/>
      <c r="LUE18" s="974"/>
      <c r="LUF18" s="974"/>
      <c r="LUG18" s="974"/>
      <c r="LUH18" s="974"/>
      <c r="LUI18" s="974"/>
      <c r="LUJ18" s="974"/>
      <c r="LUK18" s="974"/>
      <c r="LUL18" s="974"/>
      <c r="LUM18" s="974"/>
      <c r="LUN18" s="974"/>
      <c r="LUO18" s="974"/>
      <c r="LUP18" s="974"/>
      <c r="LUQ18" s="974"/>
      <c r="LUR18" s="974"/>
      <c r="LUS18" s="974"/>
      <c r="LUT18" s="974"/>
      <c r="LUU18" s="974"/>
      <c r="LUV18" s="974"/>
      <c r="LUW18" s="974"/>
      <c r="LUX18" s="974"/>
      <c r="LUY18" s="974"/>
      <c r="LUZ18" s="974"/>
      <c r="LVA18" s="974"/>
      <c r="LVB18" s="974"/>
      <c r="LVC18" s="974"/>
      <c r="LVD18" s="974"/>
      <c r="LVE18" s="974"/>
      <c r="LVF18" s="974"/>
      <c r="LVG18" s="974"/>
      <c r="LVH18" s="974"/>
      <c r="LVI18" s="974"/>
      <c r="LVJ18" s="974"/>
      <c r="LVK18" s="974"/>
      <c r="LVL18" s="974"/>
      <c r="LVM18" s="974"/>
      <c r="LVN18" s="974"/>
      <c r="LVO18" s="974"/>
      <c r="LVP18" s="974"/>
      <c r="LVQ18" s="974"/>
      <c r="LVR18" s="974"/>
      <c r="LVS18" s="974"/>
      <c r="LVT18" s="974"/>
      <c r="LVU18" s="974"/>
      <c r="LVV18" s="974"/>
      <c r="LVW18" s="974"/>
      <c r="LVX18" s="974"/>
      <c r="LVY18" s="974"/>
      <c r="LVZ18" s="974"/>
      <c r="LWA18" s="974"/>
      <c r="LWB18" s="974"/>
      <c r="LWC18" s="974"/>
      <c r="LWD18" s="974"/>
      <c r="LWE18" s="974"/>
      <c r="LWF18" s="974"/>
      <c r="LWG18" s="974"/>
      <c r="LWH18" s="974"/>
      <c r="LWI18" s="974"/>
      <c r="LWJ18" s="974"/>
      <c r="LWK18" s="974"/>
      <c r="LWL18" s="974"/>
      <c r="LWM18" s="974"/>
      <c r="LWN18" s="974"/>
      <c r="LWO18" s="974"/>
      <c r="LWP18" s="974"/>
      <c r="LWQ18" s="974"/>
      <c r="LWR18" s="974"/>
      <c r="LWS18" s="974"/>
      <c r="LWT18" s="974"/>
      <c r="LWU18" s="974"/>
      <c r="LWV18" s="974"/>
      <c r="LWW18" s="974"/>
      <c r="LWX18" s="974"/>
      <c r="LWY18" s="974"/>
      <c r="LWZ18" s="974"/>
      <c r="LXA18" s="974"/>
      <c r="LXB18" s="974"/>
      <c r="LXC18" s="974"/>
      <c r="LXD18" s="974"/>
      <c r="LXE18" s="974"/>
      <c r="LXF18" s="974"/>
      <c r="LXG18" s="974"/>
      <c r="LXH18" s="974"/>
      <c r="LXI18" s="974"/>
      <c r="LXJ18" s="974"/>
      <c r="LXK18" s="974"/>
      <c r="LXL18" s="974"/>
      <c r="LXM18" s="974"/>
      <c r="LXN18" s="974"/>
      <c r="LXO18" s="974"/>
      <c r="LXP18" s="974"/>
      <c r="LXQ18" s="974"/>
      <c r="LXR18" s="974"/>
      <c r="LXS18" s="974"/>
      <c r="LXT18" s="974"/>
      <c r="LXU18" s="974"/>
      <c r="LXV18" s="974"/>
      <c r="LXW18" s="974"/>
      <c r="LXX18" s="974"/>
      <c r="LXY18" s="974"/>
      <c r="LXZ18" s="974"/>
      <c r="LYA18" s="974"/>
      <c r="LYB18" s="974"/>
      <c r="LYC18" s="974"/>
      <c r="LYD18" s="974"/>
      <c r="LYE18" s="974"/>
      <c r="LYF18" s="974"/>
      <c r="LYG18" s="974"/>
      <c r="LYH18" s="974"/>
      <c r="LYI18" s="974"/>
      <c r="LYJ18" s="974"/>
      <c r="LYK18" s="974"/>
      <c r="LYL18" s="974"/>
      <c r="LYM18" s="974"/>
      <c r="LYN18" s="974"/>
      <c r="LYO18" s="974"/>
      <c r="LYP18" s="974"/>
      <c r="LYQ18" s="974"/>
      <c r="LYR18" s="974"/>
      <c r="LYS18" s="974"/>
      <c r="LYT18" s="974"/>
      <c r="LYU18" s="974"/>
      <c r="LYV18" s="974"/>
      <c r="LYW18" s="974"/>
      <c r="LYX18" s="974"/>
      <c r="LYY18" s="974"/>
      <c r="LYZ18" s="974"/>
      <c r="LZA18" s="974"/>
      <c r="LZB18" s="974"/>
      <c r="LZC18" s="974"/>
      <c r="LZD18" s="974"/>
      <c r="LZE18" s="974"/>
      <c r="LZF18" s="974"/>
      <c r="LZG18" s="974"/>
      <c r="LZH18" s="974"/>
      <c r="LZI18" s="974"/>
      <c r="LZJ18" s="974"/>
      <c r="LZK18" s="974"/>
      <c r="LZL18" s="974"/>
      <c r="LZM18" s="974"/>
      <c r="LZN18" s="974"/>
      <c r="LZO18" s="974"/>
      <c r="LZP18" s="974"/>
      <c r="LZQ18" s="974"/>
      <c r="LZR18" s="974"/>
      <c r="LZS18" s="974"/>
      <c r="LZT18" s="974"/>
      <c r="LZU18" s="974"/>
      <c r="LZV18" s="974"/>
      <c r="LZW18" s="974"/>
      <c r="LZX18" s="974"/>
      <c r="LZY18" s="974"/>
      <c r="LZZ18" s="974"/>
      <c r="MAA18" s="974"/>
      <c r="MAB18" s="974"/>
      <c r="MAC18" s="974"/>
      <c r="MAD18" s="974"/>
      <c r="MAE18" s="974"/>
      <c r="MAF18" s="974"/>
      <c r="MAG18" s="974"/>
      <c r="MAH18" s="974"/>
      <c r="MAI18" s="974"/>
      <c r="MAJ18" s="974"/>
      <c r="MAK18" s="974"/>
      <c r="MAL18" s="974"/>
      <c r="MAM18" s="974"/>
      <c r="MAN18" s="974"/>
      <c r="MAO18" s="974"/>
      <c r="MAP18" s="974"/>
      <c r="MAQ18" s="974"/>
      <c r="MAR18" s="974"/>
      <c r="MAS18" s="974"/>
      <c r="MAT18" s="974"/>
      <c r="MAU18" s="974"/>
      <c r="MAV18" s="974"/>
      <c r="MAW18" s="974"/>
      <c r="MAX18" s="974"/>
      <c r="MAY18" s="974"/>
      <c r="MAZ18" s="974"/>
      <c r="MBA18" s="974"/>
      <c r="MBB18" s="974"/>
      <c r="MBC18" s="974"/>
      <c r="MBD18" s="974"/>
      <c r="MBE18" s="974"/>
      <c r="MBF18" s="974"/>
      <c r="MBG18" s="974"/>
      <c r="MBH18" s="974"/>
      <c r="MBI18" s="974"/>
      <c r="MBJ18" s="974"/>
      <c r="MBK18" s="974"/>
      <c r="MBL18" s="974"/>
      <c r="MBM18" s="974"/>
      <c r="MBN18" s="974"/>
      <c r="MBO18" s="974"/>
      <c r="MBP18" s="974"/>
      <c r="MBQ18" s="974"/>
      <c r="MBR18" s="974"/>
      <c r="MBS18" s="974"/>
      <c r="MBT18" s="974"/>
      <c r="MBU18" s="974"/>
      <c r="MBV18" s="974"/>
      <c r="MBW18" s="974"/>
      <c r="MBX18" s="974"/>
      <c r="MBY18" s="974"/>
      <c r="MBZ18" s="974"/>
      <c r="MCA18" s="974"/>
      <c r="MCB18" s="974"/>
      <c r="MCC18" s="974"/>
      <c r="MCD18" s="974"/>
      <c r="MCE18" s="974"/>
      <c r="MCF18" s="974"/>
      <c r="MCG18" s="974"/>
      <c r="MCH18" s="974"/>
      <c r="MCI18" s="974"/>
      <c r="MCJ18" s="974"/>
      <c r="MCK18" s="974"/>
      <c r="MCL18" s="974"/>
      <c r="MCM18" s="974"/>
      <c r="MCN18" s="974"/>
      <c r="MCO18" s="974"/>
      <c r="MCP18" s="974"/>
      <c r="MCQ18" s="974"/>
      <c r="MCR18" s="974"/>
      <c r="MCS18" s="974"/>
      <c r="MCT18" s="974"/>
      <c r="MCU18" s="974"/>
      <c r="MCV18" s="974"/>
      <c r="MCW18" s="974"/>
      <c r="MCX18" s="974"/>
      <c r="MCY18" s="974"/>
      <c r="MCZ18" s="974"/>
      <c r="MDA18" s="974"/>
      <c r="MDB18" s="974"/>
      <c r="MDC18" s="974"/>
      <c r="MDD18" s="974"/>
      <c r="MDE18" s="974"/>
      <c r="MDF18" s="974"/>
      <c r="MDG18" s="974"/>
      <c r="MDH18" s="974"/>
      <c r="MDI18" s="974"/>
      <c r="MDJ18" s="974"/>
      <c r="MDK18" s="974"/>
      <c r="MDL18" s="974"/>
      <c r="MDM18" s="974"/>
      <c r="MDN18" s="974"/>
      <c r="MDO18" s="974"/>
      <c r="MDP18" s="974"/>
      <c r="MDQ18" s="974"/>
      <c r="MDR18" s="974"/>
      <c r="MDS18" s="974"/>
      <c r="MDT18" s="974"/>
      <c r="MDU18" s="974"/>
      <c r="MDV18" s="974"/>
      <c r="MDW18" s="974"/>
      <c r="MDX18" s="974"/>
      <c r="MDY18" s="974"/>
      <c r="MDZ18" s="974"/>
      <c r="MEA18" s="974"/>
      <c r="MEB18" s="974"/>
      <c r="MEC18" s="974"/>
      <c r="MED18" s="974"/>
      <c r="MEE18" s="974"/>
      <c r="MEF18" s="974"/>
      <c r="MEG18" s="974"/>
      <c r="MEH18" s="974"/>
      <c r="MEI18" s="974"/>
      <c r="MEJ18" s="974"/>
      <c r="MEK18" s="974"/>
      <c r="MEL18" s="974"/>
      <c r="MEM18" s="974"/>
      <c r="MEN18" s="974"/>
      <c r="MEO18" s="974"/>
      <c r="MEP18" s="974"/>
      <c r="MEQ18" s="974"/>
      <c r="MER18" s="974"/>
      <c r="MES18" s="974"/>
      <c r="MET18" s="974"/>
      <c r="MEU18" s="974"/>
      <c r="MEV18" s="974"/>
      <c r="MEW18" s="974"/>
      <c r="MEX18" s="974"/>
      <c r="MEY18" s="974"/>
      <c r="MEZ18" s="974"/>
      <c r="MFA18" s="974"/>
      <c r="MFB18" s="974"/>
      <c r="MFC18" s="974"/>
      <c r="MFD18" s="974"/>
      <c r="MFE18" s="974"/>
      <c r="MFF18" s="974"/>
      <c r="MFG18" s="974"/>
      <c r="MFH18" s="974"/>
      <c r="MFI18" s="974"/>
      <c r="MFJ18" s="974"/>
      <c r="MFK18" s="974"/>
      <c r="MFL18" s="974"/>
      <c r="MFM18" s="974"/>
      <c r="MFN18" s="974"/>
      <c r="MFO18" s="974"/>
      <c r="MFP18" s="974"/>
      <c r="MFQ18" s="974"/>
      <c r="MFR18" s="974"/>
      <c r="MFS18" s="974"/>
      <c r="MFT18" s="974"/>
      <c r="MFU18" s="974"/>
      <c r="MFV18" s="974"/>
      <c r="MFW18" s="974"/>
      <c r="MFX18" s="974"/>
      <c r="MFY18" s="974"/>
      <c r="MFZ18" s="974"/>
      <c r="MGA18" s="974"/>
      <c r="MGB18" s="974"/>
      <c r="MGC18" s="974"/>
      <c r="MGD18" s="974"/>
      <c r="MGE18" s="974"/>
      <c r="MGF18" s="974"/>
      <c r="MGG18" s="974"/>
      <c r="MGH18" s="974"/>
      <c r="MGI18" s="974"/>
      <c r="MGJ18" s="974"/>
      <c r="MGK18" s="974"/>
      <c r="MGL18" s="974"/>
      <c r="MGM18" s="974"/>
      <c r="MGN18" s="974"/>
      <c r="MGO18" s="974"/>
      <c r="MGP18" s="974"/>
      <c r="MGQ18" s="974"/>
      <c r="MGR18" s="974"/>
      <c r="MGS18" s="974"/>
      <c r="MGT18" s="974"/>
      <c r="MGU18" s="974"/>
      <c r="MGV18" s="974"/>
      <c r="MGW18" s="974"/>
      <c r="MGX18" s="974"/>
      <c r="MGY18" s="974"/>
      <c r="MGZ18" s="974"/>
      <c r="MHA18" s="974"/>
      <c r="MHB18" s="974"/>
      <c r="MHC18" s="974"/>
      <c r="MHD18" s="974"/>
      <c r="MHE18" s="974"/>
      <c r="MHF18" s="974"/>
      <c r="MHG18" s="974"/>
      <c r="MHH18" s="974"/>
      <c r="MHI18" s="974"/>
      <c r="MHJ18" s="974"/>
      <c r="MHK18" s="974"/>
      <c r="MHL18" s="974"/>
      <c r="MHM18" s="974"/>
      <c r="MHN18" s="974"/>
      <c r="MHO18" s="974"/>
      <c r="MHP18" s="974"/>
      <c r="MHQ18" s="974"/>
      <c r="MHR18" s="974"/>
      <c r="MHS18" s="974"/>
      <c r="MHT18" s="974"/>
      <c r="MHU18" s="974"/>
      <c r="MHV18" s="974"/>
      <c r="MHW18" s="974"/>
      <c r="MHX18" s="974"/>
      <c r="MHY18" s="974"/>
      <c r="MHZ18" s="974"/>
      <c r="MIA18" s="974"/>
      <c r="MIB18" s="974"/>
      <c r="MIC18" s="974"/>
      <c r="MID18" s="974"/>
      <c r="MIE18" s="974"/>
      <c r="MIF18" s="974"/>
      <c r="MIG18" s="974"/>
      <c r="MIH18" s="974"/>
      <c r="MII18" s="974"/>
      <c r="MIJ18" s="974"/>
      <c r="MIK18" s="974"/>
      <c r="MIL18" s="974"/>
      <c r="MIM18" s="974"/>
      <c r="MIN18" s="974"/>
      <c r="MIO18" s="974"/>
      <c r="MIP18" s="974"/>
      <c r="MIQ18" s="974"/>
      <c r="MIR18" s="974"/>
      <c r="MIS18" s="974"/>
      <c r="MIT18" s="974"/>
      <c r="MIU18" s="974"/>
      <c r="MIV18" s="974"/>
      <c r="MIW18" s="974"/>
      <c r="MIX18" s="974"/>
      <c r="MIY18" s="974"/>
      <c r="MIZ18" s="974"/>
      <c r="MJA18" s="974"/>
      <c r="MJB18" s="974"/>
      <c r="MJC18" s="974"/>
      <c r="MJD18" s="974"/>
      <c r="MJE18" s="974"/>
      <c r="MJF18" s="974"/>
      <c r="MJG18" s="974"/>
      <c r="MJH18" s="974"/>
      <c r="MJI18" s="974"/>
      <c r="MJJ18" s="974"/>
      <c r="MJK18" s="974"/>
      <c r="MJL18" s="974"/>
      <c r="MJM18" s="974"/>
      <c r="MJN18" s="974"/>
      <c r="MJO18" s="974"/>
      <c r="MJP18" s="974"/>
      <c r="MJQ18" s="974"/>
      <c r="MJR18" s="974"/>
      <c r="MJS18" s="974"/>
      <c r="MJT18" s="974"/>
      <c r="MJU18" s="974"/>
      <c r="MJV18" s="974"/>
      <c r="MJW18" s="974"/>
      <c r="MJX18" s="974"/>
      <c r="MJY18" s="974"/>
      <c r="MJZ18" s="974"/>
      <c r="MKA18" s="974"/>
      <c r="MKB18" s="974"/>
      <c r="MKC18" s="974"/>
      <c r="MKD18" s="974"/>
      <c r="MKE18" s="974"/>
      <c r="MKF18" s="974"/>
      <c r="MKG18" s="974"/>
      <c r="MKH18" s="974"/>
      <c r="MKI18" s="974"/>
      <c r="MKJ18" s="974"/>
      <c r="MKK18" s="974"/>
      <c r="MKL18" s="974"/>
      <c r="MKM18" s="974"/>
      <c r="MKN18" s="974"/>
      <c r="MKO18" s="974"/>
      <c r="MKP18" s="974"/>
      <c r="MKQ18" s="974"/>
      <c r="MKR18" s="974"/>
      <c r="MKS18" s="974"/>
      <c r="MKT18" s="974"/>
      <c r="MKU18" s="974"/>
      <c r="MKV18" s="974"/>
      <c r="MKW18" s="974"/>
      <c r="MKX18" s="974"/>
      <c r="MKY18" s="974"/>
      <c r="MKZ18" s="974"/>
      <c r="MLA18" s="974"/>
      <c r="MLB18" s="974"/>
      <c r="MLC18" s="974"/>
      <c r="MLD18" s="974"/>
      <c r="MLE18" s="974"/>
      <c r="MLF18" s="974"/>
      <c r="MLG18" s="974"/>
      <c r="MLH18" s="974"/>
      <c r="MLI18" s="974"/>
      <c r="MLJ18" s="974"/>
      <c r="MLK18" s="974"/>
      <c r="MLL18" s="974"/>
      <c r="MLM18" s="974"/>
      <c r="MLN18" s="974"/>
      <c r="MLO18" s="974"/>
      <c r="MLP18" s="974"/>
      <c r="MLQ18" s="974"/>
      <c r="MLR18" s="974"/>
      <c r="MLS18" s="974"/>
      <c r="MLT18" s="974"/>
      <c r="MLU18" s="974"/>
      <c r="MLV18" s="974"/>
      <c r="MLW18" s="974"/>
      <c r="MLX18" s="974"/>
      <c r="MLY18" s="974"/>
      <c r="MLZ18" s="974"/>
      <c r="MMA18" s="974"/>
      <c r="MMB18" s="974"/>
      <c r="MMC18" s="974"/>
      <c r="MMD18" s="974"/>
      <c r="MME18" s="974"/>
      <c r="MMF18" s="974"/>
      <c r="MMG18" s="974"/>
      <c r="MMH18" s="974"/>
      <c r="MMI18" s="974"/>
      <c r="MMJ18" s="974"/>
      <c r="MMK18" s="974"/>
      <c r="MML18" s="974"/>
      <c r="MMM18" s="974"/>
      <c r="MMN18" s="974"/>
      <c r="MMO18" s="974"/>
      <c r="MMP18" s="974"/>
      <c r="MMQ18" s="974"/>
      <c r="MMR18" s="974"/>
      <c r="MMS18" s="974"/>
      <c r="MMT18" s="974"/>
      <c r="MMU18" s="974"/>
      <c r="MMV18" s="974"/>
      <c r="MMW18" s="974"/>
      <c r="MMX18" s="974"/>
      <c r="MMY18" s="974"/>
      <c r="MMZ18" s="974"/>
      <c r="MNA18" s="974"/>
      <c r="MNB18" s="974"/>
      <c r="MNC18" s="974"/>
      <c r="MND18" s="974"/>
      <c r="MNE18" s="974"/>
      <c r="MNF18" s="974"/>
      <c r="MNG18" s="974"/>
      <c r="MNH18" s="974"/>
      <c r="MNI18" s="974"/>
      <c r="MNJ18" s="974"/>
      <c r="MNK18" s="974"/>
      <c r="MNL18" s="974"/>
      <c r="MNM18" s="974"/>
      <c r="MNN18" s="974"/>
      <c r="MNO18" s="974"/>
      <c r="MNP18" s="974"/>
      <c r="MNQ18" s="974"/>
      <c r="MNR18" s="974"/>
      <c r="MNS18" s="974"/>
      <c r="MNT18" s="974"/>
      <c r="MNU18" s="974"/>
      <c r="MNV18" s="974"/>
      <c r="MNW18" s="974"/>
      <c r="MNX18" s="974"/>
      <c r="MNY18" s="974"/>
      <c r="MNZ18" s="974"/>
      <c r="MOA18" s="974"/>
      <c r="MOB18" s="974"/>
      <c r="MOC18" s="974"/>
      <c r="MOD18" s="974"/>
      <c r="MOE18" s="974"/>
      <c r="MOF18" s="974"/>
      <c r="MOG18" s="974"/>
      <c r="MOH18" s="974"/>
      <c r="MOI18" s="974"/>
      <c r="MOJ18" s="974"/>
      <c r="MOK18" s="974"/>
      <c r="MOL18" s="974"/>
      <c r="MOM18" s="974"/>
      <c r="MON18" s="974"/>
      <c r="MOO18" s="974"/>
      <c r="MOP18" s="974"/>
      <c r="MOQ18" s="974"/>
      <c r="MOR18" s="974"/>
      <c r="MOS18" s="974"/>
      <c r="MOT18" s="974"/>
      <c r="MOU18" s="974"/>
      <c r="MOV18" s="974"/>
      <c r="MOW18" s="974"/>
      <c r="MOX18" s="974"/>
      <c r="MOY18" s="974"/>
      <c r="MOZ18" s="974"/>
      <c r="MPA18" s="974"/>
      <c r="MPB18" s="974"/>
      <c r="MPC18" s="974"/>
      <c r="MPD18" s="974"/>
      <c r="MPE18" s="974"/>
      <c r="MPF18" s="974"/>
      <c r="MPG18" s="974"/>
      <c r="MPH18" s="974"/>
      <c r="MPI18" s="974"/>
      <c r="MPJ18" s="974"/>
      <c r="MPK18" s="974"/>
      <c r="MPL18" s="974"/>
      <c r="MPM18" s="974"/>
      <c r="MPN18" s="974"/>
      <c r="MPO18" s="974"/>
      <c r="MPP18" s="974"/>
      <c r="MPQ18" s="974"/>
      <c r="MPR18" s="974"/>
      <c r="MPS18" s="974"/>
      <c r="MPT18" s="974"/>
      <c r="MPU18" s="974"/>
      <c r="MPV18" s="974"/>
      <c r="MPW18" s="974"/>
      <c r="MPX18" s="974"/>
      <c r="MPY18" s="974"/>
      <c r="MPZ18" s="974"/>
      <c r="MQA18" s="974"/>
      <c r="MQB18" s="974"/>
      <c r="MQC18" s="974"/>
      <c r="MQD18" s="974"/>
      <c r="MQE18" s="974"/>
      <c r="MQF18" s="974"/>
      <c r="MQG18" s="974"/>
      <c r="MQH18" s="974"/>
      <c r="MQI18" s="974"/>
      <c r="MQJ18" s="974"/>
      <c r="MQK18" s="974"/>
      <c r="MQL18" s="974"/>
      <c r="MQM18" s="974"/>
      <c r="MQN18" s="974"/>
      <c r="MQO18" s="974"/>
      <c r="MQP18" s="974"/>
      <c r="MQQ18" s="974"/>
      <c r="MQR18" s="974"/>
      <c r="MQS18" s="974"/>
      <c r="MQT18" s="974"/>
      <c r="MQU18" s="974"/>
      <c r="MQV18" s="974"/>
      <c r="MQW18" s="974"/>
      <c r="MQX18" s="974"/>
      <c r="MQY18" s="974"/>
      <c r="MQZ18" s="974"/>
      <c r="MRA18" s="974"/>
      <c r="MRB18" s="974"/>
      <c r="MRC18" s="974"/>
      <c r="MRD18" s="974"/>
      <c r="MRE18" s="974"/>
      <c r="MRF18" s="974"/>
      <c r="MRG18" s="974"/>
      <c r="MRH18" s="974"/>
      <c r="MRI18" s="974"/>
      <c r="MRJ18" s="974"/>
      <c r="MRK18" s="974"/>
      <c r="MRL18" s="974"/>
      <c r="MRM18" s="974"/>
      <c r="MRN18" s="974"/>
      <c r="MRO18" s="974"/>
      <c r="MRP18" s="974"/>
      <c r="MRQ18" s="974"/>
      <c r="MRR18" s="974"/>
      <c r="MRS18" s="974"/>
      <c r="MRT18" s="974"/>
      <c r="MRU18" s="974"/>
      <c r="MRV18" s="974"/>
      <c r="MRW18" s="974"/>
      <c r="MRX18" s="974"/>
      <c r="MRY18" s="974"/>
      <c r="MRZ18" s="974"/>
      <c r="MSA18" s="974"/>
      <c r="MSB18" s="974"/>
      <c r="MSC18" s="974"/>
      <c r="MSD18" s="974"/>
      <c r="MSE18" s="974"/>
      <c r="MSF18" s="974"/>
      <c r="MSG18" s="974"/>
      <c r="MSH18" s="974"/>
      <c r="MSI18" s="974"/>
      <c r="MSJ18" s="974"/>
      <c r="MSK18" s="974"/>
      <c r="MSL18" s="974"/>
      <c r="MSM18" s="974"/>
      <c r="MSN18" s="974"/>
      <c r="MSO18" s="974"/>
      <c r="MSP18" s="974"/>
      <c r="MSQ18" s="974"/>
      <c r="MSR18" s="974"/>
      <c r="MSS18" s="974"/>
      <c r="MST18" s="974"/>
      <c r="MSU18" s="974"/>
      <c r="MSV18" s="974"/>
      <c r="MSW18" s="974"/>
      <c r="MSX18" s="974"/>
      <c r="MSY18" s="974"/>
      <c r="MSZ18" s="974"/>
      <c r="MTA18" s="974"/>
      <c r="MTB18" s="974"/>
      <c r="MTC18" s="974"/>
      <c r="MTD18" s="974"/>
      <c r="MTE18" s="974"/>
      <c r="MTF18" s="974"/>
      <c r="MTG18" s="974"/>
      <c r="MTH18" s="974"/>
      <c r="MTI18" s="974"/>
      <c r="MTJ18" s="974"/>
      <c r="MTK18" s="974"/>
      <c r="MTL18" s="974"/>
      <c r="MTM18" s="974"/>
      <c r="MTN18" s="974"/>
      <c r="MTO18" s="974"/>
      <c r="MTP18" s="974"/>
      <c r="MTQ18" s="974"/>
      <c r="MTR18" s="974"/>
      <c r="MTS18" s="974"/>
      <c r="MTT18" s="974"/>
      <c r="MTU18" s="974"/>
      <c r="MTV18" s="974"/>
      <c r="MTW18" s="974"/>
      <c r="MTX18" s="974"/>
      <c r="MTY18" s="974"/>
      <c r="MTZ18" s="974"/>
      <c r="MUA18" s="974"/>
      <c r="MUB18" s="974"/>
      <c r="MUC18" s="974"/>
      <c r="MUD18" s="974"/>
      <c r="MUE18" s="974"/>
      <c r="MUF18" s="974"/>
      <c r="MUG18" s="974"/>
      <c r="MUH18" s="974"/>
      <c r="MUI18" s="974"/>
      <c r="MUJ18" s="974"/>
      <c r="MUK18" s="974"/>
      <c r="MUL18" s="974"/>
      <c r="MUM18" s="974"/>
      <c r="MUN18" s="974"/>
      <c r="MUO18" s="974"/>
      <c r="MUP18" s="974"/>
      <c r="MUQ18" s="974"/>
      <c r="MUR18" s="974"/>
      <c r="MUS18" s="974"/>
      <c r="MUT18" s="974"/>
      <c r="MUU18" s="974"/>
      <c r="MUV18" s="974"/>
      <c r="MUW18" s="974"/>
      <c r="MUX18" s="974"/>
      <c r="MUY18" s="974"/>
      <c r="MUZ18" s="974"/>
      <c r="MVA18" s="974"/>
      <c r="MVB18" s="974"/>
      <c r="MVC18" s="974"/>
      <c r="MVD18" s="974"/>
      <c r="MVE18" s="974"/>
      <c r="MVF18" s="974"/>
      <c r="MVG18" s="974"/>
      <c r="MVH18" s="974"/>
      <c r="MVI18" s="974"/>
      <c r="MVJ18" s="974"/>
      <c r="MVK18" s="974"/>
      <c r="MVL18" s="974"/>
      <c r="MVM18" s="974"/>
      <c r="MVN18" s="974"/>
      <c r="MVO18" s="974"/>
      <c r="MVP18" s="974"/>
      <c r="MVQ18" s="974"/>
      <c r="MVR18" s="974"/>
      <c r="MVS18" s="974"/>
      <c r="MVT18" s="974"/>
      <c r="MVU18" s="974"/>
      <c r="MVV18" s="974"/>
      <c r="MVW18" s="974"/>
      <c r="MVX18" s="974"/>
      <c r="MVY18" s="974"/>
      <c r="MVZ18" s="974"/>
      <c r="MWA18" s="974"/>
      <c r="MWB18" s="974"/>
      <c r="MWC18" s="974"/>
      <c r="MWD18" s="974"/>
      <c r="MWE18" s="974"/>
      <c r="MWF18" s="974"/>
      <c r="MWG18" s="974"/>
      <c r="MWH18" s="974"/>
      <c r="MWI18" s="974"/>
      <c r="MWJ18" s="974"/>
      <c r="MWK18" s="974"/>
      <c r="MWL18" s="974"/>
      <c r="MWM18" s="974"/>
      <c r="MWN18" s="974"/>
      <c r="MWO18" s="974"/>
      <c r="MWP18" s="974"/>
      <c r="MWQ18" s="974"/>
      <c r="MWR18" s="974"/>
      <c r="MWS18" s="974"/>
      <c r="MWT18" s="974"/>
      <c r="MWU18" s="974"/>
      <c r="MWV18" s="974"/>
      <c r="MWW18" s="974"/>
      <c r="MWX18" s="974"/>
      <c r="MWY18" s="974"/>
      <c r="MWZ18" s="974"/>
      <c r="MXA18" s="974"/>
      <c r="MXB18" s="974"/>
      <c r="MXC18" s="974"/>
      <c r="MXD18" s="974"/>
      <c r="MXE18" s="974"/>
      <c r="MXF18" s="974"/>
      <c r="MXG18" s="974"/>
      <c r="MXH18" s="974"/>
      <c r="MXI18" s="974"/>
      <c r="MXJ18" s="974"/>
      <c r="MXK18" s="974"/>
      <c r="MXL18" s="974"/>
      <c r="MXM18" s="974"/>
      <c r="MXN18" s="974"/>
      <c r="MXO18" s="974"/>
      <c r="MXP18" s="974"/>
      <c r="MXQ18" s="974"/>
      <c r="MXR18" s="974"/>
      <c r="MXS18" s="974"/>
      <c r="MXT18" s="974"/>
      <c r="MXU18" s="974"/>
      <c r="MXV18" s="974"/>
      <c r="MXW18" s="974"/>
      <c r="MXX18" s="974"/>
      <c r="MXY18" s="974"/>
      <c r="MXZ18" s="974"/>
      <c r="MYA18" s="974"/>
      <c r="MYB18" s="974"/>
      <c r="MYC18" s="974"/>
      <c r="MYD18" s="974"/>
      <c r="MYE18" s="974"/>
      <c r="MYF18" s="974"/>
      <c r="MYG18" s="974"/>
      <c r="MYH18" s="974"/>
      <c r="MYI18" s="974"/>
      <c r="MYJ18" s="974"/>
      <c r="MYK18" s="974"/>
      <c r="MYL18" s="974"/>
      <c r="MYM18" s="974"/>
      <c r="MYN18" s="974"/>
      <c r="MYO18" s="974"/>
      <c r="MYP18" s="974"/>
      <c r="MYQ18" s="974"/>
      <c r="MYR18" s="974"/>
      <c r="MYS18" s="974"/>
      <c r="MYT18" s="974"/>
      <c r="MYU18" s="974"/>
      <c r="MYV18" s="974"/>
      <c r="MYW18" s="974"/>
      <c r="MYX18" s="974"/>
      <c r="MYY18" s="974"/>
      <c r="MYZ18" s="974"/>
      <c r="MZA18" s="974"/>
      <c r="MZB18" s="974"/>
      <c r="MZC18" s="974"/>
      <c r="MZD18" s="974"/>
      <c r="MZE18" s="974"/>
      <c r="MZF18" s="974"/>
      <c r="MZG18" s="974"/>
      <c r="MZH18" s="974"/>
      <c r="MZI18" s="974"/>
      <c r="MZJ18" s="974"/>
      <c r="MZK18" s="974"/>
      <c r="MZL18" s="974"/>
      <c r="MZM18" s="974"/>
      <c r="MZN18" s="974"/>
      <c r="MZO18" s="974"/>
      <c r="MZP18" s="974"/>
      <c r="MZQ18" s="974"/>
      <c r="MZR18" s="974"/>
      <c r="MZS18" s="974"/>
      <c r="MZT18" s="974"/>
      <c r="MZU18" s="974"/>
      <c r="MZV18" s="974"/>
      <c r="MZW18" s="974"/>
      <c r="MZX18" s="974"/>
      <c r="MZY18" s="974"/>
      <c r="MZZ18" s="974"/>
      <c r="NAA18" s="974"/>
      <c r="NAB18" s="974"/>
      <c r="NAC18" s="974"/>
      <c r="NAD18" s="974"/>
      <c r="NAE18" s="974"/>
      <c r="NAF18" s="974"/>
      <c r="NAG18" s="974"/>
      <c r="NAH18" s="974"/>
      <c r="NAI18" s="974"/>
      <c r="NAJ18" s="974"/>
      <c r="NAK18" s="974"/>
      <c r="NAL18" s="974"/>
      <c r="NAM18" s="974"/>
      <c r="NAN18" s="974"/>
      <c r="NAO18" s="974"/>
      <c r="NAP18" s="974"/>
      <c r="NAQ18" s="974"/>
      <c r="NAR18" s="974"/>
      <c r="NAS18" s="974"/>
      <c r="NAT18" s="974"/>
      <c r="NAU18" s="974"/>
      <c r="NAV18" s="974"/>
      <c r="NAW18" s="974"/>
      <c r="NAX18" s="974"/>
      <c r="NAY18" s="974"/>
      <c r="NAZ18" s="974"/>
      <c r="NBA18" s="974"/>
      <c r="NBB18" s="974"/>
      <c r="NBC18" s="974"/>
      <c r="NBD18" s="974"/>
      <c r="NBE18" s="974"/>
      <c r="NBF18" s="974"/>
      <c r="NBG18" s="974"/>
      <c r="NBH18" s="974"/>
      <c r="NBI18" s="974"/>
      <c r="NBJ18" s="974"/>
      <c r="NBK18" s="974"/>
      <c r="NBL18" s="974"/>
      <c r="NBM18" s="974"/>
      <c r="NBN18" s="974"/>
      <c r="NBO18" s="974"/>
      <c r="NBP18" s="974"/>
      <c r="NBQ18" s="974"/>
      <c r="NBR18" s="974"/>
      <c r="NBS18" s="974"/>
      <c r="NBT18" s="974"/>
      <c r="NBU18" s="974"/>
      <c r="NBV18" s="974"/>
      <c r="NBW18" s="974"/>
      <c r="NBX18" s="974"/>
      <c r="NBY18" s="974"/>
      <c r="NBZ18" s="974"/>
      <c r="NCA18" s="974"/>
      <c r="NCB18" s="974"/>
      <c r="NCC18" s="974"/>
      <c r="NCD18" s="974"/>
      <c r="NCE18" s="974"/>
      <c r="NCF18" s="974"/>
      <c r="NCG18" s="974"/>
      <c r="NCH18" s="974"/>
      <c r="NCI18" s="974"/>
      <c r="NCJ18" s="974"/>
      <c r="NCK18" s="974"/>
      <c r="NCL18" s="974"/>
      <c r="NCM18" s="974"/>
      <c r="NCN18" s="974"/>
      <c r="NCO18" s="974"/>
      <c r="NCP18" s="974"/>
      <c r="NCQ18" s="974"/>
      <c r="NCR18" s="974"/>
      <c r="NCS18" s="974"/>
      <c r="NCT18" s="974"/>
      <c r="NCU18" s="974"/>
      <c r="NCV18" s="974"/>
      <c r="NCW18" s="974"/>
      <c r="NCX18" s="974"/>
      <c r="NCY18" s="974"/>
      <c r="NCZ18" s="974"/>
      <c r="NDA18" s="974"/>
      <c r="NDB18" s="974"/>
      <c r="NDC18" s="974"/>
      <c r="NDD18" s="974"/>
      <c r="NDE18" s="974"/>
      <c r="NDF18" s="974"/>
      <c r="NDG18" s="974"/>
      <c r="NDH18" s="974"/>
      <c r="NDI18" s="974"/>
      <c r="NDJ18" s="974"/>
      <c r="NDK18" s="974"/>
      <c r="NDL18" s="974"/>
      <c r="NDM18" s="974"/>
      <c r="NDN18" s="974"/>
      <c r="NDO18" s="974"/>
      <c r="NDP18" s="974"/>
      <c r="NDQ18" s="974"/>
      <c r="NDR18" s="974"/>
      <c r="NDS18" s="974"/>
      <c r="NDT18" s="974"/>
      <c r="NDU18" s="974"/>
      <c r="NDV18" s="974"/>
      <c r="NDW18" s="974"/>
      <c r="NDX18" s="974"/>
      <c r="NDY18" s="974"/>
      <c r="NDZ18" s="974"/>
      <c r="NEA18" s="974"/>
      <c r="NEB18" s="974"/>
      <c r="NEC18" s="974"/>
      <c r="NED18" s="974"/>
      <c r="NEE18" s="974"/>
      <c r="NEF18" s="974"/>
      <c r="NEG18" s="974"/>
      <c r="NEH18" s="974"/>
      <c r="NEI18" s="974"/>
      <c r="NEJ18" s="974"/>
      <c r="NEK18" s="974"/>
      <c r="NEL18" s="974"/>
      <c r="NEM18" s="974"/>
      <c r="NEN18" s="974"/>
      <c r="NEO18" s="974"/>
      <c r="NEP18" s="974"/>
      <c r="NEQ18" s="974"/>
      <c r="NER18" s="974"/>
      <c r="NES18" s="974"/>
      <c r="NET18" s="974"/>
      <c r="NEU18" s="974"/>
      <c r="NEV18" s="974"/>
      <c r="NEW18" s="974"/>
      <c r="NEX18" s="974"/>
      <c r="NEY18" s="974"/>
      <c r="NEZ18" s="974"/>
      <c r="NFA18" s="974"/>
      <c r="NFB18" s="974"/>
      <c r="NFC18" s="974"/>
      <c r="NFD18" s="974"/>
      <c r="NFE18" s="974"/>
      <c r="NFF18" s="974"/>
      <c r="NFG18" s="974"/>
      <c r="NFH18" s="974"/>
      <c r="NFI18" s="974"/>
      <c r="NFJ18" s="974"/>
      <c r="NFK18" s="974"/>
      <c r="NFL18" s="974"/>
      <c r="NFM18" s="974"/>
      <c r="NFN18" s="974"/>
      <c r="NFO18" s="974"/>
      <c r="NFP18" s="974"/>
      <c r="NFQ18" s="974"/>
      <c r="NFR18" s="974"/>
      <c r="NFS18" s="974"/>
      <c r="NFT18" s="974"/>
      <c r="NFU18" s="974"/>
      <c r="NFV18" s="974"/>
      <c r="NFW18" s="974"/>
      <c r="NFX18" s="974"/>
      <c r="NFY18" s="974"/>
      <c r="NFZ18" s="974"/>
      <c r="NGA18" s="974"/>
      <c r="NGB18" s="974"/>
      <c r="NGC18" s="974"/>
      <c r="NGD18" s="974"/>
      <c r="NGE18" s="974"/>
      <c r="NGF18" s="974"/>
      <c r="NGG18" s="974"/>
      <c r="NGH18" s="974"/>
      <c r="NGI18" s="974"/>
      <c r="NGJ18" s="974"/>
      <c r="NGK18" s="974"/>
      <c r="NGL18" s="974"/>
      <c r="NGM18" s="974"/>
      <c r="NGN18" s="974"/>
      <c r="NGO18" s="974"/>
      <c r="NGP18" s="974"/>
      <c r="NGQ18" s="974"/>
      <c r="NGR18" s="974"/>
      <c r="NGS18" s="974"/>
      <c r="NGT18" s="974"/>
      <c r="NGU18" s="974"/>
      <c r="NGV18" s="974"/>
      <c r="NGW18" s="974"/>
      <c r="NGX18" s="974"/>
      <c r="NGY18" s="974"/>
      <c r="NGZ18" s="974"/>
      <c r="NHA18" s="974"/>
      <c r="NHB18" s="974"/>
      <c r="NHC18" s="974"/>
      <c r="NHD18" s="974"/>
      <c r="NHE18" s="974"/>
      <c r="NHF18" s="974"/>
      <c r="NHG18" s="974"/>
      <c r="NHH18" s="974"/>
      <c r="NHI18" s="974"/>
      <c r="NHJ18" s="974"/>
      <c r="NHK18" s="974"/>
      <c r="NHL18" s="974"/>
      <c r="NHM18" s="974"/>
      <c r="NHN18" s="974"/>
      <c r="NHO18" s="974"/>
      <c r="NHP18" s="974"/>
      <c r="NHQ18" s="974"/>
      <c r="NHR18" s="974"/>
      <c r="NHS18" s="974"/>
      <c r="NHT18" s="974"/>
      <c r="NHU18" s="974"/>
      <c r="NHV18" s="974"/>
      <c r="NHW18" s="974"/>
      <c r="NHX18" s="974"/>
      <c r="NHY18" s="974"/>
      <c r="NHZ18" s="974"/>
      <c r="NIA18" s="974"/>
      <c r="NIB18" s="974"/>
      <c r="NIC18" s="974"/>
      <c r="NID18" s="974"/>
      <c r="NIE18" s="974"/>
      <c r="NIF18" s="974"/>
      <c r="NIG18" s="974"/>
      <c r="NIH18" s="974"/>
      <c r="NII18" s="974"/>
      <c r="NIJ18" s="974"/>
      <c r="NIK18" s="974"/>
      <c r="NIL18" s="974"/>
      <c r="NIM18" s="974"/>
      <c r="NIN18" s="974"/>
      <c r="NIO18" s="974"/>
      <c r="NIP18" s="974"/>
      <c r="NIQ18" s="974"/>
      <c r="NIR18" s="974"/>
      <c r="NIS18" s="974"/>
      <c r="NIT18" s="974"/>
      <c r="NIU18" s="974"/>
      <c r="NIV18" s="974"/>
      <c r="NIW18" s="974"/>
      <c r="NIX18" s="974"/>
      <c r="NIY18" s="974"/>
      <c r="NIZ18" s="974"/>
      <c r="NJA18" s="974"/>
      <c r="NJB18" s="974"/>
      <c r="NJC18" s="974"/>
      <c r="NJD18" s="974"/>
      <c r="NJE18" s="974"/>
      <c r="NJF18" s="974"/>
      <c r="NJG18" s="974"/>
      <c r="NJH18" s="974"/>
      <c r="NJI18" s="974"/>
      <c r="NJJ18" s="974"/>
      <c r="NJK18" s="974"/>
      <c r="NJL18" s="974"/>
      <c r="NJM18" s="974"/>
      <c r="NJN18" s="974"/>
      <c r="NJO18" s="974"/>
      <c r="NJP18" s="974"/>
      <c r="NJQ18" s="974"/>
      <c r="NJR18" s="974"/>
      <c r="NJS18" s="974"/>
      <c r="NJT18" s="974"/>
      <c r="NJU18" s="974"/>
      <c r="NJV18" s="974"/>
      <c r="NJW18" s="974"/>
      <c r="NJX18" s="974"/>
      <c r="NJY18" s="974"/>
      <c r="NJZ18" s="974"/>
      <c r="NKA18" s="974"/>
      <c r="NKB18" s="974"/>
      <c r="NKC18" s="974"/>
      <c r="NKD18" s="974"/>
      <c r="NKE18" s="974"/>
      <c r="NKF18" s="974"/>
      <c r="NKG18" s="974"/>
      <c r="NKH18" s="974"/>
      <c r="NKI18" s="974"/>
      <c r="NKJ18" s="974"/>
      <c r="NKK18" s="974"/>
      <c r="NKL18" s="974"/>
      <c r="NKM18" s="974"/>
      <c r="NKN18" s="974"/>
      <c r="NKO18" s="974"/>
      <c r="NKP18" s="974"/>
      <c r="NKQ18" s="974"/>
      <c r="NKR18" s="974"/>
      <c r="NKS18" s="974"/>
      <c r="NKT18" s="974"/>
      <c r="NKU18" s="974"/>
      <c r="NKV18" s="974"/>
      <c r="NKW18" s="974"/>
      <c r="NKX18" s="974"/>
      <c r="NKY18" s="974"/>
      <c r="NKZ18" s="974"/>
      <c r="NLA18" s="974"/>
      <c r="NLB18" s="974"/>
      <c r="NLC18" s="974"/>
      <c r="NLD18" s="974"/>
      <c r="NLE18" s="974"/>
      <c r="NLF18" s="974"/>
      <c r="NLG18" s="974"/>
      <c r="NLH18" s="974"/>
      <c r="NLI18" s="974"/>
      <c r="NLJ18" s="974"/>
      <c r="NLK18" s="974"/>
      <c r="NLL18" s="974"/>
      <c r="NLM18" s="974"/>
      <c r="NLN18" s="974"/>
      <c r="NLO18" s="974"/>
      <c r="NLP18" s="974"/>
      <c r="NLQ18" s="974"/>
      <c r="NLR18" s="974"/>
      <c r="NLS18" s="974"/>
      <c r="NLT18" s="974"/>
      <c r="NLU18" s="974"/>
      <c r="NLV18" s="974"/>
      <c r="NLW18" s="974"/>
      <c r="NLX18" s="974"/>
      <c r="NLY18" s="974"/>
      <c r="NLZ18" s="974"/>
      <c r="NMA18" s="974"/>
      <c r="NMB18" s="974"/>
      <c r="NMC18" s="974"/>
      <c r="NMD18" s="974"/>
      <c r="NME18" s="974"/>
      <c r="NMF18" s="974"/>
      <c r="NMG18" s="974"/>
      <c r="NMH18" s="974"/>
      <c r="NMI18" s="974"/>
      <c r="NMJ18" s="974"/>
      <c r="NMK18" s="974"/>
      <c r="NML18" s="974"/>
      <c r="NMM18" s="974"/>
      <c r="NMN18" s="974"/>
      <c r="NMO18" s="974"/>
      <c r="NMP18" s="974"/>
      <c r="NMQ18" s="974"/>
      <c r="NMR18" s="974"/>
      <c r="NMS18" s="974"/>
      <c r="NMT18" s="974"/>
      <c r="NMU18" s="974"/>
      <c r="NMV18" s="974"/>
      <c r="NMW18" s="974"/>
      <c r="NMX18" s="974"/>
      <c r="NMY18" s="974"/>
      <c r="NMZ18" s="974"/>
      <c r="NNA18" s="974"/>
      <c r="NNB18" s="974"/>
      <c r="NNC18" s="974"/>
      <c r="NND18" s="974"/>
      <c r="NNE18" s="974"/>
      <c r="NNF18" s="974"/>
      <c r="NNG18" s="974"/>
      <c r="NNH18" s="974"/>
      <c r="NNI18" s="974"/>
      <c r="NNJ18" s="974"/>
      <c r="NNK18" s="974"/>
      <c r="NNL18" s="974"/>
      <c r="NNM18" s="974"/>
      <c r="NNN18" s="974"/>
      <c r="NNO18" s="974"/>
      <c r="NNP18" s="974"/>
      <c r="NNQ18" s="974"/>
      <c r="NNR18" s="974"/>
      <c r="NNS18" s="974"/>
      <c r="NNT18" s="974"/>
      <c r="NNU18" s="974"/>
      <c r="NNV18" s="974"/>
      <c r="NNW18" s="974"/>
      <c r="NNX18" s="974"/>
      <c r="NNY18" s="974"/>
      <c r="NNZ18" s="974"/>
      <c r="NOA18" s="974"/>
      <c r="NOB18" s="974"/>
      <c r="NOC18" s="974"/>
      <c r="NOD18" s="974"/>
      <c r="NOE18" s="974"/>
      <c r="NOF18" s="974"/>
      <c r="NOG18" s="974"/>
      <c r="NOH18" s="974"/>
      <c r="NOI18" s="974"/>
      <c r="NOJ18" s="974"/>
      <c r="NOK18" s="974"/>
      <c r="NOL18" s="974"/>
      <c r="NOM18" s="974"/>
      <c r="NON18" s="974"/>
      <c r="NOO18" s="974"/>
      <c r="NOP18" s="974"/>
      <c r="NOQ18" s="974"/>
      <c r="NOR18" s="974"/>
      <c r="NOS18" s="974"/>
      <c r="NOT18" s="974"/>
      <c r="NOU18" s="974"/>
      <c r="NOV18" s="974"/>
      <c r="NOW18" s="974"/>
      <c r="NOX18" s="974"/>
      <c r="NOY18" s="974"/>
      <c r="NOZ18" s="974"/>
      <c r="NPA18" s="974"/>
      <c r="NPB18" s="974"/>
      <c r="NPC18" s="974"/>
      <c r="NPD18" s="974"/>
      <c r="NPE18" s="974"/>
      <c r="NPF18" s="974"/>
      <c r="NPG18" s="974"/>
      <c r="NPH18" s="974"/>
      <c r="NPI18" s="974"/>
      <c r="NPJ18" s="974"/>
      <c r="NPK18" s="974"/>
      <c r="NPL18" s="974"/>
      <c r="NPM18" s="974"/>
      <c r="NPN18" s="974"/>
      <c r="NPO18" s="974"/>
      <c r="NPP18" s="974"/>
      <c r="NPQ18" s="974"/>
      <c r="NPR18" s="974"/>
      <c r="NPS18" s="974"/>
      <c r="NPT18" s="974"/>
      <c r="NPU18" s="974"/>
      <c r="NPV18" s="974"/>
      <c r="NPW18" s="974"/>
      <c r="NPX18" s="974"/>
      <c r="NPY18" s="974"/>
      <c r="NPZ18" s="974"/>
      <c r="NQA18" s="974"/>
      <c r="NQB18" s="974"/>
      <c r="NQC18" s="974"/>
      <c r="NQD18" s="974"/>
      <c r="NQE18" s="974"/>
      <c r="NQF18" s="974"/>
      <c r="NQG18" s="974"/>
      <c r="NQH18" s="974"/>
      <c r="NQI18" s="974"/>
      <c r="NQJ18" s="974"/>
      <c r="NQK18" s="974"/>
      <c r="NQL18" s="974"/>
      <c r="NQM18" s="974"/>
      <c r="NQN18" s="974"/>
      <c r="NQO18" s="974"/>
      <c r="NQP18" s="974"/>
      <c r="NQQ18" s="974"/>
      <c r="NQR18" s="974"/>
      <c r="NQS18" s="974"/>
      <c r="NQT18" s="974"/>
      <c r="NQU18" s="974"/>
      <c r="NQV18" s="974"/>
      <c r="NQW18" s="974"/>
      <c r="NQX18" s="974"/>
      <c r="NQY18" s="974"/>
      <c r="NQZ18" s="974"/>
      <c r="NRA18" s="974"/>
      <c r="NRB18" s="974"/>
      <c r="NRC18" s="974"/>
      <c r="NRD18" s="974"/>
      <c r="NRE18" s="974"/>
      <c r="NRF18" s="974"/>
      <c r="NRG18" s="974"/>
      <c r="NRH18" s="974"/>
      <c r="NRI18" s="974"/>
      <c r="NRJ18" s="974"/>
      <c r="NRK18" s="974"/>
      <c r="NRL18" s="974"/>
      <c r="NRM18" s="974"/>
      <c r="NRN18" s="974"/>
      <c r="NRO18" s="974"/>
      <c r="NRP18" s="974"/>
      <c r="NRQ18" s="974"/>
      <c r="NRR18" s="974"/>
      <c r="NRS18" s="974"/>
      <c r="NRT18" s="974"/>
      <c r="NRU18" s="974"/>
      <c r="NRV18" s="974"/>
      <c r="NRW18" s="974"/>
      <c r="NRX18" s="974"/>
      <c r="NRY18" s="974"/>
      <c r="NRZ18" s="974"/>
      <c r="NSA18" s="974"/>
      <c r="NSB18" s="974"/>
      <c r="NSC18" s="974"/>
      <c r="NSD18" s="974"/>
      <c r="NSE18" s="974"/>
      <c r="NSF18" s="974"/>
      <c r="NSG18" s="974"/>
      <c r="NSH18" s="974"/>
      <c r="NSI18" s="974"/>
      <c r="NSJ18" s="974"/>
      <c r="NSK18" s="974"/>
      <c r="NSL18" s="974"/>
      <c r="NSM18" s="974"/>
      <c r="NSN18" s="974"/>
      <c r="NSO18" s="974"/>
      <c r="NSP18" s="974"/>
      <c r="NSQ18" s="974"/>
      <c r="NSR18" s="974"/>
      <c r="NSS18" s="974"/>
      <c r="NST18" s="974"/>
      <c r="NSU18" s="974"/>
      <c r="NSV18" s="974"/>
      <c r="NSW18" s="974"/>
      <c r="NSX18" s="974"/>
      <c r="NSY18" s="974"/>
      <c r="NSZ18" s="974"/>
      <c r="NTA18" s="974"/>
      <c r="NTB18" s="974"/>
      <c r="NTC18" s="974"/>
      <c r="NTD18" s="974"/>
      <c r="NTE18" s="974"/>
      <c r="NTF18" s="974"/>
      <c r="NTG18" s="974"/>
      <c r="NTH18" s="974"/>
      <c r="NTI18" s="974"/>
      <c r="NTJ18" s="974"/>
      <c r="NTK18" s="974"/>
      <c r="NTL18" s="974"/>
      <c r="NTM18" s="974"/>
      <c r="NTN18" s="974"/>
      <c r="NTO18" s="974"/>
      <c r="NTP18" s="974"/>
      <c r="NTQ18" s="974"/>
      <c r="NTR18" s="974"/>
      <c r="NTS18" s="974"/>
      <c r="NTT18" s="974"/>
      <c r="NTU18" s="974"/>
      <c r="NTV18" s="974"/>
      <c r="NTW18" s="974"/>
      <c r="NTX18" s="974"/>
      <c r="NTY18" s="974"/>
      <c r="NTZ18" s="974"/>
      <c r="NUA18" s="974"/>
      <c r="NUB18" s="974"/>
      <c r="NUC18" s="974"/>
      <c r="NUD18" s="974"/>
      <c r="NUE18" s="974"/>
      <c r="NUF18" s="974"/>
      <c r="NUG18" s="974"/>
      <c r="NUH18" s="974"/>
      <c r="NUI18" s="974"/>
      <c r="NUJ18" s="974"/>
      <c r="NUK18" s="974"/>
      <c r="NUL18" s="974"/>
      <c r="NUM18" s="974"/>
      <c r="NUN18" s="974"/>
      <c r="NUO18" s="974"/>
      <c r="NUP18" s="974"/>
      <c r="NUQ18" s="974"/>
      <c r="NUR18" s="974"/>
      <c r="NUS18" s="974"/>
      <c r="NUT18" s="974"/>
      <c r="NUU18" s="974"/>
      <c r="NUV18" s="974"/>
      <c r="NUW18" s="974"/>
      <c r="NUX18" s="974"/>
      <c r="NUY18" s="974"/>
      <c r="NUZ18" s="974"/>
      <c r="NVA18" s="974"/>
      <c r="NVB18" s="974"/>
      <c r="NVC18" s="974"/>
      <c r="NVD18" s="974"/>
      <c r="NVE18" s="974"/>
      <c r="NVF18" s="974"/>
      <c r="NVG18" s="974"/>
      <c r="NVH18" s="974"/>
      <c r="NVI18" s="974"/>
      <c r="NVJ18" s="974"/>
      <c r="NVK18" s="974"/>
      <c r="NVL18" s="974"/>
      <c r="NVM18" s="974"/>
      <c r="NVN18" s="974"/>
      <c r="NVO18" s="974"/>
      <c r="NVP18" s="974"/>
      <c r="NVQ18" s="974"/>
      <c r="NVR18" s="974"/>
      <c r="NVS18" s="974"/>
      <c r="NVT18" s="974"/>
      <c r="NVU18" s="974"/>
      <c r="NVV18" s="974"/>
      <c r="NVW18" s="974"/>
      <c r="NVX18" s="974"/>
      <c r="NVY18" s="974"/>
      <c r="NVZ18" s="974"/>
      <c r="NWA18" s="974"/>
      <c r="NWB18" s="974"/>
      <c r="NWC18" s="974"/>
      <c r="NWD18" s="974"/>
      <c r="NWE18" s="974"/>
      <c r="NWF18" s="974"/>
      <c r="NWG18" s="974"/>
      <c r="NWH18" s="974"/>
      <c r="NWI18" s="974"/>
      <c r="NWJ18" s="974"/>
      <c r="NWK18" s="974"/>
      <c r="NWL18" s="974"/>
      <c r="NWM18" s="974"/>
      <c r="NWN18" s="974"/>
      <c r="NWO18" s="974"/>
      <c r="NWP18" s="974"/>
      <c r="NWQ18" s="974"/>
      <c r="NWR18" s="974"/>
      <c r="NWS18" s="974"/>
      <c r="NWT18" s="974"/>
      <c r="NWU18" s="974"/>
      <c r="NWV18" s="974"/>
      <c r="NWW18" s="974"/>
      <c r="NWX18" s="974"/>
      <c r="NWY18" s="974"/>
      <c r="NWZ18" s="974"/>
      <c r="NXA18" s="974"/>
      <c r="NXB18" s="974"/>
      <c r="NXC18" s="974"/>
      <c r="NXD18" s="974"/>
      <c r="NXE18" s="974"/>
      <c r="NXF18" s="974"/>
      <c r="NXG18" s="974"/>
      <c r="NXH18" s="974"/>
      <c r="NXI18" s="974"/>
      <c r="NXJ18" s="974"/>
      <c r="NXK18" s="974"/>
      <c r="NXL18" s="974"/>
      <c r="NXM18" s="974"/>
      <c r="NXN18" s="974"/>
      <c r="NXO18" s="974"/>
      <c r="NXP18" s="974"/>
      <c r="NXQ18" s="974"/>
      <c r="NXR18" s="974"/>
      <c r="NXS18" s="974"/>
      <c r="NXT18" s="974"/>
      <c r="NXU18" s="974"/>
      <c r="NXV18" s="974"/>
      <c r="NXW18" s="974"/>
      <c r="NXX18" s="974"/>
      <c r="NXY18" s="974"/>
      <c r="NXZ18" s="974"/>
      <c r="NYA18" s="974"/>
      <c r="NYB18" s="974"/>
      <c r="NYC18" s="974"/>
      <c r="NYD18" s="974"/>
      <c r="NYE18" s="974"/>
      <c r="NYF18" s="974"/>
      <c r="NYG18" s="974"/>
      <c r="NYH18" s="974"/>
      <c r="NYI18" s="974"/>
      <c r="NYJ18" s="974"/>
      <c r="NYK18" s="974"/>
      <c r="NYL18" s="974"/>
      <c r="NYM18" s="974"/>
      <c r="NYN18" s="974"/>
      <c r="NYO18" s="974"/>
      <c r="NYP18" s="974"/>
      <c r="NYQ18" s="974"/>
      <c r="NYR18" s="974"/>
      <c r="NYS18" s="974"/>
      <c r="NYT18" s="974"/>
      <c r="NYU18" s="974"/>
      <c r="NYV18" s="974"/>
      <c r="NYW18" s="974"/>
      <c r="NYX18" s="974"/>
      <c r="NYY18" s="974"/>
      <c r="NYZ18" s="974"/>
      <c r="NZA18" s="974"/>
      <c r="NZB18" s="974"/>
      <c r="NZC18" s="974"/>
      <c r="NZD18" s="974"/>
      <c r="NZE18" s="974"/>
      <c r="NZF18" s="974"/>
      <c r="NZG18" s="974"/>
      <c r="NZH18" s="974"/>
      <c r="NZI18" s="974"/>
      <c r="NZJ18" s="974"/>
      <c r="NZK18" s="974"/>
      <c r="NZL18" s="974"/>
      <c r="NZM18" s="974"/>
      <c r="NZN18" s="974"/>
      <c r="NZO18" s="974"/>
      <c r="NZP18" s="974"/>
      <c r="NZQ18" s="974"/>
      <c r="NZR18" s="974"/>
      <c r="NZS18" s="974"/>
      <c r="NZT18" s="974"/>
      <c r="NZU18" s="974"/>
      <c r="NZV18" s="974"/>
      <c r="NZW18" s="974"/>
      <c r="NZX18" s="974"/>
      <c r="NZY18" s="974"/>
      <c r="NZZ18" s="974"/>
      <c r="OAA18" s="974"/>
      <c r="OAB18" s="974"/>
      <c r="OAC18" s="974"/>
      <c r="OAD18" s="974"/>
      <c r="OAE18" s="974"/>
      <c r="OAF18" s="974"/>
      <c r="OAG18" s="974"/>
      <c r="OAH18" s="974"/>
      <c r="OAI18" s="974"/>
      <c r="OAJ18" s="974"/>
      <c r="OAK18" s="974"/>
      <c r="OAL18" s="974"/>
      <c r="OAM18" s="974"/>
      <c r="OAN18" s="974"/>
      <c r="OAO18" s="974"/>
      <c r="OAP18" s="974"/>
      <c r="OAQ18" s="974"/>
      <c r="OAR18" s="974"/>
      <c r="OAS18" s="974"/>
      <c r="OAT18" s="974"/>
      <c r="OAU18" s="974"/>
      <c r="OAV18" s="974"/>
      <c r="OAW18" s="974"/>
      <c r="OAX18" s="974"/>
      <c r="OAY18" s="974"/>
      <c r="OAZ18" s="974"/>
      <c r="OBA18" s="974"/>
      <c r="OBB18" s="974"/>
      <c r="OBC18" s="974"/>
      <c r="OBD18" s="974"/>
      <c r="OBE18" s="974"/>
      <c r="OBF18" s="974"/>
      <c r="OBG18" s="974"/>
      <c r="OBH18" s="974"/>
      <c r="OBI18" s="974"/>
      <c r="OBJ18" s="974"/>
      <c r="OBK18" s="974"/>
      <c r="OBL18" s="974"/>
      <c r="OBM18" s="974"/>
      <c r="OBN18" s="974"/>
      <c r="OBO18" s="974"/>
      <c r="OBP18" s="974"/>
      <c r="OBQ18" s="974"/>
      <c r="OBR18" s="974"/>
      <c r="OBS18" s="974"/>
      <c r="OBT18" s="974"/>
      <c r="OBU18" s="974"/>
      <c r="OBV18" s="974"/>
      <c r="OBW18" s="974"/>
      <c r="OBX18" s="974"/>
      <c r="OBY18" s="974"/>
      <c r="OBZ18" s="974"/>
      <c r="OCA18" s="974"/>
      <c r="OCB18" s="974"/>
      <c r="OCC18" s="974"/>
      <c r="OCD18" s="974"/>
      <c r="OCE18" s="974"/>
      <c r="OCF18" s="974"/>
      <c r="OCG18" s="974"/>
      <c r="OCH18" s="974"/>
      <c r="OCI18" s="974"/>
      <c r="OCJ18" s="974"/>
      <c r="OCK18" s="974"/>
      <c r="OCL18" s="974"/>
      <c r="OCM18" s="974"/>
      <c r="OCN18" s="974"/>
      <c r="OCO18" s="974"/>
      <c r="OCP18" s="974"/>
      <c r="OCQ18" s="974"/>
      <c r="OCR18" s="974"/>
      <c r="OCS18" s="974"/>
      <c r="OCT18" s="974"/>
      <c r="OCU18" s="974"/>
      <c r="OCV18" s="974"/>
      <c r="OCW18" s="974"/>
      <c r="OCX18" s="974"/>
      <c r="OCY18" s="974"/>
      <c r="OCZ18" s="974"/>
      <c r="ODA18" s="974"/>
      <c r="ODB18" s="974"/>
      <c r="ODC18" s="974"/>
      <c r="ODD18" s="974"/>
      <c r="ODE18" s="974"/>
      <c r="ODF18" s="974"/>
      <c r="ODG18" s="974"/>
      <c r="ODH18" s="974"/>
      <c r="ODI18" s="974"/>
      <c r="ODJ18" s="974"/>
      <c r="ODK18" s="974"/>
      <c r="ODL18" s="974"/>
      <c r="ODM18" s="974"/>
      <c r="ODN18" s="974"/>
      <c r="ODO18" s="974"/>
      <c r="ODP18" s="974"/>
      <c r="ODQ18" s="974"/>
      <c r="ODR18" s="974"/>
      <c r="ODS18" s="974"/>
      <c r="ODT18" s="974"/>
      <c r="ODU18" s="974"/>
      <c r="ODV18" s="974"/>
      <c r="ODW18" s="974"/>
      <c r="ODX18" s="974"/>
      <c r="ODY18" s="974"/>
      <c r="ODZ18" s="974"/>
      <c r="OEA18" s="974"/>
      <c r="OEB18" s="974"/>
      <c r="OEC18" s="974"/>
      <c r="OED18" s="974"/>
      <c r="OEE18" s="974"/>
      <c r="OEF18" s="974"/>
      <c r="OEG18" s="974"/>
      <c r="OEH18" s="974"/>
      <c r="OEI18" s="974"/>
      <c r="OEJ18" s="974"/>
      <c r="OEK18" s="974"/>
      <c r="OEL18" s="974"/>
      <c r="OEM18" s="974"/>
      <c r="OEN18" s="974"/>
      <c r="OEO18" s="974"/>
      <c r="OEP18" s="974"/>
      <c r="OEQ18" s="974"/>
      <c r="OER18" s="974"/>
      <c r="OES18" s="974"/>
      <c r="OET18" s="974"/>
      <c r="OEU18" s="974"/>
      <c r="OEV18" s="974"/>
      <c r="OEW18" s="974"/>
      <c r="OEX18" s="974"/>
      <c r="OEY18" s="974"/>
      <c r="OEZ18" s="974"/>
      <c r="OFA18" s="974"/>
      <c r="OFB18" s="974"/>
      <c r="OFC18" s="974"/>
      <c r="OFD18" s="974"/>
      <c r="OFE18" s="974"/>
      <c r="OFF18" s="974"/>
      <c r="OFG18" s="974"/>
      <c r="OFH18" s="974"/>
      <c r="OFI18" s="974"/>
      <c r="OFJ18" s="974"/>
      <c r="OFK18" s="974"/>
      <c r="OFL18" s="974"/>
      <c r="OFM18" s="974"/>
      <c r="OFN18" s="974"/>
      <c r="OFO18" s="974"/>
      <c r="OFP18" s="974"/>
      <c r="OFQ18" s="974"/>
      <c r="OFR18" s="974"/>
      <c r="OFS18" s="974"/>
      <c r="OFT18" s="974"/>
      <c r="OFU18" s="974"/>
      <c r="OFV18" s="974"/>
      <c r="OFW18" s="974"/>
      <c r="OFX18" s="974"/>
      <c r="OFY18" s="974"/>
      <c r="OFZ18" s="974"/>
      <c r="OGA18" s="974"/>
      <c r="OGB18" s="974"/>
      <c r="OGC18" s="974"/>
      <c r="OGD18" s="974"/>
      <c r="OGE18" s="974"/>
      <c r="OGF18" s="974"/>
      <c r="OGG18" s="974"/>
      <c r="OGH18" s="974"/>
      <c r="OGI18" s="974"/>
      <c r="OGJ18" s="974"/>
      <c r="OGK18" s="974"/>
      <c r="OGL18" s="974"/>
      <c r="OGM18" s="974"/>
      <c r="OGN18" s="974"/>
      <c r="OGO18" s="974"/>
      <c r="OGP18" s="974"/>
      <c r="OGQ18" s="974"/>
      <c r="OGR18" s="974"/>
      <c r="OGS18" s="974"/>
      <c r="OGT18" s="974"/>
      <c r="OGU18" s="974"/>
      <c r="OGV18" s="974"/>
      <c r="OGW18" s="974"/>
      <c r="OGX18" s="974"/>
      <c r="OGY18" s="974"/>
      <c r="OGZ18" s="974"/>
      <c r="OHA18" s="974"/>
      <c r="OHB18" s="974"/>
      <c r="OHC18" s="974"/>
      <c r="OHD18" s="974"/>
      <c r="OHE18" s="974"/>
      <c r="OHF18" s="974"/>
      <c r="OHG18" s="974"/>
      <c r="OHH18" s="974"/>
      <c r="OHI18" s="974"/>
      <c r="OHJ18" s="974"/>
      <c r="OHK18" s="974"/>
      <c r="OHL18" s="974"/>
      <c r="OHM18" s="974"/>
      <c r="OHN18" s="974"/>
      <c r="OHO18" s="974"/>
      <c r="OHP18" s="974"/>
      <c r="OHQ18" s="974"/>
      <c r="OHR18" s="974"/>
      <c r="OHS18" s="974"/>
      <c r="OHT18" s="974"/>
      <c r="OHU18" s="974"/>
      <c r="OHV18" s="974"/>
      <c r="OHW18" s="974"/>
      <c r="OHX18" s="974"/>
      <c r="OHY18" s="974"/>
      <c r="OHZ18" s="974"/>
      <c r="OIA18" s="974"/>
      <c r="OIB18" s="974"/>
      <c r="OIC18" s="974"/>
      <c r="OID18" s="974"/>
      <c r="OIE18" s="974"/>
      <c r="OIF18" s="974"/>
      <c r="OIG18" s="974"/>
      <c r="OIH18" s="974"/>
      <c r="OII18" s="974"/>
      <c r="OIJ18" s="974"/>
      <c r="OIK18" s="974"/>
      <c r="OIL18" s="974"/>
      <c r="OIM18" s="974"/>
      <c r="OIN18" s="974"/>
      <c r="OIO18" s="974"/>
      <c r="OIP18" s="974"/>
      <c r="OIQ18" s="974"/>
      <c r="OIR18" s="974"/>
      <c r="OIS18" s="974"/>
      <c r="OIT18" s="974"/>
      <c r="OIU18" s="974"/>
      <c r="OIV18" s="974"/>
      <c r="OIW18" s="974"/>
      <c r="OIX18" s="974"/>
      <c r="OIY18" s="974"/>
      <c r="OIZ18" s="974"/>
      <c r="OJA18" s="974"/>
      <c r="OJB18" s="974"/>
      <c r="OJC18" s="974"/>
      <c r="OJD18" s="974"/>
      <c r="OJE18" s="974"/>
      <c r="OJF18" s="974"/>
      <c r="OJG18" s="974"/>
      <c r="OJH18" s="974"/>
      <c r="OJI18" s="974"/>
      <c r="OJJ18" s="974"/>
      <c r="OJK18" s="974"/>
      <c r="OJL18" s="974"/>
      <c r="OJM18" s="974"/>
      <c r="OJN18" s="974"/>
      <c r="OJO18" s="974"/>
      <c r="OJP18" s="974"/>
      <c r="OJQ18" s="974"/>
      <c r="OJR18" s="974"/>
      <c r="OJS18" s="974"/>
      <c r="OJT18" s="974"/>
      <c r="OJU18" s="974"/>
      <c r="OJV18" s="974"/>
      <c r="OJW18" s="974"/>
      <c r="OJX18" s="974"/>
      <c r="OJY18" s="974"/>
      <c r="OJZ18" s="974"/>
      <c r="OKA18" s="974"/>
      <c r="OKB18" s="974"/>
      <c r="OKC18" s="974"/>
      <c r="OKD18" s="974"/>
      <c r="OKE18" s="974"/>
      <c r="OKF18" s="974"/>
      <c r="OKG18" s="974"/>
      <c r="OKH18" s="974"/>
      <c r="OKI18" s="974"/>
      <c r="OKJ18" s="974"/>
      <c r="OKK18" s="974"/>
      <c r="OKL18" s="974"/>
      <c r="OKM18" s="974"/>
      <c r="OKN18" s="974"/>
      <c r="OKO18" s="974"/>
      <c r="OKP18" s="974"/>
      <c r="OKQ18" s="974"/>
      <c r="OKR18" s="974"/>
      <c r="OKS18" s="974"/>
      <c r="OKT18" s="974"/>
      <c r="OKU18" s="974"/>
      <c r="OKV18" s="974"/>
      <c r="OKW18" s="974"/>
      <c r="OKX18" s="974"/>
      <c r="OKY18" s="974"/>
      <c r="OKZ18" s="974"/>
      <c r="OLA18" s="974"/>
      <c r="OLB18" s="974"/>
      <c r="OLC18" s="974"/>
      <c r="OLD18" s="974"/>
      <c r="OLE18" s="974"/>
      <c r="OLF18" s="974"/>
      <c r="OLG18" s="974"/>
      <c r="OLH18" s="974"/>
      <c r="OLI18" s="974"/>
      <c r="OLJ18" s="974"/>
      <c r="OLK18" s="974"/>
      <c r="OLL18" s="974"/>
      <c r="OLM18" s="974"/>
      <c r="OLN18" s="974"/>
      <c r="OLO18" s="974"/>
      <c r="OLP18" s="974"/>
      <c r="OLQ18" s="974"/>
      <c r="OLR18" s="974"/>
      <c r="OLS18" s="974"/>
      <c r="OLT18" s="974"/>
      <c r="OLU18" s="974"/>
      <c r="OLV18" s="974"/>
      <c r="OLW18" s="974"/>
      <c r="OLX18" s="974"/>
      <c r="OLY18" s="974"/>
      <c r="OLZ18" s="974"/>
      <c r="OMA18" s="974"/>
      <c r="OMB18" s="974"/>
      <c r="OMC18" s="974"/>
      <c r="OMD18" s="974"/>
      <c r="OME18" s="974"/>
      <c r="OMF18" s="974"/>
      <c r="OMG18" s="974"/>
      <c r="OMH18" s="974"/>
      <c r="OMI18" s="974"/>
      <c r="OMJ18" s="974"/>
      <c r="OMK18" s="974"/>
      <c r="OML18" s="974"/>
      <c r="OMM18" s="974"/>
      <c r="OMN18" s="974"/>
      <c r="OMO18" s="974"/>
      <c r="OMP18" s="974"/>
      <c r="OMQ18" s="974"/>
      <c r="OMR18" s="974"/>
      <c r="OMS18" s="974"/>
      <c r="OMT18" s="974"/>
      <c r="OMU18" s="974"/>
      <c r="OMV18" s="974"/>
      <c r="OMW18" s="974"/>
      <c r="OMX18" s="974"/>
      <c r="OMY18" s="974"/>
      <c r="OMZ18" s="974"/>
      <c r="ONA18" s="974"/>
      <c r="ONB18" s="974"/>
      <c r="ONC18" s="974"/>
      <c r="OND18" s="974"/>
      <c r="ONE18" s="974"/>
      <c r="ONF18" s="974"/>
      <c r="ONG18" s="974"/>
      <c r="ONH18" s="974"/>
      <c r="ONI18" s="974"/>
      <c r="ONJ18" s="974"/>
      <c r="ONK18" s="974"/>
      <c r="ONL18" s="974"/>
      <c r="ONM18" s="974"/>
      <c r="ONN18" s="974"/>
      <c r="ONO18" s="974"/>
      <c r="ONP18" s="974"/>
      <c r="ONQ18" s="974"/>
      <c r="ONR18" s="974"/>
      <c r="ONS18" s="974"/>
      <c r="ONT18" s="974"/>
      <c r="ONU18" s="974"/>
      <c r="ONV18" s="974"/>
      <c r="ONW18" s="974"/>
      <c r="ONX18" s="974"/>
      <c r="ONY18" s="974"/>
      <c r="ONZ18" s="974"/>
      <c r="OOA18" s="974"/>
      <c r="OOB18" s="974"/>
      <c r="OOC18" s="974"/>
      <c r="OOD18" s="974"/>
      <c r="OOE18" s="974"/>
      <c r="OOF18" s="974"/>
      <c r="OOG18" s="974"/>
      <c r="OOH18" s="974"/>
      <c r="OOI18" s="974"/>
      <c r="OOJ18" s="974"/>
      <c r="OOK18" s="974"/>
      <c r="OOL18" s="974"/>
      <c r="OOM18" s="974"/>
      <c r="OON18" s="974"/>
      <c r="OOO18" s="974"/>
      <c r="OOP18" s="974"/>
      <c r="OOQ18" s="974"/>
      <c r="OOR18" s="974"/>
      <c r="OOS18" s="974"/>
      <c r="OOT18" s="974"/>
      <c r="OOU18" s="974"/>
      <c r="OOV18" s="974"/>
      <c r="OOW18" s="974"/>
      <c r="OOX18" s="974"/>
      <c r="OOY18" s="974"/>
      <c r="OOZ18" s="974"/>
      <c r="OPA18" s="974"/>
      <c r="OPB18" s="974"/>
      <c r="OPC18" s="974"/>
      <c r="OPD18" s="974"/>
      <c r="OPE18" s="974"/>
      <c r="OPF18" s="974"/>
      <c r="OPG18" s="974"/>
      <c r="OPH18" s="974"/>
      <c r="OPI18" s="974"/>
      <c r="OPJ18" s="974"/>
      <c r="OPK18" s="974"/>
      <c r="OPL18" s="974"/>
      <c r="OPM18" s="974"/>
      <c r="OPN18" s="974"/>
      <c r="OPO18" s="974"/>
      <c r="OPP18" s="974"/>
      <c r="OPQ18" s="974"/>
      <c r="OPR18" s="974"/>
      <c r="OPS18" s="974"/>
      <c r="OPT18" s="974"/>
      <c r="OPU18" s="974"/>
      <c r="OPV18" s="974"/>
      <c r="OPW18" s="974"/>
      <c r="OPX18" s="974"/>
      <c r="OPY18" s="974"/>
      <c r="OPZ18" s="974"/>
      <c r="OQA18" s="974"/>
      <c r="OQB18" s="974"/>
      <c r="OQC18" s="974"/>
      <c r="OQD18" s="974"/>
      <c r="OQE18" s="974"/>
      <c r="OQF18" s="974"/>
      <c r="OQG18" s="974"/>
      <c r="OQH18" s="974"/>
      <c r="OQI18" s="974"/>
      <c r="OQJ18" s="974"/>
      <c r="OQK18" s="974"/>
      <c r="OQL18" s="974"/>
      <c r="OQM18" s="974"/>
      <c r="OQN18" s="974"/>
      <c r="OQO18" s="974"/>
      <c r="OQP18" s="974"/>
      <c r="OQQ18" s="974"/>
      <c r="OQR18" s="974"/>
      <c r="OQS18" s="974"/>
      <c r="OQT18" s="974"/>
      <c r="OQU18" s="974"/>
      <c r="OQV18" s="974"/>
      <c r="OQW18" s="974"/>
      <c r="OQX18" s="974"/>
      <c r="OQY18" s="974"/>
      <c r="OQZ18" s="974"/>
      <c r="ORA18" s="974"/>
      <c r="ORB18" s="974"/>
      <c r="ORC18" s="974"/>
      <c r="ORD18" s="974"/>
      <c r="ORE18" s="974"/>
      <c r="ORF18" s="974"/>
      <c r="ORG18" s="974"/>
      <c r="ORH18" s="974"/>
      <c r="ORI18" s="974"/>
      <c r="ORJ18" s="974"/>
      <c r="ORK18" s="974"/>
      <c r="ORL18" s="974"/>
      <c r="ORM18" s="974"/>
      <c r="ORN18" s="974"/>
      <c r="ORO18" s="974"/>
      <c r="ORP18" s="974"/>
      <c r="ORQ18" s="974"/>
      <c r="ORR18" s="974"/>
      <c r="ORS18" s="974"/>
      <c r="ORT18" s="974"/>
      <c r="ORU18" s="974"/>
      <c r="ORV18" s="974"/>
      <c r="ORW18" s="974"/>
      <c r="ORX18" s="974"/>
      <c r="ORY18" s="974"/>
      <c r="ORZ18" s="974"/>
      <c r="OSA18" s="974"/>
      <c r="OSB18" s="974"/>
      <c r="OSC18" s="974"/>
      <c r="OSD18" s="974"/>
      <c r="OSE18" s="974"/>
      <c r="OSF18" s="974"/>
      <c r="OSG18" s="974"/>
      <c r="OSH18" s="974"/>
      <c r="OSI18" s="974"/>
      <c r="OSJ18" s="974"/>
      <c r="OSK18" s="974"/>
      <c r="OSL18" s="974"/>
      <c r="OSM18" s="974"/>
      <c r="OSN18" s="974"/>
      <c r="OSO18" s="974"/>
      <c r="OSP18" s="974"/>
      <c r="OSQ18" s="974"/>
      <c r="OSR18" s="974"/>
      <c r="OSS18" s="974"/>
      <c r="OST18" s="974"/>
      <c r="OSU18" s="974"/>
      <c r="OSV18" s="974"/>
      <c r="OSW18" s="974"/>
      <c r="OSX18" s="974"/>
      <c r="OSY18" s="974"/>
      <c r="OSZ18" s="974"/>
      <c r="OTA18" s="974"/>
      <c r="OTB18" s="974"/>
      <c r="OTC18" s="974"/>
      <c r="OTD18" s="974"/>
      <c r="OTE18" s="974"/>
      <c r="OTF18" s="974"/>
      <c r="OTG18" s="974"/>
      <c r="OTH18" s="974"/>
      <c r="OTI18" s="974"/>
      <c r="OTJ18" s="974"/>
      <c r="OTK18" s="974"/>
      <c r="OTL18" s="974"/>
      <c r="OTM18" s="974"/>
      <c r="OTN18" s="974"/>
      <c r="OTO18" s="974"/>
      <c r="OTP18" s="974"/>
      <c r="OTQ18" s="974"/>
      <c r="OTR18" s="974"/>
      <c r="OTS18" s="974"/>
      <c r="OTT18" s="974"/>
      <c r="OTU18" s="974"/>
      <c r="OTV18" s="974"/>
      <c r="OTW18" s="974"/>
      <c r="OTX18" s="974"/>
      <c r="OTY18" s="974"/>
      <c r="OTZ18" s="974"/>
      <c r="OUA18" s="974"/>
      <c r="OUB18" s="974"/>
      <c r="OUC18" s="974"/>
      <c r="OUD18" s="974"/>
      <c r="OUE18" s="974"/>
      <c r="OUF18" s="974"/>
      <c r="OUG18" s="974"/>
      <c r="OUH18" s="974"/>
      <c r="OUI18" s="974"/>
      <c r="OUJ18" s="974"/>
      <c r="OUK18" s="974"/>
      <c r="OUL18" s="974"/>
      <c r="OUM18" s="974"/>
      <c r="OUN18" s="974"/>
      <c r="OUO18" s="974"/>
      <c r="OUP18" s="974"/>
      <c r="OUQ18" s="974"/>
      <c r="OUR18" s="974"/>
      <c r="OUS18" s="974"/>
      <c r="OUT18" s="974"/>
      <c r="OUU18" s="974"/>
      <c r="OUV18" s="974"/>
      <c r="OUW18" s="974"/>
      <c r="OUX18" s="974"/>
      <c r="OUY18" s="974"/>
      <c r="OUZ18" s="974"/>
      <c r="OVA18" s="974"/>
      <c r="OVB18" s="974"/>
      <c r="OVC18" s="974"/>
      <c r="OVD18" s="974"/>
      <c r="OVE18" s="974"/>
      <c r="OVF18" s="974"/>
      <c r="OVG18" s="974"/>
      <c r="OVH18" s="974"/>
      <c r="OVI18" s="974"/>
      <c r="OVJ18" s="974"/>
      <c r="OVK18" s="974"/>
      <c r="OVL18" s="974"/>
      <c r="OVM18" s="974"/>
      <c r="OVN18" s="974"/>
      <c r="OVO18" s="974"/>
      <c r="OVP18" s="974"/>
      <c r="OVQ18" s="974"/>
      <c r="OVR18" s="974"/>
      <c r="OVS18" s="974"/>
      <c r="OVT18" s="974"/>
      <c r="OVU18" s="974"/>
      <c r="OVV18" s="974"/>
      <c r="OVW18" s="974"/>
      <c r="OVX18" s="974"/>
      <c r="OVY18" s="974"/>
      <c r="OVZ18" s="974"/>
      <c r="OWA18" s="974"/>
      <c r="OWB18" s="974"/>
      <c r="OWC18" s="974"/>
      <c r="OWD18" s="974"/>
      <c r="OWE18" s="974"/>
      <c r="OWF18" s="974"/>
      <c r="OWG18" s="974"/>
      <c r="OWH18" s="974"/>
      <c r="OWI18" s="974"/>
      <c r="OWJ18" s="974"/>
      <c r="OWK18" s="974"/>
      <c r="OWL18" s="974"/>
      <c r="OWM18" s="974"/>
      <c r="OWN18" s="974"/>
      <c r="OWO18" s="974"/>
      <c r="OWP18" s="974"/>
      <c r="OWQ18" s="974"/>
      <c r="OWR18" s="974"/>
      <c r="OWS18" s="974"/>
      <c r="OWT18" s="974"/>
      <c r="OWU18" s="974"/>
      <c r="OWV18" s="974"/>
      <c r="OWW18" s="974"/>
      <c r="OWX18" s="974"/>
      <c r="OWY18" s="974"/>
      <c r="OWZ18" s="974"/>
      <c r="OXA18" s="974"/>
      <c r="OXB18" s="974"/>
      <c r="OXC18" s="974"/>
      <c r="OXD18" s="974"/>
      <c r="OXE18" s="974"/>
      <c r="OXF18" s="974"/>
      <c r="OXG18" s="974"/>
      <c r="OXH18" s="974"/>
      <c r="OXI18" s="974"/>
      <c r="OXJ18" s="974"/>
      <c r="OXK18" s="974"/>
      <c r="OXL18" s="974"/>
      <c r="OXM18" s="974"/>
      <c r="OXN18" s="974"/>
      <c r="OXO18" s="974"/>
      <c r="OXP18" s="974"/>
      <c r="OXQ18" s="974"/>
      <c r="OXR18" s="974"/>
      <c r="OXS18" s="974"/>
      <c r="OXT18" s="974"/>
      <c r="OXU18" s="974"/>
      <c r="OXV18" s="974"/>
      <c r="OXW18" s="974"/>
      <c r="OXX18" s="974"/>
      <c r="OXY18" s="974"/>
      <c r="OXZ18" s="974"/>
      <c r="OYA18" s="974"/>
      <c r="OYB18" s="974"/>
      <c r="OYC18" s="974"/>
      <c r="OYD18" s="974"/>
      <c r="OYE18" s="974"/>
      <c r="OYF18" s="974"/>
      <c r="OYG18" s="974"/>
      <c r="OYH18" s="974"/>
      <c r="OYI18" s="974"/>
      <c r="OYJ18" s="974"/>
      <c r="OYK18" s="974"/>
      <c r="OYL18" s="974"/>
      <c r="OYM18" s="974"/>
      <c r="OYN18" s="974"/>
      <c r="OYO18" s="974"/>
      <c r="OYP18" s="974"/>
      <c r="OYQ18" s="974"/>
      <c r="OYR18" s="974"/>
      <c r="OYS18" s="974"/>
      <c r="OYT18" s="974"/>
      <c r="OYU18" s="974"/>
      <c r="OYV18" s="974"/>
      <c r="OYW18" s="974"/>
      <c r="OYX18" s="974"/>
      <c r="OYY18" s="974"/>
      <c r="OYZ18" s="974"/>
      <c r="OZA18" s="974"/>
      <c r="OZB18" s="974"/>
      <c r="OZC18" s="974"/>
      <c r="OZD18" s="974"/>
      <c r="OZE18" s="974"/>
      <c r="OZF18" s="974"/>
      <c r="OZG18" s="974"/>
      <c r="OZH18" s="974"/>
      <c r="OZI18" s="974"/>
      <c r="OZJ18" s="974"/>
      <c r="OZK18" s="974"/>
      <c r="OZL18" s="974"/>
      <c r="OZM18" s="974"/>
      <c r="OZN18" s="974"/>
      <c r="OZO18" s="974"/>
      <c r="OZP18" s="974"/>
      <c r="OZQ18" s="974"/>
      <c r="OZR18" s="974"/>
      <c r="OZS18" s="974"/>
      <c r="OZT18" s="974"/>
      <c r="OZU18" s="974"/>
      <c r="OZV18" s="974"/>
      <c r="OZW18" s="974"/>
      <c r="OZX18" s="974"/>
      <c r="OZY18" s="974"/>
      <c r="OZZ18" s="974"/>
      <c r="PAA18" s="974"/>
      <c r="PAB18" s="974"/>
      <c r="PAC18" s="974"/>
      <c r="PAD18" s="974"/>
      <c r="PAE18" s="974"/>
      <c r="PAF18" s="974"/>
      <c r="PAG18" s="974"/>
      <c r="PAH18" s="974"/>
      <c r="PAI18" s="974"/>
      <c r="PAJ18" s="974"/>
      <c r="PAK18" s="974"/>
      <c r="PAL18" s="974"/>
      <c r="PAM18" s="974"/>
      <c r="PAN18" s="974"/>
      <c r="PAO18" s="974"/>
      <c r="PAP18" s="974"/>
      <c r="PAQ18" s="974"/>
      <c r="PAR18" s="974"/>
      <c r="PAS18" s="974"/>
      <c r="PAT18" s="974"/>
      <c r="PAU18" s="974"/>
      <c r="PAV18" s="974"/>
      <c r="PAW18" s="974"/>
      <c r="PAX18" s="974"/>
      <c r="PAY18" s="974"/>
      <c r="PAZ18" s="974"/>
      <c r="PBA18" s="974"/>
      <c r="PBB18" s="974"/>
      <c r="PBC18" s="974"/>
      <c r="PBD18" s="974"/>
      <c r="PBE18" s="974"/>
      <c r="PBF18" s="974"/>
      <c r="PBG18" s="974"/>
      <c r="PBH18" s="974"/>
      <c r="PBI18" s="974"/>
      <c r="PBJ18" s="974"/>
      <c r="PBK18" s="974"/>
      <c r="PBL18" s="974"/>
      <c r="PBM18" s="974"/>
      <c r="PBN18" s="974"/>
      <c r="PBO18" s="974"/>
      <c r="PBP18" s="974"/>
      <c r="PBQ18" s="974"/>
      <c r="PBR18" s="974"/>
      <c r="PBS18" s="974"/>
      <c r="PBT18" s="974"/>
      <c r="PBU18" s="974"/>
      <c r="PBV18" s="974"/>
      <c r="PBW18" s="974"/>
      <c r="PBX18" s="974"/>
      <c r="PBY18" s="974"/>
      <c r="PBZ18" s="974"/>
      <c r="PCA18" s="974"/>
      <c r="PCB18" s="974"/>
      <c r="PCC18" s="974"/>
      <c r="PCD18" s="974"/>
      <c r="PCE18" s="974"/>
      <c r="PCF18" s="974"/>
      <c r="PCG18" s="974"/>
      <c r="PCH18" s="974"/>
      <c r="PCI18" s="974"/>
      <c r="PCJ18" s="974"/>
      <c r="PCK18" s="974"/>
      <c r="PCL18" s="974"/>
      <c r="PCM18" s="974"/>
      <c r="PCN18" s="974"/>
      <c r="PCO18" s="974"/>
      <c r="PCP18" s="974"/>
      <c r="PCQ18" s="974"/>
      <c r="PCR18" s="974"/>
      <c r="PCS18" s="974"/>
      <c r="PCT18" s="974"/>
      <c r="PCU18" s="974"/>
      <c r="PCV18" s="974"/>
      <c r="PCW18" s="974"/>
      <c r="PCX18" s="974"/>
      <c r="PCY18" s="974"/>
      <c r="PCZ18" s="974"/>
      <c r="PDA18" s="974"/>
      <c r="PDB18" s="974"/>
      <c r="PDC18" s="974"/>
      <c r="PDD18" s="974"/>
      <c r="PDE18" s="974"/>
      <c r="PDF18" s="974"/>
      <c r="PDG18" s="974"/>
      <c r="PDH18" s="974"/>
      <c r="PDI18" s="974"/>
      <c r="PDJ18" s="974"/>
      <c r="PDK18" s="974"/>
      <c r="PDL18" s="974"/>
      <c r="PDM18" s="974"/>
      <c r="PDN18" s="974"/>
      <c r="PDO18" s="974"/>
      <c r="PDP18" s="974"/>
      <c r="PDQ18" s="974"/>
      <c r="PDR18" s="974"/>
      <c r="PDS18" s="974"/>
      <c r="PDT18" s="974"/>
      <c r="PDU18" s="974"/>
      <c r="PDV18" s="974"/>
      <c r="PDW18" s="974"/>
      <c r="PDX18" s="974"/>
      <c r="PDY18" s="974"/>
      <c r="PDZ18" s="974"/>
      <c r="PEA18" s="974"/>
      <c r="PEB18" s="974"/>
      <c r="PEC18" s="974"/>
      <c r="PED18" s="974"/>
      <c r="PEE18" s="974"/>
      <c r="PEF18" s="974"/>
      <c r="PEG18" s="974"/>
      <c r="PEH18" s="974"/>
      <c r="PEI18" s="974"/>
      <c r="PEJ18" s="974"/>
      <c r="PEK18" s="974"/>
      <c r="PEL18" s="974"/>
      <c r="PEM18" s="974"/>
      <c r="PEN18" s="974"/>
      <c r="PEO18" s="974"/>
      <c r="PEP18" s="974"/>
      <c r="PEQ18" s="974"/>
      <c r="PER18" s="974"/>
      <c r="PES18" s="974"/>
      <c r="PET18" s="974"/>
      <c r="PEU18" s="974"/>
      <c r="PEV18" s="974"/>
      <c r="PEW18" s="974"/>
      <c r="PEX18" s="974"/>
      <c r="PEY18" s="974"/>
      <c r="PEZ18" s="974"/>
      <c r="PFA18" s="974"/>
      <c r="PFB18" s="974"/>
      <c r="PFC18" s="974"/>
      <c r="PFD18" s="974"/>
      <c r="PFE18" s="974"/>
      <c r="PFF18" s="974"/>
      <c r="PFG18" s="974"/>
      <c r="PFH18" s="974"/>
      <c r="PFI18" s="974"/>
      <c r="PFJ18" s="974"/>
      <c r="PFK18" s="974"/>
      <c r="PFL18" s="974"/>
      <c r="PFM18" s="974"/>
      <c r="PFN18" s="974"/>
      <c r="PFO18" s="974"/>
      <c r="PFP18" s="974"/>
      <c r="PFQ18" s="974"/>
      <c r="PFR18" s="974"/>
      <c r="PFS18" s="974"/>
      <c r="PFT18" s="974"/>
      <c r="PFU18" s="974"/>
      <c r="PFV18" s="974"/>
      <c r="PFW18" s="974"/>
      <c r="PFX18" s="974"/>
      <c r="PFY18" s="974"/>
      <c r="PFZ18" s="974"/>
      <c r="PGA18" s="974"/>
      <c r="PGB18" s="974"/>
      <c r="PGC18" s="974"/>
      <c r="PGD18" s="974"/>
      <c r="PGE18" s="974"/>
      <c r="PGF18" s="974"/>
      <c r="PGG18" s="974"/>
      <c r="PGH18" s="974"/>
      <c r="PGI18" s="974"/>
      <c r="PGJ18" s="974"/>
      <c r="PGK18" s="974"/>
      <c r="PGL18" s="974"/>
      <c r="PGM18" s="974"/>
      <c r="PGN18" s="974"/>
      <c r="PGO18" s="974"/>
      <c r="PGP18" s="974"/>
      <c r="PGQ18" s="974"/>
      <c r="PGR18" s="974"/>
      <c r="PGS18" s="974"/>
      <c r="PGT18" s="974"/>
      <c r="PGU18" s="974"/>
      <c r="PGV18" s="974"/>
      <c r="PGW18" s="974"/>
      <c r="PGX18" s="974"/>
      <c r="PGY18" s="974"/>
      <c r="PGZ18" s="974"/>
      <c r="PHA18" s="974"/>
      <c r="PHB18" s="974"/>
      <c r="PHC18" s="974"/>
      <c r="PHD18" s="974"/>
      <c r="PHE18" s="974"/>
      <c r="PHF18" s="974"/>
      <c r="PHG18" s="974"/>
      <c r="PHH18" s="974"/>
      <c r="PHI18" s="974"/>
      <c r="PHJ18" s="974"/>
      <c r="PHK18" s="974"/>
      <c r="PHL18" s="974"/>
      <c r="PHM18" s="974"/>
      <c r="PHN18" s="974"/>
      <c r="PHO18" s="974"/>
      <c r="PHP18" s="974"/>
      <c r="PHQ18" s="974"/>
      <c r="PHR18" s="974"/>
      <c r="PHS18" s="974"/>
      <c r="PHT18" s="974"/>
      <c r="PHU18" s="974"/>
      <c r="PHV18" s="974"/>
      <c r="PHW18" s="974"/>
      <c r="PHX18" s="974"/>
      <c r="PHY18" s="974"/>
      <c r="PHZ18" s="974"/>
      <c r="PIA18" s="974"/>
      <c r="PIB18" s="974"/>
      <c r="PIC18" s="974"/>
      <c r="PID18" s="974"/>
      <c r="PIE18" s="974"/>
      <c r="PIF18" s="974"/>
      <c r="PIG18" s="974"/>
      <c r="PIH18" s="974"/>
      <c r="PII18" s="974"/>
      <c r="PIJ18" s="974"/>
      <c r="PIK18" s="974"/>
      <c r="PIL18" s="974"/>
      <c r="PIM18" s="974"/>
      <c r="PIN18" s="974"/>
      <c r="PIO18" s="974"/>
      <c r="PIP18" s="974"/>
      <c r="PIQ18" s="974"/>
      <c r="PIR18" s="974"/>
      <c r="PIS18" s="974"/>
      <c r="PIT18" s="974"/>
      <c r="PIU18" s="974"/>
      <c r="PIV18" s="974"/>
      <c r="PIW18" s="974"/>
      <c r="PIX18" s="974"/>
      <c r="PIY18" s="974"/>
      <c r="PIZ18" s="974"/>
      <c r="PJA18" s="974"/>
      <c r="PJB18" s="974"/>
      <c r="PJC18" s="974"/>
      <c r="PJD18" s="974"/>
      <c r="PJE18" s="974"/>
      <c r="PJF18" s="974"/>
      <c r="PJG18" s="974"/>
      <c r="PJH18" s="974"/>
      <c r="PJI18" s="974"/>
      <c r="PJJ18" s="974"/>
      <c r="PJK18" s="974"/>
      <c r="PJL18" s="974"/>
      <c r="PJM18" s="974"/>
      <c r="PJN18" s="974"/>
      <c r="PJO18" s="974"/>
      <c r="PJP18" s="974"/>
      <c r="PJQ18" s="974"/>
      <c r="PJR18" s="974"/>
      <c r="PJS18" s="974"/>
      <c r="PJT18" s="974"/>
      <c r="PJU18" s="974"/>
      <c r="PJV18" s="974"/>
      <c r="PJW18" s="974"/>
      <c r="PJX18" s="974"/>
      <c r="PJY18" s="974"/>
      <c r="PJZ18" s="974"/>
      <c r="PKA18" s="974"/>
      <c r="PKB18" s="974"/>
      <c r="PKC18" s="974"/>
      <c r="PKD18" s="974"/>
      <c r="PKE18" s="974"/>
      <c r="PKF18" s="974"/>
      <c r="PKG18" s="974"/>
      <c r="PKH18" s="974"/>
      <c r="PKI18" s="974"/>
      <c r="PKJ18" s="974"/>
      <c r="PKK18" s="974"/>
      <c r="PKL18" s="974"/>
      <c r="PKM18" s="974"/>
      <c r="PKN18" s="974"/>
      <c r="PKO18" s="974"/>
      <c r="PKP18" s="974"/>
      <c r="PKQ18" s="974"/>
      <c r="PKR18" s="974"/>
      <c r="PKS18" s="974"/>
      <c r="PKT18" s="974"/>
      <c r="PKU18" s="974"/>
      <c r="PKV18" s="974"/>
      <c r="PKW18" s="974"/>
      <c r="PKX18" s="974"/>
      <c r="PKY18" s="974"/>
      <c r="PKZ18" s="974"/>
      <c r="PLA18" s="974"/>
      <c r="PLB18" s="974"/>
      <c r="PLC18" s="974"/>
      <c r="PLD18" s="974"/>
      <c r="PLE18" s="974"/>
      <c r="PLF18" s="974"/>
      <c r="PLG18" s="974"/>
      <c r="PLH18" s="974"/>
      <c r="PLI18" s="974"/>
      <c r="PLJ18" s="974"/>
      <c r="PLK18" s="974"/>
      <c r="PLL18" s="974"/>
      <c r="PLM18" s="974"/>
      <c r="PLN18" s="974"/>
      <c r="PLO18" s="974"/>
      <c r="PLP18" s="974"/>
      <c r="PLQ18" s="974"/>
      <c r="PLR18" s="974"/>
      <c r="PLS18" s="974"/>
      <c r="PLT18" s="974"/>
      <c r="PLU18" s="974"/>
      <c r="PLV18" s="974"/>
      <c r="PLW18" s="974"/>
      <c r="PLX18" s="974"/>
      <c r="PLY18" s="974"/>
      <c r="PLZ18" s="974"/>
      <c r="PMA18" s="974"/>
      <c r="PMB18" s="974"/>
      <c r="PMC18" s="974"/>
      <c r="PMD18" s="974"/>
      <c r="PME18" s="974"/>
      <c r="PMF18" s="974"/>
      <c r="PMG18" s="974"/>
      <c r="PMH18" s="974"/>
      <c r="PMI18" s="974"/>
      <c r="PMJ18" s="974"/>
      <c r="PMK18" s="974"/>
      <c r="PML18" s="974"/>
      <c r="PMM18" s="974"/>
      <c r="PMN18" s="974"/>
      <c r="PMO18" s="974"/>
      <c r="PMP18" s="974"/>
      <c r="PMQ18" s="974"/>
      <c r="PMR18" s="974"/>
      <c r="PMS18" s="974"/>
      <c r="PMT18" s="974"/>
      <c r="PMU18" s="974"/>
      <c r="PMV18" s="974"/>
      <c r="PMW18" s="974"/>
      <c r="PMX18" s="974"/>
      <c r="PMY18" s="974"/>
      <c r="PMZ18" s="974"/>
      <c r="PNA18" s="974"/>
      <c r="PNB18" s="974"/>
      <c r="PNC18" s="974"/>
      <c r="PND18" s="974"/>
      <c r="PNE18" s="974"/>
      <c r="PNF18" s="974"/>
      <c r="PNG18" s="974"/>
      <c r="PNH18" s="974"/>
      <c r="PNI18" s="974"/>
      <c r="PNJ18" s="974"/>
      <c r="PNK18" s="974"/>
      <c r="PNL18" s="974"/>
      <c r="PNM18" s="974"/>
      <c r="PNN18" s="974"/>
      <c r="PNO18" s="974"/>
      <c r="PNP18" s="974"/>
      <c r="PNQ18" s="974"/>
      <c r="PNR18" s="974"/>
      <c r="PNS18" s="974"/>
      <c r="PNT18" s="974"/>
      <c r="PNU18" s="974"/>
      <c r="PNV18" s="974"/>
      <c r="PNW18" s="974"/>
      <c r="PNX18" s="974"/>
      <c r="PNY18" s="974"/>
      <c r="PNZ18" s="974"/>
      <c r="POA18" s="974"/>
      <c r="POB18" s="974"/>
      <c r="POC18" s="974"/>
      <c r="POD18" s="974"/>
      <c r="POE18" s="974"/>
      <c r="POF18" s="974"/>
      <c r="POG18" s="974"/>
      <c r="POH18" s="974"/>
      <c r="POI18" s="974"/>
      <c r="POJ18" s="974"/>
      <c r="POK18" s="974"/>
      <c r="POL18" s="974"/>
      <c r="POM18" s="974"/>
      <c r="PON18" s="974"/>
      <c r="POO18" s="974"/>
      <c r="POP18" s="974"/>
      <c r="POQ18" s="974"/>
      <c r="POR18" s="974"/>
      <c r="POS18" s="974"/>
      <c r="POT18" s="974"/>
      <c r="POU18" s="974"/>
      <c r="POV18" s="974"/>
      <c r="POW18" s="974"/>
      <c r="POX18" s="974"/>
      <c r="POY18" s="974"/>
      <c r="POZ18" s="974"/>
      <c r="PPA18" s="974"/>
      <c r="PPB18" s="974"/>
      <c r="PPC18" s="974"/>
      <c r="PPD18" s="974"/>
      <c r="PPE18" s="974"/>
      <c r="PPF18" s="974"/>
      <c r="PPG18" s="974"/>
      <c r="PPH18" s="974"/>
      <c r="PPI18" s="974"/>
      <c r="PPJ18" s="974"/>
      <c r="PPK18" s="974"/>
      <c r="PPL18" s="974"/>
      <c r="PPM18" s="974"/>
      <c r="PPN18" s="974"/>
      <c r="PPO18" s="974"/>
      <c r="PPP18" s="974"/>
      <c r="PPQ18" s="974"/>
      <c r="PPR18" s="974"/>
      <c r="PPS18" s="974"/>
      <c r="PPT18" s="974"/>
      <c r="PPU18" s="974"/>
      <c r="PPV18" s="974"/>
      <c r="PPW18" s="974"/>
      <c r="PPX18" s="974"/>
      <c r="PPY18" s="974"/>
      <c r="PPZ18" s="974"/>
      <c r="PQA18" s="974"/>
      <c r="PQB18" s="974"/>
      <c r="PQC18" s="974"/>
      <c r="PQD18" s="974"/>
      <c r="PQE18" s="974"/>
      <c r="PQF18" s="974"/>
      <c r="PQG18" s="974"/>
      <c r="PQH18" s="974"/>
      <c r="PQI18" s="974"/>
      <c r="PQJ18" s="974"/>
      <c r="PQK18" s="974"/>
      <c r="PQL18" s="974"/>
      <c r="PQM18" s="974"/>
      <c r="PQN18" s="974"/>
      <c r="PQO18" s="974"/>
      <c r="PQP18" s="974"/>
      <c r="PQQ18" s="974"/>
      <c r="PQR18" s="974"/>
      <c r="PQS18" s="974"/>
      <c r="PQT18" s="974"/>
      <c r="PQU18" s="974"/>
      <c r="PQV18" s="974"/>
      <c r="PQW18" s="974"/>
      <c r="PQX18" s="974"/>
      <c r="PQY18" s="974"/>
      <c r="PQZ18" s="974"/>
      <c r="PRA18" s="974"/>
      <c r="PRB18" s="974"/>
      <c r="PRC18" s="974"/>
      <c r="PRD18" s="974"/>
      <c r="PRE18" s="974"/>
      <c r="PRF18" s="974"/>
      <c r="PRG18" s="974"/>
      <c r="PRH18" s="974"/>
      <c r="PRI18" s="974"/>
      <c r="PRJ18" s="974"/>
      <c r="PRK18" s="974"/>
      <c r="PRL18" s="974"/>
      <c r="PRM18" s="974"/>
      <c r="PRN18" s="974"/>
      <c r="PRO18" s="974"/>
      <c r="PRP18" s="974"/>
      <c r="PRQ18" s="974"/>
      <c r="PRR18" s="974"/>
      <c r="PRS18" s="974"/>
      <c r="PRT18" s="974"/>
      <c r="PRU18" s="974"/>
      <c r="PRV18" s="974"/>
      <c r="PRW18" s="974"/>
      <c r="PRX18" s="974"/>
      <c r="PRY18" s="974"/>
      <c r="PRZ18" s="974"/>
      <c r="PSA18" s="974"/>
      <c r="PSB18" s="974"/>
      <c r="PSC18" s="974"/>
      <c r="PSD18" s="974"/>
      <c r="PSE18" s="974"/>
      <c r="PSF18" s="974"/>
      <c r="PSG18" s="974"/>
      <c r="PSH18" s="974"/>
      <c r="PSI18" s="974"/>
      <c r="PSJ18" s="974"/>
      <c r="PSK18" s="974"/>
      <c r="PSL18" s="974"/>
      <c r="PSM18" s="974"/>
      <c r="PSN18" s="974"/>
      <c r="PSO18" s="974"/>
      <c r="PSP18" s="974"/>
      <c r="PSQ18" s="974"/>
      <c r="PSR18" s="974"/>
      <c r="PSS18" s="974"/>
      <c r="PST18" s="974"/>
      <c r="PSU18" s="974"/>
      <c r="PSV18" s="974"/>
      <c r="PSW18" s="974"/>
      <c r="PSX18" s="974"/>
      <c r="PSY18" s="974"/>
      <c r="PSZ18" s="974"/>
      <c r="PTA18" s="974"/>
      <c r="PTB18" s="974"/>
      <c r="PTC18" s="974"/>
      <c r="PTD18" s="974"/>
      <c r="PTE18" s="974"/>
      <c r="PTF18" s="974"/>
      <c r="PTG18" s="974"/>
      <c r="PTH18" s="974"/>
      <c r="PTI18" s="974"/>
      <c r="PTJ18" s="974"/>
      <c r="PTK18" s="974"/>
      <c r="PTL18" s="974"/>
      <c r="PTM18" s="974"/>
      <c r="PTN18" s="974"/>
      <c r="PTO18" s="974"/>
      <c r="PTP18" s="974"/>
      <c r="PTQ18" s="974"/>
      <c r="PTR18" s="974"/>
      <c r="PTS18" s="974"/>
      <c r="PTT18" s="974"/>
      <c r="PTU18" s="974"/>
      <c r="PTV18" s="974"/>
      <c r="PTW18" s="974"/>
      <c r="PTX18" s="974"/>
      <c r="PTY18" s="974"/>
      <c r="PTZ18" s="974"/>
      <c r="PUA18" s="974"/>
      <c r="PUB18" s="974"/>
      <c r="PUC18" s="974"/>
      <c r="PUD18" s="974"/>
      <c r="PUE18" s="974"/>
      <c r="PUF18" s="974"/>
      <c r="PUG18" s="974"/>
      <c r="PUH18" s="974"/>
      <c r="PUI18" s="974"/>
      <c r="PUJ18" s="974"/>
      <c r="PUK18" s="974"/>
      <c r="PUL18" s="974"/>
      <c r="PUM18" s="974"/>
      <c r="PUN18" s="974"/>
      <c r="PUO18" s="974"/>
      <c r="PUP18" s="974"/>
      <c r="PUQ18" s="974"/>
      <c r="PUR18" s="974"/>
      <c r="PUS18" s="974"/>
      <c r="PUT18" s="974"/>
      <c r="PUU18" s="974"/>
      <c r="PUV18" s="974"/>
      <c r="PUW18" s="974"/>
      <c r="PUX18" s="974"/>
      <c r="PUY18" s="974"/>
      <c r="PUZ18" s="974"/>
      <c r="PVA18" s="974"/>
      <c r="PVB18" s="974"/>
      <c r="PVC18" s="974"/>
      <c r="PVD18" s="974"/>
      <c r="PVE18" s="974"/>
      <c r="PVF18" s="974"/>
      <c r="PVG18" s="974"/>
      <c r="PVH18" s="974"/>
      <c r="PVI18" s="974"/>
      <c r="PVJ18" s="974"/>
      <c r="PVK18" s="974"/>
      <c r="PVL18" s="974"/>
      <c r="PVM18" s="974"/>
      <c r="PVN18" s="974"/>
      <c r="PVO18" s="974"/>
      <c r="PVP18" s="974"/>
      <c r="PVQ18" s="974"/>
      <c r="PVR18" s="974"/>
      <c r="PVS18" s="974"/>
      <c r="PVT18" s="974"/>
      <c r="PVU18" s="974"/>
      <c r="PVV18" s="974"/>
      <c r="PVW18" s="974"/>
      <c r="PVX18" s="974"/>
      <c r="PVY18" s="974"/>
      <c r="PVZ18" s="974"/>
      <c r="PWA18" s="974"/>
      <c r="PWB18" s="974"/>
      <c r="PWC18" s="974"/>
      <c r="PWD18" s="974"/>
      <c r="PWE18" s="974"/>
      <c r="PWF18" s="974"/>
      <c r="PWG18" s="974"/>
      <c r="PWH18" s="974"/>
      <c r="PWI18" s="974"/>
      <c r="PWJ18" s="974"/>
      <c r="PWK18" s="974"/>
      <c r="PWL18" s="974"/>
      <c r="PWM18" s="974"/>
      <c r="PWN18" s="974"/>
      <c r="PWO18" s="974"/>
      <c r="PWP18" s="974"/>
      <c r="PWQ18" s="974"/>
      <c r="PWR18" s="974"/>
      <c r="PWS18" s="974"/>
      <c r="PWT18" s="974"/>
      <c r="PWU18" s="974"/>
      <c r="PWV18" s="974"/>
      <c r="PWW18" s="974"/>
      <c r="PWX18" s="974"/>
      <c r="PWY18" s="974"/>
      <c r="PWZ18" s="974"/>
      <c r="PXA18" s="974"/>
      <c r="PXB18" s="974"/>
      <c r="PXC18" s="974"/>
      <c r="PXD18" s="974"/>
      <c r="PXE18" s="974"/>
      <c r="PXF18" s="974"/>
      <c r="PXG18" s="974"/>
      <c r="PXH18" s="974"/>
      <c r="PXI18" s="974"/>
      <c r="PXJ18" s="974"/>
      <c r="PXK18" s="974"/>
      <c r="PXL18" s="974"/>
      <c r="PXM18" s="974"/>
      <c r="PXN18" s="974"/>
      <c r="PXO18" s="974"/>
      <c r="PXP18" s="974"/>
      <c r="PXQ18" s="974"/>
      <c r="PXR18" s="974"/>
      <c r="PXS18" s="974"/>
      <c r="PXT18" s="974"/>
      <c r="PXU18" s="974"/>
      <c r="PXV18" s="974"/>
      <c r="PXW18" s="974"/>
      <c r="PXX18" s="974"/>
      <c r="PXY18" s="974"/>
      <c r="PXZ18" s="974"/>
      <c r="PYA18" s="974"/>
      <c r="PYB18" s="974"/>
      <c r="PYC18" s="974"/>
      <c r="PYD18" s="974"/>
      <c r="PYE18" s="974"/>
      <c r="PYF18" s="974"/>
      <c r="PYG18" s="974"/>
      <c r="PYH18" s="974"/>
      <c r="PYI18" s="974"/>
      <c r="PYJ18" s="974"/>
      <c r="PYK18" s="974"/>
      <c r="PYL18" s="974"/>
      <c r="PYM18" s="974"/>
      <c r="PYN18" s="974"/>
      <c r="PYO18" s="974"/>
      <c r="PYP18" s="974"/>
      <c r="PYQ18" s="974"/>
      <c r="PYR18" s="974"/>
      <c r="PYS18" s="974"/>
      <c r="PYT18" s="974"/>
      <c r="PYU18" s="974"/>
      <c r="PYV18" s="974"/>
      <c r="PYW18" s="974"/>
      <c r="PYX18" s="974"/>
      <c r="PYY18" s="974"/>
      <c r="PYZ18" s="974"/>
      <c r="PZA18" s="974"/>
      <c r="PZB18" s="974"/>
      <c r="PZC18" s="974"/>
      <c r="PZD18" s="974"/>
      <c r="PZE18" s="974"/>
      <c r="PZF18" s="974"/>
      <c r="PZG18" s="974"/>
      <c r="PZH18" s="974"/>
      <c r="PZI18" s="974"/>
      <c r="PZJ18" s="974"/>
      <c r="PZK18" s="974"/>
      <c r="PZL18" s="974"/>
      <c r="PZM18" s="974"/>
      <c r="PZN18" s="974"/>
      <c r="PZO18" s="974"/>
      <c r="PZP18" s="974"/>
      <c r="PZQ18" s="974"/>
      <c r="PZR18" s="974"/>
      <c r="PZS18" s="974"/>
      <c r="PZT18" s="974"/>
      <c r="PZU18" s="974"/>
      <c r="PZV18" s="974"/>
      <c r="PZW18" s="974"/>
      <c r="PZX18" s="974"/>
      <c r="PZY18" s="974"/>
      <c r="PZZ18" s="974"/>
      <c r="QAA18" s="974"/>
      <c r="QAB18" s="974"/>
      <c r="QAC18" s="974"/>
      <c r="QAD18" s="974"/>
      <c r="QAE18" s="974"/>
      <c r="QAF18" s="974"/>
      <c r="QAG18" s="974"/>
      <c r="QAH18" s="974"/>
      <c r="QAI18" s="974"/>
      <c r="QAJ18" s="974"/>
      <c r="QAK18" s="974"/>
      <c r="QAL18" s="974"/>
      <c r="QAM18" s="974"/>
      <c r="QAN18" s="974"/>
      <c r="QAO18" s="974"/>
      <c r="QAP18" s="974"/>
      <c r="QAQ18" s="974"/>
      <c r="QAR18" s="974"/>
      <c r="QAS18" s="974"/>
      <c r="QAT18" s="974"/>
      <c r="QAU18" s="974"/>
      <c r="QAV18" s="974"/>
      <c r="QAW18" s="974"/>
      <c r="QAX18" s="974"/>
      <c r="QAY18" s="974"/>
      <c r="QAZ18" s="974"/>
      <c r="QBA18" s="974"/>
      <c r="QBB18" s="974"/>
      <c r="QBC18" s="974"/>
      <c r="QBD18" s="974"/>
      <c r="QBE18" s="974"/>
      <c r="QBF18" s="974"/>
      <c r="QBG18" s="974"/>
      <c r="QBH18" s="974"/>
      <c r="QBI18" s="974"/>
      <c r="QBJ18" s="974"/>
      <c r="QBK18" s="974"/>
      <c r="QBL18" s="974"/>
      <c r="QBM18" s="974"/>
      <c r="QBN18" s="974"/>
      <c r="QBO18" s="974"/>
      <c r="QBP18" s="974"/>
      <c r="QBQ18" s="974"/>
      <c r="QBR18" s="974"/>
      <c r="QBS18" s="974"/>
      <c r="QBT18" s="974"/>
      <c r="QBU18" s="974"/>
      <c r="QBV18" s="974"/>
      <c r="QBW18" s="974"/>
      <c r="QBX18" s="974"/>
      <c r="QBY18" s="974"/>
      <c r="QBZ18" s="974"/>
      <c r="QCA18" s="974"/>
      <c r="QCB18" s="974"/>
      <c r="QCC18" s="974"/>
      <c r="QCD18" s="974"/>
      <c r="QCE18" s="974"/>
      <c r="QCF18" s="974"/>
      <c r="QCG18" s="974"/>
      <c r="QCH18" s="974"/>
      <c r="QCI18" s="974"/>
      <c r="QCJ18" s="974"/>
      <c r="QCK18" s="974"/>
      <c r="QCL18" s="974"/>
      <c r="QCM18" s="974"/>
      <c r="QCN18" s="974"/>
      <c r="QCO18" s="974"/>
      <c r="QCP18" s="974"/>
      <c r="QCQ18" s="974"/>
      <c r="QCR18" s="974"/>
      <c r="QCS18" s="974"/>
      <c r="QCT18" s="974"/>
      <c r="QCU18" s="974"/>
      <c r="QCV18" s="974"/>
      <c r="QCW18" s="974"/>
      <c r="QCX18" s="974"/>
      <c r="QCY18" s="974"/>
      <c r="QCZ18" s="974"/>
      <c r="QDA18" s="974"/>
      <c r="QDB18" s="974"/>
      <c r="QDC18" s="974"/>
      <c r="QDD18" s="974"/>
      <c r="QDE18" s="974"/>
      <c r="QDF18" s="974"/>
      <c r="QDG18" s="974"/>
      <c r="QDH18" s="974"/>
      <c r="QDI18" s="974"/>
      <c r="QDJ18" s="974"/>
      <c r="QDK18" s="974"/>
      <c r="QDL18" s="974"/>
      <c r="QDM18" s="974"/>
      <c r="QDN18" s="974"/>
      <c r="QDO18" s="974"/>
      <c r="QDP18" s="974"/>
      <c r="QDQ18" s="974"/>
      <c r="QDR18" s="974"/>
      <c r="QDS18" s="974"/>
      <c r="QDT18" s="974"/>
      <c r="QDU18" s="974"/>
      <c r="QDV18" s="974"/>
      <c r="QDW18" s="974"/>
      <c r="QDX18" s="974"/>
      <c r="QDY18" s="974"/>
      <c r="QDZ18" s="974"/>
      <c r="QEA18" s="974"/>
      <c r="QEB18" s="974"/>
      <c r="QEC18" s="974"/>
      <c r="QED18" s="974"/>
      <c r="QEE18" s="974"/>
      <c r="QEF18" s="974"/>
      <c r="QEG18" s="974"/>
      <c r="QEH18" s="974"/>
      <c r="QEI18" s="974"/>
      <c r="QEJ18" s="974"/>
      <c r="QEK18" s="974"/>
      <c r="QEL18" s="974"/>
      <c r="QEM18" s="974"/>
      <c r="QEN18" s="974"/>
      <c r="QEO18" s="974"/>
      <c r="QEP18" s="974"/>
      <c r="QEQ18" s="974"/>
      <c r="QER18" s="974"/>
      <c r="QES18" s="974"/>
      <c r="QET18" s="974"/>
      <c r="QEU18" s="974"/>
      <c r="QEV18" s="974"/>
      <c r="QEW18" s="974"/>
      <c r="QEX18" s="974"/>
      <c r="QEY18" s="974"/>
      <c r="QEZ18" s="974"/>
      <c r="QFA18" s="974"/>
      <c r="QFB18" s="974"/>
      <c r="QFC18" s="974"/>
      <c r="QFD18" s="974"/>
      <c r="QFE18" s="974"/>
      <c r="QFF18" s="974"/>
      <c r="QFG18" s="974"/>
      <c r="QFH18" s="974"/>
      <c r="QFI18" s="974"/>
      <c r="QFJ18" s="974"/>
      <c r="QFK18" s="974"/>
      <c r="QFL18" s="974"/>
      <c r="QFM18" s="974"/>
      <c r="QFN18" s="974"/>
      <c r="QFO18" s="974"/>
      <c r="QFP18" s="974"/>
      <c r="QFQ18" s="974"/>
      <c r="QFR18" s="974"/>
      <c r="QFS18" s="974"/>
      <c r="QFT18" s="974"/>
      <c r="QFU18" s="974"/>
      <c r="QFV18" s="974"/>
      <c r="QFW18" s="974"/>
      <c r="QFX18" s="974"/>
      <c r="QFY18" s="974"/>
      <c r="QFZ18" s="974"/>
      <c r="QGA18" s="974"/>
      <c r="QGB18" s="974"/>
      <c r="QGC18" s="974"/>
      <c r="QGD18" s="974"/>
      <c r="QGE18" s="974"/>
      <c r="QGF18" s="974"/>
      <c r="QGG18" s="974"/>
      <c r="QGH18" s="974"/>
      <c r="QGI18" s="974"/>
      <c r="QGJ18" s="974"/>
      <c r="QGK18" s="974"/>
      <c r="QGL18" s="974"/>
      <c r="QGM18" s="974"/>
      <c r="QGN18" s="974"/>
      <c r="QGO18" s="974"/>
      <c r="QGP18" s="974"/>
      <c r="QGQ18" s="974"/>
      <c r="QGR18" s="974"/>
      <c r="QGS18" s="974"/>
      <c r="QGT18" s="974"/>
      <c r="QGU18" s="974"/>
      <c r="QGV18" s="974"/>
      <c r="QGW18" s="974"/>
      <c r="QGX18" s="974"/>
      <c r="QGY18" s="974"/>
      <c r="QGZ18" s="974"/>
      <c r="QHA18" s="974"/>
      <c r="QHB18" s="974"/>
      <c r="QHC18" s="974"/>
      <c r="QHD18" s="974"/>
      <c r="QHE18" s="974"/>
      <c r="QHF18" s="974"/>
      <c r="QHG18" s="974"/>
      <c r="QHH18" s="974"/>
      <c r="QHI18" s="974"/>
      <c r="QHJ18" s="974"/>
      <c r="QHK18" s="974"/>
      <c r="QHL18" s="974"/>
      <c r="QHM18" s="974"/>
      <c r="QHN18" s="974"/>
      <c r="QHO18" s="974"/>
      <c r="QHP18" s="974"/>
      <c r="QHQ18" s="974"/>
      <c r="QHR18" s="974"/>
      <c r="QHS18" s="974"/>
      <c r="QHT18" s="974"/>
      <c r="QHU18" s="974"/>
      <c r="QHV18" s="974"/>
      <c r="QHW18" s="974"/>
      <c r="QHX18" s="974"/>
      <c r="QHY18" s="974"/>
      <c r="QHZ18" s="974"/>
      <c r="QIA18" s="974"/>
      <c r="QIB18" s="974"/>
      <c r="QIC18" s="974"/>
      <c r="QID18" s="974"/>
      <c r="QIE18" s="974"/>
      <c r="QIF18" s="974"/>
      <c r="QIG18" s="974"/>
      <c r="QIH18" s="974"/>
      <c r="QII18" s="974"/>
      <c r="QIJ18" s="974"/>
      <c r="QIK18" s="974"/>
      <c r="QIL18" s="974"/>
      <c r="QIM18" s="974"/>
      <c r="QIN18" s="974"/>
      <c r="QIO18" s="974"/>
      <c r="QIP18" s="974"/>
      <c r="QIQ18" s="974"/>
      <c r="QIR18" s="974"/>
      <c r="QIS18" s="974"/>
      <c r="QIT18" s="974"/>
      <c r="QIU18" s="974"/>
      <c r="QIV18" s="974"/>
      <c r="QIW18" s="974"/>
      <c r="QIX18" s="974"/>
      <c r="QIY18" s="974"/>
      <c r="QIZ18" s="974"/>
      <c r="QJA18" s="974"/>
      <c r="QJB18" s="974"/>
      <c r="QJC18" s="974"/>
      <c r="QJD18" s="974"/>
      <c r="QJE18" s="974"/>
      <c r="QJF18" s="974"/>
      <c r="QJG18" s="974"/>
      <c r="QJH18" s="974"/>
      <c r="QJI18" s="974"/>
      <c r="QJJ18" s="974"/>
      <c r="QJK18" s="974"/>
      <c r="QJL18" s="974"/>
      <c r="QJM18" s="974"/>
      <c r="QJN18" s="974"/>
      <c r="QJO18" s="974"/>
      <c r="QJP18" s="974"/>
      <c r="QJQ18" s="974"/>
      <c r="QJR18" s="974"/>
      <c r="QJS18" s="974"/>
      <c r="QJT18" s="974"/>
      <c r="QJU18" s="974"/>
      <c r="QJV18" s="974"/>
      <c r="QJW18" s="974"/>
      <c r="QJX18" s="974"/>
      <c r="QJY18" s="974"/>
      <c r="QJZ18" s="974"/>
      <c r="QKA18" s="974"/>
      <c r="QKB18" s="974"/>
      <c r="QKC18" s="974"/>
      <c r="QKD18" s="974"/>
      <c r="QKE18" s="974"/>
      <c r="QKF18" s="974"/>
      <c r="QKG18" s="974"/>
      <c r="QKH18" s="974"/>
      <c r="QKI18" s="974"/>
      <c r="QKJ18" s="974"/>
      <c r="QKK18" s="974"/>
      <c r="QKL18" s="974"/>
      <c r="QKM18" s="974"/>
      <c r="QKN18" s="974"/>
      <c r="QKO18" s="974"/>
      <c r="QKP18" s="974"/>
      <c r="QKQ18" s="974"/>
      <c r="QKR18" s="974"/>
      <c r="QKS18" s="974"/>
      <c r="QKT18" s="974"/>
      <c r="QKU18" s="974"/>
      <c r="QKV18" s="974"/>
      <c r="QKW18" s="974"/>
      <c r="QKX18" s="974"/>
      <c r="QKY18" s="974"/>
      <c r="QKZ18" s="974"/>
      <c r="QLA18" s="974"/>
      <c r="QLB18" s="974"/>
      <c r="QLC18" s="974"/>
      <c r="QLD18" s="974"/>
      <c r="QLE18" s="974"/>
      <c r="QLF18" s="974"/>
      <c r="QLG18" s="974"/>
      <c r="QLH18" s="974"/>
      <c r="QLI18" s="974"/>
      <c r="QLJ18" s="974"/>
      <c r="QLK18" s="974"/>
      <c r="QLL18" s="974"/>
      <c r="QLM18" s="974"/>
      <c r="QLN18" s="974"/>
      <c r="QLO18" s="974"/>
      <c r="QLP18" s="974"/>
      <c r="QLQ18" s="974"/>
      <c r="QLR18" s="974"/>
      <c r="QLS18" s="974"/>
      <c r="QLT18" s="974"/>
      <c r="QLU18" s="974"/>
      <c r="QLV18" s="974"/>
      <c r="QLW18" s="974"/>
      <c r="QLX18" s="974"/>
      <c r="QLY18" s="974"/>
      <c r="QLZ18" s="974"/>
      <c r="QMA18" s="974"/>
      <c r="QMB18" s="974"/>
      <c r="QMC18" s="974"/>
      <c r="QMD18" s="974"/>
      <c r="QME18" s="974"/>
      <c r="QMF18" s="974"/>
      <c r="QMG18" s="974"/>
      <c r="QMH18" s="974"/>
      <c r="QMI18" s="974"/>
      <c r="QMJ18" s="974"/>
      <c r="QMK18" s="974"/>
      <c r="QML18" s="974"/>
      <c r="QMM18" s="974"/>
      <c r="QMN18" s="974"/>
      <c r="QMO18" s="974"/>
      <c r="QMP18" s="974"/>
      <c r="QMQ18" s="974"/>
      <c r="QMR18" s="974"/>
      <c r="QMS18" s="974"/>
      <c r="QMT18" s="974"/>
      <c r="QMU18" s="974"/>
      <c r="QMV18" s="974"/>
      <c r="QMW18" s="974"/>
      <c r="QMX18" s="974"/>
      <c r="QMY18" s="974"/>
      <c r="QMZ18" s="974"/>
      <c r="QNA18" s="974"/>
      <c r="QNB18" s="974"/>
      <c r="QNC18" s="974"/>
      <c r="QND18" s="974"/>
      <c r="QNE18" s="974"/>
      <c r="QNF18" s="974"/>
      <c r="QNG18" s="974"/>
      <c r="QNH18" s="974"/>
      <c r="QNI18" s="974"/>
      <c r="QNJ18" s="974"/>
      <c r="QNK18" s="974"/>
      <c r="QNL18" s="974"/>
      <c r="QNM18" s="974"/>
      <c r="QNN18" s="974"/>
      <c r="QNO18" s="974"/>
      <c r="QNP18" s="974"/>
      <c r="QNQ18" s="974"/>
      <c r="QNR18" s="974"/>
      <c r="QNS18" s="974"/>
      <c r="QNT18" s="974"/>
      <c r="QNU18" s="974"/>
      <c r="QNV18" s="974"/>
      <c r="QNW18" s="974"/>
      <c r="QNX18" s="974"/>
      <c r="QNY18" s="974"/>
      <c r="QNZ18" s="974"/>
      <c r="QOA18" s="974"/>
      <c r="QOB18" s="974"/>
      <c r="QOC18" s="974"/>
      <c r="QOD18" s="974"/>
      <c r="QOE18" s="974"/>
      <c r="QOF18" s="974"/>
      <c r="QOG18" s="974"/>
      <c r="QOH18" s="974"/>
      <c r="QOI18" s="974"/>
      <c r="QOJ18" s="974"/>
      <c r="QOK18" s="974"/>
      <c r="QOL18" s="974"/>
      <c r="QOM18" s="974"/>
      <c r="QON18" s="974"/>
      <c r="QOO18" s="974"/>
      <c r="QOP18" s="974"/>
      <c r="QOQ18" s="974"/>
      <c r="QOR18" s="974"/>
      <c r="QOS18" s="974"/>
      <c r="QOT18" s="974"/>
      <c r="QOU18" s="974"/>
      <c r="QOV18" s="974"/>
      <c r="QOW18" s="974"/>
      <c r="QOX18" s="974"/>
      <c r="QOY18" s="974"/>
      <c r="QOZ18" s="974"/>
      <c r="QPA18" s="974"/>
      <c r="QPB18" s="974"/>
      <c r="QPC18" s="974"/>
      <c r="QPD18" s="974"/>
      <c r="QPE18" s="974"/>
      <c r="QPF18" s="974"/>
      <c r="QPG18" s="974"/>
      <c r="QPH18" s="974"/>
      <c r="QPI18" s="974"/>
      <c r="QPJ18" s="974"/>
      <c r="QPK18" s="974"/>
      <c r="QPL18" s="974"/>
      <c r="QPM18" s="974"/>
      <c r="QPN18" s="974"/>
      <c r="QPO18" s="974"/>
      <c r="QPP18" s="974"/>
      <c r="QPQ18" s="974"/>
      <c r="QPR18" s="974"/>
      <c r="QPS18" s="974"/>
      <c r="QPT18" s="974"/>
      <c r="QPU18" s="974"/>
      <c r="QPV18" s="974"/>
      <c r="QPW18" s="974"/>
      <c r="QPX18" s="974"/>
      <c r="QPY18" s="974"/>
      <c r="QPZ18" s="974"/>
      <c r="QQA18" s="974"/>
      <c r="QQB18" s="974"/>
      <c r="QQC18" s="974"/>
      <c r="QQD18" s="974"/>
      <c r="QQE18" s="974"/>
      <c r="QQF18" s="974"/>
      <c r="QQG18" s="974"/>
      <c r="QQH18" s="974"/>
      <c r="QQI18" s="974"/>
      <c r="QQJ18" s="974"/>
      <c r="QQK18" s="974"/>
      <c r="QQL18" s="974"/>
      <c r="QQM18" s="974"/>
      <c r="QQN18" s="974"/>
      <c r="QQO18" s="974"/>
      <c r="QQP18" s="974"/>
      <c r="QQQ18" s="974"/>
      <c r="QQR18" s="974"/>
      <c r="QQS18" s="974"/>
      <c r="QQT18" s="974"/>
      <c r="QQU18" s="974"/>
      <c r="QQV18" s="974"/>
      <c r="QQW18" s="974"/>
      <c r="QQX18" s="974"/>
      <c r="QQY18" s="974"/>
      <c r="QQZ18" s="974"/>
      <c r="QRA18" s="974"/>
      <c r="QRB18" s="974"/>
      <c r="QRC18" s="974"/>
      <c r="QRD18" s="974"/>
      <c r="QRE18" s="974"/>
      <c r="QRF18" s="974"/>
      <c r="QRG18" s="974"/>
      <c r="QRH18" s="974"/>
      <c r="QRI18" s="974"/>
      <c r="QRJ18" s="974"/>
      <c r="QRK18" s="974"/>
      <c r="QRL18" s="974"/>
      <c r="QRM18" s="974"/>
      <c r="QRN18" s="974"/>
      <c r="QRO18" s="974"/>
      <c r="QRP18" s="974"/>
      <c r="QRQ18" s="974"/>
      <c r="QRR18" s="974"/>
      <c r="QRS18" s="974"/>
      <c r="QRT18" s="974"/>
      <c r="QRU18" s="974"/>
      <c r="QRV18" s="974"/>
      <c r="QRW18" s="974"/>
      <c r="QRX18" s="974"/>
      <c r="QRY18" s="974"/>
      <c r="QRZ18" s="974"/>
      <c r="QSA18" s="974"/>
      <c r="QSB18" s="974"/>
      <c r="QSC18" s="974"/>
      <c r="QSD18" s="974"/>
      <c r="QSE18" s="974"/>
      <c r="QSF18" s="974"/>
      <c r="QSG18" s="974"/>
      <c r="QSH18" s="974"/>
      <c r="QSI18" s="974"/>
      <c r="QSJ18" s="974"/>
      <c r="QSK18" s="974"/>
      <c r="QSL18" s="974"/>
      <c r="QSM18" s="974"/>
      <c r="QSN18" s="974"/>
      <c r="QSO18" s="974"/>
      <c r="QSP18" s="974"/>
      <c r="QSQ18" s="974"/>
      <c r="QSR18" s="974"/>
      <c r="QSS18" s="974"/>
      <c r="QST18" s="974"/>
      <c r="QSU18" s="974"/>
      <c r="QSV18" s="974"/>
      <c r="QSW18" s="974"/>
      <c r="QSX18" s="974"/>
      <c r="QSY18" s="974"/>
      <c r="QSZ18" s="974"/>
      <c r="QTA18" s="974"/>
      <c r="QTB18" s="974"/>
      <c r="QTC18" s="974"/>
      <c r="QTD18" s="974"/>
      <c r="QTE18" s="974"/>
      <c r="QTF18" s="974"/>
      <c r="QTG18" s="974"/>
      <c r="QTH18" s="974"/>
      <c r="QTI18" s="974"/>
      <c r="QTJ18" s="974"/>
      <c r="QTK18" s="974"/>
      <c r="QTL18" s="974"/>
      <c r="QTM18" s="974"/>
      <c r="QTN18" s="974"/>
      <c r="QTO18" s="974"/>
      <c r="QTP18" s="974"/>
      <c r="QTQ18" s="974"/>
      <c r="QTR18" s="974"/>
      <c r="QTS18" s="974"/>
      <c r="QTT18" s="974"/>
      <c r="QTU18" s="974"/>
      <c r="QTV18" s="974"/>
      <c r="QTW18" s="974"/>
      <c r="QTX18" s="974"/>
      <c r="QTY18" s="974"/>
      <c r="QTZ18" s="974"/>
      <c r="QUA18" s="974"/>
      <c r="QUB18" s="974"/>
      <c r="QUC18" s="974"/>
      <c r="QUD18" s="974"/>
      <c r="QUE18" s="974"/>
      <c r="QUF18" s="974"/>
      <c r="QUG18" s="974"/>
      <c r="QUH18" s="974"/>
      <c r="QUI18" s="974"/>
      <c r="QUJ18" s="974"/>
      <c r="QUK18" s="974"/>
      <c r="QUL18" s="974"/>
      <c r="QUM18" s="974"/>
      <c r="QUN18" s="974"/>
      <c r="QUO18" s="974"/>
      <c r="QUP18" s="974"/>
      <c r="QUQ18" s="974"/>
      <c r="QUR18" s="974"/>
      <c r="QUS18" s="974"/>
      <c r="QUT18" s="974"/>
      <c r="QUU18" s="974"/>
      <c r="QUV18" s="974"/>
      <c r="QUW18" s="974"/>
      <c r="QUX18" s="974"/>
      <c r="QUY18" s="974"/>
      <c r="QUZ18" s="974"/>
      <c r="QVA18" s="974"/>
      <c r="QVB18" s="974"/>
      <c r="QVC18" s="974"/>
      <c r="QVD18" s="974"/>
      <c r="QVE18" s="974"/>
      <c r="QVF18" s="974"/>
      <c r="QVG18" s="974"/>
      <c r="QVH18" s="974"/>
      <c r="QVI18" s="974"/>
      <c r="QVJ18" s="974"/>
      <c r="QVK18" s="974"/>
      <c r="QVL18" s="974"/>
      <c r="QVM18" s="974"/>
      <c r="QVN18" s="974"/>
      <c r="QVO18" s="974"/>
      <c r="QVP18" s="974"/>
      <c r="QVQ18" s="974"/>
      <c r="QVR18" s="974"/>
      <c r="QVS18" s="974"/>
      <c r="QVT18" s="974"/>
      <c r="QVU18" s="974"/>
      <c r="QVV18" s="974"/>
      <c r="QVW18" s="974"/>
      <c r="QVX18" s="974"/>
      <c r="QVY18" s="974"/>
      <c r="QVZ18" s="974"/>
      <c r="QWA18" s="974"/>
      <c r="QWB18" s="974"/>
      <c r="QWC18" s="974"/>
      <c r="QWD18" s="974"/>
      <c r="QWE18" s="974"/>
      <c r="QWF18" s="974"/>
      <c r="QWG18" s="974"/>
      <c r="QWH18" s="974"/>
      <c r="QWI18" s="974"/>
      <c r="QWJ18" s="974"/>
      <c r="QWK18" s="974"/>
      <c r="QWL18" s="974"/>
      <c r="QWM18" s="974"/>
      <c r="QWN18" s="974"/>
      <c r="QWO18" s="974"/>
      <c r="QWP18" s="974"/>
      <c r="QWQ18" s="974"/>
      <c r="QWR18" s="974"/>
      <c r="QWS18" s="974"/>
      <c r="QWT18" s="974"/>
      <c r="QWU18" s="974"/>
      <c r="QWV18" s="974"/>
      <c r="QWW18" s="974"/>
      <c r="QWX18" s="974"/>
      <c r="QWY18" s="974"/>
      <c r="QWZ18" s="974"/>
      <c r="QXA18" s="974"/>
      <c r="QXB18" s="974"/>
      <c r="QXC18" s="974"/>
      <c r="QXD18" s="974"/>
      <c r="QXE18" s="974"/>
      <c r="QXF18" s="974"/>
      <c r="QXG18" s="974"/>
      <c r="QXH18" s="974"/>
      <c r="QXI18" s="974"/>
      <c r="QXJ18" s="974"/>
      <c r="QXK18" s="974"/>
      <c r="QXL18" s="974"/>
      <c r="QXM18" s="974"/>
      <c r="QXN18" s="974"/>
      <c r="QXO18" s="974"/>
      <c r="QXP18" s="974"/>
      <c r="QXQ18" s="974"/>
      <c r="QXR18" s="974"/>
      <c r="QXS18" s="974"/>
      <c r="QXT18" s="974"/>
      <c r="QXU18" s="974"/>
      <c r="QXV18" s="974"/>
      <c r="QXW18" s="974"/>
      <c r="QXX18" s="974"/>
      <c r="QXY18" s="974"/>
      <c r="QXZ18" s="974"/>
      <c r="QYA18" s="974"/>
      <c r="QYB18" s="974"/>
      <c r="QYC18" s="974"/>
      <c r="QYD18" s="974"/>
      <c r="QYE18" s="974"/>
      <c r="QYF18" s="974"/>
      <c r="QYG18" s="974"/>
      <c r="QYH18" s="974"/>
      <c r="QYI18" s="974"/>
      <c r="QYJ18" s="974"/>
      <c r="QYK18" s="974"/>
      <c r="QYL18" s="974"/>
      <c r="QYM18" s="974"/>
      <c r="QYN18" s="974"/>
      <c r="QYO18" s="974"/>
      <c r="QYP18" s="974"/>
      <c r="QYQ18" s="974"/>
      <c r="QYR18" s="974"/>
      <c r="QYS18" s="974"/>
      <c r="QYT18" s="974"/>
      <c r="QYU18" s="974"/>
      <c r="QYV18" s="974"/>
      <c r="QYW18" s="974"/>
      <c r="QYX18" s="974"/>
      <c r="QYY18" s="974"/>
      <c r="QYZ18" s="974"/>
      <c r="QZA18" s="974"/>
      <c r="QZB18" s="974"/>
      <c r="QZC18" s="974"/>
      <c r="QZD18" s="974"/>
      <c r="QZE18" s="974"/>
      <c r="QZF18" s="974"/>
      <c r="QZG18" s="974"/>
      <c r="QZH18" s="974"/>
      <c r="QZI18" s="974"/>
      <c r="QZJ18" s="974"/>
      <c r="QZK18" s="974"/>
      <c r="QZL18" s="974"/>
      <c r="QZM18" s="974"/>
      <c r="QZN18" s="974"/>
      <c r="QZO18" s="974"/>
      <c r="QZP18" s="974"/>
      <c r="QZQ18" s="974"/>
      <c r="QZR18" s="974"/>
      <c r="QZS18" s="974"/>
      <c r="QZT18" s="974"/>
      <c r="QZU18" s="974"/>
      <c r="QZV18" s="974"/>
      <c r="QZW18" s="974"/>
      <c r="QZX18" s="974"/>
      <c r="QZY18" s="974"/>
      <c r="QZZ18" s="974"/>
      <c r="RAA18" s="974"/>
      <c r="RAB18" s="974"/>
      <c r="RAC18" s="974"/>
      <c r="RAD18" s="974"/>
      <c r="RAE18" s="974"/>
      <c r="RAF18" s="974"/>
      <c r="RAG18" s="974"/>
      <c r="RAH18" s="974"/>
      <c r="RAI18" s="974"/>
      <c r="RAJ18" s="974"/>
      <c r="RAK18" s="974"/>
      <c r="RAL18" s="974"/>
      <c r="RAM18" s="974"/>
      <c r="RAN18" s="974"/>
      <c r="RAO18" s="974"/>
      <c r="RAP18" s="974"/>
      <c r="RAQ18" s="974"/>
      <c r="RAR18" s="974"/>
      <c r="RAS18" s="974"/>
      <c r="RAT18" s="974"/>
      <c r="RAU18" s="974"/>
      <c r="RAV18" s="974"/>
      <c r="RAW18" s="974"/>
      <c r="RAX18" s="974"/>
      <c r="RAY18" s="974"/>
      <c r="RAZ18" s="974"/>
      <c r="RBA18" s="974"/>
      <c r="RBB18" s="974"/>
      <c r="RBC18" s="974"/>
      <c r="RBD18" s="974"/>
      <c r="RBE18" s="974"/>
      <c r="RBF18" s="974"/>
      <c r="RBG18" s="974"/>
      <c r="RBH18" s="974"/>
      <c r="RBI18" s="974"/>
      <c r="RBJ18" s="974"/>
      <c r="RBK18" s="974"/>
      <c r="RBL18" s="974"/>
      <c r="RBM18" s="974"/>
      <c r="RBN18" s="974"/>
      <c r="RBO18" s="974"/>
      <c r="RBP18" s="974"/>
      <c r="RBQ18" s="974"/>
      <c r="RBR18" s="974"/>
      <c r="RBS18" s="974"/>
      <c r="RBT18" s="974"/>
      <c r="RBU18" s="974"/>
      <c r="RBV18" s="974"/>
      <c r="RBW18" s="974"/>
      <c r="RBX18" s="974"/>
      <c r="RBY18" s="974"/>
      <c r="RBZ18" s="974"/>
      <c r="RCA18" s="974"/>
      <c r="RCB18" s="974"/>
      <c r="RCC18" s="974"/>
      <c r="RCD18" s="974"/>
      <c r="RCE18" s="974"/>
      <c r="RCF18" s="974"/>
      <c r="RCG18" s="974"/>
      <c r="RCH18" s="974"/>
      <c r="RCI18" s="974"/>
      <c r="RCJ18" s="974"/>
      <c r="RCK18" s="974"/>
      <c r="RCL18" s="974"/>
      <c r="RCM18" s="974"/>
      <c r="RCN18" s="974"/>
      <c r="RCO18" s="974"/>
      <c r="RCP18" s="974"/>
      <c r="RCQ18" s="974"/>
      <c r="RCR18" s="974"/>
      <c r="RCS18" s="974"/>
      <c r="RCT18" s="974"/>
      <c r="RCU18" s="974"/>
      <c r="RCV18" s="974"/>
      <c r="RCW18" s="974"/>
      <c r="RCX18" s="974"/>
      <c r="RCY18" s="974"/>
      <c r="RCZ18" s="974"/>
      <c r="RDA18" s="974"/>
      <c r="RDB18" s="974"/>
      <c r="RDC18" s="974"/>
      <c r="RDD18" s="974"/>
      <c r="RDE18" s="974"/>
      <c r="RDF18" s="974"/>
      <c r="RDG18" s="974"/>
      <c r="RDH18" s="974"/>
      <c r="RDI18" s="974"/>
      <c r="RDJ18" s="974"/>
      <c r="RDK18" s="974"/>
      <c r="RDL18" s="974"/>
      <c r="RDM18" s="974"/>
      <c r="RDN18" s="974"/>
      <c r="RDO18" s="974"/>
      <c r="RDP18" s="974"/>
      <c r="RDQ18" s="974"/>
      <c r="RDR18" s="974"/>
      <c r="RDS18" s="974"/>
      <c r="RDT18" s="974"/>
      <c r="RDU18" s="974"/>
      <c r="RDV18" s="974"/>
      <c r="RDW18" s="974"/>
      <c r="RDX18" s="974"/>
      <c r="RDY18" s="974"/>
      <c r="RDZ18" s="974"/>
      <c r="REA18" s="974"/>
      <c r="REB18" s="974"/>
      <c r="REC18" s="974"/>
      <c r="RED18" s="974"/>
      <c r="REE18" s="974"/>
      <c r="REF18" s="974"/>
      <c r="REG18" s="974"/>
      <c r="REH18" s="974"/>
      <c r="REI18" s="974"/>
      <c r="REJ18" s="974"/>
      <c r="REK18" s="974"/>
      <c r="REL18" s="974"/>
      <c r="REM18" s="974"/>
      <c r="REN18" s="974"/>
      <c r="REO18" s="974"/>
      <c r="REP18" s="974"/>
      <c r="REQ18" s="974"/>
      <c r="RER18" s="974"/>
      <c r="RES18" s="974"/>
      <c r="RET18" s="974"/>
      <c r="REU18" s="974"/>
      <c r="REV18" s="974"/>
      <c r="REW18" s="974"/>
      <c r="REX18" s="974"/>
      <c r="REY18" s="974"/>
      <c r="REZ18" s="974"/>
      <c r="RFA18" s="974"/>
      <c r="RFB18" s="974"/>
      <c r="RFC18" s="974"/>
      <c r="RFD18" s="974"/>
      <c r="RFE18" s="974"/>
      <c r="RFF18" s="974"/>
      <c r="RFG18" s="974"/>
      <c r="RFH18" s="974"/>
      <c r="RFI18" s="974"/>
      <c r="RFJ18" s="974"/>
      <c r="RFK18" s="974"/>
      <c r="RFL18" s="974"/>
      <c r="RFM18" s="974"/>
      <c r="RFN18" s="974"/>
      <c r="RFO18" s="974"/>
      <c r="RFP18" s="974"/>
      <c r="RFQ18" s="974"/>
      <c r="RFR18" s="974"/>
      <c r="RFS18" s="974"/>
      <c r="RFT18" s="974"/>
      <c r="RFU18" s="974"/>
      <c r="RFV18" s="974"/>
      <c r="RFW18" s="974"/>
      <c r="RFX18" s="974"/>
      <c r="RFY18" s="974"/>
      <c r="RFZ18" s="974"/>
      <c r="RGA18" s="974"/>
      <c r="RGB18" s="974"/>
      <c r="RGC18" s="974"/>
      <c r="RGD18" s="974"/>
      <c r="RGE18" s="974"/>
      <c r="RGF18" s="974"/>
      <c r="RGG18" s="974"/>
      <c r="RGH18" s="974"/>
      <c r="RGI18" s="974"/>
      <c r="RGJ18" s="974"/>
      <c r="RGK18" s="974"/>
      <c r="RGL18" s="974"/>
      <c r="RGM18" s="974"/>
      <c r="RGN18" s="974"/>
      <c r="RGO18" s="974"/>
      <c r="RGP18" s="974"/>
      <c r="RGQ18" s="974"/>
      <c r="RGR18" s="974"/>
      <c r="RGS18" s="974"/>
      <c r="RGT18" s="974"/>
      <c r="RGU18" s="974"/>
      <c r="RGV18" s="974"/>
      <c r="RGW18" s="974"/>
      <c r="RGX18" s="974"/>
      <c r="RGY18" s="974"/>
      <c r="RGZ18" s="974"/>
      <c r="RHA18" s="974"/>
      <c r="RHB18" s="974"/>
      <c r="RHC18" s="974"/>
      <c r="RHD18" s="974"/>
      <c r="RHE18" s="974"/>
      <c r="RHF18" s="974"/>
      <c r="RHG18" s="974"/>
      <c r="RHH18" s="974"/>
      <c r="RHI18" s="974"/>
      <c r="RHJ18" s="974"/>
      <c r="RHK18" s="974"/>
      <c r="RHL18" s="974"/>
      <c r="RHM18" s="974"/>
      <c r="RHN18" s="974"/>
      <c r="RHO18" s="974"/>
      <c r="RHP18" s="974"/>
      <c r="RHQ18" s="974"/>
      <c r="RHR18" s="974"/>
      <c r="RHS18" s="974"/>
      <c r="RHT18" s="974"/>
      <c r="RHU18" s="974"/>
      <c r="RHV18" s="974"/>
      <c r="RHW18" s="974"/>
      <c r="RHX18" s="974"/>
      <c r="RHY18" s="974"/>
      <c r="RHZ18" s="974"/>
      <c r="RIA18" s="974"/>
      <c r="RIB18" s="974"/>
      <c r="RIC18" s="974"/>
      <c r="RID18" s="974"/>
      <c r="RIE18" s="974"/>
      <c r="RIF18" s="974"/>
      <c r="RIG18" s="974"/>
      <c r="RIH18" s="974"/>
      <c r="RII18" s="974"/>
      <c r="RIJ18" s="974"/>
      <c r="RIK18" s="974"/>
      <c r="RIL18" s="974"/>
      <c r="RIM18" s="974"/>
      <c r="RIN18" s="974"/>
      <c r="RIO18" s="974"/>
      <c r="RIP18" s="974"/>
      <c r="RIQ18" s="974"/>
      <c r="RIR18" s="974"/>
      <c r="RIS18" s="974"/>
      <c r="RIT18" s="974"/>
      <c r="RIU18" s="974"/>
      <c r="RIV18" s="974"/>
      <c r="RIW18" s="974"/>
      <c r="RIX18" s="974"/>
      <c r="RIY18" s="974"/>
      <c r="RIZ18" s="974"/>
      <c r="RJA18" s="974"/>
      <c r="RJB18" s="974"/>
      <c r="RJC18" s="974"/>
      <c r="RJD18" s="974"/>
      <c r="RJE18" s="974"/>
      <c r="RJF18" s="974"/>
      <c r="RJG18" s="974"/>
      <c r="RJH18" s="974"/>
      <c r="RJI18" s="974"/>
      <c r="RJJ18" s="974"/>
      <c r="RJK18" s="974"/>
      <c r="RJL18" s="974"/>
      <c r="RJM18" s="974"/>
      <c r="RJN18" s="974"/>
      <c r="RJO18" s="974"/>
      <c r="RJP18" s="974"/>
      <c r="RJQ18" s="974"/>
      <c r="RJR18" s="974"/>
      <c r="RJS18" s="974"/>
      <c r="RJT18" s="974"/>
      <c r="RJU18" s="974"/>
      <c r="RJV18" s="974"/>
      <c r="RJW18" s="974"/>
      <c r="RJX18" s="974"/>
      <c r="RJY18" s="974"/>
      <c r="RJZ18" s="974"/>
      <c r="RKA18" s="974"/>
      <c r="RKB18" s="974"/>
      <c r="RKC18" s="974"/>
      <c r="RKD18" s="974"/>
      <c r="RKE18" s="974"/>
      <c r="RKF18" s="974"/>
      <c r="RKG18" s="974"/>
      <c r="RKH18" s="974"/>
      <c r="RKI18" s="974"/>
      <c r="RKJ18" s="974"/>
      <c r="RKK18" s="974"/>
      <c r="RKL18" s="974"/>
      <c r="RKM18" s="974"/>
      <c r="RKN18" s="974"/>
      <c r="RKO18" s="974"/>
      <c r="RKP18" s="974"/>
      <c r="RKQ18" s="974"/>
      <c r="RKR18" s="974"/>
      <c r="RKS18" s="974"/>
      <c r="RKT18" s="974"/>
      <c r="RKU18" s="974"/>
      <c r="RKV18" s="974"/>
      <c r="RKW18" s="974"/>
      <c r="RKX18" s="974"/>
      <c r="RKY18" s="974"/>
      <c r="RKZ18" s="974"/>
      <c r="RLA18" s="974"/>
      <c r="RLB18" s="974"/>
      <c r="RLC18" s="974"/>
      <c r="RLD18" s="974"/>
      <c r="RLE18" s="974"/>
      <c r="RLF18" s="974"/>
      <c r="RLG18" s="974"/>
      <c r="RLH18" s="974"/>
      <c r="RLI18" s="974"/>
      <c r="RLJ18" s="974"/>
      <c r="RLK18" s="974"/>
      <c r="RLL18" s="974"/>
      <c r="RLM18" s="974"/>
      <c r="RLN18" s="974"/>
      <c r="RLO18" s="974"/>
      <c r="RLP18" s="974"/>
      <c r="RLQ18" s="974"/>
      <c r="RLR18" s="974"/>
      <c r="RLS18" s="974"/>
      <c r="RLT18" s="974"/>
      <c r="RLU18" s="974"/>
      <c r="RLV18" s="974"/>
      <c r="RLW18" s="974"/>
      <c r="RLX18" s="974"/>
      <c r="RLY18" s="974"/>
      <c r="RLZ18" s="974"/>
      <c r="RMA18" s="974"/>
      <c r="RMB18" s="974"/>
      <c r="RMC18" s="974"/>
      <c r="RMD18" s="974"/>
      <c r="RME18" s="974"/>
      <c r="RMF18" s="974"/>
      <c r="RMG18" s="974"/>
      <c r="RMH18" s="974"/>
      <c r="RMI18" s="974"/>
      <c r="RMJ18" s="974"/>
      <c r="RMK18" s="974"/>
      <c r="RML18" s="974"/>
      <c r="RMM18" s="974"/>
      <c r="RMN18" s="974"/>
      <c r="RMO18" s="974"/>
      <c r="RMP18" s="974"/>
      <c r="RMQ18" s="974"/>
      <c r="RMR18" s="974"/>
      <c r="RMS18" s="974"/>
      <c r="RMT18" s="974"/>
      <c r="RMU18" s="974"/>
      <c r="RMV18" s="974"/>
      <c r="RMW18" s="974"/>
      <c r="RMX18" s="974"/>
      <c r="RMY18" s="974"/>
      <c r="RMZ18" s="974"/>
      <c r="RNA18" s="974"/>
      <c r="RNB18" s="974"/>
      <c r="RNC18" s="974"/>
      <c r="RND18" s="974"/>
      <c r="RNE18" s="974"/>
      <c r="RNF18" s="974"/>
      <c r="RNG18" s="974"/>
      <c r="RNH18" s="974"/>
      <c r="RNI18" s="974"/>
      <c r="RNJ18" s="974"/>
      <c r="RNK18" s="974"/>
      <c r="RNL18" s="974"/>
      <c r="RNM18" s="974"/>
      <c r="RNN18" s="974"/>
      <c r="RNO18" s="974"/>
      <c r="RNP18" s="974"/>
      <c r="RNQ18" s="974"/>
      <c r="RNR18" s="974"/>
      <c r="RNS18" s="974"/>
      <c r="RNT18" s="974"/>
      <c r="RNU18" s="974"/>
      <c r="RNV18" s="974"/>
      <c r="RNW18" s="974"/>
      <c r="RNX18" s="974"/>
      <c r="RNY18" s="974"/>
      <c r="RNZ18" s="974"/>
      <c r="ROA18" s="974"/>
      <c r="ROB18" s="974"/>
      <c r="ROC18" s="974"/>
      <c r="ROD18" s="974"/>
      <c r="ROE18" s="974"/>
      <c r="ROF18" s="974"/>
      <c r="ROG18" s="974"/>
      <c r="ROH18" s="974"/>
      <c r="ROI18" s="974"/>
      <c r="ROJ18" s="974"/>
      <c r="ROK18" s="974"/>
      <c r="ROL18" s="974"/>
      <c r="ROM18" s="974"/>
      <c r="RON18" s="974"/>
      <c r="ROO18" s="974"/>
      <c r="ROP18" s="974"/>
      <c r="ROQ18" s="974"/>
      <c r="ROR18" s="974"/>
      <c r="ROS18" s="974"/>
      <c r="ROT18" s="974"/>
      <c r="ROU18" s="974"/>
      <c r="ROV18" s="974"/>
      <c r="ROW18" s="974"/>
      <c r="ROX18" s="974"/>
      <c r="ROY18" s="974"/>
      <c r="ROZ18" s="974"/>
      <c r="RPA18" s="974"/>
      <c r="RPB18" s="974"/>
      <c r="RPC18" s="974"/>
      <c r="RPD18" s="974"/>
      <c r="RPE18" s="974"/>
      <c r="RPF18" s="974"/>
      <c r="RPG18" s="974"/>
      <c r="RPH18" s="974"/>
      <c r="RPI18" s="974"/>
      <c r="RPJ18" s="974"/>
      <c r="RPK18" s="974"/>
      <c r="RPL18" s="974"/>
      <c r="RPM18" s="974"/>
      <c r="RPN18" s="974"/>
      <c r="RPO18" s="974"/>
      <c r="RPP18" s="974"/>
      <c r="RPQ18" s="974"/>
      <c r="RPR18" s="974"/>
      <c r="RPS18" s="974"/>
      <c r="RPT18" s="974"/>
      <c r="RPU18" s="974"/>
      <c r="RPV18" s="974"/>
      <c r="RPW18" s="974"/>
      <c r="RPX18" s="974"/>
      <c r="RPY18" s="974"/>
      <c r="RPZ18" s="974"/>
      <c r="RQA18" s="974"/>
      <c r="RQB18" s="974"/>
      <c r="RQC18" s="974"/>
      <c r="RQD18" s="974"/>
      <c r="RQE18" s="974"/>
      <c r="RQF18" s="974"/>
      <c r="RQG18" s="974"/>
      <c r="RQH18" s="974"/>
      <c r="RQI18" s="974"/>
      <c r="RQJ18" s="974"/>
      <c r="RQK18" s="974"/>
      <c r="RQL18" s="974"/>
      <c r="RQM18" s="974"/>
      <c r="RQN18" s="974"/>
      <c r="RQO18" s="974"/>
      <c r="RQP18" s="974"/>
      <c r="RQQ18" s="974"/>
      <c r="RQR18" s="974"/>
      <c r="RQS18" s="974"/>
      <c r="RQT18" s="974"/>
      <c r="RQU18" s="974"/>
      <c r="RQV18" s="974"/>
      <c r="RQW18" s="974"/>
      <c r="RQX18" s="974"/>
      <c r="RQY18" s="974"/>
      <c r="RQZ18" s="974"/>
      <c r="RRA18" s="974"/>
      <c r="RRB18" s="974"/>
      <c r="RRC18" s="974"/>
      <c r="RRD18" s="974"/>
      <c r="RRE18" s="974"/>
      <c r="RRF18" s="974"/>
      <c r="RRG18" s="974"/>
      <c r="RRH18" s="974"/>
      <c r="RRI18" s="974"/>
      <c r="RRJ18" s="974"/>
      <c r="RRK18" s="974"/>
      <c r="RRL18" s="974"/>
      <c r="RRM18" s="974"/>
      <c r="RRN18" s="974"/>
      <c r="RRO18" s="974"/>
      <c r="RRP18" s="974"/>
      <c r="RRQ18" s="974"/>
      <c r="RRR18" s="974"/>
      <c r="RRS18" s="974"/>
      <c r="RRT18" s="974"/>
      <c r="RRU18" s="974"/>
      <c r="RRV18" s="974"/>
      <c r="RRW18" s="974"/>
      <c r="RRX18" s="974"/>
      <c r="RRY18" s="974"/>
      <c r="RRZ18" s="974"/>
      <c r="RSA18" s="974"/>
      <c r="RSB18" s="974"/>
      <c r="RSC18" s="974"/>
      <c r="RSD18" s="974"/>
      <c r="RSE18" s="974"/>
      <c r="RSF18" s="974"/>
      <c r="RSG18" s="974"/>
      <c r="RSH18" s="974"/>
      <c r="RSI18" s="974"/>
      <c r="RSJ18" s="974"/>
      <c r="RSK18" s="974"/>
      <c r="RSL18" s="974"/>
      <c r="RSM18" s="974"/>
      <c r="RSN18" s="974"/>
      <c r="RSO18" s="974"/>
      <c r="RSP18" s="974"/>
      <c r="RSQ18" s="974"/>
      <c r="RSR18" s="974"/>
      <c r="RSS18" s="974"/>
      <c r="RST18" s="974"/>
      <c r="RSU18" s="974"/>
      <c r="RSV18" s="974"/>
      <c r="RSW18" s="974"/>
      <c r="RSX18" s="974"/>
      <c r="RSY18" s="974"/>
      <c r="RSZ18" s="974"/>
      <c r="RTA18" s="974"/>
      <c r="RTB18" s="974"/>
      <c r="RTC18" s="974"/>
      <c r="RTD18" s="974"/>
      <c r="RTE18" s="974"/>
      <c r="RTF18" s="974"/>
      <c r="RTG18" s="974"/>
      <c r="RTH18" s="974"/>
      <c r="RTI18" s="974"/>
      <c r="RTJ18" s="974"/>
      <c r="RTK18" s="974"/>
      <c r="RTL18" s="974"/>
      <c r="RTM18" s="974"/>
      <c r="RTN18" s="974"/>
      <c r="RTO18" s="974"/>
      <c r="RTP18" s="974"/>
      <c r="RTQ18" s="974"/>
      <c r="RTR18" s="974"/>
      <c r="RTS18" s="974"/>
      <c r="RTT18" s="974"/>
      <c r="RTU18" s="974"/>
      <c r="RTV18" s="974"/>
      <c r="RTW18" s="974"/>
      <c r="RTX18" s="974"/>
      <c r="RTY18" s="974"/>
      <c r="RTZ18" s="974"/>
      <c r="RUA18" s="974"/>
      <c r="RUB18" s="974"/>
      <c r="RUC18" s="974"/>
      <c r="RUD18" s="974"/>
      <c r="RUE18" s="974"/>
      <c r="RUF18" s="974"/>
      <c r="RUG18" s="974"/>
      <c r="RUH18" s="974"/>
      <c r="RUI18" s="974"/>
      <c r="RUJ18" s="974"/>
      <c r="RUK18" s="974"/>
      <c r="RUL18" s="974"/>
      <c r="RUM18" s="974"/>
      <c r="RUN18" s="974"/>
      <c r="RUO18" s="974"/>
      <c r="RUP18" s="974"/>
      <c r="RUQ18" s="974"/>
      <c r="RUR18" s="974"/>
      <c r="RUS18" s="974"/>
      <c r="RUT18" s="974"/>
      <c r="RUU18" s="974"/>
      <c r="RUV18" s="974"/>
      <c r="RUW18" s="974"/>
      <c r="RUX18" s="974"/>
      <c r="RUY18" s="974"/>
      <c r="RUZ18" s="974"/>
      <c r="RVA18" s="974"/>
      <c r="RVB18" s="974"/>
      <c r="RVC18" s="974"/>
      <c r="RVD18" s="974"/>
      <c r="RVE18" s="974"/>
      <c r="RVF18" s="974"/>
      <c r="RVG18" s="974"/>
      <c r="RVH18" s="974"/>
      <c r="RVI18" s="974"/>
      <c r="RVJ18" s="974"/>
      <c r="RVK18" s="974"/>
      <c r="RVL18" s="974"/>
      <c r="RVM18" s="974"/>
      <c r="RVN18" s="974"/>
      <c r="RVO18" s="974"/>
      <c r="RVP18" s="974"/>
      <c r="RVQ18" s="974"/>
      <c r="RVR18" s="974"/>
      <c r="RVS18" s="974"/>
      <c r="RVT18" s="974"/>
      <c r="RVU18" s="974"/>
      <c r="RVV18" s="974"/>
      <c r="RVW18" s="974"/>
      <c r="RVX18" s="974"/>
      <c r="RVY18" s="974"/>
      <c r="RVZ18" s="974"/>
      <c r="RWA18" s="974"/>
      <c r="RWB18" s="974"/>
      <c r="RWC18" s="974"/>
      <c r="RWD18" s="974"/>
      <c r="RWE18" s="974"/>
      <c r="RWF18" s="974"/>
      <c r="RWG18" s="974"/>
      <c r="RWH18" s="974"/>
      <c r="RWI18" s="974"/>
      <c r="RWJ18" s="974"/>
      <c r="RWK18" s="974"/>
      <c r="RWL18" s="974"/>
      <c r="RWM18" s="974"/>
      <c r="RWN18" s="974"/>
      <c r="RWO18" s="974"/>
      <c r="RWP18" s="974"/>
      <c r="RWQ18" s="974"/>
      <c r="RWR18" s="974"/>
      <c r="RWS18" s="974"/>
      <c r="RWT18" s="974"/>
      <c r="RWU18" s="974"/>
      <c r="RWV18" s="974"/>
      <c r="RWW18" s="974"/>
      <c r="RWX18" s="974"/>
      <c r="RWY18" s="974"/>
      <c r="RWZ18" s="974"/>
      <c r="RXA18" s="974"/>
      <c r="RXB18" s="974"/>
      <c r="RXC18" s="974"/>
      <c r="RXD18" s="974"/>
      <c r="RXE18" s="974"/>
      <c r="RXF18" s="974"/>
      <c r="RXG18" s="974"/>
      <c r="RXH18" s="974"/>
      <c r="RXI18" s="974"/>
      <c r="RXJ18" s="974"/>
      <c r="RXK18" s="974"/>
      <c r="RXL18" s="974"/>
      <c r="RXM18" s="974"/>
      <c r="RXN18" s="974"/>
      <c r="RXO18" s="974"/>
      <c r="RXP18" s="974"/>
      <c r="RXQ18" s="974"/>
      <c r="RXR18" s="974"/>
      <c r="RXS18" s="974"/>
      <c r="RXT18" s="974"/>
      <c r="RXU18" s="974"/>
      <c r="RXV18" s="974"/>
      <c r="RXW18" s="974"/>
      <c r="RXX18" s="974"/>
      <c r="RXY18" s="974"/>
      <c r="RXZ18" s="974"/>
      <c r="RYA18" s="974"/>
      <c r="RYB18" s="974"/>
      <c r="RYC18" s="974"/>
      <c r="RYD18" s="974"/>
      <c r="RYE18" s="974"/>
      <c r="RYF18" s="974"/>
      <c r="RYG18" s="974"/>
      <c r="RYH18" s="974"/>
      <c r="RYI18" s="974"/>
      <c r="RYJ18" s="974"/>
      <c r="RYK18" s="974"/>
      <c r="RYL18" s="974"/>
      <c r="RYM18" s="974"/>
      <c r="RYN18" s="974"/>
      <c r="RYO18" s="974"/>
      <c r="RYP18" s="974"/>
      <c r="RYQ18" s="974"/>
      <c r="RYR18" s="974"/>
      <c r="RYS18" s="974"/>
      <c r="RYT18" s="974"/>
      <c r="RYU18" s="974"/>
      <c r="RYV18" s="974"/>
      <c r="RYW18" s="974"/>
      <c r="RYX18" s="974"/>
      <c r="RYY18" s="974"/>
      <c r="RYZ18" s="974"/>
      <c r="RZA18" s="974"/>
      <c r="RZB18" s="974"/>
      <c r="RZC18" s="974"/>
      <c r="RZD18" s="974"/>
      <c r="RZE18" s="974"/>
      <c r="RZF18" s="974"/>
      <c r="RZG18" s="974"/>
      <c r="RZH18" s="974"/>
      <c r="RZI18" s="974"/>
      <c r="RZJ18" s="974"/>
      <c r="RZK18" s="974"/>
      <c r="RZL18" s="974"/>
      <c r="RZM18" s="974"/>
      <c r="RZN18" s="974"/>
      <c r="RZO18" s="974"/>
      <c r="RZP18" s="974"/>
      <c r="RZQ18" s="974"/>
      <c r="RZR18" s="974"/>
      <c r="RZS18" s="974"/>
      <c r="RZT18" s="974"/>
      <c r="RZU18" s="974"/>
      <c r="RZV18" s="974"/>
      <c r="RZW18" s="974"/>
      <c r="RZX18" s="974"/>
      <c r="RZY18" s="974"/>
      <c r="RZZ18" s="974"/>
      <c r="SAA18" s="974"/>
      <c r="SAB18" s="974"/>
      <c r="SAC18" s="974"/>
      <c r="SAD18" s="974"/>
      <c r="SAE18" s="974"/>
      <c r="SAF18" s="974"/>
      <c r="SAG18" s="974"/>
      <c r="SAH18" s="974"/>
      <c r="SAI18" s="974"/>
      <c r="SAJ18" s="974"/>
      <c r="SAK18" s="974"/>
      <c r="SAL18" s="974"/>
      <c r="SAM18" s="974"/>
      <c r="SAN18" s="974"/>
      <c r="SAO18" s="974"/>
      <c r="SAP18" s="974"/>
      <c r="SAQ18" s="974"/>
      <c r="SAR18" s="974"/>
      <c r="SAS18" s="974"/>
      <c r="SAT18" s="974"/>
      <c r="SAU18" s="974"/>
      <c r="SAV18" s="974"/>
      <c r="SAW18" s="974"/>
      <c r="SAX18" s="974"/>
      <c r="SAY18" s="974"/>
      <c r="SAZ18" s="974"/>
      <c r="SBA18" s="974"/>
      <c r="SBB18" s="974"/>
      <c r="SBC18" s="974"/>
      <c r="SBD18" s="974"/>
      <c r="SBE18" s="974"/>
      <c r="SBF18" s="974"/>
      <c r="SBG18" s="974"/>
      <c r="SBH18" s="974"/>
      <c r="SBI18" s="974"/>
      <c r="SBJ18" s="974"/>
      <c r="SBK18" s="974"/>
      <c r="SBL18" s="974"/>
      <c r="SBM18" s="974"/>
      <c r="SBN18" s="974"/>
      <c r="SBO18" s="974"/>
      <c r="SBP18" s="974"/>
      <c r="SBQ18" s="974"/>
      <c r="SBR18" s="974"/>
      <c r="SBS18" s="974"/>
      <c r="SBT18" s="974"/>
      <c r="SBU18" s="974"/>
      <c r="SBV18" s="974"/>
      <c r="SBW18" s="974"/>
      <c r="SBX18" s="974"/>
      <c r="SBY18" s="974"/>
      <c r="SBZ18" s="974"/>
      <c r="SCA18" s="974"/>
      <c r="SCB18" s="974"/>
      <c r="SCC18" s="974"/>
      <c r="SCD18" s="974"/>
      <c r="SCE18" s="974"/>
      <c r="SCF18" s="974"/>
      <c r="SCG18" s="974"/>
      <c r="SCH18" s="974"/>
      <c r="SCI18" s="974"/>
      <c r="SCJ18" s="974"/>
      <c r="SCK18" s="974"/>
      <c r="SCL18" s="974"/>
      <c r="SCM18" s="974"/>
      <c r="SCN18" s="974"/>
      <c r="SCO18" s="974"/>
      <c r="SCP18" s="974"/>
      <c r="SCQ18" s="974"/>
      <c r="SCR18" s="974"/>
      <c r="SCS18" s="974"/>
      <c r="SCT18" s="974"/>
      <c r="SCU18" s="974"/>
      <c r="SCV18" s="974"/>
      <c r="SCW18" s="974"/>
      <c r="SCX18" s="974"/>
      <c r="SCY18" s="974"/>
      <c r="SCZ18" s="974"/>
      <c r="SDA18" s="974"/>
      <c r="SDB18" s="974"/>
      <c r="SDC18" s="974"/>
      <c r="SDD18" s="974"/>
      <c r="SDE18" s="974"/>
      <c r="SDF18" s="974"/>
      <c r="SDG18" s="974"/>
      <c r="SDH18" s="974"/>
      <c r="SDI18" s="974"/>
      <c r="SDJ18" s="974"/>
      <c r="SDK18" s="974"/>
      <c r="SDL18" s="974"/>
      <c r="SDM18" s="974"/>
      <c r="SDN18" s="974"/>
      <c r="SDO18" s="974"/>
      <c r="SDP18" s="974"/>
      <c r="SDQ18" s="974"/>
      <c r="SDR18" s="974"/>
      <c r="SDS18" s="974"/>
      <c r="SDT18" s="974"/>
      <c r="SDU18" s="974"/>
      <c r="SDV18" s="974"/>
      <c r="SDW18" s="974"/>
      <c r="SDX18" s="974"/>
      <c r="SDY18" s="974"/>
      <c r="SDZ18" s="974"/>
      <c r="SEA18" s="974"/>
      <c r="SEB18" s="974"/>
      <c r="SEC18" s="974"/>
      <c r="SED18" s="974"/>
      <c r="SEE18" s="974"/>
      <c r="SEF18" s="974"/>
      <c r="SEG18" s="974"/>
      <c r="SEH18" s="974"/>
      <c r="SEI18" s="974"/>
      <c r="SEJ18" s="974"/>
      <c r="SEK18" s="974"/>
      <c r="SEL18" s="974"/>
      <c r="SEM18" s="974"/>
      <c r="SEN18" s="974"/>
      <c r="SEO18" s="974"/>
      <c r="SEP18" s="974"/>
      <c r="SEQ18" s="974"/>
      <c r="SER18" s="974"/>
      <c r="SES18" s="974"/>
      <c r="SET18" s="974"/>
      <c r="SEU18" s="974"/>
      <c r="SEV18" s="974"/>
      <c r="SEW18" s="974"/>
      <c r="SEX18" s="974"/>
      <c r="SEY18" s="974"/>
      <c r="SEZ18" s="974"/>
      <c r="SFA18" s="974"/>
      <c r="SFB18" s="974"/>
      <c r="SFC18" s="974"/>
      <c r="SFD18" s="974"/>
      <c r="SFE18" s="974"/>
      <c r="SFF18" s="974"/>
      <c r="SFG18" s="974"/>
      <c r="SFH18" s="974"/>
      <c r="SFI18" s="974"/>
      <c r="SFJ18" s="974"/>
      <c r="SFK18" s="974"/>
      <c r="SFL18" s="974"/>
      <c r="SFM18" s="974"/>
      <c r="SFN18" s="974"/>
      <c r="SFO18" s="974"/>
      <c r="SFP18" s="974"/>
      <c r="SFQ18" s="974"/>
      <c r="SFR18" s="974"/>
      <c r="SFS18" s="974"/>
      <c r="SFT18" s="974"/>
      <c r="SFU18" s="974"/>
      <c r="SFV18" s="974"/>
      <c r="SFW18" s="974"/>
      <c r="SFX18" s="974"/>
      <c r="SFY18" s="974"/>
      <c r="SFZ18" s="974"/>
      <c r="SGA18" s="974"/>
      <c r="SGB18" s="974"/>
      <c r="SGC18" s="974"/>
      <c r="SGD18" s="974"/>
      <c r="SGE18" s="974"/>
      <c r="SGF18" s="974"/>
      <c r="SGG18" s="974"/>
      <c r="SGH18" s="974"/>
      <c r="SGI18" s="974"/>
      <c r="SGJ18" s="974"/>
      <c r="SGK18" s="974"/>
      <c r="SGL18" s="974"/>
      <c r="SGM18" s="974"/>
      <c r="SGN18" s="974"/>
      <c r="SGO18" s="974"/>
      <c r="SGP18" s="974"/>
      <c r="SGQ18" s="974"/>
      <c r="SGR18" s="974"/>
      <c r="SGS18" s="974"/>
      <c r="SGT18" s="974"/>
      <c r="SGU18" s="974"/>
      <c r="SGV18" s="974"/>
      <c r="SGW18" s="974"/>
      <c r="SGX18" s="974"/>
      <c r="SGY18" s="974"/>
      <c r="SGZ18" s="974"/>
      <c r="SHA18" s="974"/>
      <c r="SHB18" s="974"/>
      <c r="SHC18" s="974"/>
      <c r="SHD18" s="974"/>
      <c r="SHE18" s="974"/>
      <c r="SHF18" s="974"/>
      <c r="SHG18" s="974"/>
      <c r="SHH18" s="974"/>
      <c r="SHI18" s="974"/>
      <c r="SHJ18" s="974"/>
      <c r="SHK18" s="974"/>
      <c r="SHL18" s="974"/>
      <c r="SHM18" s="974"/>
      <c r="SHN18" s="974"/>
      <c r="SHO18" s="974"/>
      <c r="SHP18" s="974"/>
      <c r="SHQ18" s="974"/>
      <c r="SHR18" s="974"/>
      <c r="SHS18" s="974"/>
      <c r="SHT18" s="974"/>
      <c r="SHU18" s="974"/>
      <c r="SHV18" s="974"/>
      <c r="SHW18" s="974"/>
      <c r="SHX18" s="974"/>
      <c r="SHY18" s="974"/>
      <c r="SHZ18" s="974"/>
      <c r="SIA18" s="974"/>
      <c r="SIB18" s="974"/>
      <c r="SIC18" s="974"/>
      <c r="SID18" s="974"/>
      <c r="SIE18" s="974"/>
      <c r="SIF18" s="974"/>
      <c r="SIG18" s="974"/>
      <c r="SIH18" s="974"/>
      <c r="SII18" s="974"/>
      <c r="SIJ18" s="974"/>
      <c r="SIK18" s="974"/>
      <c r="SIL18" s="974"/>
      <c r="SIM18" s="974"/>
      <c r="SIN18" s="974"/>
      <c r="SIO18" s="974"/>
      <c r="SIP18" s="974"/>
      <c r="SIQ18" s="974"/>
      <c r="SIR18" s="974"/>
      <c r="SIS18" s="974"/>
      <c r="SIT18" s="974"/>
      <c r="SIU18" s="974"/>
      <c r="SIV18" s="974"/>
      <c r="SIW18" s="974"/>
      <c r="SIX18" s="974"/>
      <c r="SIY18" s="974"/>
      <c r="SIZ18" s="974"/>
      <c r="SJA18" s="974"/>
      <c r="SJB18" s="974"/>
      <c r="SJC18" s="974"/>
      <c r="SJD18" s="974"/>
      <c r="SJE18" s="974"/>
      <c r="SJF18" s="974"/>
      <c r="SJG18" s="974"/>
      <c r="SJH18" s="974"/>
      <c r="SJI18" s="974"/>
      <c r="SJJ18" s="974"/>
      <c r="SJK18" s="974"/>
      <c r="SJL18" s="974"/>
      <c r="SJM18" s="974"/>
      <c r="SJN18" s="974"/>
      <c r="SJO18" s="974"/>
      <c r="SJP18" s="974"/>
      <c r="SJQ18" s="974"/>
      <c r="SJR18" s="974"/>
      <c r="SJS18" s="974"/>
      <c r="SJT18" s="974"/>
      <c r="SJU18" s="974"/>
      <c r="SJV18" s="974"/>
      <c r="SJW18" s="974"/>
      <c r="SJX18" s="974"/>
      <c r="SJY18" s="974"/>
      <c r="SJZ18" s="974"/>
      <c r="SKA18" s="974"/>
      <c r="SKB18" s="974"/>
      <c r="SKC18" s="974"/>
      <c r="SKD18" s="974"/>
      <c r="SKE18" s="974"/>
      <c r="SKF18" s="974"/>
      <c r="SKG18" s="974"/>
      <c r="SKH18" s="974"/>
      <c r="SKI18" s="974"/>
      <c r="SKJ18" s="974"/>
      <c r="SKK18" s="974"/>
      <c r="SKL18" s="974"/>
      <c r="SKM18" s="974"/>
      <c r="SKN18" s="974"/>
      <c r="SKO18" s="974"/>
      <c r="SKP18" s="974"/>
      <c r="SKQ18" s="974"/>
      <c r="SKR18" s="974"/>
      <c r="SKS18" s="974"/>
      <c r="SKT18" s="974"/>
      <c r="SKU18" s="974"/>
      <c r="SKV18" s="974"/>
      <c r="SKW18" s="974"/>
      <c r="SKX18" s="974"/>
      <c r="SKY18" s="974"/>
      <c r="SKZ18" s="974"/>
      <c r="SLA18" s="974"/>
      <c r="SLB18" s="974"/>
      <c r="SLC18" s="974"/>
      <c r="SLD18" s="974"/>
      <c r="SLE18" s="974"/>
      <c r="SLF18" s="974"/>
      <c r="SLG18" s="974"/>
      <c r="SLH18" s="974"/>
      <c r="SLI18" s="974"/>
      <c r="SLJ18" s="974"/>
      <c r="SLK18" s="974"/>
      <c r="SLL18" s="974"/>
      <c r="SLM18" s="974"/>
      <c r="SLN18" s="974"/>
      <c r="SLO18" s="974"/>
      <c r="SLP18" s="974"/>
      <c r="SLQ18" s="974"/>
      <c r="SLR18" s="974"/>
      <c r="SLS18" s="974"/>
      <c r="SLT18" s="974"/>
      <c r="SLU18" s="974"/>
      <c r="SLV18" s="974"/>
      <c r="SLW18" s="974"/>
      <c r="SLX18" s="974"/>
      <c r="SLY18" s="974"/>
      <c r="SLZ18" s="974"/>
      <c r="SMA18" s="974"/>
      <c r="SMB18" s="974"/>
      <c r="SMC18" s="974"/>
      <c r="SMD18" s="974"/>
      <c r="SME18" s="974"/>
      <c r="SMF18" s="974"/>
      <c r="SMG18" s="974"/>
      <c r="SMH18" s="974"/>
      <c r="SMI18" s="974"/>
      <c r="SMJ18" s="974"/>
      <c r="SMK18" s="974"/>
      <c r="SML18" s="974"/>
      <c r="SMM18" s="974"/>
      <c r="SMN18" s="974"/>
      <c r="SMO18" s="974"/>
      <c r="SMP18" s="974"/>
      <c r="SMQ18" s="974"/>
      <c r="SMR18" s="974"/>
      <c r="SMS18" s="974"/>
      <c r="SMT18" s="974"/>
      <c r="SMU18" s="974"/>
      <c r="SMV18" s="974"/>
      <c r="SMW18" s="974"/>
      <c r="SMX18" s="974"/>
      <c r="SMY18" s="974"/>
      <c r="SMZ18" s="974"/>
      <c r="SNA18" s="974"/>
      <c r="SNB18" s="974"/>
      <c r="SNC18" s="974"/>
      <c r="SND18" s="974"/>
      <c r="SNE18" s="974"/>
      <c r="SNF18" s="974"/>
      <c r="SNG18" s="974"/>
      <c r="SNH18" s="974"/>
      <c r="SNI18" s="974"/>
      <c r="SNJ18" s="974"/>
      <c r="SNK18" s="974"/>
      <c r="SNL18" s="974"/>
      <c r="SNM18" s="974"/>
      <c r="SNN18" s="974"/>
      <c r="SNO18" s="974"/>
      <c r="SNP18" s="974"/>
      <c r="SNQ18" s="974"/>
      <c r="SNR18" s="974"/>
      <c r="SNS18" s="974"/>
      <c r="SNT18" s="974"/>
      <c r="SNU18" s="974"/>
      <c r="SNV18" s="974"/>
      <c r="SNW18" s="974"/>
      <c r="SNX18" s="974"/>
      <c r="SNY18" s="974"/>
      <c r="SNZ18" s="974"/>
      <c r="SOA18" s="974"/>
      <c r="SOB18" s="974"/>
      <c r="SOC18" s="974"/>
      <c r="SOD18" s="974"/>
      <c r="SOE18" s="974"/>
      <c r="SOF18" s="974"/>
      <c r="SOG18" s="974"/>
      <c r="SOH18" s="974"/>
      <c r="SOI18" s="974"/>
      <c r="SOJ18" s="974"/>
      <c r="SOK18" s="974"/>
      <c r="SOL18" s="974"/>
      <c r="SOM18" s="974"/>
      <c r="SON18" s="974"/>
      <c r="SOO18" s="974"/>
      <c r="SOP18" s="974"/>
      <c r="SOQ18" s="974"/>
      <c r="SOR18" s="974"/>
      <c r="SOS18" s="974"/>
      <c r="SOT18" s="974"/>
      <c r="SOU18" s="974"/>
      <c r="SOV18" s="974"/>
      <c r="SOW18" s="974"/>
      <c r="SOX18" s="974"/>
      <c r="SOY18" s="974"/>
      <c r="SOZ18" s="974"/>
      <c r="SPA18" s="974"/>
      <c r="SPB18" s="974"/>
      <c r="SPC18" s="974"/>
      <c r="SPD18" s="974"/>
      <c r="SPE18" s="974"/>
      <c r="SPF18" s="974"/>
      <c r="SPG18" s="974"/>
      <c r="SPH18" s="974"/>
      <c r="SPI18" s="974"/>
      <c r="SPJ18" s="974"/>
      <c r="SPK18" s="974"/>
      <c r="SPL18" s="974"/>
      <c r="SPM18" s="974"/>
      <c r="SPN18" s="974"/>
      <c r="SPO18" s="974"/>
      <c r="SPP18" s="974"/>
      <c r="SPQ18" s="974"/>
      <c r="SPR18" s="974"/>
      <c r="SPS18" s="974"/>
      <c r="SPT18" s="974"/>
      <c r="SPU18" s="974"/>
      <c r="SPV18" s="974"/>
      <c r="SPW18" s="974"/>
      <c r="SPX18" s="974"/>
      <c r="SPY18" s="974"/>
      <c r="SPZ18" s="974"/>
      <c r="SQA18" s="974"/>
      <c r="SQB18" s="974"/>
      <c r="SQC18" s="974"/>
      <c r="SQD18" s="974"/>
      <c r="SQE18" s="974"/>
      <c r="SQF18" s="974"/>
      <c r="SQG18" s="974"/>
      <c r="SQH18" s="974"/>
      <c r="SQI18" s="974"/>
      <c r="SQJ18" s="974"/>
      <c r="SQK18" s="974"/>
      <c r="SQL18" s="974"/>
      <c r="SQM18" s="974"/>
      <c r="SQN18" s="974"/>
      <c r="SQO18" s="974"/>
      <c r="SQP18" s="974"/>
      <c r="SQQ18" s="974"/>
      <c r="SQR18" s="974"/>
      <c r="SQS18" s="974"/>
      <c r="SQT18" s="974"/>
      <c r="SQU18" s="974"/>
      <c r="SQV18" s="974"/>
      <c r="SQW18" s="974"/>
      <c r="SQX18" s="974"/>
      <c r="SQY18" s="974"/>
      <c r="SQZ18" s="974"/>
      <c r="SRA18" s="974"/>
      <c r="SRB18" s="974"/>
      <c r="SRC18" s="974"/>
      <c r="SRD18" s="974"/>
      <c r="SRE18" s="974"/>
      <c r="SRF18" s="974"/>
      <c r="SRG18" s="974"/>
      <c r="SRH18" s="974"/>
      <c r="SRI18" s="974"/>
      <c r="SRJ18" s="974"/>
      <c r="SRK18" s="974"/>
      <c r="SRL18" s="974"/>
      <c r="SRM18" s="974"/>
      <c r="SRN18" s="974"/>
      <c r="SRO18" s="974"/>
      <c r="SRP18" s="974"/>
      <c r="SRQ18" s="974"/>
      <c r="SRR18" s="974"/>
      <c r="SRS18" s="974"/>
      <c r="SRT18" s="974"/>
      <c r="SRU18" s="974"/>
      <c r="SRV18" s="974"/>
      <c r="SRW18" s="974"/>
      <c r="SRX18" s="974"/>
      <c r="SRY18" s="974"/>
      <c r="SRZ18" s="974"/>
      <c r="SSA18" s="974"/>
      <c r="SSB18" s="974"/>
      <c r="SSC18" s="974"/>
      <c r="SSD18" s="974"/>
      <c r="SSE18" s="974"/>
      <c r="SSF18" s="974"/>
      <c r="SSG18" s="974"/>
      <c r="SSH18" s="974"/>
      <c r="SSI18" s="974"/>
      <c r="SSJ18" s="974"/>
      <c r="SSK18" s="974"/>
      <c r="SSL18" s="974"/>
      <c r="SSM18" s="974"/>
      <c r="SSN18" s="974"/>
      <c r="SSO18" s="974"/>
      <c r="SSP18" s="974"/>
      <c r="SSQ18" s="974"/>
      <c r="SSR18" s="974"/>
      <c r="SSS18" s="974"/>
      <c r="SST18" s="974"/>
      <c r="SSU18" s="974"/>
      <c r="SSV18" s="974"/>
      <c r="SSW18" s="974"/>
      <c r="SSX18" s="974"/>
      <c r="SSY18" s="974"/>
      <c r="SSZ18" s="974"/>
      <c r="STA18" s="974"/>
      <c r="STB18" s="974"/>
      <c r="STC18" s="974"/>
      <c r="STD18" s="974"/>
      <c r="STE18" s="974"/>
      <c r="STF18" s="974"/>
      <c r="STG18" s="974"/>
      <c r="STH18" s="974"/>
      <c r="STI18" s="974"/>
      <c r="STJ18" s="974"/>
      <c r="STK18" s="974"/>
      <c r="STL18" s="974"/>
      <c r="STM18" s="974"/>
      <c r="STN18" s="974"/>
      <c r="STO18" s="974"/>
      <c r="STP18" s="974"/>
      <c r="STQ18" s="974"/>
      <c r="STR18" s="974"/>
      <c r="STS18" s="974"/>
      <c r="STT18" s="974"/>
      <c r="STU18" s="974"/>
      <c r="STV18" s="974"/>
      <c r="STW18" s="974"/>
      <c r="STX18" s="974"/>
      <c r="STY18" s="974"/>
      <c r="STZ18" s="974"/>
      <c r="SUA18" s="974"/>
      <c r="SUB18" s="974"/>
      <c r="SUC18" s="974"/>
      <c r="SUD18" s="974"/>
      <c r="SUE18" s="974"/>
      <c r="SUF18" s="974"/>
      <c r="SUG18" s="974"/>
      <c r="SUH18" s="974"/>
      <c r="SUI18" s="974"/>
      <c r="SUJ18" s="974"/>
      <c r="SUK18" s="974"/>
      <c r="SUL18" s="974"/>
      <c r="SUM18" s="974"/>
      <c r="SUN18" s="974"/>
      <c r="SUO18" s="974"/>
      <c r="SUP18" s="974"/>
      <c r="SUQ18" s="974"/>
      <c r="SUR18" s="974"/>
      <c r="SUS18" s="974"/>
      <c r="SUT18" s="974"/>
      <c r="SUU18" s="974"/>
      <c r="SUV18" s="974"/>
      <c r="SUW18" s="974"/>
      <c r="SUX18" s="974"/>
      <c r="SUY18" s="974"/>
      <c r="SUZ18" s="974"/>
      <c r="SVA18" s="974"/>
      <c r="SVB18" s="974"/>
      <c r="SVC18" s="974"/>
      <c r="SVD18" s="974"/>
      <c r="SVE18" s="974"/>
      <c r="SVF18" s="974"/>
      <c r="SVG18" s="974"/>
      <c r="SVH18" s="974"/>
      <c r="SVI18" s="974"/>
      <c r="SVJ18" s="974"/>
      <c r="SVK18" s="974"/>
      <c r="SVL18" s="974"/>
      <c r="SVM18" s="974"/>
      <c r="SVN18" s="974"/>
      <c r="SVO18" s="974"/>
      <c r="SVP18" s="974"/>
      <c r="SVQ18" s="974"/>
      <c r="SVR18" s="974"/>
      <c r="SVS18" s="974"/>
      <c r="SVT18" s="974"/>
      <c r="SVU18" s="974"/>
      <c r="SVV18" s="974"/>
      <c r="SVW18" s="974"/>
      <c r="SVX18" s="974"/>
      <c r="SVY18" s="974"/>
      <c r="SVZ18" s="974"/>
      <c r="SWA18" s="974"/>
      <c r="SWB18" s="974"/>
      <c r="SWC18" s="974"/>
      <c r="SWD18" s="974"/>
      <c r="SWE18" s="974"/>
      <c r="SWF18" s="974"/>
      <c r="SWG18" s="974"/>
      <c r="SWH18" s="974"/>
      <c r="SWI18" s="974"/>
      <c r="SWJ18" s="974"/>
      <c r="SWK18" s="974"/>
      <c r="SWL18" s="974"/>
      <c r="SWM18" s="974"/>
      <c r="SWN18" s="974"/>
      <c r="SWO18" s="974"/>
      <c r="SWP18" s="974"/>
      <c r="SWQ18" s="974"/>
      <c r="SWR18" s="974"/>
      <c r="SWS18" s="974"/>
      <c r="SWT18" s="974"/>
      <c r="SWU18" s="974"/>
      <c r="SWV18" s="974"/>
      <c r="SWW18" s="974"/>
      <c r="SWX18" s="974"/>
      <c r="SWY18" s="974"/>
      <c r="SWZ18" s="974"/>
      <c r="SXA18" s="974"/>
      <c r="SXB18" s="974"/>
      <c r="SXC18" s="974"/>
      <c r="SXD18" s="974"/>
      <c r="SXE18" s="974"/>
      <c r="SXF18" s="974"/>
      <c r="SXG18" s="974"/>
      <c r="SXH18" s="974"/>
      <c r="SXI18" s="974"/>
      <c r="SXJ18" s="974"/>
      <c r="SXK18" s="974"/>
      <c r="SXL18" s="974"/>
      <c r="SXM18" s="974"/>
      <c r="SXN18" s="974"/>
      <c r="SXO18" s="974"/>
      <c r="SXP18" s="974"/>
      <c r="SXQ18" s="974"/>
      <c r="SXR18" s="974"/>
      <c r="SXS18" s="974"/>
      <c r="SXT18" s="974"/>
      <c r="SXU18" s="974"/>
      <c r="SXV18" s="974"/>
      <c r="SXW18" s="974"/>
      <c r="SXX18" s="974"/>
      <c r="SXY18" s="974"/>
      <c r="SXZ18" s="974"/>
      <c r="SYA18" s="974"/>
      <c r="SYB18" s="974"/>
      <c r="SYC18" s="974"/>
      <c r="SYD18" s="974"/>
      <c r="SYE18" s="974"/>
      <c r="SYF18" s="974"/>
      <c r="SYG18" s="974"/>
      <c r="SYH18" s="974"/>
      <c r="SYI18" s="974"/>
      <c r="SYJ18" s="974"/>
      <c r="SYK18" s="974"/>
      <c r="SYL18" s="974"/>
      <c r="SYM18" s="974"/>
      <c r="SYN18" s="974"/>
      <c r="SYO18" s="974"/>
      <c r="SYP18" s="974"/>
      <c r="SYQ18" s="974"/>
      <c r="SYR18" s="974"/>
      <c r="SYS18" s="974"/>
      <c r="SYT18" s="974"/>
      <c r="SYU18" s="974"/>
      <c r="SYV18" s="974"/>
      <c r="SYW18" s="974"/>
      <c r="SYX18" s="974"/>
      <c r="SYY18" s="974"/>
      <c r="SYZ18" s="974"/>
      <c r="SZA18" s="974"/>
      <c r="SZB18" s="974"/>
      <c r="SZC18" s="974"/>
      <c r="SZD18" s="974"/>
      <c r="SZE18" s="974"/>
      <c r="SZF18" s="974"/>
      <c r="SZG18" s="974"/>
      <c r="SZH18" s="974"/>
      <c r="SZI18" s="974"/>
      <c r="SZJ18" s="974"/>
      <c r="SZK18" s="974"/>
      <c r="SZL18" s="974"/>
      <c r="SZM18" s="974"/>
      <c r="SZN18" s="974"/>
      <c r="SZO18" s="974"/>
      <c r="SZP18" s="974"/>
      <c r="SZQ18" s="974"/>
      <c r="SZR18" s="974"/>
      <c r="SZS18" s="974"/>
      <c r="SZT18" s="974"/>
      <c r="SZU18" s="974"/>
      <c r="SZV18" s="974"/>
      <c r="SZW18" s="974"/>
      <c r="SZX18" s="974"/>
      <c r="SZY18" s="974"/>
      <c r="SZZ18" s="974"/>
      <c r="TAA18" s="974"/>
      <c r="TAB18" s="974"/>
      <c r="TAC18" s="974"/>
      <c r="TAD18" s="974"/>
      <c r="TAE18" s="974"/>
      <c r="TAF18" s="974"/>
      <c r="TAG18" s="974"/>
      <c r="TAH18" s="974"/>
      <c r="TAI18" s="974"/>
      <c r="TAJ18" s="974"/>
      <c r="TAK18" s="974"/>
      <c r="TAL18" s="974"/>
      <c r="TAM18" s="974"/>
      <c r="TAN18" s="974"/>
      <c r="TAO18" s="974"/>
      <c r="TAP18" s="974"/>
      <c r="TAQ18" s="974"/>
      <c r="TAR18" s="974"/>
      <c r="TAS18" s="974"/>
      <c r="TAT18" s="974"/>
      <c r="TAU18" s="974"/>
      <c r="TAV18" s="974"/>
      <c r="TAW18" s="974"/>
      <c r="TAX18" s="974"/>
      <c r="TAY18" s="974"/>
      <c r="TAZ18" s="974"/>
      <c r="TBA18" s="974"/>
      <c r="TBB18" s="974"/>
      <c r="TBC18" s="974"/>
      <c r="TBD18" s="974"/>
      <c r="TBE18" s="974"/>
      <c r="TBF18" s="974"/>
      <c r="TBG18" s="974"/>
      <c r="TBH18" s="974"/>
      <c r="TBI18" s="974"/>
      <c r="TBJ18" s="974"/>
      <c r="TBK18" s="974"/>
      <c r="TBL18" s="974"/>
      <c r="TBM18" s="974"/>
      <c r="TBN18" s="974"/>
      <c r="TBO18" s="974"/>
      <c r="TBP18" s="974"/>
      <c r="TBQ18" s="974"/>
      <c r="TBR18" s="974"/>
      <c r="TBS18" s="974"/>
      <c r="TBT18" s="974"/>
      <c r="TBU18" s="974"/>
      <c r="TBV18" s="974"/>
      <c r="TBW18" s="974"/>
      <c r="TBX18" s="974"/>
      <c r="TBY18" s="974"/>
      <c r="TBZ18" s="974"/>
      <c r="TCA18" s="974"/>
      <c r="TCB18" s="974"/>
      <c r="TCC18" s="974"/>
      <c r="TCD18" s="974"/>
      <c r="TCE18" s="974"/>
      <c r="TCF18" s="974"/>
      <c r="TCG18" s="974"/>
      <c r="TCH18" s="974"/>
      <c r="TCI18" s="974"/>
      <c r="TCJ18" s="974"/>
      <c r="TCK18" s="974"/>
      <c r="TCL18" s="974"/>
      <c r="TCM18" s="974"/>
      <c r="TCN18" s="974"/>
      <c r="TCO18" s="974"/>
      <c r="TCP18" s="974"/>
      <c r="TCQ18" s="974"/>
      <c r="TCR18" s="974"/>
      <c r="TCS18" s="974"/>
      <c r="TCT18" s="974"/>
      <c r="TCU18" s="974"/>
      <c r="TCV18" s="974"/>
      <c r="TCW18" s="974"/>
      <c r="TCX18" s="974"/>
      <c r="TCY18" s="974"/>
      <c r="TCZ18" s="974"/>
      <c r="TDA18" s="974"/>
      <c r="TDB18" s="974"/>
      <c r="TDC18" s="974"/>
      <c r="TDD18" s="974"/>
      <c r="TDE18" s="974"/>
      <c r="TDF18" s="974"/>
      <c r="TDG18" s="974"/>
      <c r="TDH18" s="974"/>
      <c r="TDI18" s="974"/>
      <c r="TDJ18" s="974"/>
      <c r="TDK18" s="974"/>
      <c r="TDL18" s="974"/>
      <c r="TDM18" s="974"/>
      <c r="TDN18" s="974"/>
      <c r="TDO18" s="974"/>
      <c r="TDP18" s="974"/>
      <c r="TDQ18" s="974"/>
      <c r="TDR18" s="974"/>
      <c r="TDS18" s="974"/>
      <c r="TDT18" s="974"/>
      <c r="TDU18" s="974"/>
      <c r="TDV18" s="974"/>
      <c r="TDW18" s="974"/>
      <c r="TDX18" s="974"/>
      <c r="TDY18" s="974"/>
      <c r="TDZ18" s="974"/>
      <c r="TEA18" s="974"/>
      <c r="TEB18" s="974"/>
      <c r="TEC18" s="974"/>
      <c r="TED18" s="974"/>
      <c r="TEE18" s="974"/>
      <c r="TEF18" s="974"/>
      <c r="TEG18" s="974"/>
      <c r="TEH18" s="974"/>
      <c r="TEI18" s="974"/>
      <c r="TEJ18" s="974"/>
      <c r="TEK18" s="974"/>
      <c r="TEL18" s="974"/>
      <c r="TEM18" s="974"/>
      <c r="TEN18" s="974"/>
      <c r="TEO18" s="974"/>
      <c r="TEP18" s="974"/>
      <c r="TEQ18" s="974"/>
      <c r="TER18" s="974"/>
      <c r="TES18" s="974"/>
      <c r="TET18" s="974"/>
      <c r="TEU18" s="974"/>
      <c r="TEV18" s="974"/>
      <c r="TEW18" s="974"/>
      <c r="TEX18" s="974"/>
      <c r="TEY18" s="974"/>
      <c r="TEZ18" s="974"/>
      <c r="TFA18" s="974"/>
      <c r="TFB18" s="974"/>
      <c r="TFC18" s="974"/>
      <c r="TFD18" s="974"/>
      <c r="TFE18" s="974"/>
      <c r="TFF18" s="974"/>
      <c r="TFG18" s="974"/>
      <c r="TFH18" s="974"/>
      <c r="TFI18" s="974"/>
      <c r="TFJ18" s="974"/>
      <c r="TFK18" s="974"/>
      <c r="TFL18" s="974"/>
      <c r="TFM18" s="974"/>
      <c r="TFN18" s="974"/>
      <c r="TFO18" s="974"/>
      <c r="TFP18" s="974"/>
      <c r="TFQ18" s="974"/>
      <c r="TFR18" s="974"/>
      <c r="TFS18" s="974"/>
      <c r="TFT18" s="974"/>
      <c r="TFU18" s="974"/>
      <c r="TFV18" s="974"/>
      <c r="TFW18" s="974"/>
      <c r="TFX18" s="974"/>
      <c r="TFY18" s="974"/>
      <c r="TFZ18" s="974"/>
      <c r="TGA18" s="974"/>
      <c r="TGB18" s="974"/>
      <c r="TGC18" s="974"/>
      <c r="TGD18" s="974"/>
      <c r="TGE18" s="974"/>
      <c r="TGF18" s="974"/>
      <c r="TGG18" s="974"/>
      <c r="TGH18" s="974"/>
      <c r="TGI18" s="974"/>
      <c r="TGJ18" s="974"/>
      <c r="TGK18" s="974"/>
      <c r="TGL18" s="974"/>
      <c r="TGM18" s="974"/>
      <c r="TGN18" s="974"/>
      <c r="TGO18" s="974"/>
      <c r="TGP18" s="974"/>
      <c r="TGQ18" s="974"/>
      <c r="TGR18" s="974"/>
      <c r="TGS18" s="974"/>
      <c r="TGT18" s="974"/>
      <c r="TGU18" s="974"/>
      <c r="TGV18" s="974"/>
      <c r="TGW18" s="974"/>
      <c r="TGX18" s="974"/>
      <c r="TGY18" s="974"/>
      <c r="TGZ18" s="974"/>
      <c r="THA18" s="974"/>
      <c r="THB18" s="974"/>
      <c r="THC18" s="974"/>
      <c r="THD18" s="974"/>
      <c r="THE18" s="974"/>
      <c r="THF18" s="974"/>
      <c r="THG18" s="974"/>
      <c r="THH18" s="974"/>
      <c r="THI18" s="974"/>
      <c r="THJ18" s="974"/>
      <c r="THK18" s="974"/>
      <c r="THL18" s="974"/>
      <c r="THM18" s="974"/>
      <c r="THN18" s="974"/>
      <c r="THO18" s="974"/>
      <c r="THP18" s="974"/>
      <c r="THQ18" s="974"/>
      <c r="THR18" s="974"/>
      <c r="THS18" s="974"/>
      <c r="THT18" s="974"/>
      <c r="THU18" s="974"/>
      <c r="THV18" s="974"/>
      <c r="THW18" s="974"/>
      <c r="THX18" s="974"/>
      <c r="THY18" s="974"/>
      <c r="THZ18" s="974"/>
      <c r="TIA18" s="974"/>
      <c r="TIB18" s="974"/>
      <c r="TIC18" s="974"/>
      <c r="TID18" s="974"/>
      <c r="TIE18" s="974"/>
      <c r="TIF18" s="974"/>
      <c r="TIG18" s="974"/>
      <c r="TIH18" s="974"/>
      <c r="TII18" s="974"/>
      <c r="TIJ18" s="974"/>
      <c r="TIK18" s="974"/>
      <c r="TIL18" s="974"/>
      <c r="TIM18" s="974"/>
      <c r="TIN18" s="974"/>
      <c r="TIO18" s="974"/>
      <c r="TIP18" s="974"/>
      <c r="TIQ18" s="974"/>
      <c r="TIR18" s="974"/>
      <c r="TIS18" s="974"/>
      <c r="TIT18" s="974"/>
      <c r="TIU18" s="974"/>
      <c r="TIV18" s="974"/>
      <c r="TIW18" s="974"/>
      <c r="TIX18" s="974"/>
      <c r="TIY18" s="974"/>
      <c r="TIZ18" s="974"/>
      <c r="TJA18" s="974"/>
      <c r="TJB18" s="974"/>
      <c r="TJC18" s="974"/>
      <c r="TJD18" s="974"/>
      <c r="TJE18" s="974"/>
      <c r="TJF18" s="974"/>
      <c r="TJG18" s="974"/>
      <c r="TJH18" s="974"/>
      <c r="TJI18" s="974"/>
      <c r="TJJ18" s="974"/>
      <c r="TJK18" s="974"/>
      <c r="TJL18" s="974"/>
      <c r="TJM18" s="974"/>
      <c r="TJN18" s="974"/>
      <c r="TJO18" s="974"/>
      <c r="TJP18" s="974"/>
      <c r="TJQ18" s="974"/>
      <c r="TJR18" s="974"/>
      <c r="TJS18" s="974"/>
      <c r="TJT18" s="974"/>
      <c r="TJU18" s="974"/>
      <c r="TJV18" s="974"/>
      <c r="TJW18" s="974"/>
      <c r="TJX18" s="974"/>
      <c r="TJY18" s="974"/>
      <c r="TJZ18" s="974"/>
      <c r="TKA18" s="974"/>
      <c r="TKB18" s="974"/>
      <c r="TKC18" s="974"/>
      <c r="TKD18" s="974"/>
      <c r="TKE18" s="974"/>
      <c r="TKF18" s="974"/>
      <c r="TKG18" s="974"/>
      <c r="TKH18" s="974"/>
      <c r="TKI18" s="974"/>
      <c r="TKJ18" s="974"/>
      <c r="TKK18" s="974"/>
      <c r="TKL18" s="974"/>
      <c r="TKM18" s="974"/>
      <c r="TKN18" s="974"/>
      <c r="TKO18" s="974"/>
      <c r="TKP18" s="974"/>
      <c r="TKQ18" s="974"/>
      <c r="TKR18" s="974"/>
      <c r="TKS18" s="974"/>
      <c r="TKT18" s="974"/>
      <c r="TKU18" s="974"/>
      <c r="TKV18" s="974"/>
      <c r="TKW18" s="974"/>
      <c r="TKX18" s="974"/>
      <c r="TKY18" s="974"/>
      <c r="TKZ18" s="974"/>
      <c r="TLA18" s="974"/>
      <c r="TLB18" s="974"/>
      <c r="TLC18" s="974"/>
      <c r="TLD18" s="974"/>
      <c r="TLE18" s="974"/>
      <c r="TLF18" s="974"/>
      <c r="TLG18" s="974"/>
      <c r="TLH18" s="974"/>
      <c r="TLI18" s="974"/>
      <c r="TLJ18" s="974"/>
      <c r="TLK18" s="974"/>
      <c r="TLL18" s="974"/>
      <c r="TLM18" s="974"/>
      <c r="TLN18" s="974"/>
      <c r="TLO18" s="974"/>
      <c r="TLP18" s="974"/>
      <c r="TLQ18" s="974"/>
      <c r="TLR18" s="974"/>
      <c r="TLS18" s="974"/>
      <c r="TLT18" s="974"/>
      <c r="TLU18" s="974"/>
      <c r="TLV18" s="974"/>
      <c r="TLW18" s="974"/>
      <c r="TLX18" s="974"/>
      <c r="TLY18" s="974"/>
      <c r="TLZ18" s="974"/>
      <c r="TMA18" s="974"/>
      <c r="TMB18" s="974"/>
      <c r="TMC18" s="974"/>
      <c r="TMD18" s="974"/>
      <c r="TME18" s="974"/>
      <c r="TMF18" s="974"/>
      <c r="TMG18" s="974"/>
      <c r="TMH18" s="974"/>
      <c r="TMI18" s="974"/>
      <c r="TMJ18" s="974"/>
      <c r="TMK18" s="974"/>
      <c r="TML18" s="974"/>
      <c r="TMM18" s="974"/>
      <c r="TMN18" s="974"/>
      <c r="TMO18" s="974"/>
      <c r="TMP18" s="974"/>
      <c r="TMQ18" s="974"/>
      <c r="TMR18" s="974"/>
      <c r="TMS18" s="974"/>
      <c r="TMT18" s="974"/>
      <c r="TMU18" s="974"/>
      <c r="TMV18" s="974"/>
      <c r="TMW18" s="974"/>
      <c r="TMX18" s="974"/>
      <c r="TMY18" s="974"/>
      <c r="TMZ18" s="974"/>
      <c r="TNA18" s="974"/>
      <c r="TNB18" s="974"/>
      <c r="TNC18" s="974"/>
      <c r="TND18" s="974"/>
      <c r="TNE18" s="974"/>
      <c r="TNF18" s="974"/>
      <c r="TNG18" s="974"/>
      <c r="TNH18" s="974"/>
      <c r="TNI18" s="974"/>
      <c r="TNJ18" s="974"/>
      <c r="TNK18" s="974"/>
      <c r="TNL18" s="974"/>
      <c r="TNM18" s="974"/>
      <c r="TNN18" s="974"/>
      <c r="TNO18" s="974"/>
      <c r="TNP18" s="974"/>
      <c r="TNQ18" s="974"/>
      <c r="TNR18" s="974"/>
      <c r="TNS18" s="974"/>
      <c r="TNT18" s="974"/>
      <c r="TNU18" s="974"/>
      <c r="TNV18" s="974"/>
      <c r="TNW18" s="974"/>
      <c r="TNX18" s="974"/>
      <c r="TNY18" s="974"/>
      <c r="TNZ18" s="974"/>
      <c r="TOA18" s="974"/>
      <c r="TOB18" s="974"/>
      <c r="TOC18" s="974"/>
      <c r="TOD18" s="974"/>
      <c r="TOE18" s="974"/>
      <c r="TOF18" s="974"/>
      <c r="TOG18" s="974"/>
      <c r="TOH18" s="974"/>
      <c r="TOI18" s="974"/>
      <c r="TOJ18" s="974"/>
      <c r="TOK18" s="974"/>
      <c r="TOL18" s="974"/>
      <c r="TOM18" s="974"/>
      <c r="TON18" s="974"/>
      <c r="TOO18" s="974"/>
      <c r="TOP18" s="974"/>
      <c r="TOQ18" s="974"/>
      <c r="TOR18" s="974"/>
      <c r="TOS18" s="974"/>
      <c r="TOT18" s="974"/>
      <c r="TOU18" s="974"/>
      <c r="TOV18" s="974"/>
      <c r="TOW18" s="974"/>
      <c r="TOX18" s="974"/>
      <c r="TOY18" s="974"/>
      <c r="TOZ18" s="974"/>
      <c r="TPA18" s="974"/>
      <c r="TPB18" s="974"/>
      <c r="TPC18" s="974"/>
      <c r="TPD18" s="974"/>
      <c r="TPE18" s="974"/>
      <c r="TPF18" s="974"/>
      <c r="TPG18" s="974"/>
      <c r="TPH18" s="974"/>
      <c r="TPI18" s="974"/>
      <c r="TPJ18" s="974"/>
      <c r="TPK18" s="974"/>
      <c r="TPL18" s="974"/>
      <c r="TPM18" s="974"/>
      <c r="TPN18" s="974"/>
      <c r="TPO18" s="974"/>
      <c r="TPP18" s="974"/>
      <c r="TPQ18" s="974"/>
      <c r="TPR18" s="974"/>
      <c r="TPS18" s="974"/>
      <c r="TPT18" s="974"/>
      <c r="TPU18" s="974"/>
      <c r="TPV18" s="974"/>
      <c r="TPW18" s="974"/>
      <c r="TPX18" s="974"/>
      <c r="TPY18" s="974"/>
      <c r="TPZ18" s="974"/>
      <c r="TQA18" s="974"/>
      <c r="TQB18" s="974"/>
      <c r="TQC18" s="974"/>
      <c r="TQD18" s="974"/>
      <c r="TQE18" s="974"/>
      <c r="TQF18" s="974"/>
      <c r="TQG18" s="974"/>
      <c r="TQH18" s="974"/>
      <c r="TQI18" s="974"/>
      <c r="TQJ18" s="974"/>
      <c r="TQK18" s="974"/>
      <c r="TQL18" s="974"/>
      <c r="TQM18" s="974"/>
      <c r="TQN18" s="974"/>
      <c r="TQO18" s="974"/>
      <c r="TQP18" s="974"/>
      <c r="TQQ18" s="974"/>
      <c r="TQR18" s="974"/>
      <c r="TQS18" s="974"/>
      <c r="TQT18" s="974"/>
      <c r="TQU18" s="974"/>
      <c r="TQV18" s="974"/>
      <c r="TQW18" s="974"/>
      <c r="TQX18" s="974"/>
      <c r="TQY18" s="974"/>
      <c r="TQZ18" s="974"/>
      <c r="TRA18" s="974"/>
      <c r="TRB18" s="974"/>
      <c r="TRC18" s="974"/>
      <c r="TRD18" s="974"/>
      <c r="TRE18" s="974"/>
      <c r="TRF18" s="974"/>
      <c r="TRG18" s="974"/>
      <c r="TRH18" s="974"/>
      <c r="TRI18" s="974"/>
      <c r="TRJ18" s="974"/>
      <c r="TRK18" s="974"/>
      <c r="TRL18" s="974"/>
      <c r="TRM18" s="974"/>
      <c r="TRN18" s="974"/>
      <c r="TRO18" s="974"/>
      <c r="TRP18" s="974"/>
      <c r="TRQ18" s="974"/>
      <c r="TRR18" s="974"/>
      <c r="TRS18" s="974"/>
      <c r="TRT18" s="974"/>
      <c r="TRU18" s="974"/>
      <c r="TRV18" s="974"/>
      <c r="TRW18" s="974"/>
      <c r="TRX18" s="974"/>
      <c r="TRY18" s="974"/>
      <c r="TRZ18" s="974"/>
      <c r="TSA18" s="974"/>
      <c r="TSB18" s="974"/>
      <c r="TSC18" s="974"/>
      <c r="TSD18" s="974"/>
      <c r="TSE18" s="974"/>
      <c r="TSF18" s="974"/>
      <c r="TSG18" s="974"/>
      <c r="TSH18" s="974"/>
      <c r="TSI18" s="974"/>
      <c r="TSJ18" s="974"/>
      <c r="TSK18" s="974"/>
      <c r="TSL18" s="974"/>
      <c r="TSM18" s="974"/>
      <c r="TSN18" s="974"/>
      <c r="TSO18" s="974"/>
      <c r="TSP18" s="974"/>
      <c r="TSQ18" s="974"/>
      <c r="TSR18" s="974"/>
      <c r="TSS18" s="974"/>
      <c r="TST18" s="974"/>
      <c r="TSU18" s="974"/>
      <c r="TSV18" s="974"/>
      <c r="TSW18" s="974"/>
      <c r="TSX18" s="974"/>
      <c r="TSY18" s="974"/>
      <c r="TSZ18" s="974"/>
      <c r="TTA18" s="974"/>
      <c r="TTB18" s="974"/>
      <c r="TTC18" s="974"/>
      <c r="TTD18" s="974"/>
      <c r="TTE18" s="974"/>
      <c r="TTF18" s="974"/>
      <c r="TTG18" s="974"/>
      <c r="TTH18" s="974"/>
      <c r="TTI18" s="974"/>
      <c r="TTJ18" s="974"/>
      <c r="TTK18" s="974"/>
      <c r="TTL18" s="974"/>
      <c r="TTM18" s="974"/>
      <c r="TTN18" s="974"/>
      <c r="TTO18" s="974"/>
      <c r="TTP18" s="974"/>
      <c r="TTQ18" s="974"/>
      <c r="TTR18" s="974"/>
      <c r="TTS18" s="974"/>
      <c r="TTT18" s="974"/>
      <c r="TTU18" s="974"/>
      <c r="TTV18" s="974"/>
      <c r="TTW18" s="974"/>
      <c r="TTX18" s="974"/>
      <c r="TTY18" s="974"/>
      <c r="TTZ18" s="974"/>
      <c r="TUA18" s="974"/>
      <c r="TUB18" s="974"/>
      <c r="TUC18" s="974"/>
      <c r="TUD18" s="974"/>
      <c r="TUE18" s="974"/>
      <c r="TUF18" s="974"/>
      <c r="TUG18" s="974"/>
      <c r="TUH18" s="974"/>
      <c r="TUI18" s="974"/>
      <c r="TUJ18" s="974"/>
      <c r="TUK18" s="974"/>
      <c r="TUL18" s="974"/>
      <c r="TUM18" s="974"/>
      <c r="TUN18" s="974"/>
      <c r="TUO18" s="974"/>
      <c r="TUP18" s="974"/>
      <c r="TUQ18" s="974"/>
      <c r="TUR18" s="974"/>
      <c r="TUS18" s="974"/>
      <c r="TUT18" s="974"/>
      <c r="TUU18" s="974"/>
      <c r="TUV18" s="974"/>
      <c r="TUW18" s="974"/>
      <c r="TUX18" s="974"/>
      <c r="TUY18" s="974"/>
      <c r="TUZ18" s="974"/>
      <c r="TVA18" s="974"/>
      <c r="TVB18" s="974"/>
      <c r="TVC18" s="974"/>
      <c r="TVD18" s="974"/>
      <c r="TVE18" s="974"/>
      <c r="TVF18" s="974"/>
      <c r="TVG18" s="974"/>
      <c r="TVH18" s="974"/>
      <c r="TVI18" s="974"/>
      <c r="TVJ18" s="974"/>
      <c r="TVK18" s="974"/>
      <c r="TVL18" s="974"/>
      <c r="TVM18" s="974"/>
      <c r="TVN18" s="974"/>
      <c r="TVO18" s="974"/>
      <c r="TVP18" s="974"/>
      <c r="TVQ18" s="974"/>
      <c r="TVR18" s="974"/>
      <c r="TVS18" s="974"/>
      <c r="TVT18" s="974"/>
      <c r="TVU18" s="974"/>
      <c r="TVV18" s="974"/>
      <c r="TVW18" s="974"/>
      <c r="TVX18" s="974"/>
      <c r="TVY18" s="974"/>
      <c r="TVZ18" s="974"/>
      <c r="TWA18" s="974"/>
      <c r="TWB18" s="974"/>
      <c r="TWC18" s="974"/>
      <c r="TWD18" s="974"/>
      <c r="TWE18" s="974"/>
      <c r="TWF18" s="974"/>
      <c r="TWG18" s="974"/>
      <c r="TWH18" s="974"/>
      <c r="TWI18" s="974"/>
      <c r="TWJ18" s="974"/>
      <c r="TWK18" s="974"/>
      <c r="TWL18" s="974"/>
      <c r="TWM18" s="974"/>
      <c r="TWN18" s="974"/>
      <c r="TWO18" s="974"/>
      <c r="TWP18" s="974"/>
      <c r="TWQ18" s="974"/>
      <c r="TWR18" s="974"/>
      <c r="TWS18" s="974"/>
      <c r="TWT18" s="974"/>
      <c r="TWU18" s="974"/>
      <c r="TWV18" s="974"/>
      <c r="TWW18" s="974"/>
      <c r="TWX18" s="974"/>
      <c r="TWY18" s="974"/>
      <c r="TWZ18" s="974"/>
      <c r="TXA18" s="974"/>
      <c r="TXB18" s="974"/>
      <c r="TXC18" s="974"/>
      <c r="TXD18" s="974"/>
      <c r="TXE18" s="974"/>
      <c r="TXF18" s="974"/>
      <c r="TXG18" s="974"/>
      <c r="TXH18" s="974"/>
      <c r="TXI18" s="974"/>
      <c r="TXJ18" s="974"/>
      <c r="TXK18" s="974"/>
      <c r="TXL18" s="974"/>
      <c r="TXM18" s="974"/>
      <c r="TXN18" s="974"/>
      <c r="TXO18" s="974"/>
      <c r="TXP18" s="974"/>
      <c r="TXQ18" s="974"/>
      <c r="TXR18" s="974"/>
      <c r="TXS18" s="974"/>
      <c r="TXT18" s="974"/>
      <c r="TXU18" s="974"/>
      <c r="TXV18" s="974"/>
      <c r="TXW18" s="974"/>
      <c r="TXX18" s="974"/>
      <c r="TXY18" s="974"/>
      <c r="TXZ18" s="974"/>
      <c r="TYA18" s="974"/>
      <c r="TYB18" s="974"/>
      <c r="TYC18" s="974"/>
      <c r="TYD18" s="974"/>
      <c r="TYE18" s="974"/>
      <c r="TYF18" s="974"/>
      <c r="TYG18" s="974"/>
      <c r="TYH18" s="974"/>
      <c r="TYI18" s="974"/>
      <c r="TYJ18" s="974"/>
      <c r="TYK18" s="974"/>
      <c r="TYL18" s="974"/>
      <c r="TYM18" s="974"/>
      <c r="TYN18" s="974"/>
      <c r="TYO18" s="974"/>
      <c r="TYP18" s="974"/>
      <c r="TYQ18" s="974"/>
      <c r="TYR18" s="974"/>
      <c r="TYS18" s="974"/>
      <c r="TYT18" s="974"/>
      <c r="TYU18" s="974"/>
      <c r="TYV18" s="974"/>
      <c r="TYW18" s="974"/>
      <c r="TYX18" s="974"/>
      <c r="TYY18" s="974"/>
      <c r="TYZ18" s="974"/>
      <c r="TZA18" s="974"/>
      <c r="TZB18" s="974"/>
      <c r="TZC18" s="974"/>
      <c r="TZD18" s="974"/>
      <c r="TZE18" s="974"/>
      <c r="TZF18" s="974"/>
      <c r="TZG18" s="974"/>
      <c r="TZH18" s="974"/>
      <c r="TZI18" s="974"/>
      <c r="TZJ18" s="974"/>
      <c r="TZK18" s="974"/>
      <c r="TZL18" s="974"/>
      <c r="TZM18" s="974"/>
      <c r="TZN18" s="974"/>
      <c r="TZO18" s="974"/>
      <c r="TZP18" s="974"/>
      <c r="TZQ18" s="974"/>
      <c r="TZR18" s="974"/>
      <c r="TZS18" s="974"/>
      <c r="TZT18" s="974"/>
      <c r="TZU18" s="974"/>
      <c r="TZV18" s="974"/>
      <c r="TZW18" s="974"/>
      <c r="TZX18" s="974"/>
      <c r="TZY18" s="974"/>
      <c r="TZZ18" s="974"/>
      <c r="UAA18" s="974"/>
      <c r="UAB18" s="974"/>
      <c r="UAC18" s="974"/>
      <c r="UAD18" s="974"/>
      <c r="UAE18" s="974"/>
      <c r="UAF18" s="974"/>
      <c r="UAG18" s="974"/>
      <c r="UAH18" s="974"/>
      <c r="UAI18" s="974"/>
      <c r="UAJ18" s="974"/>
      <c r="UAK18" s="974"/>
      <c r="UAL18" s="974"/>
      <c r="UAM18" s="974"/>
      <c r="UAN18" s="974"/>
      <c r="UAO18" s="974"/>
      <c r="UAP18" s="974"/>
      <c r="UAQ18" s="974"/>
      <c r="UAR18" s="974"/>
      <c r="UAS18" s="974"/>
      <c r="UAT18" s="974"/>
      <c r="UAU18" s="974"/>
      <c r="UAV18" s="974"/>
      <c r="UAW18" s="974"/>
      <c r="UAX18" s="974"/>
      <c r="UAY18" s="974"/>
      <c r="UAZ18" s="974"/>
      <c r="UBA18" s="974"/>
      <c r="UBB18" s="974"/>
      <c r="UBC18" s="974"/>
      <c r="UBD18" s="974"/>
      <c r="UBE18" s="974"/>
      <c r="UBF18" s="974"/>
      <c r="UBG18" s="974"/>
      <c r="UBH18" s="974"/>
      <c r="UBI18" s="974"/>
      <c r="UBJ18" s="974"/>
      <c r="UBK18" s="974"/>
      <c r="UBL18" s="974"/>
      <c r="UBM18" s="974"/>
      <c r="UBN18" s="974"/>
      <c r="UBO18" s="974"/>
      <c r="UBP18" s="974"/>
      <c r="UBQ18" s="974"/>
      <c r="UBR18" s="974"/>
      <c r="UBS18" s="974"/>
      <c r="UBT18" s="974"/>
      <c r="UBU18" s="974"/>
      <c r="UBV18" s="974"/>
      <c r="UBW18" s="974"/>
      <c r="UBX18" s="974"/>
      <c r="UBY18" s="974"/>
      <c r="UBZ18" s="974"/>
      <c r="UCA18" s="974"/>
      <c r="UCB18" s="974"/>
      <c r="UCC18" s="974"/>
      <c r="UCD18" s="974"/>
      <c r="UCE18" s="974"/>
      <c r="UCF18" s="974"/>
      <c r="UCG18" s="974"/>
      <c r="UCH18" s="974"/>
      <c r="UCI18" s="974"/>
      <c r="UCJ18" s="974"/>
      <c r="UCK18" s="974"/>
      <c r="UCL18" s="974"/>
      <c r="UCM18" s="974"/>
      <c r="UCN18" s="974"/>
      <c r="UCO18" s="974"/>
      <c r="UCP18" s="974"/>
      <c r="UCQ18" s="974"/>
      <c r="UCR18" s="974"/>
      <c r="UCS18" s="974"/>
      <c r="UCT18" s="974"/>
      <c r="UCU18" s="974"/>
      <c r="UCV18" s="974"/>
      <c r="UCW18" s="974"/>
      <c r="UCX18" s="974"/>
      <c r="UCY18" s="974"/>
      <c r="UCZ18" s="974"/>
      <c r="UDA18" s="974"/>
      <c r="UDB18" s="974"/>
      <c r="UDC18" s="974"/>
      <c r="UDD18" s="974"/>
      <c r="UDE18" s="974"/>
      <c r="UDF18" s="974"/>
      <c r="UDG18" s="974"/>
      <c r="UDH18" s="974"/>
      <c r="UDI18" s="974"/>
      <c r="UDJ18" s="974"/>
      <c r="UDK18" s="974"/>
      <c r="UDL18" s="974"/>
      <c r="UDM18" s="974"/>
      <c r="UDN18" s="974"/>
      <c r="UDO18" s="974"/>
      <c r="UDP18" s="974"/>
      <c r="UDQ18" s="974"/>
      <c r="UDR18" s="974"/>
      <c r="UDS18" s="974"/>
      <c r="UDT18" s="974"/>
      <c r="UDU18" s="974"/>
      <c r="UDV18" s="974"/>
      <c r="UDW18" s="974"/>
      <c r="UDX18" s="974"/>
      <c r="UDY18" s="974"/>
      <c r="UDZ18" s="974"/>
      <c r="UEA18" s="974"/>
      <c r="UEB18" s="974"/>
      <c r="UEC18" s="974"/>
      <c r="UED18" s="974"/>
      <c r="UEE18" s="974"/>
      <c r="UEF18" s="974"/>
      <c r="UEG18" s="974"/>
      <c r="UEH18" s="974"/>
      <c r="UEI18" s="974"/>
      <c r="UEJ18" s="974"/>
      <c r="UEK18" s="974"/>
      <c r="UEL18" s="974"/>
      <c r="UEM18" s="974"/>
      <c r="UEN18" s="974"/>
      <c r="UEO18" s="974"/>
      <c r="UEP18" s="974"/>
      <c r="UEQ18" s="974"/>
      <c r="UER18" s="974"/>
      <c r="UES18" s="974"/>
      <c r="UET18" s="974"/>
      <c r="UEU18" s="974"/>
      <c r="UEV18" s="974"/>
      <c r="UEW18" s="974"/>
      <c r="UEX18" s="974"/>
      <c r="UEY18" s="974"/>
      <c r="UEZ18" s="974"/>
      <c r="UFA18" s="974"/>
      <c r="UFB18" s="974"/>
      <c r="UFC18" s="974"/>
      <c r="UFD18" s="974"/>
      <c r="UFE18" s="974"/>
      <c r="UFF18" s="974"/>
      <c r="UFG18" s="974"/>
      <c r="UFH18" s="974"/>
      <c r="UFI18" s="974"/>
      <c r="UFJ18" s="974"/>
      <c r="UFK18" s="974"/>
      <c r="UFL18" s="974"/>
      <c r="UFM18" s="974"/>
      <c r="UFN18" s="974"/>
      <c r="UFO18" s="974"/>
      <c r="UFP18" s="974"/>
      <c r="UFQ18" s="974"/>
      <c r="UFR18" s="974"/>
      <c r="UFS18" s="974"/>
      <c r="UFT18" s="974"/>
      <c r="UFU18" s="974"/>
      <c r="UFV18" s="974"/>
      <c r="UFW18" s="974"/>
      <c r="UFX18" s="974"/>
      <c r="UFY18" s="974"/>
      <c r="UFZ18" s="974"/>
      <c r="UGA18" s="974"/>
      <c r="UGB18" s="974"/>
      <c r="UGC18" s="974"/>
      <c r="UGD18" s="974"/>
      <c r="UGE18" s="974"/>
      <c r="UGF18" s="974"/>
      <c r="UGG18" s="974"/>
      <c r="UGH18" s="974"/>
      <c r="UGI18" s="974"/>
      <c r="UGJ18" s="974"/>
      <c r="UGK18" s="974"/>
      <c r="UGL18" s="974"/>
      <c r="UGM18" s="974"/>
      <c r="UGN18" s="974"/>
      <c r="UGO18" s="974"/>
      <c r="UGP18" s="974"/>
      <c r="UGQ18" s="974"/>
      <c r="UGR18" s="974"/>
      <c r="UGS18" s="974"/>
      <c r="UGT18" s="974"/>
      <c r="UGU18" s="974"/>
      <c r="UGV18" s="974"/>
      <c r="UGW18" s="974"/>
      <c r="UGX18" s="974"/>
      <c r="UGY18" s="974"/>
      <c r="UGZ18" s="974"/>
      <c r="UHA18" s="974"/>
      <c r="UHB18" s="974"/>
      <c r="UHC18" s="974"/>
      <c r="UHD18" s="974"/>
      <c r="UHE18" s="974"/>
      <c r="UHF18" s="974"/>
      <c r="UHG18" s="974"/>
      <c r="UHH18" s="974"/>
      <c r="UHI18" s="974"/>
      <c r="UHJ18" s="974"/>
      <c r="UHK18" s="974"/>
      <c r="UHL18" s="974"/>
      <c r="UHM18" s="974"/>
      <c r="UHN18" s="974"/>
      <c r="UHO18" s="974"/>
      <c r="UHP18" s="974"/>
      <c r="UHQ18" s="974"/>
      <c r="UHR18" s="974"/>
      <c r="UHS18" s="974"/>
      <c r="UHT18" s="974"/>
      <c r="UHU18" s="974"/>
      <c r="UHV18" s="974"/>
      <c r="UHW18" s="974"/>
      <c r="UHX18" s="974"/>
      <c r="UHY18" s="974"/>
      <c r="UHZ18" s="974"/>
      <c r="UIA18" s="974"/>
      <c r="UIB18" s="974"/>
      <c r="UIC18" s="974"/>
      <c r="UID18" s="974"/>
      <c r="UIE18" s="974"/>
      <c r="UIF18" s="974"/>
      <c r="UIG18" s="974"/>
      <c r="UIH18" s="974"/>
      <c r="UII18" s="974"/>
      <c r="UIJ18" s="974"/>
      <c r="UIK18" s="974"/>
      <c r="UIL18" s="974"/>
      <c r="UIM18" s="974"/>
      <c r="UIN18" s="974"/>
      <c r="UIO18" s="974"/>
      <c r="UIP18" s="974"/>
      <c r="UIQ18" s="974"/>
      <c r="UIR18" s="974"/>
      <c r="UIS18" s="974"/>
      <c r="UIT18" s="974"/>
      <c r="UIU18" s="974"/>
      <c r="UIV18" s="974"/>
      <c r="UIW18" s="974"/>
      <c r="UIX18" s="974"/>
      <c r="UIY18" s="974"/>
      <c r="UIZ18" s="974"/>
      <c r="UJA18" s="974"/>
      <c r="UJB18" s="974"/>
      <c r="UJC18" s="974"/>
      <c r="UJD18" s="974"/>
      <c r="UJE18" s="974"/>
      <c r="UJF18" s="974"/>
      <c r="UJG18" s="974"/>
      <c r="UJH18" s="974"/>
      <c r="UJI18" s="974"/>
      <c r="UJJ18" s="974"/>
      <c r="UJK18" s="974"/>
      <c r="UJL18" s="974"/>
      <c r="UJM18" s="974"/>
      <c r="UJN18" s="974"/>
      <c r="UJO18" s="974"/>
      <c r="UJP18" s="974"/>
      <c r="UJQ18" s="974"/>
      <c r="UJR18" s="974"/>
      <c r="UJS18" s="974"/>
      <c r="UJT18" s="974"/>
      <c r="UJU18" s="974"/>
      <c r="UJV18" s="974"/>
      <c r="UJW18" s="974"/>
      <c r="UJX18" s="974"/>
      <c r="UJY18" s="974"/>
      <c r="UJZ18" s="974"/>
      <c r="UKA18" s="974"/>
      <c r="UKB18" s="974"/>
      <c r="UKC18" s="974"/>
      <c r="UKD18" s="974"/>
      <c r="UKE18" s="974"/>
      <c r="UKF18" s="974"/>
      <c r="UKG18" s="974"/>
      <c r="UKH18" s="974"/>
      <c r="UKI18" s="974"/>
      <c r="UKJ18" s="974"/>
      <c r="UKK18" s="974"/>
      <c r="UKL18" s="974"/>
      <c r="UKM18" s="974"/>
      <c r="UKN18" s="974"/>
      <c r="UKO18" s="974"/>
      <c r="UKP18" s="974"/>
      <c r="UKQ18" s="974"/>
      <c r="UKR18" s="974"/>
      <c r="UKS18" s="974"/>
      <c r="UKT18" s="974"/>
      <c r="UKU18" s="974"/>
      <c r="UKV18" s="974"/>
      <c r="UKW18" s="974"/>
      <c r="UKX18" s="974"/>
      <c r="UKY18" s="974"/>
      <c r="UKZ18" s="974"/>
      <c r="ULA18" s="974"/>
      <c r="ULB18" s="974"/>
      <c r="ULC18" s="974"/>
      <c r="ULD18" s="974"/>
      <c r="ULE18" s="974"/>
      <c r="ULF18" s="974"/>
      <c r="ULG18" s="974"/>
      <c r="ULH18" s="974"/>
      <c r="ULI18" s="974"/>
      <c r="ULJ18" s="974"/>
      <c r="ULK18" s="974"/>
      <c r="ULL18" s="974"/>
      <c r="ULM18" s="974"/>
      <c r="ULN18" s="974"/>
      <c r="ULO18" s="974"/>
      <c r="ULP18" s="974"/>
      <c r="ULQ18" s="974"/>
      <c r="ULR18" s="974"/>
      <c r="ULS18" s="974"/>
      <c r="ULT18" s="974"/>
      <c r="ULU18" s="974"/>
      <c r="ULV18" s="974"/>
      <c r="ULW18" s="974"/>
      <c r="ULX18" s="974"/>
      <c r="ULY18" s="974"/>
      <c r="ULZ18" s="974"/>
      <c r="UMA18" s="974"/>
      <c r="UMB18" s="974"/>
      <c r="UMC18" s="974"/>
      <c r="UMD18" s="974"/>
      <c r="UME18" s="974"/>
      <c r="UMF18" s="974"/>
      <c r="UMG18" s="974"/>
      <c r="UMH18" s="974"/>
      <c r="UMI18" s="974"/>
      <c r="UMJ18" s="974"/>
      <c r="UMK18" s="974"/>
      <c r="UML18" s="974"/>
      <c r="UMM18" s="974"/>
      <c r="UMN18" s="974"/>
      <c r="UMO18" s="974"/>
      <c r="UMP18" s="974"/>
      <c r="UMQ18" s="974"/>
      <c r="UMR18" s="974"/>
      <c r="UMS18" s="974"/>
      <c r="UMT18" s="974"/>
      <c r="UMU18" s="974"/>
      <c r="UMV18" s="974"/>
      <c r="UMW18" s="974"/>
      <c r="UMX18" s="974"/>
      <c r="UMY18" s="974"/>
      <c r="UMZ18" s="974"/>
      <c r="UNA18" s="974"/>
      <c r="UNB18" s="974"/>
      <c r="UNC18" s="974"/>
      <c r="UND18" s="974"/>
      <c r="UNE18" s="974"/>
      <c r="UNF18" s="974"/>
      <c r="UNG18" s="974"/>
      <c r="UNH18" s="974"/>
      <c r="UNI18" s="974"/>
      <c r="UNJ18" s="974"/>
      <c r="UNK18" s="974"/>
      <c r="UNL18" s="974"/>
      <c r="UNM18" s="974"/>
      <c r="UNN18" s="974"/>
      <c r="UNO18" s="974"/>
      <c r="UNP18" s="974"/>
      <c r="UNQ18" s="974"/>
      <c r="UNR18" s="974"/>
      <c r="UNS18" s="974"/>
      <c r="UNT18" s="974"/>
      <c r="UNU18" s="974"/>
      <c r="UNV18" s="974"/>
      <c r="UNW18" s="974"/>
      <c r="UNX18" s="974"/>
      <c r="UNY18" s="974"/>
      <c r="UNZ18" s="974"/>
      <c r="UOA18" s="974"/>
      <c r="UOB18" s="974"/>
      <c r="UOC18" s="974"/>
      <c r="UOD18" s="974"/>
      <c r="UOE18" s="974"/>
      <c r="UOF18" s="974"/>
      <c r="UOG18" s="974"/>
      <c r="UOH18" s="974"/>
      <c r="UOI18" s="974"/>
      <c r="UOJ18" s="974"/>
      <c r="UOK18" s="974"/>
      <c r="UOL18" s="974"/>
      <c r="UOM18" s="974"/>
      <c r="UON18" s="974"/>
      <c r="UOO18" s="974"/>
      <c r="UOP18" s="974"/>
      <c r="UOQ18" s="974"/>
      <c r="UOR18" s="974"/>
      <c r="UOS18" s="974"/>
      <c r="UOT18" s="974"/>
      <c r="UOU18" s="974"/>
      <c r="UOV18" s="974"/>
      <c r="UOW18" s="974"/>
      <c r="UOX18" s="974"/>
      <c r="UOY18" s="974"/>
      <c r="UOZ18" s="974"/>
      <c r="UPA18" s="974"/>
      <c r="UPB18" s="974"/>
      <c r="UPC18" s="974"/>
      <c r="UPD18" s="974"/>
      <c r="UPE18" s="974"/>
      <c r="UPF18" s="974"/>
      <c r="UPG18" s="974"/>
      <c r="UPH18" s="974"/>
      <c r="UPI18" s="974"/>
      <c r="UPJ18" s="974"/>
      <c r="UPK18" s="974"/>
      <c r="UPL18" s="974"/>
      <c r="UPM18" s="974"/>
      <c r="UPN18" s="974"/>
      <c r="UPO18" s="974"/>
      <c r="UPP18" s="974"/>
      <c r="UPQ18" s="974"/>
      <c r="UPR18" s="974"/>
      <c r="UPS18" s="974"/>
      <c r="UPT18" s="974"/>
      <c r="UPU18" s="974"/>
      <c r="UPV18" s="974"/>
      <c r="UPW18" s="974"/>
      <c r="UPX18" s="974"/>
      <c r="UPY18" s="974"/>
      <c r="UPZ18" s="974"/>
      <c r="UQA18" s="974"/>
      <c r="UQB18" s="974"/>
      <c r="UQC18" s="974"/>
      <c r="UQD18" s="974"/>
      <c r="UQE18" s="974"/>
      <c r="UQF18" s="974"/>
      <c r="UQG18" s="974"/>
      <c r="UQH18" s="974"/>
      <c r="UQI18" s="974"/>
      <c r="UQJ18" s="974"/>
      <c r="UQK18" s="974"/>
      <c r="UQL18" s="974"/>
      <c r="UQM18" s="974"/>
      <c r="UQN18" s="974"/>
      <c r="UQO18" s="974"/>
      <c r="UQP18" s="974"/>
      <c r="UQQ18" s="974"/>
      <c r="UQR18" s="974"/>
      <c r="UQS18" s="974"/>
      <c r="UQT18" s="974"/>
      <c r="UQU18" s="974"/>
      <c r="UQV18" s="974"/>
      <c r="UQW18" s="974"/>
      <c r="UQX18" s="974"/>
      <c r="UQY18" s="974"/>
      <c r="UQZ18" s="974"/>
      <c r="URA18" s="974"/>
      <c r="URB18" s="974"/>
      <c r="URC18" s="974"/>
      <c r="URD18" s="974"/>
      <c r="URE18" s="974"/>
      <c r="URF18" s="974"/>
      <c r="URG18" s="974"/>
      <c r="URH18" s="974"/>
      <c r="URI18" s="974"/>
      <c r="URJ18" s="974"/>
      <c r="URK18" s="974"/>
      <c r="URL18" s="974"/>
      <c r="URM18" s="974"/>
      <c r="URN18" s="974"/>
      <c r="URO18" s="974"/>
      <c r="URP18" s="974"/>
      <c r="URQ18" s="974"/>
      <c r="URR18" s="974"/>
      <c r="URS18" s="974"/>
      <c r="URT18" s="974"/>
      <c r="URU18" s="974"/>
      <c r="URV18" s="974"/>
      <c r="URW18" s="974"/>
      <c r="URX18" s="974"/>
      <c r="URY18" s="974"/>
      <c r="URZ18" s="974"/>
      <c r="USA18" s="974"/>
      <c r="USB18" s="974"/>
      <c r="USC18" s="974"/>
      <c r="USD18" s="974"/>
      <c r="USE18" s="974"/>
      <c r="USF18" s="974"/>
      <c r="USG18" s="974"/>
      <c r="USH18" s="974"/>
      <c r="USI18" s="974"/>
      <c r="USJ18" s="974"/>
      <c r="USK18" s="974"/>
      <c r="USL18" s="974"/>
      <c r="USM18" s="974"/>
      <c r="USN18" s="974"/>
      <c r="USO18" s="974"/>
      <c r="USP18" s="974"/>
      <c r="USQ18" s="974"/>
      <c r="USR18" s="974"/>
      <c r="USS18" s="974"/>
      <c r="UST18" s="974"/>
      <c r="USU18" s="974"/>
      <c r="USV18" s="974"/>
      <c r="USW18" s="974"/>
      <c r="USX18" s="974"/>
      <c r="USY18" s="974"/>
      <c r="USZ18" s="974"/>
      <c r="UTA18" s="974"/>
      <c r="UTB18" s="974"/>
      <c r="UTC18" s="974"/>
      <c r="UTD18" s="974"/>
      <c r="UTE18" s="974"/>
      <c r="UTF18" s="974"/>
      <c r="UTG18" s="974"/>
      <c r="UTH18" s="974"/>
      <c r="UTI18" s="974"/>
      <c r="UTJ18" s="974"/>
      <c r="UTK18" s="974"/>
      <c r="UTL18" s="974"/>
      <c r="UTM18" s="974"/>
      <c r="UTN18" s="974"/>
      <c r="UTO18" s="974"/>
      <c r="UTP18" s="974"/>
      <c r="UTQ18" s="974"/>
      <c r="UTR18" s="974"/>
      <c r="UTS18" s="974"/>
      <c r="UTT18" s="974"/>
      <c r="UTU18" s="974"/>
      <c r="UTV18" s="974"/>
      <c r="UTW18" s="974"/>
      <c r="UTX18" s="974"/>
      <c r="UTY18" s="974"/>
      <c r="UTZ18" s="974"/>
      <c r="UUA18" s="974"/>
      <c r="UUB18" s="974"/>
      <c r="UUC18" s="974"/>
      <c r="UUD18" s="974"/>
      <c r="UUE18" s="974"/>
      <c r="UUF18" s="974"/>
      <c r="UUG18" s="974"/>
      <c r="UUH18" s="974"/>
      <c r="UUI18" s="974"/>
      <c r="UUJ18" s="974"/>
      <c r="UUK18" s="974"/>
      <c r="UUL18" s="974"/>
      <c r="UUM18" s="974"/>
      <c r="UUN18" s="974"/>
      <c r="UUO18" s="974"/>
      <c r="UUP18" s="974"/>
      <c r="UUQ18" s="974"/>
      <c r="UUR18" s="974"/>
      <c r="UUS18" s="974"/>
      <c r="UUT18" s="974"/>
      <c r="UUU18" s="974"/>
      <c r="UUV18" s="974"/>
      <c r="UUW18" s="974"/>
      <c r="UUX18" s="974"/>
      <c r="UUY18" s="974"/>
      <c r="UUZ18" s="974"/>
      <c r="UVA18" s="974"/>
      <c r="UVB18" s="974"/>
      <c r="UVC18" s="974"/>
      <c r="UVD18" s="974"/>
      <c r="UVE18" s="974"/>
      <c r="UVF18" s="974"/>
      <c r="UVG18" s="974"/>
      <c r="UVH18" s="974"/>
      <c r="UVI18" s="974"/>
      <c r="UVJ18" s="974"/>
      <c r="UVK18" s="974"/>
      <c r="UVL18" s="974"/>
      <c r="UVM18" s="974"/>
      <c r="UVN18" s="974"/>
      <c r="UVO18" s="974"/>
      <c r="UVP18" s="974"/>
      <c r="UVQ18" s="974"/>
      <c r="UVR18" s="974"/>
      <c r="UVS18" s="974"/>
      <c r="UVT18" s="974"/>
      <c r="UVU18" s="974"/>
      <c r="UVV18" s="974"/>
      <c r="UVW18" s="974"/>
      <c r="UVX18" s="974"/>
      <c r="UVY18" s="974"/>
      <c r="UVZ18" s="974"/>
      <c r="UWA18" s="974"/>
      <c r="UWB18" s="974"/>
      <c r="UWC18" s="974"/>
      <c r="UWD18" s="974"/>
      <c r="UWE18" s="974"/>
      <c r="UWF18" s="974"/>
      <c r="UWG18" s="974"/>
      <c r="UWH18" s="974"/>
      <c r="UWI18" s="974"/>
      <c r="UWJ18" s="974"/>
      <c r="UWK18" s="974"/>
      <c r="UWL18" s="974"/>
      <c r="UWM18" s="974"/>
      <c r="UWN18" s="974"/>
      <c r="UWO18" s="974"/>
      <c r="UWP18" s="974"/>
      <c r="UWQ18" s="974"/>
      <c r="UWR18" s="974"/>
      <c r="UWS18" s="974"/>
      <c r="UWT18" s="974"/>
      <c r="UWU18" s="974"/>
      <c r="UWV18" s="974"/>
      <c r="UWW18" s="974"/>
      <c r="UWX18" s="974"/>
      <c r="UWY18" s="974"/>
      <c r="UWZ18" s="974"/>
      <c r="UXA18" s="974"/>
      <c r="UXB18" s="974"/>
      <c r="UXC18" s="974"/>
      <c r="UXD18" s="974"/>
      <c r="UXE18" s="974"/>
      <c r="UXF18" s="974"/>
      <c r="UXG18" s="974"/>
      <c r="UXH18" s="974"/>
      <c r="UXI18" s="974"/>
      <c r="UXJ18" s="974"/>
      <c r="UXK18" s="974"/>
      <c r="UXL18" s="974"/>
      <c r="UXM18" s="974"/>
      <c r="UXN18" s="974"/>
      <c r="UXO18" s="974"/>
      <c r="UXP18" s="974"/>
      <c r="UXQ18" s="974"/>
      <c r="UXR18" s="974"/>
      <c r="UXS18" s="974"/>
      <c r="UXT18" s="974"/>
      <c r="UXU18" s="974"/>
      <c r="UXV18" s="974"/>
      <c r="UXW18" s="974"/>
      <c r="UXX18" s="974"/>
      <c r="UXY18" s="974"/>
      <c r="UXZ18" s="974"/>
      <c r="UYA18" s="974"/>
      <c r="UYB18" s="974"/>
      <c r="UYC18" s="974"/>
      <c r="UYD18" s="974"/>
      <c r="UYE18" s="974"/>
      <c r="UYF18" s="974"/>
      <c r="UYG18" s="974"/>
      <c r="UYH18" s="974"/>
      <c r="UYI18" s="974"/>
      <c r="UYJ18" s="974"/>
      <c r="UYK18" s="974"/>
      <c r="UYL18" s="974"/>
      <c r="UYM18" s="974"/>
      <c r="UYN18" s="974"/>
      <c r="UYO18" s="974"/>
      <c r="UYP18" s="974"/>
      <c r="UYQ18" s="974"/>
      <c r="UYR18" s="974"/>
      <c r="UYS18" s="974"/>
      <c r="UYT18" s="974"/>
      <c r="UYU18" s="974"/>
      <c r="UYV18" s="974"/>
      <c r="UYW18" s="974"/>
      <c r="UYX18" s="974"/>
      <c r="UYY18" s="974"/>
      <c r="UYZ18" s="974"/>
      <c r="UZA18" s="974"/>
      <c r="UZB18" s="974"/>
      <c r="UZC18" s="974"/>
      <c r="UZD18" s="974"/>
      <c r="UZE18" s="974"/>
      <c r="UZF18" s="974"/>
      <c r="UZG18" s="974"/>
      <c r="UZH18" s="974"/>
      <c r="UZI18" s="974"/>
      <c r="UZJ18" s="974"/>
      <c r="UZK18" s="974"/>
      <c r="UZL18" s="974"/>
      <c r="UZM18" s="974"/>
      <c r="UZN18" s="974"/>
      <c r="UZO18" s="974"/>
      <c r="UZP18" s="974"/>
      <c r="UZQ18" s="974"/>
      <c r="UZR18" s="974"/>
      <c r="UZS18" s="974"/>
      <c r="UZT18" s="974"/>
      <c r="UZU18" s="974"/>
      <c r="UZV18" s="974"/>
      <c r="UZW18" s="974"/>
      <c r="UZX18" s="974"/>
      <c r="UZY18" s="974"/>
      <c r="UZZ18" s="974"/>
      <c r="VAA18" s="974"/>
      <c r="VAB18" s="974"/>
      <c r="VAC18" s="974"/>
      <c r="VAD18" s="974"/>
      <c r="VAE18" s="974"/>
      <c r="VAF18" s="974"/>
      <c r="VAG18" s="974"/>
      <c r="VAH18" s="974"/>
      <c r="VAI18" s="974"/>
      <c r="VAJ18" s="974"/>
      <c r="VAK18" s="974"/>
      <c r="VAL18" s="974"/>
      <c r="VAM18" s="974"/>
      <c r="VAN18" s="974"/>
      <c r="VAO18" s="974"/>
      <c r="VAP18" s="974"/>
      <c r="VAQ18" s="974"/>
      <c r="VAR18" s="974"/>
      <c r="VAS18" s="974"/>
      <c r="VAT18" s="974"/>
      <c r="VAU18" s="974"/>
      <c r="VAV18" s="974"/>
      <c r="VAW18" s="974"/>
      <c r="VAX18" s="974"/>
      <c r="VAY18" s="974"/>
      <c r="VAZ18" s="974"/>
      <c r="VBA18" s="974"/>
      <c r="VBB18" s="974"/>
      <c r="VBC18" s="974"/>
      <c r="VBD18" s="974"/>
      <c r="VBE18" s="974"/>
      <c r="VBF18" s="974"/>
      <c r="VBG18" s="974"/>
      <c r="VBH18" s="974"/>
      <c r="VBI18" s="974"/>
      <c r="VBJ18" s="974"/>
      <c r="VBK18" s="974"/>
      <c r="VBL18" s="974"/>
      <c r="VBM18" s="974"/>
      <c r="VBN18" s="974"/>
      <c r="VBO18" s="974"/>
      <c r="VBP18" s="974"/>
      <c r="VBQ18" s="974"/>
      <c r="VBR18" s="974"/>
      <c r="VBS18" s="974"/>
      <c r="VBT18" s="974"/>
      <c r="VBU18" s="974"/>
      <c r="VBV18" s="974"/>
      <c r="VBW18" s="974"/>
      <c r="VBX18" s="974"/>
      <c r="VBY18" s="974"/>
      <c r="VBZ18" s="974"/>
      <c r="VCA18" s="974"/>
      <c r="VCB18" s="974"/>
      <c r="VCC18" s="974"/>
      <c r="VCD18" s="974"/>
      <c r="VCE18" s="974"/>
      <c r="VCF18" s="974"/>
      <c r="VCG18" s="974"/>
      <c r="VCH18" s="974"/>
      <c r="VCI18" s="974"/>
      <c r="VCJ18" s="974"/>
      <c r="VCK18" s="974"/>
      <c r="VCL18" s="974"/>
      <c r="VCM18" s="974"/>
      <c r="VCN18" s="974"/>
      <c r="VCO18" s="974"/>
      <c r="VCP18" s="974"/>
      <c r="VCQ18" s="974"/>
      <c r="VCR18" s="974"/>
      <c r="VCS18" s="974"/>
      <c r="VCT18" s="974"/>
      <c r="VCU18" s="974"/>
      <c r="VCV18" s="974"/>
      <c r="VCW18" s="974"/>
      <c r="VCX18" s="974"/>
      <c r="VCY18" s="974"/>
      <c r="VCZ18" s="974"/>
      <c r="VDA18" s="974"/>
      <c r="VDB18" s="974"/>
      <c r="VDC18" s="974"/>
      <c r="VDD18" s="974"/>
      <c r="VDE18" s="974"/>
      <c r="VDF18" s="974"/>
      <c r="VDG18" s="974"/>
      <c r="VDH18" s="974"/>
      <c r="VDI18" s="974"/>
      <c r="VDJ18" s="974"/>
      <c r="VDK18" s="974"/>
      <c r="VDL18" s="974"/>
      <c r="VDM18" s="974"/>
      <c r="VDN18" s="974"/>
      <c r="VDO18" s="974"/>
      <c r="VDP18" s="974"/>
      <c r="VDQ18" s="974"/>
      <c r="VDR18" s="974"/>
      <c r="VDS18" s="974"/>
      <c r="VDT18" s="974"/>
      <c r="VDU18" s="974"/>
      <c r="VDV18" s="974"/>
      <c r="VDW18" s="974"/>
      <c r="VDX18" s="974"/>
      <c r="VDY18" s="974"/>
      <c r="VDZ18" s="974"/>
      <c r="VEA18" s="974"/>
      <c r="VEB18" s="974"/>
      <c r="VEC18" s="974"/>
      <c r="VED18" s="974"/>
      <c r="VEE18" s="974"/>
      <c r="VEF18" s="974"/>
      <c r="VEG18" s="974"/>
      <c r="VEH18" s="974"/>
      <c r="VEI18" s="974"/>
      <c r="VEJ18" s="974"/>
      <c r="VEK18" s="974"/>
      <c r="VEL18" s="974"/>
      <c r="VEM18" s="974"/>
      <c r="VEN18" s="974"/>
      <c r="VEO18" s="974"/>
      <c r="VEP18" s="974"/>
      <c r="VEQ18" s="974"/>
      <c r="VER18" s="974"/>
      <c r="VES18" s="974"/>
      <c r="VET18" s="974"/>
      <c r="VEU18" s="974"/>
      <c r="VEV18" s="974"/>
      <c r="VEW18" s="974"/>
      <c r="VEX18" s="974"/>
      <c r="VEY18" s="974"/>
      <c r="VEZ18" s="974"/>
      <c r="VFA18" s="974"/>
      <c r="VFB18" s="974"/>
      <c r="VFC18" s="974"/>
      <c r="VFD18" s="974"/>
      <c r="VFE18" s="974"/>
      <c r="VFF18" s="974"/>
      <c r="VFG18" s="974"/>
      <c r="VFH18" s="974"/>
      <c r="VFI18" s="974"/>
      <c r="VFJ18" s="974"/>
      <c r="VFK18" s="974"/>
      <c r="VFL18" s="974"/>
      <c r="VFM18" s="974"/>
      <c r="VFN18" s="974"/>
      <c r="VFO18" s="974"/>
      <c r="VFP18" s="974"/>
      <c r="VFQ18" s="974"/>
      <c r="VFR18" s="974"/>
      <c r="VFS18" s="974"/>
      <c r="VFT18" s="974"/>
      <c r="VFU18" s="974"/>
      <c r="VFV18" s="974"/>
      <c r="VFW18" s="974"/>
      <c r="VFX18" s="974"/>
      <c r="VFY18" s="974"/>
      <c r="VFZ18" s="974"/>
      <c r="VGA18" s="974"/>
      <c r="VGB18" s="974"/>
      <c r="VGC18" s="974"/>
      <c r="VGD18" s="974"/>
      <c r="VGE18" s="974"/>
      <c r="VGF18" s="974"/>
      <c r="VGG18" s="974"/>
      <c r="VGH18" s="974"/>
      <c r="VGI18" s="974"/>
      <c r="VGJ18" s="974"/>
      <c r="VGK18" s="974"/>
      <c r="VGL18" s="974"/>
      <c r="VGM18" s="974"/>
      <c r="VGN18" s="974"/>
      <c r="VGO18" s="974"/>
      <c r="VGP18" s="974"/>
      <c r="VGQ18" s="974"/>
      <c r="VGR18" s="974"/>
      <c r="VGS18" s="974"/>
      <c r="VGT18" s="974"/>
      <c r="VGU18" s="974"/>
      <c r="VGV18" s="974"/>
      <c r="VGW18" s="974"/>
      <c r="VGX18" s="974"/>
      <c r="VGY18" s="974"/>
      <c r="VGZ18" s="974"/>
      <c r="VHA18" s="974"/>
      <c r="VHB18" s="974"/>
      <c r="VHC18" s="974"/>
      <c r="VHD18" s="974"/>
      <c r="VHE18" s="974"/>
      <c r="VHF18" s="974"/>
      <c r="VHG18" s="974"/>
      <c r="VHH18" s="974"/>
      <c r="VHI18" s="974"/>
      <c r="VHJ18" s="974"/>
      <c r="VHK18" s="974"/>
      <c r="VHL18" s="974"/>
      <c r="VHM18" s="974"/>
      <c r="VHN18" s="974"/>
      <c r="VHO18" s="974"/>
      <c r="VHP18" s="974"/>
      <c r="VHQ18" s="974"/>
      <c r="VHR18" s="974"/>
      <c r="VHS18" s="974"/>
      <c r="VHT18" s="974"/>
      <c r="VHU18" s="974"/>
      <c r="VHV18" s="974"/>
      <c r="VHW18" s="974"/>
      <c r="VHX18" s="974"/>
      <c r="VHY18" s="974"/>
      <c r="VHZ18" s="974"/>
      <c r="VIA18" s="974"/>
      <c r="VIB18" s="974"/>
      <c r="VIC18" s="974"/>
      <c r="VID18" s="974"/>
      <c r="VIE18" s="974"/>
      <c r="VIF18" s="974"/>
      <c r="VIG18" s="974"/>
      <c r="VIH18" s="974"/>
      <c r="VII18" s="974"/>
      <c r="VIJ18" s="974"/>
      <c r="VIK18" s="974"/>
      <c r="VIL18" s="974"/>
      <c r="VIM18" s="974"/>
      <c r="VIN18" s="974"/>
      <c r="VIO18" s="974"/>
      <c r="VIP18" s="974"/>
      <c r="VIQ18" s="974"/>
      <c r="VIR18" s="974"/>
      <c r="VIS18" s="974"/>
      <c r="VIT18" s="974"/>
      <c r="VIU18" s="974"/>
      <c r="VIV18" s="974"/>
      <c r="VIW18" s="974"/>
      <c r="VIX18" s="974"/>
      <c r="VIY18" s="974"/>
      <c r="VIZ18" s="974"/>
      <c r="VJA18" s="974"/>
      <c r="VJB18" s="974"/>
      <c r="VJC18" s="974"/>
      <c r="VJD18" s="974"/>
      <c r="VJE18" s="974"/>
      <c r="VJF18" s="974"/>
      <c r="VJG18" s="974"/>
      <c r="VJH18" s="974"/>
      <c r="VJI18" s="974"/>
      <c r="VJJ18" s="974"/>
      <c r="VJK18" s="974"/>
      <c r="VJL18" s="974"/>
      <c r="VJM18" s="974"/>
      <c r="VJN18" s="974"/>
      <c r="VJO18" s="974"/>
      <c r="VJP18" s="974"/>
      <c r="VJQ18" s="974"/>
      <c r="VJR18" s="974"/>
      <c r="VJS18" s="974"/>
      <c r="VJT18" s="974"/>
      <c r="VJU18" s="974"/>
      <c r="VJV18" s="974"/>
      <c r="VJW18" s="974"/>
      <c r="VJX18" s="974"/>
      <c r="VJY18" s="974"/>
      <c r="VJZ18" s="974"/>
      <c r="VKA18" s="974"/>
      <c r="VKB18" s="974"/>
      <c r="VKC18" s="974"/>
      <c r="VKD18" s="974"/>
      <c r="VKE18" s="974"/>
      <c r="VKF18" s="974"/>
      <c r="VKG18" s="974"/>
      <c r="VKH18" s="974"/>
      <c r="VKI18" s="974"/>
      <c r="VKJ18" s="974"/>
      <c r="VKK18" s="974"/>
      <c r="VKL18" s="974"/>
      <c r="VKM18" s="974"/>
      <c r="VKN18" s="974"/>
      <c r="VKO18" s="974"/>
      <c r="VKP18" s="974"/>
      <c r="VKQ18" s="974"/>
      <c r="VKR18" s="974"/>
      <c r="VKS18" s="974"/>
      <c r="VKT18" s="974"/>
      <c r="VKU18" s="974"/>
      <c r="VKV18" s="974"/>
      <c r="VKW18" s="974"/>
      <c r="VKX18" s="974"/>
      <c r="VKY18" s="974"/>
      <c r="VKZ18" s="974"/>
      <c r="VLA18" s="974"/>
      <c r="VLB18" s="974"/>
      <c r="VLC18" s="974"/>
      <c r="VLD18" s="974"/>
      <c r="VLE18" s="974"/>
      <c r="VLF18" s="974"/>
      <c r="VLG18" s="974"/>
      <c r="VLH18" s="974"/>
      <c r="VLI18" s="974"/>
      <c r="VLJ18" s="974"/>
      <c r="VLK18" s="974"/>
      <c r="VLL18" s="974"/>
      <c r="VLM18" s="974"/>
      <c r="VLN18" s="974"/>
      <c r="VLO18" s="974"/>
      <c r="VLP18" s="974"/>
      <c r="VLQ18" s="974"/>
      <c r="VLR18" s="974"/>
      <c r="VLS18" s="974"/>
      <c r="VLT18" s="974"/>
      <c r="VLU18" s="974"/>
      <c r="VLV18" s="974"/>
      <c r="VLW18" s="974"/>
      <c r="VLX18" s="974"/>
      <c r="VLY18" s="974"/>
      <c r="VLZ18" s="974"/>
      <c r="VMA18" s="974"/>
      <c r="VMB18" s="974"/>
      <c r="VMC18" s="974"/>
      <c r="VMD18" s="974"/>
      <c r="VME18" s="974"/>
      <c r="VMF18" s="974"/>
      <c r="VMG18" s="974"/>
      <c r="VMH18" s="974"/>
      <c r="VMI18" s="974"/>
      <c r="VMJ18" s="974"/>
      <c r="VMK18" s="974"/>
      <c r="VML18" s="974"/>
      <c r="VMM18" s="974"/>
      <c r="VMN18" s="974"/>
      <c r="VMO18" s="974"/>
      <c r="VMP18" s="974"/>
      <c r="VMQ18" s="974"/>
      <c r="VMR18" s="974"/>
      <c r="VMS18" s="974"/>
      <c r="VMT18" s="974"/>
      <c r="VMU18" s="974"/>
      <c r="VMV18" s="974"/>
      <c r="VMW18" s="974"/>
      <c r="VMX18" s="974"/>
      <c r="VMY18" s="974"/>
      <c r="VMZ18" s="974"/>
      <c r="VNA18" s="974"/>
      <c r="VNB18" s="974"/>
      <c r="VNC18" s="974"/>
      <c r="VND18" s="974"/>
      <c r="VNE18" s="974"/>
      <c r="VNF18" s="974"/>
      <c r="VNG18" s="974"/>
      <c r="VNH18" s="974"/>
      <c r="VNI18" s="974"/>
      <c r="VNJ18" s="974"/>
      <c r="VNK18" s="974"/>
      <c r="VNL18" s="974"/>
      <c r="VNM18" s="974"/>
      <c r="VNN18" s="974"/>
      <c r="VNO18" s="974"/>
      <c r="VNP18" s="974"/>
      <c r="VNQ18" s="974"/>
      <c r="VNR18" s="974"/>
      <c r="VNS18" s="974"/>
      <c r="VNT18" s="974"/>
      <c r="VNU18" s="974"/>
      <c r="VNV18" s="974"/>
      <c r="VNW18" s="974"/>
      <c r="VNX18" s="974"/>
      <c r="VNY18" s="974"/>
      <c r="VNZ18" s="974"/>
      <c r="VOA18" s="974"/>
      <c r="VOB18" s="974"/>
      <c r="VOC18" s="974"/>
      <c r="VOD18" s="974"/>
      <c r="VOE18" s="974"/>
      <c r="VOF18" s="974"/>
      <c r="VOG18" s="974"/>
      <c r="VOH18" s="974"/>
      <c r="VOI18" s="974"/>
      <c r="VOJ18" s="974"/>
      <c r="VOK18" s="974"/>
      <c r="VOL18" s="974"/>
      <c r="VOM18" s="974"/>
      <c r="VON18" s="974"/>
      <c r="VOO18" s="974"/>
      <c r="VOP18" s="974"/>
      <c r="VOQ18" s="974"/>
      <c r="VOR18" s="974"/>
      <c r="VOS18" s="974"/>
      <c r="VOT18" s="974"/>
      <c r="VOU18" s="974"/>
      <c r="VOV18" s="974"/>
      <c r="VOW18" s="974"/>
      <c r="VOX18" s="974"/>
      <c r="VOY18" s="974"/>
      <c r="VOZ18" s="974"/>
      <c r="VPA18" s="974"/>
      <c r="VPB18" s="974"/>
      <c r="VPC18" s="974"/>
      <c r="VPD18" s="974"/>
      <c r="VPE18" s="974"/>
      <c r="VPF18" s="974"/>
      <c r="VPG18" s="974"/>
      <c r="VPH18" s="974"/>
      <c r="VPI18" s="974"/>
      <c r="VPJ18" s="974"/>
      <c r="VPK18" s="974"/>
      <c r="VPL18" s="974"/>
      <c r="VPM18" s="974"/>
      <c r="VPN18" s="974"/>
      <c r="VPO18" s="974"/>
      <c r="VPP18" s="974"/>
      <c r="VPQ18" s="974"/>
      <c r="VPR18" s="974"/>
      <c r="VPS18" s="974"/>
      <c r="VPT18" s="974"/>
      <c r="VPU18" s="974"/>
      <c r="VPV18" s="974"/>
      <c r="VPW18" s="974"/>
      <c r="VPX18" s="974"/>
      <c r="VPY18" s="974"/>
      <c r="VPZ18" s="974"/>
      <c r="VQA18" s="974"/>
      <c r="VQB18" s="974"/>
      <c r="VQC18" s="974"/>
      <c r="VQD18" s="974"/>
      <c r="VQE18" s="974"/>
      <c r="VQF18" s="974"/>
      <c r="VQG18" s="974"/>
      <c r="VQH18" s="974"/>
      <c r="VQI18" s="974"/>
      <c r="VQJ18" s="974"/>
      <c r="VQK18" s="974"/>
      <c r="VQL18" s="974"/>
      <c r="VQM18" s="974"/>
      <c r="VQN18" s="974"/>
      <c r="VQO18" s="974"/>
      <c r="VQP18" s="974"/>
      <c r="VQQ18" s="974"/>
      <c r="VQR18" s="974"/>
      <c r="VQS18" s="974"/>
      <c r="VQT18" s="974"/>
      <c r="VQU18" s="974"/>
      <c r="VQV18" s="974"/>
      <c r="VQW18" s="974"/>
      <c r="VQX18" s="974"/>
      <c r="VQY18" s="974"/>
      <c r="VQZ18" s="974"/>
      <c r="VRA18" s="974"/>
      <c r="VRB18" s="974"/>
      <c r="VRC18" s="974"/>
      <c r="VRD18" s="974"/>
      <c r="VRE18" s="974"/>
      <c r="VRF18" s="974"/>
      <c r="VRG18" s="974"/>
      <c r="VRH18" s="974"/>
      <c r="VRI18" s="974"/>
      <c r="VRJ18" s="974"/>
      <c r="VRK18" s="974"/>
      <c r="VRL18" s="974"/>
      <c r="VRM18" s="974"/>
      <c r="VRN18" s="974"/>
      <c r="VRO18" s="974"/>
      <c r="VRP18" s="974"/>
      <c r="VRQ18" s="974"/>
      <c r="VRR18" s="974"/>
      <c r="VRS18" s="974"/>
      <c r="VRT18" s="974"/>
      <c r="VRU18" s="974"/>
      <c r="VRV18" s="974"/>
      <c r="VRW18" s="974"/>
      <c r="VRX18" s="974"/>
      <c r="VRY18" s="974"/>
      <c r="VRZ18" s="974"/>
      <c r="VSA18" s="974"/>
      <c r="VSB18" s="974"/>
      <c r="VSC18" s="974"/>
      <c r="VSD18" s="974"/>
      <c r="VSE18" s="974"/>
      <c r="VSF18" s="974"/>
      <c r="VSG18" s="974"/>
      <c r="VSH18" s="974"/>
      <c r="VSI18" s="974"/>
      <c r="VSJ18" s="974"/>
      <c r="VSK18" s="974"/>
      <c r="VSL18" s="974"/>
      <c r="VSM18" s="974"/>
      <c r="VSN18" s="974"/>
      <c r="VSO18" s="974"/>
      <c r="VSP18" s="974"/>
      <c r="VSQ18" s="974"/>
      <c r="VSR18" s="974"/>
      <c r="VSS18" s="974"/>
      <c r="VST18" s="974"/>
      <c r="VSU18" s="974"/>
      <c r="VSV18" s="974"/>
      <c r="VSW18" s="974"/>
      <c r="VSX18" s="974"/>
      <c r="VSY18" s="974"/>
      <c r="VSZ18" s="974"/>
      <c r="VTA18" s="974"/>
      <c r="VTB18" s="974"/>
      <c r="VTC18" s="974"/>
      <c r="VTD18" s="974"/>
      <c r="VTE18" s="974"/>
      <c r="VTF18" s="974"/>
      <c r="VTG18" s="974"/>
      <c r="VTH18" s="974"/>
      <c r="VTI18" s="974"/>
      <c r="VTJ18" s="974"/>
      <c r="VTK18" s="974"/>
      <c r="VTL18" s="974"/>
      <c r="VTM18" s="974"/>
      <c r="VTN18" s="974"/>
      <c r="VTO18" s="974"/>
      <c r="VTP18" s="974"/>
      <c r="VTQ18" s="974"/>
      <c r="VTR18" s="974"/>
      <c r="VTS18" s="974"/>
      <c r="VTT18" s="974"/>
      <c r="VTU18" s="974"/>
      <c r="VTV18" s="974"/>
      <c r="VTW18" s="974"/>
      <c r="VTX18" s="974"/>
      <c r="VTY18" s="974"/>
      <c r="VTZ18" s="974"/>
      <c r="VUA18" s="974"/>
      <c r="VUB18" s="974"/>
      <c r="VUC18" s="974"/>
      <c r="VUD18" s="974"/>
      <c r="VUE18" s="974"/>
      <c r="VUF18" s="974"/>
      <c r="VUG18" s="974"/>
      <c r="VUH18" s="974"/>
      <c r="VUI18" s="974"/>
      <c r="VUJ18" s="974"/>
      <c r="VUK18" s="974"/>
      <c r="VUL18" s="974"/>
      <c r="VUM18" s="974"/>
      <c r="VUN18" s="974"/>
      <c r="VUO18" s="974"/>
      <c r="VUP18" s="974"/>
      <c r="VUQ18" s="974"/>
      <c r="VUR18" s="974"/>
      <c r="VUS18" s="974"/>
      <c r="VUT18" s="974"/>
      <c r="VUU18" s="974"/>
      <c r="VUV18" s="974"/>
      <c r="VUW18" s="974"/>
      <c r="VUX18" s="974"/>
      <c r="VUY18" s="974"/>
      <c r="VUZ18" s="974"/>
      <c r="VVA18" s="974"/>
      <c r="VVB18" s="974"/>
      <c r="VVC18" s="974"/>
      <c r="VVD18" s="974"/>
      <c r="VVE18" s="974"/>
      <c r="VVF18" s="974"/>
      <c r="VVG18" s="974"/>
      <c r="VVH18" s="974"/>
      <c r="VVI18" s="974"/>
      <c r="VVJ18" s="974"/>
      <c r="VVK18" s="974"/>
      <c r="VVL18" s="974"/>
      <c r="VVM18" s="974"/>
      <c r="VVN18" s="974"/>
      <c r="VVO18" s="974"/>
      <c r="VVP18" s="974"/>
      <c r="VVQ18" s="974"/>
      <c r="VVR18" s="974"/>
      <c r="VVS18" s="974"/>
      <c r="VVT18" s="974"/>
      <c r="VVU18" s="974"/>
      <c r="VVV18" s="974"/>
      <c r="VVW18" s="974"/>
      <c r="VVX18" s="974"/>
      <c r="VVY18" s="974"/>
      <c r="VVZ18" s="974"/>
      <c r="VWA18" s="974"/>
      <c r="VWB18" s="974"/>
      <c r="VWC18" s="974"/>
      <c r="VWD18" s="974"/>
      <c r="VWE18" s="974"/>
      <c r="VWF18" s="974"/>
      <c r="VWG18" s="974"/>
      <c r="VWH18" s="974"/>
      <c r="VWI18" s="974"/>
      <c r="VWJ18" s="974"/>
      <c r="VWK18" s="974"/>
      <c r="VWL18" s="974"/>
      <c r="VWM18" s="974"/>
      <c r="VWN18" s="974"/>
      <c r="VWO18" s="974"/>
      <c r="VWP18" s="974"/>
      <c r="VWQ18" s="974"/>
      <c r="VWR18" s="974"/>
      <c r="VWS18" s="974"/>
      <c r="VWT18" s="974"/>
      <c r="VWU18" s="974"/>
      <c r="VWV18" s="974"/>
      <c r="VWW18" s="974"/>
      <c r="VWX18" s="974"/>
      <c r="VWY18" s="974"/>
      <c r="VWZ18" s="974"/>
      <c r="VXA18" s="974"/>
      <c r="VXB18" s="974"/>
      <c r="VXC18" s="974"/>
      <c r="VXD18" s="974"/>
      <c r="VXE18" s="974"/>
      <c r="VXF18" s="974"/>
      <c r="VXG18" s="974"/>
      <c r="VXH18" s="974"/>
      <c r="VXI18" s="974"/>
      <c r="VXJ18" s="974"/>
      <c r="VXK18" s="974"/>
      <c r="VXL18" s="974"/>
      <c r="VXM18" s="974"/>
      <c r="VXN18" s="974"/>
      <c r="VXO18" s="974"/>
      <c r="VXP18" s="974"/>
      <c r="VXQ18" s="974"/>
      <c r="VXR18" s="974"/>
      <c r="VXS18" s="974"/>
      <c r="VXT18" s="974"/>
      <c r="VXU18" s="974"/>
      <c r="VXV18" s="974"/>
      <c r="VXW18" s="974"/>
      <c r="VXX18" s="974"/>
      <c r="VXY18" s="974"/>
      <c r="VXZ18" s="974"/>
      <c r="VYA18" s="974"/>
      <c r="VYB18" s="974"/>
      <c r="VYC18" s="974"/>
      <c r="VYD18" s="974"/>
      <c r="VYE18" s="974"/>
      <c r="VYF18" s="974"/>
      <c r="VYG18" s="974"/>
      <c r="VYH18" s="974"/>
      <c r="VYI18" s="974"/>
      <c r="VYJ18" s="974"/>
      <c r="VYK18" s="974"/>
      <c r="VYL18" s="974"/>
      <c r="VYM18" s="974"/>
      <c r="VYN18" s="974"/>
      <c r="VYO18" s="974"/>
      <c r="VYP18" s="974"/>
      <c r="VYQ18" s="974"/>
      <c r="VYR18" s="974"/>
      <c r="VYS18" s="974"/>
      <c r="VYT18" s="974"/>
      <c r="VYU18" s="974"/>
      <c r="VYV18" s="974"/>
      <c r="VYW18" s="974"/>
      <c r="VYX18" s="974"/>
      <c r="VYY18" s="974"/>
      <c r="VYZ18" s="974"/>
      <c r="VZA18" s="974"/>
      <c r="VZB18" s="974"/>
      <c r="VZC18" s="974"/>
      <c r="VZD18" s="974"/>
      <c r="VZE18" s="974"/>
      <c r="VZF18" s="974"/>
      <c r="VZG18" s="974"/>
      <c r="VZH18" s="974"/>
      <c r="VZI18" s="974"/>
      <c r="VZJ18" s="974"/>
      <c r="VZK18" s="974"/>
      <c r="VZL18" s="974"/>
      <c r="VZM18" s="974"/>
      <c r="VZN18" s="974"/>
      <c r="VZO18" s="974"/>
      <c r="VZP18" s="974"/>
      <c r="VZQ18" s="974"/>
      <c r="VZR18" s="974"/>
      <c r="VZS18" s="974"/>
      <c r="VZT18" s="974"/>
      <c r="VZU18" s="974"/>
      <c r="VZV18" s="974"/>
      <c r="VZW18" s="974"/>
      <c r="VZX18" s="974"/>
      <c r="VZY18" s="974"/>
      <c r="VZZ18" s="974"/>
      <c r="WAA18" s="974"/>
      <c r="WAB18" s="974"/>
      <c r="WAC18" s="974"/>
      <c r="WAD18" s="974"/>
      <c r="WAE18" s="974"/>
      <c r="WAF18" s="974"/>
      <c r="WAG18" s="974"/>
      <c r="WAH18" s="974"/>
      <c r="WAI18" s="974"/>
      <c r="WAJ18" s="974"/>
      <c r="WAK18" s="974"/>
      <c r="WAL18" s="974"/>
      <c r="WAM18" s="974"/>
      <c r="WAN18" s="974"/>
      <c r="WAO18" s="974"/>
      <c r="WAP18" s="974"/>
      <c r="WAQ18" s="974"/>
      <c r="WAR18" s="974"/>
      <c r="WAS18" s="974"/>
      <c r="WAT18" s="974"/>
      <c r="WAU18" s="974"/>
      <c r="WAV18" s="974"/>
      <c r="WAW18" s="974"/>
      <c r="WAX18" s="974"/>
      <c r="WAY18" s="974"/>
      <c r="WAZ18" s="974"/>
      <c r="WBA18" s="974"/>
      <c r="WBB18" s="974"/>
      <c r="WBC18" s="974"/>
      <c r="WBD18" s="974"/>
      <c r="WBE18" s="974"/>
      <c r="WBF18" s="974"/>
      <c r="WBG18" s="974"/>
      <c r="WBH18" s="974"/>
      <c r="WBI18" s="974"/>
      <c r="WBJ18" s="974"/>
      <c r="WBK18" s="974"/>
      <c r="WBL18" s="974"/>
      <c r="WBM18" s="974"/>
      <c r="WBN18" s="974"/>
      <c r="WBO18" s="974"/>
      <c r="WBP18" s="974"/>
      <c r="WBQ18" s="974"/>
      <c r="WBR18" s="974"/>
      <c r="WBS18" s="974"/>
      <c r="WBT18" s="974"/>
      <c r="WBU18" s="974"/>
      <c r="WBV18" s="974"/>
      <c r="WBW18" s="974"/>
      <c r="WBX18" s="974"/>
      <c r="WBY18" s="974"/>
      <c r="WBZ18" s="974"/>
      <c r="WCA18" s="974"/>
      <c r="WCB18" s="974"/>
      <c r="WCC18" s="974"/>
      <c r="WCD18" s="974"/>
      <c r="WCE18" s="974"/>
      <c r="WCF18" s="974"/>
      <c r="WCG18" s="974"/>
      <c r="WCH18" s="974"/>
      <c r="WCI18" s="974"/>
      <c r="WCJ18" s="974"/>
      <c r="WCK18" s="974"/>
      <c r="WCL18" s="974"/>
      <c r="WCM18" s="974"/>
      <c r="WCN18" s="974"/>
      <c r="WCO18" s="974"/>
      <c r="WCP18" s="974"/>
      <c r="WCQ18" s="974"/>
      <c r="WCR18" s="974"/>
      <c r="WCS18" s="974"/>
      <c r="WCT18" s="974"/>
      <c r="WCU18" s="974"/>
      <c r="WCV18" s="974"/>
      <c r="WCW18" s="974"/>
      <c r="WCX18" s="974"/>
      <c r="WCY18" s="974"/>
      <c r="WCZ18" s="974"/>
      <c r="WDA18" s="974"/>
      <c r="WDB18" s="974"/>
      <c r="WDC18" s="974"/>
      <c r="WDD18" s="974"/>
      <c r="WDE18" s="974"/>
      <c r="WDF18" s="974"/>
      <c r="WDG18" s="974"/>
      <c r="WDH18" s="974"/>
      <c r="WDI18" s="974"/>
      <c r="WDJ18" s="974"/>
      <c r="WDK18" s="974"/>
      <c r="WDL18" s="974"/>
      <c r="WDM18" s="974"/>
      <c r="WDN18" s="974"/>
      <c r="WDO18" s="974"/>
      <c r="WDP18" s="974"/>
      <c r="WDQ18" s="974"/>
      <c r="WDR18" s="974"/>
      <c r="WDS18" s="974"/>
      <c r="WDT18" s="974"/>
      <c r="WDU18" s="974"/>
      <c r="WDV18" s="974"/>
      <c r="WDW18" s="974"/>
      <c r="WDX18" s="974"/>
      <c r="WDY18" s="974"/>
      <c r="WDZ18" s="974"/>
      <c r="WEA18" s="974"/>
      <c r="WEB18" s="974"/>
      <c r="WEC18" s="974"/>
      <c r="WED18" s="974"/>
      <c r="WEE18" s="974"/>
      <c r="WEF18" s="974"/>
      <c r="WEG18" s="974"/>
      <c r="WEH18" s="974"/>
      <c r="WEI18" s="974"/>
      <c r="WEJ18" s="974"/>
      <c r="WEK18" s="974"/>
      <c r="WEL18" s="974"/>
      <c r="WEM18" s="974"/>
      <c r="WEN18" s="974"/>
      <c r="WEO18" s="974"/>
      <c r="WEP18" s="974"/>
      <c r="WEQ18" s="974"/>
      <c r="WER18" s="974"/>
      <c r="WES18" s="974"/>
      <c r="WET18" s="974"/>
      <c r="WEU18" s="974"/>
      <c r="WEV18" s="974"/>
      <c r="WEW18" s="974"/>
      <c r="WEX18" s="974"/>
      <c r="WEY18" s="974"/>
      <c r="WEZ18" s="974"/>
      <c r="WFA18" s="974"/>
      <c r="WFB18" s="974"/>
      <c r="WFC18" s="974"/>
      <c r="WFD18" s="974"/>
      <c r="WFE18" s="974"/>
      <c r="WFF18" s="974"/>
      <c r="WFG18" s="974"/>
      <c r="WFH18" s="974"/>
      <c r="WFI18" s="974"/>
      <c r="WFJ18" s="974"/>
      <c r="WFK18" s="974"/>
      <c r="WFL18" s="974"/>
      <c r="WFM18" s="974"/>
      <c r="WFN18" s="974"/>
      <c r="WFO18" s="974"/>
      <c r="WFP18" s="974"/>
      <c r="WFQ18" s="974"/>
      <c r="WFR18" s="974"/>
      <c r="WFS18" s="974"/>
      <c r="WFT18" s="974"/>
      <c r="WFU18" s="974"/>
      <c r="WFV18" s="974"/>
      <c r="WFW18" s="974"/>
      <c r="WFX18" s="974"/>
      <c r="WFY18" s="974"/>
      <c r="WFZ18" s="974"/>
      <c r="WGA18" s="974"/>
      <c r="WGB18" s="974"/>
      <c r="WGC18" s="974"/>
      <c r="WGD18" s="974"/>
      <c r="WGE18" s="974"/>
      <c r="WGF18" s="974"/>
      <c r="WGG18" s="974"/>
      <c r="WGH18" s="974"/>
      <c r="WGI18" s="974"/>
      <c r="WGJ18" s="974"/>
      <c r="WGK18" s="974"/>
      <c r="WGL18" s="974"/>
      <c r="WGM18" s="974"/>
      <c r="WGN18" s="974"/>
      <c r="WGO18" s="974"/>
      <c r="WGP18" s="974"/>
      <c r="WGQ18" s="974"/>
      <c r="WGR18" s="974"/>
      <c r="WGS18" s="974"/>
      <c r="WGT18" s="974"/>
      <c r="WGU18" s="974"/>
      <c r="WGV18" s="974"/>
      <c r="WGW18" s="974"/>
      <c r="WGX18" s="974"/>
      <c r="WGY18" s="974"/>
      <c r="WGZ18" s="974"/>
      <c r="WHA18" s="974"/>
      <c r="WHB18" s="974"/>
      <c r="WHC18" s="974"/>
      <c r="WHD18" s="974"/>
      <c r="WHE18" s="974"/>
      <c r="WHF18" s="974"/>
      <c r="WHG18" s="974"/>
      <c r="WHH18" s="974"/>
      <c r="WHI18" s="974"/>
      <c r="WHJ18" s="974"/>
      <c r="WHK18" s="974"/>
      <c r="WHL18" s="974"/>
      <c r="WHM18" s="974"/>
      <c r="WHN18" s="974"/>
      <c r="WHO18" s="974"/>
      <c r="WHP18" s="974"/>
      <c r="WHQ18" s="974"/>
      <c r="WHR18" s="974"/>
      <c r="WHS18" s="974"/>
      <c r="WHT18" s="974"/>
      <c r="WHU18" s="974"/>
      <c r="WHV18" s="974"/>
      <c r="WHW18" s="974"/>
      <c r="WHX18" s="974"/>
      <c r="WHY18" s="974"/>
      <c r="WHZ18" s="974"/>
      <c r="WIA18" s="974"/>
      <c r="WIB18" s="974"/>
      <c r="WIC18" s="974"/>
      <c r="WID18" s="974"/>
      <c r="WIE18" s="974"/>
      <c r="WIF18" s="974"/>
      <c r="WIG18" s="974"/>
      <c r="WIH18" s="974"/>
      <c r="WII18" s="974"/>
      <c r="WIJ18" s="974"/>
      <c r="WIK18" s="974"/>
      <c r="WIL18" s="974"/>
      <c r="WIM18" s="974"/>
      <c r="WIN18" s="974"/>
      <c r="WIO18" s="974"/>
      <c r="WIP18" s="974"/>
      <c r="WIQ18" s="974"/>
      <c r="WIR18" s="974"/>
      <c r="WIS18" s="974"/>
      <c r="WIT18" s="974"/>
      <c r="WIU18" s="974"/>
      <c r="WIV18" s="974"/>
      <c r="WIW18" s="974"/>
      <c r="WIX18" s="974"/>
      <c r="WIY18" s="974"/>
      <c r="WIZ18" s="974"/>
      <c r="WJA18" s="974"/>
      <c r="WJB18" s="974"/>
      <c r="WJC18" s="974"/>
      <c r="WJD18" s="974"/>
      <c r="WJE18" s="974"/>
      <c r="WJF18" s="974"/>
      <c r="WJG18" s="974"/>
      <c r="WJH18" s="974"/>
      <c r="WJI18" s="974"/>
      <c r="WJJ18" s="974"/>
      <c r="WJK18" s="974"/>
      <c r="WJL18" s="974"/>
      <c r="WJM18" s="974"/>
      <c r="WJN18" s="974"/>
      <c r="WJO18" s="974"/>
      <c r="WJP18" s="974"/>
      <c r="WJQ18" s="974"/>
      <c r="WJR18" s="974"/>
      <c r="WJS18" s="974"/>
      <c r="WJT18" s="974"/>
      <c r="WJU18" s="974"/>
      <c r="WJV18" s="974"/>
      <c r="WJW18" s="974"/>
      <c r="WJX18" s="974"/>
      <c r="WJY18" s="974"/>
      <c r="WJZ18" s="974"/>
      <c r="WKA18" s="974"/>
      <c r="WKB18" s="974"/>
      <c r="WKC18" s="974"/>
      <c r="WKD18" s="974"/>
      <c r="WKE18" s="974"/>
      <c r="WKF18" s="974"/>
      <c r="WKG18" s="974"/>
      <c r="WKH18" s="974"/>
      <c r="WKI18" s="974"/>
      <c r="WKJ18" s="974"/>
      <c r="WKK18" s="974"/>
      <c r="WKL18" s="974"/>
      <c r="WKM18" s="974"/>
      <c r="WKN18" s="974"/>
      <c r="WKO18" s="974"/>
      <c r="WKP18" s="974"/>
      <c r="WKQ18" s="974"/>
      <c r="WKR18" s="974"/>
      <c r="WKS18" s="974"/>
      <c r="WKT18" s="974"/>
      <c r="WKU18" s="974"/>
      <c r="WKV18" s="974"/>
      <c r="WKW18" s="974"/>
      <c r="WKX18" s="974"/>
      <c r="WKY18" s="974"/>
      <c r="WKZ18" s="974"/>
      <c r="WLA18" s="974"/>
      <c r="WLB18" s="974"/>
      <c r="WLC18" s="974"/>
      <c r="WLD18" s="974"/>
      <c r="WLE18" s="974"/>
      <c r="WLF18" s="974"/>
      <c r="WLG18" s="974"/>
      <c r="WLH18" s="974"/>
      <c r="WLI18" s="974"/>
      <c r="WLJ18" s="974"/>
      <c r="WLK18" s="974"/>
      <c r="WLL18" s="974"/>
      <c r="WLM18" s="974"/>
      <c r="WLN18" s="974"/>
      <c r="WLO18" s="974"/>
      <c r="WLP18" s="974"/>
      <c r="WLQ18" s="974"/>
      <c r="WLR18" s="974"/>
      <c r="WLS18" s="974"/>
      <c r="WLT18" s="974"/>
      <c r="WLU18" s="974"/>
      <c r="WLV18" s="974"/>
      <c r="WLW18" s="974"/>
      <c r="WLX18" s="974"/>
      <c r="WLY18" s="974"/>
      <c r="WLZ18" s="974"/>
      <c r="WMA18" s="974"/>
      <c r="WMB18" s="974"/>
      <c r="WMC18" s="974"/>
      <c r="WMD18" s="974"/>
      <c r="WME18" s="974"/>
      <c r="WMF18" s="974"/>
      <c r="WMG18" s="974"/>
      <c r="WMH18" s="974"/>
      <c r="WMI18" s="974"/>
      <c r="WMJ18" s="974"/>
      <c r="WMK18" s="974"/>
      <c r="WML18" s="974"/>
      <c r="WMM18" s="974"/>
      <c r="WMN18" s="974"/>
      <c r="WMO18" s="974"/>
      <c r="WMP18" s="974"/>
      <c r="WMQ18" s="974"/>
      <c r="WMR18" s="974"/>
      <c r="WMS18" s="974"/>
      <c r="WMT18" s="974"/>
      <c r="WMU18" s="974"/>
      <c r="WMV18" s="974"/>
      <c r="WMW18" s="974"/>
      <c r="WMX18" s="974"/>
      <c r="WMY18" s="974"/>
      <c r="WMZ18" s="974"/>
      <c r="WNA18" s="974"/>
      <c r="WNB18" s="974"/>
      <c r="WNC18" s="974"/>
      <c r="WND18" s="974"/>
      <c r="WNE18" s="974"/>
      <c r="WNF18" s="974"/>
      <c r="WNG18" s="974"/>
      <c r="WNH18" s="974"/>
      <c r="WNI18" s="974"/>
      <c r="WNJ18" s="974"/>
      <c r="WNK18" s="974"/>
      <c r="WNL18" s="974"/>
      <c r="WNM18" s="974"/>
      <c r="WNN18" s="974"/>
      <c r="WNO18" s="974"/>
      <c r="WNP18" s="974"/>
      <c r="WNQ18" s="974"/>
      <c r="WNR18" s="974"/>
      <c r="WNS18" s="974"/>
      <c r="WNT18" s="974"/>
      <c r="WNU18" s="974"/>
      <c r="WNV18" s="974"/>
      <c r="WNW18" s="974"/>
      <c r="WNX18" s="974"/>
      <c r="WNY18" s="974"/>
      <c r="WNZ18" s="974"/>
      <c r="WOA18" s="974"/>
      <c r="WOB18" s="974"/>
      <c r="WOC18" s="974"/>
      <c r="WOD18" s="974"/>
      <c r="WOE18" s="974"/>
      <c r="WOF18" s="974"/>
      <c r="WOG18" s="974"/>
      <c r="WOH18" s="974"/>
      <c r="WOI18" s="974"/>
      <c r="WOJ18" s="974"/>
      <c r="WOK18" s="974"/>
      <c r="WOL18" s="974"/>
      <c r="WOM18" s="974"/>
      <c r="WON18" s="974"/>
      <c r="WOO18" s="974"/>
      <c r="WOP18" s="974"/>
      <c r="WOQ18" s="974"/>
      <c r="WOR18" s="974"/>
      <c r="WOS18" s="974"/>
      <c r="WOT18" s="974"/>
      <c r="WOU18" s="974"/>
      <c r="WOV18" s="974"/>
      <c r="WOW18" s="974"/>
      <c r="WOX18" s="974"/>
      <c r="WOY18" s="974"/>
      <c r="WOZ18" s="974"/>
      <c r="WPA18" s="974"/>
      <c r="WPB18" s="974"/>
      <c r="WPC18" s="974"/>
      <c r="WPD18" s="974"/>
      <c r="WPE18" s="974"/>
      <c r="WPF18" s="974"/>
      <c r="WPG18" s="974"/>
      <c r="WPH18" s="974"/>
      <c r="WPI18" s="974"/>
      <c r="WPJ18" s="974"/>
      <c r="WPK18" s="974"/>
      <c r="WPL18" s="974"/>
      <c r="WPM18" s="974"/>
      <c r="WPN18" s="974"/>
      <c r="WPO18" s="974"/>
      <c r="WPP18" s="974"/>
      <c r="WPQ18" s="974"/>
      <c r="WPR18" s="974"/>
      <c r="WPS18" s="974"/>
      <c r="WPT18" s="974"/>
      <c r="WPU18" s="974"/>
      <c r="WPV18" s="974"/>
      <c r="WPW18" s="974"/>
      <c r="WPX18" s="974"/>
      <c r="WPY18" s="974"/>
      <c r="WPZ18" s="974"/>
      <c r="WQA18" s="974"/>
      <c r="WQB18" s="974"/>
      <c r="WQC18" s="974"/>
      <c r="WQD18" s="974"/>
      <c r="WQE18" s="974"/>
      <c r="WQF18" s="974"/>
      <c r="WQG18" s="974"/>
      <c r="WQH18" s="974"/>
      <c r="WQI18" s="974"/>
      <c r="WQJ18" s="974"/>
      <c r="WQK18" s="974"/>
      <c r="WQL18" s="974"/>
      <c r="WQM18" s="974"/>
      <c r="WQN18" s="974"/>
      <c r="WQO18" s="974"/>
      <c r="WQP18" s="974"/>
      <c r="WQQ18" s="974"/>
      <c r="WQR18" s="974"/>
      <c r="WQS18" s="974"/>
      <c r="WQT18" s="974"/>
      <c r="WQU18" s="974"/>
      <c r="WQV18" s="974"/>
      <c r="WQW18" s="974"/>
      <c r="WQX18" s="974"/>
      <c r="WQY18" s="974"/>
      <c r="WQZ18" s="974"/>
      <c r="WRA18" s="974"/>
      <c r="WRB18" s="974"/>
      <c r="WRC18" s="974"/>
      <c r="WRD18" s="974"/>
      <c r="WRE18" s="974"/>
      <c r="WRF18" s="974"/>
      <c r="WRG18" s="974"/>
      <c r="WRH18" s="974"/>
      <c r="WRI18" s="974"/>
      <c r="WRJ18" s="974"/>
      <c r="WRK18" s="974"/>
      <c r="WRL18" s="974"/>
      <c r="WRM18" s="974"/>
      <c r="WRN18" s="974"/>
      <c r="WRO18" s="974"/>
      <c r="WRP18" s="974"/>
      <c r="WRQ18" s="974"/>
      <c r="WRR18" s="974"/>
      <c r="WRS18" s="974"/>
      <c r="WRT18" s="974"/>
      <c r="WRU18" s="974"/>
      <c r="WRV18" s="974"/>
      <c r="WRW18" s="974"/>
      <c r="WRX18" s="974"/>
      <c r="WRY18" s="974"/>
      <c r="WRZ18" s="974"/>
      <c r="WSA18" s="974"/>
      <c r="WSB18" s="974"/>
      <c r="WSC18" s="974"/>
      <c r="WSD18" s="974"/>
      <c r="WSE18" s="974"/>
      <c r="WSF18" s="974"/>
      <c r="WSG18" s="974"/>
      <c r="WSH18" s="974"/>
      <c r="WSI18" s="974"/>
      <c r="WSJ18" s="974"/>
      <c r="WSK18" s="974"/>
      <c r="WSL18" s="974"/>
      <c r="WSM18" s="974"/>
      <c r="WSN18" s="974"/>
      <c r="WSO18" s="974"/>
      <c r="WSP18" s="974"/>
      <c r="WSQ18" s="974"/>
      <c r="WSR18" s="974"/>
      <c r="WSS18" s="974"/>
      <c r="WST18" s="974"/>
      <c r="WSU18" s="974"/>
      <c r="WSV18" s="974"/>
      <c r="WSW18" s="974"/>
      <c r="WSX18" s="974"/>
      <c r="WSY18" s="974"/>
      <c r="WSZ18" s="974"/>
      <c r="WTA18" s="974"/>
      <c r="WTB18" s="974"/>
      <c r="WTC18" s="974"/>
      <c r="WTD18" s="974"/>
      <c r="WTE18" s="974"/>
      <c r="WTF18" s="974"/>
      <c r="WTG18" s="974"/>
      <c r="WTH18" s="974"/>
      <c r="WTI18" s="974"/>
      <c r="WTJ18" s="974"/>
      <c r="WTK18" s="974"/>
      <c r="WTL18" s="974"/>
      <c r="WTM18" s="974"/>
      <c r="WTN18" s="974"/>
      <c r="WTO18" s="974"/>
      <c r="WTP18" s="974"/>
      <c r="WTQ18" s="974"/>
      <c r="WTR18" s="974"/>
      <c r="WTS18" s="974"/>
      <c r="WTT18" s="974"/>
      <c r="WTU18" s="974"/>
      <c r="WTV18" s="974"/>
      <c r="WTW18" s="974"/>
      <c r="WTX18" s="974"/>
      <c r="WTY18" s="974"/>
      <c r="WTZ18" s="974"/>
      <c r="WUA18" s="974"/>
      <c r="WUB18" s="974"/>
      <c r="WUC18" s="974"/>
      <c r="WUD18" s="974"/>
      <c r="WUE18" s="974"/>
      <c r="WUF18" s="974"/>
      <c r="WUG18" s="974"/>
      <c r="WUH18" s="974"/>
      <c r="WUI18" s="974"/>
      <c r="WUJ18" s="974"/>
      <c r="WUK18" s="974"/>
      <c r="WUL18" s="974"/>
      <c r="WUM18" s="974"/>
      <c r="WUN18" s="974"/>
      <c r="WUO18" s="974"/>
      <c r="WUP18" s="974"/>
      <c r="WUQ18" s="974"/>
      <c r="WUR18" s="974"/>
      <c r="WUS18" s="974"/>
      <c r="WUT18" s="974"/>
      <c r="WUU18" s="974"/>
      <c r="WUV18" s="974"/>
      <c r="WUW18" s="974"/>
      <c r="WUX18" s="974"/>
      <c r="WUY18" s="974"/>
      <c r="WUZ18" s="974"/>
      <c r="WVA18" s="974"/>
      <c r="WVB18" s="974"/>
      <c r="WVC18" s="974"/>
      <c r="WVD18" s="974"/>
      <c r="WVE18" s="974"/>
      <c r="WVF18" s="974"/>
      <c r="WVG18" s="974"/>
      <c r="WVH18" s="974"/>
      <c r="WVI18" s="974"/>
      <c r="WVJ18" s="974"/>
      <c r="WVK18" s="974"/>
      <c r="WVL18" s="974"/>
      <c r="WVM18" s="974"/>
      <c r="WVN18" s="974"/>
      <c r="WVO18" s="974"/>
      <c r="WVP18" s="974"/>
      <c r="WVQ18" s="974"/>
      <c r="WVR18" s="974"/>
      <c r="WVS18" s="974"/>
      <c r="WVT18" s="974"/>
      <c r="WVU18" s="974"/>
      <c r="WVV18" s="974"/>
      <c r="WVW18" s="974"/>
      <c r="WVX18" s="974"/>
      <c r="WVY18" s="974"/>
      <c r="WVZ18" s="974"/>
      <c r="WWA18" s="974"/>
      <c r="WWB18" s="974"/>
      <c r="WWC18" s="974"/>
      <c r="WWD18" s="974"/>
      <c r="WWE18" s="974"/>
      <c r="WWF18" s="974"/>
      <c r="WWG18" s="974"/>
      <c r="WWH18" s="974"/>
      <c r="WWI18" s="974"/>
      <c r="WWJ18" s="974"/>
      <c r="WWK18" s="974"/>
      <c r="WWL18" s="974"/>
      <c r="WWM18" s="974"/>
      <c r="WWN18" s="974"/>
      <c r="WWO18" s="974"/>
      <c r="WWP18" s="974"/>
      <c r="WWQ18" s="974"/>
      <c r="WWR18" s="974"/>
      <c r="WWS18" s="974"/>
      <c r="WWT18" s="974"/>
      <c r="WWU18" s="974"/>
      <c r="WWV18" s="974"/>
      <c r="WWW18" s="974"/>
      <c r="WWX18" s="974"/>
      <c r="WWY18" s="974"/>
      <c r="WWZ18" s="974"/>
      <c r="WXA18" s="974"/>
      <c r="WXB18" s="974"/>
      <c r="WXC18" s="974"/>
      <c r="WXD18" s="974"/>
      <c r="WXE18" s="974"/>
      <c r="WXF18" s="974"/>
      <c r="WXG18" s="974"/>
      <c r="WXH18" s="974"/>
      <c r="WXI18" s="974"/>
      <c r="WXJ18" s="974"/>
      <c r="WXK18" s="974"/>
      <c r="WXL18" s="974"/>
      <c r="WXM18" s="974"/>
      <c r="WXN18" s="974"/>
      <c r="WXO18" s="974"/>
      <c r="WXP18" s="974"/>
      <c r="WXQ18" s="974"/>
      <c r="WXR18" s="974"/>
      <c r="WXS18" s="974"/>
      <c r="WXT18" s="974"/>
      <c r="WXU18" s="974"/>
      <c r="WXV18" s="974"/>
      <c r="WXW18" s="974"/>
      <c r="WXX18" s="974"/>
      <c r="WXY18" s="974"/>
      <c r="WXZ18" s="974"/>
      <c r="WYA18" s="974"/>
      <c r="WYB18" s="974"/>
      <c r="WYC18" s="974"/>
      <c r="WYD18" s="974"/>
      <c r="WYE18" s="974"/>
      <c r="WYF18" s="974"/>
      <c r="WYG18" s="974"/>
      <c r="WYH18" s="974"/>
      <c r="WYI18" s="974"/>
      <c r="WYJ18" s="974"/>
      <c r="WYK18" s="974"/>
      <c r="WYL18" s="974"/>
      <c r="WYM18" s="974"/>
      <c r="WYN18" s="974"/>
      <c r="WYO18" s="974"/>
      <c r="WYP18" s="974"/>
      <c r="WYQ18" s="974"/>
      <c r="WYR18" s="974"/>
      <c r="WYS18" s="974"/>
      <c r="WYT18" s="974"/>
      <c r="WYU18" s="974"/>
      <c r="WYV18" s="974"/>
      <c r="WYW18" s="974"/>
      <c r="WYX18" s="974"/>
      <c r="WYY18" s="974"/>
      <c r="WYZ18" s="974"/>
      <c r="WZA18" s="974"/>
      <c r="WZB18" s="974"/>
      <c r="WZC18" s="974"/>
      <c r="WZD18" s="974"/>
      <c r="WZE18" s="974"/>
      <c r="WZF18" s="974"/>
      <c r="WZG18" s="974"/>
      <c r="WZH18" s="974"/>
      <c r="WZI18" s="974"/>
      <c r="WZJ18" s="974"/>
      <c r="WZK18" s="974"/>
      <c r="WZL18" s="974"/>
      <c r="WZM18" s="974"/>
      <c r="WZN18" s="974"/>
      <c r="WZO18" s="974"/>
      <c r="WZP18" s="974"/>
      <c r="WZQ18" s="974"/>
      <c r="WZR18" s="974"/>
      <c r="WZS18" s="974"/>
      <c r="WZT18" s="974"/>
      <c r="WZU18" s="974"/>
      <c r="WZV18" s="974"/>
      <c r="WZW18" s="974"/>
      <c r="WZX18" s="974"/>
      <c r="WZY18" s="974"/>
      <c r="WZZ18" s="974"/>
      <c r="XAA18" s="974"/>
      <c r="XAB18" s="974"/>
      <c r="XAC18" s="974"/>
      <c r="XAD18" s="974"/>
      <c r="XAE18" s="974"/>
      <c r="XAF18" s="974"/>
      <c r="XAG18" s="974"/>
      <c r="XAH18" s="974"/>
      <c r="XAI18" s="974"/>
      <c r="XAJ18" s="974"/>
      <c r="XAK18" s="974"/>
      <c r="XAL18" s="974"/>
      <c r="XAM18" s="974"/>
      <c r="XAN18" s="974"/>
      <c r="XAO18" s="974"/>
      <c r="XAP18" s="974"/>
      <c r="XAQ18" s="974"/>
      <c r="XAR18" s="974"/>
      <c r="XAS18" s="974"/>
      <c r="XAT18" s="974"/>
      <c r="XAU18" s="974"/>
      <c r="XAV18" s="974"/>
      <c r="XAW18" s="974"/>
      <c r="XAX18" s="974"/>
      <c r="XAY18" s="974"/>
      <c r="XAZ18" s="974"/>
      <c r="XBA18" s="974"/>
      <c r="XBB18" s="974"/>
      <c r="XBC18" s="974"/>
      <c r="XBD18" s="974"/>
      <c r="XBE18" s="974"/>
      <c r="XBF18" s="974"/>
      <c r="XBG18" s="974"/>
      <c r="XBH18" s="974"/>
      <c r="XBI18" s="974"/>
      <c r="XBJ18" s="974"/>
      <c r="XBK18" s="974"/>
      <c r="XBL18" s="974"/>
      <c r="XBM18" s="974"/>
      <c r="XBN18" s="974"/>
      <c r="XBO18" s="974"/>
      <c r="XBP18" s="974"/>
      <c r="XBQ18" s="974"/>
      <c r="XBR18" s="974"/>
      <c r="XBS18" s="974"/>
      <c r="XBT18" s="974"/>
      <c r="XBU18" s="974"/>
      <c r="XBV18" s="974"/>
      <c r="XBW18" s="974"/>
      <c r="XBX18" s="974"/>
      <c r="XBY18" s="974"/>
      <c r="XBZ18" s="974"/>
      <c r="XCA18" s="974"/>
      <c r="XCB18" s="974"/>
      <c r="XCC18" s="974"/>
      <c r="XCD18" s="974"/>
      <c r="XCE18" s="974"/>
      <c r="XCF18" s="974"/>
      <c r="XCG18" s="974"/>
      <c r="XCH18" s="974"/>
      <c r="XCI18" s="974"/>
      <c r="XCJ18" s="974"/>
      <c r="XCK18" s="974"/>
      <c r="XCL18" s="974"/>
      <c r="XCM18" s="974"/>
      <c r="XCN18" s="974"/>
      <c r="XCO18" s="974"/>
      <c r="XCP18" s="974"/>
      <c r="XCQ18" s="974"/>
      <c r="XCR18" s="974"/>
      <c r="XCS18" s="974"/>
      <c r="XCT18" s="974"/>
      <c r="XCU18" s="974"/>
      <c r="XCV18" s="974"/>
      <c r="XCW18" s="974"/>
      <c r="XCX18" s="974"/>
      <c r="XCY18" s="974"/>
      <c r="XCZ18" s="974"/>
      <c r="XDA18" s="974"/>
      <c r="XDB18" s="974"/>
      <c r="XDC18" s="974"/>
      <c r="XDD18" s="974"/>
      <c r="XDE18" s="974"/>
      <c r="XDF18" s="974"/>
      <c r="XDG18" s="974"/>
      <c r="XDH18" s="974"/>
      <c r="XDI18" s="974"/>
      <c r="XDJ18" s="974"/>
      <c r="XDK18" s="974"/>
      <c r="XDL18" s="974"/>
      <c r="XDM18" s="974"/>
      <c r="XDN18" s="974"/>
      <c r="XDO18" s="974"/>
      <c r="XDP18" s="974"/>
      <c r="XDQ18" s="974"/>
      <c r="XDR18" s="974"/>
      <c r="XDS18" s="974"/>
      <c r="XDT18" s="974"/>
      <c r="XDU18" s="974"/>
      <c r="XDV18" s="974"/>
      <c r="XDW18" s="974"/>
      <c r="XDX18" s="974"/>
      <c r="XDY18" s="974"/>
      <c r="XDZ18" s="974"/>
      <c r="XEA18" s="974"/>
      <c r="XEB18" s="974"/>
      <c r="XEC18" s="974"/>
      <c r="XED18" s="974"/>
      <c r="XEE18" s="974"/>
      <c r="XEF18" s="974"/>
      <c r="XEG18" s="974"/>
      <c r="XEH18" s="974"/>
      <c r="XEI18" s="974"/>
      <c r="XEJ18" s="974"/>
      <c r="XEK18" s="974"/>
      <c r="XEL18" s="974"/>
      <c r="XEM18" s="974"/>
      <c r="XEN18" s="974"/>
      <c r="XEO18" s="974"/>
      <c r="XEP18" s="974"/>
      <c r="XEQ18" s="974"/>
      <c r="XER18" s="974"/>
      <c r="XES18" s="974"/>
      <c r="XET18" s="974"/>
      <c r="XEU18" s="974"/>
      <c r="XEV18" s="974"/>
      <c r="XEW18" s="974"/>
      <c r="XEX18" s="974"/>
      <c r="XEY18" s="974"/>
      <c r="XEZ18" s="974"/>
      <c r="XFA18" s="974"/>
      <c r="XFB18" s="974"/>
      <c r="XFC18" s="974"/>
      <c r="XFD18" s="974"/>
    </row>
    <row r="19" spans="1:16384" x14ac:dyDescent="0.2">
      <c r="A19" s="974"/>
      <c r="B19" s="974"/>
      <c r="C19" s="974"/>
      <c r="D19" s="974"/>
      <c r="E19" s="974"/>
      <c r="F19" s="974"/>
      <c r="G19" s="974"/>
      <c r="H19" s="974"/>
      <c r="I19" s="974"/>
      <c r="J19" s="974"/>
      <c r="K19" s="974"/>
      <c r="L19" s="974"/>
      <c r="M19" s="974"/>
      <c r="N19" s="974"/>
      <c r="O19" s="974"/>
      <c r="P19" s="974"/>
      <c r="Q19" s="974"/>
      <c r="R19" s="974"/>
      <c r="S19" s="974"/>
      <c r="T19" s="974"/>
      <c r="U19" s="974"/>
      <c r="V19" s="974"/>
      <c r="W19" s="974"/>
      <c r="X19" s="974"/>
      <c r="Y19" s="974"/>
      <c r="Z19" s="974"/>
      <c r="AA19" s="974"/>
      <c r="AB19" s="974"/>
      <c r="AC19" s="974"/>
      <c r="AD19" s="974"/>
      <c r="AE19" s="974"/>
      <c r="AF19" s="974"/>
      <c r="AG19" s="974"/>
      <c r="AH19" s="974"/>
      <c r="AI19" s="974"/>
      <c r="AJ19" s="974"/>
      <c r="AK19" s="974"/>
      <c r="AL19" s="974"/>
      <c r="AM19" s="974"/>
      <c r="AN19" s="974"/>
      <c r="AO19" s="974"/>
      <c r="AP19" s="974"/>
      <c r="AQ19" s="974"/>
      <c r="AR19" s="974"/>
      <c r="AS19" s="974"/>
      <c r="AT19" s="974"/>
      <c r="AU19" s="974"/>
      <c r="AV19" s="974"/>
      <c r="AW19" s="974"/>
      <c r="AX19" s="974"/>
      <c r="AY19" s="974"/>
      <c r="AZ19" s="974"/>
      <c r="BA19" s="974"/>
      <c r="BB19" s="974"/>
      <c r="BC19" s="974"/>
      <c r="BD19" s="974"/>
      <c r="BE19" s="974"/>
      <c r="BF19" s="974"/>
      <c r="BG19" s="974"/>
      <c r="BH19" s="974"/>
      <c r="BI19" s="974"/>
      <c r="BJ19" s="974"/>
      <c r="BK19" s="974"/>
      <c r="BL19" s="974"/>
      <c r="BM19" s="974"/>
      <c r="BN19" s="974"/>
      <c r="BO19" s="974"/>
      <c r="BP19" s="974"/>
      <c r="BQ19" s="974"/>
      <c r="BR19" s="974"/>
      <c r="BS19" s="974"/>
      <c r="BT19" s="974"/>
      <c r="BU19" s="974"/>
      <c r="BV19" s="974"/>
      <c r="BW19" s="974"/>
      <c r="BX19" s="974"/>
      <c r="BY19" s="974"/>
      <c r="BZ19" s="974"/>
      <c r="CA19" s="974"/>
      <c r="CB19" s="974"/>
      <c r="CC19" s="974"/>
      <c r="CD19" s="974"/>
      <c r="CE19" s="974"/>
      <c r="CF19" s="974"/>
      <c r="CG19" s="974"/>
      <c r="CH19" s="974"/>
      <c r="CI19" s="974"/>
      <c r="CJ19" s="974"/>
      <c r="CK19" s="974"/>
      <c r="CL19" s="974"/>
      <c r="CM19" s="974"/>
      <c r="CN19" s="974"/>
      <c r="CO19" s="974"/>
      <c r="CP19" s="974"/>
      <c r="CQ19" s="974"/>
      <c r="CR19" s="974"/>
      <c r="CS19" s="974"/>
      <c r="CT19" s="974"/>
      <c r="CU19" s="974"/>
      <c r="CV19" s="974"/>
      <c r="CW19" s="974"/>
      <c r="CX19" s="974"/>
      <c r="CY19" s="974"/>
      <c r="CZ19" s="974"/>
      <c r="DA19" s="974"/>
      <c r="DB19" s="974"/>
      <c r="DC19" s="974"/>
      <c r="DD19" s="974"/>
      <c r="DE19" s="974"/>
      <c r="DF19" s="974"/>
      <c r="DG19" s="974"/>
      <c r="DH19" s="974"/>
      <c r="DI19" s="974"/>
      <c r="DJ19" s="974"/>
      <c r="DK19" s="974"/>
      <c r="DL19" s="974"/>
      <c r="DM19" s="974"/>
      <c r="DN19" s="974"/>
      <c r="DO19" s="974"/>
      <c r="DP19" s="974"/>
      <c r="DQ19" s="974"/>
      <c r="DR19" s="974"/>
      <c r="DS19" s="974"/>
      <c r="DT19" s="974"/>
      <c r="DU19" s="974"/>
      <c r="DV19" s="974"/>
      <c r="DW19" s="974"/>
      <c r="DX19" s="974"/>
      <c r="DY19" s="974"/>
      <c r="DZ19" s="974"/>
      <c r="EA19" s="974"/>
      <c r="EB19" s="974"/>
      <c r="EC19" s="974"/>
      <c r="ED19" s="974"/>
      <c r="EE19" s="974"/>
      <c r="EF19" s="974"/>
      <c r="EG19" s="974"/>
      <c r="EH19" s="974"/>
      <c r="EI19" s="974"/>
      <c r="EJ19" s="974"/>
      <c r="EK19" s="974"/>
      <c r="EL19" s="974"/>
      <c r="EM19" s="974"/>
      <c r="EN19" s="974"/>
      <c r="EO19" s="974"/>
      <c r="EP19" s="974"/>
      <c r="EQ19" s="974"/>
      <c r="ER19" s="974"/>
      <c r="ES19" s="974"/>
      <c r="ET19" s="974"/>
      <c r="EU19" s="974"/>
      <c r="EV19" s="974"/>
      <c r="EW19" s="974"/>
      <c r="EX19" s="974"/>
      <c r="EY19" s="974"/>
      <c r="EZ19" s="974"/>
      <c r="FA19" s="974"/>
      <c r="FB19" s="974"/>
      <c r="FC19" s="974"/>
      <c r="FD19" s="974"/>
      <c r="FE19" s="974"/>
      <c r="FF19" s="974"/>
      <c r="FG19" s="974"/>
      <c r="FH19" s="974"/>
      <c r="FI19" s="974"/>
      <c r="FJ19" s="974"/>
      <c r="FK19" s="974"/>
      <c r="FL19" s="974"/>
      <c r="FM19" s="974"/>
      <c r="FN19" s="974"/>
      <c r="FO19" s="974"/>
      <c r="FP19" s="974"/>
      <c r="FQ19" s="974"/>
      <c r="FR19" s="974"/>
      <c r="FS19" s="974"/>
      <c r="FT19" s="974"/>
      <c r="FU19" s="974"/>
      <c r="FV19" s="974"/>
      <c r="FW19" s="974"/>
      <c r="FX19" s="974"/>
      <c r="FY19" s="974"/>
      <c r="FZ19" s="974"/>
      <c r="GA19" s="974"/>
      <c r="GB19" s="974"/>
      <c r="GC19" s="974"/>
      <c r="GD19" s="974"/>
      <c r="GE19" s="974"/>
      <c r="GF19" s="974"/>
      <c r="GG19" s="974"/>
      <c r="GH19" s="974"/>
      <c r="GI19" s="974"/>
      <c r="GJ19" s="974"/>
      <c r="GK19" s="974"/>
      <c r="GL19" s="974"/>
      <c r="GM19" s="974"/>
      <c r="GN19" s="974"/>
      <c r="GO19" s="974"/>
      <c r="GP19" s="974"/>
      <c r="GQ19" s="974"/>
      <c r="GR19" s="974"/>
      <c r="GS19" s="974"/>
      <c r="GT19" s="974"/>
      <c r="GU19" s="974"/>
      <c r="GV19" s="974"/>
      <c r="GW19" s="974"/>
      <c r="GX19" s="974"/>
      <c r="GY19" s="974"/>
      <c r="GZ19" s="974"/>
      <c r="HA19" s="974"/>
      <c r="HB19" s="974"/>
      <c r="HC19" s="974"/>
      <c r="HD19" s="974"/>
      <c r="HE19" s="974"/>
      <c r="HF19" s="974"/>
      <c r="HG19" s="974"/>
      <c r="HH19" s="974"/>
      <c r="HI19" s="974"/>
      <c r="HJ19" s="974"/>
      <c r="HK19" s="974"/>
      <c r="HL19" s="974"/>
      <c r="HM19" s="974"/>
      <c r="HN19" s="974"/>
      <c r="HO19" s="974"/>
      <c r="HP19" s="974"/>
      <c r="HQ19" s="974"/>
      <c r="HR19" s="974"/>
      <c r="HS19" s="974"/>
      <c r="HT19" s="974"/>
      <c r="HU19" s="974"/>
      <c r="HV19" s="974"/>
      <c r="HW19" s="974"/>
      <c r="HX19" s="974"/>
      <c r="HY19" s="974"/>
      <c r="HZ19" s="974"/>
      <c r="IA19" s="974"/>
      <c r="IB19" s="974"/>
      <c r="IC19" s="974"/>
      <c r="ID19" s="974"/>
      <c r="IE19" s="974"/>
      <c r="IF19" s="974"/>
      <c r="IG19" s="974"/>
      <c r="IH19" s="974"/>
      <c r="II19" s="974"/>
      <c r="IJ19" s="974"/>
      <c r="IK19" s="974"/>
      <c r="IL19" s="974"/>
      <c r="IM19" s="974"/>
      <c r="IN19" s="974"/>
      <c r="IO19" s="974"/>
      <c r="IP19" s="974"/>
      <c r="IQ19" s="974"/>
      <c r="IR19" s="974"/>
      <c r="IS19" s="974"/>
      <c r="IT19" s="974"/>
      <c r="IU19" s="974"/>
      <c r="IV19" s="974"/>
      <c r="IW19" s="974"/>
      <c r="IX19" s="974"/>
      <c r="IY19" s="974"/>
      <c r="IZ19" s="974"/>
      <c r="JA19" s="974"/>
      <c r="JB19" s="974"/>
      <c r="JC19" s="974"/>
      <c r="JD19" s="974"/>
      <c r="JE19" s="974"/>
      <c r="JF19" s="974"/>
      <c r="JG19" s="974"/>
      <c r="JH19" s="974"/>
      <c r="JI19" s="974"/>
      <c r="JJ19" s="974"/>
      <c r="JK19" s="974"/>
      <c r="JL19" s="974"/>
      <c r="JM19" s="974"/>
      <c r="JN19" s="974"/>
      <c r="JO19" s="974"/>
      <c r="JP19" s="974"/>
      <c r="JQ19" s="974"/>
      <c r="JR19" s="974"/>
      <c r="JS19" s="974"/>
      <c r="JT19" s="974"/>
      <c r="JU19" s="974"/>
      <c r="JV19" s="974"/>
      <c r="JW19" s="974"/>
      <c r="JX19" s="974"/>
      <c r="JY19" s="974"/>
      <c r="JZ19" s="974"/>
      <c r="KA19" s="974"/>
      <c r="KB19" s="974"/>
      <c r="KC19" s="974"/>
      <c r="KD19" s="974"/>
      <c r="KE19" s="974"/>
      <c r="KF19" s="974"/>
      <c r="KG19" s="974"/>
      <c r="KH19" s="974"/>
      <c r="KI19" s="974"/>
      <c r="KJ19" s="974"/>
      <c r="KK19" s="974"/>
      <c r="KL19" s="974"/>
      <c r="KM19" s="974"/>
      <c r="KN19" s="974"/>
      <c r="KO19" s="974"/>
      <c r="KP19" s="974"/>
      <c r="KQ19" s="974"/>
      <c r="KR19" s="974"/>
      <c r="KS19" s="974"/>
      <c r="KT19" s="974"/>
      <c r="KU19" s="974"/>
      <c r="KV19" s="974"/>
      <c r="KW19" s="974"/>
      <c r="KX19" s="974"/>
      <c r="KY19" s="974"/>
      <c r="KZ19" s="974"/>
      <c r="LA19" s="974"/>
      <c r="LB19" s="974"/>
      <c r="LC19" s="974"/>
      <c r="LD19" s="974"/>
      <c r="LE19" s="974"/>
      <c r="LF19" s="974"/>
      <c r="LG19" s="974"/>
      <c r="LH19" s="974"/>
      <c r="LI19" s="974"/>
      <c r="LJ19" s="974"/>
      <c r="LK19" s="974"/>
      <c r="LL19" s="974"/>
      <c r="LM19" s="974"/>
      <c r="LN19" s="974"/>
      <c r="LO19" s="974"/>
      <c r="LP19" s="974"/>
      <c r="LQ19" s="974"/>
      <c r="LR19" s="974"/>
      <c r="LS19" s="974"/>
      <c r="LT19" s="974"/>
      <c r="LU19" s="974"/>
      <c r="LV19" s="974"/>
      <c r="LW19" s="974"/>
      <c r="LX19" s="974"/>
      <c r="LY19" s="974"/>
      <c r="LZ19" s="974"/>
      <c r="MA19" s="974"/>
      <c r="MB19" s="974"/>
      <c r="MC19" s="974"/>
      <c r="MD19" s="974"/>
      <c r="ME19" s="974"/>
      <c r="MF19" s="974"/>
      <c r="MG19" s="974"/>
      <c r="MH19" s="974"/>
      <c r="MI19" s="974"/>
      <c r="MJ19" s="974"/>
      <c r="MK19" s="974"/>
      <c r="ML19" s="974"/>
      <c r="MM19" s="974"/>
      <c r="MN19" s="974"/>
      <c r="MO19" s="974"/>
      <c r="MP19" s="974"/>
      <c r="MQ19" s="974"/>
      <c r="MR19" s="974"/>
      <c r="MS19" s="974"/>
      <c r="MT19" s="974"/>
      <c r="MU19" s="974"/>
      <c r="MV19" s="974"/>
      <c r="MW19" s="974"/>
      <c r="MX19" s="974"/>
      <c r="MY19" s="974"/>
      <c r="MZ19" s="974"/>
      <c r="NA19" s="974"/>
      <c r="NB19" s="974"/>
      <c r="NC19" s="974"/>
      <c r="ND19" s="974"/>
      <c r="NE19" s="974"/>
      <c r="NF19" s="974"/>
      <c r="NG19" s="974"/>
      <c r="NH19" s="974"/>
      <c r="NI19" s="974"/>
      <c r="NJ19" s="974"/>
      <c r="NK19" s="974"/>
      <c r="NL19" s="974"/>
      <c r="NM19" s="974"/>
      <c r="NN19" s="974"/>
      <c r="NO19" s="974"/>
      <c r="NP19" s="974"/>
      <c r="NQ19" s="974"/>
      <c r="NR19" s="974"/>
      <c r="NS19" s="974"/>
      <c r="NT19" s="974"/>
      <c r="NU19" s="974"/>
      <c r="NV19" s="974"/>
      <c r="NW19" s="974"/>
      <c r="NX19" s="974"/>
      <c r="NY19" s="974"/>
      <c r="NZ19" s="974"/>
      <c r="OA19" s="974"/>
      <c r="OB19" s="974"/>
      <c r="OC19" s="974"/>
      <c r="OD19" s="974"/>
      <c r="OE19" s="974"/>
      <c r="OF19" s="974"/>
      <c r="OG19" s="974"/>
      <c r="OH19" s="974"/>
      <c r="OI19" s="974"/>
      <c r="OJ19" s="974"/>
      <c r="OK19" s="974"/>
      <c r="OL19" s="974"/>
      <c r="OM19" s="974"/>
      <c r="ON19" s="974"/>
      <c r="OO19" s="974"/>
      <c r="OP19" s="974"/>
      <c r="OQ19" s="974"/>
      <c r="OR19" s="974"/>
      <c r="OS19" s="974"/>
      <c r="OT19" s="974"/>
      <c r="OU19" s="974"/>
      <c r="OV19" s="974"/>
      <c r="OW19" s="974"/>
      <c r="OX19" s="974"/>
      <c r="OY19" s="974"/>
      <c r="OZ19" s="974"/>
      <c r="PA19" s="974"/>
      <c r="PB19" s="974"/>
      <c r="PC19" s="974"/>
      <c r="PD19" s="974"/>
      <c r="PE19" s="974"/>
      <c r="PF19" s="974"/>
      <c r="PG19" s="974"/>
      <c r="PH19" s="974"/>
      <c r="PI19" s="974"/>
      <c r="PJ19" s="974"/>
      <c r="PK19" s="974"/>
      <c r="PL19" s="974"/>
      <c r="PM19" s="974"/>
      <c r="PN19" s="974"/>
      <c r="PO19" s="974"/>
      <c r="PP19" s="974"/>
      <c r="PQ19" s="974"/>
      <c r="PR19" s="974"/>
      <c r="PS19" s="974"/>
      <c r="PT19" s="974"/>
      <c r="PU19" s="974"/>
      <c r="PV19" s="974"/>
      <c r="PW19" s="974"/>
      <c r="PX19" s="974"/>
      <c r="PY19" s="974"/>
      <c r="PZ19" s="974"/>
      <c r="QA19" s="974"/>
      <c r="QB19" s="974"/>
      <c r="QC19" s="974"/>
      <c r="QD19" s="974"/>
      <c r="QE19" s="974"/>
      <c r="QF19" s="974"/>
      <c r="QG19" s="974"/>
      <c r="QH19" s="974"/>
      <c r="QI19" s="974"/>
      <c r="QJ19" s="974"/>
      <c r="QK19" s="974"/>
      <c r="QL19" s="974"/>
      <c r="QM19" s="974"/>
      <c r="QN19" s="974"/>
      <c r="QO19" s="974"/>
      <c r="QP19" s="974"/>
      <c r="QQ19" s="974"/>
      <c r="QR19" s="974"/>
      <c r="QS19" s="974"/>
      <c r="QT19" s="974"/>
      <c r="QU19" s="974"/>
      <c r="QV19" s="974"/>
      <c r="QW19" s="974"/>
      <c r="QX19" s="974"/>
      <c r="QY19" s="974"/>
      <c r="QZ19" s="974"/>
      <c r="RA19" s="974"/>
      <c r="RB19" s="974"/>
      <c r="RC19" s="974"/>
      <c r="RD19" s="974"/>
      <c r="RE19" s="974"/>
      <c r="RF19" s="974"/>
      <c r="RG19" s="974"/>
      <c r="RH19" s="974"/>
      <c r="RI19" s="974"/>
      <c r="RJ19" s="974"/>
      <c r="RK19" s="974"/>
      <c r="RL19" s="974"/>
      <c r="RM19" s="974"/>
      <c r="RN19" s="974"/>
      <c r="RO19" s="974"/>
      <c r="RP19" s="974"/>
      <c r="RQ19" s="974"/>
      <c r="RR19" s="974"/>
      <c r="RS19" s="974"/>
      <c r="RT19" s="974"/>
      <c r="RU19" s="974"/>
      <c r="RV19" s="974"/>
      <c r="RW19" s="974"/>
      <c r="RX19" s="974"/>
      <c r="RY19" s="974"/>
      <c r="RZ19" s="974"/>
      <c r="SA19" s="974"/>
      <c r="SB19" s="974"/>
      <c r="SC19" s="974"/>
      <c r="SD19" s="974"/>
      <c r="SE19" s="974"/>
      <c r="SF19" s="974"/>
      <c r="SG19" s="974"/>
      <c r="SH19" s="974"/>
      <c r="SI19" s="974"/>
      <c r="SJ19" s="974"/>
      <c r="SK19" s="974"/>
      <c r="SL19" s="974"/>
      <c r="SM19" s="974"/>
      <c r="SN19" s="974"/>
      <c r="SO19" s="974"/>
      <c r="SP19" s="974"/>
      <c r="SQ19" s="974"/>
      <c r="SR19" s="974"/>
      <c r="SS19" s="974"/>
      <c r="ST19" s="974"/>
      <c r="SU19" s="974"/>
      <c r="SV19" s="974"/>
      <c r="SW19" s="974"/>
      <c r="SX19" s="974"/>
      <c r="SY19" s="974"/>
      <c r="SZ19" s="974"/>
      <c r="TA19" s="974"/>
      <c r="TB19" s="974"/>
      <c r="TC19" s="974"/>
      <c r="TD19" s="974"/>
      <c r="TE19" s="974"/>
      <c r="TF19" s="974"/>
      <c r="TG19" s="974"/>
      <c r="TH19" s="974"/>
      <c r="TI19" s="974"/>
      <c r="TJ19" s="974"/>
      <c r="TK19" s="974"/>
      <c r="TL19" s="974"/>
      <c r="TM19" s="974"/>
      <c r="TN19" s="974"/>
      <c r="TO19" s="974"/>
      <c r="TP19" s="974"/>
      <c r="TQ19" s="974"/>
      <c r="TR19" s="974"/>
      <c r="TS19" s="974"/>
      <c r="TT19" s="974"/>
      <c r="TU19" s="974"/>
      <c r="TV19" s="974"/>
      <c r="TW19" s="974"/>
      <c r="TX19" s="974"/>
      <c r="TY19" s="974"/>
      <c r="TZ19" s="974"/>
      <c r="UA19" s="974"/>
      <c r="UB19" s="974"/>
      <c r="UC19" s="974"/>
      <c r="UD19" s="974"/>
      <c r="UE19" s="974"/>
      <c r="UF19" s="974"/>
      <c r="UG19" s="974"/>
      <c r="UH19" s="974"/>
      <c r="UI19" s="974"/>
      <c r="UJ19" s="974"/>
      <c r="UK19" s="974"/>
      <c r="UL19" s="974"/>
      <c r="UM19" s="974"/>
      <c r="UN19" s="974"/>
      <c r="UO19" s="974"/>
      <c r="UP19" s="974"/>
      <c r="UQ19" s="974"/>
      <c r="UR19" s="974"/>
      <c r="US19" s="974"/>
      <c r="UT19" s="974"/>
      <c r="UU19" s="974"/>
      <c r="UV19" s="974"/>
      <c r="UW19" s="974"/>
      <c r="UX19" s="974"/>
      <c r="UY19" s="974"/>
      <c r="UZ19" s="974"/>
      <c r="VA19" s="974"/>
      <c r="VB19" s="974"/>
      <c r="VC19" s="974"/>
      <c r="VD19" s="974"/>
      <c r="VE19" s="974"/>
      <c r="VF19" s="974"/>
      <c r="VG19" s="974"/>
      <c r="VH19" s="974"/>
      <c r="VI19" s="974"/>
      <c r="VJ19" s="974"/>
      <c r="VK19" s="974"/>
      <c r="VL19" s="974"/>
      <c r="VM19" s="974"/>
      <c r="VN19" s="974"/>
      <c r="VO19" s="974"/>
      <c r="VP19" s="974"/>
      <c r="VQ19" s="974"/>
      <c r="VR19" s="974"/>
      <c r="VS19" s="974"/>
      <c r="VT19" s="974"/>
      <c r="VU19" s="974"/>
      <c r="VV19" s="974"/>
      <c r="VW19" s="974"/>
      <c r="VX19" s="974"/>
      <c r="VY19" s="974"/>
      <c r="VZ19" s="974"/>
      <c r="WA19" s="974"/>
      <c r="WB19" s="974"/>
      <c r="WC19" s="974"/>
      <c r="WD19" s="974"/>
      <c r="WE19" s="974"/>
      <c r="WF19" s="974"/>
      <c r="WG19" s="974"/>
      <c r="WH19" s="974"/>
      <c r="WI19" s="974"/>
      <c r="WJ19" s="974"/>
      <c r="WK19" s="974"/>
      <c r="WL19" s="974"/>
      <c r="WM19" s="974"/>
      <c r="WN19" s="974"/>
      <c r="WO19" s="974"/>
      <c r="WP19" s="974"/>
      <c r="WQ19" s="974"/>
      <c r="WR19" s="974"/>
      <c r="WS19" s="974"/>
      <c r="WT19" s="974"/>
      <c r="WU19" s="974"/>
      <c r="WV19" s="974"/>
      <c r="WW19" s="974"/>
      <c r="WX19" s="974"/>
      <c r="WY19" s="974"/>
      <c r="WZ19" s="974"/>
      <c r="XA19" s="974"/>
      <c r="XB19" s="974"/>
      <c r="XC19" s="974"/>
      <c r="XD19" s="974"/>
      <c r="XE19" s="974"/>
      <c r="XF19" s="974"/>
      <c r="XG19" s="974"/>
      <c r="XH19" s="974"/>
      <c r="XI19" s="974"/>
      <c r="XJ19" s="974"/>
      <c r="XK19" s="974"/>
      <c r="XL19" s="974"/>
      <c r="XM19" s="974"/>
      <c r="XN19" s="974"/>
      <c r="XO19" s="974"/>
      <c r="XP19" s="974"/>
      <c r="XQ19" s="974"/>
      <c r="XR19" s="974"/>
      <c r="XS19" s="974"/>
      <c r="XT19" s="974"/>
      <c r="XU19" s="974"/>
      <c r="XV19" s="974"/>
      <c r="XW19" s="974"/>
      <c r="XX19" s="974"/>
      <c r="XY19" s="974"/>
      <c r="XZ19" s="974"/>
      <c r="YA19" s="974"/>
      <c r="YB19" s="974"/>
      <c r="YC19" s="974"/>
      <c r="YD19" s="974"/>
      <c r="YE19" s="974"/>
      <c r="YF19" s="974"/>
      <c r="YG19" s="974"/>
      <c r="YH19" s="974"/>
      <c r="YI19" s="974"/>
      <c r="YJ19" s="974"/>
      <c r="YK19" s="974"/>
      <c r="YL19" s="974"/>
      <c r="YM19" s="974"/>
      <c r="YN19" s="974"/>
      <c r="YO19" s="974"/>
      <c r="YP19" s="974"/>
      <c r="YQ19" s="974"/>
      <c r="YR19" s="974"/>
      <c r="YS19" s="974"/>
      <c r="YT19" s="974"/>
      <c r="YU19" s="974"/>
      <c r="YV19" s="974"/>
      <c r="YW19" s="974"/>
      <c r="YX19" s="974"/>
      <c r="YY19" s="974"/>
      <c r="YZ19" s="974"/>
      <c r="ZA19" s="974"/>
      <c r="ZB19" s="974"/>
      <c r="ZC19" s="974"/>
      <c r="ZD19" s="974"/>
      <c r="ZE19" s="974"/>
      <c r="ZF19" s="974"/>
      <c r="ZG19" s="974"/>
      <c r="ZH19" s="974"/>
      <c r="ZI19" s="974"/>
      <c r="ZJ19" s="974"/>
      <c r="ZK19" s="974"/>
      <c r="ZL19" s="974"/>
      <c r="ZM19" s="974"/>
      <c r="ZN19" s="974"/>
      <c r="ZO19" s="974"/>
      <c r="ZP19" s="974"/>
      <c r="ZQ19" s="974"/>
      <c r="ZR19" s="974"/>
      <c r="ZS19" s="974"/>
      <c r="ZT19" s="974"/>
      <c r="ZU19" s="974"/>
      <c r="ZV19" s="974"/>
      <c r="ZW19" s="974"/>
      <c r="ZX19" s="974"/>
      <c r="ZY19" s="974"/>
      <c r="ZZ19" s="974"/>
      <c r="AAA19" s="974"/>
      <c r="AAB19" s="974"/>
      <c r="AAC19" s="974"/>
      <c r="AAD19" s="974"/>
      <c r="AAE19" s="974"/>
      <c r="AAF19" s="974"/>
      <c r="AAG19" s="974"/>
      <c r="AAH19" s="974"/>
      <c r="AAI19" s="974"/>
      <c r="AAJ19" s="974"/>
      <c r="AAK19" s="974"/>
      <c r="AAL19" s="974"/>
      <c r="AAM19" s="974"/>
      <c r="AAN19" s="974"/>
      <c r="AAO19" s="974"/>
      <c r="AAP19" s="974"/>
      <c r="AAQ19" s="974"/>
      <c r="AAR19" s="974"/>
      <c r="AAS19" s="974"/>
      <c r="AAT19" s="974"/>
      <c r="AAU19" s="974"/>
      <c r="AAV19" s="974"/>
      <c r="AAW19" s="974"/>
      <c r="AAX19" s="974"/>
      <c r="AAY19" s="974"/>
      <c r="AAZ19" s="974"/>
      <c r="ABA19" s="974"/>
      <c r="ABB19" s="974"/>
      <c r="ABC19" s="974"/>
      <c r="ABD19" s="974"/>
      <c r="ABE19" s="974"/>
      <c r="ABF19" s="974"/>
      <c r="ABG19" s="974"/>
      <c r="ABH19" s="974"/>
      <c r="ABI19" s="974"/>
      <c r="ABJ19" s="974"/>
      <c r="ABK19" s="974"/>
      <c r="ABL19" s="974"/>
      <c r="ABM19" s="974"/>
      <c r="ABN19" s="974"/>
      <c r="ABO19" s="974"/>
      <c r="ABP19" s="974"/>
      <c r="ABQ19" s="974"/>
      <c r="ABR19" s="974"/>
      <c r="ABS19" s="974"/>
      <c r="ABT19" s="974"/>
      <c r="ABU19" s="974"/>
      <c r="ABV19" s="974"/>
      <c r="ABW19" s="974"/>
      <c r="ABX19" s="974"/>
      <c r="ABY19" s="974"/>
      <c r="ABZ19" s="974"/>
      <c r="ACA19" s="974"/>
      <c r="ACB19" s="974"/>
      <c r="ACC19" s="974"/>
      <c r="ACD19" s="974"/>
      <c r="ACE19" s="974"/>
      <c r="ACF19" s="974"/>
      <c r="ACG19" s="974"/>
      <c r="ACH19" s="974"/>
      <c r="ACI19" s="974"/>
      <c r="ACJ19" s="974"/>
      <c r="ACK19" s="974"/>
      <c r="ACL19" s="974"/>
      <c r="ACM19" s="974"/>
      <c r="ACN19" s="974"/>
      <c r="ACO19" s="974"/>
      <c r="ACP19" s="974"/>
      <c r="ACQ19" s="974"/>
      <c r="ACR19" s="974"/>
      <c r="ACS19" s="974"/>
      <c r="ACT19" s="974"/>
      <c r="ACU19" s="974"/>
      <c r="ACV19" s="974"/>
      <c r="ACW19" s="974"/>
      <c r="ACX19" s="974"/>
      <c r="ACY19" s="974"/>
      <c r="ACZ19" s="974"/>
      <c r="ADA19" s="974"/>
      <c r="ADB19" s="974"/>
      <c r="ADC19" s="974"/>
      <c r="ADD19" s="974"/>
      <c r="ADE19" s="974"/>
      <c r="ADF19" s="974"/>
      <c r="ADG19" s="974"/>
      <c r="ADH19" s="974"/>
      <c r="ADI19" s="974"/>
      <c r="ADJ19" s="974"/>
      <c r="ADK19" s="974"/>
      <c r="ADL19" s="974"/>
      <c r="ADM19" s="974"/>
      <c r="ADN19" s="974"/>
      <c r="ADO19" s="974"/>
      <c r="ADP19" s="974"/>
      <c r="ADQ19" s="974"/>
      <c r="ADR19" s="974"/>
      <c r="ADS19" s="974"/>
      <c r="ADT19" s="974"/>
      <c r="ADU19" s="974"/>
      <c r="ADV19" s="974"/>
      <c r="ADW19" s="974"/>
      <c r="ADX19" s="974"/>
      <c r="ADY19" s="974"/>
      <c r="ADZ19" s="974"/>
      <c r="AEA19" s="974"/>
      <c r="AEB19" s="974"/>
      <c r="AEC19" s="974"/>
      <c r="AED19" s="974"/>
      <c r="AEE19" s="974"/>
      <c r="AEF19" s="974"/>
      <c r="AEG19" s="974"/>
      <c r="AEH19" s="974"/>
      <c r="AEI19" s="974"/>
      <c r="AEJ19" s="974"/>
      <c r="AEK19" s="974"/>
      <c r="AEL19" s="974"/>
      <c r="AEM19" s="974"/>
      <c r="AEN19" s="974"/>
      <c r="AEO19" s="974"/>
      <c r="AEP19" s="974"/>
      <c r="AEQ19" s="974"/>
      <c r="AER19" s="974"/>
      <c r="AES19" s="974"/>
      <c r="AET19" s="974"/>
      <c r="AEU19" s="974"/>
      <c r="AEV19" s="974"/>
      <c r="AEW19" s="974"/>
      <c r="AEX19" s="974"/>
      <c r="AEY19" s="974"/>
      <c r="AEZ19" s="974"/>
      <c r="AFA19" s="974"/>
      <c r="AFB19" s="974"/>
      <c r="AFC19" s="974"/>
      <c r="AFD19" s="974"/>
      <c r="AFE19" s="974"/>
      <c r="AFF19" s="974"/>
      <c r="AFG19" s="974"/>
      <c r="AFH19" s="974"/>
      <c r="AFI19" s="974"/>
      <c r="AFJ19" s="974"/>
      <c r="AFK19" s="974"/>
      <c r="AFL19" s="974"/>
      <c r="AFM19" s="974"/>
      <c r="AFN19" s="974"/>
      <c r="AFO19" s="974"/>
      <c r="AFP19" s="974"/>
      <c r="AFQ19" s="974"/>
      <c r="AFR19" s="974"/>
      <c r="AFS19" s="974"/>
      <c r="AFT19" s="974"/>
      <c r="AFU19" s="974"/>
      <c r="AFV19" s="974"/>
      <c r="AFW19" s="974"/>
      <c r="AFX19" s="974"/>
      <c r="AFY19" s="974"/>
      <c r="AFZ19" s="974"/>
      <c r="AGA19" s="974"/>
      <c r="AGB19" s="974"/>
      <c r="AGC19" s="974"/>
      <c r="AGD19" s="974"/>
      <c r="AGE19" s="974"/>
      <c r="AGF19" s="974"/>
      <c r="AGG19" s="974"/>
      <c r="AGH19" s="974"/>
      <c r="AGI19" s="974"/>
      <c r="AGJ19" s="974"/>
      <c r="AGK19" s="974"/>
      <c r="AGL19" s="974"/>
      <c r="AGM19" s="974"/>
      <c r="AGN19" s="974"/>
      <c r="AGO19" s="974"/>
      <c r="AGP19" s="974"/>
      <c r="AGQ19" s="974"/>
      <c r="AGR19" s="974"/>
      <c r="AGS19" s="974"/>
      <c r="AGT19" s="974"/>
      <c r="AGU19" s="974"/>
      <c r="AGV19" s="974"/>
      <c r="AGW19" s="974"/>
      <c r="AGX19" s="974"/>
      <c r="AGY19" s="974"/>
      <c r="AGZ19" s="974"/>
      <c r="AHA19" s="974"/>
      <c r="AHB19" s="974"/>
      <c r="AHC19" s="974"/>
      <c r="AHD19" s="974"/>
      <c r="AHE19" s="974"/>
      <c r="AHF19" s="974"/>
      <c r="AHG19" s="974"/>
      <c r="AHH19" s="974"/>
      <c r="AHI19" s="974"/>
      <c r="AHJ19" s="974"/>
      <c r="AHK19" s="974"/>
      <c r="AHL19" s="974"/>
      <c r="AHM19" s="974"/>
      <c r="AHN19" s="974"/>
      <c r="AHO19" s="974"/>
      <c r="AHP19" s="974"/>
      <c r="AHQ19" s="974"/>
      <c r="AHR19" s="974"/>
      <c r="AHS19" s="974"/>
      <c r="AHT19" s="974"/>
      <c r="AHU19" s="974"/>
      <c r="AHV19" s="974"/>
      <c r="AHW19" s="974"/>
      <c r="AHX19" s="974"/>
      <c r="AHY19" s="974"/>
      <c r="AHZ19" s="974"/>
      <c r="AIA19" s="974"/>
      <c r="AIB19" s="974"/>
      <c r="AIC19" s="974"/>
      <c r="AID19" s="974"/>
      <c r="AIE19" s="974"/>
      <c r="AIF19" s="974"/>
      <c r="AIG19" s="974"/>
      <c r="AIH19" s="974"/>
      <c r="AII19" s="974"/>
      <c r="AIJ19" s="974"/>
      <c r="AIK19" s="974"/>
      <c r="AIL19" s="974"/>
      <c r="AIM19" s="974"/>
      <c r="AIN19" s="974"/>
      <c r="AIO19" s="974"/>
      <c r="AIP19" s="974"/>
      <c r="AIQ19" s="974"/>
      <c r="AIR19" s="974"/>
      <c r="AIS19" s="974"/>
      <c r="AIT19" s="974"/>
      <c r="AIU19" s="974"/>
      <c r="AIV19" s="974"/>
      <c r="AIW19" s="974"/>
      <c r="AIX19" s="974"/>
      <c r="AIY19" s="974"/>
      <c r="AIZ19" s="974"/>
      <c r="AJA19" s="974"/>
      <c r="AJB19" s="974"/>
      <c r="AJC19" s="974"/>
      <c r="AJD19" s="974"/>
      <c r="AJE19" s="974"/>
      <c r="AJF19" s="974"/>
      <c r="AJG19" s="974"/>
      <c r="AJH19" s="974"/>
      <c r="AJI19" s="974"/>
      <c r="AJJ19" s="974"/>
      <c r="AJK19" s="974"/>
      <c r="AJL19" s="974"/>
      <c r="AJM19" s="974"/>
      <c r="AJN19" s="974"/>
      <c r="AJO19" s="974"/>
      <c r="AJP19" s="974"/>
      <c r="AJQ19" s="974"/>
      <c r="AJR19" s="974"/>
      <c r="AJS19" s="974"/>
      <c r="AJT19" s="974"/>
      <c r="AJU19" s="974"/>
      <c r="AJV19" s="974"/>
      <c r="AJW19" s="974"/>
      <c r="AJX19" s="974"/>
      <c r="AJY19" s="974"/>
      <c r="AJZ19" s="974"/>
      <c r="AKA19" s="974"/>
      <c r="AKB19" s="974"/>
      <c r="AKC19" s="974"/>
      <c r="AKD19" s="974"/>
      <c r="AKE19" s="974"/>
      <c r="AKF19" s="974"/>
      <c r="AKG19" s="974"/>
      <c r="AKH19" s="974"/>
      <c r="AKI19" s="974"/>
      <c r="AKJ19" s="974"/>
      <c r="AKK19" s="974"/>
      <c r="AKL19" s="974"/>
      <c r="AKM19" s="974"/>
      <c r="AKN19" s="974"/>
      <c r="AKO19" s="974"/>
      <c r="AKP19" s="974"/>
      <c r="AKQ19" s="974"/>
      <c r="AKR19" s="974"/>
      <c r="AKS19" s="974"/>
      <c r="AKT19" s="974"/>
      <c r="AKU19" s="974"/>
      <c r="AKV19" s="974"/>
      <c r="AKW19" s="974"/>
      <c r="AKX19" s="974"/>
      <c r="AKY19" s="974"/>
      <c r="AKZ19" s="974"/>
      <c r="ALA19" s="974"/>
      <c r="ALB19" s="974"/>
      <c r="ALC19" s="974"/>
      <c r="ALD19" s="974"/>
      <c r="ALE19" s="974"/>
      <c r="ALF19" s="974"/>
      <c r="ALG19" s="974"/>
      <c r="ALH19" s="974"/>
      <c r="ALI19" s="974"/>
      <c r="ALJ19" s="974"/>
      <c r="ALK19" s="974"/>
      <c r="ALL19" s="974"/>
      <c r="ALM19" s="974"/>
      <c r="ALN19" s="974"/>
      <c r="ALO19" s="974"/>
      <c r="ALP19" s="974"/>
      <c r="ALQ19" s="974"/>
      <c r="ALR19" s="974"/>
      <c r="ALS19" s="974"/>
      <c r="ALT19" s="974"/>
      <c r="ALU19" s="974"/>
      <c r="ALV19" s="974"/>
      <c r="ALW19" s="974"/>
      <c r="ALX19" s="974"/>
      <c r="ALY19" s="974"/>
      <c r="ALZ19" s="974"/>
      <c r="AMA19" s="974"/>
      <c r="AMB19" s="974"/>
      <c r="AMC19" s="974"/>
      <c r="AMD19" s="974"/>
      <c r="AME19" s="974"/>
      <c r="AMF19" s="974"/>
      <c r="AMG19" s="974"/>
      <c r="AMH19" s="974"/>
      <c r="AMI19" s="974"/>
      <c r="AMJ19" s="974"/>
      <c r="AMK19" s="974"/>
      <c r="AML19" s="974"/>
      <c r="AMM19" s="974"/>
      <c r="AMN19" s="974"/>
      <c r="AMO19" s="974"/>
      <c r="AMP19" s="974"/>
      <c r="AMQ19" s="974"/>
      <c r="AMR19" s="974"/>
      <c r="AMS19" s="974"/>
      <c r="AMT19" s="974"/>
      <c r="AMU19" s="974"/>
      <c r="AMV19" s="974"/>
      <c r="AMW19" s="974"/>
      <c r="AMX19" s="974"/>
      <c r="AMY19" s="974"/>
      <c r="AMZ19" s="974"/>
      <c r="ANA19" s="974"/>
      <c r="ANB19" s="974"/>
      <c r="ANC19" s="974"/>
      <c r="AND19" s="974"/>
      <c r="ANE19" s="974"/>
      <c r="ANF19" s="974"/>
      <c r="ANG19" s="974"/>
      <c r="ANH19" s="974"/>
      <c r="ANI19" s="974"/>
      <c r="ANJ19" s="974"/>
      <c r="ANK19" s="974"/>
      <c r="ANL19" s="974"/>
      <c r="ANM19" s="974"/>
      <c r="ANN19" s="974"/>
      <c r="ANO19" s="974"/>
      <c r="ANP19" s="974"/>
      <c r="ANQ19" s="974"/>
      <c r="ANR19" s="974"/>
      <c r="ANS19" s="974"/>
      <c r="ANT19" s="974"/>
      <c r="ANU19" s="974"/>
      <c r="ANV19" s="974"/>
      <c r="ANW19" s="974"/>
      <c r="ANX19" s="974"/>
      <c r="ANY19" s="974"/>
      <c r="ANZ19" s="974"/>
      <c r="AOA19" s="974"/>
      <c r="AOB19" s="974"/>
      <c r="AOC19" s="974"/>
      <c r="AOD19" s="974"/>
      <c r="AOE19" s="974"/>
      <c r="AOF19" s="974"/>
      <c r="AOG19" s="974"/>
      <c r="AOH19" s="974"/>
      <c r="AOI19" s="974"/>
      <c r="AOJ19" s="974"/>
      <c r="AOK19" s="974"/>
      <c r="AOL19" s="974"/>
      <c r="AOM19" s="974"/>
      <c r="AON19" s="974"/>
      <c r="AOO19" s="974"/>
      <c r="AOP19" s="974"/>
      <c r="AOQ19" s="974"/>
      <c r="AOR19" s="974"/>
      <c r="AOS19" s="974"/>
      <c r="AOT19" s="974"/>
      <c r="AOU19" s="974"/>
      <c r="AOV19" s="974"/>
      <c r="AOW19" s="974"/>
      <c r="AOX19" s="974"/>
      <c r="AOY19" s="974"/>
      <c r="AOZ19" s="974"/>
      <c r="APA19" s="974"/>
      <c r="APB19" s="974"/>
      <c r="APC19" s="974"/>
      <c r="APD19" s="974"/>
      <c r="APE19" s="974"/>
      <c r="APF19" s="974"/>
      <c r="APG19" s="974"/>
      <c r="APH19" s="974"/>
      <c r="API19" s="974"/>
      <c r="APJ19" s="974"/>
      <c r="APK19" s="974"/>
      <c r="APL19" s="974"/>
      <c r="APM19" s="974"/>
      <c r="APN19" s="974"/>
      <c r="APO19" s="974"/>
      <c r="APP19" s="974"/>
      <c r="APQ19" s="974"/>
      <c r="APR19" s="974"/>
      <c r="APS19" s="974"/>
      <c r="APT19" s="974"/>
      <c r="APU19" s="974"/>
      <c r="APV19" s="974"/>
      <c r="APW19" s="974"/>
      <c r="APX19" s="974"/>
      <c r="APY19" s="974"/>
      <c r="APZ19" s="974"/>
      <c r="AQA19" s="974"/>
      <c r="AQB19" s="974"/>
      <c r="AQC19" s="974"/>
      <c r="AQD19" s="974"/>
      <c r="AQE19" s="974"/>
      <c r="AQF19" s="974"/>
      <c r="AQG19" s="974"/>
      <c r="AQH19" s="974"/>
      <c r="AQI19" s="974"/>
      <c r="AQJ19" s="974"/>
      <c r="AQK19" s="974"/>
      <c r="AQL19" s="974"/>
      <c r="AQM19" s="974"/>
      <c r="AQN19" s="974"/>
      <c r="AQO19" s="974"/>
      <c r="AQP19" s="974"/>
      <c r="AQQ19" s="974"/>
      <c r="AQR19" s="974"/>
      <c r="AQS19" s="974"/>
      <c r="AQT19" s="974"/>
      <c r="AQU19" s="974"/>
      <c r="AQV19" s="974"/>
      <c r="AQW19" s="974"/>
      <c r="AQX19" s="974"/>
      <c r="AQY19" s="974"/>
      <c r="AQZ19" s="974"/>
      <c r="ARA19" s="974"/>
      <c r="ARB19" s="974"/>
      <c r="ARC19" s="974"/>
      <c r="ARD19" s="974"/>
      <c r="ARE19" s="974"/>
      <c r="ARF19" s="974"/>
      <c r="ARG19" s="974"/>
      <c r="ARH19" s="974"/>
      <c r="ARI19" s="974"/>
      <c r="ARJ19" s="974"/>
      <c r="ARK19" s="974"/>
      <c r="ARL19" s="974"/>
      <c r="ARM19" s="974"/>
      <c r="ARN19" s="974"/>
      <c r="ARO19" s="974"/>
      <c r="ARP19" s="974"/>
      <c r="ARQ19" s="974"/>
      <c r="ARR19" s="974"/>
      <c r="ARS19" s="974"/>
      <c r="ART19" s="974"/>
      <c r="ARU19" s="974"/>
      <c r="ARV19" s="974"/>
      <c r="ARW19" s="974"/>
      <c r="ARX19" s="974"/>
      <c r="ARY19" s="974"/>
      <c r="ARZ19" s="974"/>
      <c r="ASA19" s="974"/>
      <c r="ASB19" s="974"/>
      <c r="ASC19" s="974"/>
      <c r="ASD19" s="974"/>
      <c r="ASE19" s="974"/>
      <c r="ASF19" s="974"/>
      <c r="ASG19" s="974"/>
      <c r="ASH19" s="974"/>
      <c r="ASI19" s="974"/>
      <c r="ASJ19" s="974"/>
      <c r="ASK19" s="974"/>
      <c r="ASL19" s="974"/>
      <c r="ASM19" s="974"/>
      <c r="ASN19" s="974"/>
      <c r="ASO19" s="974"/>
      <c r="ASP19" s="974"/>
      <c r="ASQ19" s="974"/>
      <c r="ASR19" s="974"/>
      <c r="ASS19" s="974"/>
      <c r="AST19" s="974"/>
      <c r="ASU19" s="974"/>
      <c r="ASV19" s="974"/>
      <c r="ASW19" s="974"/>
      <c r="ASX19" s="974"/>
      <c r="ASY19" s="974"/>
      <c r="ASZ19" s="974"/>
      <c r="ATA19" s="974"/>
      <c r="ATB19" s="974"/>
      <c r="ATC19" s="974"/>
      <c r="ATD19" s="974"/>
      <c r="ATE19" s="974"/>
      <c r="ATF19" s="974"/>
      <c r="ATG19" s="974"/>
      <c r="ATH19" s="974"/>
      <c r="ATI19" s="974"/>
      <c r="ATJ19" s="974"/>
      <c r="ATK19" s="974"/>
      <c r="ATL19" s="974"/>
      <c r="ATM19" s="974"/>
      <c r="ATN19" s="974"/>
      <c r="ATO19" s="974"/>
      <c r="ATP19" s="974"/>
      <c r="ATQ19" s="974"/>
      <c r="ATR19" s="974"/>
      <c r="ATS19" s="974"/>
      <c r="ATT19" s="974"/>
      <c r="ATU19" s="974"/>
      <c r="ATV19" s="974"/>
      <c r="ATW19" s="974"/>
      <c r="ATX19" s="974"/>
      <c r="ATY19" s="974"/>
      <c r="ATZ19" s="974"/>
      <c r="AUA19" s="974"/>
      <c r="AUB19" s="974"/>
      <c r="AUC19" s="974"/>
      <c r="AUD19" s="974"/>
      <c r="AUE19" s="974"/>
      <c r="AUF19" s="974"/>
      <c r="AUG19" s="974"/>
      <c r="AUH19" s="974"/>
      <c r="AUI19" s="974"/>
      <c r="AUJ19" s="974"/>
      <c r="AUK19" s="974"/>
      <c r="AUL19" s="974"/>
      <c r="AUM19" s="974"/>
      <c r="AUN19" s="974"/>
      <c r="AUO19" s="974"/>
      <c r="AUP19" s="974"/>
      <c r="AUQ19" s="974"/>
      <c r="AUR19" s="974"/>
      <c r="AUS19" s="974"/>
      <c r="AUT19" s="974"/>
      <c r="AUU19" s="974"/>
      <c r="AUV19" s="974"/>
      <c r="AUW19" s="974"/>
      <c r="AUX19" s="974"/>
      <c r="AUY19" s="974"/>
      <c r="AUZ19" s="974"/>
      <c r="AVA19" s="974"/>
      <c r="AVB19" s="974"/>
      <c r="AVC19" s="974"/>
      <c r="AVD19" s="974"/>
      <c r="AVE19" s="974"/>
      <c r="AVF19" s="974"/>
      <c r="AVG19" s="974"/>
      <c r="AVH19" s="974"/>
      <c r="AVI19" s="974"/>
      <c r="AVJ19" s="974"/>
      <c r="AVK19" s="974"/>
      <c r="AVL19" s="974"/>
      <c r="AVM19" s="974"/>
      <c r="AVN19" s="974"/>
      <c r="AVO19" s="974"/>
      <c r="AVP19" s="974"/>
      <c r="AVQ19" s="974"/>
      <c r="AVR19" s="974"/>
      <c r="AVS19" s="974"/>
      <c r="AVT19" s="974"/>
      <c r="AVU19" s="974"/>
      <c r="AVV19" s="974"/>
      <c r="AVW19" s="974"/>
      <c r="AVX19" s="974"/>
      <c r="AVY19" s="974"/>
      <c r="AVZ19" s="974"/>
      <c r="AWA19" s="974"/>
      <c r="AWB19" s="974"/>
      <c r="AWC19" s="974"/>
      <c r="AWD19" s="974"/>
      <c r="AWE19" s="974"/>
      <c r="AWF19" s="974"/>
      <c r="AWG19" s="974"/>
      <c r="AWH19" s="974"/>
      <c r="AWI19" s="974"/>
      <c r="AWJ19" s="974"/>
      <c r="AWK19" s="974"/>
      <c r="AWL19" s="974"/>
      <c r="AWM19" s="974"/>
      <c r="AWN19" s="974"/>
      <c r="AWO19" s="974"/>
      <c r="AWP19" s="974"/>
      <c r="AWQ19" s="974"/>
      <c r="AWR19" s="974"/>
      <c r="AWS19" s="974"/>
      <c r="AWT19" s="974"/>
      <c r="AWU19" s="974"/>
      <c r="AWV19" s="974"/>
      <c r="AWW19" s="974"/>
      <c r="AWX19" s="974"/>
      <c r="AWY19" s="974"/>
      <c r="AWZ19" s="974"/>
      <c r="AXA19" s="974"/>
      <c r="AXB19" s="974"/>
      <c r="AXC19" s="974"/>
      <c r="AXD19" s="974"/>
      <c r="AXE19" s="974"/>
      <c r="AXF19" s="974"/>
      <c r="AXG19" s="974"/>
      <c r="AXH19" s="974"/>
      <c r="AXI19" s="974"/>
      <c r="AXJ19" s="974"/>
      <c r="AXK19" s="974"/>
      <c r="AXL19" s="974"/>
      <c r="AXM19" s="974"/>
      <c r="AXN19" s="974"/>
      <c r="AXO19" s="974"/>
      <c r="AXP19" s="974"/>
      <c r="AXQ19" s="974"/>
      <c r="AXR19" s="974"/>
      <c r="AXS19" s="974"/>
      <c r="AXT19" s="974"/>
      <c r="AXU19" s="974"/>
      <c r="AXV19" s="974"/>
      <c r="AXW19" s="974"/>
      <c r="AXX19" s="974"/>
      <c r="AXY19" s="974"/>
      <c r="AXZ19" s="974"/>
      <c r="AYA19" s="974"/>
      <c r="AYB19" s="974"/>
      <c r="AYC19" s="974"/>
      <c r="AYD19" s="974"/>
      <c r="AYE19" s="974"/>
      <c r="AYF19" s="974"/>
      <c r="AYG19" s="974"/>
      <c r="AYH19" s="974"/>
      <c r="AYI19" s="974"/>
      <c r="AYJ19" s="974"/>
      <c r="AYK19" s="974"/>
      <c r="AYL19" s="974"/>
      <c r="AYM19" s="974"/>
      <c r="AYN19" s="974"/>
      <c r="AYO19" s="974"/>
      <c r="AYP19" s="974"/>
      <c r="AYQ19" s="974"/>
      <c r="AYR19" s="974"/>
      <c r="AYS19" s="974"/>
      <c r="AYT19" s="974"/>
      <c r="AYU19" s="974"/>
      <c r="AYV19" s="974"/>
      <c r="AYW19" s="974"/>
      <c r="AYX19" s="974"/>
      <c r="AYY19" s="974"/>
      <c r="AYZ19" s="974"/>
      <c r="AZA19" s="974"/>
      <c r="AZB19" s="974"/>
      <c r="AZC19" s="974"/>
      <c r="AZD19" s="974"/>
      <c r="AZE19" s="974"/>
      <c r="AZF19" s="974"/>
      <c r="AZG19" s="974"/>
      <c r="AZH19" s="974"/>
      <c r="AZI19" s="974"/>
      <c r="AZJ19" s="974"/>
      <c r="AZK19" s="974"/>
      <c r="AZL19" s="974"/>
      <c r="AZM19" s="974"/>
      <c r="AZN19" s="974"/>
      <c r="AZO19" s="974"/>
      <c r="AZP19" s="974"/>
      <c r="AZQ19" s="974"/>
      <c r="AZR19" s="974"/>
      <c r="AZS19" s="974"/>
      <c r="AZT19" s="974"/>
      <c r="AZU19" s="974"/>
      <c r="AZV19" s="974"/>
      <c r="AZW19" s="974"/>
      <c r="AZX19" s="974"/>
      <c r="AZY19" s="974"/>
      <c r="AZZ19" s="974"/>
      <c r="BAA19" s="974"/>
      <c r="BAB19" s="974"/>
      <c r="BAC19" s="974"/>
      <c r="BAD19" s="974"/>
      <c r="BAE19" s="974"/>
      <c r="BAF19" s="974"/>
      <c r="BAG19" s="974"/>
      <c r="BAH19" s="974"/>
      <c r="BAI19" s="974"/>
      <c r="BAJ19" s="974"/>
      <c r="BAK19" s="974"/>
      <c r="BAL19" s="974"/>
      <c r="BAM19" s="974"/>
      <c r="BAN19" s="974"/>
      <c r="BAO19" s="974"/>
      <c r="BAP19" s="974"/>
      <c r="BAQ19" s="974"/>
      <c r="BAR19" s="974"/>
      <c r="BAS19" s="974"/>
      <c r="BAT19" s="974"/>
      <c r="BAU19" s="974"/>
      <c r="BAV19" s="974"/>
      <c r="BAW19" s="974"/>
      <c r="BAX19" s="974"/>
      <c r="BAY19" s="974"/>
      <c r="BAZ19" s="974"/>
      <c r="BBA19" s="974"/>
      <c r="BBB19" s="974"/>
      <c r="BBC19" s="974"/>
      <c r="BBD19" s="974"/>
      <c r="BBE19" s="974"/>
      <c r="BBF19" s="974"/>
      <c r="BBG19" s="974"/>
      <c r="BBH19" s="974"/>
      <c r="BBI19" s="974"/>
      <c r="BBJ19" s="974"/>
      <c r="BBK19" s="974"/>
      <c r="BBL19" s="974"/>
      <c r="BBM19" s="974"/>
      <c r="BBN19" s="974"/>
      <c r="BBO19" s="974"/>
      <c r="BBP19" s="974"/>
      <c r="BBQ19" s="974"/>
      <c r="BBR19" s="974"/>
      <c r="BBS19" s="974"/>
      <c r="BBT19" s="974"/>
      <c r="BBU19" s="974"/>
      <c r="BBV19" s="974"/>
      <c r="BBW19" s="974"/>
      <c r="BBX19" s="974"/>
      <c r="BBY19" s="974"/>
      <c r="BBZ19" s="974"/>
      <c r="BCA19" s="974"/>
      <c r="BCB19" s="974"/>
      <c r="BCC19" s="974"/>
      <c r="BCD19" s="974"/>
      <c r="BCE19" s="974"/>
      <c r="BCF19" s="974"/>
      <c r="BCG19" s="974"/>
      <c r="BCH19" s="974"/>
      <c r="BCI19" s="974"/>
      <c r="BCJ19" s="974"/>
      <c r="BCK19" s="974"/>
      <c r="BCL19" s="974"/>
      <c r="BCM19" s="974"/>
      <c r="BCN19" s="974"/>
      <c r="BCO19" s="974"/>
      <c r="BCP19" s="974"/>
      <c r="BCQ19" s="974"/>
      <c r="BCR19" s="974"/>
      <c r="BCS19" s="974"/>
      <c r="BCT19" s="974"/>
      <c r="BCU19" s="974"/>
      <c r="BCV19" s="974"/>
      <c r="BCW19" s="974"/>
      <c r="BCX19" s="974"/>
      <c r="BCY19" s="974"/>
      <c r="BCZ19" s="974"/>
      <c r="BDA19" s="974"/>
      <c r="BDB19" s="974"/>
      <c r="BDC19" s="974"/>
      <c r="BDD19" s="974"/>
      <c r="BDE19" s="974"/>
      <c r="BDF19" s="974"/>
      <c r="BDG19" s="974"/>
      <c r="BDH19" s="974"/>
      <c r="BDI19" s="974"/>
      <c r="BDJ19" s="974"/>
      <c r="BDK19" s="974"/>
      <c r="BDL19" s="974"/>
      <c r="BDM19" s="974"/>
      <c r="BDN19" s="974"/>
      <c r="BDO19" s="974"/>
      <c r="BDP19" s="974"/>
      <c r="BDQ19" s="974"/>
      <c r="BDR19" s="974"/>
      <c r="BDS19" s="974"/>
      <c r="BDT19" s="974"/>
      <c r="BDU19" s="974"/>
      <c r="BDV19" s="974"/>
      <c r="BDW19" s="974"/>
      <c r="BDX19" s="974"/>
      <c r="BDY19" s="974"/>
      <c r="BDZ19" s="974"/>
      <c r="BEA19" s="974"/>
      <c r="BEB19" s="974"/>
      <c r="BEC19" s="974"/>
      <c r="BED19" s="974"/>
      <c r="BEE19" s="974"/>
      <c r="BEF19" s="974"/>
      <c r="BEG19" s="974"/>
      <c r="BEH19" s="974"/>
      <c r="BEI19" s="974"/>
      <c r="BEJ19" s="974"/>
      <c r="BEK19" s="974"/>
      <c r="BEL19" s="974"/>
      <c r="BEM19" s="974"/>
      <c r="BEN19" s="974"/>
      <c r="BEO19" s="974"/>
      <c r="BEP19" s="974"/>
      <c r="BEQ19" s="974"/>
      <c r="BER19" s="974"/>
      <c r="BES19" s="974"/>
      <c r="BET19" s="974"/>
      <c r="BEU19" s="974"/>
      <c r="BEV19" s="974"/>
      <c r="BEW19" s="974"/>
      <c r="BEX19" s="974"/>
      <c r="BEY19" s="974"/>
      <c r="BEZ19" s="974"/>
      <c r="BFA19" s="974"/>
      <c r="BFB19" s="974"/>
      <c r="BFC19" s="974"/>
      <c r="BFD19" s="974"/>
      <c r="BFE19" s="974"/>
      <c r="BFF19" s="974"/>
      <c r="BFG19" s="974"/>
      <c r="BFH19" s="974"/>
      <c r="BFI19" s="974"/>
      <c r="BFJ19" s="974"/>
      <c r="BFK19" s="974"/>
      <c r="BFL19" s="974"/>
      <c r="BFM19" s="974"/>
      <c r="BFN19" s="974"/>
      <c r="BFO19" s="974"/>
      <c r="BFP19" s="974"/>
      <c r="BFQ19" s="974"/>
      <c r="BFR19" s="974"/>
      <c r="BFS19" s="974"/>
      <c r="BFT19" s="974"/>
      <c r="BFU19" s="974"/>
      <c r="BFV19" s="974"/>
      <c r="BFW19" s="974"/>
      <c r="BFX19" s="974"/>
      <c r="BFY19" s="974"/>
      <c r="BFZ19" s="974"/>
      <c r="BGA19" s="974"/>
      <c r="BGB19" s="974"/>
      <c r="BGC19" s="974"/>
      <c r="BGD19" s="974"/>
      <c r="BGE19" s="974"/>
      <c r="BGF19" s="974"/>
      <c r="BGG19" s="974"/>
      <c r="BGH19" s="974"/>
      <c r="BGI19" s="974"/>
      <c r="BGJ19" s="974"/>
      <c r="BGK19" s="974"/>
      <c r="BGL19" s="974"/>
      <c r="BGM19" s="974"/>
      <c r="BGN19" s="974"/>
      <c r="BGO19" s="974"/>
      <c r="BGP19" s="974"/>
      <c r="BGQ19" s="974"/>
      <c r="BGR19" s="974"/>
      <c r="BGS19" s="974"/>
      <c r="BGT19" s="974"/>
      <c r="BGU19" s="974"/>
      <c r="BGV19" s="974"/>
      <c r="BGW19" s="974"/>
      <c r="BGX19" s="974"/>
      <c r="BGY19" s="974"/>
      <c r="BGZ19" s="974"/>
      <c r="BHA19" s="974"/>
      <c r="BHB19" s="974"/>
      <c r="BHC19" s="974"/>
      <c r="BHD19" s="974"/>
      <c r="BHE19" s="974"/>
      <c r="BHF19" s="974"/>
      <c r="BHG19" s="974"/>
      <c r="BHH19" s="974"/>
      <c r="BHI19" s="974"/>
      <c r="BHJ19" s="974"/>
      <c r="BHK19" s="974"/>
      <c r="BHL19" s="974"/>
      <c r="BHM19" s="974"/>
      <c r="BHN19" s="974"/>
      <c r="BHO19" s="974"/>
      <c r="BHP19" s="974"/>
      <c r="BHQ19" s="974"/>
      <c r="BHR19" s="974"/>
      <c r="BHS19" s="974"/>
      <c r="BHT19" s="974"/>
      <c r="BHU19" s="974"/>
      <c r="BHV19" s="974"/>
      <c r="BHW19" s="974"/>
      <c r="BHX19" s="974"/>
      <c r="BHY19" s="974"/>
      <c r="BHZ19" s="974"/>
      <c r="BIA19" s="974"/>
      <c r="BIB19" s="974"/>
      <c r="BIC19" s="974"/>
      <c r="BID19" s="974"/>
      <c r="BIE19" s="974"/>
      <c r="BIF19" s="974"/>
      <c r="BIG19" s="974"/>
      <c r="BIH19" s="974"/>
      <c r="BII19" s="974"/>
      <c r="BIJ19" s="974"/>
      <c r="BIK19" s="974"/>
      <c r="BIL19" s="974"/>
      <c r="BIM19" s="974"/>
      <c r="BIN19" s="974"/>
      <c r="BIO19" s="974"/>
      <c r="BIP19" s="974"/>
      <c r="BIQ19" s="974"/>
      <c r="BIR19" s="974"/>
      <c r="BIS19" s="974"/>
      <c r="BIT19" s="974"/>
      <c r="BIU19" s="974"/>
      <c r="BIV19" s="974"/>
      <c r="BIW19" s="974"/>
      <c r="BIX19" s="974"/>
      <c r="BIY19" s="974"/>
      <c r="BIZ19" s="974"/>
      <c r="BJA19" s="974"/>
      <c r="BJB19" s="974"/>
      <c r="BJC19" s="974"/>
      <c r="BJD19" s="974"/>
      <c r="BJE19" s="974"/>
      <c r="BJF19" s="974"/>
      <c r="BJG19" s="974"/>
      <c r="BJH19" s="974"/>
      <c r="BJI19" s="974"/>
      <c r="BJJ19" s="974"/>
      <c r="BJK19" s="974"/>
      <c r="BJL19" s="974"/>
      <c r="BJM19" s="974"/>
      <c r="BJN19" s="974"/>
      <c r="BJO19" s="974"/>
      <c r="BJP19" s="974"/>
      <c r="BJQ19" s="974"/>
      <c r="BJR19" s="974"/>
      <c r="BJS19" s="974"/>
      <c r="BJT19" s="974"/>
      <c r="BJU19" s="974"/>
      <c r="BJV19" s="974"/>
      <c r="BJW19" s="974"/>
      <c r="BJX19" s="974"/>
      <c r="BJY19" s="974"/>
      <c r="BJZ19" s="974"/>
      <c r="BKA19" s="974"/>
      <c r="BKB19" s="974"/>
      <c r="BKC19" s="974"/>
      <c r="BKD19" s="974"/>
      <c r="BKE19" s="974"/>
      <c r="BKF19" s="974"/>
      <c r="BKG19" s="974"/>
      <c r="BKH19" s="974"/>
      <c r="BKI19" s="974"/>
      <c r="BKJ19" s="974"/>
      <c r="BKK19" s="974"/>
      <c r="BKL19" s="974"/>
      <c r="BKM19" s="974"/>
      <c r="BKN19" s="974"/>
      <c r="BKO19" s="974"/>
      <c r="BKP19" s="974"/>
      <c r="BKQ19" s="974"/>
      <c r="BKR19" s="974"/>
      <c r="BKS19" s="974"/>
      <c r="BKT19" s="974"/>
      <c r="BKU19" s="974"/>
      <c r="BKV19" s="974"/>
      <c r="BKW19" s="974"/>
      <c r="BKX19" s="974"/>
      <c r="BKY19" s="974"/>
      <c r="BKZ19" s="974"/>
      <c r="BLA19" s="974"/>
      <c r="BLB19" s="974"/>
      <c r="BLC19" s="974"/>
      <c r="BLD19" s="974"/>
      <c r="BLE19" s="974"/>
      <c r="BLF19" s="974"/>
      <c r="BLG19" s="974"/>
      <c r="BLH19" s="974"/>
      <c r="BLI19" s="974"/>
      <c r="BLJ19" s="974"/>
      <c r="BLK19" s="974"/>
      <c r="BLL19" s="974"/>
      <c r="BLM19" s="974"/>
      <c r="BLN19" s="974"/>
      <c r="BLO19" s="974"/>
      <c r="BLP19" s="974"/>
      <c r="BLQ19" s="974"/>
      <c r="BLR19" s="974"/>
      <c r="BLS19" s="974"/>
      <c r="BLT19" s="974"/>
      <c r="BLU19" s="974"/>
      <c r="BLV19" s="974"/>
      <c r="BLW19" s="974"/>
      <c r="BLX19" s="974"/>
      <c r="BLY19" s="974"/>
      <c r="BLZ19" s="974"/>
      <c r="BMA19" s="974"/>
      <c r="BMB19" s="974"/>
      <c r="BMC19" s="974"/>
      <c r="BMD19" s="974"/>
      <c r="BME19" s="974"/>
      <c r="BMF19" s="974"/>
      <c r="BMG19" s="974"/>
      <c r="BMH19" s="974"/>
      <c r="BMI19" s="974"/>
      <c r="BMJ19" s="974"/>
      <c r="BMK19" s="974"/>
      <c r="BML19" s="974"/>
      <c r="BMM19" s="974"/>
      <c r="BMN19" s="974"/>
      <c r="BMO19" s="974"/>
      <c r="BMP19" s="974"/>
      <c r="BMQ19" s="974"/>
      <c r="BMR19" s="974"/>
      <c r="BMS19" s="974"/>
      <c r="BMT19" s="974"/>
      <c r="BMU19" s="974"/>
      <c r="BMV19" s="974"/>
      <c r="BMW19" s="974"/>
      <c r="BMX19" s="974"/>
      <c r="BMY19" s="974"/>
      <c r="BMZ19" s="974"/>
      <c r="BNA19" s="974"/>
      <c r="BNB19" s="974"/>
      <c r="BNC19" s="974"/>
      <c r="BND19" s="974"/>
      <c r="BNE19" s="974"/>
      <c r="BNF19" s="974"/>
      <c r="BNG19" s="974"/>
      <c r="BNH19" s="974"/>
      <c r="BNI19" s="974"/>
      <c r="BNJ19" s="974"/>
      <c r="BNK19" s="974"/>
      <c r="BNL19" s="974"/>
      <c r="BNM19" s="974"/>
      <c r="BNN19" s="974"/>
      <c r="BNO19" s="974"/>
      <c r="BNP19" s="974"/>
      <c r="BNQ19" s="974"/>
      <c r="BNR19" s="974"/>
      <c r="BNS19" s="974"/>
      <c r="BNT19" s="974"/>
      <c r="BNU19" s="974"/>
      <c r="BNV19" s="974"/>
      <c r="BNW19" s="974"/>
      <c r="BNX19" s="974"/>
      <c r="BNY19" s="974"/>
      <c r="BNZ19" s="974"/>
      <c r="BOA19" s="974"/>
      <c r="BOB19" s="974"/>
      <c r="BOC19" s="974"/>
      <c r="BOD19" s="974"/>
      <c r="BOE19" s="974"/>
      <c r="BOF19" s="974"/>
      <c r="BOG19" s="974"/>
      <c r="BOH19" s="974"/>
      <c r="BOI19" s="974"/>
      <c r="BOJ19" s="974"/>
      <c r="BOK19" s="974"/>
      <c r="BOL19" s="974"/>
      <c r="BOM19" s="974"/>
      <c r="BON19" s="974"/>
      <c r="BOO19" s="974"/>
      <c r="BOP19" s="974"/>
      <c r="BOQ19" s="974"/>
      <c r="BOR19" s="974"/>
      <c r="BOS19" s="974"/>
      <c r="BOT19" s="974"/>
      <c r="BOU19" s="974"/>
      <c r="BOV19" s="974"/>
      <c r="BOW19" s="974"/>
      <c r="BOX19" s="974"/>
      <c r="BOY19" s="974"/>
      <c r="BOZ19" s="974"/>
      <c r="BPA19" s="974"/>
      <c r="BPB19" s="974"/>
      <c r="BPC19" s="974"/>
      <c r="BPD19" s="974"/>
      <c r="BPE19" s="974"/>
      <c r="BPF19" s="974"/>
      <c r="BPG19" s="974"/>
      <c r="BPH19" s="974"/>
      <c r="BPI19" s="974"/>
      <c r="BPJ19" s="974"/>
      <c r="BPK19" s="974"/>
      <c r="BPL19" s="974"/>
      <c r="BPM19" s="974"/>
      <c r="BPN19" s="974"/>
      <c r="BPO19" s="974"/>
      <c r="BPP19" s="974"/>
      <c r="BPQ19" s="974"/>
      <c r="BPR19" s="974"/>
      <c r="BPS19" s="974"/>
      <c r="BPT19" s="974"/>
      <c r="BPU19" s="974"/>
      <c r="BPV19" s="974"/>
      <c r="BPW19" s="974"/>
      <c r="BPX19" s="974"/>
      <c r="BPY19" s="974"/>
      <c r="BPZ19" s="974"/>
      <c r="BQA19" s="974"/>
      <c r="BQB19" s="974"/>
      <c r="BQC19" s="974"/>
      <c r="BQD19" s="974"/>
      <c r="BQE19" s="974"/>
      <c r="BQF19" s="974"/>
      <c r="BQG19" s="974"/>
      <c r="BQH19" s="974"/>
      <c r="BQI19" s="974"/>
      <c r="BQJ19" s="974"/>
      <c r="BQK19" s="974"/>
      <c r="BQL19" s="974"/>
      <c r="BQM19" s="974"/>
      <c r="BQN19" s="974"/>
      <c r="BQO19" s="974"/>
      <c r="BQP19" s="974"/>
      <c r="BQQ19" s="974"/>
      <c r="BQR19" s="974"/>
      <c r="BQS19" s="974"/>
      <c r="BQT19" s="974"/>
      <c r="BQU19" s="974"/>
      <c r="BQV19" s="974"/>
      <c r="BQW19" s="974"/>
      <c r="BQX19" s="974"/>
      <c r="BQY19" s="974"/>
      <c r="BQZ19" s="974"/>
      <c r="BRA19" s="974"/>
      <c r="BRB19" s="974"/>
      <c r="BRC19" s="974"/>
      <c r="BRD19" s="974"/>
      <c r="BRE19" s="974"/>
      <c r="BRF19" s="974"/>
      <c r="BRG19" s="974"/>
      <c r="BRH19" s="974"/>
      <c r="BRI19" s="974"/>
      <c r="BRJ19" s="974"/>
      <c r="BRK19" s="974"/>
      <c r="BRL19" s="974"/>
      <c r="BRM19" s="974"/>
      <c r="BRN19" s="974"/>
      <c r="BRO19" s="974"/>
      <c r="BRP19" s="974"/>
      <c r="BRQ19" s="974"/>
      <c r="BRR19" s="974"/>
      <c r="BRS19" s="974"/>
      <c r="BRT19" s="974"/>
      <c r="BRU19" s="974"/>
      <c r="BRV19" s="974"/>
      <c r="BRW19" s="974"/>
      <c r="BRX19" s="974"/>
      <c r="BRY19" s="974"/>
      <c r="BRZ19" s="974"/>
      <c r="BSA19" s="974"/>
      <c r="BSB19" s="974"/>
      <c r="BSC19" s="974"/>
      <c r="BSD19" s="974"/>
      <c r="BSE19" s="974"/>
      <c r="BSF19" s="974"/>
      <c r="BSG19" s="974"/>
      <c r="BSH19" s="974"/>
      <c r="BSI19" s="974"/>
      <c r="BSJ19" s="974"/>
      <c r="BSK19" s="974"/>
      <c r="BSL19" s="974"/>
      <c r="BSM19" s="974"/>
      <c r="BSN19" s="974"/>
      <c r="BSO19" s="974"/>
      <c r="BSP19" s="974"/>
      <c r="BSQ19" s="974"/>
      <c r="BSR19" s="974"/>
      <c r="BSS19" s="974"/>
      <c r="BST19" s="974"/>
      <c r="BSU19" s="974"/>
      <c r="BSV19" s="974"/>
      <c r="BSW19" s="974"/>
      <c r="BSX19" s="974"/>
      <c r="BSY19" s="974"/>
      <c r="BSZ19" s="974"/>
      <c r="BTA19" s="974"/>
      <c r="BTB19" s="974"/>
      <c r="BTC19" s="974"/>
      <c r="BTD19" s="974"/>
      <c r="BTE19" s="974"/>
      <c r="BTF19" s="974"/>
      <c r="BTG19" s="974"/>
      <c r="BTH19" s="974"/>
      <c r="BTI19" s="974"/>
      <c r="BTJ19" s="974"/>
      <c r="BTK19" s="974"/>
      <c r="BTL19" s="974"/>
      <c r="BTM19" s="974"/>
      <c r="BTN19" s="974"/>
      <c r="BTO19" s="974"/>
      <c r="BTP19" s="974"/>
      <c r="BTQ19" s="974"/>
      <c r="BTR19" s="974"/>
      <c r="BTS19" s="974"/>
      <c r="BTT19" s="974"/>
      <c r="BTU19" s="974"/>
      <c r="BTV19" s="974"/>
      <c r="BTW19" s="974"/>
      <c r="BTX19" s="974"/>
      <c r="BTY19" s="974"/>
      <c r="BTZ19" s="974"/>
      <c r="BUA19" s="974"/>
      <c r="BUB19" s="974"/>
      <c r="BUC19" s="974"/>
      <c r="BUD19" s="974"/>
      <c r="BUE19" s="974"/>
      <c r="BUF19" s="974"/>
      <c r="BUG19" s="974"/>
      <c r="BUH19" s="974"/>
      <c r="BUI19" s="974"/>
      <c r="BUJ19" s="974"/>
      <c r="BUK19" s="974"/>
      <c r="BUL19" s="974"/>
      <c r="BUM19" s="974"/>
      <c r="BUN19" s="974"/>
      <c r="BUO19" s="974"/>
      <c r="BUP19" s="974"/>
      <c r="BUQ19" s="974"/>
      <c r="BUR19" s="974"/>
      <c r="BUS19" s="974"/>
      <c r="BUT19" s="974"/>
      <c r="BUU19" s="974"/>
      <c r="BUV19" s="974"/>
      <c r="BUW19" s="974"/>
      <c r="BUX19" s="974"/>
      <c r="BUY19" s="974"/>
      <c r="BUZ19" s="974"/>
      <c r="BVA19" s="974"/>
      <c r="BVB19" s="974"/>
      <c r="BVC19" s="974"/>
      <c r="BVD19" s="974"/>
      <c r="BVE19" s="974"/>
      <c r="BVF19" s="974"/>
      <c r="BVG19" s="974"/>
      <c r="BVH19" s="974"/>
      <c r="BVI19" s="974"/>
      <c r="BVJ19" s="974"/>
      <c r="BVK19" s="974"/>
      <c r="BVL19" s="974"/>
      <c r="BVM19" s="974"/>
      <c r="BVN19" s="974"/>
      <c r="BVO19" s="974"/>
      <c r="BVP19" s="974"/>
      <c r="BVQ19" s="974"/>
      <c r="BVR19" s="974"/>
      <c r="BVS19" s="974"/>
      <c r="BVT19" s="974"/>
      <c r="BVU19" s="974"/>
      <c r="BVV19" s="974"/>
      <c r="BVW19" s="974"/>
      <c r="BVX19" s="974"/>
      <c r="BVY19" s="974"/>
      <c r="BVZ19" s="974"/>
      <c r="BWA19" s="974"/>
      <c r="BWB19" s="974"/>
      <c r="BWC19" s="974"/>
      <c r="BWD19" s="974"/>
      <c r="BWE19" s="974"/>
      <c r="BWF19" s="974"/>
      <c r="BWG19" s="974"/>
      <c r="BWH19" s="974"/>
      <c r="BWI19" s="974"/>
      <c r="BWJ19" s="974"/>
      <c r="BWK19" s="974"/>
      <c r="BWL19" s="974"/>
      <c r="BWM19" s="974"/>
      <c r="BWN19" s="974"/>
      <c r="BWO19" s="974"/>
      <c r="BWP19" s="974"/>
      <c r="BWQ19" s="974"/>
      <c r="BWR19" s="974"/>
      <c r="BWS19" s="974"/>
      <c r="BWT19" s="974"/>
      <c r="BWU19" s="974"/>
      <c r="BWV19" s="974"/>
      <c r="BWW19" s="974"/>
      <c r="BWX19" s="974"/>
      <c r="BWY19" s="974"/>
      <c r="BWZ19" s="974"/>
      <c r="BXA19" s="974"/>
      <c r="BXB19" s="974"/>
      <c r="BXC19" s="974"/>
      <c r="BXD19" s="974"/>
      <c r="BXE19" s="974"/>
      <c r="BXF19" s="974"/>
      <c r="BXG19" s="974"/>
      <c r="BXH19" s="974"/>
      <c r="BXI19" s="974"/>
      <c r="BXJ19" s="974"/>
      <c r="BXK19" s="974"/>
      <c r="BXL19" s="974"/>
      <c r="BXM19" s="974"/>
      <c r="BXN19" s="974"/>
      <c r="BXO19" s="974"/>
      <c r="BXP19" s="974"/>
      <c r="BXQ19" s="974"/>
      <c r="BXR19" s="974"/>
      <c r="BXS19" s="974"/>
      <c r="BXT19" s="974"/>
      <c r="BXU19" s="974"/>
      <c r="BXV19" s="974"/>
      <c r="BXW19" s="974"/>
      <c r="BXX19" s="974"/>
      <c r="BXY19" s="974"/>
      <c r="BXZ19" s="974"/>
      <c r="BYA19" s="974"/>
      <c r="BYB19" s="974"/>
      <c r="BYC19" s="974"/>
      <c r="BYD19" s="974"/>
      <c r="BYE19" s="974"/>
      <c r="BYF19" s="974"/>
      <c r="BYG19" s="974"/>
      <c r="BYH19" s="974"/>
      <c r="BYI19" s="974"/>
      <c r="BYJ19" s="974"/>
      <c r="BYK19" s="974"/>
      <c r="BYL19" s="974"/>
      <c r="BYM19" s="974"/>
      <c r="BYN19" s="974"/>
      <c r="BYO19" s="974"/>
      <c r="BYP19" s="974"/>
      <c r="BYQ19" s="974"/>
      <c r="BYR19" s="974"/>
      <c r="BYS19" s="974"/>
      <c r="BYT19" s="974"/>
      <c r="BYU19" s="974"/>
      <c r="BYV19" s="974"/>
      <c r="BYW19" s="974"/>
      <c r="BYX19" s="974"/>
      <c r="BYY19" s="974"/>
      <c r="BYZ19" s="974"/>
      <c r="BZA19" s="974"/>
      <c r="BZB19" s="974"/>
      <c r="BZC19" s="974"/>
      <c r="BZD19" s="974"/>
      <c r="BZE19" s="974"/>
      <c r="BZF19" s="974"/>
      <c r="BZG19" s="974"/>
      <c r="BZH19" s="974"/>
      <c r="BZI19" s="974"/>
      <c r="BZJ19" s="974"/>
      <c r="BZK19" s="974"/>
      <c r="BZL19" s="974"/>
      <c r="BZM19" s="974"/>
      <c r="BZN19" s="974"/>
      <c r="BZO19" s="974"/>
      <c r="BZP19" s="974"/>
      <c r="BZQ19" s="974"/>
      <c r="BZR19" s="974"/>
      <c r="BZS19" s="974"/>
      <c r="BZT19" s="974"/>
      <c r="BZU19" s="974"/>
      <c r="BZV19" s="974"/>
      <c r="BZW19" s="974"/>
      <c r="BZX19" s="974"/>
      <c r="BZY19" s="974"/>
      <c r="BZZ19" s="974"/>
      <c r="CAA19" s="974"/>
      <c r="CAB19" s="974"/>
      <c r="CAC19" s="974"/>
      <c r="CAD19" s="974"/>
      <c r="CAE19" s="974"/>
      <c r="CAF19" s="974"/>
      <c r="CAG19" s="974"/>
      <c r="CAH19" s="974"/>
      <c r="CAI19" s="974"/>
      <c r="CAJ19" s="974"/>
      <c r="CAK19" s="974"/>
      <c r="CAL19" s="974"/>
      <c r="CAM19" s="974"/>
      <c r="CAN19" s="974"/>
      <c r="CAO19" s="974"/>
      <c r="CAP19" s="974"/>
      <c r="CAQ19" s="974"/>
      <c r="CAR19" s="974"/>
      <c r="CAS19" s="974"/>
      <c r="CAT19" s="974"/>
      <c r="CAU19" s="974"/>
      <c r="CAV19" s="974"/>
      <c r="CAW19" s="974"/>
      <c r="CAX19" s="974"/>
      <c r="CAY19" s="974"/>
      <c r="CAZ19" s="974"/>
      <c r="CBA19" s="974"/>
      <c r="CBB19" s="974"/>
      <c r="CBC19" s="974"/>
      <c r="CBD19" s="974"/>
      <c r="CBE19" s="974"/>
      <c r="CBF19" s="974"/>
      <c r="CBG19" s="974"/>
      <c r="CBH19" s="974"/>
      <c r="CBI19" s="974"/>
      <c r="CBJ19" s="974"/>
      <c r="CBK19" s="974"/>
      <c r="CBL19" s="974"/>
      <c r="CBM19" s="974"/>
      <c r="CBN19" s="974"/>
      <c r="CBO19" s="974"/>
      <c r="CBP19" s="974"/>
      <c r="CBQ19" s="974"/>
      <c r="CBR19" s="974"/>
      <c r="CBS19" s="974"/>
      <c r="CBT19" s="974"/>
      <c r="CBU19" s="974"/>
      <c r="CBV19" s="974"/>
      <c r="CBW19" s="974"/>
      <c r="CBX19" s="974"/>
      <c r="CBY19" s="974"/>
      <c r="CBZ19" s="974"/>
      <c r="CCA19" s="974"/>
      <c r="CCB19" s="974"/>
      <c r="CCC19" s="974"/>
      <c r="CCD19" s="974"/>
      <c r="CCE19" s="974"/>
      <c r="CCF19" s="974"/>
      <c r="CCG19" s="974"/>
      <c r="CCH19" s="974"/>
      <c r="CCI19" s="974"/>
      <c r="CCJ19" s="974"/>
      <c r="CCK19" s="974"/>
      <c r="CCL19" s="974"/>
      <c r="CCM19" s="974"/>
      <c r="CCN19" s="974"/>
      <c r="CCO19" s="974"/>
      <c r="CCP19" s="974"/>
      <c r="CCQ19" s="974"/>
      <c r="CCR19" s="974"/>
      <c r="CCS19" s="974"/>
      <c r="CCT19" s="974"/>
      <c r="CCU19" s="974"/>
      <c r="CCV19" s="974"/>
      <c r="CCW19" s="974"/>
      <c r="CCX19" s="974"/>
      <c r="CCY19" s="974"/>
      <c r="CCZ19" s="974"/>
      <c r="CDA19" s="974"/>
      <c r="CDB19" s="974"/>
      <c r="CDC19" s="974"/>
      <c r="CDD19" s="974"/>
      <c r="CDE19" s="974"/>
      <c r="CDF19" s="974"/>
      <c r="CDG19" s="974"/>
      <c r="CDH19" s="974"/>
      <c r="CDI19" s="974"/>
      <c r="CDJ19" s="974"/>
      <c r="CDK19" s="974"/>
      <c r="CDL19" s="974"/>
      <c r="CDM19" s="974"/>
      <c r="CDN19" s="974"/>
      <c r="CDO19" s="974"/>
      <c r="CDP19" s="974"/>
      <c r="CDQ19" s="974"/>
      <c r="CDR19" s="974"/>
      <c r="CDS19" s="974"/>
      <c r="CDT19" s="974"/>
      <c r="CDU19" s="974"/>
      <c r="CDV19" s="974"/>
      <c r="CDW19" s="974"/>
      <c r="CDX19" s="974"/>
      <c r="CDY19" s="974"/>
      <c r="CDZ19" s="974"/>
      <c r="CEA19" s="974"/>
      <c r="CEB19" s="974"/>
      <c r="CEC19" s="974"/>
      <c r="CED19" s="974"/>
      <c r="CEE19" s="974"/>
      <c r="CEF19" s="974"/>
      <c r="CEG19" s="974"/>
      <c r="CEH19" s="974"/>
      <c r="CEI19" s="974"/>
      <c r="CEJ19" s="974"/>
      <c r="CEK19" s="974"/>
      <c r="CEL19" s="974"/>
      <c r="CEM19" s="974"/>
      <c r="CEN19" s="974"/>
      <c r="CEO19" s="974"/>
      <c r="CEP19" s="974"/>
      <c r="CEQ19" s="974"/>
      <c r="CER19" s="974"/>
      <c r="CES19" s="974"/>
      <c r="CET19" s="974"/>
      <c r="CEU19" s="974"/>
      <c r="CEV19" s="974"/>
      <c r="CEW19" s="974"/>
      <c r="CEX19" s="974"/>
      <c r="CEY19" s="974"/>
      <c r="CEZ19" s="974"/>
      <c r="CFA19" s="974"/>
      <c r="CFB19" s="974"/>
      <c r="CFC19" s="974"/>
      <c r="CFD19" s="974"/>
      <c r="CFE19" s="974"/>
      <c r="CFF19" s="974"/>
      <c r="CFG19" s="974"/>
      <c r="CFH19" s="974"/>
      <c r="CFI19" s="974"/>
      <c r="CFJ19" s="974"/>
      <c r="CFK19" s="974"/>
      <c r="CFL19" s="974"/>
      <c r="CFM19" s="974"/>
      <c r="CFN19" s="974"/>
      <c r="CFO19" s="974"/>
      <c r="CFP19" s="974"/>
      <c r="CFQ19" s="974"/>
      <c r="CFR19" s="974"/>
      <c r="CFS19" s="974"/>
      <c r="CFT19" s="974"/>
      <c r="CFU19" s="974"/>
      <c r="CFV19" s="974"/>
      <c r="CFW19" s="974"/>
      <c r="CFX19" s="974"/>
      <c r="CFY19" s="974"/>
      <c r="CFZ19" s="974"/>
      <c r="CGA19" s="974"/>
      <c r="CGB19" s="974"/>
      <c r="CGC19" s="974"/>
      <c r="CGD19" s="974"/>
      <c r="CGE19" s="974"/>
      <c r="CGF19" s="974"/>
      <c r="CGG19" s="974"/>
      <c r="CGH19" s="974"/>
      <c r="CGI19" s="974"/>
      <c r="CGJ19" s="974"/>
      <c r="CGK19" s="974"/>
      <c r="CGL19" s="974"/>
      <c r="CGM19" s="974"/>
      <c r="CGN19" s="974"/>
      <c r="CGO19" s="974"/>
      <c r="CGP19" s="974"/>
      <c r="CGQ19" s="974"/>
      <c r="CGR19" s="974"/>
      <c r="CGS19" s="974"/>
      <c r="CGT19" s="974"/>
      <c r="CGU19" s="974"/>
      <c r="CGV19" s="974"/>
      <c r="CGW19" s="974"/>
      <c r="CGX19" s="974"/>
      <c r="CGY19" s="974"/>
      <c r="CGZ19" s="974"/>
      <c r="CHA19" s="974"/>
      <c r="CHB19" s="974"/>
      <c r="CHC19" s="974"/>
      <c r="CHD19" s="974"/>
      <c r="CHE19" s="974"/>
      <c r="CHF19" s="974"/>
      <c r="CHG19" s="974"/>
      <c r="CHH19" s="974"/>
      <c r="CHI19" s="974"/>
      <c r="CHJ19" s="974"/>
      <c r="CHK19" s="974"/>
      <c r="CHL19" s="974"/>
      <c r="CHM19" s="974"/>
      <c r="CHN19" s="974"/>
      <c r="CHO19" s="974"/>
      <c r="CHP19" s="974"/>
      <c r="CHQ19" s="974"/>
      <c r="CHR19" s="974"/>
      <c r="CHS19" s="974"/>
      <c r="CHT19" s="974"/>
      <c r="CHU19" s="974"/>
      <c r="CHV19" s="974"/>
      <c r="CHW19" s="974"/>
      <c r="CHX19" s="974"/>
      <c r="CHY19" s="974"/>
      <c r="CHZ19" s="974"/>
      <c r="CIA19" s="974"/>
      <c r="CIB19" s="974"/>
      <c r="CIC19" s="974"/>
      <c r="CID19" s="974"/>
      <c r="CIE19" s="974"/>
      <c r="CIF19" s="974"/>
      <c r="CIG19" s="974"/>
      <c r="CIH19" s="974"/>
      <c r="CII19" s="974"/>
      <c r="CIJ19" s="974"/>
      <c r="CIK19" s="974"/>
      <c r="CIL19" s="974"/>
      <c r="CIM19" s="974"/>
      <c r="CIN19" s="974"/>
      <c r="CIO19" s="974"/>
      <c r="CIP19" s="974"/>
      <c r="CIQ19" s="974"/>
      <c r="CIR19" s="974"/>
      <c r="CIS19" s="974"/>
      <c r="CIT19" s="974"/>
      <c r="CIU19" s="974"/>
      <c r="CIV19" s="974"/>
      <c r="CIW19" s="974"/>
      <c r="CIX19" s="974"/>
      <c r="CIY19" s="974"/>
      <c r="CIZ19" s="974"/>
      <c r="CJA19" s="974"/>
      <c r="CJB19" s="974"/>
      <c r="CJC19" s="974"/>
      <c r="CJD19" s="974"/>
      <c r="CJE19" s="974"/>
      <c r="CJF19" s="974"/>
      <c r="CJG19" s="974"/>
      <c r="CJH19" s="974"/>
      <c r="CJI19" s="974"/>
      <c r="CJJ19" s="974"/>
      <c r="CJK19" s="974"/>
      <c r="CJL19" s="974"/>
      <c r="CJM19" s="974"/>
      <c r="CJN19" s="974"/>
      <c r="CJO19" s="974"/>
      <c r="CJP19" s="974"/>
      <c r="CJQ19" s="974"/>
      <c r="CJR19" s="974"/>
      <c r="CJS19" s="974"/>
      <c r="CJT19" s="974"/>
      <c r="CJU19" s="974"/>
      <c r="CJV19" s="974"/>
      <c r="CJW19" s="974"/>
      <c r="CJX19" s="974"/>
      <c r="CJY19" s="974"/>
      <c r="CJZ19" s="974"/>
      <c r="CKA19" s="974"/>
      <c r="CKB19" s="974"/>
      <c r="CKC19" s="974"/>
      <c r="CKD19" s="974"/>
      <c r="CKE19" s="974"/>
      <c r="CKF19" s="974"/>
      <c r="CKG19" s="974"/>
      <c r="CKH19" s="974"/>
      <c r="CKI19" s="974"/>
      <c r="CKJ19" s="974"/>
      <c r="CKK19" s="974"/>
      <c r="CKL19" s="974"/>
      <c r="CKM19" s="974"/>
      <c r="CKN19" s="974"/>
      <c r="CKO19" s="974"/>
      <c r="CKP19" s="974"/>
      <c r="CKQ19" s="974"/>
      <c r="CKR19" s="974"/>
      <c r="CKS19" s="974"/>
      <c r="CKT19" s="974"/>
      <c r="CKU19" s="974"/>
      <c r="CKV19" s="974"/>
      <c r="CKW19" s="974"/>
      <c r="CKX19" s="974"/>
      <c r="CKY19" s="974"/>
      <c r="CKZ19" s="974"/>
      <c r="CLA19" s="974"/>
      <c r="CLB19" s="974"/>
      <c r="CLC19" s="974"/>
      <c r="CLD19" s="974"/>
      <c r="CLE19" s="974"/>
      <c r="CLF19" s="974"/>
      <c r="CLG19" s="974"/>
      <c r="CLH19" s="974"/>
      <c r="CLI19" s="974"/>
      <c r="CLJ19" s="974"/>
      <c r="CLK19" s="974"/>
      <c r="CLL19" s="974"/>
      <c r="CLM19" s="974"/>
      <c r="CLN19" s="974"/>
      <c r="CLO19" s="974"/>
      <c r="CLP19" s="974"/>
      <c r="CLQ19" s="974"/>
      <c r="CLR19" s="974"/>
      <c r="CLS19" s="974"/>
      <c r="CLT19" s="974"/>
      <c r="CLU19" s="974"/>
      <c r="CLV19" s="974"/>
      <c r="CLW19" s="974"/>
      <c r="CLX19" s="974"/>
      <c r="CLY19" s="974"/>
      <c r="CLZ19" s="974"/>
      <c r="CMA19" s="974"/>
      <c r="CMB19" s="974"/>
      <c r="CMC19" s="974"/>
      <c r="CMD19" s="974"/>
      <c r="CME19" s="974"/>
      <c r="CMF19" s="974"/>
      <c r="CMG19" s="974"/>
      <c r="CMH19" s="974"/>
      <c r="CMI19" s="974"/>
      <c r="CMJ19" s="974"/>
      <c r="CMK19" s="974"/>
      <c r="CML19" s="974"/>
      <c r="CMM19" s="974"/>
      <c r="CMN19" s="974"/>
      <c r="CMO19" s="974"/>
      <c r="CMP19" s="974"/>
      <c r="CMQ19" s="974"/>
      <c r="CMR19" s="974"/>
      <c r="CMS19" s="974"/>
      <c r="CMT19" s="974"/>
      <c r="CMU19" s="974"/>
      <c r="CMV19" s="974"/>
      <c r="CMW19" s="974"/>
      <c r="CMX19" s="974"/>
      <c r="CMY19" s="974"/>
      <c r="CMZ19" s="974"/>
      <c r="CNA19" s="974"/>
      <c r="CNB19" s="974"/>
      <c r="CNC19" s="974"/>
      <c r="CND19" s="974"/>
      <c r="CNE19" s="974"/>
      <c r="CNF19" s="974"/>
      <c r="CNG19" s="974"/>
      <c r="CNH19" s="974"/>
      <c r="CNI19" s="974"/>
      <c r="CNJ19" s="974"/>
      <c r="CNK19" s="974"/>
      <c r="CNL19" s="974"/>
      <c r="CNM19" s="974"/>
      <c r="CNN19" s="974"/>
      <c r="CNO19" s="974"/>
      <c r="CNP19" s="974"/>
      <c r="CNQ19" s="974"/>
      <c r="CNR19" s="974"/>
      <c r="CNS19" s="974"/>
      <c r="CNT19" s="974"/>
      <c r="CNU19" s="974"/>
      <c r="CNV19" s="974"/>
      <c r="CNW19" s="974"/>
      <c r="CNX19" s="974"/>
      <c r="CNY19" s="974"/>
      <c r="CNZ19" s="974"/>
      <c r="COA19" s="974"/>
      <c r="COB19" s="974"/>
      <c r="COC19" s="974"/>
      <c r="COD19" s="974"/>
      <c r="COE19" s="974"/>
      <c r="COF19" s="974"/>
      <c r="COG19" s="974"/>
      <c r="COH19" s="974"/>
      <c r="COI19" s="974"/>
      <c r="COJ19" s="974"/>
      <c r="COK19" s="974"/>
      <c r="COL19" s="974"/>
      <c r="COM19" s="974"/>
      <c r="CON19" s="974"/>
      <c r="COO19" s="974"/>
      <c r="COP19" s="974"/>
      <c r="COQ19" s="974"/>
      <c r="COR19" s="974"/>
      <c r="COS19" s="974"/>
      <c r="COT19" s="974"/>
      <c r="COU19" s="974"/>
      <c r="COV19" s="974"/>
      <c r="COW19" s="974"/>
      <c r="COX19" s="974"/>
      <c r="COY19" s="974"/>
      <c r="COZ19" s="974"/>
      <c r="CPA19" s="974"/>
      <c r="CPB19" s="974"/>
      <c r="CPC19" s="974"/>
      <c r="CPD19" s="974"/>
      <c r="CPE19" s="974"/>
      <c r="CPF19" s="974"/>
      <c r="CPG19" s="974"/>
      <c r="CPH19" s="974"/>
      <c r="CPI19" s="974"/>
      <c r="CPJ19" s="974"/>
      <c r="CPK19" s="974"/>
      <c r="CPL19" s="974"/>
      <c r="CPM19" s="974"/>
      <c r="CPN19" s="974"/>
      <c r="CPO19" s="974"/>
      <c r="CPP19" s="974"/>
      <c r="CPQ19" s="974"/>
      <c r="CPR19" s="974"/>
      <c r="CPS19" s="974"/>
      <c r="CPT19" s="974"/>
      <c r="CPU19" s="974"/>
      <c r="CPV19" s="974"/>
      <c r="CPW19" s="974"/>
      <c r="CPX19" s="974"/>
      <c r="CPY19" s="974"/>
      <c r="CPZ19" s="974"/>
      <c r="CQA19" s="974"/>
      <c r="CQB19" s="974"/>
      <c r="CQC19" s="974"/>
      <c r="CQD19" s="974"/>
      <c r="CQE19" s="974"/>
      <c r="CQF19" s="974"/>
      <c r="CQG19" s="974"/>
      <c r="CQH19" s="974"/>
      <c r="CQI19" s="974"/>
      <c r="CQJ19" s="974"/>
      <c r="CQK19" s="974"/>
      <c r="CQL19" s="974"/>
      <c r="CQM19" s="974"/>
      <c r="CQN19" s="974"/>
      <c r="CQO19" s="974"/>
      <c r="CQP19" s="974"/>
      <c r="CQQ19" s="974"/>
      <c r="CQR19" s="974"/>
      <c r="CQS19" s="974"/>
      <c r="CQT19" s="974"/>
      <c r="CQU19" s="974"/>
      <c r="CQV19" s="974"/>
      <c r="CQW19" s="974"/>
      <c r="CQX19" s="974"/>
      <c r="CQY19" s="974"/>
      <c r="CQZ19" s="974"/>
      <c r="CRA19" s="974"/>
      <c r="CRB19" s="974"/>
      <c r="CRC19" s="974"/>
      <c r="CRD19" s="974"/>
      <c r="CRE19" s="974"/>
      <c r="CRF19" s="974"/>
      <c r="CRG19" s="974"/>
      <c r="CRH19" s="974"/>
      <c r="CRI19" s="974"/>
      <c r="CRJ19" s="974"/>
      <c r="CRK19" s="974"/>
      <c r="CRL19" s="974"/>
      <c r="CRM19" s="974"/>
      <c r="CRN19" s="974"/>
      <c r="CRO19" s="974"/>
      <c r="CRP19" s="974"/>
      <c r="CRQ19" s="974"/>
      <c r="CRR19" s="974"/>
      <c r="CRS19" s="974"/>
      <c r="CRT19" s="974"/>
      <c r="CRU19" s="974"/>
      <c r="CRV19" s="974"/>
      <c r="CRW19" s="974"/>
      <c r="CRX19" s="974"/>
      <c r="CRY19" s="974"/>
      <c r="CRZ19" s="974"/>
      <c r="CSA19" s="974"/>
      <c r="CSB19" s="974"/>
      <c r="CSC19" s="974"/>
      <c r="CSD19" s="974"/>
      <c r="CSE19" s="974"/>
      <c r="CSF19" s="974"/>
      <c r="CSG19" s="974"/>
      <c r="CSH19" s="974"/>
      <c r="CSI19" s="974"/>
      <c r="CSJ19" s="974"/>
      <c r="CSK19" s="974"/>
      <c r="CSL19" s="974"/>
      <c r="CSM19" s="974"/>
      <c r="CSN19" s="974"/>
      <c r="CSO19" s="974"/>
      <c r="CSP19" s="974"/>
      <c r="CSQ19" s="974"/>
      <c r="CSR19" s="974"/>
      <c r="CSS19" s="974"/>
      <c r="CST19" s="974"/>
      <c r="CSU19" s="974"/>
      <c r="CSV19" s="974"/>
      <c r="CSW19" s="974"/>
      <c r="CSX19" s="974"/>
      <c r="CSY19" s="974"/>
      <c r="CSZ19" s="974"/>
      <c r="CTA19" s="974"/>
      <c r="CTB19" s="974"/>
      <c r="CTC19" s="974"/>
      <c r="CTD19" s="974"/>
      <c r="CTE19" s="974"/>
      <c r="CTF19" s="974"/>
      <c r="CTG19" s="974"/>
      <c r="CTH19" s="974"/>
      <c r="CTI19" s="974"/>
      <c r="CTJ19" s="974"/>
      <c r="CTK19" s="974"/>
      <c r="CTL19" s="974"/>
      <c r="CTM19" s="974"/>
      <c r="CTN19" s="974"/>
      <c r="CTO19" s="974"/>
      <c r="CTP19" s="974"/>
      <c r="CTQ19" s="974"/>
      <c r="CTR19" s="974"/>
      <c r="CTS19" s="974"/>
      <c r="CTT19" s="974"/>
      <c r="CTU19" s="974"/>
      <c r="CTV19" s="974"/>
      <c r="CTW19" s="974"/>
      <c r="CTX19" s="974"/>
      <c r="CTY19" s="974"/>
      <c r="CTZ19" s="974"/>
      <c r="CUA19" s="974"/>
      <c r="CUB19" s="974"/>
      <c r="CUC19" s="974"/>
      <c r="CUD19" s="974"/>
      <c r="CUE19" s="974"/>
      <c r="CUF19" s="974"/>
      <c r="CUG19" s="974"/>
      <c r="CUH19" s="974"/>
      <c r="CUI19" s="974"/>
      <c r="CUJ19" s="974"/>
      <c r="CUK19" s="974"/>
      <c r="CUL19" s="974"/>
      <c r="CUM19" s="974"/>
      <c r="CUN19" s="974"/>
      <c r="CUO19" s="974"/>
      <c r="CUP19" s="974"/>
      <c r="CUQ19" s="974"/>
      <c r="CUR19" s="974"/>
      <c r="CUS19" s="974"/>
      <c r="CUT19" s="974"/>
      <c r="CUU19" s="974"/>
      <c r="CUV19" s="974"/>
      <c r="CUW19" s="974"/>
      <c r="CUX19" s="974"/>
      <c r="CUY19" s="974"/>
      <c r="CUZ19" s="974"/>
      <c r="CVA19" s="974"/>
      <c r="CVB19" s="974"/>
      <c r="CVC19" s="974"/>
      <c r="CVD19" s="974"/>
      <c r="CVE19" s="974"/>
      <c r="CVF19" s="974"/>
      <c r="CVG19" s="974"/>
      <c r="CVH19" s="974"/>
      <c r="CVI19" s="974"/>
      <c r="CVJ19" s="974"/>
      <c r="CVK19" s="974"/>
      <c r="CVL19" s="974"/>
      <c r="CVM19" s="974"/>
      <c r="CVN19" s="974"/>
      <c r="CVO19" s="974"/>
      <c r="CVP19" s="974"/>
      <c r="CVQ19" s="974"/>
      <c r="CVR19" s="974"/>
      <c r="CVS19" s="974"/>
      <c r="CVT19" s="974"/>
      <c r="CVU19" s="974"/>
      <c r="CVV19" s="974"/>
      <c r="CVW19" s="974"/>
      <c r="CVX19" s="974"/>
      <c r="CVY19" s="974"/>
      <c r="CVZ19" s="974"/>
      <c r="CWA19" s="974"/>
      <c r="CWB19" s="974"/>
      <c r="CWC19" s="974"/>
      <c r="CWD19" s="974"/>
      <c r="CWE19" s="974"/>
      <c r="CWF19" s="974"/>
      <c r="CWG19" s="974"/>
      <c r="CWH19" s="974"/>
      <c r="CWI19" s="974"/>
      <c r="CWJ19" s="974"/>
      <c r="CWK19" s="974"/>
      <c r="CWL19" s="974"/>
      <c r="CWM19" s="974"/>
      <c r="CWN19" s="974"/>
      <c r="CWO19" s="974"/>
      <c r="CWP19" s="974"/>
      <c r="CWQ19" s="974"/>
      <c r="CWR19" s="974"/>
      <c r="CWS19" s="974"/>
      <c r="CWT19" s="974"/>
      <c r="CWU19" s="974"/>
      <c r="CWV19" s="974"/>
      <c r="CWW19" s="974"/>
      <c r="CWX19" s="974"/>
      <c r="CWY19" s="974"/>
      <c r="CWZ19" s="974"/>
      <c r="CXA19" s="974"/>
      <c r="CXB19" s="974"/>
      <c r="CXC19" s="974"/>
      <c r="CXD19" s="974"/>
      <c r="CXE19" s="974"/>
      <c r="CXF19" s="974"/>
      <c r="CXG19" s="974"/>
      <c r="CXH19" s="974"/>
      <c r="CXI19" s="974"/>
      <c r="CXJ19" s="974"/>
      <c r="CXK19" s="974"/>
      <c r="CXL19" s="974"/>
      <c r="CXM19" s="974"/>
      <c r="CXN19" s="974"/>
      <c r="CXO19" s="974"/>
      <c r="CXP19" s="974"/>
      <c r="CXQ19" s="974"/>
      <c r="CXR19" s="974"/>
      <c r="CXS19" s="974"/>
      <c r="CXT19" s="974"/>
      <c r="CXU19" s="974"/>
      <c r="CXV19" s="974"/>
      <c r="CXW19" s="974"/>
      <c r="CXX19" s="974"/>
      <c r="CXY19" s="974"/>
      <c r="CXZ19" s="974"/>
      <c r="CYA19" s="974"/>
      <c r="CYB19" s="974"/>
      <c r="CYC19" s="974"/>
      <c r="CYD19" s="974"/>
      <c r="CYE19" s="974"/>
      <c r="CYF19" s="974"/>
      <c r="CYG19" s="974"/>
      <c r="CYH19" s="974"/>
      <c r="CYI19" s="974"/>
      <c r="CYJ19" s="974"/>
      <c r="CYK19" s="974"/>
      <c r="CYL19" s="974"/>
      <c r="CYM19" s="974"/>
      <c r="CYN19" s="974"/>
      <c r="CYO19" s="974"/>
      <c r="CYP19" s="974"/>
      <c r="CYQ19" s="974"/>
      <c r="CYR19" s="974"/>
      <c r="CYS19" s="974"/>
      <c r="CYT19" s="974"/>
      <c r="CYU19" s="974"/>
      <c r="CYV19" s="974"/>
      <c r="CYW19" s="974"/>
      <c r="CYX19" s="974"/>
      <c r="CYY19" s="974"/>
      <c r="CYZ19" s="974"/>
      <c r="CZA19" s="974"/>
      <c r="CZB19" s="974"/>
      <c r="CZC19" s="974"/>
      <c r="CZD19" s="974"/>
      <c r="CZE19" s="974"/>
      <c r="CZF19" s="974"/>
      <c r="CZG19" s="974"/>
      <c r="CZH19" s="974"/>
      <c r="CZI19" s="974"/>
      <c r="CZJ19" s="974"/>
      <c r="CZK19" s="974"/>
      <c r="CZL19" s="974"/>
      <c r="CZM19" s="974"/>
      <c r="CZN19" s="974"/>
      <c r="CZO19" s="974"/>
      <c r="CZP19" s="974"/>
      <c r="CZQ19" s="974"/>
      <c r="CZR19" s="974"/>
      <c r="CZS19" s="974"/>
      <c r="CZT19" s="974"/>
      <c r="CZU19" s="974"/>
      <c r="CZV19" s="974"/>
      <c r="CZW19" s="974"/>
      <c r="CZX19" s="974"/>
      <c r="CZY19" s="974"/>
      <c r="CZZ19" s="974"/>
      <c r="DAA19" s="974"/>
      <c r="DAB19" s="974"/>
      <c r="DAC19" s="974"/>
      <c r="DAD19" s="974"/>
      <c r="DAE19" s="974"/>
      <c r="DAF19" s="974"/>
      <c r="DAG19" s="974"/>
      <c r="DAH19" s="974"/>
      <c r="DAI19" s="974"/>
      <c r="DAJ19" s="974"/>
      <c r="DAK19" s="974"/>
      <c r="DAL19" s="974"/>
      <c r="DAM19" s="974"/>
      <c r="DAN19" s="974"/>
      <c r="DAO19" s="974"/>
      <c r="DAP19" s="974"/>
      <c r="DAQ19" s="974"/>
      <c r="DAR19" s="974"/>
      <c r="DAS19" s="974"/>
      <c r="DAT19" s="974"/>
      <c r="DAU19" s="974"/>
      <c r="DAV19" s="974"/>
      <c r="DAW19" s="974"/>
      <c r="DAX19" s="974"/>
      <c r="DAY19" s="974"/>
      <c r="DAZ19" s="974"/>
      <c r="DBA19" s="974"/>
      <c r="DBB19" s="974"/>
      <c r="DBC19" s="974"/>
      <c r="DBD19" s="974"/>
      <c r="DBE19" s="974"/>
      <c r="DBF19" s="974"/>
      <c r="DBG19" s="974"/>
      <c r="DBH19" s="974"/>
      <c r="DBI19" s="974"/>
      <c r="DBJ19" s="974"/>
      <c r="DBK19" s="974"/>
      <c r="DBL19" s="974"/>
      <c r="DBM19" s="974"/>
      <c r="DBN19" s="974"/>
      <c r="DBO19" s="974"/>
      <c r="DBP19" s="974"/>
      <c r="DBQ19" s="974"/>
      <c r="DBR19" s="974"/>
      <c r="DBS19" s="974"/>
      <c r="DBT19" s="974"/>
      <c r="DBU19" s="974"/>
      <c r="DBV19" s="974"/>
      <c r="DBW19" s="974"/>
      <c r="DBX19" s="974"/>
      <c r="DBY19" s="974"/>
      <c r="DBZ19" s="974"/>
      <c r="DCA19" s="974"/>
      <c r="DCB19" s="974"/>
      <c r="DCC19" s="974"/>
      <c r="DCD19" s="974"/>
      <c r="DCE19" s="974"/>
      <c r="DCF19" s="974"/>
      <c r="DCG19" s="974"/>
      <c r="DCH19" s="974"/>
      <c r="DCI19" s="974"/>
      <c r="DCJ19" s="974"/>
      <c r="DCK19" s="974"/>
      <c r="DCL19" s="974"/>
      <c r="DCM19" s="974"/>
      <c r="DCN19" s="974"/>
      <c r="DCO19" s="974"/>
      <c r="DCP19" s="974"/>
      <c r="DCQ19" s="974"/>
      <c r="DCR19" s="974"/>
      <c r="DCS19" s="974"/>
      <c r="DCT19" s="974"/>
      <c r="DCU19" s="974"/>
      <c r="DCV19" s="974"/>
      <c r="DCW19" s="974"/>
      <c r="DCX19" s="974"/>
      <c r="DCY19" s="974"/>
      <c r="DCZ19" s="974"/>
      <c r="DDA19" s="974"/>
      <c r="DDB19" s="974"/>
      <c r="DDC19" s="974"/>
      <c r="DDD19" s="974"/>
      <c r="DDE19" s="974"/>
      <c r="DDF19" s="974"/>
      <c r="DDG19" s="974"/>
      <c r="DDH19" s="974"/>
      <c r="DDI19" s="974"/>
      <c r="DDJ19" s="974"/>
      <c r="DDK19" s="974"/>
      <c r="DDL19" s="974"/>
      <c r="DDM19" s="974"/>
      <c r="DDN19" s="974"/>
      <c r="DDO19" s="974"/>
      <c r="DDP19" s="974"/>
      <c r="DDQ19" s="974"/>
      <c r="DDR19" s="974"/>
      <c r="DDS19" s="974"/>
      <c r="DDT19" s="974"/>
      <c r="DDU19" s="974"/>
      <c r="DDV19" s="974"/>
      <c r="DDW19" s="974"/>
      <c r="DDX19" s="974"/>
      <c r="DDY19" s="974"/>
      <c r="DDZ19" s="974"/>
      <c r="DEA19" s="974"/>
      <c r="DEB19" s="974"/>
      <c r="DEC19" s="974"/>
      <c r="DED19" s="974"/>
      <c r="DEE19" s="974"/>
      <c r="DEF19" s="974"/>
      <c r="DEG19" s="974"/>
      <c r="DEH19" s="974"/>
      <c r="DEI19" s="974"/>
      <c r="DEJ19" s="974"/>
      <c r="DEK19" s="974"/>
      <c r="DEL19" s="974"/>
      <c r="DEM19" s="974"/>
      <c r="DEN19" s="974"/>
      <c r="DEO19" s="974"/>
      <c r="DEP19" s="974"/>
      <c r="DEQ19" s="974"/>
      <c r="DER19" s="974"/>
      <c r="DES19" s="974"/>
      <c r="DET19" s="974"/>
      <c r="DEU19" s="974"/>
      <c r="DEV19" s="974"/>
      <c r="DEW19" s="974"/>
      <c r="DEX19" s="974"/>
      <c r="DEY19" s="974"/>
      <c r="DEZ19" s="974"/>
      <c r="DFA19" s="974"/>
      <c r="DFB19" s="974"/>
      <c r="DFC19" s="974"/>
      <c r="DFD19" s="974"/>
      <c r="DFE19" s="974"/>
      <c r="DFF19" s="974"/>
      <c r="DFG19" s="974"/>
      <c r="DFH19" s="974"/>
      <c r="DFI19" s="974"/>
      <c r="DFJ19" s="974"/>
      <c r="DFK19" s="974"/>
      <c r="DFL19" s="974"/>
      <c r="DFM19" s="974"/>
      <c r="DFN19" s="974"/>
      <c r="DFO19" s="974"/>
      <c r="DFP19" s="974"/>
      <c r="DFQ19" s="974"/>
      <c r="DFR19" s="974"/>
      <c r="DFS19" s="974"/>
      <c r="DFT19" s="974"/>
      <c r="DFU19" s="974"/>
      <c r="DFV19" s="974"/>
      <c r="DFW19" s="974"/>
      <c r="DFX19" s="974"/>
      <c r="DFY19" s="974"/>
      <c r="DFZ19" s="974"/>
      <c r="DGA19" s="974"/>
      <c r="DGB19" s="974"/>
      <c r="DGC19" s="974"/>
      <c r="DGD19" s="974"/>
      <c r="DGE19" s="974"/>
      <c r="DGF19" s="974"/>
      <c r="DGG19" s="974"/>
      <c r="DGH19" s="974"/>
      <c r="DGI19" s="974"/>
      <c r="DGJ19" s="974"/>
      <c r="DGK19" s="974"/>
      <c r="DGL19" s="974"/>
      <c r="DGM19" s="974"/>
      <c r="DGN19" s="974"/>
      <c r="DGO19" s="974"/>
      <c r="DGP19" s="974"/>
      <c r="DGQ19" s="974"/>
      <c r="DGR19" s="974"/>
      <c r="DGS19" s="974"/>
      <c r="DGT19" s="974"/>
      <c r="DGU19" s="974"/>
      <c r="DGV19" s="974"/>
      <c r="DGW19" s="974"/>
      <c r="DGX19" s="974"/>
      <c r="DGY19" s="974"/>
      <c r="DGZ19" s="974"/>
      <c r="DHA19" s="974"/>
      <c r="DHB19" s="974"/>
      <c r="DHC19" s="974"/>
      <c r="DHD19" s="974"/>
      <c r="DHE19" s="974"/>
      <c r="DHF19" s="974"/>
      <c r="DHG19" s="974"/>
      <c r="DHH19" s="974"/>
      <c r="DHI19" s="974"/>
      <c r="DHJ19" s="974"/>
      <c r="DHK19" s="974"/>
      <c r="DHL19" s="974"/>
      <c r="DHM19" s="974"/>
      <c r="DHN19" s="974"/>
      <c r="DHO19" s="974"/>
      <c r="DHP19" s="974"/>
      <c r="DHQ19" s="974"/>
      <c r="DHR19" s="974"/>
      <c r="DHS19" s="974"/>
      <c r="DHT19" s="974"/>
      <c r="DHU19" s="974"/>
      <c r="DHV19" s="974"/>
      <c r="DHW19" s="974"/>
      <c r="DHX19" s="974"/>
      <c r="DHY19" s="974"/>
      <c r="DHZ19" s="974"/>
      <c r="DIA19" s="974"/>
      <c r="DIB19" s="974"/>
      <c r="DIC19" s="974"/>
      <c r="DID19" s="974"/>
      <c r="DIE19" s="974"/>
      <c r="DIF19" s="974"/>
      <c r="DIG19" s="974"/>
      <c r="DIH19" s="974"/>
      <c r="DII19" s="974"/>
      <c r="DIJ19" s="974"/>
      <c r="DIK19" s="974"/>
      <c r="DIL19" s="974"/>
      <c r="DIM19" s="974"/>
      <c r="DIN19" s="974"/>
      <c r="DIO19" s="974"/>
      <c r="DIP19" s="974"/>
      <c r="DIQ19" s="974"/>
      <c r="DIR19" s="974"/>
      <c r="DIS19" s="974"/>
      <c r="DIT19" s="974"/>
      <c r="DIU19" s="974"/>
      <c r="DIV19" s="974"/>
      <c r="DIW19" s="974"/>
      <c r="DIX19" s="974"/>
      <c r="DIY19" s="974"/>
      <c r="DIZ19" s="974"/>
      <c r="DJA19" s="974"/>
      <c r="DJB19" s="974"/>
      <c r="DJC19" s="974"/>
      <c r="DJD19" s="974"/>
      <c r="DJE19" s="974"/>
      <c r="DJF19" s="974"/>
      <c r="DJG19" s="974"/>
      <c r="DJH19" s="974"/>
      <c r="DJI19" s="974"/>
      <c r="DJJ19" s="974"/>
      <c r="DJK19" s="974"/>
      <c r="DJL19" s="974"/>
      <c r="DJM19" s="974"/>
      <c r="DJN19" s="974"/>
      <c r="DJO19" s="974"/>
      <c r="DJP19" s="974"/>
      <c r="DJQ19" s="974"/>
      <c r="DJR19" s="974"/>
      <c r="DJS19" s="974"/>
      <c r="DJT19" s="974"/>
      <c r="DJU19" s="974"/>
      <c r="DJV19" s="974"/>
      <c r="DJW19" s="974"/>
      <c r="DJX19" s="974"/>
      <c r="DJY19" s="974"/>
      <c r="DJZ19" s="974"/>
      <c r="DKA19" s="974"/>
      <c r="DKB19" s="974"/>
      <c r="DKC19" s="974"/>
      <c r="DKD19" s="974"/>
      <c r="DKE19" s="974"/>
      <c r="DKF19" s="974"/>
      <c r="DKG19" s="974"/>
      <c r="DKH19" s="974"/>
      <c r="DKI19" s="974"/>
      <c r="DKJ19" s="974"/>
      <c r="DKK19" s="974"/>
      <c r="DKL19" s="974"/>
      <c r="DKM19" s="974"/>
      <c r="DKN19" s="974"/>
      <c r="DKO19" s="974"/>
      <c r="DKP19" s="974"/>
      <c r="DKQ19" s="974"/>
      <c r="DKR19" s="974"/>
      <c r="DKS19" s="974"/>
      <c r="DKT19" s="974"/>
      <c r="DKU19" s="974"/>
      <c r="DKV19" s="974"/>
      <c r="DKW19" s="974"/>
      <c r="DKX19" s="974"/>
      <c r="DKY19" s="974"/>
      <c r="DKZ19" s="974"/>
      <c r="DLA19" s="974"/>
      <c r="DLB19" s="974"/>
      <c r="DLC19" s="974"/>
      <c r="DLD19" s="974"/>
      <c r="DLE19" s="974"/>
      <c r="DLF19" s="974"/>
      <c r="DLG19" s="974"/>
      <c r="DLH19" s="974"/>
      <c r="DLI19" s="974"/>
      <c r="DLJ19" s="974"/>
      <c r="DLK19" s="974"/>
      <c r="DLL19" s="974"/>
      <c r="DLM19" s="974"/>
      <c r="DLN19" s="974"/>
      <c r="DLO19" s="974"/>
      <c r="DLP19" s="974"/>
      <c r="DLQ19" s="974"/>
      <c r="DLR19" s="974"/>
      <c r="DLS19" s="974"/>
      <c r="DLT19" s="974"/>
      <c r="DLU19" s="974"/>
      <c r="DLV19" s="974"/>
      <c r="DLW19" s="974"/>
      <c r="DLX19" s="974"/>
      <c r="DLY19" s="974"/>
      <c r="DLZ19" s="974"/>
      <c r="DMA19" s="974"/>
      <c r="DMB19" s="974"/>
      <c r="DMC19" s="974"/>
      <c r="DMD19" s="974"/>
      <c r="DME19" s="974"/>
      <c r="DMF19" s="974"/>
      <c r="DMG19" s="974"/>
      <c r="DMH19" s="974"/>
      <c r="DMI19" s="974"/>
      <c r="DMJ19" s="974"/>
      <c r="DMK19" s="974"/>
      <c r="DML19" s="974"/>
      <c r="DMM19" s="974"/>
      <c r="DMN19" s="974"/>
      <c r="DMO19" s="974"/>
      <c r="DMP19" s="974"/>
      <c r="DMQ19" s="974"/>
      <c r="DMR19" s="974"/>
      <c r="DMS19" s="974"/>
      <c r="DMT19" s="974"/>
      <c r="DMU19" s="974"/>
      <c r="DMV19" s="974"/>
      <c r="DMW19" s="974"/>
      <c r="DMX19" s="974"/>
      <c r="DMY19" s="974"/>
      <c r="DMZ19" s="974"/>
      <c r="DNA19" s="974"/>
      <c r="DNB19" s="974"/>
      <c r="DNC19" s="974"/>
      <c r="DND19" s="974"/>
      <c r="DNE19" s="974"/>
      <c r="DNF19" s="974"/>
      <c r="DNG19" s="974"/>
      <c r="DNH19" s="974"/>
      <c r="DNI19" s="974"/>
      <c r="DNJ19" s="974"/>
      <c r="DNK19" s="974"/>
      <c r="DNL19" s="974"/>
      <c r="DNM19" s="974"/>
      <c r="DNN19" s="974"/>
      <c r="DNO19" s="974"/>
      <c r="DNP19" s="974"/>
      <c r="DNQ19" s="974"/>
      <c r="DNR19" s="974"/>
      <c r="DNS19" s="974"/>
      <c r="DNT19" s="974"/>
      <c r="DNU19" s="974"/>
      <c r="DNV19" s="974"/>
      <c r="DNW19" s="974"/>
      <c r="DNX19" s="974"/>
      <c r="DNY19" s="974"/>
      <c r="DNZ19" s="974"/>
      <c r="DOA19" s="974"/>
      <c r="DOB19" s="974"/>
      <c r="DOC19" s="974"/>
      <c r="DOD19" s="974"/>
      <c r="DOE19" s="974"/>
      <c r="DOF19" s="974"/>
      <c r="DOG19" s="974"/>
      <c r="DOH19" s="974"/>
      <c r="DOI19" s="974"/>
      <c r="DOJ19" s="974"/>
      <c r="DOK19" s="974"/>
      <c r="DOL19" s="974"/>
      <c r="DOM19" s="974"/>
      <c r="DON19" s="974"/>
      <c r="DOO19" s="974"/>
      <c r="DOP19" s="974"/>
      <c r="DOQ19" s="974"/>
      <c r="DOR19" s="974"/>
      <c r="DOS19" s="974"/>
      <c r="DOT19" s="974"/>
      <c r="DOU19" s="974"/>
      <c r="DOV19" s="974"/>
      <c r="DOW19" s="974"/>
      <c r="DOX19" s="974"/>
      <c r="DOY19" s="974"/>
      <c r="DOZ19" s="974"/>
      <c r="DPA19" s="974"/>
      <c r="DPB19" s="974"/>
      <c r="DPC19" s="974"/>
      <c r="DPD19" s="974"/>
      <c r="DPE19" s="974"/>
      <c r="DPF19" s="974"/>
      <c r="DPG19" s="974"/>
      <c r="DPH19" s="974"/>
      <c r="DPI19" s="974"/>
      <c r="DPJ19" s="974"/>
      <c r="DPK19" s="974"/>
      <c r="DPL19" s="974"/>
      <c r="DPM19" s="974"/>
      <c r="DPN19" s="974"/>
      <c r="DPO19" s="974"/>
      <c r="DPP19" s="974"/>
      <c r="DPQ19" s="974"/>
      <c r="DPR19" s="974"/>
      <c r="DPS19" s="974"/>
      <c r="DPT19" s="974"/>
      <c r="DPU19" s="974"/>
      <c r="DPV19" s="974"/>
      <c r="DPW19" s="974"/>
      <c r="DPX19" s="974"/>
      <c r="DPY19" s="974"/>
      <c r="DPZ19" s="974"/>
      <c r="DQA19" s="974"/>
      <c r="DQB19" s="974"/>
      <c r="DQC19" s="974"/>
      <c r="DQD19" s="974"/>
      <c r="DQE19" s="974"/>
      <c r="DQF19" s="974"/>
      <c r="DQG19" s="974"/>
      <c r="DQH19" s="974"/>
      <c r="DQI19" s="974"/>
      <c r="DQJ19" s="974"/>
      <c r="DQK19" s="974"/>
      <c r="DQL19" s="974"/>
      <c r="DQM19" s="974"/>
      <c r="DQN19" s="974"/>
      <c r="DQO19" s="974"/>
      <c r="DQP19" s="974"/>
      <c r="DQQ19" s="974"/>
      <c r="DQR19" s="974"/>
      <c r="DQS19" s="974"/>
      <c r="DQT19" s="974"/>
      <c r="DQU19" s="974"/>
      <c r="DQV19" s="974"/>
      <c r="DQW19" s="974"/>
      <c r="DQX19" s="974"/>
      <c r="DQY19" s="974"/>
      <c r="DQZ19" s="974"/>
      <c r="DRA19" s="974"/>
      <c r="DRB19" s="974"/>
      <c r="DRC19" s="974"/>
      <c r="DRD19" s="974"/>
      <c r="DRE19" s="974"/>
      <c r="DRF19" s="974"/>
      <c r="DRG19" s="974"/>
      <c r="DRH19" s="974"/>
      <c r="DRI19" s="974"/>
      <c r="DRJ19" s="974"/>
      <c r="DRK19" s="974"/>
      <c r="DRL19" s="974"/>
      <c r="DRM19" s="974"/>
      <c r="DRN19" s="974"/>
      <c r="DRO19" s="974"/>
      <c r="DRP19" s="974"/>
      <c r="DRQ19" s="974"/>
      <c r="DRR19" s="974"/>
      <c r="DRS19" s="974"/>
      <c r="DRT19" s="974"/>
      <c r="DRU19" s="974"/>
      <c r="DRV19" s="974"/>
      <c r="DRW19" s="974"/>
      <c r="DRX19" s="974"/>
      <c r="DRY19" s="974"/>
      <c r="DRZ19" s="974"/>
      <c r="DSA19" s="974"/>
      <c r="DSB19" s="974"/>
      <c r="DSC19" s="974"/>
      <c r="DSD19" s="974"/>
      <c r="DSE19" s="974"/>
      <c r="DSF19" s="974"/>
      <c r="DSG19" s="974"/>
      <c r="DSH19" s="974"/>
      <c r="DSI19" s="974"/>
      <c r="DSJ19" s="974"/>
      <c r="DSK19" s="974"/>
      <c r="DSL19" s="974"/>
      <c r="DSM19" s="974"/>
      <c r="DSN19" s="974"/>
      <c r="DSO19" s="974"/>
      <c r="DSP19" s="974"/>
      <c r="DSQ19" s="974"/>
      <c r="DSR19" s="974"/>
      <c r="DSS19" s="974"/>
      <c r="DST19" s="974"/>
      <c r="DSU19" s="974"/>
      <c r="DSV19" s="974"/>
      <c r="DSW19" s="974"/>
      <c r="DSX19" s="974"/>
      <c r="DSY19" s="974"/>
      <c r="DSZ19" s="974"/>
      <c r="DTA19" s="974"/>
      <c r="DTB19" s="974"/>
      <c r="DTC19" s="974"/>
      <c r="DTD19" s="974"/>
      <c r="DTE19" s="974"/>
      <c r="DTF19" s="974"/>
      <c r="DTG19" s="974"/>
      <c r="DTH19" s="974"/>
      <c r="DTI19" s="974"/>
      <c r="DTJ19" s="974"/>
      <c r="DTK19" s="974"/>
      <c r="DTL19" s="974"/>
      <c r="DTM19" s="974"/>
      <c r="DTN19" s="974"/>
      <c r="DTO19" s="974"/>
      <c r="DTP19" s="974"/>
      <c r="DTQ19" s="974"/>
      <c r="DTR19" s="974"/>
      <c r="DTS19" s="974"/>
      <c r="DTT19" s="974"/>
      <c r="DTU19" s="974"/>
      <c r="DTV19" s="974"/>
      <c r="DTW19" s="974"/>
      <c r="DTX19" s="974"/>
      <c r="DTY19" s="974"/>
      <c r="DTZ19" s="974"/>
      <c r="DUA19" s="974"/>
      <c r="DUB19" s="974"/>
      <c r="DUC19" s="974"/>
      <c r="DUD19" s="974"/>
      <c r="DUE19" s="974"/>
      <c r="DUF19" s="974"/>
      <c r="DUG19" s="974"/>
      <c r="DUH19" s="974"/>
      <c r="DUI19" s="974"/>
      <c r="DUJ19" s="974"/>
      <c r="DUK19" s="974"/>
      <c r="DUL19" s="974"/>
      <c r="DUM19" s="974"/>
      <c r="DUN19" s="974"/>
      <c r="DUO19" s="974"/>
      <c r="DUP19" s="974"/>
      <c r="DUQ19" s="974"/>
      <c r="DUR19" s="974"/>
      <c r="DUS19" s="974"/>
      <c r="DUT19" s="974"/>
      <c r="DUU19" s="974"/>
      <c r="DUV19" s="974"/>
      <c r="DUW19" s="974"/>
      <c r="DUX19" s="974"/>
      <c r="DUY19" s="974"/>
      <c r="DUZ19" s="974"/>
      <c r="DVA19" s="974"/>
      <c r="DVB19" s="974"/>
      <c r="DVC19" s="974"/>
      <c r="DVD19" s="974"/>
      <c r="DVE19" s="974"/>
      <c r="DVF19" s="974"/>
      <c r="DVG19" s="974"/>
      <c r="DVH19" s="974"/>
      <c r="DVI19" s="974"/>
      <c r="DVJ19" s="974"/>
      <c r="DVK19" s="974"/>
      <c r="DVL19" s="974"/>
      <c r="DVM19" s="974"/>
      <c r="DVN19" s="974"/>
      <c r="DVO19" s="974"/>
      <c r="DVP19" s="974"/>
      <c r="DVQ19" s="974"/>
      <c r="DVR19" s="974"/>
      <c r="DVS19" s="974"/>
      <c r="DVT19" s="974"/>
      <c r="DVU19" s="974"/>
      <c r="DVV19" s="974"/>
      <c r="DVW19" s="974"/>
      <c r="DVX19" s="974"/>
      <c r="DVY19" s="974"/>
      <c r="DVZ19" s="974"/>
      <c r="DWA19" s="974"/>
      <c r="DWB19" s="974"/>
      <c r="DWC19" s="974"/>
      <c r="DWD19" s="974"/>
      <c r="DWE19" s="974"/>
      <c r="DWF19" s="974"/>
      <c r="DWG19" s="974"/>
      <c r="DWH19" s="974"/>
      <c r="DWI19" s="974"/>
      <c r="DWJ19" s="974"/>
      <c r="DWK19" s="974"/>
      <c r="DWL19" s="974"/>
      <c r="DWM19" s="974"/>
      <c r="DWN19" s="974"/>
      <c r="DWO19" s="974"/>
      <c r="DWP19" s="974"/>
      <c r="DWQ19" s="974"/>
      <c r="DWR19" s="974"/>
      <c r="DWS19" s="974"/>
      <c r="DWT19" s="974"/>
      <c r="DWU19" s="974"/>
      <c r="DWV19" s="974"/>
      <c r="DWW19" s="974"/>
      <c r="DWX19" s="974"/>
      <c r="DWY19" s="974"/>
      <c r="DWZ19" s="974"/>
      <c r="DXA19" s="974"/>
      <c r="DXB19" s="974"/>
      <c r="DXC19" s="974"/>
      <c r="DXD19" s="974"/>
      <c r="DXE19" s="974"/>
      <c r="DXF19" s="974"/>
      <c r="DXG19" s="974"/>
      <c r="DXH19" s="974"/>
      <c r="DXI19" s="974"/>
      <c r="DXJ19" s="974"/>
      <c r="DXK19" s="974"/>
      <c r="DXL19" s="974"/>
      <c r="DXM19" s="974"/>
      <c r="DXN19" s="974"/>
      <c r="DXO19" s="974"/>
      <c r="DXP19" s="974"/>
      <c r="DXQ19" s="974"/>
      <c r="DXR19" s="974"/>
      <c r="DXS19" s="974"/>
      <c r="DXT19" s="974"/>
      <c r="DXU19" s="974"/>
      <c r="DXV19" s="974"/>
      <c r="DXW19" s="974"/>
      <c r="DXX19" s="974"/>
      <c r="DXY19" s="974"/>
      <c r="DXZ19" s="974"/>
      <c r="DYA19" s="974"/>
      <c r="DYB19" s="974"/>
      <c r="DYC19" s="974"/>
      <c r="DYD19" s="974"/>
      <c r="DYE19" s="974"/>
      <c r="DYF19" s="974"/>
      <c r="DYG19" s="974"/>
      <c r="DYH19" s="974"/>
      <c r="DYI19" s="974"/>
      <c r="DYJ19" s="974"/>
      <c r="DYK19" s="974"/>
      <c r="DYL19" s="974"/>
      <c r="DYM19" s="974"/>
      <c r="DYN19" s="974"/>
      <c r="DYO19" s="974"/>
      <c r="DYP19" s="974"/>
      <c r="DYQ19" s="974"/>
      <c r="DYR19" s="974"/>
      <c r="DYS19" s="974"/>
      <c r="DYT19" s="974"/>
      <c r="DYU19" s="974"/>
      <c r="DYV19" s="974"/>
      <c r="DYW19" s="974"/>
      <c r="DYX19" s="974"/>
      <c r="DYY19" s="974"/>
      <c r="DYZ19" s="974"/>
      <c r="DZA19" s="974"/>
      <c r="DZB19" s="974"/>
      <c r="DZC19" s="974"/>
      <c r="DZD19" s="974"/>
      <c r="DZE19" s="974"/>
      <c r="DZF19" s="974"/>
      <c r="DZG19" s="974"/>
      <c r="DZH19" s="974"/>
      <c r="DZI19" s="974"/>
      <c r="DZJ19" s="974"/>
      <c r="DZK19" s="974"/>
      <c r="DZL19" s="974"/>
      <c r="DZM19" s="974"/>
      <c r="DZN19" s="974"/>
      <c r="DZO19" s="974"/>
      <c r="DZP19" s="974"/>
      <c r="DZQ19" s="974"/>
      <c r="DZR19" s="974"/>
      <c r="DZS19" s="974"/>
      <c r="DZT19" s="974"/>
      <c r="DZU19" s="974"/>
      <c r="DZV19" s="974"/>
      <c r="DZW19" s="974"/>
      <c r="DZX19" s="974"/>
      <c r="DZY19" s="974"/>
      <c r="DZZ19" s="974"/>
      <c r="EAA19" s="974"/>
      <c r="EAB19" s="974"/>
      <c r="EAC19" s="974"/>
      <c r="EAD19" s="974"/>
      <c r="EAE19" s="974"/>
      <c r="EAF19" s="974"/>
      <c r="EAG19" s="974"/>
      <c r="EAH19" s="974"/>
      <c r="EAI19" s="974"/>
      <c r="EAJ19" s="974"/>
      <c r="EAK19" s="974"/>
      <c r="EAL19" s="974"/>
      <c r="EAM19" s="974"/>
      <c r="EAN19" s="974"/>
      <c r="EAO19" s="974"/>
      <c r="EAP19" s="974"/>
      <c r="EAQ19" s="974"/>
      <c r="EAR19" s="974"/>
      <c r="EAS19" s="974"/>
      <c r="EAT19" s="974"/>
      <c r="EAU19" s="974"/>
      <c r="EAV19" s="974"/>
      <c r="EAW19" s="974"/>
      <c r="EAX19" s="974"/>
      <c r="EAY19" s="974"/>
      <c r="EAZ19" s="974"/>
      <c r="EBA19" s="974"/>
      <c r="EBB19" s="974"/>
      <c r="EBC19" s="974"/>
      <c r="EBD19" s="974"/>
      <c r="EBE19" s="974"/>
      <c r="EBF19" s="974"/>
      <c r="EBG19" s="974"/>
      <c r="EBH19" s="974"/>
      <c r="EBI19" s="974"/>
      <c r="EBJ19" s="974"/>
      <c r="EBK19" s="974"/>
      <c r="EBL19" s="974"/>
      <c r="EBM19" s="974"/>
      <c r="EBN19" s="974"/>
      <c r="EBO19" s="974"/>
      <c r="EBP19" s="974"/>
      <c r="EBQ19" s="974"/>
      <c r="EBR19" s="974"/>
      <c r="EBS19" s="974"/>
      <c r="EBT19" s="974"/>
      <c r="EBU19" s="974"/>
      <c r="EBV19" s="974"/>
      <c r="EBW19" s="974"/>
      <c r="EBX19" s="974"/>
      <c r="EBY19" s="974"/>
      <c r="EBZ19" s="974"/>
      <c r="ECA19" s="974"/>
      <c r="ECB19" s="974"/>
      <c r="ECC19" s="974"/>
      <c r="ECD19" s="974"/>
      <c r="ECE19" s="974"/>
      <c r="ECF19" s="974"/>
      <c r="ECG19" s="974"/>
      <c r="ECH19" s="974"/>
      <c r="ECI19" s="974"/>
      <c r="ECJ19" s="974"/>
      <c r="ECK19" s="974"/>
      <c r="ECL19" s="974"/>
      <c r="ECM19" s="974"/>
      <c r="ECN19" s="974"/>
      <c r="ECO19" s="974"/>
      <c r="ECP19" s="974"/>
      <c r="ECQ19" s="974"/>
      <c r="ECR19" s="974"/>
      <c r="ECS19" s="974"/>
      <c r="ECT19" s="974"/>
      <c r="ECU19" s="974"/>
      <c r="ECV19" s="974"/>
      <c r="ECW19" s="974"/>
      <c r="ECX19" s="974"/>
      <c r="ECY19" s="974"/>
      <c r="ECZ19" s="974"/>
      <c r="EDA19" s="974"/>
      <c r="EDB19" s="974"/>
      <c r="EDC19" s="974"/>
      <c r="EDD19" s="974"/>
      <c r="EDE19" s="974"/>
      <c r="EDF19" s="974"/>
      <c r="EDG19" s="974"/>
      <c r="EDH19" s="974"/>
      <c r="EDI19" s="974"/>
      <c r="EDJ19" s="974"/>
      <c r="EDK19" s="974"/>
      <c r="EDL19" s="974"/>
      <c r="EDM19" s="974"/>
      <c r="EDN19" s="974"/>
      <c r="EDO19" s="974"/>
      <c r="EDP19" s="974"/>
      <c r="EDQ19" s="974"/>
      <c r="EDR19" s="974"/>
      <c r="EDS19" s="974"/>
      <c r="EDT19" s="974"/>
      <c r="EDU19" s="974"/>
      <c r="EDV19" s="974"/>
      <c r="EDW19" s="974"/>
      <c r="EDX19" s="974"/>
      <c r="EDY19" s="974"/>
      <c r="EDZ19" s="974"/>
      <c r="EEA19" s="974"/>
      <c r="EEB19" s="974"/>
      <c r="EEC19" s="974"/>
      <c r="EED19" s="974"/>
      <c r="EEE19" s="974"/>
      <c r="EEF19" s="974"/>
      <c r="EEG19" s="974"/>
      <c r="EEH19" s="974"/>
      <c r="EEI19" s="974"/>
      <c r="EEJ19" s="974"/>
      <c r="EEK19" s="974"/>
      <c r="EEL19" s="974"/>
      <c r="EEM19" s="974"/>
      <c r="EEN19" s="974"/>
      <c r="EEO19" s="974"/>
      <c r="EEP19" s="974"/>
      <c r="EEQ19" s="974"/>
      <c r="EER19" s="974"/>
      <c r="EES19" s="974"/>
      <c r="EET19" s="974"/>
      <c r="EEU19" s="974"/>
      <c r="EEV19" s="974"/>
      <c r="EEW19" s="974"/>
      <c r="EEX19" s="974"/>
      <c r="EEY19" s="974"/>
      <c r="EEZ19" s="974"/>
      <c r="EFA19" s="974"/>
      <c r="EFB19" s="974"/>
      <c r="EFC19" s="974"/>
      <c r="EFD19" s="974"/>
      <c r="EFE19" s="974"/>
      <c r="EFF19" s="974"/>
      <c r="EFG19" s="974"/>
      <c r="EFH19" s="974"/>
      <c r="EFI19" s="974"/>
      <c r="EFJ19" s="974"/>
      <c r="EFK19" s="974"/>
      <c r="EFL19" s="974"/>
      <c r="EFM19" s="974"/>
      <c r="EFN19" s="974"/>
      <c r="EFO19" s="974"/>
      <c r="EFP19" s="974"/>
      <c r="EFQ19" s="974"/>
      <c r="EFR19" s="974"/>
      <c r="EFS19" s="974"/>
      <c r="EFT19" s="974"/>
      <c r="EFU19" s="974"/>
      <c r="EFV19" s="974"/>
      <c r="EFW19" s="974"/>
      <c r="EFX19" s="974"/>
      <c r="EFY19" s="974"/>
      <c r="EFZ19" s="974"/>
      <c r="EGA19" s="974"/>
      <c r="EGB19" s="974"/>
      <c r="EGC19" s="974"/>
      <c r="EGD19" s="974"/>
      <c r="EGE19" s="974"/>
      <c r="EGF19" s="974"/>
      <c r="EGG19" s="974"/>
      <c r="EGH19" s="974"/>
      <c r="EGI19" s="974"/>
      <c r="EGJ19" s="974"/>
      <c r="EGK19" s="974"/>
      <c r="EGL19" s="974"/>
      <c r="EGM19" s="974"/>
      <c r="EGN19" s="974"/>
      <c r="EGO19" s="974"/>
      <c r="EGP19" s="974"/>
      <c r="EGQ19" s="974"/>
      <c r="EGR19" s="974"/>
      <c r="EGS19" s="974"/>
      <c r="EGT19" s="974"/>
      <c r="EGU19" s="974"/>
      <c r="EGV19" s="974"/>
      <c r="EGW19" s="974"/>
      <c r="EGX19" s="974"/>
      <c r="EGY19" s="974"/>
      <c r="EGZ19" s="974"/>
      <c r="EHA19" s="974"/>
      <c r="EHB19" s="974"/>
      <c r="EHC19" s="974"/>
      <c r="EHD19" s="974"/>
      <c r="EHE19" s="974"/>
      <c r="EHF19" s="974"/>
      <c r="EHG19" s="974"/>
      <c r="EHH19" s="974"/>
      <c r="EHI19" s="974"/>
      <c r="EHJ19" s="974"/>
      <c r="EHK19" s="974"/>
      <c r="EHL19" s="974"/>
      <c r="EHM19" s="974"/>
      <c r="EHN19" s="974"/>
      <c r="EHO19" s="974"/>
      <c r="EHP19" s="974"/>
      <c r="EHQ19" s="974"/>
      <c r="EHR19" s="974"/>
      <c r="EHS19" s="974"/>
      <c r="EHT19" s="974"/>
      <c r="EHU19" s="974"/>
      <c r="EHV19" s="974"/>
      <c r="EHW19" s="974"/>
      <c r="EHX19" s="974"/>
      <c r="EHY19" s="974"/>
      <c r="EHZ19" s="974"/>
      <c r="EIA19" s="974"/>
      <c r="EIB19" s="974"/>
      <c r="EIC19" s="974"/>
      <c r="EID19" s="974"/>
      <c r="EIE19" s="974"/>
      <c r="EIF19" s="974"/>
      <c r="EIG19" s="974"/>
      <c r="EIH19" s="974"/>
      <c r="EII19" s="974"/>
      <c r="EIJ19" s="974"/>
      <c r="EIK19" s="974"/>
      <c r="EIL19" s="974"/>
      <c r="EIM19" s="974"/>
      <c r="EIN19" s="974"/>
      <c r="EIO19" s="974"/>
      <c r="EIP19" s="974"/>
      <c r="EIQ19" s="974"/>
      <c r="EIR19" s="974"/>
      <c r="EIS19" s="974"/>
      <c r="EIT19" s="974"/>
      <c r="EIU19" s="974"/>
      <c r="EIV19" s="974"/>
      <c r="EIW19" s="974"/>
      <c r="EIX19" s="974"/>
      <c r="EIY19" s="974"/>
      <c r="EIZ19" s="974"/>
      <c r="EJA19" s="974"/>
      <c r="EJB19" s="974"/>
      <c r="EJC19" s="974"/>
      <c r="EJD19" s="974"/>
      <c r="EJE19" s="974"/>
      <c r="EJF19" s="974"/>
      <c r="EJG19" s="974"/>
      <c r="EJH19" s="974"/>
      <c r="EJI19" s="974"/>
      <c r="EJJ19" s="974"/>
      <c r="EJK19" s="974"/>
      <c r="EJL19" s="974"/>
      <c r="EJM19" s="974"/>
      <c r="EJN19" s="974"/>
      <c r="EJO19" s="974"/>
      <c r="EJP19" s="974"/>
      <c r="EJQ19" s="974"/>
      <c r="EJR19" s="974"/>
      <c r="EJS19" s="974"/>
      <c r="EJT19" s="974"/>
      <c r="EJU19" s="974"/>
      <c r="EJV19" s="974"/>
      <c r="EJW19" s="974"/>
      <c r="EJX19" s="974"/>
      <c r="EJY19" s="974"/>
      <c r="EJZ19" s="974"/>
      <c r="EKA19" s="974"/>
      <c r="EKB19" s="974"/>
      <c r="EKC19" s="974"/>
      <c r="EKD19" s="974"/>
      <c r="EKE19" s="974"/>
      <c r="EKF19" s="974"/>
      <c r="EKG19" s="974"/>
      <c r="EKH19" s="974"/>
      <c r="EKI19" s="974"/>
      <c r="EKJ19" s="974"/>
      <c r="EKK19" s="974"/>
      <c r="EKL19" s="974"/>
      <c r="EKM19" s="974"/>
      <c r="EKN19" s="974"/>
      <c r="EKO19" s="974"/>
      <c r="EKP19" s="974"/>
      <c r="EKQ19" s="974"/>
      <c r="EKR19" s="974"/>
      <c r="EKS19" s="974"/>
      <c r="EKT19" s="974"/>
      <c r="EKU19" s="974"/>
      <c r="EKV19" s="974"/>
      <c r="EKW19" s="974"/>
      <c r="EKX19" s="974"/>
      <c r="EKY19" s="974"/>
      <c r="EKZ19" s="974"/>
      <c r="ELA19" s="974"/>
      <c r="ELB19" s="974"/>
      <c r="ELC19" s="974"/>
      <c r="ELD19" s="974"/>
      <c r="ELE19" s="974"/>
      <c r="ELF19" s="974"/>
      <c r="ELG19" s="974"/>
      <c r="ELH19" s="974"/>
      <c r="ELI19" s="974"/>
      <c r="ELJ19" s="974"/>
      <c r="ELK19" s="974"/>
      <c r="ELL19" s="974"/>
      <c r="ELM19" s="974"/>
      <c r="ELN19" s="974"/>
      <c r="ELO19" s="974"/>
      <c r="ELP19" s="974"/>
      <c r="ELQ19" s="974"/>
      <c r="ELR19" s="974"/>
      <c r="ELS19" s="974"/>
      <c r="ELT19" s="974"/>
      <c r="ELU19" s="974"/>
      <c r="ELV19" s="974"/>
      <c r="ELW19" s="974"/>
      <c r="ELX19" s="974"/>
      <c r="ELY19" s="974"/>
      <c r="ELZ19" s="974"/>
      <c r="EMA19" s="974"/>
      <c r="EMB19" s="974"/>
      <c r="EMC19" s="974"/>
      <c r="EMD19" s="974"/>
      <c r="EME19" s="974"/>
      <c r="EMF19" s="974"/>
      <c r="EMG19" s="974"/>
      <c r="EMH19" s="974"/>
      <c r="EMI19" s="974"/>
      <c r="EMJ19" s="974"/>
      <c r="EMK19" s="974"/>
      <c r="EML19" s="974"/>
      <c r="EMM19" s="974"/>
      <c r="EMN19" s="974"/>
      <c r="EMO19" s="974"/>
      <c r="EMP19" s="974"/>
      <c r="EMQ19" s="974"/>
      <c r="EMR19" s="974"/>
      <c r="EMS19" s="974"/>
      <c r="EMT19" s="974"/>
      <c r="EMU19" s="974"/>
      <c r="EMV19" s="974"/>
      <c r="EMW19" s="974"/>
      <c r="EMX19" s="974"/>
      <c r="EMY19" s="974"/>
      <c r="EMZ19" s="974"/>
      <c r="ENA19" s="974"/>
      <c r="ENB19" s="974"/>
      <c r="ENC19" s="974"/>
      <c r="END19" s="974"/>
      <c r="ENE19" s="974"/>
      <c r="ENF19" s="974"/>
      <c r="ENG19" s="974"/>
      <c r="ENH19" s="974"/>
      <c r="ENI19" s="974"/>
      <c r="ENJ19" s="974"/>
      <c r="ENK19" s="974"/>
      <c r="ENL19" s="974"/>
      <c r="ENM19" s="974"/>
      <c r="ENN19" s="974"/>
      <c r="ENO19" s="974"/>
      <c r="ENP19" s="974"/>
      <c r="ENQ19" s="974"/>
      <c r="ENR19" s="974"/>
      <c r="ENS19" s="974"/>
      <c r="ENT19" s="974"/>
      <c r="ENU19" s="974"/>
      <c r="ENV19" s="974"/>
      <c r="ENW19" s="974"/>
      <c r="ENX19" s="974"/>
      <c r="ENY19" s="974"/>
      <c r="ENZ19" s="974"/>
      <c r="EOA19" s="974"/>
      <c r="EOB19" s="974"/>
      <c r="EOC19" s="974"/>
      <c r="EOD19" s="974"/>
      <c r="EOE19" s="974"/>
      <c r="EOF19" s="974"/>
      <c r="EOG19" s="974"/>
      <c r="EOH19" s="974"/>
      <c r="EOI19" s="974"/>
      <c r="EOJ19" s="974"/>
      <c r="EOK19" s="974"/>
      <c r="EOL19" s="974"/>
      <c r="EOM19" s="974"/>
      <c r="EON19" s="974"/>
      <c r="EOO19" s="974"/>
      <c r="EOP19" s="974"/>
      <c r="EOQ19" s="974"/>
      <c r="EOR19" s="974"/>
      <c r="EOS19" s="974"/>
      <c r="EOT19" s="974"/>
      <c r="EOU19" s="974"/>
      <c r="EOV19" s="974"/>
      <c r="EOW19" s="974"/>
      <c r="EOX19" s="974"/>
      <c r="EOY19" s="974"/>
      <c r="EOZ19" s="974"/>
      <c r="EPA19" s="974"/>
      <c r="EPB19" s="974"/>
      <c r="EPC19" s="974"/>
      <c r="EPD19" s="974"/>
      <c r="EPE19" s="974"/>
      <c r="EPF19" s="974"/>
      <c r="EPG19" s="974"/>
      <c r="EPH19" s="974"/>
      <c r="EPI19" s="974"/>
      <c r="EPJ19" s="974"/>
      <c r="EPK19" s="974"/>
      <c r="EPL19" s="974"/>
      <c r="EPM19" s="974"/>
      <c r="EPN19" s="974"/>
      <c r="EPO19" s="974"/>
      <c r="EPP19" s="974"/>
      <c r="EPQ19" s="974"/>
      <c r="EPR19" s="974"/>
      <c r="EPS19" s="974"/>
      <c r="EPT19" s="974"/>
      <c r="EPU19" s="974"/>
      <c r="EPV19" s="974"/>
      <c r="EPW19" s="974"/>
      <c r="EPX19" s="974"/>
      <c r="EPY19" s="974"/>
      <c r="EPZ19" s="974"/>
      <c r="EQA19" s="974"/>
      <c r="EQB19" s="974"/>
      <c r="EQC19" s="974"/>
      <c r="EQD19" s="974"/>
      <c r="EQE19" s="974"/>
      <c r="EQF19" s="974"/>
      <c r="EQG19" s="974"/>
      <c r="EQH19" s="974"/>
      <c r="EQI19" s="974"/>
      <c r="EQJ19" s="974"/>
      <c r="EQK19" s="974"/>
      <c r="EQL19" s="974"/>
      <c r="EQM19" s="974"/>
      <c r="EQN19" s="974"/>
      <c r="EQO19" s="974"/>
      <c r="EQP19" s="974"/>
      <c r="EQQ19" s="974"/>
      <c r="EQR19" s="974"/>
      <c r="EQS19" s="974"/>
      <c r="EQT19" s="974"/>
      <c r="EQU19" s="974"/>
      <c r="EQV19" s="974"/>
      <c r="EQW19" s="974"/>
      <c r="EQX19" s="974"/>
      <c r="EQY19" s="974"/>
      <c r="EQZ19" s="974"/>
      <c r="ERA19" s="974"/>
      <c r="ERB19" s="974"/>
      <c r="ERC19" s="974"/>
      <c r="ERD19" s="974"/>
      <c r="ERE19" s="974"/>
      <c r="ERF19" s="974"/>
      <c r="ERG19" s="974"/>
      <c r="ERH19" s="974"/>
      <c r="ERI19" s="974"/>
      <c r="ERJ19" s="974"/>
      <c r="ERK19" s="974"/>
      <c r="ERL19" s="974"/>
      <c r="ERM19" s="974"/>
      <c r="ERN19" s="974"/>
      <c r="ERO19" s="974"/>
      <c r="ERP19" s="974"/>
      <c r="ERQ19" s="974"/>
      <c r="ERR19" s="974"/>
      <c r="ERS19" s="974"/>
      <c r="ERT19" s="974"/>
      <c r="ERU19" s="974"/>
      <c r="ERV19" s="974"/>
      <c r="ERW19" s="974"/>
      <c r="ERX19" s="974"/>
      <c r="ERY19" s="974"/>
      <c r="ERZ19" s="974"/>
      <c r="ESA19" s="974"/>
      <c r="ESB19" s="974"/>
      <c r="ESC19" s="974"/>
      <c r="ESD19" s="974"/>
      <c r="ESE19" s="974"/>
      <c r="ESF19" s="974"/>
      <c r="ESG19" s="974"/>
      <c r="ESH19" s="974"/>
      <c r="ESI19" s="974"/>
      <c r="ESJ19" s="974"/>
      <c r="ESK19" s="974"/>
      <c r="ESL19" s="974"/>
      <c r="ESM19" s="974"/>
      <c r="ESN19" s="974"/>
      <c r="ESO19" s="974"/>
      <c r="ESP19" s="974"/>
      <c r="ESQ19" s="974"/>
      <c r="ESR19" s="974"/>
      <c r="ESS19" s="974"/>
      <c r="EST19" s="974"/>
      <c r="ESU19" s="974"/>
      <c r="ESV19" s="974"/>
      <c r="ESW19" s="974"/>
      <c r="ESX19" s="974"/>
      <c r="ESY19" s="974"/>
      <c r="ESZ19" s="974"/>
      <c r="ETA19" s="974"/>
      <c r="ETB19" s="974"/>
      <c r="ETC19" s="974"/>
      <c r="ETD19" s="974"/>
      <c r="ETE19" s="974"/>
      <c r="ETF19" s="974"/>
      <c r="ETG19" s="974"/>
      <c r="ETH19" s="974"/>
      <c r="ETI19" s="974"/>
      <c r="ETJ19" s="974"/>
      <c r="ETK19" s="974"/>
      <c r="ETL19" s="974"/>
      <c r="ETM19" s="974"/>
      <c r="ETN19" s="974"/>
      <c r="ETO19" s="974"/>
      <c r="ETP19" s="974"/>
      <c r="ETQ19" s="974"/>
      <c r="ETR19" s="974"/>
      <c r="ETS19" s="974"/>
      <c r="ETT19" s="974"/>
      <c r="ETU19" s="974"/>
      <c r="ETV19" s="974"/>
      <c r="ETW19" s="974"/>
      <c r="ETX19" s="974"/>
      <c r="ETY19" s="974"/>
      <c r="ETZ19" s="974"/>
      <c r="EUA19" s="974"/>
      <c r="EUB19" s="974"/>
      <c r="EUC19" s="974"/>
      <c r="EUD19" s="974"/>
      <c r="EUE19" s="974"/>
      <c r="EUF19" s="974"/>
      <c r="EUG19" s="974"/>
      <c r="EUH19" s="974"/>
      <c r="EUI19" s="974"/>
      <c r="EUJ19" s="974"/>
      <c r="EUK19" s="974"/>
      <c r="EUL19" s="974"/>
      <c r="EUM19" s="974"/>
      <c r="EUN19" s="974"/>
      <c r="EUO19" s="974"/>
      <c r="EUP19" s="974"/>
      <c r="EUQ19" s="974"/>
      <c r="EUR19" s="974"/>
      <c r="EUS19" s="974"/>
      <c r="EUT19" s="974"/>
      <c r="EUU19" s="974"/>
      <c r="EUV19" s="974"/>
      <c r="EUW19" s="974"/>
      <c r="EUX19" s="974"/>
      <c r="EUY19" s="974"/>
      <c r="EUZ19" s="974"/>
      <c r="EVA19" s="974"/>
      <c r="EVB19" s="974"/>
      <c r="EVC19" s="974"/>
      <c r="EVD19" s="974"/>
      <c r="EVE19" s="974"/>
      <c r="EVF19" s="974"/>
      <c r="EVG19" s="974"/>
      <c r="EVH19" s="974"/>
      <c r="EVI19" s="974"/>
      <c r="EVJ19" s="974"/>
      <c r="EVK19" s="974"/>
      <c r="EVL19" s="974"/>
      <c r="EVM19" s="974"/>
      <c r="EVN19" s="974"/>
      <c r="EVO19" s="974"/>
      <c r="EVP19" s="974"/>
      <c r="EVQ19" s="974"/>
      <c r="EVR19" s="974"/>
      <c r="EVS19" s="974"/>
      <c r="EVT19" s="974"/>
      <c r="EVU19" s="974"/>
      <c r="EVV19" s="974"/>
      <c r="EVW19" s="974"/>
      <c r="EVX19" s="974"/>
      <c r="EVY19" s="974"/>
      <c r="EVZ19" s="974"/>
      <c r="EWA19" s="974"/>
      <c r="EWB19" s="974"/>
      <c r="EWC19" s="974"/>
      <c r="EWD19" s="974"/>
      <c r="EWE19" s="974"/>
      <c r="EWF19" s="974"/>
      <c r="EWG19" s="974"/>
      <c r="EWH19" s="974"/>
      <c r="EWI19" s="974"/>
      <c r="EWJ19" s="974"/>
      <c r="EWK19" s="974"/>
      <c r="EWL19" s="974"/>
      <c r="EWM19" s="974"/>
      <c r="EWN19" s="974"/>
      <c r="EWO19" s="974"/>
      <c r="EWP19" s="974"/>
      <c r="EWQ19" s="974"/>
      <c r="EWR19" s="974"/>
      <c r="EWS19" s="974"/>
      <c r="EWT19" s="974"/>
      <c r="EWU19" s="974"/>
      <c r="EWV19" s="974"/>
      <c r="EWW19" s="974"/>
      <c r="EWX19" s="974"/>
      <c r="EWY19" s="974"/>
      <c r="EWZ19" s="974"/>
      <c r="EXA19" s="974"/>
      <c r="EXB19" s="974"/>
      <c r="EXC19" s="974"/>
      <c r="EXD19" s="974"/>
      <c r="EXE19" s="974"/>
      <c r="EXF19" s="974"/>
      <c r="EXG19" s="974"/>
      <c r="EXH19" s="974"/>
      <c r="EXI19" s="974"/>
      <c r="EXJ19" s="974"/>
      <c r="EXK19" s="974"/>
      <c r="EXL19" s="974"/>
      <c r="EXM19" s="974"/>
      <c r="EXN19" s="974"/>
      <c r="EXO19" s="974"/>
      <c r="EXP19" s="974"/>
      <c r="EXQ19" s="974"/>
      <c r="EXR19" s="974"/>
      <c r="EXS19" s="974"/>
      <c r="EXT19" s="974"/>
      <c r="EXU19" s="974"/>
      <c r="EXV19" s="974"/>
      <c r="EXW19" s="974"/>
      <c r="EXX19" s="974"/>
      <c r="EXY19" s="974"/>
      <c r="EXZ19" s="974"/>
      <c r="EYA19" s="974"/>
      <c r="EYB19" s="974"/>
      <c r="EYC19" s="974"/>
      <c r="EYD19" s="974"/>
      <c r="EYE19" s="974"/>
      <c r="EYF19" s="974"/>
      <c r="EYG19" s="974"/>
      <c r="EYH19" s="974"/>
      <c r="EYI19" s="974"/>
      <c r="EYJ19" s="974"/>
      <c r="EYK19" s="974"/>
      <c r="EYL19" s="974"/>
      <c r="EYM19" s="974"/>
      <c r="EYN19" s="974"/>
      <c r="EYO19" s="974"/>
      <c r="EYP19" s="974"/>
      <c r="EYQ19" s="974"/>
      <c r="EYR19" s="974"/>
      <c r="EYS19" s="974"/>
      <c r="EYT19" s="974"/>
      <c r="EYU19" s="974"/>
      <c r="EYV19" s="974"/>
      <c r="EYW19" s="974"/>
      <c r="EYX19" s="974"/>
      <c r="EYY19" s="974"/>
      <c r="EYZ19" s="974"/>
      <c r="EZA19" s="974"/>
      <c r="EZB19" s="974"/>
      <c r="EZC19" s="974"/>
      <c r="EZD19" s="974"/>
      <c r="EZE19" s="974"/>
      <c r="EZF19" s="974"/>
      <c r="EZG19" s="974"/>
      <c r="EZH19" s="974"/>
      <c r="EZI19" s="974"/>
      <c r="EZJ19" s="974"/>
      <c r="EZK19" s="974"/>
      <c r="EZL19" s="974"/>
      <c r="EZM19" s="974"/>
      <c r="EZN19" s="974"/>
      <c r="EZO19" s="974"/>
      <c r="EZP19" s="974"/>
      <c r="EZQ19" s="974"/>
      <c r="EZR19" s="974"/>
      <c r="EZS19" s="974"/>
      <c r="EZT19" s="974"/>
      <c r="EZU19" s="974"/>
      <c r="EZV19" s="974"/>
      <c r="EZW19" s="974"/>
      <c r="EZX19" s="974"/>
      <c r="EZY19" s="974"/>
      <c r="EZZ19" s="974"/>
      <c r="FAA19" s="974"/>
      <c r="FAB19" s="974"/>
      <c r="FAC19" s="974"/>
      <c r="FAD19" s="974"/>
      <c r="FAE19" s="974"/>
      <c r="FAF19" s="974"/>
      <c r="FAG19" s="974"/>
      <c r="FAH19" s="974"/>
      <c r="FAI19" s="974"/>
      <c r="FAJ19" s="974"/>
      <c r="FAK19" s="974"/>
      <c r="FAL19" s="974"/>
      <c r="FAM19" s="974"/>
      <c r="FAN19" s="974"/>
      <c r="FAO19" s="974"/>
      <c r="FAP19" s="974"/>
      <c r="FAQ19" s="974"/>
      <c r="FAR19" s="974"/>
      <c r="FAS19" s="974"/>
      <c r="FAT19" s="974"/>
      <c r="FAU19" s="974"/>
      <c r="FAV19" s="974"/>
      <c r="FAW19" s="974"/>
      <c r="FAX19" s="974"/>
      <c r="FAY19" s="974"/>
      <c r="FAZ19" s="974"/>
      <c r="FBA19" s="974"/>
      <c r="FBB19" s="974"/>
      <c r="FBC19" s="974"/>
      <c r="FBD19" s="974"/>
      <c r="FBE19" s="974"/>
      <c r="FBF19" s="974"/>
      <c r="FBG19" s="974"/>
      <c r="FBH19" s="974"/>
      <c r="FBI19" s="974"/>
      <c r="FBJ19" s="974"/>
      <c r="FBK19" s="974"/>
      <c r="FBL19" s="974"/>
      <c r="FBM19" s="974"/>
      <c r="FBN19" s="974"/>
      <c r="FBO19" s="974"/>
      <c r="FBP19" s="974"/>
      <c r="FBQ19" s="974"/>
      <c r="FBR19" s="974"/>
      <c r="FBS19" s="974"/>
      <c r="FBT19" s="974"/>
      <c r="FBU19" s="974"/>
      <c r="FBV19" s="974"/>
      <c r="FBW19" s="974"/>
      <c r="FBX19" s="974"/>
      <c r="FBY19" s="974"/>
      <c r="FBZ19" s="974"/>
      <c r="FCA19" s="974"/>
      <c r="FCB19" s="974"/>
      <c r="FCC19" s="974"/>
      <c r="FCD19" s="974"/>
      <c r="FCE19" s="974"/>
      <c r="FCF19" s="974"/>
      <c r="FCG19" s="974"/>
      <c r="FCH19" s="974"/>
      <c r="FCI19" s="974"/>
      <c r="FCJ19" s="974"/>
      <c r="FCK19" s="974"/>
      <c r="FCL19" s="974"/>
      <c r="FCM19" s="974"/>
      <c r="FCN19" s="974"/>
      <c r="FCO19" s="974"/>
      <c r="FCP19" s="974"/>
      <c r="FCQ19" s="974"/>
      <c r="FCR19" s="974"/>
      <c r="FCS19" s="974"/>
      <c r="FCT19" s="974"/>
      <c r="FCU19" s="974"/>
      <c r="FCV19" s="974"/>
      <c r="FCW19" s="974"/>
      <c r="FCX19" s="974"/>
      <c r="FCY19" s="974"/>
      <c r="FCZ19" s="974"/>
      <c r="FDA19" s="974"/>
      <c r="FDB19" s="974"/>
      <c r="FDC19" s="974"/>
      <c r="FDD19" s="974"/>
      <c r="FDE19" s="974"/>
      <c r="FDF19" s="974"/>
      <c r="FDG19" s="974"/>
      <c r="FDH19" s="974"/>
      <c r="FDI19" s="974"/>
      <c r="FDJ19" s="974"/>
      <c r="FDK19" s="974"/>
      <c r="FDL19" s="974"/>
      <c r="FDM19" s="974"/>
      <c r="FDN19" s="974"/>
      <c r="FDO19" s="974"/>
      <c r="FDP19" s="974"/>
      <c r="FDQ19" s="974"/>
      <c r="FDR19" s="974"/>
      <c r="FDS19" s="974"/>
      <c r="FDT19" s="974"/>
      <c r="FDU19" s="974"/>
      <c r="FDV19" s="974"/>
      <c r="FDW19" s="974"/>
      <c r="FDX19" s="974"/>
      <c r="FDY19" s="974"/>
      <c r="FDZ19" s="974"/>
      <c r="FEA19" s="974"/>
      <c r="FEB19" s="974"/>
      <c r="FEC19" s="974"/>
      <c r="FED19" s="974"/>
      <c r="FEE19" s="974"/>
      <c r="FEF19" s="974"/>
      <c r="FEG19" s="974"/>
      <c r="FEH19" s="974"/>
      <c r="FEI19" s="974"/>
      <c r="FEJ19" s="974"/>
      <c r="FEK19" s="974"/>
      <c r="FEL19" s="974"/>
      <c r="FEM19" s="974"/>
      <c r="FEN19" s="974"/>
      <c r="FEO19" s="974"/>
      <c r="FEP19" s="974"/>
      <c r="FEQ19" s="974"/>
      <c r="FER19" s="974"/>
      <c r="FES19" s="974"/>
      <c r="FET19" s="974"/>
      <c r="FEU19" s="974"/>
      <c r="FEV19" s="974"/>
      <c r="FEW19" s="974"/>
      <c r="FEX19" s="974"/>
      <c r="FEY19" s="974"/>
      <c r="FEZ19" s="974"/>
      <c r="FFA19" s="974"/>
      <c r="FFB19" s="974"/>
      <c r="FFC19" s="974"/>
      <c r="FFD19" s="974"/>
      <c r="FFE19" s="974"/>
      <c r="FFF19" s="974"/>
      <c r="FFG19" s="974"/>
      <c r="FFH19" s="974"/>
      <c r="FFI19" s="974"/>
      <c r="FFJ19" s="974"/>
      <c r="FFK19" s="974"/>
      <c r="FFL19" s="974"/>
      <c r="FFM19" s="974"/>
      <c r="FFN19" s="974"/>
      <c r="FFO19" s="974"/>
      <c r="FFP19" s="974"/>
      <c r="FFQ19" s="974"/>
      <c r="FFR19" s="974"/>
      <c r="FFS19" s="974"/>
      <c r="FFT19" s="974"/>
      <c r="FFU19" s="974"/>
      <c r="FFV19" s="974"/>
      <c r="FFW19" s="974"/>
      <c r="FFX19" s="974"/>
      <c r="FFY19" s="974"/>
      <c r="FFZ19" s="974"/>
      <c r="FGA19" s="974"/>
      <c r="FGB19" s="974"/>
      <c r="FGC19" s="974"/>
      <c r="FGD19" s="974"/>
      <c r="FGE19" s="974"/>
      <c r="FGF19" s="974"/>
      <c r="FGG19" s="974"/>
      <c r="FGH19" s="974"/>
      <c r="FGI19" s="974"/>
      <c r="FGJ19" s="974"/>
      <c r="FGK19" s="974"/>
      <c r="FGL19" s="974"/>
      <c r="FGM19" s="974"/>
      <c r="FGN19" s="974"/>
      <c r="FGO19" s="974"/>
      <c r="FGP19" s="974"/>
      <c r="FGQ19" s="974"/>
      <c r="FGR19" s="974"/>
      <c r="FGS19" s="974"/>
      <c r="FGT19" s="974"/>
      <c r="FGU19" s="974"/>
      <c r="FGV19" s="974"/>
      <c r="FGW19" s="974"/>
      <c r="FGX19" s="974"/>
      <c r="FGY19" s="974"/>
      <c r="FGZ19" s="974"/>
      <c r="FHA19" s="974"/>
      <c r="FHB19" s="974"/>
      <c r="FHC19" s="974"/>
      <c r="FHD19" s="974"/>
      <c r="FHE19" s="974"/>
      <c r="FHF19" s="974"/>
      <c r="FHG19" s="974"/>
      <c r="FHH19" s="974"/>
      <c r="FHI19" s="974"/>
      <c r="FHJ19" s="974"/>
      <c r="FHK19" s="974"/>
      <c r="FHL19" s="974"/>
      <c r="FHM19" s="974"/>
      <c r="FHN19" s="974"/>
      <c r="FHO19" s="974"/>
      <c r="FHP19" s="974"/>
      <c r="FHQ19" s="974"/>
      <c r="FHR19" s="974"/>
      <c r="FHS19" s="974"/>
      <c r="FHT19" s="974"/>
      <c r="FHU19" s="974"/>
      <c r="FHV19" s="974"/>
      <c r="FHW19" s="974"/>
      <c r="FHX19" s="974"/>
      <c r="FHY19" s="974"/>
      <c r="FHZ19" s="974"/>
      <c r="FIA19" s="974"/>
      <c r="FIB19" s="974"/>
      <c r="FIC19" s="974"/>
      <c r="FID19" s="974"/>
      <c r="FIE19" s="974"/>
      <c r="FIF19" s="974"/>
      <c r="FIG19" s="974"/>
      <c r="FIH19" s="974"/>
      <c r="FII19" s="974"/>
      <c r="FIJ19" s="974"/>
      <c r="FIK19" s="974"/>
      <c r="FIL19" s="974"/>
      <c r="FIM19" s="974"/>
      <c r="FIN19" s="974"/>
      <c r="FIO19" s="974"/>
      <c r="FIP19" s="974"/>
      <c r="FIQ19" s="974"/>
      <c r="FIR19" s="974"/>
      <c r="FIS19" s="974"/>
      <c r="FIT19" s="974"/>
      <c r="FIU19" s="974"/>
      <c r="FIV19" s="974"/>
      <c r="FIW19" s="974"/>
      <c r="FIX19" s="974"/>
      <c r="FIY19" s="974"/>
      <c r="FIZ19" s="974"/>
      <c r="FJA19" s="974"/>
      <c r="FJB19" s="974"/>
      <c r="FJC19" s="974"/>
      <c r="FJD19" s="974"/>
      <c r="FJE19" s="974"/>
      <c r="FJF19" s="974"/>
      <c r="FJG19" s="974"/>
      <c r="FJH19" s="974"/>
      <c r="FJI19" s="974"/>
      <c r="FJJ19" s="974"/>
      <c r="FJK19" s="974"/>
      <c r="FJL19" s="974"/>
      <c r="FJM19" s="974"/>
      <c r="FJN19" s="974"/>
      <c r="FJO19" s="974"/>
      <c r="FJP19" s="974"/>
      <c r="FJQ19" s="974"/>
      <c r="FJR19" s="974"/>
      <c r="FJS19" s="974"/>
      <c r="FJT19" s="974"/>
      <c r="FJU19" s="974"/>
      <c r="FJV19" s="974"/>
      <c r="FJW19" s="974"/>
      <c r="FJX19" s="974"/>
      <c r="FJY19" s="974"/>
      <c r="FJZ19" s="974"/>
      <c r="FKA19" s="974"/>
      <c r="FKB19" s="974"/>
      <c r="FKC19" s="974"/>
      <c r="FKD19" s="974"/>
      <c r="FKE19" s="974"/>
      <c r="FKF19" s="974"/>
      <c r="FKG19" s="974"/>
      <c r="FKH19" s="974"/>
      <c r="FKI19" s="974"/>
      <c r="FKJ19" s="974"/>
      <c r="FKK19" s="974"/>
      <c r="FKL19" s="974"/>
      <c r="FKM19" s="974"/>
      <c r="FKN19" s="974"/>
      <c r="FKO19" s="974"/>
      <c r="FKP19" s="974"/>
      <c r="FKQ19" s="974"/>
      <c r="FKR19" s="974"/>
      <c r="FKS19" s="974"/>
      <c r="FKT19" s="974"/>
      <c r="FKU19" s="974"/>
      <c r="FKV19" s="974"/>
      <c r="FKW19" s="974"/>
      <c r="FKX19" s="974"/>
      <c r="FKY19" s="974"/>
      <c r="FKZ19" s="974"/>
      <c r="FLA19" s="974"/>
      <c r="FLB19" s="974"/>
      <c r="FLC19" s="974"/>
      <c r="FLD19" s="974"/>
      <c r="FLE19" s="974"/>
      <c r="FLF19" s="974"/>
      <c r="FLG19" s="974"/>
      <c r="FLH19" s="974"/>
      <c r="FLI19" s="974"/>
      <c r="FLJ19" s="974"/>
      <c r="FLK19" s="974"/>
      <c r="FLL19" s="974"/>
      <c r="FLM19" s="974"/>
      <c r="FLN19" s="974"/>
      <c r="FLO19" s="974"/>
      <c r="FLP19" s="974"/>
      <c r="FLQ19" s="974"/>
      <c r="FLR19" s="974"/>
      <c r="FLS19" s="974"/>
      <c r="FLT19" s="974"/>
      <c r="FLU19" s="974"/>
      <c r="FLV19" s="974"/>
      <c r="FLW19" s="974"/>
      <c r="FLX19" s="974"/>
      <c r="FLY19" s="974"/>
      <c r="FLZ19" s="974"/>
      <c r="FMA19" s="974"/>
      <c r="FMB19" s="974"/>
      <c r="FMC19" s="974"/>
      <c r="FMD19" s="974"/>
      <c r="FME19" s="974"/>
      <c r="FMF19" s="974"/>
      <c r="FMG19" s="974"/>
      <c r="FMH19" s="974"/>
      <c r="FMI19" s="974"/>
      <c r="FMJ19" s="974"/>
      <c r="FMK19" s="974"/>
      <c r="FML19" s="974"/>
      <c r="FMM19" s="974"/>
      <c r="FMN19" s="974"/>
      <c r="FMO19" s="974"/>
      <c r="FMP19" s="974"/>
      <c r="FMQ19" s="974"/>
      <c r="FMR19" s="974"/>
      <c r="FMS19" s="974"/>
      <c r="FMT19" s="974"/>
      <c r="FMU19" s="974"/>
      <c r="FMV19" s="974"/>
      <c r="FMW19" s="974"/>
      <c r="FMX19" s="974"/>
      <c r="FMY19" s="974"/>
      <c r="FMZ19" s="974"/>
      <c r="FNA19" s="974"/>
      <c r="FNB19" s="974"/>
      <c r="FNC19" s="974"/>
      <c r="FND19" s="974"/>
      <c r="FNE19" s="974"/>
      <c r="FNF19" s="974"/>
      <c r="FNG19" s="974"/>
      <c r="FNH19" s="974"/>
      <c r="FNI19" s="974"/>
      <c r="FNJ19" s="974"/>
      <c r="FNK19" s="974"/>
      <c r="FNL19" s="974"/>
      <c r="FNM19" s="974"/>
      <c r="FNN19" s="974"/>
      <c r="FNO19" s="974"/>
      <c r="FNP19" s="974"/>
      <c r="FNQ19" s="974"/>
      <c r="FNR19" s="974"/>
      <c r="FNS19" s="974"/>
      <c r="FNT19" s="974"/>
      <c r="FNU19" s="974"/>
      <c r="FNV19" s="974"/>
      <c r="FNW19" s="974"/>
      <c r="FNX19" s="974"/>
      <c r="FNY19" s="974"/>
      <c r="FNZ19" s="974"/>
      <c r="FOA19" s="974"/>
      <c r="FOB19" s="974"/>
      <c r="FOC19" s="974"/>
      <c r="FOD19" s="974"/>
      <c r="FOE19" s="974"/>
      <c r="FOF19" s="974"/>
      <c r="FOG19" s="974"/>
      <c r="FOH19" s="974"/>
      <c r="FOI19" s="974"/>
      <c r="FOJ19" s="974"/>
      <c r="FOK19" s="974"/>
      <c r="FOL19" s="974"/>
      <c r="FOM19" s="974"/>
      <c r="FON19" s="974"/>
      <c r="FOO19" s="974"/>
      <c r="FOP19" s="974"/>
      <c r="FOQ19" s="974"/>
      <c r="FOR19" s="974"/>
      <c r="FOS19" s="974"/>
      <c r="FOT19" s="974"/>
      <c r="FOU19" s="974"/>
      <c r="FOV19" s="974"/>
      <c r="FOW19" s="974"/>
      <c r="FOX19" s="974"/>
      <c r="FOY19" s="974"/>
      <c r="FOZ19" s="974"/>
      <c r="FPA19" s="974"/>
      <c r="FPB19" s="974"/>
      <c r="FPC19" s="974"/>
      <c r="FPD19" s="974"/>
      <c r="FPE19" s="974"/>
      <c r="FPF19" s="974"/>
      <c r="FPG19" s="974"/>
      <c r="FPH19" s="974"/>
      <c r="FPI19" s="974"/>
      <c r="FPJ19" s="974"/>
      <c r="FPK19" s="974"/>
      <c r="FPL19" s="974"/>
      <c r="FPM19" s="974"/>
      <c r="FPN19" s="974"/>
      <c r="FPO19" s="974"/>
      <c r="FPP19" s="974"/>
      <c r="FPQ19" s="974"/>
      <c r="FPR19" s="974"/>
      <c r="FPS19" s="974"/>
      <c r="FPT19" s="974"/>
      <c r="FPU19" s="974"/>
      <c r="FPV19" s="974"/>
      <c r="FPW19" s="974"/>
      <c r="FPX19" s="974"/>
      <c r="FPY19" s="974"/>
      <c r="FPZ19" s="974"/>
      <c r="FQA19" s="974"/>
      <c r="FQB19" s="974"/>
      <c r="FQC19" s="974"/>
      <c r="FQD19" s="974"/>
      <c r="FQE19" s="974"/>
      <c r="FQF19" s="974"/>
      <c r="FQG19" s="974"/>
      <c r="FQH19" s="974"/>
      <c r="FQI19" s="974"/>
      <c r="FQJ19" s="974"/>
      <c r="FQK19" s="974"/>
      <c r="FQL19" s="974"/>
      <c r="FQM19" s="974"/>
      <c r="FQN19" s="974"/>
      <c r="FQO19" s="974"/>
      <c r="FQP19" s="974"/>
      <c r="FQQ19" s="974"/>
      <c r="FQR19" s="974"/>
      <c r="FQS19" s="974"/>
      <c r="FQT19" s="974"/>
      <c r="FQU19" s="974"/>
      <c r="FQV19" s="974"/>
      <c r="FQW19" s="974"/>
      <c r="FQX19" s="974"/>
      <c r="FQY19" s="974"/>
      <c r="FQZ19" s="974"/>
      <c r="FRA19" s="974"/>
      <c r="FRB19" s="974"/>
      <c r="FRC19" s="974"/>
      <c r="FRD19" s="974"/>
      <c r="FRE19" s="974"/>
      <c r="FRF19" s="974"/>
      <c r="FRG19" s="974"/>
      <c r="FRH19" s="974"/>
      <c r="FRI19" s="974"/>
      <c r="FRJ19" s="974"/>
      <c r="FRK19" s="974"/>
      <c r="FRL19" s="974"/>
      <c r="FRM19" s="974"/>
      <c r="FRN19" s="974"/>
      <c r="FRO19" s="974"/>
      <c r="FRP19" s="974"/>
      <c r="FRQ19" s="974"/>
      <c r="FRR19" s="974"/>
      <c r="FRS19" s="974"/>
      <c r="FRT19" s="974"/>
      <c r="FRU19" s="974"/>
      <c r="FRV19" s="974"/>
      <c r="FRW19" s="974"/>
      <c r="FRX19" s="974"/>
      <c r="FRY19" s="974"/>
      <c r="FRZ19" s="974"/>
      <c r="FSA19" s="974"/>
      <c r="FSB19" s="974"/>
      <c r="FSC19" s="974"/>
      <c r="FSD19" s="974"/>
      <c r="FSE19" s="974"/>
      <c r="FSF19" s="974"/>
      <c r="FSG19" s="974"/>
      <c r="FSH19" s="974"/>
      <c r="FSI19" s="974"/>
      <c r="FSJ19" s="974"/>
      <c r="FSK19" s="974"/>
      <c r="FSL19" s="974"/>
      <c r="FSM19" s="974"/>
      <c r="FSN19" s="974"/>
      <c r="FSO19" s="974"/>
      <c r="FSP19" s="974"/>
      <c r="FSQ19" s="974"/>
      <c r="FSR19" s="974"/>
      <c r="FSS19" s="974"/>
      <c r="FST19" s="974"/>
      <c r="FSU19" s="974"/>
      <c r="FSV19" s="974"/>
      <c r="FSW19" s="974"/>
      <c r="FSX19" s="974"/>
      <c r="FSY19" s="974"/>
      <c r="FSZ19" s="974"/>
      <c r="FTA19" s="974"/>
      <c r="FTB19" s="974"/>
      <c r="FTC19" s="974"/>
      <c r="FTD19" s="974"/>
      <c r="FTE19" s="974"/>
      <c r="FTF19" s="974"/>
      <c r="FTG19" s="974"/>
      <c r="FTH19" s="974"/>
      <c r="FTI19" s="974"/>
      <c r="FTJ19" s="974"/>
      <c r="FTK19" s="974"/>
      <c r="FTL19" s="974"/>
      <c r="FTM19" s="974"/>
      <c r="FTN19" s="974"/>
      <c r="FTO19" s="974"/>
      <c r="FTP19" s="974"/>
      <c r="FTQ19" s="974"/>
      <c r="FTR19" s="974"/>
      <c r="FTS19" s="974"/>
      <c r="FTT19" s="974"/>
      <c r="FTU19" s="974"/>
      <c r="FTV19" s="974"/>
      <c r="FTW19" s="974"/>
      <c r="FTX19" s="974"/>
      <c r="FTY19" s="974"/>
      <c r="FTZ19" s="974"/>
      <c r="FUA19" s="974"/>
      <c r="FUB19" s="974"/>
      <c r="FUC19" s="974"/>
      <c r="FUD19" s="974"/>
      <c r="FUE19" s="974"/>
      <c r="FUF19" s="974"/>
      <c r="FUG19" s="974"/>
      <c r="FUH19" s="974"/>
      <c r="FUI19" s="974"/>
      <c r="FUJ19" s="974"/>
      <c r="FUK19" s="974"/>
      <c r="FUL19" s="974"/>
      <c r="FUM19" s="974"/>
      <c r="FUN19" s="974"/>
      <c r="FUO19" s="974"/>
      <c r="FUP19" s="974"/>
      <c r="FUQ19" s="974"/>
      <c r="FUR19" s="974"/>
      <c r="FUS19" s="974"/>
      <c r="FUT19" s="974"/>
      <c r="FUU19" s="974"/>
      <c r="FUV19" s="974"/>
      <c r="FUW19" s="974"/>
      <c r="FUX19" s="974"/>
      <c r="FUY19" s="974"/>
      <c r="FUZ19" s="974"/>
      <c r="FVA19" s="974"/>
      <c r="FVB19" s="974"/>
      <c r="FVC19" s="974"/>
      <c r="FVD19" s="974"/>
      <c r="FVE19" s="974"/>
      <c r="FVF19" s="974"/>
      <c r="FVG19" s="974"/>
      <c r="FVH19" s="974"/>
      <c r="FVI19" s="974"/>
      <c r="FVJ19" s="974"/>
      <c r="FVK19" s="974"/>
      <c r="FVL19" s="974"/>
      <c r="FVM19" s="974"/>
      <c r="FVN19" s="974"/>
      <c r="FVO19" s="974"/>
      <c r="FVP19" s="974"/>
      <c r="FVQ19" s="974"/>
      <c r="FVR19" s="974"/>
      <c r="FVS19" s="974"/>
      <c r="FVT19" s="974"/>
      <c r="FVU19" s="974"/>
      <c r="FVV19" s="974"/>
      <c r="FVW19" s="974"/>
      <c r="FVX19" s="974"/>
      <c r="FVY19" s="974"/>
      <c r="FVZ19" s="974"/>
      <c r="FWA19" s="974"/>
      <c r="FWB19" s="974"/>
      <c r="FWC19" s="974"/>
      <c r="FWD19" s="974"/>
      <c r="FWE19" s="974"/>
      <c r="FWF19" s="974"/>
      <c r="FWG19" s="974"/>
      <c r="FWH19" s="974"/>
      <c r="FWI19" s="974"/>
      <c r="FWJ19" s="974"/>
      <c r="FWK19" s="974"/>
      <c r="FWL19" s="974"/>
      <c r="FWM19" s="974"/>
      <c r="FWN19" s="974"/>
      <c r="FWO19" s="974"/>
      <c r="FWP19" s="974"/>
      <c r="FWQ19" s="974"/>
      <c r="FWR19" s="974"/>
      <c r="FWS19" s="974"/>
      <c r="FWT19" s="974"/>
      <c r="FWU19" s="974"/>
      <c r="FWV19" s="974"/>
      <c r="FWW19" s="974"/>
      <c r="FWX19" s="974"/>
      <c r="FWY19" s="974"/>
      <c r="FWZ19" s="974"/>
      <c r="FXA19" s="974"/>
      <c r="FXB19" s="974"/>
      <c r="FXC19" s="974"/>
      <c r="FXD19" s="974"/>
      <c r="FXE19" s="974"/>
      <c r="FXF19" s="974"/>
      <c r="FXG19" s="974"/>
      <c r="FXH19" s="974"/>
      <c r="FXI19" s="974"/>
      <c r="FXJ19" s="974"/>
      <c r="FXK19" s="974"/>
      <c r="FXL19" s="974"/>
      <c r="FXM19" s="974"/>
      <c r="FXN19" s="974"/>
      <c r="FXO19" s="974"/>
      <c r="FXP19" s="974"/>
      <c r="FXQ19" s="974"/>
      <c r="FXR19" s="974"/>
      <c r="FXS19" s="974"/>
      <c r="FXT19" s="974"/>
      <c r="FXU19" s="974"/>
      <c r="FXV19" s="974"/>
      <c r="FXW19" s="974"/>
      <c r="FXX19" s="974"/>
      <c r="FXY19" s="974"/>
      <c r="FXZ19" s="974"/>
      <c r="FYA19" s="974"/>
      <c r="FYB19" s="974"/>
      <c r="FYC19" s="974"/>
      <c r="FYD19" s="974"/>
      <c r="FYE19" s="974"/>
      <c r="FYF19" s="974"/>
      <c r="FYG19" s="974"/>
      <c r="FYH19" s="974"/>
      <c r="FYI19" s="974"/>
      <c r="FYJ19" s="974"/>
      <c r="FYK19" s="974"/>
      <c r="FYL19" s="974"/>
      <c r="FYM19" s="974"/>
      <c r="FYN19" s="974"/>
      <c r="FYO19" s="974"/>
      <c r="FYP19" s="974"/>
      <c r="FYQ19" s="974"/>
      <c r="FYR19" s="974"/>
      <c r="FYS19" s="974"/>
      <c r="FYT19" s="974"/>
      <c r="FYU19" s="974"/>
      <c r="FYV19" s="974"/>
      <c r="FYW19" s="974"/>
      <c r="FYX19" s="974"/>
      <c r="FYY19" s="974"/>
      <c r="FYZ19" s="974"/>
      <c r="FZA19" s="974"/>
      <c r="FZB19" s="974"/>
      <c r="FZC19" s="974"/>
      <c r="FZD19" s="974"/>
      <c r="FZE19" s="974"/>
      <c r="FZF19" s="974"/>
      <c r="FZG19" s="974"/>
      <c r="FZH19" s="974"/>
      <c r="FZI19" s="974"/>
      <c r="FZJ19" s="974"/>
      <c r="FZK19" s="974"/>
      <c r="FZL19" s="974"/>
      <c r="FZM19" s="974"/>
      <c r="FZN19" s="974"/>
      <c r="FZO19" s="974"/>
      <c r="FZP19" s="974"/>
      <c r="FZQ19" s="974"/>
      <c r="FZR19" s="974"/>
      <c r="FZS19" s="974"/>
      <c r="FZT19" s="974"/>
      <c r="FZU19" s="974"/>
      <c r="FZV19" s="974"/>
      <c r="FZW19" s="974"/>
      <c r="FZX19" s="974"/>
      <c r="FZY19" s="974"/>
      <c r="FZZ19" s="974"/>
      <c r="GAA19" s="974"/>
      <c r="GAB19" s="974"/>
      <c r="GAC19" s="974"/>
      <c r="GAD19" s="974"/>
      <c r="GAE19" s="974"/>
      <c r="GAF19" s="974"/>
      <c r="GAG19" s="974"/>
      <c r="GAH19" s="974"/>
      <c r="GAI19" s="974"/>
      <c r="GAJ19" s="974"/>
      <c r="GAK19" s="974"/>
      <c r="GAL19" s="974"/>
      <c r="GAM19" s="974"/>
      <c r="GAN19" s="974"/>
      <c r="GAO19" s="974"/>
      <c r="GAP19" s="974"/>
      <c r="GAQ19" s="974"/>
      <c r="GAR19" s="974"/>
      <c r="GAS19" s="974"/>
      <c r="GAT19" s="974"/>
      <c r="GAU19" s="974"/>
      <c r="GAV19" s="974"/>
      <c r="GAW19" s="974"/>
      <c r="GAX19" s="974"/>
      <c r="GAY19" s="974"/>
      <c r="GAZ19" s="974"/>
      <c r="GBA19" s="974"/>
      <c r="GBB19" s="974"/>
      <c r="GBC19" s="974"/>
      <c r="GBD19" s="974"/>
      <c r="GBE19" s="974"/>
      <c r="GBF19" s="974"/>
      <c r="GBG19" s="974"/>
      <c r="GBH19" s="974"/>
      <c r="GBI19" s="974"/>
      <c r="GBJ19" s="974"/>
      <c r="GBK19" s="974"/>
      <c r="GBL19" s="974"/>
      <c r="GBM19" s="974"/>
      <c r="GBN19" s="974"/>
      <c r="GBO19" s="974"/>
      <c r="GBP19" s="974"/>
      <c r="GBQ19" s="974"/>
      <c r="GBR19" s="974"/>
      <c r="GBS19" s="974"/>
      <c r="GBT19" s="974"/>
      <c r="GBU19" s="974"/>
      <c r="GBV19" s="974"/>
      <c r="GBW19" s="974"/>
      <c r="GBX19" s="974"/>
      <c r="GBY19" s="974"/>
      <c r="GBZ19" s="974"/>
      <c r="GCA19" s="974"/>
      <c r="GCB19" s="974"/>
      <c r="GCC19" s="974"/>
      <c r="GCD19" s="974"/>
      <c r="GCE19" s="974"/>
      <c r="GCF19" s="974"/>
      <c r="GCG19" s="974"/>
      <c r="GCH19" s="974"/>
      <c r="GCI19" s="974"/>
      <c r="GCJ19" s="974"/>
      <c r="GCK19" s="974"/>
      <c r="GCL19" s="974"/>
      <c r="GCM19" s="974"/>
      <c r="GCN19" s="974"/>
      <c r="GCO19" s="974"/>
      <c r="GCP19" s="974"/>
      <c r="GCQ19" s="974"/>
      <c r="GCR19" s="974"/>
      <c r="GCS19" s="974"/>
      <c r="GCT19" s="974"/>
      <c r="GCU19" s="974"/>
      <c r="GCV19" s="974"/>
      <c r="GCW19" s="974"/>
      <c r="GCX19" s="974"/>
      <c r="GCY19" s="974"/>
      <c r="GCZ19" s="974"/>
      <c r="GDA19" s="974"/>
      <c r="GDB19" s="974"/>
      <c r="GDC19" s="974"/>
      <c r="GDD19" s="974"/>
      <c r="GDE19" s="974"/>
      <c r="GDF19" s="974"/>
      <c r="GDG19" s="974"/>
      <c r="GDH19" s="974"/>
      <c r="GDI19" s="974"/>
      <c r="GDJ19" s="974"/>
      <c r="GDK19" s="974"/>
      <c r="GDL19" s="974"/>
      <c r="GDM19" s="974"/>
      <c r="GDN19" s="974"/>
      <c r="GDO19" s="974"/>
      <c r="GDP19" s="974"/>
      <c r="GDQ19" s="974"/>
      <c r="GDR19" s="974"/>
      <c r="GDS19" s="974"/>
      <c r="GDT19" s="974"/>
      <c r="GDU19" s="974"/>
      <c r="GDV19" s="974"/>
      <c r="GDW19" s="974"/>
      <c r="GDX19" s="974"/>
      <c r="GDY19" s="974"/>
      <c r="GDZ19" s="974"/>
      <c r="GEA19" s="974"/>
      <c r="GEB19" s="974"/>
      <c r="GEC19" s="974"/>
      <c r="GED19" s="974"/>
      <c r="GEE19" s="974"/>
      <c r="GEF19" s="974"/>
      <c r="GEG19" s="974"/>
      <c r="GEH19" s="974"/>
      <c r="GEI19" s="974"/>
      <c r="GEJ19" s="974"/>
      <c r="GEK19" s="974"/>
      <c r="GEL19" s="974"/>
      <c r="GEM19" s="974"/>
      <c r="GEN19" s="974"/>
      <c r="GEO19" s="974"/>
      <c r="GEP19" s="974"/>
      <c r="GEQ19" s="974"/>
      <c r="GER19" s="974"/>
      <c r="GES19" s="974"/>
      <c r="GET19" s="974"/>
      <c r="GEU19" s="974"/>
      <c r="GEV19" s="974"/>
      <c r="GEW19" s="974"/>
      <c r="GEX19" s="974"/>
      <c r="GEY19" s="974"/>
      <c r="GEZ19" s="974"/>
      <c r="GFA19" s="974"/>
      <c r="GFB19" s="974"/>
      <c r="GFC19" s="974"/>
      <c r="GFD19" s="974"/>
      <c r="GFE19" s="974"/>
      <c r="GFF19" s="974"/>
      <c r="GFG19" s="974"/>
      <c r="GFH19" s="974"/>
      <c r="GFI19" s="974"/>
      <c r="GFJ19" s="974"/>
      <c r="GFK19" s="974"/>
      <c r="GFL19" s="974"/>
      <c r="GFM19" s="974"/>
      <c r="GFN19" s="974"/>
      <c r="GFO19" s="974"/>
      <c r="GFP19" s="974"/>
      <c r="GFQ19" s="974"/>
      <c r="GFR19" s="974"/>
      <c r="GFS19" s="974"/>
      <c r="GFT19" s="974"/>
      <c r="GFU19" s="974"/>
      <c r="GFV19" s="974"/>
      <c r="GFW19" s="974"/>
      <c r="GFX19" s="974"/>
      <c r="GFY19" s="974"/>
      <c r="GFZ19" s="974"/>
      <c r="GGA19" s="974"/>
      <c r="GGB19" s="974"/>
      <c r="GGC19" s="974"/>
      <c r="GGD19" s="974"/>
      <c r="GGE19" s="974"/>
      <c r="GGF19" s="974"/>
      <c r="GGG19" s="974"/>
      <c r="GGH19" s="974"/>
      <c r="GGI19" s="974"/>
      <c r="GGJ19" s="974"/>
      <c r="GGK19" s="974"/>
      <c r="GGL19" s="974"/>
      <c r="GGM19" s="974"/>
      <c r="GGN19" s="974"/>
      <c r="GGO19" s="974"/>
      <c r="GGP19" s="974"/>
      <c r="GGQ19" s="974"/>
      <c r="GGR19" s="974"/>
      <c r="GGS19" s="974"/>
      <c r="GGT19" s="974"/>
      <c r="GGU19" s="974"/>
      <c r="GGV19" s="974"/>
      <c r="GGW19" s="974"/>
      <c r="GGX19" s="974"/>
      <c r="GGY19" s="974"/>
      <c r="GGZ19" s="974"/>
      <c r="GHA19" s="974"/>
      <c r="GHB19" s="974"/>
      <c r="GHC19" s="974"/>
      <c r="GHD19" s="974"/>
      <c r="GHE19" s="974"/>
      <c r="GHF19" s="974"/>
      <c r="GHG19" s="974"/>
      <c r="GHH19" s="974"/>
      <c r="GHI19" s="974"/>
      <c r="GHJ19" s="974"/>
      <c r="GHK19" s="974"/>
      <c r="GHL19" s="974"/>
      <c r="GHM19" s="974"/>
      <c r="GHN19" s="974"/>
      <c r="GHO19" s="974"/>
      <c r="GHP19" s="974"/>
      <c r="GHQ19" s="974"/>
      <c r="GHR19" s="974"/>
      <c r="GHS19" s="974"/>
      <c r="GHT19" s="974"/>
      <c r="GHU19" s="974"/>
      <c r="GHV19" s="974"/>
      <c r="GHW19" s="974"/>
      <c r="GHX19" s="974"/>
      <c r="GHY19" s="974"/>
      <c r="GHZ19" s="974"/>
      <c r="GIA19" s="974"/>
      <c r="GIB19" s="974"/>
      <c r="GIC19" s="974"/>
      <c r="GID19" s="974"/>
      <c r="GIE19" s="974"/>
      <c r="GIF19" s="974"/>
      <c r="GIG19" s="974"/>
      <c r="GIH19" s="974"/>
      <c r="GII19" s="974"/>
      <c r="GIJ19" s="974"/>
      <c r="GIK19" s="974"/>
      <c r="GIL19" s="974"/>
      <c r="GIM19" s="974"/>
      <c r="GIN19" s="974"/>
      <c r="GIO19" s="974"/>
      <c r="GIP19" s="974"/>
      <c r="GIQ19" s="974"/>
      <c r="GIR19" s="974"/>
      <c r="GIS19" s="974"/>
      <c r="GIT19" s="974"/>
      <c r="GIU19" s="974"/>
      <c r="GIV19" s="974"/>
      <c r="GIW19" s="974"/>
      <c r="GIX19" s="974"/>
      <c r="GIY19" s="974"/>
      <c r="GIZ19" s="974"/>
      <c r="GJA19" s="974"/>
      <c r="GJB19" s="974"/>
      <c r="GJC19" s="974"/>
      <c r="GJD19" s="974"/>
      <c r="GJE19" s="974"/>
      <c r="GJF19" s="974"/>
      <c r="GJG19" s="974"/>
      <c r="GJH19" s="974"/>
      <c r="GJI19" s="974"/>
      <c r="GJJ19" s="974"/>
      <c r="GJK19" s="974"/>
      <c r="GJL19" s="974"/>
      <c r="GJM19" s="974"/>
      <c r="GJN19" s="974"/>
      <c r="GJO19" s="974"/>
      <c r="GJP19" s="974"/>
      <c r="GJQ19" s="974"/>
      <c r="GJR19" s="974"/>
      <c r="GJS19" s="974"/>
      <c r="GJT19" s="974"/>
      <c r="GJU19" s="974"/>
      <c r="GJV19" s="974"/>
      <c r="GJW19" s="974"/>
      <c r="GJX19" s="974"/>
      <c r="GJY19" s="974"/>
      <c r="GJZ19" s="974"/>
      <c r="GKA19" s="974"/>
      <c r="GKB19" s="974"/>
      <c r="GKC19" s="974"/>
      <c r="GKD19" s="974"/>
      <c r="GKE19" s="974"/>
      <c r="GKF19" s="974"/>
      <c r="GKG19" s="974"/>
      <c r="GKH19" s="974"/>
      <c r="GKI19" s="974"/>
      <c r="GKJ19" s="974"/>
      <c r="GKK19" s="974"/>
      <c r="GKL19" s="974"/>
      <c r="GKM19" s="974"/>
      <c r="GKN19" s="974"/>
      <c r="GKO19" s="974"/>
      <c r="GKP19" s="974"/>
      <c r="GKQ19" s="974"/>
      <c r="GKR19" s="974"/>
      <c r="GKS19" s="974"/>
      <c r="GKT19" s="974"/>
      <c r="GKU19" s="974"/>
      <c r="GKV19" s="974"/>
      <c r="GKW19" s="974"/>
      <c r="GKX19" s="974"/>
      <c r="GKY19" s="974"/>
      <c r="GKZ19" s="974"/>
      <c r="GLA19" s="974"/>
      <c r="GLB19" s="974"/>
      <c r="GLC19" s="974"/>
      <c r="GLD19" s="974"/>
      <c r="GLE19" s="974"/>
      <c r="GLF19" s="974"/>
      <c r="GLG19" s="974"/>
      <c r="GLH19" s="974"/>
      <c r="GLI19" s="974"/>
      <c r="GLJ19" s="974"/>
      <c r="GLK19" s="974"/>
      <c r="GLL19" s="974"/>
      <c r="GLM19" s="974"/>
      <c r="GLN19" s="974"/>
      <c r="GLO19" s="974"/>
      <c r="GLP19" s="974"/>
      <c r="GLQ19" s="974"/>
      <c r="GLR19" s="974"/>
      <c r="GLS19" s="974"/>
      <c r="GLT19" s="974"/>
      <c r="GLU19" s="974"/>
      <c r="GLV19" s="974"/>
      <c r="GLW19" s="974"/>
      <c r="GLX19" s="974"/>
      <c r="GLY19" s="974"/>
      <c r="GLZ19" s="974"/>
      <c r="GMA19" s="974"/>
      <c r="GMB19" s="974"/>
      <c r="GMC19" s="974"/>
      <c r="GMD19" s="974"/>
      <c r="GME19" s="974"/>
      <c r="GMF19" s="974"/>
      <c r="GMG19" s="974"/>
      <c r="GMH19" s="974"/>
      <c r="GMI19" s="974"/>
      <c r="GMJ19" s="974"/>
      <c r="GMK19" s="974"/>
      <c r="GML19" s="974"/>
      <c r="GMM19" s="974"/>
      <c r="GMN19" s="974"/>
      <c r="GMO19" s="974"/>
      <c r="GMP19" s="974"/>
      <c r="GMQ19" s="974"/>
      <c r="GMR19" s="974"/>
      <c r="GMS19" s="974"/>
      <c r="GMT19" s="974"/>
      <c r="GMU19" s="974"/>
      <c r="GMV19" s="974"/>
      <c r="GMW19" s="974"/>
      <c r="GMX19" s="974"/>
      <c r="GMY19" s="974"/>
      <c r="GMZ19" s="974"/>
      <c r="GNA19" s="974"/>
      <c r="GNB19" s="974"/>
      <c r="GNC19" s="974"/>
      <c r="GND19" s="974"/>
      <c r="GNE19" s="974"/>
      <c r="GNF19" s="974"/>
      <c r="GNG19" s="974"/>
      <c r="GNH19" s="974"/>
      <c r="GNI19" s="974"/>
      <c r="GNJ19" s="974"/>
      <c r="GNK19" s="974"/>
      <c r="GNL19" s="974"/>
      <c r="GNM19" s="974"/>
      <c r="GNN19" s="974"/>
      <c r="GNO19" s="974"/>
      <c r="GNP19" s="974"/>
      <c r="GNQ19" s="974"/>
      <c r="GNR19" s="974"/>
      <c r="GNS19" s="974"/>
      <c r="GNT19" s="974"/>
      <c r="GNU19" s="974"/>
      <c r="GNV19" s="974"/>
      <c r="GNW19" s="974"/>
      <c r="GNX19" s="974"/>
      <c r="GNY19" s="974"/>
      <c r="GNZ19" s="974"/>
      <c r="GOA19" s="974"/>
      <c r="GOB19" s="974"/>
      <c r="GOC19" s="974"/>
      <c r="GOD19" s="974"/>
      <c r="GOE19" s="974"/>
      <c r="GOF19" s="974"/>
      <c r="GOG19" s="974"/>
      <c r="GOH19" s="974"/>
      <c r="GOI19" s="974"/>
      <c r="GOJ19" s="974"/>
      <c r="GOK19" s="974"/>
      <c r="GOL19" s="974"/>
      <c r="GOM19" s="974"/>
      <c r="GON19" s="974"/>
      <c r="GOO19" s="974"/>
      <c r="GOP19" s="974"/>
      <c r="GOQ19" s="974"/>
      <c r="GOR19" s="974"/>
      <c r="GOS19" s="974"/>
      <c r="GOT19" s="974"/>
      <c r="GOU19" s="974"/>
      <c r="GOV19" s="974"/>
      <c r="GOW19" s="974"/>
      <c r="GOX19" s="974"/>
      <c r="GOY19" s="974"/>
      <c r="GOZ19" s="974"/>
      <c r="GPA19" s="974"/>
      <c r="GPB19" s="974"/>
      <c r="GPC19" s="974"/>
      <c r="GPD19" s="974"/>
      <c r="GPE19" s="974"/>
      <c r="GPF19" s="974"/>
      <c r="GPG19" s="974"/>
      <c r="GPH19" s="974"/>
      <c r="GPI19" s="974"/>
      <c r="GPJ19" s="974"/>
      <c r="GPK19" s="974"/>
      <c r="GPL19" s="974"/>
      <c r="GPM19" s="974"/>
      <c r="GPN19" s="974"/>
      <c r="GPO19" s="974"/>
      <c r="GPP19" s="974"/>
      <c r="GPQ19" s="974"/>
      <c r="GPR19" s="974"/>
      <c r="GPS19" s="974"/>
      <c r="GPT19" s="974"/>
      <c r="GPU19" s="974"/>
      <c r="GPV19" s="974"/>
      <c r="GPW19" s="974"/>
      <c r="GPX19" s="974"/>
      <c r="GPY19" s="974"/>
      <c r="GPZ19" s="974"/>
      <c r="GQA19" s="974"/>
      <c r="GQB19" s="974"/>
      <c r="GQC19" s="974"/>
      <c r="GQD19" s="974"/>
      <c r="GQE19" s="974"/>
      <c r="GQF19" s="974"/>
      <c r="GQG19" s="974"/>
      <c r="GQH19" s="974"/>
      <c r="GQI19" s="974"/>
      <c r="GQJ19" s="974"/>
      <c r="GQK19" s="974"/>
      <c r="GQL19" s="974"/>
      <c r="GQM19" s="974"/>
      <c r="GQN19" s="974"/>
      <c r="GQO19" s="974"/>
      <c r="GQP19" s="974"/>
      <c r="GQQ19" s="974"/>
      <c r="GQR19" s="974"/>
      <c r="GQS19" s="974"/>
      <c r="GQT19" s="974"/>
      <c r="GQU19" s="974"/>
      <c r="GQV19" s="974"/>
      <c r="GQW19" s="974"/>
      <c r="GQX19" s="974"/>
      <c r="GQY19" s="974"/>
      <c r="GQZ19" s="974"/>
      <c r="GRA19" s="974"/>
      <c r="GRB19" s="974"/>
      <c r="GRC19" s="974"/>
      <c r="GRD19" s="974"/>
      <c r="GRE19" s="974"/>
      <c r="GRF19" s="974"/>
      <c r="GRG19" s="974"/>
      <c r="GRH19" s="974"/>
      <c r="GRI19" s="974"/>
      <c r="GRJ19" s="974"/>
      <c r="GRK19" s="974"/>
      <c r="GRL19" s="974"/>
      <c r="GRM19" s="974"/>
      <c r="GRN19" s="974"/>
      <c r="GRO19" s="974"/>
      <c r="GRP19" s="974"/>
      <c r="GRQ19" s="974"/>
      <c r="GRR19" s="974"/>
      <c r="GRS19" s="974"/>
      <c r="GRT19" s="974"/>
      <c r="GRU19" s="974"/>
      <c r="GRV19" s="974"/>
      <c r="GRW19" s="974"/>
      <c r="GRX19" s="974"/>
      <c r="GRY19" s="974"/>
      <c r="GRZ19" s="974"/>
      <c r="GSA19" s="974"/>
      <c r="GSB19" s="974"/>
      <c r="GSC19" s="974"/>
      <c r="GSD19" s="974"/>
      <c r="GSE19" s="974"/>
      <c r="GSF19" s="974"/>
      <c r="GSG19" s="974"/>
      <c r="GSH19" s="974"/>
      <c r="GSI19" s="974"/>
      <c r="GSJ19" s="974"/>
      <c r="GSK19" s="974"/>
      <c r="GSL19" s="974"/>
      <c r="GSM19" s="974"/>
      <c r="GSN19" s="974"/>
      <c r="GSO19" s="974"/>
      <c r="GSP19" s="974"/>
      <c r="GSQ19" s="974"/>
      <c r="GSR19" s="974"/>
      <c r="GSS19" s="974"/>
      <c r="GST19" s="974"/>
      <c r="GSU19" s="974"/>
      <c r="GSV19" s="974"/>
      <c r="GSW19" s="974"/>
      <c r="GSX19" s="974"/>
      <c r="GSY19" s="974"/>
      <c r="GSZ19" s="974"/>
      <c r="GTA19" s="974"/>
      <c r="GTB19" s="974"/>
      <c r="GTC19" s="974"/>
      <c r="GTD19" s="974"/>
      <c r="GTE19" s="974"/>
      <c r="GTF19" s="974"/>
      <c r="GTG19" s="974"/>
      <c r="GTH19" s="974"/>
      <c r="GTI19" s="974"/>
      <c r="GTJ19" s="974"/>
      <c r="GTK19" s="974"/>
      <c r="GTL19" s="974"/>
      <c r="GTM19" s="974"/>
      <c r="GTN19" s="974"/>
      <c r="GTO19" s="974"/>
      <c r="GTP19" s="974"/>
      <c r="GTQ19" s="974"/>
      <c r="GTR19" s="974"/>
      <c r="GTS19" s="974"/>
      <c r="GTT19" s="974"/>
      <c r="GTU19" s="974"/>
      <c r="GTV19" s="974"/>
      <c r="GTW19" s="974"/>
      <c r="GTX19" s="974"/>
      <c r="GTY19" s="974"/>
      <c r="GTZ19" s="974"/>
      <c r="GUA19" s="974"/>
      <c r="GUB19" s="974"/>
      <c r="GUC19" s="974"/>
      <c r="GUD19" s="974"/>
      <c r="GUE19" s="974"/>
      <c r="GUF19" s="974"/>
      <c r="GUG19" s="974"/>
      <c r="GUH19" s="974"/>
      <c r="GUI19" s="974"/>
      <c r="GUJ19" s="974"/>
      <c r="GUK19" s="974"/>
      <c r="GUL19" s="974"/>
      <c r="GUM19" s="974"/>
      <c r="GUN19" s="974"/>
      <c r="GUO19" s="974"/>
      <c r="GUP19" s="974"/>
      <c r="GUQ19" s="974"/>
      <c r="GUR19" s="974"/>
      <c r="GUS19" s="974"/>
      <c r="GUT19" s="974"/>
      <c r="GUU19" s="974"/>
      <c r="GUV19" s="974"/>
      <c r="GUW19" s="974"/>
      <c r="GUX19" s="974"/>
      <c r="GUY19" s="974"/>
      <c r="GUZ19" s="974"/>
      <c r="GVA19" s="974"/>
      <c r="GVB19" s="974"/>
      <c r="GVC19" s="974"/>
      <c r="GVD19" s="974"/>
      <c r="GVE19" s="974"/>
      <c r="GVF19" s="974"/>
      <c r="GVG19" s="974"/>
      <c r="GVH19" s="974"/>
      <c r="GVI19" s="974"/>
      <c r="GVJ19" s="974"/>
      <c r="GVK19" s="974"/>
      <c r="GVL19" s="974"/>
      <c r="GVM19" s="974"/>
      <c r="GVN19" s="974"/>
      <c r="GVO19" s="974"/>
      <c r="GVP19" s="974"/>
      <c r="GVQ19" s="974"/>
      <c r="GVR19" s="974"/>
      <c r="GVS19" s="974"/>
      <c r="GVT19" s="974"/>
      <c r="GVU19" s="974"/>
      <c r="GVV19" s="974"/>
      <c r="GVW19" s="974"/>
      <c r="GVX19" s="974"/>
      <c r="GVY19" s="974"/>
      <c r="GVZ19" s="974"/>
      <c r="GWA19" s="974"/>
      <c r="GWB19" s="974"/>
      <c r="GWC19" s="974"/>
      <c r="GWD19" s="974"/>
      <c r="GWE19" s="974"/>
      <c r="GWF19" s="974"/>
      <c r="GWG19" s="974"/>
      <c r="GWH19" s="974"/>
      <c r="GWI19" s="974"/>
      <c r="GWJ19" s="974"/>
      <c r="GWK19" s="974"/>
      <c r="GWL19" s="974"/>
      <c r="GWM19" s="974"/>
      <c r="GWN19" s="974"/>
      <c r="GWO19" s="974"/>
      <c r="GWP19" s="974"/>
      <c r="GWQ19" s="974"/>
      <c r="GWR19" s="974"/>
      <c r="GWS19" s="974"/>
      <c r="GWT19" s="974"/>
      <c r="GWU19" s="974"/>
      <c r="GWV19" s="974"/>
      <c r="GWW19" s="974"/>
      <c r="GWX19" s="974"/>
      <c r="GWY19" s="974"/>
      <c r="GWZ19" s="974"/>
      <c r="GXA19" s="974"/>
      <c r="GXB19" s="974"/>
      <c r="GXC19" s="974"/>
      <c r="GXD19" s="974"/>
      <c r="GXE19" s="974"/>
      <c r="GXF19" s="974"/>
      <c r="GXG19" s="974"/>
      <c r="GXH19" s="974"/>
      <c r="GXI19" s="974"/>
      <c r="GXJ19" s="974"/>
      <c r="GXK19" s="974"/>
      <c r="GXL19" s="974"/>
      <c r="GXM19" s="974"/>
      <c r="GXN19" s="974"/>
      <c r="GXO19" s="974"/>
      <c r="GXP19" s="974"/>
      <c r="GXQ19" s="974"/>
      <c r="GXR19" s="974"/>
      <c r="GXS19" s="974"/>
      <c r="GXT19" s="974"/>
      <c r="GXU19" s="974"/>
      <c r="GXV19" s="974"/>
      <c r="GXW19" s="974"/>
      <c r="GXX19" s="974"/>
      <c r="GXY19" s="974"/>
      <c r="GXZ19" s="974"/>
      <c r="GYA19" s="974"/>
      <c r="GYB19" s="974"/>
      <c r="GYC19" s="974"/>
      <c r="GYD19" s="974"/>
      <c r="GYE19" s="974"/>
      <c r="GYF19" s="974"/>
      <c r="GYG19" s="974"/>
      <c r="GYH19" s="974"/>
      <c r="GYI19" s="974"/>
      <c r="GYJ19" s="974"/>
      <c r="GYK19" s="974"/>
      <c r="GYL19" s="974"/>
      <c r="GYM19" s="974"/>
      <c r="GYN19" s="974"/>
      <c r="GYO19" s="974"/>
      <c r="GYP19" s="974"/>
      <c r="GYQ19" s="974"/>
      <c r="GYR19" s="974"/>
      <c r="GYS19" s="974"/>
      <c r="GYT19" s="974"/>
      <c r="GYU19" s="974"/>
      <c r="GYV19" s="974"/>
      <c r="GYW19" s="974"/>
      <c r="GYX19" s="974"/>
      <c r="GYY19" s="974"/>
      <c r="GYZ19" s="974"/>
      <c r="GZA19" s="974"/>
      <c r="GZB19" s="974"/>
      <c r="GZC19" s="974"/>
      <c r="GZD19" s="974"/>
      <c r="GZE19" s="974"/>
      <c r="GZF19" s="974"/>
      <c r="GZG19" s="974"/>
      <c r="GZH19" s="974"/>
      <c r="GZI19" s="974"/>
      <c r="GZJ19" s="974"/>
      <c r="GZK19" s="974"/>
      <c r="GZL19" s="974"/>
      <c r="GZM19" s="974"/>
      <c r="GZN19" s="974"/>
      <c r="GZO19" s="974"/>
      <c r="GZP19" s="974"/>
      <c r="GZQ19" s="974"/>
      <c r="GZR19" s="974"/>
      <c r="GZS19" s="974"/>
      <c r="GZT19" s="974"/>
      <c r="GZU19" s="974"/>
      <c r="GZV19" s="974"/>
      <c r="GZW19" s="974"/>
      <c r="GZX19" s="974"/>
      <c r="GZY19" s="974"/>
      <c r="GZZ19" s="974"/>
      <c r="HAA19" s="974"/>
      <c r="HAB19" s="974"/>
      <c r="HAC19" s="974"/>
      <c r="HAD19" s="974"/>
      <c r="HAE19" s="974"/>
      <c r="HAF19" s="974"/>
      <c r="HAG19" s="974"/>
      <c r="HAH19" s="974"/>
      <c r="HAI19" s="974"/>
      <c r="HAJ19" s="974"/>
      <c r="HAK19" s="974"/>
      <c r="HAL19" s="974"/>
      <c r="HAM19" s="974"/>
      <c r="HAN19" s="974"/>
      <c r="HAO19" s="974"/>
      <c r="HAP19" s="974"/>
      <c r="HAQ19" s="974"/>
      <c r="HAR19" s="974"/>
      <c r="HAS19" s="974"/>
      <c r="HAT19" s="974"/>
      <c r="HAU19" s="974"/>
      <c r="HAV19" s="974"/>
      <c r="HAW19" s="974"/>
      <c r="HAX19" s="974"/>
      <c r="HAY19" s="974"/>
      <c r="HAZ19" s="974"/>
      <c r="HBA19" s="974"/>
      <c r="HBB19" s="974"/>
      <c r="HBC19" s="974"/>
      <c r="HBD19" s="974"/>
      <c r="HBE19" s="974"/>
      <c r="HBF19" s="974"/>
      <c r="HBG19" s="974"/>
      <c r="HBH19" s="974"/>
      <c r="HBI19" s="974"/>
      <c r="HBJ19" s="974"/>
      <c r="HBK19" s="974"/>
      <c r="HBL19" s="974"/>
      <c r="HBM19" s="974"/>
      <c r="HBN19" s="974"/>
      <c r="HBO19" s="974"/>
      <c r="HBP19" s="974"/>
      <c r="HBQ19" s="974"/>
      <c r="HBR19" s="974"/>
      <c r="HBS19" s="974"/>
      <c r="HBT19" s="974"/>
      <c r="HBU19" s="974"/>
      <c r="HBV19" s="974"/>
      <c r="HBW19" s="974"/>
      <c r="HBX19" s="974"/>
      <c r="HBY19" s="974"/>
      <c r="HBZ19" s="974"/>
      <c r="HCA19" s="974"/>
      <c r="HCB19" s="974"/>
      <c r="HCC19" s="974"/>
      <c r="HCD19" s="974"/>
      <c r="HCE19" s="974"/>
      <c r="HCF19" s="974"/>
      <c r="HCG19" s="974"/>
      <c r="HCH19" s="974"/>
      <c r="HCI19" s="974"/>
      <c r="HCJ19" s="974"/>
      <c r="HCK19" s="974"/>
      <c r="HCL19" s="974"/>
      <c r="HCM19" s="974"/>
      <c r="HCN19" s="974"/>
      <c r="HCO19" s="974"/>
      <c r="HCP19" s="974"/>
      <c r="HCQ19" s="974"/>
      <c r="HCR19" s="974"/>
      <c r="HCS19" s="974"/>
      <c r="HCT19" s="974"/>
      <c r="HCU19" s="974"/>
      <c r="HCV19" s="974"/>
      <c r="HCW19" s="974"/>
      <c r="HCX19" s="974"/>
      <c r="HCY19" s="974"/>
      <c r="HCZ19" s="974"/>
      <c r="HDA19" s="974"/>
      <c r="HDB19" s="974"/>
      <c r="HDC19" s="974"/>
      <c r="HDD19" s="974"/>
      <c r="HDE19" s="974"/>
      <c r="HDF19" s="974"/>
      <c r="HDG19" s="974"/>
      <c r="HDH19" s="974"/>
      <c r="HDI19" s="974"/>
      <c r="HDJ19" s="974"/>
      <c r="HDK19" s="974"/>
      <c r="HDL19" s="974"/>
      <c r="HDM19" s="974"/>
      <c r="HDN19" s="974"/>
      <c r="HDO19" s="974"/>
      <c r="HDP19" s="974"/>
      <c r="HDQ19" s="974"/>
      <c r="HDR19" s="974"/>
      <c r="HDS19" s="974"/>
      <c r="HDT19" s="974"/>
      <c r="HDU19" s="974"/>
      <c r="HDV19" s="974"/>
      <c r="HDW19" s="974"/>
      <c r="HDX19" s="974"/>
      <c r="HDY19" s="974"/>
      <c r="HDZ19" s="974"/>
      <c r="HEA19" s="974"/>
      <c r="HEB19" s="974"/>
      <c r="HEC19" s="974"/>
      <c r="HED19" s="974"/>
      <c r="HEE19" s="974"/>
      <c r="HEF19" s="974"/>
      <c r="HEG19" s="974"/>
      <c r="HEH19" s="974"/>
      <c r="HEI19" s="974"/>
      <c r="HEJ19" s="974"/>
      <c r="HEK19" s="974"/>
      <c r="HEL19" s="974"/>
      <c r="HEM19" s="974"/>
      <c r="HEN19" s="974"/>
      <c r="HEO19" s="974"/>
      <c r="HEP19" s="974"/>
      <c r="HEQ19" s="974"/>
      <c r="HER19" s="974"/>
      <c r="HES19" s="974"/>
      <c r="HET19" s="974"/>
      <c r="HEU19" s="974"/>
      <c r="HEV19" s="974"/>
      <c r="HEW19" s="974"/>
      <c r="HEX19" s="974"/>
      <c r="HEY19" s="974"/>
      <c r="HEZ19" s="974"/>
      <c r="HFA19" s="974"/>
      <c r="HFB19" s="974"/>
      <c r="HFC19" s="974"/>
      <c r="HFD19" s="974"/>
      <c r="HFE19" s="974"/>
      <c r="HFF19" s="974"/>
      <c r="HFG19" s="974"/>
      <c r="HFH19" s="974"/>
      <c r="HFI19" s="974"/>
      <c r="HFJ19" s="974"/>
      <c r="HFK19" s="974"/>
      <c r="HFL19" s="974"/>
      <c r="HFM19" s="974"/>
      <c r="HFN19" s="974"/>
      <c r="HFO19" s="974"/>
      <c r="HFP19" s="974"/>
      <c r="HFQ19" s="974"/>
      <c r="HFR19" s="974"/>
      <c r="HFS19" s="974"/>
      <c r="HFT19" s="974"/>
      <c r="HFU19" s="974"/>
      <c r="HFV19" s="974"/>
      <c r="HFW19" s="974"/>
      <c r="HFX19" s="974"/>
      <c r="HFY19" s="974"/>
      <c r="HFZ19" s="974"/>
      <c r="HGA19" s="974"/>
      <c r="HGB19" s="974"/>
      <c r="HGC19" s="974"/>
      <c r="HGD19" s="974"/>
      <c r="HGE19" s="974"/>
      <c r="HGF19" s="974"/>
      <c r="HGG19" s="974"/>
      <c r="HGH19" s="974"/>
      <c r="HGI19" s="974"/>
      <c r="HGJ19" s="974"/>
      <c r="HGK19" s="974"/>
      <c r="HGL19" s="974"/>
      <c r="HGM19" s="974"/>
      <c r="HGN19" s="974"/>
      <c r="HGO19" s="974"/>
      <c r="HGP19" s="974"/>
      <c r="HGQ19" s="974"/>
      <c r="HGR19" s="974"/>
      <c r="HGS19" s="974"/>
      <c r="HGT19" s="974"/>
      <c r="HGU19" s="974"/>
      <c r="HGV19" s="974"/>
      <c r="HGW19" s="974"/>
      <c r="HGX19" s="974"/>
      <c r="HGY19" s="974"/>
      <c r="HGZ19" s="974"/>
      <c r="HHA19" s="974"/>
      <c r="HHB19" s="974"/>
      <c r="HHC19" s="974"/>
      <c r="HHD19" s="974"/>
      <c r="HHE19" s="974"/>
      <c r="HHF19" s="974"/>
      <c r="HHG19" s="974"/>
      <c r="HHH19" s="974"/>
      <c r="HHI19" s="974"/>
      <c r="HHJ19" s="974"/>
      <c r="HHK19" s="974"/>
      <c r="HHL19" s="974"/>
      <c r="HHM19" s="974"/>
      <c r="HHN19" s="974"/>
      <c r="HHO19" s="974"/>
      <c r="HHP19" s="974"/>
      <c r="HHQ19" s="974"/>
      <c r="HHR19" s="974"/>
      <c r="HHS19" s="974"/>
      <c r="HHT19" s="974"/>
      <c r="HHU19" s="974"/>
      <c r="HHV19" s="974"/>
      <c r="HHW19" s="974"/>
      <c r="HHX19" s="974"/>
      <c r="HHY19" s="974"/>
      <c r="HHZ19" s="974"/>
      <c r="HIA19" s="974"/>
      <c r="HIB19" s="974"/>
      <c r="HIC19" s="974"/>
      <c r="HID19" s="974"/>
      <c r="HIE19" s="974"/>
      <c r="HIF19" s="974"/>
      <c r="HIG19" s="974"/>
      <c r="HIH19" s="974"/>
      <c r="HII19" s="974"/>
      <c r="HIJ19" s="974"/>
      <c r="HIK19" s="974"/>
      <c r="HIL19" s="974"/>
      <c r="HIM19" s="974"/>
      <c r="HIN19" s="974"/>
      <c r="HIO19" s="974"/>
      <c r="HIP19" s="974"/>
      <c r="HIQ19" s="974"/>
      <c r="HIR19" s="974"/>
      <c r="HIS19" s="974"/>
      <c r="HIT19" s="974"/>
      <c r="HIU19" s="974"/>
      <c r="HIV19" s="974"/>
      <c r="HIW19" s="974"/>
      <c r="HIX19" s="974"/>
      <c r="HIY19" s="974"/>
      <c r="HIZ19" s="974"/>
      <c r="HJA19" s="974"/>
      <c r="HJB19" s="974"/>
      <c r="HJC19" s="974"/>
      <c r="HJD19" s="974"/>
      <c r="HJE19" s="974"/>
      <c r="HJF19" s="974"/>
      <c r="HJG19" s="974"/>
      <c r="HJH19" s="974"/>
      <c r="HJI19" s="974"/>
      <c r="HJJ19" s="974"/>
      <c r="HJK19" s="974"/>
      <c r="HJL19" s="974"/>
      <c r="HJM19" s="974"/>
      <c r="HJN19" s="974"/>
      <c r="HJO19" s="974"/>
      <c r="HJP19" s="974"/>
      <c r="HJQ19" s="974"/>
      <c r="HJR19" s="974"/>
      <c r="HJS19" s="974"/>
      <c r="HJT19" s="974"/>
      <c r="HJU19" s="974"/>
      <c r="HJV19" s="974"/>
      <c r="HJW19" s="974"/>
      <c r="HJX19" s="974"/>
      <c r="HJY19" s="974"/>
      <c r="HJZ19" s="974"/>
      <c r="HKA19" s="974"/>
      <c r="HKB19" s="974"/>
      <c r="HKC19" s="974"/>
      <c r="HKD19" s="974"/>
      <c r="HKE19" s="974"/>
      <c r="HKF19" s="974"/>
      <c r="HKG19" s="974"/>
      <c r="HKH19" s="974"/>
      <c r="HKI19" s="974"/>
      <c r="HKJ19" s="974"/>
      <c r="HKK19" s="974"/>
      <c r="HKL19" s="974"/>
      <c r="HKM19" s="974"/>
      <c r="HKN19" s="974"/>
      <c r="HKO19" s="974"/>
      <c r="HKP19" s="974"/>
      <c r="HKQ19" s="974"/>
      <c r="HKR19" s="974"/>
      <c r="HKS19" s="974"/>
      <c r="HKT19" s="974"/>
      <c r="HKU19" s="974"/>
      <c r="HKV19" s="974"/>
      <c r="HKW19" s="974"/>
      <c r="HKX19" s="974"/>
      <c r="HKY19" s="974"/>
      <c r="HKZ19" s="974"/>
      <c r="HLA19" s="974"/>
      <c r="HLB19" s="974"/>
      <c r="HLC19" s="974"/>
      <c r="HLD19" s="974"/>
      <c r="HLE19" s="974"/>
      <c r="HLF19" s="974"/>
      <c r="HLG19" s="974"/>
      <c r="HLH19" s="974"/>
      <c r="HLI19" s="974"/>
      <c r="HLJ19" s="974"/>
      <c r="HLK19" s="974"/>
      <c r="HLL19" s="974"/>
      <c r="HLM19" s="974"/>
      <c r="HLN19" s="974"/>
      <c r="HLO19" s="974"/>
      <c r="HLP19" s="974"/>
      <c r="HLQ19" s="974"/>
      <c r="HLR19" s="974"/>
      <c r="HLS19" s="974"/>
      <c r="HLT19" s="974"/>
      <c r="HLU19" s="974"/>
      <c r="HLV19" s="974"/>
      <c r="HLW19" s="974"/>
      <c r="HLX19" s="974"/>
      <c r="HLY19" s="974"/>
      <c r="HLZ19" s="974"/>
      <c r="HMA19" s="974"/>
      <c r="HMB19" s="974"/>
      <c r="HMC19" s="974"/>
      <c r="HMD19" s="974"/>
      <c r="HME19" s="974"/>
      <c r="HMF19" s="974"/>
      <c r="HMG19" s="974"/>
      <c r="HMH19" s="974"/>
      <c r="HMI19" s="974"/>
      <c r="HMJ19" s="974"/>
      <c r="HMK19" s="974"/>
      <c r="HML19" s="974"/>
      <c r="HMM19" s="974"/>
      <c r="HMN19" s="974"/>
      <c r="HMO19" s="974"/>
      <c r="HMP19" s="974"/>
      <c r="HMQ19" s="974"/>
      <c r="HMR19" s="974"/>
      <c r="HMS19" s="974"/>
      <c r="HMT19" s="974"/>
      <c r="HMU19" s="974"/>
      <c r="HMV19" s="974"/>
      <c r="HMW19" s="974"/>
      <c r="HMX19" s="974"/>
      <c r="HMY19" s="974"/>
      <c r="HMZ19" s="974"/>
      <c r="HNA19" s="974"/>
      <c r="HNB19" s="974"/>
      <c r="HNC19" s="974"/>
      <c r="HND19" s="974"/>
      <c r="HNE19" s="974"/>
      <c r="HNF19" s="974"/>
      <c r="HNG19" s="974"/>
      <c r="HNH19" s="974"/>
      <c r="HNI19" s="974"/>
      <c r="HNJ19" s="974"/>
      <c r="HNK19" s="974"/>
      <c r="HNL19" s="974"/>
      <c r="HNM19" s="974"/>
      <c r="HNN19" s="974"/>
      <c r="HNO19" s="974"/>
      <c r="HNP19" s="974"/>
      <c r="HNQ19" s="974"/>
      <c r="HNR19" s="974"/>
      <c r="HNS19" s="974"/>
      <c r="HNT19" s="974"/>
      <c r="HNU19" s="974"/>
      <c r="HNV19" s="974"/>
      <c r="HNW19" s="974"/>
      <c r="HNX19" s="974"/>
      <c r="HNY19" s="974"/>
      <c r="HNZ19" s="974"/>
      <c r="HOA19" s="974"/>
      <c r="HOB19" s="974"/>
      <c r="HOC19" s="974"/>
      <c r="HOD19" s="974"/>
      <c r="HOE19" s="974"/>
      <c r="HOF19" s="974"/>
      <c r="HOG19" s="974"/>
      <c r="HOH19" s="974"/>
      <c r="HOI19" s="974"/>
      <c r="HOJ19" s="974"/>
      <c r="HOK19" s="974"/>
      <c r="HOL19" s="974"/>
      <c r="HOM19" s="974"/>
      <c r="HON19" s="974"/>
      <c r="HOO19" s="974"/>
      <c r="HOP19" s="974"/>
      <c r="HOQ19" s="974"/>
      <c r="HOR19" s="974"/>
      <c r="HOS19" s="974"/>
      <c r="HOT19" s="974"/>
      <c r="HOU19" s="974"/>
      <c r="HOV19" s="974"/>
      <c r="HOW19" s="974"/>
      <c r="HOX19" s="974"/>
      <c r="HOY19" s="974"/>
      <c r="HOZ19" s="974"/>
      <c r="HPA19" s="974"/>
      <c r="HPB19" s="974"/>
      <c r="HPC19" s="974"/>
      <c r="HPD19" s="974"/>
      <c r="HPE19" s="974"/>
      <c r="HPF19" s="974"/>
      <c r="HPG19" s="974"/>
      <c r="HPH19" s="974"/>
      <c r="HPI19" s="974"/>
      <c r="HPJ19" s="974"/>
      <c r="HPK19" s="974"/>
      <c r="HPL19" s="974"/>
      <c r="HPM19" s="974"/>
      <c r="HPN19" s="974"/>
      <c r="HPO19" s="974"/>
      <c r="HPP19" s="974"/>
      <c r="HPQ19" s="974"/>
      <c r="HPR19" s="974"/>
      <c r="HPS19" s="974"/>
      <c r="HPT19" s="974"/>
      <c r="HPU19" s="974"/>
      <c r="HPV19" s="974"/>
      <c r="HPW19" s="974"/>
      <c r="HPX19" s="974"/>
      <c r="HPY19" s="974"/>
      <c r="HPZ19" s="974"/>
      <c r="HQA19" s="974"/>
      <c r="HQB19" s="974"/>
      <c r="HQC19" s="974"/>
      <c r="HQD19" s="974"/>
      <c r="HQE19" s="974"/>
      <c r="HQF19" s="974"/>
      <c r="HQG19" s="974"/>
      <c r="HQH19" s="974"/>
      <c r="HQI19" s="974"/>
      <c r="HQJ19" s="974"/>
      <c r="HQK19" s="974"/>
      <c r="HQL19" s="974"/>
      <c r="HQM19" s="974"/>
      <c r="HQN19" s="974"/>
      <c r="HQO19" s="974"/>
      <c r="HQP19" s="974"/>
      <c r="HQQ19" s="974"/>
      <c r="HQR19" s="974"/>
      <c r="HQS19" s="974"/>
      <c r="HQT19" s="974"/>
      <c r="HQU19" s="974"/>
      <c r="HQV19" s="974"/>
      <c r="HQW19" s="974"/>
      <c r="HQX19" s="974"/>
      <c r="HQY19" s="974"/>
      <c r="HQZ19" s="974"/>
      <c r="HRA19" s="974"/>
      <c r="HRB19" s="974"/>
      <c r="HRC19" s="974"/>
      <c r="HRD19" s="974"/>
      <c r="HRE19" s="974"/>
      <c r="HRF19" s="974"/>
      <c r="HRG19" s="974"/>
      <c r="HRH19" s="974"/>
      <c r="HRI19" s="974"/>
      <c r="HRJ19" s="974"/>
      <c r="HRK19" s="974"/>
      <c r="HRL19" s="974"/>
      <c r="HRM19" s="974"/>
      <c r="HRN19" s="974"/>
      <c r="HRO19" s="974"/>
      <c r="HRP19" s="974"/>
      <c r="HRQ19" s="974"/>
      <c r="HRR19" s="974"/>
      <c r="HRS19" s="974"/>
      <c r="HRT19" s="974"/>
      <c r="HRU19" s="974"/>
      <c r="HRV19" s="974"/>
      <c r="HRW19" s="974"/>
      <c r="HRX19" s="974"/>
      <c r="HRY19" s="974"/>
      <c r="HRZ19" s="974"/>
      <c r="HSA19" s="974"/>
      <c r="HSB19" s="974"/>
      <c r="HSC19" s="974"/>
      <c r="HSD19" s="974"/>
      <c r="HSE19" s="974"/>
      <c r="HSF19" s="974"/>
      <c r="HSG19" s="974"/>
      <c r="HSH19" s="974"/>
      <c r="HSI19" s="974"/>
      <c r="HSJ19" s="974"/>
      <c r="HSK19" s="974"/>
      <c r="HSL19" s="974"/>
      <c r="HSM19" s="974"/>
      <c r="HSN19" s="974"/>
      <c r="HSO19" s="974"/>
      <c r="HSP19" s="974"/>
      <c r="HSQ19" s="974"/>
      <c r="HSR19" s="974"/>
      <c r="HSS19" s="974"/>
      <c r="HST19" s="974"/>
      <c r="HSU19" s="974"/>
      <c r="HSV19" s="974"/>
      <c r="HSW19" s="974"/>
      <c r="HSX19" s="974"/>
      <c r="HSY19" s="974"/>
      <c r="HSZ19" s="974"/>
      <c r="HTA19" s="974"/>
      <c r="HTB19" s="974"/>
      <c r="HTC19" s="974"/>
      <c r="HTD19" s="974"/>
      <c r="HTE19" s="974"/>
      <c r="HTF19" s="974"/>
      <c r="HTG19" s="974"/>
      <c r="HTH19" s="974"/>
      <c r="HTI19" s="974"/>
      <c r="HTJ19" s="974"/>
      <c r="HTK19" s="974"/>
      <c r="HTL19" s="974"/>
      <c r="HTM19" s="974"/>
      <c r="HTN19" s="974"/>
      <c r="HTO19" s="974"/>
      <c r="HTP19" s="974"/>
      <c r="HTQ19" s="974"/>
      <c r="HTR19" s="974"/>
      <c r="HTS19" s="974"/>
      <c r="HTT19" s="974"/>
      <c r="HTU19" s="974"/>
      <c r="HTV19" s="974"/>
      <c r="HTW19" s="974"/>
      <c r="HTX19" s="974"/>
      <c r="HTY19" s="974"/>
      <c r="HTZ19" s="974"/>
      <c r="HUA19" s="974"/>
      <c r="HUB19" s="974"/>
      <c r="HUC19" s="974"/>
      <c r="HUD19" s="974"/>
      <c r="HUE19" s="974"/>
      <c r="HUF19" s="974"/>
      <c r="HUG19" s="974"/>
      <c r="HUH19" s="974"/>
      <c r="HUI19" s="974"/>
      <c r="HUJ19" s="974"/>
      <c r="HUK19" s="974"/>
      <c r="HUL19" s="974"/>
      <c r="HUM19" s="974"/>
      <c r="HUN19" s="974"/>
      <c r="HUO19" s="974"/>
      <c r="HUP19" s="974"/>
      <c r="HUQ19" s="974"/>
      <c r="HUR19" s="974"/>
      <c r="HUS19" s="974"/>
      <c r="HUT19" s="974"/>
      <c r="HUU19" s="974"/>
      <c r="HUV19" s="974"/>
      <c r="HUW19" s="974"/>
      <c r="HUX19" s="974"/>
      <c r="HUY19" s="974"/>
      <c r="HUZ19" s="974"/>
      <c r="HVA19" s="974"/>
      <c r="HVB19" s="974"/>
      <c r="HVC19" s="974"/>
      <c r="HVD19" s="974"/>
      <c r="HVE19" s="974"/>
      <c r="HVF19" s="974"/>
      <c r="HVG19" s="974"/>
      <c r="HVH19" s="974"/>
      <c r="HVI19" s="974"/>
      <c r="HVJ19" s="974"/>
      <c r="HVK19" s="974"/>
      <c r="HVL19" s="974"/>
      <c r="HVM19" s="974"/>
      <c r="HVN19" s="974"/>
      <c r="HVO19" s="974"/>
      <c r="HVP19" s="974"/>
      <c r="HVQ19" s="974"/>
      <c r="HVR19" s="974"/>
      <c r="HVS19" s="974"/>
      <c r="HVT19" s="974"/>
      <c r="HVU19" s="974"/>
      <c r="HVV19" s="974"/>
      <c r="HVW19" s="974"/>
      <c r="HVX19" s="974"/>
      <c r="HVY19" s="974"/>
      <c r="HVZ19" s="974"/>
      <c r="HWA19" s="974"/>
      <c r="HWB19" s="974"/>
      <c r="HWC19" s="974"/>
      <c r="HWD19" s="974"/>
      <c r="HWE19" s="974"/>
      <c r="HWF19" s="974"/>
      <c r="HWG19" s="974"/>
      <c r="HWH19" s="974"/>
      <c r="HWI19" s="974"/>
      <c r="HWJ19" s="974"/>
      <c r="HWK19" s="974"/>
      <c r="HWL19" s="974"/>
      <c r="HWM19" s="974"/>
      <c r="HWN19" s="974"/>
      <c r="HWO19" s="974"/>
      <c r="HWP19" s="974"/>
      <c r="HWQ19" s="974"/>
      <c r="HWR19" s="974"/>
      <c r="HWS19" s="974"/>
      <c r="HWT19" s="974"/>
      <c r="HWU19" s="974"/>
      <c r="HWV19" s="974"/>
      <c r="HWW19" s="974"/>
      <c r="HWX19" s="974"/>
      <c r="HWY19" s="974"/>
      <c r="HWZ19" s="974"/>
      <c r="HXA19" s="974"/>
      <c r="HXB19" s="974"/>
      <c r="HXC19" s="974"/>
      <c r="HXD19" s="974"/>
      <c r="HXE19" s="974"/>
      <c r="HXF19" s="974"/>
      <c r="HXG19" s="974"/>
      <c r="HXH19" s="974"/>
      <c r="HXI19" s="974"/>
      <c r="HXJ19" s="974"/>
      <c r="HXK19" s="974"/>
      <c r="HXL19" s="974"/>
      <c r="HXM19" s="974"/>
      <c r="HXN19" s="974"/>
      <c r="HXO19" s="974"/>
      <c r="HXP19" s="974"/>
      <c r="HXQ19" s="974"/>
      <c r="HXR19" s="974"/>
      <c r="HXS19" s="974"/>
      <c r="HXT19" s="974"/>
      <c r="HXU19" s="974"/>
      <c r="HXV19" s="974"/>
      <c r="HXW19" s="974"/>
      <c r="HXX19" s="974"/>
      <c r="HXY19" s="974"/>
      <c r="HXZ19" s="974"/>
      <c r="HYA19" s="974"/>
      <c r="HYB19" s="974"/>
      <c r="HYC19" s="974"/>
      <c r="HYD19" s="974"/>
      <c r="HYE19" s="974"/>
      <c r="HYF19" s="974"/>
      <c r="HYG19" s="974"/>
      <c r="HYH19" s="974"/>
      <c r="HYI19" s="974"/>
      <c r="HYJ19" s="974"/>
      <c r="HYK19" s="974"/>
      <c r="HYL19" s="974"/>
      <c r="HYM19" s="974"/>
      <c r="HYN19" s="974"/>
      <c r="HYO19" s="974"/>
      <c r="HYP19" s="974"/>
      <c r="HYQ19" s="974"/>
      <c r="HYR19" s="974"/>
      <c r="HYS19" s="974"/>
      <c r="HYT19" s="974"/>
      <c r="HYU19" s="974"/>
      <c r="HYV19" s="974"/>
      <c r="HYW19" s="974"/>
      <c r="HYX19" s="974"/>
      <c r="HYY19" s="974"/>
      <c r="HYZ19" s="974"/>
      <c r="HZA19" s="974"/>
      <c r="HZB19" s="974"/>
      <c r="HZC19" s="974"/>
      <c r="HZD19" s="974"/>
      <c r="HZE19" s="974"/>
      <c r="HZF19" s="974"/>
      <c r="HZG19" s="974"/>
      <c r="HZH19" s="974"/>
      <c r="HZI19" s="974"/>
      <c r="HZJ19" s="974"/>
      <c r="HZK19" s="974"/>
      <c r="HZL19" s="974"/>
      <c r="HZM19" s="974"/>
      <c r="HZN19" s="974"/>
      <c r="HZO19" s="974"/>
      <c r="HZP19" s="974"/>
      <c r="HZQ19" s="974"/>
      <c r="HZR19" s="974"/>
      <c r="HZS19" s="974"/>
      <c r="HZT19" s="974"/>
      <c r="HZU19" s="974"/>
      <c r="HZV19" s="974"/>
      <c r="HZW19" s="974"/>
      <c r="HZX19" s="974"/>
      <c r="HZY19" s="974"/>
      <c r="HZZ19" s="974"/>
      <c r="IAA19" s="974"/>
      <c r="IAB19" s="974"/>
      <c r="IAC19" s="974"/>
      <c r="IAD19" s="974"/>
      <c r="IAE19" s="974"/>
      <c r="IAF19" s="974"/>
      <c r="IAG19" s="974"/>
      <c r="IAH19" s="974"/>
      <c r="IAI19" s="974"/>
      <c r="IAJ19" s="974"/>
      <c r="IAK19" s="974"/>
      <c r="IAL19" s="974"/>
      <c r="IAM19" s="974"/>
      <c r="IAN19" s="974"/>
      <c r="IAO19" s="974"/>
      <c r="IAP19" s="974"/>
      <c r="IAQ19" s="974"/>
      <c r="IAR19" s="974"/>
      <c r="IAS19" s="974"/>
      <c r="IAT19" s="974"/>
      <c r="IAU19" s="974"/>
      <c r="IAV19" s="974"/>
      <c r="IAW19" s="974"/>
      <c r="IAX19" s="974"/>
      <c r="IAY19" s="974"/>
      <c r="IAZ19" s="974"/>
      <c r="IBA19" s="974"/>
      <c r="IBB19" s="974"/>
      <c r="IBC19" s="974"/>
      <c r="IBD19" s="974"/>
      <c r="IBE19" s="974"/>
      <c r="IBF19" s="974"/>
      <c r="IBG19" s="974"/>
      <c r="IBH19" s="974"/>
      <c r="IBI19" s="974"/>
      <c r="IBJ19" s="974"/>
      <c r="IBK19" s="974"/>
      <c r="IBL19" s="974"/>
      <c r="IBM19" s="974"/>
      <c r="IBN19" s="974"/>
      <c r="IBO19" s="974"/>
      <c r="IBP19" s="974"/>
      <c r="IBQ19" s="974"/>
      <c r="IBR19" s="974"/>
      <c r="IBS19" s="974"/>
      <c r="IBT19" s="974"/>
      <c r="IBU19" s="974"/>
      <c r="IBV19" s="974"/>
      <c r="IBW19" s="974"/>
      <c r="IBX19" s="974"/>
      <c r="IBY19" s="974"/>
      <c r="IBZ19" s="974"/>
      <c r="ICA19" s="974"/>
      <c r="ICB19" s="974"/>
      <c r="ICC19" s="974"/>
      <c r="ICD19" s="974"/>
      <c r="ICE19" s="974"/>
      <c r="ICF19" s="974"/>
      <c r="ICG19" s="974"/>
      <c r="ICH19" s="974"/>
      <c r="ICI19" s="974"/>
      <c r="ICJ19" s="974"/>
      <c r="ICK19" s="974"/>
      <c r="ICL19" s="974"/>
      <c r="ICM19" s="974"/>
      <c r="ICN19" s="974"/>
      <c r="ICO19" s="974"/>
      <c r="ICP19" s="974"/>
      <c r="ICQ19" s="974"/>
      <c r="ICR19" s="974"/>
      <c r="ICS19" s="974"/>
      <c r="ICT19" s="974"/>
      <c r="ICU19" s="974"/>
      <c r="ICV19" s="974"/>
      <c r="ICW19" s="974"/>
      <c r="ICX19" s="974"/>
      <c r="ICY19" s="974"/>
      <c r="ICZ19" s="974"/>
      <c r="IDA19" s="974"/>
      <c r="IDB19" s="974"/>
      <c r="IDC19" s="974"/>
      <c r="IDD19" s="974"/>
      <c r="IDE19" s="974"/>
      <c r="IDF19" s="974"/>
      <c r="IDG19" s="974"/>
      <c r="IDH19" s="974"/>
      <c r="IDI19" s="974"/>
      <c r="IDJ19" s="974"/>
      <c r="IDK19" s="974"/>
      <c r="IDL19" s="974"/>
      <c r="IDM19" s="974"/>
      <c r="IDN19" s="974"/>
      <c r="IDO19" s="974"/>
      <c r="IDP19" s="974"/>
      <c r="IDQ19" s="974"/>
      <c r="IDR19" s="974"/>
      <c r="IDS19" s="974"/>
      <c r="IDT19" s="974"/>
      <c r="IDU19" s="974"/>
      <c r="IDV19" s="974"/>
      <c r="IDW19" s="974"/>
      <c r="IDX19" s="974"/>
      <c r="IDY19" s="974"/>
      <c r="IDZ19" s="974"/>
      <c r="IEA19" s="974"/>
      <c r="IEB19" s="974"/>
      <c r="IEC19" s="974"/>
      <c r="IED19" s="974"/>
      <c r="IEE19" s="974"/>
      <c r="IEF19" s="974"/>
      <c r="IEG19" s="974"/>
      <c r="IEH19" s="974"/>
      <c r="IEI19" s="974"/>
      <c r="IEJ19" s="974"/>
      <c r="IEK19" s="974"/>
      <c r="IEL19" s="974"/>
      <c r="IEM19" s="974"/>
      <c r="IEN19" s="974"/>
      <c r="IEO19" s="974"/>
      <c r="IEP19" s="974"/>
      <c r="IEQ19" s="974"/>
      <c r="IER19" s="974"/>
      <c r="IES19" s="974"/>
      <c r="IET19" s="974"/>
      <c r="IEU19" s="974"/>
      <c r="IEV19" s="974"/>
      <c r="IEW19" s="974"/>
      <c r="IEX19" s="974"/>
      <c r="IEY19" s="974"/>
      <c r="IEZ19" s="974"/>
      <c r="IFA19" s="974"/>
      <c r="IFB19" s="974"/>
      <c r="IFC19" s="974"/>
      <c r="IFD19" s="974"/>
      <c r="IFE19" s="974"/>
      <c r="IFF19" s="974"/>
      <c r="IFG19" s="974"/>
      <c r="IFH19" s="974"/>
      <c r="IFI19" s="974"/>
      <c r="IFJ19" s="974"/>
      <c r="IFK19" s="974"/>
      <c r="IFL19" s="974"/>
      <c r="IFM19" s="974"/>
      <c r="IFN19" s="974"/>
      <c r="IFO19" s="974"/>
      <c r="IFP19" s="974"/>
      <c r="IFQ19" s="974"/>
      <c r="IFR19" s="974"/>
      <c r="IFS19" s="974"/>
      <c r="IFT19" s="974"/>
      <c r="IFU19" s="974"/>
      <c r="IFV19" s="974"/>
      <c r="IFW19" s="974"/>
      <c r="IFX19" s="974"/>
      <c r="IFY19" s="974"/>
      <c r="IFZ19" s="974"/>
      <c r="IGA19" s="974"/>
      <c r="IGB19" s="974"/>
      <c r="IGC19" s="974"/>
      <c r="IGD19" s="974"/>
      <c r="IGE19" s="974"/>
      <c r="IGF19" s="974"/>
      <c r="IGG19" s="974"/>
      <c r="IGH19" s="974"/>
      <c r="IGI19" s="974"/>
      <c r="IGJ19" s="974"/>
      <c r="IGK19" s="974"/>
      <c r="IGL19" s="974"/>
      <c r="IGM19" s="974"/>
      <c r="IGN19" s="974"/>
      <c r="IGO19" s="974"/>
      <c r="IGP19" s="974"/>
      <c r="IGQ19" s="974"/>
      <c r="IGR19" s="974"/>
      <c r="IGS19" s="974"/>
      <c r="IGT19" s="974"/>
      <c r="IGU19" s="974"/>
      <c r="IGV19" s="974"/>
      <c r="IGW19" s="974"/>
      <c r="IGX19" s="974"/>
      <c r="IGY19" s="974"/>
      <c r="IGZ19" s="974"/>
      <c r="IHA19" s="974"/>
      <c r="IHB19" s="974"/>
      <c r="IHC19" s="974"/>
      <c r="IHD19" s="974"/>
      <c r="IHE19" s="974"/>
      <c r="IHF19" s="974"/>
      <c r="IHG19" s="974"/>
      <c r="IHH19" s="974"/>
      <c r="IHI19" s="974"/>
      <c r="IHJ19" s="974"/>
      <c r="IHK19" s="974"/>
      <c r="IHL19" s="974"/>
      <c r="IHM19" s="974"/>
      <c r="IHN19" s="974"/>
      <c r="IHO19" s="974"/>
      <c r="IHP19" s="974"/>
      <c r="IHQ19" s="974"/>
      <c r="IHR19" s="974"/>
      <c r="IHS19" s="974"/>
      <c r="IHT19" s="974"/>
      <c r="IHU19" s="974"/>
      <c r="IHV19" s="974"/>
      <c r="IHW19" s="974"/>
      <c r="IHX19" s="974"/>
      <c r="IHY19" s="974"/>
      <c r="IHZ19" s="974"/>
      <c r="IIA19" s="974"/>
      <c r="IIB19" s="974"/>
      <c r="IIC19" s="974"/>
      <c r="IID19" s="974"/>
      <c r="IIE19" s="974"/>
      <c r="IIF19" s="974"/>
      <c r="IIG19" s="974"/>
      <c r="IIH19" s="974"/>
      <c r="III19" s="974"/>
      <c r="IIJ19" s="974"/>
      <c r="IIK19" s="974"/>
      <c r="IIL19" s="974"/>
      <c r="IIM19" s="974"/>
      <c r="IIN19" s="974"/>
      <c r="IIO19" s="974"/>
      <c r="IIP19" s="974"/>
      <c r="IIQ19" s="974"/>
      <c r="IIR19" s="974"/>
      <c r="IIS19" s="974"/>
      <c r="IIT19" s="974"/>
      <c r="IIU19" s="974"/>
      <c r="IIV19" s="974"/>
      <c r="IIW19" s="974"/>
      <c r="IIX19" s="974"/>
      <c r="IIY19" s="974"/>
      <c r="IIZ19" s="974"/>
      <c r="IJA19" s="974"/>
      <c r="IJB19" s="974"/>
      <c r="IJC19" s="974"/>
      <c r="IJD19" s="974"/>
      <c r="IJE19" s="974"/>
      <c r="IJF19" s="974"/>
      <c r="IJG19" s="974"/>
      <c r="IJH19" s="974"/>
      <c r="IJI19" s="974"/>
      <c r="IJJ19" s="974"/>
      <c r="IJK19" s="974"/>
      <c r="IJL19" s="974"/>
      <c r="IJM19" s="974"/>
      <c r="IJN19" s="974"/>
      <c r="IJO19" s="974"/>
      <c r="IJP19" s="974"/>
      <c r="IJQ19" s="974"/>
      <c r="IJR19" s="974"/>
      <c r="IJS19" s="974"/>
      <c r="IJT19" s="974"/>
      <c r="IJU19" s="974"/>
      <c r="IJV19" s="974"/>
      <c r="IJW19" s="974"/>
      <c r="IJX19" s="974"/>
      <c r="IJY19" s="974"/>
      <c r="IJZ19" s="974"/>
      <c r="IKA19" s="974"/>
      <c r="IKB19" s="974"/>
      <c r="IKC19" s="974"/>
      <c r="IKD19" s="974"/>
      <c r="IKE19" s="974"/>
      <c r="IKF19" s="974"/>
      <c r="IKG19" s="974"/>
      <c r="IKH19" s="974"/>
      <c r="IKI19" s="974"/>
      <c r="IKJ19" s="974"/>
      <c r="IKK19" s="974"/>
      <c r="IKL19" s="974"/>
      <c r="IKM19" s="974"/>
      <c r="IKN19" s="974"/>
      <c r="IKO19" s="974"/>
      <c r="IKP19" s="974"/>
      <c r="IKQ19" s="974"/>
      <c r="IKR19" s="974"/>
      <c r="IKS19" s="974"/>
      <c r="IKT19" s="974"/>
      <c r="IKU19" s="974"/>
      <c r="IKV19" s="974"/>
      <c r="IKW19" s="974"/>
      <c r="IKX19" s="974"/>
      <c r="IKY19" s="974"/>
      <c r="IKZ19" s="974"/>
      <c r="ILA19" s="974"/>
      <c r="ILB19" s="974"/>
      <c r="ILC19" s="974"/>
      <c r="ILD19" s="974"/>
      <c r="ILE19" s="974"/>
      <c r="ILF19" s="974"/>
      <c r="ILG19" s="974"/>
      <c r="ILH19" s="974"/>
      <c r="ILI19" s="974"/>
      <c r="ILJ19" s="974"/>
      <c r="ILK19" s="974"/>
      <c r="ILL19" s="974"/>
      <c r="ILM19" s="974"/>
      <c r="ILN19" s="974"/>
      <c r="ILO19" s="974"/>
      <c r="ILP19" s="974"/>
      <c r="ILQ19" s="974"/>
      <c r="ILR19" s="974"/>
      <c r="ILS19" s="974"/>
      <c r="ILT19" s="974"/>
      <c r="ILU19" s="974"/>
      <c r="ILV19" s="974"/>
      <c r="ILW19" s="974"/>
      <c r="ILX19" s="974"/>
      <c r="ILY19" s="974"/>
      <c r="ILZ19" s="974"/>
      <c r="IMA19" s="974"/>
      <c r="IMB19" s="974"/>
      <c r="IMC19" s="974"/>
      <c r="IMD19" s="974"/>
      <c r="IME19" s="974"/>
      <c r="IMF19" s="974"/>
      <c r="IMG19" s="974"/>
      <c r="IMH19" s="974"/>
      <c r="IMI19" s="974"/>
      <c r="IMJ19" s="974"/>
      <c r="IMK19" s="974"/>
      <c r="IML19" s="974"/>
      <c r="IMM19" s="974"/>
      <c r="IMN19" s="974"/>
      <c r="IMO19" s="974"/>
      <c r="IMP19" s="974"/>
      <c r="IMQ19" s="974"/>
      <c r="IMR19" s="974"/>
      <c r="IMS19" s="974"/>
      <c r="IMT19" s="974"/>
      <c r="IMU19" s="974"/>
      <c r="IMV19" s="974"/>
      <c r="IMW19" s="974"/>
      <c r="IMX19" s="974"/>
      <c r="IMY19" s="974"/>
      <c r="IMZ19" s="974"/>
      <c r="INA19" s="974"/>
      <c r="INB19" s="974"/>
      <c r="INC19" s="974"/>
      <c r="IND19" s="974"/>
      <c r="INE19" s="974"/>
      <c r="INF19" s="974"/>
      <c r="ING19" s="974"/>
      <c r="INH19" s="974"/>
      <c r="INI19" s="974"/>
      <c r="INJ19" s="974"/>
      <c r="INK19" s="974"/>
      <c r="INL19" s="974"/>
      <c r="INM19" s="974"/>
      <c r="INN19" s="974"/>
      <c r="INO19" s="974"/>
      <c r="INP19" s="974"/>
      <c r="INQ19" s="974"/>
      <c r="INR19" s="974"/>
      <c r="INS19" s="974"/>
      <c r="INT19" s="974"/>
      <c r="INU19" s="974"/>
      <c r="INV19" s="974"/>
      <c r="INW19" s="974"/>
      <c r="INX19" s="974"/>
      <c r="INY19" s="974"/>
      <c r="INZ19" s="974"/>
      <c r="IOA19" s="974"/>
      <c r="IOB19" s="974"/>
      <c r="IOC19" s="974"/>
      <c r="IOD19" s="974"/>
      <c r="IOE19" s="974"/>
      <c r="IOF19" s="974"/>
      <c r="IOG19" s="974"/>
      <c r="IOH19" s="974"/>
      <c r="IOI19" s="974"/>
      <c r="IOJ19" s="974"/>
      <c r="IOK19" s="974"/>
      <c r="IOL19" s="974"/>
      <c r="IOM19" s="974"/>
      <c r="ION19" s="974"/>
      <c r="IOO19" s="974"/>
      <c r="IOP19" s="974"/>
      <c r="IOQ19" s="974"/>
      <c r="IOR19" s="974"/>
      <c r="IOS19" s="974"/>
      <c r="IOT19" s="974"/>
      <c r="IOU19" s="974"/>
      <c r="IOV19" s="974"/>
      <c r="IOW19" s="974"/>
      <c r="IOX19" s="974"/>
      <c r="IOY19" s="974"/>
      <c r="IOZ19" s="974"/>
      <c r="IPA19" s="974"/>
      <c r="IPB19" s="974"/>
      <c r="IPC19" s="974"/>
      <c r="IPD19" s="974"/>
      <c r="IPE19" s="974"/>
      <c r="IPF19" s="974"/>
      <c r="IPG19" s="974"/>
      <c r="IPH19" s="974"/>
      <c r="IPI19" s="974"/>
      <c r="IPJ19" s="974"/>
      <c r="IPK19" s="974"/>
      <c r="IPL19" s="974"/>
      <c r="IPM19" s="974"/>
      <c r="IPN19" s="974"/>
      <c r="IPO19" s="974"/>
      <c r="IPP19" s="974"/>
      <c r="IPQ19" s="974"/>
      <c r="IPR19" s="974"/>
      <c r="IPS19" s="974"/>
      <c r="IPT19" s="974"/>
      <c r="IPU19" s="974"/>
      <c r="IPV19" s="974"/>
      <c r="IPW19" s="974"/>
      <c r="IPX19" s="974"/>
      <c r="IPY19" s="974"/>
      <c r="IPZ19" s="974"/>
      <c r="IQA19" s="974"/>
      <c r="IQB19" s="974"/>
      <c r="IQC19" s="974"/>
      <c r="IQD19" s="974"/>
      <c r="IQE19" s="974"/>
      <c r="IQF19" s="974"/>
      <c r="IQG19" s="974"/>
      <c r="IQH19" s="974"/>
      <c r="IQI19" s="974"/>
      <c r="IQJ19" s="974"/>
      <c r="IQK19" s="974"/>
      <c r="IQL19" s="974"/>
      <c r="IQM19" s="974"/>
      <c r="IQN19" s="974"/>
      <c r="IQO19" s="974"/>
      <c r="IQP19" s="974"/>
      <c r="IQQ19" s="974"/>
      <c r="IQR19" s="974"/>
      <c r="IQS19" s="974"/>
      <c r="IQT19" s="974"/>
      <c r="IQU19" s="974"/>
      <c r="IQV19" s="974"/>
      <c r="IQW19" s="974"/>
      <c r="IQX19" s="974"/>
      <c r="IQY19" s="974"/>
      <c r="IQZ19" s="974"/>
      <c r="IRA19" s="974"/>
      <c r="IRB19" s="974"/>
      <c r="IRC19" s="974"/>
      <c r="IRD19" s="974"/>
      <c r="IRE19" s="974"/>
      <c r="IRF19" s="974"/>
      <c r="IRG19" s="974"/>
      <c r="IRH19" s="974"/>
      <c r="IRI19" s="974"/>
      <c r="IRJ19" s="974"/>
      <c r="IRK19" s="974"/>
      <c r="IRL19" s="974"/>
      <c r="IRM19" s="974"/>
      <c r="IRN19" s="974"/>
      <c r="IRO19" s="974"/>
      <c r="IRP19" s="974"/>
      <c r="IRQ19" s="974"/>
      <c r="IRR19" s="974"/>
      <c r="IRS19" s="974"/>
      <c r="IRT19" s="974"/>
      <c r="IRU19" s="974"/>
      <c r="IRV19" s="974"/>
      <c r="IRW19" s="974"/>
      <c r="IRX19" s="974"/>
      <c r="IRY19" s="974"/>
      <c r="IRZ19" s="974"/>
      <c r="ISA19" s="974"/>
      <c r="ISB19" s="974"/>
      <c r="ISC19" s="974"/>
      <c r="ISD19" s="974"/>
      <c r="ISE19" s="974"/>
      <c r="ISF19" s="974"/>
      <c r="ISG19" s="974"/>
      <c r="ISH19" s="974"/>
      <c r="ISI19" s="974"/>
      <c r="ISJ19" s="974"/>
      <c r="ISK19" s="974"/>
      <c r="ISL19" s="974"/>
      <c r="ISM19" s="974"/>
      <c r="ISN19" s="974"/>
      <c r="ISO19" s="974"/>
      <c r="ISP19" s="974"/>
      <c r="ISQ19" s="974"/>
      <c r="ISR19" s="974"/>
      <c r="ISS19" s="974"/>
      <c r="IST19" s="974"/>
      <c r="ISU19" s="974"/>
      <c r="ISV19" s="974"/>
      <c r="ISW19" s="974"/>
      <c r="ISX19" s="974"/>
      <c r="ISY19" s="974"/>
      <c r="ISZ19" s="974"/>
      <c r="ITA19" s="974"/>
      <c r="ITB19" s="974"/>
      <c r="ITC19" s="974"/>
      <c r="ITD19" s="974"/>
      <c r="ITE19" s="974"/>
      <c r="ITF19" s="974"/>
      <c r="ITG19" s="974"/>
      <c r="ITH19" s="974"/>
      <c r="ITI19" s="974"/>
      <c r="ITJ19" s="974"/>
      <c r="ITK19" s="974"/>
      <c r="ITL19" s="974"/>
      <c r="ITM19" s="974"/>
      <c r="ITN19" s="974"/>
      <c r="ITO19" s="974"/>
      <c r="ITP19" s="974"/>
      <c r="ITQ19" s="974"/>
      <c r="ITR19" s="974"/>
      <c r="ITS19" s="974"/>
      <c r="ITT19" s="974"/>
      <c r="ITU19" s="974"/>
      <c r="ITV19" s="974"/>
      <c r="ITW19" s="974"/>
      <c r="ITX19" s="974"/>
      <c r="ITY19" s="974"/>
      <c r="ITZ19" s="974"/>
      <c r="IUA19" s="974"/>
      <c r="IUB19" s="974"/>
      <c r="IUC19" s="974"/>
      <c r="IUD19" s="974"/>
      <c r="IUE19" s="974"/>
      <c r="IUF19" s="974"/>
      <c r="IUG19" s="974"/>
      <c r="IUH19" s="974"/>
      <c r="IUI19" s="974"/>
      <c r="IUJ19" s="974"/>
      <c r="IUK19" s="974"/>
      <c r="IUL19" s="974"/>
      <c r="IUM19" s="974"/>
      <c r="IUN19" s="974"/>
      <c r="IUO19" s="974"/>
      <c r="IUP19" s="974"/>
      <c r="IUQ19" s="974"/>
      <c r="IUR19" s="974"/>
      <c r="IUS19" s="974"/>
      <c r="IUT19" s="974"/>
      <c r="IUU19" s="974"/>
      <c r="IUV19" s="974"/>
      <c r="IUW19" s="974"/>
      <c r="IUX19" s="974"/>
      <c r="IUY19" s="974"/>
      <c r="IUZ19" s="974"/>
      <c r="IVA19" s="974"/>
      <c r="IVB19" s="974"/>
      <c r="IVC19" s="974"/>
      <c r="IVD19" s="974"/>
      <c r="IVE19" s="974"/>
      <c r="IVF19" s="974"/>
      <c r="IVG19" s="974"/>
      <c r="IVH19" s="974"/>
      <c r="IVI19" s="974"/>
      <c r="IVJ19" s="974"/>
      <c r="IVK19" s="974"/>
      <c r="IVL19" s="974"/>
      <c r="IVM19" s="974"/>
      <c r="IVN19" s="974"/>
      <c r="IVO19" s="974"/>
      <c r="IVP19" s="974"/>
      <c r="IVQ19" s="974"/>
      <c r="IVR19" s="974"/>
      <c r="IVS19" s="974"/>
      <c r="IVT19" s="974"/>
      <c r="IVU19" s="974"/>
      <c r="IVV19" s="974"/>
      <c r="IVW19" s="974"/>
      <c r="IVX19" s="974"/>
      <c r="IVY19" s="974"/>
      <c r="IVZ19" s="974"/>
      <c r="IWA19" s="974"/>
      <c r="IWB19" s="974"/>
      <c r="IWC19" s="974"/>
      <c r="IWD19" s="974"/>
      <c r="IWE19" s="974"/>
      <c r="IWF19" s="974"/>
      <c r="IWG19" s="974"/>
      <c r="IWH19" s="974"/>
      <c r="IWI19" s="974"/>
      <c r="IWJ19" s="974"/>
      <c r="IWK19" s="974"/>
      <c r="IWL19" s="974"/>
      <c r="IWM19" s="974"/>
      <c r="IWN19" s="974"/>
      <c r="IWO19" s="974"/>
      <c r="IWP19" s="974"/>
      <c r="IWQ19" s="974"/>
      <c r="IWR19" s="974"/>
      <c r="IWS19" s="974"/>
      <c r="IWT19" s="974"/>
      <c r="IWU19" s="974"/>
      <c r="IWV19" s="974"/>
      <c r="IWW19" s="974"/>
      <c r="IWX19" s="974"/>
      <c r="IWY19" s="974"/>
      <c r="IWZ19" s="974"/>
      <c r="IXA19" s="974"/>
      <c r="IXB19" s="974"/>
      <c r="IXC19" s="974"/>
      <c r="IXD19" s="974"/>
      <c r="IXE19" s="974"/>
      <c r="IXF19" s="974"/>
      <c r="IXG19" s="974"/>
      <c r="IXH19" s="974"/>
      <c r="IXI19" s="974"/>
      <c r="IXJ19" s="974"/>
      <c r="IXK19" s="974"/>
      <c r="IXL19" s="974"/>
      <c r="IXM19" s="974"/>
      <c r="IXN19" s="974"/>
      <c r="IXO19" s="974"/>
      <c r="IXP19" s="974"/>
      <c r="IXQ19" s="974"/>
      <c r="IXR19" s="974"/>
      <c r="IXS19" s="974"/>
      <c r="IXT19" s="974"/>
      <c r="IXU19" s="974"/>
      <c r="IXV19" s="974"/>
      <c r="IXW19" s="974"/>
      <c r="IXX19" s="974"/>
      <c r="IXY19" s="974"/>
      <c r="IXZ19" s="974"/>
      <c r="IYA19" s="974"/>
      <c r="IYB19" s="974"/>
      <c r="IYC19" s="974"/>
      <c r="IYD19" s="974"/>
      <c r="IYE19" s="974"/>
      <c r="IYF19" s="974"/>
      <c r="IYG19" s="974"/>
      <c r="IYH19" s="974"/>
      <c r="IYI19" s="974"/>
      <c r="IYJ19" s="974"/>
      <c r="IYK19" s="974"/>
      <c r="IYL19" s="974"/>
      <c r="IYM19" s="974"/>
      <c r="IYN19" s="974"/>
      <c r="IYO19" s="974"/>
      <c r="IYP19" s="974"/>
      <c r="IYQ19" s="974"/>
      <c r="IYR19" s="974"/>
      <c r="IYS19" s="974"/>
      <c r="IYT19" s="974"/>
      <c r="IYU19" s="974"/>
      <c r="IYV19" s="974"/>
      <c r="IYW19" s="974"/>
      <c r="IYX19" s="974"/>
      <c r="IYY19" s="974"/>
      <c r="IYZ19" s="974"/>
      <c r="IZA19" s="974"/>
      <c r="IZB19" s="974"/>
      <c r="IZC19" s="974"/>
      <c r="IZD19" s="974"/>
      <c r="IZE19" s="974"/>
      <c r="IZF19" s="974"/>
      <c r="IZG19" s="974"/>
      <c r="IZH19" s="974"/>
      <c r="IZI19" s="974"/>
      <c r="IZJ19" s="974"/>
      <c r="IZK19" s="974"/>
      <c r="IZL19" s="974"/>
      <c r="IZM19" s="974"/>
      <c r="IZN19" s="974"/>
      <c r="IZO19" s="974"/>
      <c r="IZP19" s="974"/>
      <c r="IZQ19" s="974"/>
      <c r="IZR19" s="974"/>
      <c r="IZS19" s="974"/>
      <c r="IZT19" s="974"/>
      <c r="IZU19" s="974"/>
      <c r="IZV19" s="974"/>
      <c r="IZW19" s="974"/>
      <c r="IZX19" s="974"/>
      <c r="IZY19" s="974"/>
      <c r="IZZ19" s="974"/>
      <c r="JAA19" s="974"/>
      <c r="JAB19" s="974"/>
      <c r="JAC19" s="974"/>
      <c r="JAD19" s="974"/>
      <c r="JAE19" s="974"/>
      <c r="JAF19" s="974"/>
      <c r="JAG19" s="974"/>
      <c r="JAH19" s="974"/>
      <c r="JAI19" s="974"/>
      <c r="JAJ19" s="974"/>
      <c r="JAK19" s="974"/>
      <c r="JAL19" s="974"/>
      <c r="JAM19" s="974"/>
      <c r="JAN19" s="974"/>
      <c r="JAO19" s="974"/>
      <c r="JAP19" s="974"/>
      <c r="JAQ19" s="974"/>
      <c r="JAR19" s="974"/>
      <c r="JAS19" s="974"/>
      <c r="JAT19" s="974"/>
      <c r="JAU19" s="974"/>
      <c r="JAV19" s="974"/>
      <c r="JAW19" s="974"/>
      <c r="JAX19" s="974"/>
      <c r="JAY19" s="974"/>
      <c r="JAZ19" s="974"/>
      <c r="JBA19" s="974"/>
      <c r="JBB19" s="974"/>
      <c r="JBC19" s="974"/>
      <c r="JBD19" s="974"/>
      <c r="JBE19" s="974"/>
      <c r="JBF19" s="974"/>
      <c r="JBG19" s="974"/>
      <c r="JBH19" s="974"/>
      <c r="JBI19" s="974"/>
      <c r="JBJ19" s="974"/>
      <c r="JBK19" s="974"/>
      <c r="JBL19" s="974"/>
      <c r="JBM19" s="974"/>
      <c r="JBN19" s="974"/>
      <c r="JBO19" s="974"/>
      <c r="JBP19" s="974"/>
      <c r="JBQ19" s="974"/>
      <c r="JBR19" s="974"/>
      <c r="JBS19" s="974"/>
      <c r="JBT19" s="974"/>
      <c r="JBU19" s="974"/>
      <c r="JBV19" s="974"/>
      <c r="JBW19" s="974"/>
      <c r="JBX19" s="974"/>
      <c r="JBY19" s="974"/>
      <c r="JBZ19" s="974"/>
      <c r="JCA19" s="974"/>
      <c r="JCB19" s="974"/>
      <c r="JCC19" s="974"/>
      <c r="JCD19" s="974"/>
      <c r="JCE19" s="974"/>
      <c r="JCF19" s="974"/>
      <c r="JCG19" s="974"/>
      <c r="JCH19" s="974"/>
      <c r="JCI19" s="974"/>
      <c r="JCJ19" s="974"/>
      <c r="JCK19" s="974"/>
      <c r="JCL19" s="974"/>
      <c r="JCM19" s="974"/>
      <c r="JCN19" s="974"/>
      <c r="JCO19" s="974"/>
      <c r="JCP19" s="974"/>
      <c r="JCQ19" s="974"/>
      <c r="JCR19" s="974"/>
      <c r="JCS19" s="974"/>
      <c r="JCT19" s="974"/>
      <c r="JCU19" s="974"/>
      <c r="JCV19" s="974"/>
      <c r="JCW19" s="974"/>
      <c r="JCX19" s="974"/>
      <c r="JCY19" s="974"/>
      <c r="JCZ19" s="974"/>
      <c r="JDA19" s="974"/>
      <c r="JDB19" s="974"/>
      <c r="JDC19" s="974"/>
      <c r="JDD19" s="974"/>
      <c r="JDE19" s="974"/>
      <c r="JDF19" s="974"/>
      <c r="JDG19" s="974"/>
      <c r="JDH19" s="974"/>
      <c r="JDI19" s="974"/>
      <c r="JDJ19" s="974"/>
      <c r="JDK19" s="974"/>
      <c r="JDL19" s="974"/>
      <c r="JDM19" s="974"/>
      <c r="JDN19" s="974"/>
      <c r="JDO19" s="974"/>
      <c r="JDP19" s="974"/>
      <c r="JDQ19" s="974"/>
      <c r="JDR19" s="974"/>
      <c r="JDS19" s="974"/>
      <c r="JDT19" s="974"/>
      <c r="JDU19" s="974"/>
      <c r="JDV19" s="974"/>
      <c r="JDW19" s="974"/>
      <c r="JDX19" s="974"/>
      <c r="JDY19" s="974"/>
      <c r="JDZ19" s="974"/>
      <c r="JEA19" s="974"/>
      <c r="JEB19" s="974"/>
      <c r="JEC19" s="974"/>
      <c r="JED19" s="974"/>
      <c r="JEE19" s="974"/>
      <c r="JEF19" s="974"/>
      <c r="JEG19" s="974"/>
      <c r="JEH19" s="974"/>
      <c r="JEI19" s="974"/>
      <c r="JEJ19" s="974"/>
      <c r="JEK19" s="974"/>
      <c r="JEL19" s="974"/>
      <c r="JEM19" s="974"/>
      <c r="JEN19" s="974"/>
      <c r="JEO19" s="974"/>
      <c r="JEP19" s="974"/>
      <c r="JEQ19" s="974"/>
      <c r="JER19" s="974"/>
      <c r="JES19" s="974"/>
      <c r="JET19" s="974"/>
      <c r="JEU19" s="974"/>
      <c r="JEV19" s="974"/>
      <c r="JEW19" s="974"/>
      <c r="JEX19" s="974"/>
      <c r="JEY19" s="974"/>
      <c r="JEZ19" s="974"/>
      <c r="JFA19" s="974"/>
      <c r="JFB19" s="974"/>
      <c r="JFC19" s="974"/>
      <c r="JFD19" s="974"/>
      <c r="JFE19" s="974"/>
      <c r="JFF19" s="974"/>
      <c r="JFG19" s="974"/>
      <c r="JFH19" s="974"/>
      <c r="JFI19" s="974"/>
      <c r="JFJ19" s="974"/>
      <c r="JFK19" s="974"/>
      <c r="JFL19" s="974"/>
      <c r="JFM19" s="974"/>
      <c r="JFN19" s="974"/>
      <c r="JFO19" s="974"/>
      <c r="JFP19" s="974"/>
      <c r="JFQ19" s="974"/>
      <c r="JFR19" s="974"/>
      <c r="JFS19" s="974"/>
      <c r="JFT19" s="974"/>
      <c r="JFU19" s="974"/>
      <c r="JFV19" s="974"/>
      <c r="JFW19" s="974"/>
      <c r="JFX19" s="974"/>
      <c r="JFY19" s="974"/>
      <c r="JFZ19" s="974"/>
      <c r="JGA19" s="974"/>
      <c r="JGB19" s="974"/>
      <c r="JGC19" s="974"/>
      <c r="JGD19" s="974"/>
      <c r="JGE19" s="974"/>
      <c r="JGF19" s="974"/>
      <c r="JGG19" s="974"/>
      <c r="JGH19" s="974"/>
      <c r="JGI19" s="974"/>
      <c r="JGJ19" s="974"/>
      <c r="JGK19" s="974"/>
      <c r="JGL19" s="974"/>
      <c r="JGM19" s="974"/>
      <c r="JGN19" s="974"/>
      <c r="JGO19" s="974"/>
      <c r="JGP19" s="974"/>
      <c r="JGQ19" s="974"/>
      <c r="JGR19" s="974"/>
      <c r="JGS19" s="974"/>
      <c r="JGT19" s="974"/>
      <c r="JGU19" s="974"/>
      <c r="JGV19" s="974"/>
      <c r="JGW19" s="974"/>
      <c r="JGX19" s="974"/>
      <c r="JGY19" s="974"/>
      <c r="JGZ19" s="974"/>
      <c r="JHA19" s="974"/>
      <c r="JHB19" s="974"/>
      <c r="JHC19" s="974"/>
      <c r="JHD19" s="974"/>
      <c r="JHE19" s="974"/>
      <c r="JHF19" s="974"/>
      <c r="JHG19" s="974"/>
      <c r="JHH19" s="974"/>
      <c r="JHI19" s="974"/>
      <c r="JHJ19" s="974"/>
      <c r="JHK19" s="974"/>
      <c r="JHL19" s="974"/>
      <c r="JHM19" s="974"/>
      <c r="JHN19" s="974"/>
      <c r="JHO19" s="974"/>
      <c r="JHP19" s="974"/>
      <c r="JHQ19" s="974"/>
      <c r="JHR19" s="974"/>
      <c r="JHS19" s="974"/>
      <c r="JHT19" s="974"/>
      <c r="JHU19" s="974"/>
      <c r="JHV19" s="974"/>
      <c r="JHW19" s="974"/>
      <c r="JHX19" s="974"/>
      <c r="JHY19" s="974"/>
      <c r="JHZ19" s="974"/>
      <c r="JIA19" s="974"/>
      <c r="JIB19" s="974"/>
      <c r="JIC19" s="974"/>
      <c r="JID19" s="974"/>
      <c r="JIE19" s="974"/>
      <c r="JIF19" s="974"/>
      <c r="JIG19" s="974"/>
      <c r="JIH19" s="974"/>
      <c r="JII19" s="974"/>
      <c r="JIJ19" s="974"/>
      <c r="JIK19" s="974"/>
      <c r="JIL19" s="974"/>
      <c r="JIM19" s="974"/>
      <c r="JIN19" s="974"/>
      <c r="JIO19" s="974"/>
      <c r="JIP19" s="974"/>
      <c r="JIQ19" s="974"/>
      <c r="JIR19" s="974"/>
      <c r="JIS19" s="974"/>
      <c r="JIT19" s="974"/>
      <c r="JIU19" s="974"/>
      <c r="JIV19" s="974"/>
      <c r="JIW19" s="974"/>
      <c r="JIX19" s="974"/>
      <c r="JIY19" s="974"/>
      <c r="JIZ19" s="974"/>
      <c r="JJA19" s="974"/>
      <c r="JJB19" s="974"/>
      <c r="JJC19" s="974"/>
      <c r="JJD19" s="974"/>
      <c r="JJE19" s="974"/>
      <c r="JJF19" s="974"/>
      <c r="JJG19" s="974"/>
      <c r="JJH19" s="974"/>
      <c r="JJI19" s="974"/>
      <c r="JJJ19" s="974"/>
      <c r="JJK19" s="974"/>
      <c r="JJL19" s="974"/>
      <c r="JJM19" s="974"/>
      <c r="JJN19" s="974"/>
      <c r="JJO19" s="974"/>
      <c r="JJP19" s="974"/>
      <c r="JJQ19" s="974"/>
      <c r="JJR19" s="974"/>
      <c r="JJS19" s="974"/>
      <c r="JJT19" s="974"/>
      <c r="JJU19" s="974"/>
      <c r="JJV19" s="974"/>
      <c r="JJW19" s="974"/>
      <c r="JJX19" s="974"/>
      <c r="JJY19" s="974"/>
      <c r="JJZ19" s="974"/>
      <c r="JKA19" s="974"/>
      <c r="JKB19" s="974"/>
      <c r="JKC19" s="974"/>
      <c r="JKD19" s="974"/>
      <c r="JKE19" s="974"/>
      <c r="JKF19" s="974"/>
      <c r="JKG19" s="974"/>
      <c r="JKH19" s="974"/>
      <c r="JKI19" s="974"/>
      <c r="JKJ19" s="974"/>
      <c r="JKK19" s="974"/>
      <c r="JKL19" s="974"/>
      <c r="JKM19" s="974"/>
      <c r="JKN19" s="974"/>
      <c r="JKO19" s="974"/>
      <c r="JKP19" s="974"/>
      <c r="JKQ19" s="974"/>
      <c r="JKR19" s="974"/>
      <c r="JKS19" s="974"/>
      <c r="JKT19" s="974"/>
      <c r="JKU19" s="974"/>
      <c r="JKV19" s="974"/>
      <c r="JKW19" s="974"/>
      <c r="JKX19" s="974"/>
      <c r="JKY19" s="974"/>
      <c r="JKZ19" s="974"/>
      <c r="JLA19" s="974"/>
      <c r="JLB19" s="974"/>
      <c r="JLC19" s="974"/>
      <c r="JLD19" s="974"/>
      <c r="JLE19" s="974"/>
      <c r="JLF19" s="974"/>
      <c r="JLG19" s="974"/>
      <c r="JLH19" s="974"/>
      <c r="JLI19" s="974"/>
      <c r="JLJ19" s="974"/>
      <c r="JLK19" s="974"/>
      <c r="JLL19" s="974"/>
      <c r="JLM19" s="974"/>
      <c r="JLN19" s="974"/>
      <c r="JLO19" s="974"/>
      <c r="JLP19" s="974"/>
      <c r="JLQ19" s="974"/>
      <c r="JLR19" s="974"/>
      <c r="JLS19" s="974"/>
      <c r="JLT19" s="974"/>
      <c r="JLU19" s="974"/>
      <c r="JLV19" s="974"/>
      <c r="JLW19" s="974"/>
      <c r="JLX19" s="974"/>
      <c r="JLY19" s="974"/>
      <c r="JLZ19" s="974"/>
      <c r="JMA19" s="974"/>
      <c r="JMB19" s="974"/>
      <c r="JMC19" s="974"/>
      <c r="JMD19" s="974"/>
      <c r="JME19" s="974"/>
      <c r="JMF19" s="974"/>
      <c r="JMG19" s="974"/>
      <c r="JMH19" s="974"/>
      <c r="JMI19" s="974"/>
      <c r="JMJ19" s="974"/>
      <c r="JMK19" s="974"/>
      <c r="JML19" s="974"/>
      <c r="JMM19" s="974"/>
      <c r="JMN19" s="974"/>
      <c r="JMO19" s="974"/>
      <c r="JMP19" s="974"/>
      <c r="JMQ19" s="974"/>
      <c r="JMR19" s="974"/>
      <c r="JMS19" s="974"/>
      <c r="JMT19" s="974"/>
      <c r="JMU19" s="974"/>
      <c r="JMV19" s="974"/>
      <c r="JMW19" s="974"/>
      <c r="JMX19" s="974"/>
      <c r="JMY19" s="974"/>
      <c r="JMZ19" s="974"/>
      <c r="JNA19" s="974"/>
      <c r="JNB19" s="974"/>
      <c r="JNC19" s="974"/>
      <c r="JND19" s="974"/>
      <c r="JNE19" s="974"/>
      <c r="JNF19" s="974"/>
      <c r="JNG19" s="974"/>
      <c r="JNH19" s="974"/>
      <c r="JNI19" s="974"/>
      <c r="JNJ19" s="974"/>
      <c r="JNK19" s="974"/>
      <c r="JNL19" s="974"/>
      <c r="JNM19" s="974"/>
      <c r="JNN19" s="974"/>
      <c r="JNO19" s="974"/>
      <c r="JNP19" s="974"/>
      <c r="JNQ19" s="974"/>
      <c r="JNR19" s="974"/>
      <c r="JNS19" s="974"/>
      <c r="JNT19" s="974"/>
      <c r="JNU19" s="974"/>
      <c r="JNV19" s="974"/>
      <c r="JNW19" s="974"/>
      <c r="JNX19" s="974"/>
      <c r="JNY19" s="974"/>
      <c r="JNZ19" s="974"/>
      <c r="JOA19" s="974"/>
      <c r="JOB19" s="974"/>
      <c r="JOC19" s="974"/>
      <c r="JOD19" s="974"/>
      <c r="JOE19" s="974"/>
      <c r="JOF19" s="974"/>
      <c r="JOG19" s="974"/>
      <c r="JOH19" s="974"/>
      <c r="JOI19" s="974"/>
      <c r="JOJ19" s="974"/>
      <c r="JOK19" s="974"/>
      <c r="JOL19" s="974"/>
      <c r="JOM19" s="974"/>
      <c r="JON19" s="974"/>
      <c r="JOO19" s="974"/>
      <c r="JOP19" s="974"/>
      <c r="JOQ19" s="974"/>
      <c r="JOR19" s="974"/>
      <c r="JOS19" s="974"/>
      <c r="JOT19" s="974"/>
      <c r="JOU19" s="974"/>
      <c r="JOV19" s="974"/>
      <c r="JOW19" s="974"/>
      <c r="JOX19" s="974"/>
      <c r="JOY19" s="974"/>
      <c r="JOZ19" s="974"/>
      <c r="JPA19" s="974"/>
      <c r="JPB19" s="974"/>
      <c r="JPC19" s="974"/>
      <c r="JPD19" s="974"/>
      <c r="JPE19" s="974"/>
      <c r="JPF19" s="974"/>
      <c r="JPG19" s="974"/>
      <c r="JPH19" s="974"/>
      <c r="JPI19" s="974"/>
      <c r="JPJ19" s="974"/>
      <c r="JPK19" s="974"/>
      <c r="JPL19" s="974"/>
      <c r="JPM19" s="974"/>
      <c r="JPN19" s="974"/>
      <c r="JPO19" s="974"/>
      <c r="JPP19" s="974"/>
      <c r="JPQ19" s="974"/>
      <c r="JPR19" s="974"/>
      <c r="JPS19" s="974"/>
      <c r="JPT19" s="974"/>
      <c r="JPU19" s="974"/>
      <c r="JPV19" s="974"/>
      <c r="JPW19" s="974"/>
      <c r="JPX19" s="974"/>
      <c r="JPY19" s="974"/>
      <c r="JPZ19" s="974"/>
      <c r="JQA19" s="974"/>
      <c r="JQB19" s="974"/>
      <c r="JQC19" s="974"/>
      <c r="JQD19" s="974"/>
      <c r="JQE19" s="974"/>
      <c r="JQF19" s="974"/>
      <c r="JQG19" s="974"/>
      <c r="JQH19" s="974"/>
      <c r="JQI19" s="974"/>
      <c r="JQJ19" s="974"/>
      <c r="JQK19" s="974"/>
      <c r="JQL19" s="974"/>
      <c r="JQM19" s="974"/>
      <c r="JQN19" s="974"/>
      <c r="JQO19" s="974"/>
      <c r="JQP19" s="974"/>
      <c r="JQQ19" s="974"/>
      <c r="JQR19" s="974"/>
      <c r="JQS19" s="974"/>
      <c r="JQT19" s="974"/>
      <c r="JQU19" s="974"/>
      <c r="JQV19" s="974"/>
      <c r="JQW19" s="974"/>
      <c r="JQX19" s="974"/>
      <c r="JQY19" s="974"/>
      <c r="JQZ19" s="974"/>
      <c r="JRA19" s="974"/>
      <c r="JRB19" s="974"/>
      <c r="JRC19" s="974"/>
      <c r="JRD19" s="974"/>
      <c r="JRE19" s="974"/>
      <c r="JRF19" s="974"/>
      <c r="JRG19" s="974"/>
      <c r="JRH19" s="974"/>
      <c r="JRI19" s="974"/>
      <c r="JRJ19" s="974"/>
      <c r="JRK19" s="974"/>
      <c r="JRL19" s="974"/>
      <c r="JRM19" s="974"/>
      <c r="JRN19" s="974"/>
      <c r="JRO19" s="974"/>
      <c r="JRP19" s="974"/>
      <c r="JRQ19" s="974"/>
      <c r="JRR19" s="974"/>
      <c r="JRS19" s="974"/>
      <c r="JRT19" s="974"/>
      <c r="JRU19" s="974"/>
      <c r="JRV19" s="974"/>
      <c r="JRW19" s="974"/>
      <c r="JRX19" s="974"/>
      <c r="JRY19" s="974"/>
      <c r="JRZ19" s="974"/>
      <c r="JSA19" s="974"/>
      <c r="JSB19" s="974"/>
      <c r="JSC19" s="974"/>
      <c r="JSD19" s="974"/>
      <c r="JSE19" s="974"/>
      <c r="JSF19" s="974"/>
      <c r="JSG19" s="974"/>
      <c r="JSH19" s="974"/>
      <c r="JSI19" s="974"/>
      <c r="JSJ19" s="974"/>
      <c r="JSK19" s="974"/>
      <c r="JSL19" s="974"/>
      <c r="JSM19" s="974"/>
      <c r="JSN19" s="974"/>
      <c r="JSO19" s="974"/>
      <c r="JSP19" s="974"/>
      <c r="JSQ19" s="974"/>
      <c r="JSR19" s="974"/>
      <c r="JSS19" s="974"/>
      <c r="JST19" s="974"/>
      <c r="JSU19" s="974"/>
      <c r="JSV19" s="974"/>
      <c r="JSW19" s="974"/>
      <c r="JSX19" s="974"/>
      <c r="JSY19" s="974"/>
      <c r="JSZ19" s="974"/>
      <c r="JTA19" s="974"/>
      <c r="JTB19" s="974"/>
      <c r="JTC19" s="974"/>
      <c r="JTD19" s="974"/>
      <c r="JTE19" s="974"/>
      <c r="JTF19" s="974"/>
      <c r="JTG19" s="974"/>
      <c r="JTH19" s="974"/>
      <c r="JTI19" s="974"/>
      <c r="JTJ19" s="974"/>
      <c r="JTK19" s="974"/>
      <c r="JTL19" s="974"/>
      <c r="JTM19" s="974"/>
      <c r="JTN19" s="974"/>
      <c r="JTO19" s="974"/>
      <c r="JTP19" s="974"/>
      <c r="JTQ19" s="974"/>
      <c r="JTR19" s="974"/>
      <c r="JTS19" s="974"/>
      <c r="JTT19" s="974"/>
      <c r="JTU19" s="974"/>
      <c r="JTV19" s="974"/>
      <c r="JTW19" s="974"/>
      <c r="JTX19" s="974"/>
      <c r="JTY19" s="974"/>
      <c r="JTZ19" s="974"/>
      <c r="JUA19" s="974"/>
      <c r="JUB19" s="974"/>
      <c r="JUC19" s="974"/>
      <c r="JUD19" s="974"/>
      <c r="JUE19" s="974"/>
      <c r="JUF19" s="974"/>
      <c r="JUG19" s="974"/>
      <c r="JUH19" s="974"/>
      <c r="JUI19" s="974"/>
      <c r="JUJ19" s="974"/>
      <c r="JUK19" s="974"/>
      <c r="JUL19" s="974"/>
      <c r="JUM19" s="974"/>
      <c r="JUN19" s="974"/>
      <c r="JUO19" s="974"/>
      <c r="JUP19" s="974"/>
      <c r="JUQ19" s="974"/>
      <c r="JUR19" s="974"/>
      <c r="JUS19" s="974"/>
      <c r="JUT19" s="974"/>
      <c r="JUU19" s="974"/>
      <c r="JUV19" s="974"/>
      <c r="JUW19" s="974"/>
      <c r="JUX19" s="974"/>
      <c r="JUY19" s="974"/>
      <c r="JUZ19" s="974"/>
      <c r="JVA19" s="974"/>
      <c r="JVB19" s="974"/>
      <c r="JVC19" s="974"/>
      <c r="JVD19" s="974"/>
      <c r="JVE19" s="974"/>
      <c r="JVF19" s="974"/>
      <c r="JVG19" s="974"/>
      <c r="JVH19" s="974"/>
      <c r="JVI19" s="974"/>
      <c r="JVJ19" s="974"/>
      <c r="JVK19" s="974"/>
      <c r="JVL19" s="974"/>
      <c r="JVM19" s="974"/>
      <c r="JVN19" s="974"/>
      <c r="JVO19" s="974"/>
      <c r="JVP19" s="974"/>
      <c r="JVQ19" s="974"/>
      <c r="JVR19" s="974"/>
      <c r="JVS19" s="974"/>
      <c r="JVT19" s="974"/>
      <c r="JVU19" s="974"/>
      <c r="JVV19" s="974"/>
      <c r="JVW19" s="974"/>
      <c r="JVX19" s="974"/>
      <c r="JVY19" s="974"/>
      <c r="JVZ19" s="974"/>
      <c r="JWA19" s="974"/>
      <c r="JWB19" s="974"/>
      <c r="JWC19" s="974"/>
      <c r="JWD19" s="974"/>
      <c r="JWE19" s="974"/>
      <c r="JWF19" s="974"/>
      <c r="JWG19" s="974"/>
      <c r="JWH19" s="974"/>
      <c r="JWI19" s="974"/>
      <c r="JWJ19" s="974"/>
      <c r="JWK19" s="974"/>
      <c r="JWL19" s="974"/>
      <c r="JWM19" s="974"/>
      <c r="JWN19" s="974"/>
      <c r="JWO19" s="974"/>
      <c r="JWP19" s="974"/>
      <c r="JWQ19" s="974"/>
      <c r="JWR19" s="974"/>
      <c r="JWS19" s="974"/>
      <c r="JWT19" s="974"/>
      <c r="JWU19" s="974"/>
      <c r="JWV19" s="974"/>
      <c r="JWW19" s="974"/>
      <c r="JWX19" s="974"/>
      <c r="JWY19" s="974"/>
      <c r="JWZ19" s="974"/>
      <c r="JXA19" s="974"/>
      <c r="JXB19" s="974"/>
      <c r="JXC19" s="974"/>
      <c r="JXD19" s="974"/>
      <c r="JXE19" s="974"/>
      <c r="JXF19" s="974"/>
      <c r="JXG19" s="974"/>
      <c r="JXH19" s="974"/>
      <c r="JXI19" s="974"/>
      <c r="JXJ19" s="974"/>
      <c r="JXK19" s="974"/>
      <c r="JXL19" s="974"/>
      <c r="JXM19" s="974"/>
      <c r="JXN19" s="974"/>
      <c r="JXO19" s="974"/>
      <c r="JXP19" s="974"/>
      <c r="JXQ19" s="974"/>
      <c r="JXR19" s="974"/>
      <c r="JXS19" s="974"/>
      <c r="JXT19" s="974"/>
      <c r="JXU19" s="974"/>
      <c r="JXV19" s="974"/>
      <c r="JXW19" s="974"/>
      <c r="JXX19" s="974"/>
      <c r="JXY19" s="974"/>
      <c r="JXZ19" s="974"/>
      <c r="JYA19" s="974"/>
      <c r="JYB19" s="974"/>
      <c r="JYC19" s="974"/>
      <c r="JYD19" s="974"/>
      <c r="JYE19" s="974"/>
      <c r="JYF19" s="974"/>
      <c r="JYG19" s="974"/>
      <c r="JYH19" s="974"/>
      <c r="JYI19" s="974"/>
      <c r="JYJ19" s="974"/>
      <c r="JYK19" s="974"/>
      <c r="JYL19" s="974"/>
      <c r="JYM19" s="974"/>
      <c r="JYN19" s="974"/>
      <c r="JYO19" s="974"/>
      <c r="JYP19" s="974"/>
      <c r="JYQ19" s="974"/>
      <c r="JYR19" s="974"/>
      <c r="JYS19" s="974"/>
      <c r="JYT19" s="974"/>
      <c r="JYU19" s="974"/>
      <c r="JYV19" s="974"/>
      <c r="JYW19" s="974"/>
      <c r="JYX19" s="974"/>
      <c r="JYY19" s="974"/>
      <c r="JYZ19" s="974"/>
      <c r="JZA19" s="974"/>
      <c r="JZB19" s="974"/>
      <c r="JZC19" s="974"/>
      <c r="JZD19" s="974"/>
      <c r="JZE19" s="974"/>
      <c r="JZF19" s="974"/>
      <c r="JZG19" s="974"/>
      <c r="JZH19" s="974"/>
      <c r="JZI19" s="974"/>
      <c r="JZJ19" s="974"/>
      <c r="JZK19" s="974"/>
      <c r="JZL19" s="974"/>
      <c r="JZM19" s="974"/>
      <c r="JZN19" s="974"/>
      <c r="JZO19" s="974"/>
      <c r="JZP19" s="974"/>
      <c r="JZQ19" s="974"/>
      <c r="JZR19" s="974"/>
      <c r="JZS19" s="974"/>
      <c r="JZT19" s="974"/>
      <c r="JZU19" s="974"/>
      <c r="JZV19" s="974"/>
      <c r="JZW19" s="974"/>
      <c r="JZX19" s="974"/>
      <c r="JZY19" s="974"/>
      <c r="JZZ19" s="974"/>
      <c r="KAA19" s="974"/>
      <c r="KAB19" s="974"/>
      <c r="KAC19" s="974"/>
      <c r="KAD19" s="974"/>
      <c r="KAE19" s="974"/>
      <c r="KAF19" s="974"/>
      <c r="KAG19" s="974"/>
      <c r="KAH19" s="974"/>
      <c r="KAI19" s="974"/>
      <c r="KAJ19" s="974"/>
      <c r="KAK19" s="974"/>
      <c r="KAL19" s="974"/>
      <c r="KAM19" s="974"/>
      <c r="KAN19" s="974"/>
      <c r="KAO19" s="974"/>
      <c r="KAP19" s="974"/>
      <c r="KAQ19" s="974"/>
      <c r="KAR19" s="974"/>
      <c r="KAS19" s="974"/>
      <c r="KAT19" s="974"/>
      <c r="KAU19" s="974"/>
      <c r="KAV19" s="974"/>
      <c r="KAW19" s="974"/>
      <c r="KAX19" s="974"/>
      <c r="KAY19" s="974"/>
      <c r="KAZ19" s="974"/>
      <c r="KBA19" s="974"/>
      <c r="KBB19" s="974"/>
      <c r="KBC19" s="974"/>
      <c r="KBD19" s="974"/>
      <c r="KBE19" s="974"/>
      <c r="KBF19" s="974"/>
      <c r="KBG19" s="974"/>
      <c r="KBH19" s="974"/>
      <c r="KBI19" s="974"/>
      <c r="KBJ19" s="974"/>
      <c r="KBK19" s="974"/>
      <c r="KBL19" s="974"/>
      <c r="KBM19" s="974"/>
      <c r="KBN19" s="974"/>
      <c r="KBO19" s="974"/>
      <c r="KBP19" s="974"/>
      <c r="KBQ19" s="974"/>
      <c r="KBR19" s="974"/>
      <c r="KBS19" s="974"/>
      <c r="KBT19" s="974"/>
      <c r="KBU19" s="974"/>
      <c r="KBV19" s="974"/>
      <c r="KBW19" s="974"/>
      <c r="KBX19" s="974"/>
      <c r="KBY19" s="974"/>
      <c r="KBZ19" s="974"/>
      <c r="KCA19" s="974"/>
      <c r="KCB19" s="974"/>
      <c r="KCC19" s="974"/>
      <c r="KCD19" s="974"/>
      <c r="KCE19" s="974"/>
      <c r="KCF19" s="974"/>
      <c r="KCG19" s="974"/>
      <c r="KCH19" s="974"/>
      <c r="KCI19" s="974"/>
      <c r="KCJ19" s="974"/>
      <c r="KCK19" s="974"/>
      <c r="KCL19" s="974"/>
      <c r="KCM19" s="974"/>
      <c r="KCN19" s="974"/>
      <c r="KCO19" s="974"/>
      <c r="KCP19" s="974"/>
      <c r="KCQ19" s="974"/>
      <c r="KCR19" s="974"/>
      <c r="KCS19" s="974"/>
      <c r="KCT19" s="974"/>
      <c r="KCU19" s="974"/>
      <c r="KCV19" s="974"/>
      <c r="KCW19" s="974"/>
      <c r="KCX19" s="974"/>
      <c r="KCY19" s="974"/>
      <c r="KCZ19" s="974"/>
      <c r="KDA19" s="974"/>
      <c r="KDB19" s="974"/>
      <c r="KDC19" s="974"/>
      <c r="KDD19" s="974"/>
      <c r="KDE19" s="974"/>
      <c r="KDF19" s="974"/>
      <c r="KDG19" s="974"/>
      <c r="KDH19" s="974"/>
      <c r="KDI19" s="974"/>
      <c r="KDJ19" s="974"/>
      <c r="KDK19" s="974"/>
      <c r="KDL19" s="974"/>
      <c r="KDM19" s="974"/>
      <c r="KDN19" s="974"/>
      <c r="KDO19" s="974"/>
      <c r="KDP19" s="974"/>
      <c r="KDQ19" s="974"/>
      <c r="KDR19" s="974"/>
      <c r="KDS19" s="974"/>
      <c r="KDT19" s="974"/>
      <c r="KDU19" s="974"/>
      <c r="KDV19" s="974"/>
      <c r="KDW19" s="974"/>
      <c r="KDX19" s="974"/>
      <c r="KDY19" s="974"/>
      <c r="KDZ19" s="974"/>
      <c r="KEA19" s="974"/>
      <c r="KEB19" s="974"/>
      <c r="KEC19" s="974"/>
      <c r="KED19" s="974"/>
      <c r="KEE19" s="974"/>
      <c r="KEF19" s="974"/>
      <c r="KEG19" s="974"/>
      <c r="KEH19" s="974"/>
      <c r="KEI19" s="974"/>
      <c r="KEJ19" s="974"/>
      <c r="KEK19" s="974"/>
      <c r="KEL19" s="974"/>
      <c r="KEM19" s="974"/>
      <c r="KEN19" s="974"/>
      <c r="KEO19" s="974"/>
      <c r="KEP19" s="974"/>
      <c r="KEQ19" s="974"/>
      <c r="KER19" s="974"/>
      <c r="KES19" s="974"/>
      <c r="KET19" s="974"/>
      <c r="KEU19" s="974"/>
      <c r="KEV19" s="974"/>
      <c r="KEW19" s="974"/>
      <c r="KEX19" s="974"/>
      <c r="KEY19" s="974"/>
      <c r="KEZ19" s="974"/>
      <c r="KFA19" s="974"/>
      <c r="KFB19" s="974"/>
      <c r="KFC19" s="974"/>
      <c r="KFD19" s="974"/>
      <c r="KFE19" s="974"/>
      <c r="KFF19" s="974"/>
      <c r="KFG19" s="974"/>
      <c r="KFH19" s="974"/>
      <c r="KFI19" s="974"/>
      <c r="KFJ19" s="974"/>
      <c r="KFK19" s="974"/>
      <c r="KFL19" s="974"/>
      <c r="KFM19" s="974"/>
      <c r="KFN19" s="974"/>
      <c r="KFO19" s="974"/>
      <c r="KFP19" s="974"/>
      <c r="KFQ19" s="974"/>
      <c r="KFR19" s="974"/>
      <c r="KFS19" s="974"/>
      <c r="KFT19" s="974"/>
      <c r="KFU19" s="974"/>
      <c r="KFV19" s="974"/>
      <c r="KFW19" s="974"/>
      <c r="KFX19" s="974"/>
      <c r="KFY19" s="974"/>
      <c r="KFZ19" s="974"/>
      <c r="KGA19" s="974"/>
      <c r="KGB19" s="974"/>
      <c r="KGC19" s="974"/>
      <c r="KGD19" s="974"/>
      <c r="KGE19" s="974"/>
      <c r="KGF19" s="974"/>
      <c r="KGG19" s="974"/>
      <c r="KGH19" s="974"/>
      <c r="KGI19" s="974"/>
      <c r="KGJ19" s="974"/>
      <c r="KGK19" s="974"/>
      <c r="KGL19" s="974"/>
      <c r="KGM19" s="974"/>
      <c r="KGN19" s="974"/>
      <c r="KGO19" s="974"/>
      <c r="KGP19" s="974"/>
      <c r="KGQ19" s="974"/>
      <c r="KGR19" s="974"/>
      <c r="KGS19" s="974"/>
      <c r="KGT19" s="974"/>
      <c r="KGU19" s="974"/>
      <c r="KGV19" s="974"/>
      <c r="KGW19" s="974"/>
      <c r="KGX19" s="974"/>
      <c r="KGY19" s="974"/>
      <c r="KGZ19" s="974"/>
      <c r="KHA19" s="974"/>
      <c r="KHB19" s="974"/>
      <c r="KHC19" s="974"/>
      <c r="KHD19" s="974"/>
      <c r="KHE19" s="974"/>
      <c r="KHF19" s="974"/>
      <c r="KHG19" s="974"/>
      <c r="KHH19" s="974"/>
      <c r="KHI19" s="974"/>
      <c r="KHJ19" s="974"/>
      <c r="KHK19" s="974"/>
      <c r="KHL19" s="974"/>
      <c r="KHM19" s="974"/>
      <c r="KHN19" s="974"/>
      <c r="KHO19" s="974"/>
      <c r="KHP19" s="974"/>
      <c r="KHQ19" s="974"/>
      <c r="KHR19" s="974"/>
      <c r="KHS19" s="974"/>
      <c r="KHT19" s="974"/>
      <c r="KHU19" s="974"/>
      <c r="KHV19" s="974"/>
      <c r="KHW19" s="974"/>
      <c r="KHX19" s="974"/>
      <c r="KHY19" s="974"/>
      <c r="KHZ19" s="974"/>
      <c r="KIA19" s="974"/>
      <c r="KIB19" s="974"/>
      <c r="KIC19" s="974"/>
      <c r="KID19" s="974"/>
      <c r="KIE19" s="974"/>
      <c r="KIF19" s="974"/>
      <c r="KIG19" s="974"/>
      <c r="KIH19" s="974"/>
      <c r="KII19" s="974"/>
      <c r="KIJ19" s="974"/>
      <c r="KIK19" s="974"/>
      <c r="KIL19" s="974"/>
      <c r="KIM19" s="974"/>
      <c r="KIN19" s="974"/>
      <c r="KIO19" s="974"/>
      <c r="KIP19" s="974"/>
      <c r="KIQ19" s="974"/>
      <c r="KIR19" s="974"/>
      <c r="KIS19" s="974"/>
      <c r="KIT19" s="974"/>
      <c r="KIU19" s="974"/>
      <c r="KIV19" s="974"/>
      <c r="KIW19" s="974"/>
      <c r="KIX19" s="974"/>
      <c r="KIY19" s="974"/>
      <c r="KIZ19" s="974"/>
      <c r="KJA19" s="974"/>
      <c r="KJB19" s="974"/>
      <c r="KJC19" s="974"/>
      <c r="KJD19" s="974"/>
      <c r="KJE19" s="974"/>
      <c r="KJF19" s="974"/>
      <c r="KJG19" s="974"/>
      <c r="KJH19" s="974"/>
      <c r="KJI19" s="974"/>
      <c r="KJJ19" s="974"/>
      <c r="KJK19" s="974"/>
      <c r="KJL19" s="974"/>
      <c r="KJM19" s="974"/>
      <c r="KJN19" s="974"/>
      <c r="KJO19" s="974"/>
      <c r="KJP19" s="974"/>
      <c r="KJQ19" s="974"/>
      <c r="KJR19" s="974"/>
      <c r="KJS19" s="974"/>
      <c r="KJT19" s="974"/>
      <c r="KJU19" s="974"/>
      <c r="KJV19" s="974"/>
      <c r="KJW19" s="974"/>
      <c r="KJX19" s="974"/>
      <c r="KJY19" s="974"/>
      <c r="KJZ19" s="974"/>
      <c r="KKA19" s="974"/>
      <c r="KKB19" s="974"/>
      <c r="KKC19" s="974"/>
      <c r="KKD19" s="974"/>
      <c r="KKE19" s="974"/>
      <c r="KKF19" s="974"/>
      <c r="KKG19" s="974"/>
      <c r="KKH19" s="974"/>
      <c r="KKI19" s="974"/>
      <c r="KKJ19" s="974"/>
      <c r="KKK19" s="974"/>
      <c r="KKL19" s="974"/>
      <c r="KKM19" s="974"/>
      <c r="KKN19" s="974"/>
      <c r="KKO19" s="974"/>
      <c r="KKP19" s="974"/>
      <c r="KKQ19" s="974"/>
      <c r="KKR19" s="974"/>
      <c r="KKS19" s="974"/>
      <c r="KKT19" s="974"/>
      <c r="KKU19" s="974"/>
      <c r="KKV19" s="974"/>
      <c r="KKW19" s="974"/>
      <c r="KKX19" s="974"/>
      <c r="KKY19" s="974"/>
      <c r="KKZ19" s="974"/>
      <c r="KLA19" s="974"/>
      <c r="KLB19" s="974"/>
      <c r="KLC19" s="974"/>
      <c r="KLD19" s="974"/>
      <c r="KLE19" s="974"/>
      <c r="KLF19" s="974"/>
      <c r="KLG19" s="974"/>
      <c r="KLH19" s="974"/>
      <c r="KLI19" s="974"/>
      <c r="KLJ19" s="974"/>
      <c r="KLK19" s="974"/>
      <c r="KLL19" s="974"/>
      <c r="KLM19" s="974"/>
      <c r="KLN19" s="974"/>
      <c r="KLO19" s="974"/>
      <c r="KLP19" s="974"/>
      <c r="KLQ19" s="974"/>
      <c r="KLR19" s="974"/>
      <c r="KLS19" s="974"/>
      <c r="KLT19" s="974"/>
      <c r="KLU19" s="974"/>
      <c r="KLV19" s="974"/>
      <c r="KLW19" s="974"/>
      <c r="KLX19" s="974"/>
      <c r="KLY19" s="974"/>
      <c r="KLZ19" s="974"/>
      <c r="KMA19" s="974"/>
      <c r="KMB19" s="974"/>
      <c r="KMC19" s="974"/>
      <c r="KMD19" s="974"/>
      <c r="KME19" s="974"/>
      <c r="KMF19" s="974"/>
      <c r="KMG19" s="974"/>
      <c r="KMH19" s="974"/>
      <c r="KMI19" s="974"/>
      <c r="KMJ19" s="974"/>
      <c r="KMK19" s="974"/>
      <c r="KML19" s="974"/>
      <c r="KMM19" s="974"/>
      <c r="KMN19" s="974"/>
      <c r="KMO19" s="974"/>
      <c r="KMP19" s="974"/>
      <c r="KMQ19" s="974"/>
      <c r="KMR19" s="974"/>
      <c r="KMS19" s="974"/>
      <c r="KMT19" s="974"/>
      <c r="KMU19" s="974"/>
      <c r="KMV19" s="974"/>
      <c r="KMW19" s="974"/>
      <c r="KMX19" s="974"/>
      <c r="KMY19" s="974"/>
      <c r="KMZ19" s="974"/>
      <c r="KNA19" s="974"/>
      <c r="KNB19" s="974"/>
      <c r="KNC19" s="974"/>
      <c r="KND19" s="974"/>
      <c r="KNE19" s="974"/>
      <c r="KNF19" s="974"/>
      <c r="KNG19" s="974"/>
      <c r="KNH19" s="974"/>
      <c r="KNI19" s="974"/>
      <c r="KNJ19" s="974"/>
      <c r="KNK19" s="974"/>
      <c r="KNL19" s="974"/>
      <c r="KNM19" s="974"/>
      <c r="KNN19" s="974"/>
      <c r="KNO19" s="974"/>
      <c r="KNP19" s="974"/>
      <c r="KNQ19" s="974"/>
      <c r="KNR19" s="974"/>
      <c r="KNS19" s="974"/>
      <c r="KNT19" s="974"/>
      <c r="KNU19" s="974"/>
      <c r="KNV19" s="974"/>
      <c r="KNW19" s="974"/>
      <c r="KNX19" s="974"/>
      <c r="KNY19" s="974"/>
      <c r="KNZ19" s="974"/>
      <c r="KOA19" s="974"/>
      <c r="KOB19" s="974"/>
      <c r="KOC19" s="974"/>
      <c r="KOD19" s="974"/>
      <c r="KOE19" s="974"/>
      <c r="KOF19" s="974"/>
      <c r="KOG19" s="974"/>
      <c r="KOH19" s="974"/>
      <c r="KOI19" s="974"/>
      <c r="KOJ19" s="974"/>
      <c r="KOK19" s="974"/>
      <c r="KOL19" s="974"/>
      <c r="KOM19" s="974"/>
      <c r="KON19" s="974"/>
      <c r="KOO19" s="974"/>
      <c r="KOP19" s="974"/>
      <c r="KOQ19" s="974"/>
      <c r="KOR19" s="974"/>
      <c r="KOS19" s="974"/>
      <c r="KOT19" s="974"/>
      <c r="KOU19" s="974"/>
      <c r="KOV19" s="974"/>
      <c r="KOW19" s="974"/>
      <c r="KOX19" s="974"/>
      <c r="KOY19" s="974"/>
      <c r="KOZ19" s="974"/>
      <c r="KPA19" s="974"/>
      <c r="KPB19" s="974"/>
      <c r="KPC19" s="974"/>
      <c r="KPD19" s="974"/>
      <c r="KPE19" s="974"/>
      <c r="KPF19" s="974"/>
      <c r="KPG19" s="974"/>
      <c r="KPH19" s="974"/>
      <c r="KPI19" s="974"/>
      <c r="KPJ19" s="974"/>
      <c r="KPK19" s="974"/>
      <c r="KPL19" s="974"/>
      <c r="KPM19" s="974"/>
      <c r="KPN19" s="974"/>
      <c r="KPO19" s="974"/>
      <c r="KPP19" s="974"/>
      <c r="KPQ19" s="974"/>
      <c r="KPR19" s="974"/>
      <c r="KPS19" s="974"/>
      <c r="KPT19" s="974"/>
      <c r="KPU19" s="974"/>
      <c r="KPV19" s="974"/>
      <c r="KPW19" s="974"/>
      <c r="KPX19" s="974"/>
      <c r="KPY19" s="974"/>
      <c r="KPZ19" s="974"/>
      <c r="KQA19" s="974"/>
      <c r="KQB19" s="974"/>
      <c r="KQC19" s="974"/>
      <c r="KQD19" s="974"/>
      <c r="KQE19" s="974"/>
      <c r="KQF19" s="974"/>
      <c r="KQG19" s="974"/>
      <c r="KQH19" s="974"/>
      <c r="KQI19" s="974"/>
      <c r="KQJ19" s="974"/>
      <c r="KQK19" s="974"/>
      <c r="KQL19" s="974"/>
      <c r="KQM19" s="974"/>
      <c r="KQN19" s="974"/>
      <c r="KQO19" s="974"/>
      <c r="KQP19" s="974"/>
      <c r="KQQ19" s="974"/>
      <c r="KQR19" s="974"/>
      <c r="KQS19" s="974"/>
      <c r="KQT19" s="974"/>
      <c r="KQU19" s="974"/>
      <c r="KQV19" s="974"/>
      <c r="KQW19" s="974"/>
      <c r="KQX19" s="974"/>
      <c r="KQY19" s="974"/>
      <c r="KQZ19" s="974"/>
      <c r="KRA19" s="974"/>
      <c r="KRB19" s="974"/>
      <c r="KRC19" s="974"/>
      <c r="KRD19" s="974"/>
      <c r="KRE19" s="974"/>
      <c r="KRF19" s="974"/>
      <c r="KRG19" s="974"/>
      <c r="KRH19" s="974"/>
      <c r="KRI19" s="974"/>
      <c r="KRJ19" s="974"/>
      <c r="KRK19" s="974"/>
      <c r="KRL19" s="974"/>
      <c r="KRM19" s="974"/>
      <c r="KRN19" s="974"/>
      <c r="KRO19" s="974"/>
      <c r="KRP19" s="974"/>
      <c r="KRQ19" s="974"/>
      <c r="KRR19" s="974"/>
      <c r="KRS19" s="974"/>
      <c r="KRT19" s="974"/>
      <c r="KRU19" s="974"/>
      <c r="KRV19" s="974"/>
      <c r="KRW19" s="974"/>
      <c r="KRX19" s="974"/>
      <c r="KRY19" s="974"/>
      <c r="KRZ19" s="974"/>
      <c r="KSA19" s="974"/>
      <c r="KSB19" s="974"/>
      <c r="KSC19" s="974"/>
      <c r="KSD19" s="974"/>
      <c r="KSE19" s="974"/>
      <c r="KSF19" s="974"/>
      <c r="KSG19" s="974"/>
      <c r="KSH19" s="974"/>
      <c r="KSI19" s="974"/>
      <c r="KSJ19" s="974"/>
      <c r="KSK19" s="974"/>
      <c r="KSL19" s="974"/>
      <c r="KSM19" s="974"/>
      <c r="KSN19" s="974"/>
      <c r="KSO19" s="974"/>
      <c r="KSP19" s="974"/>
      <c r="KSQ19" s="974"/>
      <c r="KSR19" s="974"/>
      <c r="KSS19" s="974"/>
      <c r="KST19" s="974"/>
      <c r="KSU19" s="974"/>
      <c r="KSV19" s="974"/>
      <c r="KSW19" s="974"/>
      <c r="KSX19" s="974"/>
      <c r="KSY19" s="974"/>
      <c r="KSZ19" s="974"/>
      <c r="KTA19" s="974"/>
      <c r="KTB19" s="974"/>
      <c r="KTC19" s="974"/>
      <c r="KTD19" s="974"/>
      <c r="KTE19" s="974"/>
      <c r="KTF19" s="974"/>
      <c r="KTG19" s="974"/>
      <c r="KTH19" s="974"/>
      <c r="KTI19" s="974"/>
      <c r="KTJ19" s="974"/>
      <c r="KTK19" s="974"/>
      <c r="KTL19" s="974"/>
      <c r="KTM19" s="974"/>
      <c r="KTN19" s="974"/>
      <c r="KTO19" s="974"/>
      <c r="KTP19" s="974"/>
      <c r="KTQ19" s="974"/>
      <c r="KTR19" s="974"/>
      <c r="KTS19" s="974"/>
      <c r="KTT19" s="974"/>
      <c r="KTU19" s="974"/>
      <c r="KTV19" s="974"/>
      <c r="KTW19" s="974"/>
      <c r="KTX19" s="974"/>
      <c r="KTY19" s="974"/>
      <c r="KTZ19" s="974"/>
      <c r="KUA19" s="974"/>
      <c r="KUB19" s="974"/>
      <c r="KUC19" s="974"/>
      <c r="KUD19" s="974"/>
      <c r="KUE19" s="974"/>
      <c r="KUF19" s="974"/>
      <c r="KUG19" s="974"/>
      <c r="KUH19" s="974"/>
      <c r="KUI19" s="974"/>
      <c r="KUJ19" s="974"/>
      <c r="KUK19" s="974"/>
      <c r="KUL19" s="974"/>
      <c r="KUM19" s="974"/>
      <c r="KUN19" s="974"/>
      <c r="KUO19" s="974"/>
      <c r="KUP19" s="974"/>
      <c r="KUQ19" s="974"/>
      <c r="KUR19" s="974"/>
      <c r="KUS19" s="974"/>
      <c r="KUT19" s="974"/>
      <c r="KUU19" s="974"/>
      <c r="KUV19" s="974"/>
      <c r="KUW19" s="974"/>
      <c r="KUX19" s="974"/>
      <c r="KUY19" s="974"/>
      <c r="KUZ19" s="974"/>
      <c r="KVA19" s="974"/>
      <c r="KVB19" s="974"/>
      <c r="KVC19" s="974"/>
      <c r="KVD19" s="974"/>
      <c r="KVE19" s="974"/>
      <c r="KVF19" s="974"/>
      <c r="KVG19" s="974"/>
      <c r="KVH19" s="974"/>
      <c r="KVI19" s="974"/>
      <c r="KVJ19" s="974"/>
      <c r="KVK19" s="974"/>
      <c r="KVL19" s="974"/>
      <c r="KVM19" s="974"/>
      <c r="KVN19" s="974"/>
      <c r="KVO19" s="974"/>
      <c r="KVP19" s="974"/>
      <c r="KVQ19" s="974"/>
      <c r="KVR19" s="974"/>
      <c r="KVS19" s="974"/>
      <c r="KVT19" s="974"/>
      <c r="KVU19" s="974"/>
      <c r="KVV19" s="974"/>
      <c r="KVW19" s="974"/>
      <c r="KVX19" s="974"/>
      <c r="KVY19" s="974"/>
      <c r="KVZ19" s="974"/>
      <c r="KWA19" s="974"/>
      <c r="KWB19" s="974"/>
      <c r="KWC19" s="974"/>
      <c r="KWD19" s="974"/>
      <c r="KWE19" s="974"/>
      <c r="KWF19" s="974"/>
      <c r="KWG19" s="974"/>
      <c r="KWH19" s="974"/>
      <c r="KWI19" s="974"/>
      <c r="KWJ19" s="974"/>
      <c r="KWK19" s="974"/>
      <c r="KWL19" s="974"/>
      <c r="KWM19" s="974"/>
      <c r="KWN19" s="974"/>
      <c r="KWO19" s="974"/>
      <c r="KWP19" s="974"/>
      <c r="KWQ19" s="974"/>
      <c r="KWR19" s="974"/>
      <c r="KWS19" s="974"/>
      <c r="KWT19" s="974"/>
      <c r="KWU19" s="974"/>
      <c r="KWV19" s="974"/>
      <c r="KWW19" s="974"/>
      <c r="KWX19" s="974"/>
      <c r="KWY19" s="974"/>
      <c r="KWZ19" s="974"/>
      <c r="KXA19" s="974"/>
      <c r="KXB19" s="974"/>
      <c r="KXC19" s="974"/>
      <c r="KXD19" s="974"/>
      <c r="KXE19" s="974"/>
      <c r="KXF19" s="974"/>
      <c r="KXG19" s="974"/>
      <c r="KXH19" s="974"/>
      <c r="KXI19" s="974"/>
      <c r="KXJ19" s="974"/>
      <c r="KXK19" s="974"/>
      <c r="KXL19" s="974"/>
      <c r="KXM19" s="974"/>
      <c r="KXN19" s="974"/>
      <c r="KXO19" s="974"/>
      <c r="KXP19" s="974"/>
      <c r="KXQ19" s="974"/>
      <c r="KXR19" s="974"/>
      <c r="KXS19" s="974"/>
      <c r="KXT19" s="974"/>
      <c r="KXU19" s="974"/>
      <c r="KXV19" s="974"/>
      <c r="KXW19" s="974"/>
      <c r="KXX19" s="974"/>
      <c r="KXY19" s="974"/>
      <c r="KXZ19" s="974"/>
      <c r="KYA19" s="974"/>
      <c r="KYB19" s="974"/>
      <c r="KYC19" s="974"/>
      <c r="KYD19" s="974"/>
      <c r="KYE19" s="974"/>
      <c r="KYF19" s="974"/>
      <c r="KYG19" s="974"/>
      <c r="KYH19" s="974"/>
      <c r="KYI19" s="974"/>
      <c r="KYJ19" s="974"/>
      <c r="KYK19" s="974"/>
      <c r="KYL19" s="974"/>
      <c r="KYM19" s="974"/>
      <c r="KYN19" s="974"/>
      <c r="KYO19" s="974"/>
      <c r="KYP19" s="974"/>
      <c r="KYQ19" s="974"/>
      <c r="KYR19" s="974"/>
      <c r="KYS19" s="974"/>
      <c r="KYT19" s="974"/>
      <c r="KYU19" s="974"/>
      <c r="KYV19" s="974"/>
      <c r="KYW19" s="974"/>
      <c r="KYX19" s="974"/>
      <c r="KYY19" s="974"/>
      <c r="KYZ19" s="974"/>
      <c r="KZA19" s="974"/>
      <c r="KZB19" s="974"/>
      <c r="KZC19" s="974"/>
      <c r="KZD19" s="974"/>
      <c r="KZE19" s="974"/>
      <c r="KZF19" s="974"/>
      <c r="KZG19" s="974"/>
      <c r="KZH19" s="974"/>
      <c r="KZI19" s="974"/>
      <c r="KZJ19" s="974"/>
      <c r="KZK19" s="974"/>
      <c r="KZL19" s="974"/>
      <c r="KZM19" s="974"/>
      <c r="KZN19" s="974"/>
      <c r="KZO19" s="974"/>
      <c r="KZP19" s="974"/>
      <c r="KZQ19" s="974"/>
      <c r="KZR19" s="974"/>
      <c r="KZS19" s="974"/>
      <c r="KZT19" s="974"/>
      <c r="KZU19" s="974"/>
      <c r="KZV19" s="974"/>
      <c r="KZW19" s="974"/>
      <c r="KZX19" s="974"/>
      <c r="KZY19" s="974"/>
      <c r="KZZ19" s="974"/>
      <c r="LAA19" s="974"/>
      <c r="LAB19" s="974"/>
      <c r="LAC19" s="974"/>
      <c r="LAD19" s="974"/>
      <c r="LAE19" s="974"/>
      <c r="LAF19" s="974"/>
      <c r="LAG19" s="974"/>
      <c r="LAH19" s="974"/>
      <c r="LAI19" s="974"/>
      <c r="LAJ19" s="974"/>
      <c r="LAK19" s="974"/>
      <c r="LAL19" s="974"/>
      <c r="LAM19" s="974"/>
      <c r="LAN19" s="974"/>
      <c r="LAO19" s="974"/>
      <c r="LAP19" s="974"/>
      <c r="LAQ19" s="974"/>
      <c r="LAR19" s="974"/>
      <c r="LAS19" s="974"/>
      <c r="LAT19" s="974"/>
      <c r="LAU19" s="974"/>
      <c r="LAV19" s="974"/>
      <c r="LAW19" s="974"/>
      <c r="LAX19" s="974"/>
      <c r="LAY19" s="974"/>
      <c r="LAZ19" s="974"/>
      <c r="LBA19" s="974"/>
      <c r="LBB19" s="974"/>
      <c r="LBC19" s="974"/>
      <c r="LBD19" s="974"/>
      <c r="LBE19" s="974"/>
      <c r="LBF19" s="974"/>
      <c r="LBG19" s="974"/>
      <c r="LBH19" s="974"/>
      <c r="LBI19" s="974"/>
      <c r="LBJ19" s="974"/>
      <c r="LBK19" s="974"/>
      <c r="LBL19" s="974"/>
      <c r="LBM19" s="974"/>
      <c r="LBN19" s="974"/>
      <c r="LBO19" s="974"/>
      <c r="LBP19" s="974"/>
      <c r="LBQ19" s="974"/>
      <c r="LBR19" s="974"/>
      <c r="LBS19" s="974"/>
      <c r="LBT19" s="974"/>
      <c r="LBU19" s="974"/>
      <c r="LBV19" s="974"/>
      <c r="LBW19" s="974"/>
      <c r="LBX19" s="974"/>
      <c r="LBY19" s="974"/>
      <c r="LBZ19" s="974"/>
      <c r="LCA19" s="974"/>
      <c r="LCB19" s="974"/>
      <c r="LCC19" s="974"/>
      <c r="LCD19" s="974"/>
      <c r="LCE19" s="974"/>
      <c r="LCF19" s="974"/>
      <c r="LCG19" s="974"/>
      <c r="LCH19" s="974"/>
      <c r="LCI19" s="974"/>
      <c r="LCJ19" s="974"/>
      <c r="LCK19" s="974"/>
      <c r="LCL19" s="974"/>
      <c r="LCM19" s="974"/>
      <c r="LCN19" s="974"/>
      <c r="LCO19" s="974"/>
      <c r="LCP19" s="974"/>
      <c r="LCQ19" s="974"/>
      <c r="LCR19" s="974"/>
      <c r="LCS19" s="974"/>
      <c r="LCT19" s="974"/>
      <c r="LCU19" s="974"/>
      <c r="LCV19" s="974"/>
      <c r="LCW19" s="974"/>
      <c r="LCX19" s="974"/>
      <c r="LCY19" s="974"/>
      <c r="LCZ19" s="974"/>
      <c r="LDA19" s="974"/>
      <c r="LDB19" s="974"/>
      <c r="LDC19" s="974"/>
      <c r="LDD19" s="974"/>
      <c r="LDE19" s="974"/>
      <c r="LDF19" s="974"/>
      <c r="LDG19" s="974"/>
      <c r="LDH19" s="974"/>
      <c r="LDI19" s="974"/>
      <c r="LDJ19" s="974"/>
      <c r="LDK19" s="974"/>
      <c r="LDL19" s="974"/>
      <c r="LDM19" s="974"/>
      <c r="LDN19" s="974"/>
      <c r="LDO19" s="974"/>
      <c r="LDP19" s="974"/>
      <c r="LDQ19" s="974"/>
      <c r="LDR19" s="974"/>
      <c r="LDS19" s="974"/>
      <c r="LDT19" s="974"/>
      <c r="LDU19" s="974"/>
      <c r="LDV19" s="974"/>
      <c r="LDW19" s="974"/>
      <c r="LDX19" s="974"/>
      <c r="LDY19" s="974"/>
      <c r="LDZ19" s="974"/>
      <c r="LEA19" s="974"/>
      <c r="LEB19" s="974"/>
      <c r="LEC19" s="974"/>
      <c r="LED19" s="974"/>
      <c r="LEE19" s="974"/>
      <c r="LEF19" s="974"/>
      <c r="LEG19" s="974"/>
      <c r="LEH19" s="974"/>
      <c r="LEI19" s="974"/>
      <c r="LEJ19" s="974"/>
      <c r="LEK19" s="974"/>
      <c r="LEL19" s="974"/>
      <c r="LEM19" s="974"/>
      <c r="LEN19" s="974"/>
      <c r="LEO19" s="974"/>
      <c r="LEP19" s="974"/>
      <c r="LEQ19" s="974"/>
      <c r="LER19" s="974"/>
      <c r="LES19" s="974"/>
      <c r="LET19" s="974"/>
      <c r="LEU19" s="974"/>
      <c r="LEV19" s="974"/>
      <c r="LEW19" s="974"/>
      <c r="LEX19" s="974"/>
      <c r="LEY19" s="974"/>
      <c r="LEZ19" s="974"/>
      <c r="LFA19" s="974"/>
      <c r="LFB19" s="974"/>
      <c r="LFC19" s="974"/>
      <c r="LFD19" s="974"/>
      <c r="LFE19" s="974"/>
      <c r="LFF19" s="974"/>
      <c r="LFG19" s="974"/>
      <c r="LFH19" s="974"/>
      <c r="LFI19" s="974"/>
      <c r="LFJ19" s="974"/>
      <c r="LFK19" s="974"/>
      <c r="LFL19" s="974"/>
      <c r="LFM19" s="974"/>
      <c r="LFN19" s="974"/>
      <c r="LFO19" s="974"/>
      <c r="LFP19" s="974"/>
      <c r="LFQ19" s="974"/>
      <c r="LFR19" s="974"/>
      <c r="LFS19" s="974"/>
      <c r="LFT19" s="974"/>
      <c r="LFU19" s="974"/>
      <c r="LFV19" s="974"/>
      <c r="LFW19" s="974"/>
      <c r="LFX19" s="974"/>
      <c r="LFY19" s="974"/>
      <c r="LFZ19" s="974"/>
      <c r="LGA19" s="974"/>
      <c r="LGB19" s="974"/>
      <c r="LGC19" s="974"/>
      <c r="LGD19" s="974"/>
      <c r="LGE19" s="974"/>
      <c r="LGF19" s="974"/>
      <c r="LGG19" s="974"/>
      <c r="LGH19" s="974"/>
      <c r="LGI19" s="974"/>
      <c r="LGJ19" s="974"/>
      <c r="LGK19" s="974"/>
      <c r="LGL19" s="974"/>
      <c r="LGM19" s="974"/>
      <c r="LGN19" s="974"/>
      <c r="LGO19" s="974"/>
      <c r="LGP19" s="974"/>
      <c r="LGQ19" s="974"/>
      <c r="LGR19" s="974"/>
      <c r="LGS19" s="974"/>
      <c r="LGT19" s="974"/>
      <c r="LGU19" s="974"/>
      <c r="LGV19" s="974"/>
      <c r="LGW19" s="974"/>
      <c r="LGX19" s="974"/>
      <c r="LGY19" s="974"/>
      <c r="LGZ19" s="974"/>
      <c r="LHA19" s="974"/>
      <c r="LHB19" s="974"/>
      <c r="LHC19" s="974"/>
      <c r="LHD19" s="974"/>
      <c r="LHE19" s="974"/>
      <c r="LHF19" s="974"/>
      <c r="LHG19" s="974"/>
      <c r="LHH19" s="974"/>
      <c r="LHI19" s="974"/>
      <c r="LHJ19" s="974"/>
      <c r="LHK19" s="974"/>
      <c r="LHL19" s="974"/>
      <c r="LHM19" s="974"/>
      <c r="LHN19" s="974"/>
      <c r="LHO19" s="974"/>
      <c r="LHP19" s="974"/>
      <c r="LHQ19" s="974"/>
      <c r="LHR19" s="974"/>
      <c r="LHS19" s="974"/>
      <c r="LHT19" s="974"/>
      <c r="LHU19" s="974"/>
      <c r="LHV19" s="974"/>
      <c r="LHW19" s="974"/>
      <c r="LHX19" s="974"/>
      <c r="LHY19" s="974"/>
      <c r="LHZ19" s="974"/>
      <c r="LIA19" s="974"/>
      <c r="LIB19" s="974"/>
      <c r="LIC19" s="974"/>
      <c r="LID19" s="974"/>
      <c r="LIE19" s="974"/>
      <c r="LIF19" s="974"/>
      <c r="LIG19" s="974"/>
      <c r="LIH19" s="974"/>
      <c r="LII19" s="974"/>
      <c r="LIJ19" s="974"/>
      <c r="LIK19" s="974"/>
      <c r="LIL19" s="974"/>
      <c r="LIM19" s="974"/>
      <c r="LIN19" s="974"/>
      <c r="LIO19" s="974"/>
      <c r="LIP19" s="974"/>
      <c r="LIQ19" s="974"/>
      <c r="LIR19" s="974"/>
      <c r="LIS19" s="974"/>
      <c r="LIT19" s="974"/>
      <c r="LIU19" s="974"/>
      <c r="LIV19" s="974"/>
      <c r="LIW19" s="974"/>
      <c r="LIX19" s="974"/>
      <c r="LIY19" s="974"/>
      <c r="LIZ19" s="974"/>
      <c r="LJA19" s="974"/>
      <c r="LJB19" s="974"/>
      <c r="LJC19" s="974"/>
      <c r="LJD19" s="974"/>
      <c r="LJE19" s="974"/>
      <c r="LJF19" s="974"/>
      <c r="LJG19" s="974"/>
      <c r="LJH19" s="974"/>
      <c r="LJI19" s="974"/>
      <c r="LJJ19" s="974"/>
      <c r="LJK19" s="974"/>
      <c r="LJL19" s="974"/>
      <c r="LJM19" s="974"/>
      <c r="LJN19" s="974"/>
      <c r="LJO19" s="974"/>
      <c r="LJP19" s="974"/>
      <c r="LJQ19" s="974"/>
      <c r="LJR19" s="974"/>
      <c r="LJS19" s="974"/>
      <c r="LJT19" s="974"/>
      <c r="LJU19" s="974"/>
      <c r="LJV19" s="974"/>
      <c r="LJW19" s="974"/>
      <c r="LJX19" s="974"/>
      <c r="LJY19" s="974"/>
      <c r="LJZ19" s="974"/>
      <c r="LKA19" s="974"/>
      <c r="LKB19" s="974"/>
      <c r="LKC19" s="974"/>
      <c r="LKD19" s="974"/>
      <c r="LKE19" s="974"/>
      <c r="LKF19" s="974"/>
      <c r="LKG19" s="974"/>
      <c r="LKH19" s="974"/>
      <c r="LKI19" s="974"/>
      <c r="LKJ19" s="974"/>
      <c r="LKK19" s="974"/>
      <c r="LKL19" s="974"/>
      <c r="LKM19" s="974"/>
      <c r="LKN19" s="974"/>
      <c r="LKO19" s="974"/>
      <c r="LKP19" s="974"/>
      <c r="LKQ19" s="974"/>
      <c r="LKR19" s="974"/>
      <c r="LKS19" s="974"/>
      <c r="LKT19" s="974"/>
      <c r="LKU19" s="974"/>
      <c r="LKV19" s="974"/>
      <c r="LKW19" s="974"/>
      <c r="LKX19" s="974"/>
      <c r="LKY19" s="974"/>
      <c r="LKZ19" s="974"/>
      <c r="LLA19" s="974"/>
      <c r="LLB19" s="974"/>
      <c r="LLC19" s="974"/>
      <c r="LLD19" s="974"/>
      <c r="LLE19" s="974"/>
      <c r="LLF19" s="974"/>
      <c r="LLG19" s="974"/>
      <c r="LLH19" s="974"/>
      <c r="LLI19" s="974"/>
      <c r="LLJ19" s="974"/>
      <c r="LLK19" s="974"/>
      <c r="LLL19" s="974"/>
      <c r="LLM19" s="974"/>
      <c r="LLN19" s="974"/>
      <c r="LLO19" s="974"/>
      <c r="LLP19" s="974"/>
      <c r="LLQ19" s="974"/>
      <c r="LLR19" s="974"/>
      <c r="LLS19" s="974"/>
      <c r="LLT19" s="974"/>
      <c r="LLU19" s="974"/>
      <c r="LLV19" s="974"/>
      <c r="LLW19" s="974"/>
      <c r="LLX19" s="974"/>
      <c r="LLY19" s="974"/>
      <c r="LLZ19" s="974"/>
      <c r="LMA19" s="974"/>
      <c r="LMB19" s="974"/>
      <c r="LMC19" s="974"/>
      <c r="LMD19" s="974"/>
      <c r="LME19" s="974"/>
      <c r="LMF19" s="974"/>
      <c r="LMG19" s="974"/>
      <c r="LMH19" s="974"/>
      <c r="LMI19" s="974"/>
      <c r="LMJ19" s="974"/>
      <c r="LMK19" s="974"/>
      <c r="LML19" s="974"/>
      <c r="LMM19" s="974"/>
      <c r="LMN19" s="974"/>
      <c r="LMO19" s="974"/>
      <c r="LMP19" s="974"/>
      <c r="LMQ19" s="974"/>
      <c r="LMR19" s="974"/>
      <c r="LMS19" s="974"/>
      <c r="LMT19" s="974"/>
      <c r="LMU19" s="974"/>
      <c r="LMV19" s="974"/>
      <c r="LMW19" s="974"/>
      <c r="LMX19" s="974"/>
      <c r="LMY19" s="974"/>
      <c r="LMZ19" s="974"/>
      <c r="LNA19" s="974"/>
      <c r="LNB19" s="974"/>
      <c r="LNC19" s="974"/>
      <c r="LND19" s="974"/>
      <c r="LNE19" s="974"/>
      <c r="LNF19" s="974"/>
      <c r="LNG19" s="974"/>
      <c r="LNH19" s="974"/>
      <c r="LNI19" s="974"/>
      <c r="LNJ19" s="974"/>
      <c r="LNK19" s="974"/>
      <c r="LNL19" s="974"/>
      <c r="LNM19" s="974"/>
      <c r="LNN19" s="974"/>
      <c r="LNO19" s="974"/>
      <c r="LNP19" s="974"/>
      <c r="LNQ19" s="974"/>
      <c r="LNR19" s="974"/>
      <c r="LNS19" s="974"/>
      <c r="LNT19" s="974"/>
      <c r="LNU19" s="974"/>
      <c r="LNV19" s="974"/>
      <c r="LNW19" s="974"/>
      <c r="LNX19" s="974"/>
      <c r="LNY19" s="974"/>
      <c r="LNZ19" s="974"/>
      <c r="LOA19" s="974"/>
      <c r="LOB19" s="974"/>
      <c r="LOC19" s="974"/>
      <c r="LOD19" s="974"/>
      <c r="LOE19" s="974"/>
      <c r="LOF19" s="974"/>
      <c r="LOG19" s="974"/>
      <c r="LOH19" s="974"/>
      <c r="LOI19" s="974"/>
      <c r="LOJ19" s="974"/>
      <c r="LOK19" s="974"/>
      <c r="LOL19" s="974"/>
      <c r="LOM19" s="974"/>
      <c r="LON19" s="974"/>
      <c r="LOO19" s="974"/>
      <c r="LOP19" s="974"/>
      <c r="LOQ19" s="974"/>
      <c r="LOR19" s="974"/>
      <c r="LOS19" s="974"/>
      <c r="LOT19" s="974"/>
      <c r="LOU19" s="974"/>
      <c r="LOV19" s="974"/>
      <c r="LOW19" s="974"/>
      <c r="LOX19" s="974"/>
      <c r="LOY19" s="974"/>
      <c r="LOZ19" s="974"/>
      <c r="LPA19" s="974"/>
      <c r="LPB19" s="974"/>
      <c r="LPC19" s="974"/>
      <c r="LPD19" s="974"/>
      <c r="LPE19" s="974"/>
      <c r="LPF19" s="974"/>
      <c r="LPG19" s="974"/>
      <c r="LPH19" s="974"/>
      <c r="LPI19" s="974"/>
      <c r="LPJ19" s="974"/>
      <c r="LPK19" s="974"/>
      <c r="LPL19" s="974"/>
      <c r="LPM19" s="974"/>
      <c r="LPN19" s="974"/>
      <c r="LPO19" s="974"/>
      <c r="LPP19" s="974"/>
      <c r="LPQ19" s="974"/>
      <c r="LPR19" s="974"/>
      <c r="LPS19" s="974"/>
      <c r="LPT19" s="974"/>
      <c r="LPU19" s="974"/>
      <c r="LPV19" s="974"/>
      <c r="LPW19" s="974"/>
      <c r="LPX19" s="974"/>
      <c r="LPY19" s="974"/>
      <c r="LPZ19" s="974"/>
      <c r="LQA19" s="974"/>
      <c r="LQB19" s="974"/>
      <c r="LQC19" s="974"/>
      <c r="LQD19" s="974"/>
      <c r="LQE19" s="974"/>
      <c r="LQF19" s="974"/>
      <c r="LQG19" s="974"/>
      <c r="LQH19" s="974"/>
      <c r="LQI19" s="974"/>
      <c r="LQJ19" s="974"/>
      <c r="LQK19" s="974"/>
      <c r="LQL19" s="974"/>
      <c r="LQM19" s="974"/>
      <c r="LQN19" s="974"/>
      <c r="LQO19" s="974"/>
      <c r="LQP19" s="974"/>
      <c r="LQQ19" s="974"/>
      <c r="LQR19" s="974"/>
      <c r="LQS19" s="974"/>
      <c r="LQT19" s="974"/>
      <c r="LQU19" s="974"/>
      <c r="LQV19" s="974"/>
      <c r="LQW19" s="974"/>
      <c r="LQX19" s="974"/>
      <c r="LQY19" s="974"/>
      <c r="LQZ19" s="974"/>
      <c r="LRA19" s="974"/>
      <c r="LRB19" s="974"/>
      <c r="LRC19" s="974"/>
      <c r="LRD19" s="974"/>
      <c r="LRE19" s="974"/>
      <c r="LRF19" s="974"/>
      <c r="LRG19" s="974"/>
      <c r="LRH19" s="974"/>
      <c r="LRI19" s="974"/>
      <c r="LRJ19" s="974"/>
      <c r="LRK19" s="974"/>
      <c r="LRL19" s="974"/>
      <c r="LRM19" s="974"/>
      <c r="LRN19" s="974"/>
      <c r="LRO19" s="974"/>
      <c r="LRP19" s="974"/>
      <c r="LRQ19" s="974"/>
      <c r="LRR19" s="974"/>
      <c r="LRS19" s="974"/>
      <c r="LRT19" s="974"/>
      <c r="LRU19" s="974"/>
      <c r="LRV19" s="974"/>
      <c r="LRW19" s="974"/>
      <c r="LRX19" s="974"/>
      <c r="LRY19" s="974"/>
      <c r="LRZ19" s="974"/>
      <c r="LSA19" s="974"/>
      <c r="LSB19" s="974"/>
      <c r="LSC19" s="974"/>
      <c r="LSD19" s="974"/>
      <c r="LSE19" s="974"/>
      <c r="LSF19" s="974"/>
      <c r="LSG19" s="974"/>
      <c r="LSH19" s="974"/>
      <c r="LSI19" s="974"/>
      <c r="LSJ19" s="974"/>
      <c r="LSK19" s="974"/>
      <c r="LSL19" s="974"/>
      <c r="LSM19" s="974"/>
      <c r="LSN19" s="974"/>
      <c r="LSO19" s="974"/>
      <c r="LSP19" s="974"/>
      <c r="LSQ19" s="974"/>
      <c r="LSR19" s="974"/>
      <c r="LSS19" s="974"/>
      <c r="LST19" s="974"/>
      <c r="LSU19" s="974"/>
      <c r="LSV19" s="974"/>
      <c r="LSW19" s="974"/>
      <c r="LSX19" s="974"/>
      <c r="LSY19" s="974"/>
      <c r="LSZ19" s="974"/>
      <c r="LTA19" s="974"/>
      <c r="LTB19" s="974"/>
      <c r="LTC19" s="974"/>
      <c r="LTD19" s="974"/>
      <c r="LTE19" s="974"/>
      <c r="LTF19" s="974"/>
      <c r="LTG19" s="974"/>
      <c r="LTH19" s="974"/>
      <c r="LTI19" s="974"/>
      <c r="LTJ19" s="974"/>
      <c r="LTK19" s="974"/>
      <c r="LTL19" s="974"/>
      <c r="LTM19" s="974"/>
      <c r="LTN19" s="974"/>
      <c r="LTO19" s="974"/>
      <c r="LTP19" s="974"/>
      <c r="LTQ19" s="974"/>
      <c r="LTR19" s="974"/>
      <c r="LTS19" s="974"/>
      <c r="LTT19" s="974"/>
      <c r="LTU19" s="974"/>
      <c r="LTV19" s="974"/>
      <c r="LTW19" s="974"/>
      <c r="LTX19" s="974"/>
      <c r="LTY19" s="974"/>
      <c r="LTZ19" s="974"/>
      <c r="LUA19" s="974"/>
      <c r="LUB19" s="974"/>
      <c r="LUC19" s="974"/>
      <c r="LUD19" s="974"/>
      <c r="LUE19" s="974"/>
      <c r="LUF19" s="974"/>
      <c r="LUG19" s="974"/>
      <c r="LUH19" s="974"/>
      <c r="LUI19" s="974"/>
      <c r="LUJ19" s="974"/>
      <c r="LUK19" s="974"/>
      <c r="LUL19" s="974"/>
      <c r="LUM19" s="974"/>
      <c r="LUN19" s="974"/>
      <c r="LUO19" s="974"/>
      <c r="LUP19" s="974"/>
      <c r="LUQ19" s="974"/>
      <c r="LUR19" s="974"/>
      <c r="LUS19" s="974"/>
      <c r="LUT19" s="974"/>
      <c r="LUU19" s="974"/>
      <c r="LUV19" s="974"/>
      <c r="LUW19" s="974"/>
      <c r="LUX19" s="974"/>
      <c r="LUY19" s="974"/>
      <c r="LUZ19" s="974"/>
      <c r="LVA19" s="974"/>
      <c r="LVB19" s="974"/>
      <c r="LVC19" s="974"/>
      <c r="LVD19" s="974"/>
      <c r="LVE19" s="974"/>
      <c r="LVF19" s="974"/>
      <c r="LVG19" s="974"/>
      <c r="LVH19" s="974"/>
      <c r="LVI19" s="974"/>
      <c r="LVJ19" s="974"/>
      <c r="LVK19" s="974"/>
      <c r="LVL19" s="974"/>
      <c r="LVM19" s="974"/>
      <c r="LVN19" s="974"/>
      <c r="LVO19" s="974"/>
      <c r="LVP19" s="974"/>
      <c r="LVQ19" s="974"/>
      <c r="LVR19" s="974"/>
      <c r="LVS19" s="974"/>
      <c r="LVT19" s="974"/>
      <c r="LVU19" s="974"/>
      <c r="LVV19" s="974"/>
      <c r="LVW19" s="974"/>
      <c r="LVX19" s="974"/>
      <c r="LVY19" s="974"/>
      <c r="LVZ19" s="974"/>
      <c r="LWA19" s="974"/>
      <c r="LWB19" s="974"/>
      <c r="LWC19" s="974"/>
      <c r="LWD19" s="974"/>
      <c r="LWE19" s="974"/>
      <c r="LWF19" s="974"/>
      <c r="LWG19" s="974"/>
      <c r="LWH19" s="974"/>
      <c r="LWI19" s="974"/>
      <c r="LWJ19" s="974"/>
      <c r="LWK19" s="974"/>
      <c r="LWL19" s="974"/>
      <c r="LWM19" s="974"/>
      <c r="LWN19" s="974"/>
      <c r="LWO19" s="974"/>
      <c r="LWP19" s="974"/>
      <c r="LWQ19" s="974"/>
      <c r="LWR19" s="974"/>
      <c r="LWS19" s="974"/>
      <c r="LWT19" s="974"/>
      <c r="LWU19" s="974"/>
      <c r="LWV19" s="974"/>
      <c r="LWW19" s="974"/>
      <c r="LWX19" s="974"/>
      <c r="LWY19" s="974"/>
      <c r="LWZ19" s="974"/>
      <c r="LXA19" s="974"/>
      <c r="LXB19" s="974"/>
      <c r="LXC19" s="974"/>
      <c r="LXD19" s="974"/>
      <c r="LXE19" s="974"/>
      <c r="LXF19" s="974"/>
      <c r="LXG19" s="974"/>
      <c r="LXH19" s="974"/>
      <c r="LXI19" s="974"/>
      <c r="LXJ19" s="974"/>
      <c r="LXK19" s="974"/>
      <c r="LXL19" s="974"/>
      <c r="LXM19" s="974"/>
      <c r="LXN19" s="974"/>
      <c r="LXO19" s="974"/>
      <c r="LXP19" s="974"/>
      <c r="LXQ19" s="974"/>
      <c r="LXR19" s="974"/>
      <c r="LXS19" s="974"/>
      <c r="LXT19" s="974"/>
      <c r="LXU19" s="974"/>
      <c r="LXV19" s="974"/>
      <c r="LXW19" s="974"/>
      <c r="LXX19" s="974"/>
      <c r="LXY19" s="974"/>
      <c r="LXZ19" s="974"/>
      <c r="LYA19" s="974"/>
      <c r="LYB19" s="974"/>
      <c r="LYC19" s="974"/>
      <c r="LYD19" s="974"/>
      <c r="LYE19" s="974"/>
      <c r="LYF19" s="974"/>
      <c r="LYG19" s="974"/>
      <c r="LYH19" s="974"/>
      <c r="LYI19" s="974"/>
      <c r="LYJ19" s="974"/>
      <c r="LYK19" s="974"/>
      <c r="LYL19" s="974"/>
      <c r="LYM19" s="974"/>
      <c r="LYN19" s="974"/>
      <c r="LYO19" s="974"/>
      <c r="LYP19" s="974"/>
      <c r="LYQ19" s="974"/>
      <c r="LYR19" s="974"/>
      <c r="LYS19" s="974"/>
      <c r="LYT19" s="974"/>
      <c r="LYU19" s="974"/>
      <c r="LYV19" s="974"/>
      <c r="LYW19" s="974"/>
      <c r="LYX19" s="974"/>
      <c r="LYY19" s="974"/>
      <c r="LYZ19" s="974"/>
      <c r="LZA19" s="974"/>
      <c r="LZB19" s="974"/>
      <c r="LZC19" s="974"/>
      <c r="LZD19" s="974"/>
      <c r="LZE19" s="974"/>
      <c r="LZF19" s="974"/>
      <c r="LZG19" s="974"/>
      <c r="LZH19" s="974"/>
      <c r="LZI19" s="974"/>
      <c r="LZJ19" s="974"/>
      <c r="LZK19" s="974"/>
      <c r="LZL19" s="974"/>
      <c r="LZM19" s="974"/>
      <c r="LZN19" s="974"/>
      <c r="LZO19" s="974"/>
      <c r="LZP19" s="974"/>
      <c r="LZQ19" s="974"/>
      <c r="LZR19" s="974"/>
      <c r="LZS19" s="974"/>
      <c r="LZT19" s="974"/>
      <c r="LZU19" s="974"/>
      <c r="LZV19" s="974"/>
      <c r="LZW19" s="974"/>
      <c r="LZX19" s="974"/>
      <c r="LZY19" s="974"/>
      <c r="LZZ19" s="974"/>
      <c r="MAA19" s="974"/>
      <c r="MAB19" s="974"/>
      <c r="MAC19" s="974"/>
      <c r="MAD19" s="974"/>
      <c r="MAE19" s="974"/>
      <c r="MAF19" s="974"/>
      <c r="MAG19" s="974"/>
      <c r="MAH19" s="974"/>
      <c r="MAI19" s="974"/>
      <c r="MAJ19" s="974"/>
      <c r="MAK19" s="974"/>
      <c r="MAL19" s="974"/>
      <c r="MAM19" s="974"/>
      <c r="MAN19" s="974"/>
      <c r="MAO19" s="974"/>
      <c r="MAP19" s="974"/>
      <c r="MAQ19" s="974"/>
      <c r="MAR19" s="974"/>
      <c r="MAS19" s="974"/>
      <c r="MAT19" s="974"/>
      <c r="MAU19" s="974"/>
      <c r="MAV19" s="974"/>
      <c r="MAW19" s="974"/>
      <c r="MAX19" s="974"/>
      <c r="MAY19" s="974"/>
      <c r="MAZ19" s="974"/>
      <c r="MBA19" s="974"/>
      <c r="MBB19" s="974"/>
      <c r="MBC19" s="974"/>
      <c r="MBD19" s="974"/>
      <c r="MBE19" s="974"/>
      <c r="MBF19" s="974"/>
      <c r="MBG19" s="974"/>
      <c r="MBH19" s="974"/>
      <c r="MBI19" s="974"/>
      <c r="MBJ19" s="974"/>
      <c r="MBK19" s="974"/>
      <c r="MBL19" s="974"/>
      <c r="MBM19" s="974"/>
      <c r="MBN19" s="974"/>
      <c r="MBO19" s="974"/>
      <c r="MBP19" s="974"/>
      <c r="MBQ19" s="974"/>
      <c r="MBR19" s="974"/>
      <c r="MBS19" s="974"/>
      <c r="MBT19" s="974"/>
      <c r="MBU19" s="974"/>
      <c r="MBV19" s="974"/>
      <c r="MBW19" s="974"/>
      <c r="MBX19" s="974"/>
      <c r="MBY19" s="974"/>
      <c r="MBZ19" s="974"/>
      <c r="MCA19" s="974"/>
      <c r="MCB19" s="974"/>
      <c r="MCC19" s="974"/>
      <c r="MCD19" s="974"/>
      <c r="MCE19" s="974"/>
      <c r="MCF19" s="974"/>
      <c r="MCG19" s="974"/>
      <c r="MCH19" s="974"/>
      <c r="MCI19" s="974"/>
      <c r="MCJ19" s="974"/>
      <c r="MCK19" s="974"/>
      <c r="MCL19" s="974"/>
      <c r="MCM19" s="974"/>
      <c r="MCN19" s="974"/>
      <c r="MCO19" s="974"/>
      <c r="MCP19" s="974"/>
      <c r="MCQ19" s="974"/>
      <c r="MCR19" s="974"/>
      <c r="MCS19" s="974"/>
      <c r="MCT19" s="974"/>
      <c r="MCU19" s="974"/>
      <c r="MCV19" s="974"/>
      <c r="MCW19" s="974"/>
      <c r="MCX19" s="974"/>
      <c r="MCY19" s="974"/>
      <c r="MCZ19" s="974"/>
      <c r="MDA19" s="974"/>
      <c r="MDB19" s="974"/>
      <c r="MDC19" s="974"/>
      <c r="MDD19" s="974"/>
      <c r="MDE19" s="974"/>
      <c r="MDF19" s="974"/>
      <c r="MDG19" s="974"/>
      <c r="MDH19" s="974"/>
      <c r="MDI19" s="974"/>
      <c r="MDJ19" s="974"/>
      <c r="MDK19" s="974"/>
      <c r="MDL19" s="974"/>
      <c r="MDM19" s="974"/>
      <c r="MDN19" s="974"/>
      <c r="MDO19" s="974"/>
      <c r="MDP19" s="974"/>
      <c r="MDQ19" s="974"/>
      <c r="MDR19" s="974"/>
      <c r="MDS19" s="974"/>
      <c r="MDT19" s="974"/>
      <c r="MDU19" s="974"/>
      <c r="MDV19" s="974"/>
      <c r="MDW19" s="974"/>
      <c r="MDX19" s="974"/>
      <c r="MDY19" s="974"/>
      <c r="MDZ19" s="974"/>
      <c r="MEA19" s="974"/>
      <c r="MEB19" s="974"/>
      <c r="MEC19" s="974"/>
      <c r="MED19" s="974"/>
      <c r="MEE19" s="974"/>
      <c r="MEF19" s="974"/>
      <c r="MEG19" s="974"/>
      <c r="MEH19" s="974"/>
      <c r="MEI19" s="974"/>
      <c r="MEJ19" s="974"/>
      <c r="MEK19" s="974"/>
      <c r="MEL19" s="974"/>
      <c r="MEM19" s="974"/>
      <c r="MEN19" s="974"/>
      <c r="MEO19" s="974"/>
      <c r="MEP19" s="974"/>
      <c r="MEQ19" s="974"/>
      <c r="MER19" s="974"/>
      <c r="MES19" s="974"/>
      <c r="MET19" s="974"/>
      <c r="MEU19" s="974"/>
      <c r="MEV19" s="974"/>
      <c r="MEW19" s="974"/>
      <c r="MEX19" s="974"/>
      <c r="MEY19" s="974"/>
      <c r="MEZ19" s="974"/>
      <c r="MFA19" s="974"/>
      <c r="MFB19" s="974"/>
      <c r="MFC19" s="974"/>
      <c r="MFD19" s="974"/>
      <c r="MFE19" s="974"/>
      <c r="MFF19" s="974"/>
      <c r="MFG19" s="974"/>
      <c r="MFH19" s="974"/>
      <c r="MFI19" s="974"/>
      <c r="MFJ19" s="974"/>
      <c r="MFK19" s="974"/>
      <c r="MFL19" s="974"/>
      <c r="MFM19" s="974"/>
      <c r="MFN19" s="974"/>
      <c r="MFO19" s="974"/>
      <c r="MFP19" s="974"/>
      <c r="MFQ19" s="974"/>
      <c r="MFR19" s="974"/>
      <c r="MFS19" s="974"/>
      <c r="MFT19" s="974"/>
      <c r="MFU19" s="974"/>
      <c r="MFV19" s="974"/>
      <c r="MFW19" s="974"/>
      <c r="MFX19" s="974"/>
      <c r="MFY19" s="974"/>
      <c r="MFZ19" s="974"/>
      <c r="MGA19" s="974"/>
      <c r="MGB19" s="974"/>
      <c r="MGC19" s="974"/>
      <c r="MGD19" s="974"/>
      <c r="MGE19" s="974"/>
      <c r="MGF19" s="974"/>
      <c r="MGG19" s="974"/>
      <c r="MGH19" s="974"/>
      <c r="MGI19" s="974"/>
      <c r="MGJ19" s="974"/>
      <c r="MGK19" s="974"/>
      <c r="MGL19" s="974"/>
      <c r="MGM19" s="974"/>
      <c r="MGN19" s="974"/>
      <c r="MGO19" s="974"/>
      <c r="MGP19" s="974"/>
      <c r="MGQ19" s="974"/>
      <c r="MGR19" s="974"/>
      <c r="MGS19" s="974"/>
      <c r="MGT19" s="974"/>
      <c r="MGU19" s="974"/>
      <c r="MGV19" s="974"/>
      <c r="MGW19" s="974"/>
      <c r="MGX19" s="974"/>
      <c r="MGY19" s="974"/>
      <c r="MGZ19" s="974"/>
      <c r="MHA19" s="974"/>
      <c r="MHB19" s="974"/>
      <c r="MHC19" s="974"/>
      <c r="MHD19" s="974"/>
      <c r="MHE19" s="974"/>
      <c r="MHF19" s="974"/>
      <c r="MHG19" s="974"/>
      <c r="MHH19" s="974"/>
      <c r="MHI19" s="974"/>
      <c r="MHJ19" s="974"/>
      <c r="MHK19" s="974"/>
      <c r="MHL19" s="974"/>
      <c r="MHM19" s="974"/>
      <c r="MHN19" s="974"/>
      <c r="MHO19" s="974"/>
      <c r="MHP19" s="974"/>
      <c r="MHQ19" s="974"/>
      <c r="MHR19" s="974"/>
      <c r="MHS19" s="974"/>
      <c r="MHT19" s="974"/>
      <c r="MHU19" s="974"/>
      <c r="MHV19" s="974"/>
      <c r="MHW19" s="974"/>
      <c r="MHX19" s="974"/>
      <c r="MHY19" s="974"/>
      <c r="MHZ19" s="974"/>
      <c r="MIA19" s="974"/>
      <c r="MIB19" s="974"/>
      <c r="MIC19" s="974"/>
      <c r="MID19" s="974"/>
      <c r="MIE19" s="974"/>
      <c r="MIF19" s="974"/>
      <c r="MIG19" s="974"/>
      <c r="MIH19" s="974"/>
      <c r="MII19" s="974"/>
      <c r="MIJ19" s="974"/>
      <c r="MIK19" s="974"/>
      <c r="MIL19" s="974"/>
      <c r="MIM19" s="974"/>
      <c r="MIN19" s="974"/>
      <c r="MIO19" s="974"/>
      <c r="MIP19" s="974"/>
      <c r="MIQ19" s="974"/>
      <c r="MIR19" s="974"/>
      <c r="MIS19" s="974"/>
      <c r="MIT19" s="974"/>
      <c r="MIU19" s="974"/>
      <c r="MIV19" s="974"/>
      <c r="MIW19" s="974"/>
      <c r="MIX19" s="974"/>
      <c r="MIY19" s="974"/>
      <c r="MIZ19" s="974"/>
      <c r="MJA19" s="974"/>
      <c r="MJB19" s="974"/>
      <c r="MJC19" s="974"/>
      <c r="MJD19" s="974"/>
      <c r="MJE19" s="974"/>
      <c r="MJF19" s="974"/>
      <c r="MJG19" s="974"/>
      <c r="MJH19" s="974"/>
      <c r="MJI19" s="974"/>
      <c r="MJJ19" s="974"/>
      <c r="MJK19" s="974"/>
      <c r="MJL19" s="974"/>
      <c r="MJM19" s="974"/>
      <c r="MJN19" s="974"/>
      <c r="MJO19" s="974"/>
      <c r="MJP19" s="974"/>
      <c r="MJQ19" s="974"/>
      <c r="MJR19" s="974"/>
      <c r="MJS19" s="974"/>
      <c r="MJT19" s="974"/>
      <c r="MJU19" s="974"/>
      <c r="MJV19" s="974"/>
      <c r="MJW19" s="974"/>
      <c r="MJX19" s="974"/>
      <c r="MJY19" s="974"/>
      <c r="MJZ19" s="974"/>
      <c r="MKA19" s="974"/>
      <c r="MKB19" s="974"/>
      <c r="MKC19" s="974"/>
      <c r="MKD19" s="974"/>
      <c r="MKE19" s="974"/>
      <c r="MKF19" s="974"/>
      <c r="MKG19" s="974"/>
      <c r="MKH19" s="974"/>
      <c r="MKI19" s="974"/>
      <c r="MKJ19" s="974"/>
      <c r="MKK19" s="974"/>
      <c r="MKL19" s="974"/>
      <c r="MKM19" s="974"/>
      <c r="MKN19" s="974"/>
      <c r="MKO19" s="974"/>
      <c r="MKP19" s="974"/>
      <c r="MKQ19" s="974"/>
      <c r="MKR19" s="974"/>
      <c r="MKS19" s="974"/>
      <c r="MKT19" s="974"/>
      <c r="MKU19" s="974"/>
      <c r="MKV19" s="974"/>
      <c r="MKW19" s="974"/>
      <c r="MKX19" s="974"/>
      <c r="MKY19" s="974"/>
      <c r="MKZ19" s="974"/>
      <c r="MLA19" s="974"/>
      <c r="MLB19" s="974"/>
      <c r="MLC19" s="974"/>
      <c r="MLD19" s="974"/>
      <c r="MLE19" s="974"/>
      <c r="MLF19" s="974"/>
      <c r="MLG19" s="974"/>
      <c r="MLH19" s="974"/>
      <c r="MLI19" s="974"/>
      <c r="MLJ19" s="974"/>
      <c r="MLK19" s="974"/>
      <c r="MLL19" s="974"/>
      <c r="MLM19" s="974"/>
      <c r="MLN19" s="974"/>
      <c r="MLO19" s="974"/>
      <c r="MLP19" s="974"/>
      <c r="MLQ19" s="974"/>
      <c r="MLR19" s="974"/>
      <c r="MLS19" s="974"/>
      <c r="MLT19" s="974"/>
      <c r="MLU19" s="974"/>
      <c r="MLV19" s="974"/>
      <c r="MLW19" s="974"/>
      <c r="MLX19" s="974"/>
      <c r="MLY19" s="974"/>
      <c r="MLZ19" s="974"/>
      <c r="MMA19" s="974"/>
      <c r="MMB19" s="974"/>
      <c r="MMC19" s="974"/>
      <c r="MMD19" s="974"/>
      <c r="MME19" s="974"/>
      <c r="MMF19" s="974"/>
      <c r="MMG19" s="974"/>
      <c r="MMH19" s="974"/>
      <c r="MMI19" s="974"/>
      <c r="MMJ19" s="974"/>
      <c r="MMK19" s="974"/>
      <c r="MML19" s="974"/>
      <c r="MMM19" s="974"/>
      <c r="MMN19" s="974"/>
      <c r="MMO19" s="974"/>
      <c r="MMP19" s="974"/>
      <c r="MMQ19" s="974"/>
      <c r="MMR19" s="974"/>
      <c r="MMS19" s="974"/>
      <c r="MMT19" s="974"/>
      <c r="MMU19" s="974"/>
      <c r="MMV19" s="974"/>
      <c r="MMW19" s="974"/>
      <c r="MMX19" s="974"/>
      <c r="MMY19" s="974"/>
      <c r="MMZ19" s="974"/>
      <c r="MNA19" s="974"/>
      <c r="MNB19" s="974"/>
      <c r="MNC19" s="974"/>
      <c r="MND19" s="974"/>
      <c r="MNE19" s="974"/>
      <c r="MNF19" s="974"/>
      <c r="MNG19" s="974"/>
      <c r="MNH19" s="974"/>
      <c r="MNI19" s="974"/>
      <c r="MNJ19" s="974"/>
      <c r="MNK19" s="974"/>
      <c r="MNL19" s="974"/>
      <c r="MNM19" s="974"/>
      <c r="MNN19" s="974"/>
      <c r="MNO19" s="974"/>
      <c r="MNP19" s="974"/>
      <c r="MNQ19" s="974"/>
      <c r="MNR19" s="974"/>
      <c r="MNS19" s="974"/>
      <c r="MNT19" s="974"/>
      <c r="MNU19" s="974"/>
      <c r="MNV19" s="974"/>
      <c r="MNW19" s="974"/>
      <c r="MNX19" s="974"/>
      <c r="MNY19" s="974"/>
      <c r="MNZ19" s="974"/>
      <c r="MOA19" s="974"/>
      <c r="MOB19" s="974"/>
      <c r="MOC19" s="974"/>
      <c r="MOD19" s="974"/>
      <c r="MOE19" s="974"/>
      <c r="MOF19" s="974"/>
      <c r="MOG19" s="974"/>
      <c r="MOH19" s="974"/>
      <c r="MOI19" s="974"/>
      <c r="MOJ19" s="974"/>
      <c r="MOK19" s="974"/>
      <c r="MOL19" s="974"/>
      <c r="MOM19" s="974"/>
      <c r="MON19" s="974"/>
      <c r="MOO19" s="974"/>
      <c r="MOP19" s="974"/>
      <c r="MOQ19" s="974"/>
      <c r="MOR19" s="974"/>
      <c r="MOS19" s="974"/>
      <c r="MOT19" s="974"/>
      <c r="MOU19" s="974"/>
      <c r="MOV19" s="974"/>
      <c r="MOW19" s="974"/>
      <c r="MOX19" s="974"/>
      <c r="MOY19" s="974"/>
      <c r="MOZ19" s="974"/>
      <c r="MPA19" s="974"/>
      <c r="MPB19" s="974"/>
      <c r="MPC19" s="974"/>
      <c r="MPD19" s="974"/>
      <c r="MPE19" s="974"/>
      <c r="MPF19" s="974"/>
      <c r="MPG19" s="974"/>
      <c r="MPH19" s="974"/>
      <c r="MPI19" s="974"/>
      <c r="MPJ19" s="974"/>
      <c r="MPK19" s="974"/>
      <c r="MPL19" s="974"/>
      <c r="MPM19" s="974"/>
      <c r="MPN19" s="974"/>
      <c r="MPO19" s="974"/>
      <c r="MPP19" s="974"/>
      <c r="MPQ19" s="974"/>
      <c r="MPR19" s="974"/>
      <c r="MPS19" s="974"/>
      <c r="MPT19" s="974"/>
      <c r="MPU19" s="974"/>
      <c r="MPV19" s="974"/>
      <c r="MPW19" s="974"/>
      <c r="MPX19" s="974"/>
      <c r="MPY19" s="974"/>
      <c r="MPZ19" s="974"/>
      <c r="MQA19" s="974"/>
      <c r="MQB19" s="974"/>
      <c r="MQC19" s="974"/>
      <c r="MQD19" s="974"/>
      <c r="MQE19" s="974"/>
      <c r="MQF19" s="974"/>
      <c r="MQG19" s="974"/>
      <c r="MQH19" s="974"/>
      <c r="MQI19" s="974"/>
      <c r="MQJ19" s="974"/>
      <c r="MQK19" s="974"/>
      <c r="MQL19" s="974"/>
      <c r="MQM19" s="974"/>
      <c r="MQN19" s="974"/>
      <c r="MQO19" s="974"/>
      <c r="MQP19" s="974"/>
      <c r="MQQ19" s="974"/>
      <c r="MQR19" s="974"/>
      <c r="MQS19" s="974"/>
      <c r="MQT19" s="974"/>
      <c r="MQU19" s="974"/>
      <c r="MQV19" s="974"/>
      <c r="MQW19" s="974"/>
      <c r="MQX19" s="974"/>
      <c r="MQY19" s="974"/>
      <c r="MQZ19" s="974"/>
      <c r="MRA19" s="974"/>
      <c r="MRB19" s="974"/>
      <c r="MRC19" s="974"/>
      <c r="MRD19" s="974"/>
      <c r="MRE19" s="974"/>
      <c r="MRF19" s="974"/>
      <c r="MRG19" s="974"/>
      <c r="MRH19" s="974"/>
      <c r="MRI19" s="974"/>
      <c r="MRJ19" s="974"/>
      <c r="MRK19" s="974"/>
      <c r="MRL19" s="974"/>
      <c r="MRM19" s="974"/>
      <c r="MRN19" s="974"/>
      <c r="MRO19" s="974"/>
      <c r="MRP19" s="974"/>
      <c r="MRQ19" s="974"/>
      <c r="MRR19" s="974"/>
      <c r="MRS19" s="974"/>
      <c r="MRT19" s="974"/>
      <c r="MRU19" s="974"/>
      <c r="MRV19" s="974"/>
      <c r="MRW19" s="974"/>
      <c r="MRX19" s="974"/>
      <c r="MRY19" s="974"/>
      <c r="MRZ19" s="974"/>
      <c r="MSA19" s="974"/>
      <c r="MSB19" s="974"/>
      <c r="MSC19" s="974"/>
      <c r="MSD19" s="974"/>
      <c r="MSE19" s="974"/>
      <c r="MSF19" s="974"/>
      <c r="MSG19" s="974"/>
      <c r="MSH19" s="974"/>
      <c r="MSI19" s="974"/>
      <c r="MSJ19" s="974"/>
      <c r="MSK19" s="974"/>
      <c r="MSL19" s="974"/>
      <c r="MSM19" s="974"/>
      <c r="MSN19" s="974"/>
      <c r="MSO19" s="974"/>
      <c r="MSP19" s="974"/>
      <c r="MSQ19" s="974"/>
      <c r="MSR19" s="974"/>
      <c r="MSS19" s="974"/>
      <c r="MST19" s="974"/>
      <c r="MSU19" s="974"/>
      <c r="MSV19" s="974"/>
      <c r="MSW19" s="974"/>
      <c r="MSX19" s="974"/>
      <c r="MSY19" s="974"/>
      <c r="MSZ19" s="974"/>
      <c r="MTA19" s="974"/>
      <c r="MTB19" s="974"/>
      <c r="MTC19" s="974"/>
      <c r="MTD19" s="974"/>
      <c r="MTE19" s="974"/>
      <c r="MTF19" s="974"/>
      <c r="MTG19" s="974"/>
      <c r="MTH19" s="974"/>
      <c r="MTI19" s="974"/>
      <c r="MTJ19" s="974"/>
      <c r="MTK19" s="974"/>
      <c r="MTL19" s="974"/>
      <c r="MTM19" s="974"/>
      <c r="MTN19" s="974"/>
      <c r="MTO19" s="974"/>
      <c r="MTP19" s="974"/>
      <c r="MTQ19" s="974"/>
      <c r="MTR19" s="974"/>
      <c r="MTS19" s="974"/>
      <c r="MTT19" s="974"/>
      <c r="MTU19" s="974"/>
      <c r="MTV19" s="974"/>
      <c r="MTW19" s="974"/>
      <c r="MTX19" s="974"/>
      <c r="MTY19" s="974"/>
      <c r="MTZ19" s="974"/>
      <c r="MUA19" s="974"/>
      <c r="MUB19" s="974"/>
      <c r="MUC19" s="974"/>
      <c r="MUD19" s="974"/>
      <c r="MUE19" s="974"/>
      <c r="MUF19" s="974"/>
      <c r="MUG19" s="974"/>
      <c r="MUH19" s="974"/>
      <c r="MUI19" s="974"/>
      <c r="MUJ19" s="974"/>
      <c r="MUK19" s="974"/>
      <c r="MUL19" s="974"/>
      <c r="MUM19" s="974"/>
      <c r="MUN19" s="974"/>
      <c r="MUO19" s="974"/>
      <c r="MUP19" s="974"/>
      <c r="MUQ19" s="974"/>
      <c r="MUR19" s="974"/>
      <c r="MUS19" s="974"/>
      <c r="MUT19" s="974"/>
      <c r="MUU19" s="974"/>
      <c r="MUV19" s="974"/>
      <c r="MUW19" s="974"/>
      <c r="MUX19" s="974"/>
      <c r="MUY19" s="974"/>
      <c r="MUZ19" s="974"/>
      <c r="MVA19" s="974"/>
      <c r="MVB19" s="974"/>
      <c r="MVC19" s="974"/>
      <c r="MVD19" s="974"/>
      <c r="MVE19" s="974"/>
      <c r="MVF19" s="974"/>
      <c r="MVG19" s="974"/>
      <c r="MVH19" s="974"/>
      <c r="MVI19" s="974"/>
      <c r="MVJ19" s="974"/>
      <c r="MVK19" s="974"/>
      <c r="MVL19" s="974"/>
      <c r="MVM19" s="974"/>
      <c r="MVN19" s="974"/>
      <c r="MVO19" s="974"/>
      <c r="MVP19" s="974"/>
      <c r="MVQ19" s="974"/>
      <c r="MVR19" s="974"/>
      <c r="MVS19" s="974"/>
      <c r="MVT19" s="974"/>
      <c r="MVU19" s="974"/>
      <c r="MVV19" s="974"/>
      <c r="MVW19" s="974"/>
      <c r="MVX19" s="974"/>
      <c r="MVY19" s="974"/>
      <c r="MVZ19" s="974"/>
      <c r="MWA19" s="974"/>
      <c r="MWB19" s="974"/>
      <c r="MWC19" s="974"/>
      <c r="MWD19" s="974"/>
      <c r="MWE19" s="974"/>
      <c r="MWF19" s="974"/>
      <c r="MWG19" s="974"/>
      <c r="MWH19" s="974"/>
      <c r="MWI19" s="974"/>
      <c r="MWJ19" s="974"/>
      <c r="MWK19" s="974"/>
      <c r="MWL19" s="974"/>
      <c r="MWM19" s="974"/>
      <c r="MWN19" s="974"/>
      <c r="MWO19" s="974"/>
      <c r="MWP19" s="974"/>
      <c r="MWQ19" s="974"/>
      <c r="MWR19" s="974"/>
      <c r="MWS19" s="974"/>
      <c r="MWT19" s="974"/>
      <c r="MWU19" s="974"/>
      <c r="MWV19" s="974"/>
      <c r="MWW19" s="974"/>
      <c r="MWX19" s="974"/>
      <c r="MWY19" s="974"/>
      <c r="MWZ19" s="974"/>
      <c r="MXA19" s="974"/>
      <c r="MXB19" s="974"/>
      <c r="MXC19" s="974"/>
      <c r="MXD19" s="974"/>
      <c r="MXE19" s="974"/>
      <c r="MXF19" s="974"/>
      <c r="MXG19" s="974"/>
      <c r="MXH19" s="974"/>
      <c r="MXI19" s="974"/>
      <c r="MXJ19" s="974"/>
      <c r="MXK19" s="974"/>
      <c r="MXL19" s="974"/>
      <c r="MXM19" s="974"/>
      <c r="MXN19" s="974"/>
      <c r="MXO19" s="974"/>
      <c r="MXP19" s="974"/>
      <c r="MXQ19" s="974"/>
      <c r="MXR19" s="974"/>
      <c r="MXS19" s="974"/>
      <c r="MXT19" s="974"/>
      <c r="MXU19" s="974"/>
      <c r="MXV19" s="974"/>
      <c r="MXW19" s="974"/>
      <c r="MXX19" s="974"/>
      <c r="MXY19" s="974"/>
      <c r="MXZ19" s="974"/>
      <c r="MYA19" s="974"/>
      <c r="MYB19" s="974"/>
      <c r="MYC19" s="974"/>
      <c r="MYD19" s="974"/>
      <c r="MYE19" s="974"/>
      <c r="MYF19" s="974"/>
      <c r="MYG19" s="974"/>
      <c r="MYH19" s="974"/>
      <c r="MYI19" s="974"/>
      <c r="MYJ19" s="974"/>
      <c r="MYK19" s="974"/>
      <c r="MYL19" s="974"/>
      <c r="MYM19" s="974"/>
      <c r="MYN19" s="974"/>
      <c r="MYO19" s="974"/>
      <c r="MYP19" s="974"/>
      <c r="MYQ19" s="974"/>
      <c r="MYR19" s="974"/>
      <c r="MYS19" s="974"/>
      <c r="MYT19" s="974"/>
      <c r="MYU19" s="974"/>
      <c r="MYV19" s="974"/>
      <c r="MYW19" s="974"/>
      <c r="MYX19" s="974"/>
      <c r="MYY19" s="974"/>
      <c r="MYZ19" s="974"/>
      <c r="MZA19" s="974"/>
      <c r="MZB19" s="974"/>
      <c r="MZC19" s="974"/>
      <c r="MZD19" s="974"/>
      <c r="MZE19" s="974"/>
      <c r="MZF19" s="974"/>
      <c r="MZG19" s="974"/>
      <c r="MZH19" s="974"/>
      <c r="MZI19" s="974"/>
      <c r="MZJ19" s="974"/>
      <c r="MZK19" s="974"/>
      <c r="MZL19" s="974"/>
      <c r="MZM19" s="974"/>
      <c r="MZN19" s="974"/>
      <c r="MZO19" s="974"/>
      <c r="MZP19" s="974"/>
      <c r="MZQ19" s="974"/>
      <c r="MZR19" s="974"/>
      <c r="MZS19" s="974"/>
      <c r="MZT19" s="974"/>
      <c r="MZU19" s="974"/>
      <c r="MZV19" s="974"/>
      <c r="MZW19" s="974"/>
      <c r="MZX19" s="974"/>
      <c r="MZY19" s="974"/>
      <c r="MZZ19" s="974"/>
      <c r="NAA19" s="974"/>
      <c r="NAB19" s="974"/>
      <c r="NAC19" s="974"/>
      <c r="NAD19" s="974"/>
      <c r="NAE19" s="974"/>
      <c r="NAF19" s="974"/>
      <c r="NAG19" s="974"/>
      <c r="NAH19" s="974"/>
      <c r="NAI19" s="974"/>
      <c r="NAJ19" s="974"/>
      <c r="NAK19" s="974"/>
      <c r="NAL19" s="974"/>
      <c r="NAM19" s="974"/>
      <c r="NAN19" s="974"/>
      <c r="NAO19" s="974"/>
      <c r="NAP19" s="974"/>
      <c r="NAQ19" s="974"/>
      <c r="NAR19" s="974"/>
      <c r="NAS19" s="974"/>
      <c r="NAT19" s="974"/>
      <c r="NAU19" s="974"/>
      <c r="NAV19" s="974"/>
      <c r="NAW19" s="974"/>
      <c r="NAX19" s="974"/>
      <c r="NAY19" s="974"/>
      <c r="NAZ19" s="974"/>
      <c r="NBA19" s="974"/>
      <c r="NBB19" s="974"/>
      <c r="NBC19" s="974"/>
      <c r="NBD19" s="974"/>
      <c r="NBE19" s="974"/>
      <c r="NBF19" s="974"/>
      <c r="NBG19" s="974"/>
      <c r="NBH19" s="974"/>
      <c r="NBI19" s="974"/>
      <c r="NBJ19" s="974"/>
      <c r="NBK19" s="974"/>
      <c r="NBL19" s="974"/>
      <c r="NBM19" s="974"/>
      <c r="NBN19" s="974"/>
      <c r="NBO19" s="974"/>
      <c r="NBP19" s="974"/>
      <c r="NBQ19" s="974"/>
      <c r="NBR19" s="974"/>
      <c r="NBS19" s="974"/>
      <c r="NBT19" s="974"/>
      <c r="NBU19" s="974"/>
      <c r="NBV19" s="974"/>
      <c r="NBW19" s="974"/>
      <c r="NBX19" s="974"/>
      <c r="NBY19" s="974"/>
      <c r="NBZ19" s="974"/>
      <c r="NCA19" s="974"/>
      <c r="NCB19" s="974"/>
      <c r="NCC19" s="974"/>
      <c r="NCD19" s="974"/>
      <c r="NCE19" s="974"/>
      <c r="NCF19" s="974"/>
      <c r="NCG19" s="974"/>
      <c r="NCH19" s="974"/>
      <c r="NCI19" s="974"/>
      <c r="NCJ19" s="974"/>
      <c r="NCK19" s="974"/>
      <c r="NCL19" s="974"/>
      <c r="NCM19" s="974"/>
      <c r="NCN19" s="974"/>
      <c r="NCO19" s="974"/>
      <c r="NCP19" s="974"/>
      <c r="NCQ19" s="974"/>
      <c r="NCR19" s="974"/>
      <c r="NCS19" s="974"/>
      <c r="NCT19" s="974"/>
      <c r="NCU19" s="974"/>
      <c r="NCV19" s="974"/>
      <c r="NCW19" s="974"/>
      <c r="NCX19" s="974"/>
      <c r="NCY19" s="974"/>
      <c r="NCZ19" s="974"/>
      <c r="NDA19" s="974"/>
      <c r="NDB19" s="974"/>
      <c r="NDC19" s="974"/>
      <c r="NDD19" s="974"/>
      <c r="NDE19" s="974"/>
      <c r="NDF19" s="974"/>
      <c r="NDG19" s="974"/>
      <c r="NDH19" s="974"/>
      <c r="NDI19" s="974"/>
      <c r="NDJ19" s="974"/>
      <c r="NDK19" s="974"/>
      <c r="NDL19" s="974"/>
      <c r="NDM19" s="974"/>
      <c r="NDN19" s="974"/>
      <c r="NDO19" s="974"/>
      <c r="NDP19" s="974"/>
      <c r="NDQ19" s="974"/>
      <c r="NDR19" s="974"/>
      <c r="NDS19" s="974"/>
      <c r="NDT19" s="974"/>
      <c r="NDU19" s="974"/>
      <c r="NDV19" s="974"/>
      <c r="NDW19" s="974"/>
      <c r="NDX19" s="974"/>
      <c r="NDY19" s="974"/>
      <c r="NDZ19" s="974"/>
      <c r="NEA19" s="974"/>
      <c r="NEB19" s="974"/>
      <c r="NEC19" s="974"/>
      <c r="NED19" s="974"/>
      <c r="NEE19" s="974"/>
      <c r="NEF19" s="974"/>
      <c r="NEG19" s="974"/>
      <c r="NEH19" s="974"/>
      <c r="NEI19" s="974"/>
      <c r="NEJ19" s="974"/>
      <c r="NEK19" s="974"/>
      <c r="NEL19" s="974"/>
      <c r="NEM19" s="974"/>
      <c r="NEN19" s="974"/>
      <c r="NEO19" s="974"/>
      <c r="NEP19" s="974"/>
      <c r="NEQ19" s="974"/>
      <c r="NER19" s="974"/>
      <c r="NES19" s="974"/>
      <c r="NET19" s="974"/>
      <c r="NEU19" s="974"/>
      <c r="NEV19" s="974"/>
      <c r="NEW19" s="974"/>
      <c r="NEX19" s="974"/>
      <c r="NEY19" s="974"/>
      <c r="NEZ19" s="974"/>
      <c r="NFA19" s="974"/>
      <c r="NFB19" s="974"/>
      <c r="NFC19" s="974"/>
      <c r="NFD19" s="974"/>
      <c r="NFE19" s="974"/>
      <c r="NFF19" s="974"/>
      <c r="NFG19" s="974"/>
      <c r="NFH19" s="974"/>
      <c r="NFI19" s="974"/>
      <c r="NFJ19" s="974"/>
      <c r="NFK19" s="974"/>
      <c r="NFL19" s="974"/>
      <c r="NFM19" s="974"/>
      <c r="NFN19" s="974"/>
      <c r="NFO19" s="974"/>
      <c r="NFP19" s="974"/>
      <c r="NFQ19" s="974"/>
      <c r="NFR19" s="974"/>
      <c r="NFS19" s="974"/>
      <c r="NFT19" s="974"/>
      <c r="NFU19" s="974"/>
      <c r="NFV19" s="974"/>
      <c r="NFW19" s="974"/>
      <c r="NFX19" s="974"/>
      <c r="NFY19" s="974"/>
      <c r="NFZ19" s="974"/>
      <c r="NGA19" s="974"/>
      <c r="NGB19" s="974"/>
      <c r="NGC19" s="974"/>
      <c r="NGD19" s="974"/>
      <c r="NGE19" s="974"/>
      <c r="NGF19" s="974"/>
      <c r="NGG19" s="974"/>
      <c r="NGH19" s="974"/>
      <c r="NGI19" s="974"/>
      <c r="NGJ19" s="974"/>
      <c r="NGK19" s="974"/>
      <c r="NGL19" s="974"/>
      <c r="NGM19" s="974"/>
      <c r="NGN19" s="974"/>
      <c r="NGO19" s="974"/>
      <c r="NGP19" s="974"/>
      <c r="NGQ19" s="974"/>
      <c r="NGR19" s="974"/>
      <c r="NGS19" s="974"/>
      <c r="NGT19" s="974"/>
      <c r="NGU19" s="974"/>
      <c r="NGV19" s="974"/>
      <c r="NGW19" s="974"/>
      <c r="NGX19" s="974"/>
      <c r="NGY19" s="974"/>
      <c r="NGZ19" s="974"/>
      <c r="NHA19" s="974"/>
      <c r="NHB19" s="974"/>
      <c r="NHC19" s="974"/>
      <c r="NHD19" s="974"/>
      <c r="NHE19" s="974"/>
      <c r="NHF19" s="974"/>
      <c r="NHG19" s="974"/>
      <c r="NHH19" s="974"/>
      <c r="NHI19" s="974"/>
      <c r="NHJ19" s="974"/>
      <c r="NHK19" s="974"/>
      <c r="NHL19" s="974"/>
      <c r="NHM19" s="974"/>
      <c r="NHN19" s="974"/>
      <c r="NHO19" s="974"/>
      <c r="NHP19" s="974"/>
      <c r="NHQ19" s="974"/>
      <c r="NHR19" s="974"/>
      <c r="NHS19" s="974"/>
      <c r="NHT19" s="974"/>
      <c r="NHU19" s="974"/>
      <c r="NHV19" s="974"/>
      <c r="NHW19" s="974"/>
      <c r="NHX19" s="974"/>
      <c r="NHY19" s="974"/>
      <c r="NHZ19" s="974"/>
      <c r="NIA19" s="974"/>
      <c r="NIB19" s="974"/>
      <c r="NIC19" s="974"/>
      <c r="NID19" s="974"/>
      <c r="NIE19" s="974"/>
      <c r="NIF19" s="974"/>
      <c r="NIG19" s="974"/>
      <c r="NIH19" s="974"/>
      <c r="NII19" s="974"/>
      <c r="NIJ19" s="974"/>
      <c r="NIK19" s="974"/>
      <c r="NIL19" s="974"/>
      <c r="NIM19" s="974"/>
      <c r="NIN19" s="974"/>
      <c r="NIO19" s="974"/>
      <c r="NIP19" s="974"/>
      <c r="NIQ19" s="974"/>
      <c r="NIR19" s="974"/>
      <c r="NIS19" s="974"/>
      <c r="NIT19" s="974"/>
      <c r="NIU19" s="974"/>
      <c r="NIV19" s="974"/>
      <c r="NIW19" s="974"/>
      <c r="NIX19" s="974"/>
      <c r="NIY19" s="974"/>
      <c r="NIZ19" s="974"/>
      <c r="NJA19" s="974"/>
      <c r="NJB19" s="974"/>
      <c r="NJC19" s="974"/>
      <c r="NJD19" s="974"/>
      <c r="NJE19" s="974"/>
      <c r="NJF19" s="974"/>
      <c r="NJG19" s="974"/>
      <c r="NJH19" s="974"/>
      <c r="NJI19" s="974"/>
      <c r="NJJ19" s="974"/>
      <c r="NJK19" s="974"/>
      <c r="NJL19" s="974"/>
      <c r="NJM19" s="974"/>
      <c r="NJN19" s="974"/>
      <c r="NJO19" s="974"/>
      <c r="NJP19" s="974"/>
      <c r="NJQ19" s="974"/>
      <c r="NJR19" s="974"/>
      <c r="NJS19" s="974"/>
      <c r="NJT19" s="974"/>
      <c r="NJU19" s="974"/>
      <c r="NJV19" s="974"/>
      <c r="NJW19" s="974"/>
      <c r="NJX19" s="974"/>
      <c r="NJY19" s="974"/>
      <c r="NJZ19" s="974"/>
      <c r="NKA19" s="974"/>
      <c r="NKB19" s="974"/>
      <c r="NKC19" s="974"/>
      <c r="NKD19" s="974"/>
      <c r="NKE19" s="974"/>
      <c r="NKF19" s="974"/>
      <c r="NKG19" s="974"/>
      <c r="NKH19" s="974"/>
      <c r="NKI19" s="974"/>
      <c r="NKJ19" s="974"/>
      <c r="NKK19" s="974"/>
      <c r="NKL19" s="974"/>
      <c r="NKM19" s="974"/>
      <c r="NKN19" s="974"/>
      <c r="NKO19" s="974"/>
      <c r="NKP19" s="974"/>
      <c r="NKQ19" s="974"/>
      <c r="NKR19" s="974"/>
      <c r="NKS19" s="974"/>
      <c r="NKT19" s="974"/>
      <c r="NKU19" s="974"/>
      <c r="NKV19" s="974"/>
      <c r="NKW19" s="974"/>
      <c r="NKX19" s="974"/>
      <c r="NKY19" s="974"/>
      <c r="NKZ19" s="974"/>
      <c r="NLA19" s="974"/>
      <c r="NLB19" s="974"/>
      <c r="NLC19" s="974"/>
      <c r="NLD19" s="974"/>
      <c r="NLE19" s="974"/>
      <c r="NLF19" s="974"/>
      <c r="NLG19" s="974"/>
      <c r="NLH19" s="974"/>
      <c r="NLI19" s="974"/>
      <c r="NLJ19" s="974"/>
      <c r="NLK19" s="974"/>
      <c r="NLL19" s="974"/>
      <c r="NLM19" s="974"/>
      <c r="NLN19" s="974"/>
      <c r="NLO19" s="974"/>
      <c r="NLP19" s="974"/>
      <c r="NLQ19" s="974"/>
      <c r="NLR19" s="974"/>
      <c r="NLS19" s="974"/>
      <c r="NLT19" s="974"/>
      <c r="NLU19" s="974"/>
      <c r="NLV19" s="974"/>
      <c r="NLW19" s="974"/>
      <c r="NLX19" s="974"/>
      <c r="NLY19" s="974"/>
      <c r="NLZ19" s="974"/>
      <c r="NMA19" s="974"/>
      <c r="NMB19" s="974"/>
      <c r="NMC19" s="974"/>
      <c r="NMD19" s="974"/>
      <c r="NME19" s="974"/>
      <c r="NMF19" s="974"/>
      <c r="NMG19" s="974"/>
      <c r="NMH19" s="974"/>
      <c r="NMI19" s="974"/>
      <c r="NMJ19" s="974"/>
      <c r="NMK19" s="974"/>
      <c r="NML19" s="974"/>
      <c r="NMM19" s="974"/>
      <c r="NMN19" s="974"/>
      <c r="NMO19" s="974"/>
      <c r="NMP19" s="974"/>
      <c r="NMQ19" s="974"/>
      <c r="NMR19" s="974"/>
      <c r="NMS19" s="974"/>
      <c r="NMT19" s="974"/>
      <c r="NMU19" s="974"/>
      <c r="NMV19" s="974"/>
      <c r="NMW19" s="974"/>
      <c r="NMX19" s="974"/>
      <c r="NMY19" s="974"/>
      <c r="NMZ19" s="974"/>
      <c r="NNA19" s="974"/>
      <c r="NNB19" s="974"/>
      <c r="NNC19" s="974"/>
      <c r="NND19" s="974"/>
      <c r="NNE19" s="974"/>
      <c r="NNF19" s="974"/>
      <c r="NNG19" s="974"/>
      <c r="NNH19" s="974"/>
      <c r="NNI19" s="974"/>
      <c r="NNJ19" s="974"/>
      <c r="NNK19" s="974"/>
      <c r="NNL19" s="974"/>
      <c r="NNM19" s="974"/>
      <c r="NNN19" s="974"/>
      <c r="NNO19" s="974"/>
      <c r="NNP19" s="974"/>
      <c r="NNQ19" s="974"/>
      <c r="NNR19" s="974"/>
      <c r="NNS19" s="974"/>
      <c r="NNT19" s="974"/>
      <c r="NNU19" s="974"/>
      <c r="NNV19" s="974"/>
      <c r="NNW19" s="974"/>
      <c r="NNX19" s="974"/>
      <c r="NNY19" s="974"/>
      <c r="NNZ19" s="974"/>
      <c r="NOA19" s="974"/>
      <c r="NOB19" s="974"/>
      <c r="NOC19" s="974"/>
      <c r="NOD19" s="974"/>
      <c r="NOE19" s="974"/>
      <c r="NOF19" s="974"/>
      <c r="NOG19" s="974"/>
      <c r="NOH19" s="974"/>
      <c r="NOI19" s="974"/>
      <c r="NOJ19" s="974"/>
      <c r="NOK19" s="974"/>
      <c r="NOL19" s="974"/>
      <c r="NOM19" s="974"/>
      <c r="NON19" s="974"/>
      <c r="NOO19" s="974"/>
      <c r="NOP19" s="974"/>
      <c r="NOQ19" s="974"/>
      <c r="NOR19" s="974"/>
      <c r="NOS19" s="974"/>
      <c r="NOT19" s="974"/>
      <c r="NOU19" s="974"/>
      <c r="NOV19" s="974"/>
      <c r="NOW19" s="974"/>
      <c r="NOX19" s="974"/>
      <c r="NOY19" s="974"/>
      <c r="NOZ19" s="974"/>
      <c r="NPA19" s="974"/>
      <c r="NPB19" s="974"/>
      <c r="NPC19" s="974"/>
      <c r="NPD19" s="974"/>
      <c r="NPE19" s="974"/>
      <c r="NPF19" s="974"/>
      <c r="NPG19" s="974"/>
      <c r="NPH19" s="974"/>
      <c r="NPI19" s="974"/>
      <c r="NPJ19" s="974"/>
      <c r="NPK19" s="974"/>
      <c r="NPL19" s="974"/>
      <c r="NPM19" s="974"/>
      <c r="NPN19" s="974"/>
      <c r="NPO19" s="974"/>
      <c r="NPP19" s="974"/>
      <c r="NPQ19" s="974"/>
      <c r="NPR19" s="974"/>
      <c r="NPS19" s="974"/>
      <c r="NPT19" s="974"/>
      <c r="NPU19" s="974"/>
      <c r="NPV19" s="974"/>
      <c r="NPW19" s="974"/>
      <c r="NPX19" s="974"/>
      <c r="NPY19" s="974"/>
      <c r="NPZ19" s="974"/>
      <c r="NQA19" s="974"/>
      <c r="NQB19" s="974"/>
      <c r="NQC19" s="974"/>
      <c r="NQD19" s="974"/>
      <c r="NQE19" s="974"/>
      <c r="NQF19" s="974"/>
      <c r="NQG19" s="974"/>
      <c r="NQH19" s="974"/>
      <c r="NQI19" s="974"/>
      <c r="NQJ19" s="974"/>
      <c r="NQK19" s="974"/>
      <c r="NQL19" s="974"/>
      <c r="NQM19" s="974"/>
      <c r="NQN19" s="974"/>
      <c r="NQO19" s="974"/>
      <c r="NQP19" s="974"/>
      <c r="NQQ19" s="974"/>
      <c r="NQR19" s="974"/>
      <c r="NQS19" s="974"/>
      <c r="NQT19" s="974"/>
      <c r="NQU19" s="974"/>
      <c r="NQV19" s="974"/>
      <c r="NQW19" s="974"/>
      <c r="NQX19" s="974"/>
      <c r="NQY19" s="974"/>
      <c r="NQZ19" s="974"/>
      <c r="NRA19" s="974"/>
      <c r="NRB19" s="974"/>
      <c r="NRC19" s="974"/>
      <c r="NRD19" s="974"/>
      <c r="NRE19" s="974"/>
      <c r="NRF19" s="974"/>
      <c r="NRG19" s="974"/>
      <c r="NRH19" s="974"/>
      <c r="NRI19" s="974"/>
      <c r="NRJ19" s="974"/>
      <c r="NRK19" s="974"/>
      <c r="NRL19" s="974"/>
      <c r="NRM19" s="974"/>
      <c r="NRN19" s="974"/>
      <c r="NRO19" s="974"/>
      <c r="NRP19" s="974"/>
      <c r="NRQ19" s="974"/>
      <c r="NRR19" s="974"/>
      <c r="NRS19" s="974"/>
      <c r="NRT19" s="974"/>
      <c r="NRU19" s="974"/>
      <c r="NRV19" s="974"/>
      <c r="NRW19" s="974"/>
      <c r="NRX19" s="974"/>
      <c r="NRY19" s="974"/>
      <c r="NRZ19" s="974"/>
      <c r="NSA19" s="974"/>
      <c r="NSB19" s="974"/>
      <c r="NSC19" s="974"/>
      <c r="NSD19" s="974"/>
      <c r="NSE19" s="974"/>
      <c r="NSF19" s="974"/>
      <c r="NSG19" s="974"/>
      <c r="NSH19" s="974"/>
      <c r="NSI19" s="974"/>
      <c r="NSJ19" s="974"/>
      <c r="NSK19" s="974"/>
      <c r="NSL19" s="974"/>
      <c r="NSM19" s="974"/>
      <c r="NSN19" s="974"/>
      <c r="NSO19" s="974"/>
      <c r="NSP19" s="974"/>
      <c r="NSQ19" s="974"/>
      <c r="NSR19" s="974"/>
      <c r="NSS19" s="974"/>
      <c r="NST19" s="974"/>
      <c r="NSU19" s="974"/>
      <c r="NSV19" s="974"/>
      <c r="NSW19" s="974"/>
      <c r="NSX19" s="974"/>
      <c r="NSY19" s="974"/>
      <c r="NSZ19" s="974"/>
      <c r="NTA19" s="974"/>
      <c r="NTB19" s="974"/>
      <c r="NTC19" s="974"/>
      <c r="NTD19" s="974"/>
      <c r="NTE19" s="974"/>
      <c r="NTF19" s="974"/>
      <c r="NTG19" s="974"/>
      <c r="NTH19" s="974"/>
      <c r="NTI19" s="974"/>
      <c r="NTJ19" s="974"/>
      <c r="NTK19" s="974"/>
      <c r="NTL19" s="974"/>
      <c r="NTM19" s="974"/>
      <c r="NTN19" s="974"/>
      <c r="NTO19" s="974"/>
      <c r="NTP19" s="974"/>
      <c r="NTQ19" s="974"/>
      <c r="NTR19" s="974"/>
      <c r="NTS19" s="974"/>
      <c r="NTT19" s="974"/>
      <c r="NTU19" s="974"/>
      <c r="NTV19" s="974"/>
      <c r="NTW19" s="974"/>
      <c r="NTX19" s="974"/>
      <c r="NTY19" s="974"/>
      <c r="NTZ19" s="974"/>
      <c r="NUA19" s="974"/>
      <c r="NUB19" s="974"/>
      <c r="NUC19" s="974"/>
      <c r="NUD19" s="974"/>
      <c r="NUE19" s="974"/>
      <c r="NUF19" s="974"/>
      <c r="NUG19" s="974"/>
      <c r="NUH19" s="974"/>
      <c r="NUI19" s="974"/>
      <c r="NUJ19" s="974"/>
      <c r="NUK19" s="974"/>
      <c r="NUL19" s="974"/>
      <c r="NUM19" s="974"/>
      <c r="NUN19" s="974"/>
      <c r="NUO19" s="974"/>
      <c r="NUP19" s="974"/>
      <c r="NUQ19" s="974"/>
      <c r="NUR19" s="974"/>
      <c r="NUS19" s="974"/>
      <c r="NUT19" s="974"/>
      <c r="NUU19" s="974"/>
      <c r="NUV19" s="974"/>
      <c r="NUW19" s="974"/>
      <c r="NUX19" s="974"/>
      <c r="NUY19" s="974"/>
      <c r="NUZ19" s="974"/>
      <c r="NVA19" s="974"/>
      <c r="NVB19" s="974"/>
      <c r="NVC19" s="974"/>
      <c r="NVD19" s="974"/>
      <c r="NVE19" s="974"/>
      <c r="NVF19" s="974"/>
      <c r="NVG19" s="974"/>
      <c r="NVH19" s="974"/>
      <c r="NVI19" s="974"/>
      <c r="NVJ19" s="974"/>
      <c r="NVK19" s="974"/>
      <c r="NVL19" s="974"/>
      <c r="NVM19" s="974"/>
      <c r="NVN19" s="974"/>
      <c r="NVO19" s="974"/>
      <c r="NVP19" s="974"/>
      <c r="NVQ19" s="974"/>
      <c r="NVR19" s="974"/>
      <c r="NVS19" s="974"/>
      <c r="NVT19" s="974"/>
      <c r="NVU19" s="974"/>
      <c r="NVV19" s="974"/>
      <c r="NVW19" s="974"/>
      <c r="NVX19" s="974"/>
      <c r="NVY19" s="974"/>
      <c r="NVZ19" s="974"/>
      <c r="NWA19" s="974"/>
      <c r="NWB19" s="974"/>
      <c r="NWC19" s="974"/>
      <c r="NWD19" s="974"/>
      <c r="NWE19" s="974"/>
      <c r="NWF19" s="974"/>
      <c r="NWG19" s="974"/>
      <c r="NWH19" s="974"/>
      <c r="NWI19" s="974"/>
      <c r="NWJ19" s="974"/>
      <c r="NWK19" s="974"/>
      <c r="NWL19" s="974"/>
      <c r="NWM19" s="974"/>
      <c r="NWN19" s="974"/>
      <c r="NWO19" s="974"/>
      <c r="NWP19" s="974"/>
      <c r="NWQ19" s="974"/>
      <c r="NWR19" s="974"/>
      <c r="NWS19" s="974"/>
      <c r="NWT19" s="974"/>
      <c r="NWU19" s="974"/>
      <c r="NWV19" s="974"/>
      <c r="NWW19" s="974"/>
      <c r="NWX19" s="974"/>
      <c r="NWY19" s="974"/>
      <c r="NWZ19" s="974"/>
      <c r="NXA19" s="974"/>
      <c r="NXB19" s="974"/>
      <c r="NXC19" s="974"/>
      <c r="NXD19" s="974"/>
      <c r="NXE19" s="974"/>
      <c r="NXF19" s="974"/>
      <c r="NXG19" s="974"/>
      <c r="NXH19" s="974"/>
      <c r="NXI19" s="974"/>
      <c r="NXJ19" s="974"/>
      <c r="NXK19" s="974"/>
      <c r="NXL19" s="974"/>
      <c r="NXM19" s="974"/>
      <c r="NXN19" s="974"/>
      <c r="NXO19" s="974"/>
      <c r="NXP19" s="974"/>
      <c r="NXQ19" s="974"/>
      <c r="NXR19" s="974"/>
      <c r="NXS19" s="974"/>
      <c r="NXT19" s="974"/>
      <c r="NXU19" s="974"/>
      <c r="NXV19" s="974"/>
      <c r="NXW19" s="974"/>
      <c r="NXX19" s="974"/>
      <c r="NXY19" s="974"/>
      <c r="NXZ19" s="974"/>
      <c r="NYA19" s="974"/>
      <c r="NYB19" s="974"/>
      <c r="NYC19" s="974"/>
      <c r="NYD19" s="974"/>
      <c r="NYE19" s="974"/>
      <c r="NYF19" s="974"/>
      <c r="NYG19" s="974"/>
      <c r="NYH19" s="974"/>
      <c r="NYI19" s="974"/>
      <c r="NYJ19" s="974"/>
      <c r="NYK19" s="974"/>
      <c r="NYL19" s="974"/>
      <c r="NYM19" s="974"/>
      <c r="NYN19" s="974"/>
      <c r="NYO19" s="974"/>
      <c r="NYP19" s="974"/>
      <c r="NYQ19" s="974"/>
      <c r="NYR19" s="974"/>
      <c r="NYS19" s="974"/>
      <c r="NYT19" s="974"/>
      <c r="NYU19" s="974"/>
      <c r="NYV19" s="974"/>
      <c r="NYW19" s="974"/>
      <c r="NYX19" s="974"/>
      <c r="NYY19" s="974"/>
      <c r="NYZ19" s="974"/>
      <c r="NZA19" s="974"/>
      <c r="NZB19" s="974"/>
      <c r="NZC19" s="974"/>
      <c r="NZD19" s="974"/>
      <c r="NZE19" s="974"/>
      <c r="NZF19" s="974"/>
      <c r="NZG19" s="974"/>
      <c r="NZH19" s="974"/>
      <c r="NZI19" s="974"/>
      <c r="NZJ19" s="974"/>
      <c r="NZK19" s="974"/>
      <c r="NZL19" s="974"/>
      <c r="NZM19" s="974"/>
      <c r="NZN19" s="974"/>
      <c r="NZO19" s="974"/>
      <c r="NZP19" s="974"/>
      <c r="NZQ19" s="974"/>
      <c r="NZR19" s="974"/>
      <c r="NZS19" s="974"/>
      <c r="NZT19" s="974"/>
      <c r="NZU19" s="974"/>
      <c r="NZV19" s="974"/>
      <c r="NZW19" s="974"/>
      <c r="NZX19" s="974"/>
      <c r="NZY19" s="974"/>
      <c r="NZZ19" s="974"/>
      <c r="OAA19" s="974"/>
      <c r="OAB19" s="974"/>
      <c r="OAC19" s="974"/>
      <c r="OAD19" s="974"/>
      <c r="OAE19" s="974"/>
      <c r="OAF19" s="974"/>
      <c r="OAG19" s="974"/>
      <c r="OAH19" s="974"/>
      <c r="OAI19" s="974"/>
      <c r="OAJ19" s="974"/>
      <c r="OAK19" s="974"/>
      <c r="OAL19" s="974"/>
      <c r="OAM19" s="974"/>
      <c r="OAN19" s="974"/>
      <c r="OAO19" s="974"/>
      <c r="OAP19" s="974"/>
      <c r="OAQ19" s="974"/>
      <c r="OAR19" s="974"/>
      <c r="OAS19" s="974"/>
      <c r="OAT19" s="974"/>
      <c r="OAU19" s="974"/>
      <c r="OAV19" s="974"/>
      <c r="OAW19" s="974"/>
      <c r="OAX19" s="974"/>
      <c r="OAY19" s="974"/>
      <c r="OAZ19" s="974"/>
      <c r="OBA19" s="974"/>
      <c r="OBB19" s="974"/>
      <c r="OBC19" s="974"/>
      <c r="OBD19" s="974"/>
      <c r="OBE19" s="974"/>
      <c r="OBF19" s="974"/>
      <c r="OBG19" s="974"/>
      <c r="OBH19" s="974"/>
      <c r="OBI19" s="974"/>
      <c r="OBJ19" s="974"/>
      <c r="OBK19" s="974"/>
      <c r="OBL19" s="974"/>
      <c r="OBM19" s="974"/>
      <c r="OBN19" s="974"/>
      <c r="OBO19" s="974"/>
      <c r="OBP19" s="974"/>
      <c r="OBQ19" s="974"/>
      <c r="OBR19" s="974"/>
      <c r="OBS19" s="974"/>
      <c r="OBT19" s="974"/>
      <c r="OBU19" s="974"/>
      <c r="OBV19" s="974"/>
      <c r="OBW19" s="974"/>
      <c r="OBX19" s="974"/>
      <c r="OBY19" s="974"/>
      <c r="OBZ19" s="974"/>
      <c r="OCA19" s="974"/>
      <c r="OCB19" s="974"/>
      <c r="OCC19" s="974"/>
      <c r="OCD19" s="974"/>
      <c r="OCE19" s="974"/>
      <c r="OCF19" s="974"/>
      <c r="OCG19" s="974"/>
      <c r="OCH19" s="974"/>
      <c r="OCI19" s="974"/>
      <c r="OCJ19" s="974"/>
      <c r="OCK19" s="974"/>
      <c r="OCL19" s="974"/>
      <c r="OCM19" s="974"/>
      <c r="OCN19" s="974"/>
      <c r="OCO19" s="974"/>
      <c r="OCP19" s="974"/>
      <c r="OCQ19" s="974"/>
      <c r="OCR19" s="974"/>
      <c r="OCS19" s="974"/>
      <c r="OCT19" s="974"/>
      <c r="OCU19" s="974"/>
      <c r="OCV19" s="974"/>
      <c r="OCW19" s="974"/>
      <c r="OCX19" s="974"/>
      <c r="OCY19" s="974"/>
      <c r="OCZ19" s="974"/>
      <c r="ODA19" s="974"/>
      <c r="ODB19" s="974"/>
      <c r="ODC19" s="974"/>
      <c r="ODD19" s="974"/>
      <c r="ODE19" s="974"/>
      <c r="ODF19" s="974"/>
      <c r="ODG19" s="974"/>
      <c r="ODH19" s="974"/>
      <c r="ODI19" s="974"/>
      <c r="ODJ19" s="974"/>
      <c r="ODK19" s="974"/>
      <c r="ODL19" s="974"/>
      <c r="ODM19" s="974"/>
      <c r="ODN19" s="974"/>
      <c r="ODO19" s="974"/>
      <c r="ODP19" s="974"/>
      <c r="ODQ19" s="974"/>
      <c r="ODR19" s="974"/>
      <c r="ODS19" s="974"/>
      <c r="ODT19" s="974"/>
      <c r="ODU19" s="974"/>
      <c r="ODV19" s="974"/>
      <c r="ODW19" s="974"/>
      <c r="ODX19" s="974"/>
      <c r="ODY19" s="974"/>
      <c r="ODZ19" s="974"/>
      <c r="OEA19" s="974"/>
      <c r="OEB19" s="974"/>
      <c r="OEC19" s="974"/>
      <c r="OED19" s="974"/>
      <c r="OEE19" s="974"/>
      <c r="OEF19" s="974"/>
      <c r="OEG19" s="974"/>
      <c r="OEH19" s="974"/>
      <c r="OEI19" s="974"/>
      <c r="OEJ19" s="974"/>
      <c r="OEK19" s="974"/>
      <c r="OEL19" s="974"/>
      <c r="OEM19" s="974"/>
      <c r="OEN19" s="974"/>
      <c r="OEO19" s="974"/>
      <c r="OEP19" s="974"/>
      <c r="OEQ19" s="974"/>
      <c r="OER19" s="974"/>
      <c r="OES19" s="974"/>
      <c r="OET19" s="974"/>
      <c r="OEU19" s="974"/>
      <c r="OEV19" s="974"/>
      <c r="OEW19" s="974"/>
      <c r="OEX19" s="974"/>
      <c r="OEY19" s="974"/>
      <c r="OEZ19" s="974"/>
      <c r="OFA19" s="974"/>
      <c r="OFB19" s="974"/>
      <c r="OFC19" s="974"/>
      <c r="OFD19" s="974"/>
      <c r="OFE19" s="974"/>
      <c r="OFF19" s="974"/>
      <c r="OFG19" s="974"/>
      <c r="OFH19" s="974"/>
      <c r="OFI19" s="974"/>
      <c r="OFJ19" s="974"/>
      <c r="OFK19" s="974"/>
      <c r="OFL19" s="974"/>
      <c r="OFM19" s="974"/>
      <c r="OFN19" s="974"/>
      <c r="OFO19" s="974"/>
      <c r="OFP19" s="974"/>
      <c r="OFQ19" s="974"/>
      <c r="OFR19" s="974"/>
      <c r="OFS19" s="974"/>
      <c r="OFT19" s="974"/>
      <c r="OFU19" s="974"/>
      <c r="OFV19" s="974"/>
      <c r="OFW19" s="974"/>
      <c r="OFX19" s="974"/>
      <c r="OFY19" s="974"/>
      <c r="OFZ19" s="974"/>
      <c r="OGA19" s="974"/>
      <c r="OGB19" s="974"/>
      <c r="OGC19" s="974"/>
      <c r="OGD19" s="974"/>
      <c r="OGE19" s="974"/>
      <c r="OGF19" s="974"/>
      <c r="OGG19" s="974"/>
      <c r="OGH19" s="974"/>
      <c r="OGI19" s="974"/>
      <c r="OGJ19" s="974"/>
      <c r="OGK19" s="974"/>
      <c r="OGL19" s="974"/>
      <c r="OGM19" s="974"/>
      <c r="OGN19" s="974"/>
      <c r="OGO19" s="974"/>
      <c r="OGP19" s="974"/>
      <c r="OGQ19" s="974"/>
      <c r="OGR19" s="974"/>
      <c r="OGS19" s="974"/>
      <c r="OGT19" s="974"/>
      <c r="OGU19" s="974"/>
      <c r="OGV19" s="974"/>
      <c r="OGW19" s="974"/>
      <c r="OGX19" s="974"/>
      <c r="OGY19" s="974"/>
      <c r="OGZ19" s="974"/>
      <c r="OHA19" s="974"/>
      <c r="OHB19" s="974"/>
      <c r="OHC19" s="974"/>
      <c r="OHD19" s="974"/>
      <c r="OHE19" s="974"/>
      <c r="OHF19" s="974"/>
      <c r="OHG19" s="974"/>
      <c r="OHH19" s="974"/>
      <c r="OHI19" s="974"/>
      <c r="OHJ19" s="974"/>
      <c r="OHK19" s="974"/>
      <c r="OHL19" s="974"/>
      <c r="OHM19" s="974"/>
      <c r="OHN19" s="974"/>
      <c r="OHO19" s="974"/>
      <c r="OHP19" s="974"/>
      <c r="OHQ19" s="974"/>
      <c r="OHR19" s="974"/>
      <c r="OHS19" s="974"/>
      <c r="OHT19" s="974"/>
      <c r="OHU19" s="974"/>
      <c r="OHV19" s="974"/>
      <c r="OHW19" s="974"/>
      <c r="OHX19" s="974"/>
      <c r="OHY19" s="974"/>
      <c r="OHZ19" s="974"/>
      <c r="OIA19" s="974"/>
      <c r="OIB19" s="974"/>
      <c r="OIC19" s="974"/>
      <c r="OID19" s="974"/>
      <c r="OIE19" s="974"/>
      <c r="OIF19" s="974"/>
      <c r="OIG19" s="974"/>
      <c r="OIH19" s="974"/>
      <c r="OII19" s="974"/>
      <c r="OIJ19" s="974"/>
      <c r="OIK19" s="974"/>
      <c r="OIL19" s="974"/>
      <c r="OIM19" s="974"/>
      <c r="OIN19" s="974"/>
      <c r="OIO19" s="974"/>
      <c r="OIP19" s="974"/>
      <c r="OIQ19" s="974"/>
      <c r="OIR19" s="974"/>
      <c r="OIS19" s="974"/>
      <c r="OIT19" s="974"/>
      <c r="OIU19" s="974"/>
      <c r="OIV19" s="974"/>
      <c r="OIW19" s="974"/>
      <c r="OIX19" s="974"/>
      <c r="OIY19" s="974"/>
      <c r="OIZ19" s="974"/>
      <c r="OJA19" s="974"/>
      <c r="OJB19" s="974"/>
      <c r="OJC19" s="974"/>
      <c r="OJD19" s="974"/>
      <c r="OJE19" s="974"/>
      <c r="OJF19" s="974"/>
      <c r="OJG19" s="974"/>
      <c r="OJH19" s="974"/>
      <c r="OJI19" s="974"/>
      <c r="OJJ19" s="974"/>
      <c r="OJK19" s="974"/>
      <c r="OJL19" s="974"/>
      <c r="OJM19" s="974"/>
      <c r="OJN19" s="974"/>
      <c r="OJO19" s="974"/>
      <c r="OJP19" s="974"/>
      <c r="OJQ19" s="974"/>
      <c r="OJR19" s="974"/>
      <c r="OJS19" s="974"/>
      <c r="OJT19" s="974"/>
      <c r="OJU19" s="974"/>
      <c r="OJV19" s="974"/>
      <c r="OJW19" s="974"/>
      <c r="OJX19" s="974"/>
      <c r="OJY19" s="974"/>
      <c r="OJZ19" s="974"/>
      <c r="OKA19" s="974"/>
      <c r="OKB19" s="974"/>
      <c r="OKC19" s="974"/>
      <c r="OKD19" s="974"/>
      <c r="OKE19" s="974"/>
      <c r="OKF19" s="974"/>
      <c r="OKG19" s="974"/>
      <c r="OKH19" s="974"/>
      <c r="OKI19" s="974"/>
      <c r="OKJ19" s="974"/>
      <c r="OKK19" s="974"/>
      <c r="OKL19" s="974"/>
      <c r="OKM19" s="974"/>
      <c r="OKN19" s="974"/>
      <c r="OKO19" s="974"/>
      <c r="OKP19" s="974"/>
      <c r="OKQ19" s="974"/>
      <c r="OKR19" s="974"/>
      <c r="OKS19" s="974"/>
      <c r="OKT19" s="974"/>
      <c r="OKU19" s="974"/>
      <c r="OKV19" s="974"/>
      <c r="OKW19" s="974"/>
      <c r="OKX19" s="974"/>
      <c r="OKY19" s="974"/>
      <c r="OKZ19" s="974"/>
      <c r="OLA19" s="974"/>
      <c r="OLB19" s="974"/>
      <c r="OLC19" s="974"/>
      <c r="OLD19" s="974"/>
      <c r="OLE19" s="974"/>
      <c r="OLF19" s="974"/>
      <c r="OLG19" s="974"/>
      <c r="OLH19" s="974"/>
      <c r="OLI19" s="974"/>
      <c r="OLJ19" s="974"/>
      <c r="OLK19" s="974"/>
      <c r="OLL19" s="974"/>
      <c r="OLM19" s="974"/>
      <c r="OLN19" s="974"/>
      <c r="OLO19" s="974"/>
      <c r="OLP19" s="974"/>
      <c r="OLQ19" s="974"/>
      <c r="OLR19" s="974"/>
      <c r="OLS19" s="974"/>
      <c r="OLT19" s="974"/>
      <c r="OLU19" s="974"/>
      <c r="OLV19" s="974"/>
      <c r="OLW19" s="974"/>
      <c r="OLX19" s="974"/>
      <c r="OLY19" s="974"/>
      <c r="OLZ19" s="974"/>
      <c r="OMA19" s="974"/>
      <c r="OMB19" s="974"/>
      <c r="OMC19" s="974"/>
      <c r="OMD19" s="974"/>
      <c r="OME19" s="974"/>
      <c r="OMF19" s="974"/>
      <c r="OMG19" s="974"/>
      <c r="OMH19" s="974"/>
      <c r="OMI19" s="974"/>
      <c r="OMJ19" s="974"/>
      <c r="OMK19" s="974"/>
      <c r="OML19" s="974"/>
      <c r="OMM19" s="974"/>
      <c r="OMN19" s="974"/>
      <c r="OMO19" s="974"/>
      <c r="OMP19" s="974"/>
      <c r="OMQ19" s="974"/>
      <c r="OMR19" s="974"/>
      <c r="OMS19" s="974"/>
      <c r="OMT19" s="974"/>
      <c r="OMU19" s="974"/>
      <c r="OMV19" s="974"/>
      <c r="OMW19" s="974"/>
      <c r="OMX19" s="974"/>
      <c r="OMY19" s="974"/>
      <c r="OMZ19" s="974"/>
      <c r="ONA19" s="974"/>
      <c r="ONB19" s="974"/>
      <c r="ONC19" s="974"/>
      <c r="OND19" s="974"/>
      <c r="ONE19" s="974"/>
      <c r="ONF19" s="974"/>
      <c r="ONG19" s="974"/>
      <c r="ONH19" s="974"/>
      <c r="ONI19" s="974"/>
      <c r="ONJ19" s="974"/>
      <c r="ONK19" s="974"/>
      <c r="ONL19" s="974"/>
      <c r="ONM19" s="974"/>
      <c r="ONN19" s="974"/>
      <c r="ONO19" s="974"/>
      <c r="ONP19" s="974"/>
      <c r="ONQ19" s="974"/>
      <c r="ONR19" s="974"/>
      <c r="ONS19" s="974"/>
      <c r="ONT19" s="974"/>
      <c r="ONU19" s="974"/>
      <c r="ONV19" s="974"/>
      <c r="ONW19" s="974"/>
      <c r="ONX19" s="974"/>
      <c r="ONY19" s="974"/>
      <c r="ONZ19" s="974"/>
      <c r="OOA19" s="974"/>
      <c r="OOB19" s="974"/>
      <c r="OOC19" s="974"/>
      <c r="OOD19" s="974"/>
      <c r="OOE19" s="974"/>
      <c r="OOF19" s="974"/>
      <c r="OOG19" s="974"/>
      <c r="OOH19" s="974"/>
      <c r="OOI19" s="974"/>
      <c r="OOJ19" s="974"/>
      <c r="OOK19" s="974"/>
      <c r="OOL19" s="974"/>
      <c r="OOM19" s="974"/>
      <c r="OON19" s="974"/>
      <c r="OOO19" s="974"/>
      <c r="OOP19" s="974"/>
      <c r="OOQ19" s="974"/>
      <c r="OOR19" s="974"/>
      <c r="OOS19" s="974"/>
      <c r="OOT19" s="974"/>
      <c r="OOU19" s="974"/>
      <c r="OOV19" s="974"/>
      <c r="OOW19" s="974"/>
      <c r="OOX19" s="974"/>
      <c r="OOY19" s="974"/>
      <c r="OOZ19" s="974"/>
      <c r="OPA19" s="974"/>
      <c r="OPB19" s="974"/>
      <c r="OPC19" s="974"/>
      <c r="OPD19" s="974"/>
      <c r="OPE19" s="974"/>
      <c r="OPF19" s="974"/>
      <c r="OPG19" s="974"/>
      <c r="OPH19" s="974"/>
      <c r="OPI19" s="974"/>
      <c r="OPJ19" s="974"/>
      <c r="OPK19" s="974"/>
      <c r="OPL19" s="974"/>
      <c r="OPM19" s="974"/>
      <c r="OPN19" s="974"/>
      <c r="OPO19" s="974"/>
      <c r="OPP19" s="974"/>
      <c r="OPQ19" s="974"/>
      <c r="OPR19" s="974"/>
      <c r="OPS19" s="974"/>
      <c r="OPT19" s="974"/>
      <c r="OPU19" s="974"/>
      <c r="OPV19" s="974"/>
      <c r="OPW19" s="974"/>
      <c r="OPX19" s="974"/>
      <c r="OPY19" s="974"/>
      <c r="OPZ19" s="974"/>
      <c r="OQA19" s="974"/>
      <c r="OQB19" s="974"/>
      <c r="OQC19" s="974"/>
      <c r="OQD19" s="974"/>
      <c r="OQE19" s="974"/>
      <c r="OQF19" s="974"/>
      <c r="OQG19" s="974"/>
      <c r="OQH19" s="974"/>
      <c r="OQI19" s="974"/>
      <c r="OQJ19" s="974"/>
      <c r="OQK19" s="974"/>
      <c r="OQL19" s="974"/>
      <c r="OQM19" s="974"/>
      <c r="OQN19" s="974"/>
      <c r="OQO19" s="974"/>
      <c r="OQP19" s="974"/>
      <c r="OQQ19" s="974"/>
      <c r="OQR19" s="974"/>
      <c r="OQS19" s="974"/>
      <c r="OQT19" s="974"/>
      <c r="OQU19" s="974"/>
      <c r="OQV19" s="974"/>
      <c r="OQW19" s="974"/>
      <c r="OQX19" s="974"/>
      <c r="OQY19" s="974"/>
      <c r="OQZ19" s="974"/>
      <c r="ORA19" s="974"/>
      <c r="ORB19" s="974"/>
      <c r="ORC19" s="974"/>
      <c r="ORD19" s="974"/>
      <c r="ORE19" s="974"/>
      <c r="ORF19" s="974"/>
      <c r="ORG19" s="974"/>
      <c r="ORH19" s="974"/>
      <c r="ORI19" s="974"/>
      <c r="ORJ19" s="974"/>
      <c r="ORK19" s="974"/>
      <c r="ORL19" s="974"/>
      <c r="ORM19" s="974"/>
      <c r="ORN19" s="974"/>
      <c r="ORO19" s="974"/>
      <c r="ORP19" s="974"/>
      <c r="ORQ19" s="974"/>
      <c r="ORR19" s="974"/>
      <c r="ORS19" s="974"/>
      <c r="ORT19" s="974"/>
      <c r="ORU19" s="974"/>
      <c r="ORV19" s="974"/>
      <c r="ORW19" s="974"/>
      <c r="ORX19" s="974"/>
      <c r="ORY19" s="974"/>
      <c r="ORZ19" s="974"/>
      <c r="OSA19" s="974"/>
      <c r="OSB19" s="974"/>
      <c r="OSC19" s="974"/>
      <c r="OSD19" s="974"/>
      <c r="OSE19" s="974"/>
      <c r="OSF19" s="974"/>
      <c r="OSG19" s="974"/>
      <c r="OSH19" s="974"/>
      <c r="OSI19" s="974"/>
      <c r="OSJ19" s="974"/>
      <c r="OSK19" s="974"/>
      <c r="OSL19" s="974"/>
      <c r="OSM19" s="974"/>
      <c r="OSN19" s="974"/>
      <c r="OSO19" s="974"/>
      <c r="OSP19" s="974"/>
      <c r="OSQ19" s="974"/>
      <c r="OSR19" s="974"/>
      <c r="OSS19" s="974"/>
      <c r="OST19" s="974"/>
      <c r="OSU19" s="974"/>
      <c r="OSV19" s="974"/>
      <c r="OSW19" s="974"/>
      <c r="OSX19" s="974"/>
      <c r="OSY19" s="974"/>
      <c r="OSZ19" s="974"/>
      <c r="OTA19" s="974"/>
      <c r="OTB19" s="974"/>
      <c r="OTC19" s="974"/>
      <c r="OTD19" s="974"/>
      <c r="OTE19" s="974"/>
      <c r="OTF19" s="974"/>
      <c r="OTG19" s="974"/>
      <c r="OTH19" s="974"/>
      <c r="OTI19" s="974"/>
      <c r="OTJ19" s="974"/>
      <c r="OTK19" s="974"/>
      <c r="OTL19" s="974"/>
      <c r="OTM19" s="974"/>
      <c r="OTN19" s="974"/>
      <c r="OTO19" s="974"/>
      <c r="OTP19" s="974"/>
      <c r="OTQ19" s="974"/>
      <c r="OTR19" s="974"/>
      <c r="OTS19" s="974"/>
      <c r="OTT19" s="974"/>
      <c r="OTU19" s="974"/>
      <c r="OTV19" s="974"/>
      <c r="OTW19" s="974"/>
      <c r="OTX19" s="974"/>
      <c r="OTY19" s="974"/>
      <c r="OTZ19" s="974"/>
      <c r="OUA19" s="974"/>
      <c r="OUB19" s="974"/>
      <c r="OUC19" s="974"/>
      <c r="OUD19" s="974"/>
      <c r="OUE19" s="974"/>
      <c r="OUF19" s="974"/>
      <c r="OUG19" s="974"/>
      <c r="OUH19" s="974"/>
      <c r="OUI19" s="974"/>
      <c r="OUJ19" s="974"/>
      <c r="OUK19" s="974"/>
      <c r="OUL19" s="974"/>
      <c r="OUM19" s="974"/>
      <c r="OUN19" s="974"/>
      <c r="OUO19" s="974"/>
      <c r="OUP19" s="974"/>
      <c r="OUQ19" s="974"/>
      <c r="OUR19" s="974"/>
      <c r="OUS19" s="974"/>
      <c r="OUT19" s="974"/>
      <c r="OUU19" s="974"/>
      <c r="OUV19" s="974"/>
      <c r="OUW19" s="974"/>
      <c r="OUX19" s="974"/>
      <c r="OUY19" s="974"/>
      <c r="OUZ19" s="974"/>
      <c r="OVA19" s="974"/>
      <c r="OVB19" s="974"/>
      <c r="OVC19" s="974"/>
      <c r="OVD19" s="974"/>
      <c r="OVE19" s="974"/>
      <c r="OVF19" s="974"/>
      <c r="OVG19" s="974"/>
      <c r="OVH19" s="974"/>
      <c r="OVI19" s="974"/>
      <c r="OVJ19" s="974"/>
      <c r="OVK19" s="974"/>
      <c r="OVL19" s="974"/>
      <c r="OVM19" s="974"/>
      <c r="OVN19" s="974"/>
      <c r="OVO19" s="974"/>
      <c r="OVP19" s="974"/>
      <c r="OVQ19" s="974"/>
      <c r="OVR19" s="974"/>
      <c r="OVS19" s="974"/>
      <c r="OVT19" s="974"/>
      <c r="OVU19" s="974"/>
      <c r="OVV19" s="974"/>
      <c r="OVW19" s="974"/>
      <c r="OVX19" s="974"/>
      <c r="OVY19" s="974"/>
      <c r="OVZ19" s="974"/>
      <c r="OWA19" s="974"/>
      <c r="OWB19" s="974"/>
      <c r="OWC19" s="974"/>
      <c r="OWD19" s="974"/>
      <c r="OWE19" s="974"/>
      <c r="OWF19" s="974"/>
      <c r="OWG19" s="974"/>
      <c r="OWH19" s="974"/>
      <c r="OWI19" s="974"/>
      <c r="OWJ19" s="974"/>
      <c r="OWK19" s="974"/>
      <c r="OWL19" s="974"/>
      <c r="OWM19" s="974"/>
      <c r="OWN19" s="974"/>
      <c r="OWO19" s="974"/>
      <c r="OWP19" s="974"/>
      <c r="OWQ19" s="974"/>
      <c r="OWR19" s="974"/>
      <c r="OWS19" s="974"/>
      <c r="OWT19" s="974"/>
      <c r="OWU19" s="974"/>
      <c r="OWV19" s="974"/>
      <c r="OWW19" s="974"/>
      <c r="OWX19" s="974"/>
      <c r="OWY19" s="974"/>
      <c r="OWZ19" s="974"/>
      <c r="OXA19" s="974"/>
      <c r="OXB19" s="974"/>
      <c r="OXC19" s="974"/>
      <c r="OXD19" s="974"/>
      <c r="OXE19" s="974"/>
      <c r="OXF19" s="974"/>
      <c r="OXG19" s="974"/>
      <c r="OXH19" s="974"/>
      <c r="OXI19" s="974"/>
      <c r="OXJ19" s="974"/>
      <c r="OXK19" s="974"/>
      <c r="OXL19" s="974"/>
      <c r="OXM19" s="974"/>
      <c r="OXN19" s="974"/>
      <c r="OXO19" s="974"/>
      <c r="OXP19" s="974"/>
      <c r="OXQ19" s="974"/>
      <c r="OXR19" s="974"/>
      <c r="OXS19" s="974"/>
      <c r="OXT19" s="974"/>
      <c r="OXU19" s="974"/>
      <c r="OXV19" s="974"/>
      <c r="OXW19" s="974"/>
      <c r="OXX19" s="974"/>
      <c r="OXY19" s="974"/>
      <c r="OXZ19" s="974"/>
      <c r="OYA19" s="974"/>
      <c r="OYB19" s="974"/>
      <c r="OYC19" s="974"/>
      <c r="OYD19" s="974"/>
      <c r="OYE19" s="974"/>
      <c r="OYF19" s="974"/>
      <c r="OYG19" s="974"/>
      <c r="OYH19" s="974"/>
      <c r="OYI19" s="974"/>
      <c r="OYJ19" s="974"/>
      <c r="OYK19" s="974"/>
      <c r="OYL19" s="974"/>
      <c r="OYM19" s="974"/>
      <c r="OYN19" s="974"/>
      <c r="OYO19" s="974"/>
      <c r="OYP19" s="974"/>
      <c r="OYQ19" s="974"/>
      <c r="OYR19" s="974"/>
      <c r="OYS19" s="974"/>
      <c r="OYT19" s="974"/>
      <c r="OYU19" s="974"/>
      <c r="OYV19" s="974"/>
      <c r="OYW19" s="974"/>
      <c r="OYX19" s="974"/>
      <c r="OYY19" s="974"/>
      <c r="OYZ19" s="974"/>
      <c r="OZA19" s="974"/>
      <c r="OZB19" s="974"/>
      <c r="OZC19" s="974"/>
      <c r="OZD19" s="974"/>
      <c r="OZE19" s="974"/>
      <c r="OZF19" s="974"/>
      <c r="OZG19" s="974"/>
      <c r="OZH19" s="974"/>
      <c r="OZI19" s="974"/>
      <c r="OZJ19" s="974"/>
      <c r="OZK19" s="974"/>
      <c r="OZL19" s="974"/>
      <c r="OZM19" s="974"/>
      <c r="OZN19" s="974"/>
      <c r="OZO19" s="974"/>
      <c r="OZP19" s="974"/>
      <c r="OZQ19" s="974"/>
      <c r="OZR19" s="974"/>
      <c r="OZS19" s="974"/>
      <c r="OZT19" s="974"/>
      <c r="OZU19" s="974"/>
      <c r="OZV19" s="974"/>
      <c r="OZW19" s="974"/>
      <c r="OZX19" s="974"/>
      <c r="OZY19" s="974"/>
      <c r="OZZ19" s="974"/>
      <c r="PAA19" s="974"/>
      <c r="PAB19" s="974"/>
      <c r="PAC19" s="974"/>
      <c r="PAD19" s="974"/>
      <c r="PAE19" s="974"/>
      <c r="PAF19" s="974"/>
      <c r="PAG19" s="974"/>
      <c r="PAH19" s="974"/>
      <c r="PAI19" s="974"/>
      <c r="PAJ19" s="974"/>
      <c r="PAK19" s="974"/>
      <c r="PAL19" s="974"/>
      <c r="PAM19" s="974"/>
      <c r="PAN19" s="974"/>
      <c r="PAO19" s="974"/>
      <c r="PAP19" s="974"/>
      <c r="PAQ19" s="974"/>
      <c r="PAR19" s="974"/>
      <c r="PAS19" s="974"/>
      <c r="PAT19" s="974"/>
      <c r="PAU19" s="974"/>
      <c r="PAV19" s="974"/>
      <c r="PAW19" s="974"/>
      <c r="PAX19" s="974"/>
      <c r="PAY19" s="974"/>
      <c r="PAZ19" s="974"/>
      <c r="PBA19" s="974"/>
      <c r="PBB19" s="974"/>
      <c r="PBC19" s="974"/>
      <c r="PBD19" s="974"/>
      <c r="PBE19" s="974"/>
      <c r="PBF19" s="974"/>
      <c r="PBG19" s="974"/>
      <c r="PBH19" s="974"/>
      <c r="PBI19" s="974"/>
      <c r="PBJ19" s="974"/>
      <c r="PBK19" s="974"/>
      <c r="PBL19" s="974"/>
      <c r="PBM19" s="974"/>
      <c r="PBN19" s="974"/>
      <c r="PBO19" s="974"/>
      <c r="PBP19" s="974"/>
      <c r="PBQ19" s="974"/>
      <c r="PBR19" s="974"/>
      <c r="PBS19" s="974"/>
      <c r="PBT19" s="974"/>
      <c r="PBU19" s="974"/>
      <c r="PBV19" s="974"/>
      <c r="PBW19" s="974"/>
      <c r="PBX19" s="974"/>
      <c r="PBY19" s="974"/>
      <c r="PBZ19" s="974"/>
      <c r="PCA19" s="974"/>
      <c r="PCB19" s="974"/>
      <c r="PCC19" s="974"/>
      <c r="PCD19" s="974"/>
      <c r="PCE19" s="974"/>
      <c r="PCF19" s="974"/>
      <c r="PCG19" s="974"/>
      <c r="PCH19" s="974"/>
      <c r="PCI19" s="974"/>
      <c r="PCJ19" s="974"/>
      <c r="PCK19" s="974"/>
      <c r="PCL19" s="974"/>
      <c r="PCM19" s="974"/>
      <c r="PCN19" s="974"/>
      <c r="PCO19" s="974"/>
      <c r="PCP19" s="974"/>
      <c r="PCQ19" s="974"/>
      <c r="PCR19" s="974"/>
      <c r="PCS19" s="974"/>
      <c r="PCT19" s="974"/>
      <c r="PCU19" s="974"/>
      <c r="PCV19" s="974"/>
      <c r="PCW19" s="974"/>
      <c r="PCX19" s="974"/>
      <c r="PCY19" s="974"/>
      <c r="PCZ19" s="974"/>
      <c r="PDA19" s="974"/>
      <c r="PDB19" s="974"/>
      <c r="PDC19" s="974"/>
      <c r="PDD19" s="974"/>
      <c r="PDE19" s="974"/>
      <c r="PDF19" s="974"/>
      <c r="PDG19" s="974"/>
      <c r="PDH19" s="974"/>
      <c r="PDI19" s="974"/>
      <c r="PDJ19" s="974"/>
      <c r="PDK19" s="974"/>
      <c r="PDL19" s="974"/>
      <c r="PDM19" s="974"/>
      <c r="PDN19" s="974"/>
      <c r="PDO19" s="974"/>
      <c r="PDP19" s="974"/>
      <c r="PDQ19" s="974"/>
      <c r="PDR19" s="974"/>
      <c r="PDS19" s="974"/>
      <c r="PDT19" s="974"/>
      <c r="PDU19" s="974"/>
      <c r="PDV19" s="974"/>
      <c r="PDW19" s="974"/>
      <c r="PDX19" s="974"/>
      <c r="PDY19" s="974"/>
      <c r="PDZ19" s="974"/>
      <c r="PEA19" s="974"/>
      <c r="PEB19" s="974"/>
      <c r="PEC19" s="974"/>
      <c r="PED19" s="974"/>
      <c r="PEE19" s="974"/>
      <c r="PEF19" s="974"/>
      <c r="PEG19" s="974"/>
      <c r="PEH19" s="974"/>
      <c r="PEI19" s="974"/>
      <c r="PEJ19" s="974"/>
      <c r="PEK19" s="974"/>
      <c r="PEL19" s="974"/>
      <c r="PEM19" s="974"/>
      <c r="PEN19" s="974"/>
      <c r="PEO19" s="974"/>
      <c r="PEP19" s="974"/>
      <c r="PEQ19" s="974"/>
      <c r="PER19" s="974"/>
      <c r="PES19" s="974"/>
      <c r="PET19" s="974"/>
      <c r="PEU19" s="974"/>
      <c r="PEV19" s="974"/>
      <c r="PEW19" s="974"/>
      <c r="PEX19" s="974"/>
      <c r="PEY19" s="974"/>
      <c r="PEZ19" s="974"/>
      <c r="PFA19" s="974"/>
      <c r="PFB19" s="974"/>
      <c r="PFC19" s="974"/>
      <c r="PFD19" s="974"/>
      <c r="PFE19" s="974"/>
      <c r="PFF19" s="974"/>
      <c r="PFG19" s="974"/>
      <c r="PFH19" s="974"/>
      <c r="PFI19" s="974"/>
      <c r="PFJ19" s="974"/>
      <c r="PFK19" s="974"/>
      <c r="PFL19" s="974"/>
      <c r="PFM19" s="974"/>
      <c r="PFN19" s="974"/>
      <c r="PFO19" s="974"/>
      <c r="PFP19" s="974"/>
      <c r="PFQ19" s="974"/>
      <c r="PFR19" s="974"/>
      <c r="PFS19" s="974"/>
      <c r="PFT19" s="974"/>
      <c r="PFU19" s="974"/>
      <c r="PFV19" s="974"/>
      <c r="PFW19" s="974"/>
      <c r="PFX19" s="974"/>
      <c r="PFY19" s="974"/>
      <c r="PFZ19" s="974"/>
      <c r="PGA19" s="974"/>
      <c r="PGB19" s="974"/>
      <c r="PGC19" s="974"/>
      <c r="PGD19" s="974"/>
      <c r="PGE19" s="974"/>
      <c r="PGF19" s="974"/>
      <c r="PGG19" s="974"/>
      <c r="PGH19" s="974"/>
      <c r="PGI19" s="974"/>
      <c r="PGJ19" s="974"/>
      <c r="PGK19" s="974"/>
      <c r="PGL19" s="974"/>
      <c r="PGM19" s="974"/>
      <c r="PGN19" s="974"/>
      <c r="PGO19" s="974"/>
      <c r="PGP19" s="974"/>
      <c r="PGQ19" s="974"/>
      <c r="PGR19" s="974"/>
      <c r="PGS19" s="974"/>
      <c r="PGT19" s="974"/>
      <c r="PGU19" s="974"/>
      <c r="PGV19" s="974"/>
      <c r="PGW19" s="974"/>
      <c r="PGX19" s="974"/>
      <c r="PGY19" s="974"/>
      <c r="PGZ19" s="974"/>
      <c r="PHA19" s="974"/>
      <c r="PHB19" s="974"/>
      <c r="PHC19" s="974"/>
      <c r="PHD19" s="974"/>
      <c r="PHE19" s="974"/>
      <c r="PHF19" s="974"/>
      <c r="PHG19" s="974"/>
      <c r="PHH19" s="974"/>
      <c r="PHI19" s="974"/>
      <c r="PHJ19" s="974"/>
      <c r="PHK19" s="974"/>
      <c r="PHL19" s="974"/>
      <c r="PHM19" s="974"/>
      <c r="PHN19" s="974"/>
      <c r="PHO19" s="974"/>
      <c r="PHP19" s="974"/>
      <c r="PHQ19" s="974"/>
      <c r="PHR19" s="974"/>
      <c r="PHS19" s="974"/>
      <c r="PHT19" s="974"/>
      <c r="PHU19" s="974"/>
      <c r="PHV19" s="974"/>
      <c r="PHW19" s="974"/>
      <c r="PHX19" s="974"/>
      <c r="PHY19" s="974"/>
      <c r="PHZ19" s="974"/>
      <c r="PIA19" s="974"/>
      <c r="PIB19" s="974"/>
      <c r="PIC19" s="974"/>
      <c r="PID19" s="974"/>
      <c r="PIE19" s="974"/>
      <c r="PIF19" s="974"/>
      <c r="PIG19" s="974"/>
      <c r="PIH19" s="974"/>
      <c r="PII19" s="974"/>
      <c r="PIJ19" s="974"/>
      <c r="PIK19" s="974"/>
      <c r="PIL19" s="974"/>
      <c r="PIM19" s="974"/>
      <c r="PIN19" s="974"/>
      <c r="PIO19" s="974"/>
      <c r="PIP19" s="974"/>
      <c r="PIQ19" s="974"/>
      <c r="PIR19" s="974"/>
      <c r="PIS19" s="974"/>
      <c r="PIT19" s="974"/>
      <c r="PIU19" s="974"/>
      <c r="PIV19" s="974"/>
      <c r="PIW19" s="974"/>
      <c r="PIX19" s="974"/>
      <c r="PIY19" s="974"/>
      <c r="PIZ19" s="974"/>
      <c r="PJA19" s="974"/>
      <c r="PJB19" s="974"/>
      <c r="PJC19" s="974"/>
      <c r="PJD19" s="974"/>
      <c r="PJE19" s="974"/>
      <c r="PJF19" s="974"/>
      <c r="PJG19" s="974"/>
      <c r="PJH19" s="974"/>
      <c r="PJI19" s="974"/>
      <c r="PJJ19" s="974"/>
      <c r="PJK19" s="974"/>
      <c r="PJL19" s="974"/>
      <c r="PJM19" s="974"/>
      <c r="PJN19" s="974"/>
      <c r="PJO19" s="974"/>
      <c r="PJP19" s="974"/>
      <c r="PJQ19" s="974"/>
      <c r="PJR19" s="974"/>
      <c r="PJS19" s="974"/>
      <c r="PJT19" s="974"/>
      <c r="PJU19" s="974"/>
      <c r="PJV19" s="974"/>
      <c r="PJW19" s="974"/>
      <c r="PJX19" s="974"/>
      <c r="PJY19" s="974"/>
      <c r="PJZ19" s="974"/>
      <c r="PKA19" s="974"/>
      <c r="PKB19" s="974"/>
      <c r="PKC19" s="974"/>
      <c r="PKD19" s="974"/>
      <c r="PKE19" s="974"/>
      <c r="PKF19" s="974"/>
      <c r="PKG19" s="974"/>
      <c r="PKH19" s="974"/>
      <c r="PKI19" s="974"/>
      <c r="PKJ19" s="974"/>
      <c r="PKK19" s="974"/>
      <c r="PKL19" s="974"/>
      <c r="PKM19" s="974"/>
      <c r="PKN19" s="974"/>
      <c r="PKO19" s="974"/>
      <c r="PKP19" s="974"/>
      <c r="PKQ19" s="974"/>
      <c r="PKR19" s="974"/>
      <c r="PKS19" s="974"/>
      <c r="PKT19" s="974"/>
      <c r="PKU19" s="974"/>
      <c r="PKV19" s="974"/>
      <c r="PKW19" s="974"/>
      <c r="PKX19" s="974"/>
      <c r="PKY19" s="974"/>
      <c r="PKZ19" s="974"/>
      <c r="PLA19" s="974"/>
      <c r="PLB19" s="974"/>
      <c r="PLC19" s="974"/>
      <c r="PLD19" s="974"/>
      <c r="PLE19" s="974"/>
      <c r="PLF19" s="974"/>
      <c r="PLG19" s="974"/>
      <c r="PLH19" s="974"/>
      <c r="PLI19" s="974"/>
      <c r="PLJ19" s="974"/>
      <c r="PLK19" s="974"/>
      <c r="PLL19" s="974"/>
      <c r="PLM19" s="974"/>
      <c r="PLN19" s="974"/>
      <c r="PLO19" s="974"/>
      <c r="PLP19" s="974"/>
      <c r="PLQ19" s="974"/>
      <c r="PLR19" s="974"/>
      <c r="PLS19" s="974"/>
      <c r="PLT19" s="974"/>
      <c r="PLU19" s="974"/>
      <c r="PLV19" s="974"/>
      <c r="PLW19" s="974"/>
      <c r="PLX19" s="974"/>
      <c r="PLY19" s="974"/>
      <c r="PLZ19" s="974"/>
      <c r="PMA19" s="974"/>
      <c r="PMB19" s="974"/>
      <c r="PMC19" s="974"/>
      <c r="PMD19" s="974"/>
      <c r="PME19" s="974"/>
      <c r="PMF19" s="974"/>
      <c r="PMG19" s="974"/>
      <c r="PMH19" s="974"/>
      <c r="PMI19" s="974"/>
      <c r="PMJ19" s="974"/>
      <c r="PMK19" s="974"/>
      <c r="PML19" s="974"/>
      <c r="PMM19" s="974"/>
      <c r="PMN19" s="974"/>
      <c r="PMO19" s="974"/>
      <c r="PMP19" s="974"/>
      <c r="PMQ19" s="974"/>
      <c r="PMR19" s="974"/>
      <c r="PMS19" s="974"/>
      <c r="PMT19" s="974"/>
      <c r="PMU19" s="974"/>
      <c r="PMV19" s="974"/>
      <c r="PMW19" s="974"/>
      <c r="PMX19" s="974"/>
      <c r="PMY19" s="974"/>
      <c r="PMZ19" s="974"/>
      <c r="PNA19" s="974"/>
      <c r="PNB19" s="974"/>
      <c r="PNC19" s="974"/>
      <c r="PND19" s="974"/>
      <c r="PNE19" s="974"/>
      <c r="PNF19" s="974"/>
      <c r="PNG19" s="974"/>
      <c r="PNH19" s="974"/>
      <c r="PNI19" s="974"/>
      <c r="PNJ19" s="974"/>
      <c r="PNK19" s="974"/>
      <c r="PNL19" s="974"/>
      <c r="PNM19" s="974"/>
      <c r="PNN19" s="974"/>
      <c r="PNO19" s="974"/>
      <c r="PNP19" s="974"/>
      <c r="PNQ19" s="974"/>
      <c r="PNR19" s="974"/>
      <c r="PNS19" s="974"/>
      <c r="PNT19" s="974"/>
      <c r="PNU19" s="974"/>
      <c r="PNV19" s="974"/>
      <c r="PNW19" s="974"/>
      <c r="PNX19" s="974"/>
      <c r="PNY19" s="974"/>
      <c r="PNZ19" s="974"/>
      <c r="POA19" s="974"/>
      <c r="POB19" s="974"/>
      <c r="POC19" s="974"/>
      <c r="POD19" s="974"/>
      <c r="POE19" s="974"/>
      <c r="POF19" s="974"/>
      <c r="POG19" s="974"/>
      <c r="POH19" s="974"/>
      <c r="POI19" s="974"/>
      <c r="POJ19" s="974"/>
      <c r="POK19" s="974"/>
      <c r="POL19" s="974"/>
      <c r="POM19" s="974"/>
      <c r="PON19" s="974"/>
      <c r="POO19" s="974"/>
      <c r="POP19" s="974"/>
      <c r="POQ19" s="974"/>
      <c r="POR19" s="974"/>
      <c r="POS19" s="974"/>
      <c r="POT19" s="974"/>
      <c r="POU19" s="974"/>
      <c r="POV19" s="974"/>
      <c r="POW19" s="974"/>
      <c r="POX19" s="974"/>
      <c r="POY19" s="974"/>
      <c r="POZ19" s="974"/>
      <c r="PPA19" s="974"/>
      <c r="PPB19" s="974"/>
      <c r="PPC19" s="974"/>
      <c r="PPD19" s="974"/>
      <c r="PPE19" s="974"/>
      <c r="PPF19" s="974"/>
      <c r="PPG19" s="974"/>
      <c r="PPH19" s="974"/>
      <c r="PPI19" s="974"/>
      <c r="PPJ19" s="974"/>
      <c r="PPK19" s="974"/>
      <c r="PPL19" s="974"/>
      <c r="PPM19" s="974"/>
      <c r="PPN19" s="974"/>
      <c r="PPO19" s="974"/>
      <c r="PPP19" s="974"/>
      <c r="PPQ19" s="974"/>
      <c r="PPR19" s="974"/>
      <c r="PPS19" s="974"/>
      <c r="PPT19" s="974"/>
      <c r="PPU19" s="974"/>
      <c r="PPV19" s="974"/>
      <c r="PPW19" s="974"/>
      <c r="PPX19" s="974"/>
      <c r="PPY19" s="974"/>
      <c r="PPZ19" s="974"/>
      <c r="PQA19" s="974"/>
      <c r="PQB19" s="974"/>
      <c r="PQC19" s="974"/>
      <c r="PQD19" s="974"/>
      <c r="PQE19" s="974"/>
      <c r="PQF19" s="974"/>
      <c r="PQG19" s="974"/>
      <c r="PQH19" s="974"/>
      <c r="PQI19" s="974"/>
      <c r="PQJ19" s="974"/>
      <c r="PQK19" s="974"/>
      <c r="PQL19" s="974"/>
      <c r="PQM19" s="974"/>
      <c r="PQN19" s="974"/>
      <c r="PQO19" s="974"/>
      <c r="PQP19" s="974"/>
      <c r="PQQ19" s="974"/>
      <c r="PQR19" s="974"/>
      <c r="PQS19" s="974"/>
      <c r="PQT19" s="974"/>
      <c r="PQU19" s="974"/>
      <c r="PQV19" s="974"/>
      <c r="PQW19" s="974"/>
      <c r="PQX19" s="974"/>
      <c r="PQY19" s="974"/>
      <c r="PQZ19" s="974"/>
      <c r="PRA19" s="974"/>
      <c r="PRB19" s="974"/>
      <c r="PRC19" s="974"/>
      <c r="PRD19" s="974"/>
      <c r="PRE19" s="974"/>
      <c r="PRF19" s="974"/>
      <c r="PRG19" s="974"/>
      <c r="PRH19" s="974"/>
      <c r="PRI19" s="974"/>
      <c r="PRJ19" s="974"/>
      <c r="PRK19" s="974"/>
      <c r="PRL19" s="974"/>
      <c r="PRM19" s="974"/>
      <c r="PRN19" s="974"/>
      <c r="PRO19" s="974"/>
      <c r="PRP19" s="974"/>
      <c r="PRQ19" s="974"/>
      <c r="PRR19" s="974"/>
      <c r="PRS19" s="974"/>
      <c r="PRT19" s="974"/>
      <c r="PRU19" s="974"/>
      <c r="PRV19" s="974"/>
      <c r="PRW19" s="974"/>
      <c r="PRX19" s="974"/>
      <c r="PRY19" s="974"/>
      <c r="PRZ19" s="974"/>
      <c r="PSA19" s="974"/>
      <c r="PSB19" s="974"/>
      <c r="PSC19" s="974"/>
      <c r="PSD19" s="974"/>
      <c r="PSE19" s="974"/>
      <c r="PSF19" s="974"/>
      <c r="PSG19" s="974"/>
      <c r="PSH19" s="974"/>
      <c r="PSI19" s="974"/>
      <c r="PSJ19" s="974"/>
      <c r="PSK19" s="974"/>
      <c r="PSL19" s="974"/>
      <c r="PSM19" s="974"/>
      <c r="PSN19" s="974"/>
      <c r="PSO19" s="974"/>
      <c r="PSP19" s="974"/>
      <c r="PSQ19" s="974"/>
      <c r="PSR19" s="974"/>
      <c r="PSS19" s="974"/>
      <c r="PST19" s="974"/>
      <c r="PSU19" s="974"/>
      <c r="PSV19" s="974"/>
      <c r="PSW19" s="974"/>
      <c r="PSX19" s="974"/>
      <c r="PSY19" s="974"/>
      <c r="PSZ19" s="974"/>
      <c r="PTA19" s="974"/>
      <c r="PTB19" s="974"/>
      <c r="PTC19" s="974"/>
      <c r="PTD19" s="974"/>
      <c r="PTE19" s="974"/>
      <c r="PTF19" s="974"/>
      <c r="PTG19" s="974"/>
      <c r="PTH19" s="974"/>
      <c r="PTI19" s="974"/>
      <c r="PTJ19" s="974"/>
      <c r="PTK19" s="974"/>
      <c r="PTL19" s="974"/>
      <c r="PTM19" s="974"/>
      <c r="PTN19" s="974"/>
      <c r="PTO19" s="974"/>
      <c r="PTP19" s="974"/>
      <c r="PTQ19" s="974"/>
      <c r="PTR19" s="974"/>
      <c r="PTS19" s="974"/>
      <c r="PTT19" s="974"/>
      <c r="PTU19" s="974"/>
      <c r="PTV19" s="974"/>
      <c r="PTW19" s="974"/>
      <c r="PTX19" s="974"/>
      <c r="PTY19" s="974"/>
      <c r="PTZ19" s="974"/>
      <c r="PUA19" s="974"/>
      <c r="PUB19" s="974"/>
      <c r="PUC19" s="974"/>
      <c r="PUD19" s="974"/>
      <c r="PUE19" s="974"/>
      <c r="PUF19" s="974"/>
      <c r="PUG19" s="974"/>
      <c r="PUH19" s="974"/>
      <c r="PUI19" s="974"/>
      <c r="PUJ19" s="974"/>
      <c r="PUK19" s="974"/>
      <c r="PUL19" s="974"/>
      <c r="PUM19" s="974"/>
      <c r="PUN19" s="974"/>
      <c r="PUO19" s="974"/>
      <c r="PUP19" s="974"/>
      <c r="PUQ19" s="974"/>
      <c r="PUR19" s="974"/>
      <c r="PUS19" s="974"/>
      <c r="PUT19" s="974"/>
      <c r="PUU19" s="974"/>
      <c r="PUV19" s="974"/>
      <c r="PUW19" s="974"/>
      <c r="PUX19" s="974"/>
      <c r="PUY19" s="974"/>
      <c r="PUZ19" s="974"/>
      <c r="PVA19" s="974"/>
      <c r="PVB19" s="974"/>
      <c r="PVC19" s="974"/>
      <c r="PVD19" s="974"/>
      <c r="PVE19" s="974"/>
      <c r="PVF19" s="974"/>
      <c r="PVG19" s="974"/>
      <c r="PVH19" s="974"/>
      <c r="PVI19" s="974"/>
      <c r="PVJ19" s="974"/>
      <c r="PVK19" s="974"/>
      <c r="PVL19" s="974"/>
      <c r="PVM19" s="974"/>
      <c r="PVN19" s="974"/>
      <c r="PVO19" s="974"/>
      <c r="PVP19" s="974"/>
      <c r="PVQ19" s="974"/>
      <c r="PVR19" s="974"/>
      <c r="PVS19" s="974"/>
      <c r="PVT19" s="974"/>
      <c r="PVU19" s="974"/>
      <c r="PVV19" s="974"/>
      <c r="PVW19" s="974"/>
      <c r="PVX19" s="974"/>
      <c r="PVY19" s="974"/>
      <c r="PVZ19" s="974"/>
      <c r="PWA19" s="974"/>
      <c r="PWB19" s="974"/>
      <c r="PWC19" s="974"/>
      <c r="PWD19" s="974"/>
      <c r="PWE19" s="974"/>
      <c r="PWF19" s="974"/>
      <c r="PWG19" s="974"/>
      <c r="PWH19" s="974"/>
      <c r="PWI19" s="974"/>
      <c r="PWJ19" s="974"/>
      <c r="PWK19" s="974"/>
      <c r="PWL19" s="974"/>
      <c r="PWM19" s="974"/>
      <c r="PWN19" s="974"/>
      <c r="PWO19" s="974"/>
      <c r="PWP19" s="974"/>
      <c r="PWQ19" s="974"/>
      <c r="PWR19" s="974"/>
      <c r="PWS19" s="974"/>
      <c r="PWT19" s="974"/>
      <c r="PWU19" s="974"/>
      <c r="PWV19" s="974"/>
      <c r="PWW19" s="974"/>
      <c r="PWX19" s="974"/>
      <c r="PWY19" s="974"/>
      <c r="PWZ19" s="974"/>
      <c r="PXA19" s="974"/>
      <c r="PXB19" s="974"/>
      <c r="PXC19" s="974"/>
      <c r="PXD19" s="974"/>
      <c r="PXE19" s="974"/>
      <c r="PXF19" s="974"/>
      <c r="PXG19" s="974"/>
      <c r="PXH19" s="974"/>
      <c r="PXI19" s="974"/>
      <c r="PXJ19" s="974"/>
      <c r="PXK19" s="974"/>
      <c r="PXL19" s="974"/>
      <c r="PXM19" s="974"/>
      <c r="PXN19" s="974"/>
      <c r="PXO19" s="974"/>
      <c r="PXP19" s="974"/>
      <c r="PXQ19" s="974"/>
      <c r="PXR19" s="974"/>
      <c r="PXS19" s="974"/>
      <c r="PXT19" s="974"/>
      <c r="PXU19" s="974"/>
      <c r="PXV19" s="974"/>
      <c r="PXW19" s="974"/>
      <c r="PXX19" s="974"/>
      <c r="PXY19" s="974"/>
      <c r="PXZ19" s="974"/>
      <c r="PYA19" s="974"/>
      <c r="PYB19" s="974"/>
      <c r="PYC19" s="974"/>
      <c r="PYD19" s="974"/>
      <c r="PYE19" s="974"/>
      <c r="PYF19" s="974"/>
      <c r="PYG19" s="974"/>
      <c r="PYH19" s="974"/>
      <c r="PYI19" s="974"/>
      <c r="PYJ19" s="974"/>
      <c r="PYK19" s="974"/>
      <c r="PYL19" s="974"/>
      <c r="PYM19" s="974"/>
      <c r="PYN19" s="974"/>
      <c r="PYO19" s="974"/>
      <c r="PYP19" s="974"/>
      <c r="PYQ19" s="974"/>
      <c r="PYR19" s="974"/>
      <c r="PYS19" s="974"/>
      <c r="PYT19" s="974"/>
      <c r="PYU19" s="974"/>
      <c r="PYV19" s="974"/>
      <c r="PYW19" s="974"/>
      <c r="PYX19" s="974"/>
      <c r="PYY19" s="974"/>
      <c r="PYZ19" s="974"/>
      <c r="PZA19" s="974"/>
      <c r="PZB19" s="974"/>
      <c r="PZC19" s="974"/>
      <c r="PZD19" s="974"/>
      <c r="PZE19" s="974"/>
      <c r="PZF19" s="974"/>
      <c r="PZG19" s="974"/>
      <c r="PZH19" s="974"/>
      <c r="PZI19" s="974"/>
      <c r="PZJ19" s="974"/>
      <c r="PZK19" s="974"/>
      <c r="PZL19" s="974"/>
      <c r="PZM19" s="974"/>
      <c r="PZN19" s="974"/>
      <c r="PZO19" s="974"/>
      <c r="PZP19" s="974"/>
      <c r="PZQ19" s="974"/>
      <c r="PZR19" s="974"/>
      <c r="PZS19" s="974"/>
      <c r="PZT19" s="974"/>
      <c r="PZU19" s="974"/>
      <c r="PZV19" s="974"/>
      <c r="PZW19" s="974"/>
      <c r="PZX19" s="974"/>
      <c r="PZY19" s="974"/>
      <c r="PZZ19" s="974"/>
      <c r="QAA19" s="974"/>
      <c r="QAB19" s="974"/>
      <c r="QAC19" s="974"/>
      <c r="QAD19" s="974"/>
      <c r="QAE19" s="974"/>
      <c r="QAF19" s="974"/>
      <c r="QAG19" s="974"/>
      <c r="QAH19" s="974"/>
      <c r="QAI19" s="974"/>
      <c r="QAJ19" s="974"/>
      <c r="QAK19" s="974"/>
      <c r="QAL19" s="974"/>
      <c r="QAM19" s="974"/>
      <c r="QAN19" s="974"/>
      <c r="QAO19" s="974"/>
      <c r="QAP19" s="974"/>
      <c r="QAQ19" s="974"/>
      <c r="QAR19" s="974"/>
      <c r="QAS19" s="974"/>
      <c r="QAT19" s="974"/>
      <c r="QAU19" s="974"/>
      <c r="QAV19" s="974"/>
      <c r="QAW19" s="974"/>
      <c r="QAX19" s="974"/>
      <c r="QAY19" s="974"/>
      <c r="QAZ19" s="974"/>
      <c r="QBA19" s="974"/>
      <c r="QBB19" s="974"/>
      <c r="QBC19" s="974"/>
      <c r="QBD19" s="974"/>
      <c r="QBE19" s="974"/>
      <c r="QBF19" s="974"/>
      <c r="QBG19" s="974"/>
      <c r="QBH19" s="974"/>
      <c r="QBI19" s="974"/>
      <c r="QBJ19" s="974"/>
      <c r="QBK19" s="974"/>
      <c r="QBL19" s="974"/>
      <c r="QBM19" s="974"/>
      <c r="QBN19" s="974"/>
      <c r="QBO19" s="974"/>
      <c r="QBP19" s="974"/>
      <c r="QBQ19" s="974"/>
      <c r="QBR19" s="974"/>
      <c r="QBS19" s="974"/>
      <c r="QBT19" s="974"/>
      <c r="QBU19" s="974"/>
      <c r="QBV19" s="974"/>
      <c r="QBW19" s="974"/>
      <c r="QBX19" s="974"/>
      <c r="QBY19" s="974"/>
      <c r="QBZ19" s="974"/>
      <c r="QCA19" s="974"/>
      <c r="QCB19" s="974"/>
      <c r="QCC19" s="974"/>
      <c r="QCD19" s="974"/>
      <c r="QCE19" s="974"/>
      <c r="QCF19" s="974"/>
      <c r="QCG19" s="974"/>
      <c r="QCH19" s="974"/>
      <c r="QCI19" s="974"/>
      <c r="QCJ19" s="974"/>
      <c r="QCK19" s="974"/>
      <c r="QCL19" s="974"/>
      <c r="QCM19" s="974"/>
      <c r="QCN19" s="974"/>
      <c r="QCO19" s="974"/>
      <c r="QCP19" s="974"/>
      <c r="QCQ19" s="974"/>
      <c r="QCR19" s="974"/>
      <c r="QCS19" s="974"/>
      <c r="QCT19" s="974"/>
      <c r="QCU19" s="974"/>
      <c r="QCV19" s="974"/>
      <c r="QCW19" s="974"/>
      <c r="QCX19" s="974"/>
      <c r="QCY19" s="974"/>
      <c r="QCZ19" s="974"/>
      <c r="QDA19" s="974"/>
      <c r="QDB19" s="974"/>
      <c r="QDC19" s="974"/>
      <c r="QDD19" s="974"/>
      <c r="QDE19" s="974"/>
      <c r="QDF19" s="974"/>
      <c r="QDG19" s="974"/>
      <c r="QDH19" s="974"/>
      <c r="QDI19" s="974"/>
      <c r="QDJ19" s="974"/>
      <c r="QDK19" s="974"/>
      <c r="QDL19" s="974"/>
      <c r="QDM19" s="974"/>
      <c r="QDN19" s="974"/>
      <c r="QDO19" s="974"/>
      <c r="QDP19" s="974"/>
      <c r="QDQ19" s="974"/>
      <c r="QDR19" s="974"/>
      <c r="QDS19" s="974"/>
      <c r="QDT19" s="974"/>
      <c r="QDU19" s="974"/>
      <c r="QDV19" s="974"/>
      <c r="QDW19" s="974"/>
      <c r="QDX19" s="974"/>
      <c r="QDY19" s="974"/>
      <c r="QDZ19" s="974"/>
      <c r="QEA19" s="974"/>
      <c r="QEB19" s="974"/>
      <c r="QEC19" s="974"/>
      <c r="QED19" s="974"/>
      <c r="QEE19" s="974"/>
      <c r="QEF19" s="974"/>
      <c r="QEG19" s="974"/>
      <c r="QEH19" s="974"/>
      <c r="QEI19" s="974"/>
      <c r="QEJ19" s="974"/>
      <c r="QEK19" s="974"/>
      <c r="QEL19" s="974"/>
      <c r="QEM19" s="974"/>
      <c r="QEN19" s="974"/>
      <c r="QEO19" s="974"/>
      <c r="QEP19" s="974"/>
      <c r="QEQ19" s="974"/>
      <c r="QER19" s="974"/>
      <c r="QES19" s="974"/>
      <c r="QET19" s="974"/>
      <c r="QEU19" s="974"/>
      <c r="QEV19" s="974"/>
      <c r="QEW19" s="974"/>
      <c r="QEX19" s="974"/>
      <c r="QEY19" s="974"/>
      <c r="QEZ19" s="974"/>
      <c r="QFA19" s="974"/>
      <c r="QFB19" s="974"/>
      <c r="QFC19" s="974"/>
      <c r="QFD19" s="974"/>
      <c r="QFE19" s="974"/>
      <c r="QFF19" s="974"/>
      <c r="QFG19" s="974"/>
      <c r="QFH19" s="974"/>
      <c r="QFI19" s="974"/>
      <c r="QFJ19" s="974"/>
      <c r="QFK19" s="974"/>
      <c r="QFL19" s="974"/>
      <c r="QFM19" s="974"/>
      <c r="QFN19" s="974"/>
      <c r="QFO19" s="974"/>
      <c r="QFP19" s="974"/>
      <c r="QFQ19" s="974"/>
      <c r="QFR19" s="974"/>
      <c r="QFS19" s="974"/>
      <c r="QFT19" s="974"/>
      <c r="QFU19" s="974"/>
      <c r="QFV19" s="974"/>
      <c r="QFW19" s="974"/>
      <c r="QFX19" s="974"/>
      <c r="QFY19" s="974"/>
      <c r="QFZ19" s="974"/>
      <c r="QGA19" s="974"/>
      <c r="QGB19" s="974"/>
      <c r="QGC19" s="974"/>
      <c r="QGD19" s="974"/>
      <c r="QGE19" s="974"/>
      <c r="QGF19" s="974"/>
      <c r="QGG19" s="974"/>
      <c r="QGH19" s="974"/>
      <c r="QGI19" s="974"/>
      <c r="QGJ19" s="974"/>
      <c r="QGK19" s="974"/>
      <c r="QGL19" s="974"/>
      <c r="QGM19" s="974"/>
      <c r="QGN19" s="974"/>
      <c r="QGO19" s="974"/>
      <c r="QGP19" s="974"/>
      <c r="QGQ19" s="974"/>
      <c r="QGR19" s="974"/>
      <c r="QGS19" s="974"/>
      <c r="QGT19" s="974"/>
      <c r="QGU19" s="974"/>
      <c r="QGV19" s="974"/>
      <c r="QGW19" s="974"/>
      <c r="QGX19" s="974"/>
      <c r="QGY19" s="974"/>
      <c r="QGZ19" s="974"/>
      <c r="QHA19" s="974"/>
      <c r="QHB19" s="974"/>
      <c r="QHC19" s="974"/>
      <c r="QHD19" s="974"/>
      <c r="QHE19" s="974"/>
      <c r="QHF19" s="974"/>
      <c r="QHG19" s="974"/>
      <c r="QHH19" s="974"/>
      <c r="QHI19" s="974"/>
      <c r="QHJ19" s="974"/>
      <c r="QHK19" s="974"/>
      <c r="QHL19" s="974"/>
      <c r="QHM19" s="974"/>
      <c r="QHN19" s="974"/>
      <c r="QHO19" s="974"/>
      <c r="QHP19" s="974"/>
      <c r="QHQ19" s="974"/>
      <c r="QHR19" s="974"/>
      <c r="QHS19" s="974"/>
      <c r="QHT19" s="974"/>
      <c r="QHU19" s="974"/>
      <c r="QHV19" s="974"/>
      <c r="QHW19" s="974"/>
      <c r="QHX19" s="974"/>
      <c r="QHY19" s="974"/>
      <c r="QHZ19" s="974"/>
      <c r="QIA19" s="974"/>
      <c r="QIB19" s="974"/>
      <c r="QIC19" s="974"/>
      <c r="QID19" s="974"/>
      <c r="QIE19" s="974"/>
      <c r="QIF19" s="974"/>
      <c r="QIG19" s="974"/>
      <c r="QIH19" s="974"/>
      <c r="QII19" s="974"/>
      <c r="QIJ19" s="974"/>
      <c r="QIK19" s="974"/>
      <c r="QIL19" s="974"/>
      <c r="QIM19" s="974"/>
      <c r="QIN19" s="974"/>
      <c r="QIO19" s="974"/>
      <c r="QIP19" s="974"/>
      <c r="QIQ19" s="974"/>
      <c r="QIR19" s="974"/>
      <c r="QIS19" s="974"/>
      <c r="QIT19" s="974"/>
      <c r="QIU19" s="974"/>
      <c r="QIV19" s="974"/>
      <c r="QIW19" s="974"/>
      <c r="QIX19" s="974"/>
      <c r="QIY19" s="974"/>
      <c r="QIZ19" s="974"/>
      <c r="QJA19" s="974"/>
      <c r="QJB19" s="974"/>
      <c r="QJC19" s="974"/>
      <c r="QJD19" s="974"/>
      <c r="QJE19" s="974"/>
      <c r="QJF19" s="974"/>
      <c r="QJG19" s="974"/>
      <c r="QJH19" s="974"/>
      <c r="QJI19" s="974"/>
      <c r="QJJ19" s="974"/>
      <c r="QJK19" s="974"/>
      <c r="QJL19" s="974"/>
      <c r="QJM19" s="974"/>
      <c r="QJN19" s="974"/>
      <c r="QJO19" s="974"/>
      <c r="QJP19" s="974"/>
      <c r="QJQ19" s="974"/>
      <c r="QJR19" s="974"/>
      <c r="QJS19" s="974"/>
      <c r="QJT19" s="974"/>
      <c r="QJU19" s="974"/>
      <c r="QJV19" s="974"/>
      <c r="QJW19" s="974"/>
      <c r="QJX19" s="974"/>
      <c r="QJY19" s="974"/>
      <c r="QJZ19" s="974"/>
      <c r="QKA19" s="974"/>
      <c r="QKB19" s="974"/>
      <c r="QKC19" s="974"/>
      <c r="QKD19" s="974"/>
      <c r="QKE19" s="974"/>
      <c r="QKF19" s="974"/>
      <c r="QKG19" s="974"/>
      <c r="QKH19" s="974"/>
      <c r="QKI19" s="974"/>
      <c r="QKJ19" s="974"/>
      <c r="QKK19" s="974"/>
      <c r="QKL19" s="974"/>
      <c r="QKM19" s="974"/>
      <c r="QKN19" s="974"/>
      <c r="QKO19" s="974"/>
      <c r="QKP19" s="974"/>
      <c r="QKQ19" s="974"/>
      <c r="QKR19" s="974"/>
      <c r="QKS19" s="974"/>
      <c r="QKT19" s="974"/>
      <c r="QKU19" s="974"/>
      <c r="QKV19" s="974"/>
      <c r="QKW19" s="974"/>
      <c r="QKX19" s="974"/>
      <c r="QKY19" s="974"/>
      <c r="QKZ19" s="974"/>
      <c r="QLA19" s="974"/>
      <c r="QLB19" s="974"/>
      <c r="QLC19" s="974"/>
      <c r="QLD19" s="974"/>
      <c r="QLE19" s="974"/>
      <c r="QLF19" s="974"/>
      <c r="QLG19" s="974"/>
      <c r="QLH19" s="974"/>
      <c r="QLI19" s="974"/>
      <c r="QLJ19" s="974"/>
      <c r="QLK19" s="974"/>
      <c r="QLL19" s="974"/>
      <c r="QLM19" s="974"/>
      <c r="QLN19" s="974"/>
      <c r="QLO19" s="974"/>
      <c r="QLP19" s="974"/>
      <c r="QLQ19" s="974"/>
      <c r="QLR19" s="974"/>
      <c r="QLS19" s="974"/>
      <c r="QLT19" s="974"/>
      <c r="QLU19" s="974"/>
      <c r="QLV19" s="974"/>
      <c r="QLW19" s="974"/>
      <c r="QLX19" s="974"/>
      <c r="QLY19" s="974"/>
      <c r="QLZ19" s="974"/>
      <c r="QMA19" s="974"/>
      <c r="QMB19" s="974"/>
      <c r="QMC19" s="974"/>
      <c r="QMD19" s="974"/>
      <c r="QME19" s="974"/>
      <c r="QMF19" s="974"/>
      <c r="QMG19" s="974"/>
      <c r="QMH19" s="974"/>
      <c r="QMI19" s="974"/>
      <c r="QMJ19" s="974"/>
      <c r="QMK19" s="974"/>
      <c r="QML19" s="974"/>
      <c r="QMM19" s="974"/>
      <c r="QMN19" s="974"/>
      <c r="QMO19" s="974"/>
      <c r="QMP19" s="974"/>
      <c r="QMQ19" s="974"/>
      <c r="QMR19" s="974"/>
      <c r="QMS19" s="974"/>
      <c r="QMT19" s="974"/>
      <c r="QMU19" s="974"/>
      <c r="QMV19" s="974"/>
      <c r="QMW19" s="974"/>
      <c r="QMX19" s="974"/>
      <c r="QMY19" s="974"/>
      <c r="QMZ19" s="974"/>
      <c r="QNA19" s="974"/>
      <c r="QNB19" s="974"/>
      <c r="QNC19" s="974"/>
      <c r="QND19" s="974"/>
      <c r="QNE19" s="974"/>
      <c r="QNF19" s="974"/>
      <c r="QNG19" s="974"/>
      <c r="QNH19" s="974"/>
      <c r="QNI19" s="974"/>
      <c r="QNJ19" s="974"/>
      <c r="QNK19" s="974"/>
      <c r="QNL19" s="974"/>
      <c r="QNM19" s="974"/>
      <c r="QNN19" s="974"/>
      <c r="QNO19" s="974"/>
      <c r="QNP19" s="974"/>
      <c r="QNQ19" s="974"/>
      <c r="QNR19" s="974"/>
      <c r="QNS19" s="974"/>
      <c r="QNT19" s="974"/>
      <c r="QNU19" s="974"/>
      <c r="QNV19" s="974"/>
      <c r="QNW19" s="974"/>
      <c r="QNX19" s="974"/>
      <c r="QNY19" s="974"/>
      <c r="QNZ19" s="974"/>
      <c r="QOA19" s="974"/>
      <c r="QOB19" s="974"/>
      <c r="QOC19" s="974"/>
      <c r="QOD19" s="974"/>
      <c r="QOE19" s="974"/>
      <c r="QOF19" s="974"/>
      <c r="QOG19" s="974"/>
      <c r="QOH19" s="974"/>
      <c r="QOI19" s="974"/>
      <c r="QOJ19" s="974"/>
      <c r="QOK19" s="974"/>
      <c r="QOL19" s="974"/>
      <c r="QOM19" s="974"/>
      <c r="QON19" s="974"/>
      <c r="QOO19" s="974"/>
      <c r="QOP19" s="974"/>
      <c r="QOQ19" s="974"/>
      <c r="QOR19" s="974"/>
      <c r="QOS19" s="974"/>
      <c r="QOT19" s="974"/>
      <c r="QOU19" s="974"/>
      <c r="QOV19" s="974"/>
      <c r="QOW19" s="974"/>
      <c r="QOX19" s="974"/>
      <c r="QOY19" s="974"/>
      <c r="QOZ19" s="974"/>
      <c r="QPA19" s="974"/>
      <c r="QPB19" s="974"/>
      <c r="QPC19" s="974"/>
      <c r="QPD19" s="974"/>
      <c r="QPE19" s="974"/>
      <c r="QPF19" s="974"/>
      <c r="QPG19" s="974"/>
      <c r="QPH19" s="974"/>
      <c r="QPI19" s="974"/>
      <c r="QPJ19" s="974"/>
      <c r="QPK19" s="974"/>
      <c r="QPL19" s="974"/>
      <c r="QPM19" s="974"/>
      <c r="QPN19" s="974"/>
      <c r="QPO19" s="974"/>
      <c r="QPP19" s="974"/>
      <c r="QPQ19" s="974"/>
      <c r="QPR19" s="974"/>
      <c r="QPS19" s="974"/>
      <c r="QPT19" s="974"/>
      <c r="QPU19" s="974"/>
      <c r="QPV19" s="974"/>
      <c r="QPW19" s="974"/>
      <c r="QPX19" s="974"/>
      <c r="QPY19" s="974"/>
      <c r="QPZ19" s="974"/>
      <c r="QQA19" s="974"/>
      <c r="QQB19" s="974"/>
      <c r="QQC19" s="974"/>
      <c r="QQD19" s="974"/>
      <c r="QQE19" s="974"/>
      <c r="QQF19" s="974"/>
      <c r="QQG19" s="974"/>
      <c r="QQH19" s="974"/>
      <c r="QQI19" s="974"/>
      <c r="QQJ19" s="974"/>
      <c r="QQK19" s="974"/>
      <c r="QQL19" s="974"/>
      <c r="QQM19" s="974"/>
      <c r="QQN19" s="974"/>
      <c r="QQO19" s="974"/>
      <c r="QQP19" s="974"/>
      <c r="QQQ19" s="974"/>
      <c r="QQR19" s="974"/>
      <c r="QQS19" s="974"/>
      <c r="QQT19" s="974"/>
      <c r="QQU19" s="974"/>
      <c r="QQV19" s="974"/>
      <c r="QQW19" s="974"/>
      <c r="QQX19" s="974"/>
      <c r="QQY19" s="974"/>
      <c r="QQZ19" s="974"/>
      <c r="QRA19" s="974"/>
      <c r="QRB19" s="974"/>
      <c r="QRC19" s="974"/>
      <c r="QRD19" s="974"/>
      <c r="QRE19" s="974"/>
      <c r="QRF19" s="974"/>
      <c r="QRG19" s="974"/>
      <c r="QRH19" s="974"/>
      <c r="QRI19" s="974"/>
      <c r="QRJ19" s="974"/>
      <c r="QRK19" s="974"/>
      <c r="QRL19" s="974"/>
      <c r="QRM19" s="974"/>
      <c r="QRN19" s="974"/>
      <c r="QRO19" s="974"/>
      <c r="QRP19" s="974"/>
      <c r="QRQ19" s="974"/>
      <c r="QRR19" s="974"/>
      <c r="QRS19" s="974"/>
      <c r="QRT19" s="974"/>
      <c r="QRU19" s="974"/>
      <c r="QRV19" s="974"/>
      <c r="QRW19" s="974"/>
      <c r="QRX19" s="974"/>
      <c r="QRY19" s="974"/>
      <c r="QRZ19" s="974"/>
      <c r="QSA19" s="974"/>
      <c r="QSB19" s="974"/>
      <c r="QSC19" s="974"/>
      <c r="QSD19" s="974"/>
      <c r="QSE19" s="974"/>
      <c r="QSF19" s="974"/>
      <c r="QSG19" s="974"/>
      <c r="QSH19" s="974"/>
      <c r="QSI19" s="974"/>
      <c r="QSJ19" s="974"/>
      <c r="QSK19" s="974"/>
      <c r="QSL19" s="974"/>
      <c r="QSM19" s="974"/>
      <c r="QSN19" s="974"/>
      <c r="QSO19" s="974"/>
      <c r="QSP19" s="974"/>
      <c r="QSQ19" s="974"/>
      <c r="QSR19" s="974"/>
      <c r="QSS19" s="974"/>
      <c r="QST19" s="974"/>
      <c r="QSU19" s="974"/>
      <c r="QSV19" s="974"/>
      <c r="QSW19" s="974"/>
      <c r="QSX19" s="974"/>
      <c r="QSY19" s="974"/>
      <c r="QSZ19" s="974"/>
      <c r="QTA19" s="974"/>
      <c r="QTB19" s="974"/>
      <c r="QTC19" s="974"/>
      <c r="QTD19" s="974"/>
      <c r="QTE19" s="974"/>
      <c r="QTF19" s="974"/>
      <c r="QTG19" s="974"/>
      <c r="QTH19" s="974"/>
      <c r="QTI19" s="974"/>
      <c r="QTJ19" s="974"/>
      <c r="QTK19" s="974"/>
      <c r="QTL19" s="974"/>
      <c r="QTM19" s="974"/>
      <c r="QTN19" s="974"/>
      <c r="QTO19" s="974"/>
      <c r="QTP19" s="974"/>
      <c r="QTQ19" s="974"/>
      <c r="QTR19" s="974"/>
      <c r="QTS19" s="974"/>
      <c r="QTT19" s="974"/>
      <c r="QTU19" s="974"/>
      <c r="QTV19" s="974"/>
      <c r="QTW19" s="974"/>
      <c r="QTX19" s="974"/>
      <c r="QTY19" s="974"/>
      <c r="QTZ19" s="974"/>
      <c r="QUA19" s="974"/>
      <c r="QUB19" s="974"/>
      <c r="QUC19" s="974"/>
      <c r="QUD19" s="974"/>
      <c r="QUE19" s="974"/>
      <c r="QUF19" s="974"/>
      <c r="QUG19" s="974"/>
      <c r="QUH19" s="974"/>
      <c r="QUI19" s="974"/>
      <c r="QUJ19" s="974"/>
      <c r="QUK19" s="974"/>
      <c r="QUL19" s="974"/>
      <c r="QUM19" s="974"/>
      <c r="QUN19" s="974"/>
      <c r="QUO19" s="974"/>
      <c r="QUP19" s="974"/>
      <c r="QUQ19" s="974"/>
      <c r="QUR19" s="974"/>
      <c r="QUS19" s="974"/>
      <c r="QUT19" s="974"/>
      <c r="QUU19" s="974"/>
      <c r="QUV19" s="974"/>
      <c r="QUW19" s="974"/>
      <c r="QUX19" s="974"/>
      <c r="QUY19" s="974"/>
      <c r="QUZ19" s="974"/>
      <c r="QVA19" s="974"/>
      <c r="QVB19" s="974"/>
      <c r="QVC19" s="974"/>
      <c r="QVD19" s="974"/>
      <c r="QVE19" s="974"/>
      <c r="QVF19" s="974"/>
      <c r="QVG19" s="974"/>
      <c r="QVH19" s="974"/>
      <c r="QVI19" s="974"/>
      <c r="QVJ19" s="974"/>
      <c r="QVK19" s="974"/>
      <c r="QVL19" s="974"/>
      <c r="QVM19" s="974"/>
      <c r="QVN19" s="974"/>
      <c r="QVO19" s="974"/>
      <c r="QVP19" s="974"/>
      <c r="QVQ19" s="974"/>
      <c r="QVR19" s="974"/>
      <c r="QVS19" s="974"/>
      <c r="QVT19" s="974"/>
      <c r="QVU19" s="974"/>
      <c r="QVV19" s="974"/>
      <c r="QVW19" s="974"/>
      <c r="QVX19" s="974"/>
      <c r="QVY19" s="974"/>
      <c r="QVZ19" s="974"/>
      <c r="QWA19" s="974"/>
      <c r="QWB19" s="974"/>
      <c r="QWC19" s="974"/>
      <c r="QWD19" s="974"/>
      <c r="QWE19" s="974"/>
      <c r="QWF19" s="974"/>
      <c r="QWG19" s="974"/>
      <c r="QWH19" s="974"/>
      <c r="QWI19" s="974"/>
      <c r="QWJ19" s="974"/>
      <c r="QWK19" s="974"/>
      <c r="QWL19" s="974"/>
      <c r="QWM19" s="974"/>
      <c r="QWN19" s="974"/>
      <c r="QWO19" s="974"/>
      <c r="QWP19" s="974"/>
      <c r="QWQ19" s="974"/>
      <c r="QWR19" s="974"/>
      <c r="QWS19" s="974"/>
      <c r="QWT19" s="974"/>
      <c r="QWU19" s="974"/>
      <c r="QWV19" s="974"/>
      <c r="QWW19" s="974"/>
      <c r="QWX19" s="974"/>
      <c r="QWY19" s="974"/>
      <c r="QWZ19" s="974"/>
      <c r="QXA19" s="974"/>
      <c r="QXB19" s="974"/>
      <c r="QXC19" s="974"/>
      <c r="QXD19" s="974"/>
      <c r="QXE19" s="974"/>
      <c r="QXF19" s="974"/>
      <c r="QXG19" s="974"/>
      <c r="QXH19" s="974"/>
      <c r="QXI19" s="974"/>
      <c r="QXJ19" s="974"/>
      <c r="QXK19" s="974"/>
      <c r="QXL19" s="974"/>
      <c r="QXM19" s="974"/>
      <c r="QXN19" s="974"/>
      <c r="QXO19" s="974"/>
      <c r="QXP19" s="974"/>
      <c r="QXQ19" s="974"/>
      <c r="QXR19" s="974"/>
      <c r="QXS19" s="974"/>
      <c r="QXT19" s="974"/>
      <c r="QXU19" s="974"/>
      <c r="QXV19" s="974"/>
      <c r="QXW19" s="974"/>
      <c r="QXX19" s="974"/>
      <c r="QXY19" s="974"/>
      <c r="QXZ19" s="974"/>
      <c r="QYA19" s="974"/>
      <c r="QYB19" s="974"/>
      <c r="QYC19" s="974"/>
      <c r="QYD19" s="974"/>
      <c r="QYE19" s="974"/>
      <c r="QYF19" s="974"/>
      <c r="QYG19" s="974"/>
      <c r="QYH19" s="974"/>
      <c r="QYI19" s="974"/>
      <c r="QYJ19" s="974"/>
      <c r="QYK19" s="974"/>
      <c r="QYL19" s="974"/>
      <c r="QYM19" s="974"/>
      <c r="QYN19" s="974"/>
      <c r="QYO19" s="974"/>
      <c r="QYP19" s="974"/>
      <c r="QYQ19" s="974"/>
      <c r="QYR19" s="974"/>
      <c r="QYS19" s="974"/>
      <c r="QYT19" s="974"/>
      <c r="QYU19" s="974"/>
      <c r="QYV19" s="974"/>
      <c r="QYW19" s="974"/>
      <c r="QYX19" s="974"/>
      <c r="QYY19" s="974"/>
      <c r="QYZ19" s="974"/>
      <c r="QZA19" s="974"/>
      <c r="QZB19" s="974"/>
      <c r="QZC19" s="974"/>
      <c r="QZD19" s="974"/>
      <c r="QZE19" s="974"/>
      <c r="QZF19" s="974"/>
      <c r="QZG19" s="974"/>
      <c r="QZH19" s="974"/>
      <c r="QZI19" s="974"/>
      <c r="QZJ19" s="974"/>
      <c r="QZK19" s="974"/>
      <c r="QZL19" s="974"/>
      <c r="QZM19" s="974"/>
      <c r="QZN19" s="974"/>
      <c r="QZO19" s="974"/>
      <c r="QZP19" s="974"/>
      <c r="QZQ19" s="974"/>
      <c r="QZR19" s="974"/>
      <c r="QZS19" s="974"/>
      <c r="QZT19" s="974"/>
      <c r="QZU19" s="974"/>
      <c r="QZV19" s="974"/>
      <c r="QZW19" s="974"/>
      <c r="QZX19" s="974"/>
      <c r="QZY19" s="974"/>
      <c r="QZZ19" s="974"/>
      <c r="RAA19" s="974"/>
      <c r="RAB19" s="974"/>
      <c r="RAC19" s="974"/>
      <c r="RAD19" s="974"/>
      <c r="RAE19" s="974"/>
      <c r="RAF19" s="974"/>
      <c r="RAG19" s="974"/>
      <c r="RAH19" s="974"/>
      <c r="RAI19" s="974"/>
      <c r="RAJ19" s="974"/>
      <c r="RAK19" s="974"/>
      <c r="RAL19" s="974"/>
      <c r="RAM19" s="974"/>
      <c r="RAN19" s="974"/>
      <c r="RAO19" s="974"/>
      <c r="RAP19" s="974"/>
      <c r="RAQ19" s="974"/>
      <c r="RAR19" s="974"/>
      <c r="RAS19" s="974"/>
      <c r="RAT19" s="974"/>
      <c r="RAU19" s="974"/>
      <c r="RAV19" s="974"/>
      <c r="RAW19" s="974"/>
      <c r="RAX19" s="974"/>
      <c r="RAY19" s="974"/>
      <c r="RAZ19" s="974"/>
      <c r="RBA19" s="974"/>
      <c r="RBB19" s="974"/>
      <c r="RBC19" s="974"/>
      <c r="RBD19" s="974"/>
      <c r="RBE19" s="974"/>
      <c r="RBF19" s="974"/>
      <c r="RBG19" s="974"/>
      <c r="RBH19" s="974"/>
      <c r="RBI19" s="974"/>
      <c r="RBJ19" s="974"/>
      <c r="RBK19" s="974"/>
      <c r="RBL19" s="974"/>
      <c r="RBM19" s="974"/>
      <c r="RBN19" s="974"/>
      <c r="RBO19" s="974"/>
      <c r="RBP19" s="974"/>
      <c r="RBQ19" s="974"/>
      <c r="RBR19" s="974"/>
      <c r="RBS19" s="974"/>
      <c r="RBT19" s="974"/>
      <c r="RBU19" s="974"/>
      <c r="RBV19" s="974"/>
      <c r="RBW19" s="974"/>
      <c r="RBX19" s="974"/>
      <c r="RBY19" s="974"/>
      <c r="RBZ19" s="974"/>
      <c r="RCA19" s="974"/>
      <c r="RCB19" s="974"/>
      <c r="RCC19" s="974"/>
      <c r="RCD19" s="974"/>
      <c r="RCE19" s="974"/>
      <c r="RCF19" s="974"/>
      <c r="RCG19" s="974"/>
      <c r="RCH19" s="974"/>
      <c r="RCI19" s="974"/>
      <c r="RCJ19" s="974"/>
      <c r="RCK19" s="974"/>
      <c r="RCL19" s="974"/>
      <c r="RCM19" s="974"/>
      <c r="RCN19" s="974"/>
      <c r="RCO19" s="974"/>
      <c r="RCP19" s="974"/>
      <c r="RCQ19" s="974"/>
      <c r="RCR19" s="974"/>
      <c r="RCS19" s="974"/>
      <c r="RCT19" s="974"/>
      <c r="RCU19" s="974"/>
      <c r="RCV19" s="974"/>
      <c r="RCW19" s="974"/>
      <c r="RCX19" s="974"/>
      <c r="RCY19" s="974"/>
      <c r="RCZ19" s="974"/>
      <c r="RDA19" s="974"/>
      <c r="RDB19" s="974"/>
      <c r="RDC19" s="974"/>
      <c r="RDD19" s="974"/>
      <c r="RDE19" s="974"/>
      <c r="RDF19" s="974"/>
      <c r="RDG19" s="974"/>
      <c r="RDH19" s="974"/>
      <c r="RDI19" s="974"/>
      <c r="RDJ19" s="974"/>
      <c r="RDK19" s="974"/>
      <c r="RDL19" s="974"/>
      <c r="RDM19" s="974"/>
      <c r="RDN19" s="974"/>
      <c r="RDO19" s="974"/>
      <c r="RDP19" s="974"/>
      <c r="RDQ19" s="974"/>
      <c r="RDR19" s="974"/>
      <c r="RDS19" s="974"/>
      <c r="RDT19" s="974"/>
      <c r="RDU19" s="974"/>
      <c r="RDV19" s="974"/>
      <c r="RDW19" s="974"/>
      <c r="RDX19" s="974"/>
      <c r="RDY19" s="974"/>
      <c r="RDZ19" s="974"/>
      <c r="REA19" s="974"/>
      <c r="REB19" s="974"/>
      <c r="REC19" s="974"/>
      <c r="RED19" s="974"/>
      <c r="REE19" s="974"/>
      <c r="REF19" s="974"/>
      <c r="REG19" s="974"/>
      <c r="REH19" s="974"/>
      <c r="REI19" s="974"/>
      <c r="REJ19" s="974"/>
      <c r="REK19" s="974"/>
      <c r="REL19" s="974"/>
      <c r="REM19" s="974"/>
      <c r="REN19" s="974"/>
      <c r="REO19" s="974"/>
      <c r="REP19" s="974"/>
      <c r="REQ19" s="974"/>
      <c r="RER19" s="974"/>
      <c r="RES19" s="974"/>
      <c r="RET19" s="974"/>
      <c r="REU19" s="974"/>
      <c r="REV19" s="974"/>
      <c r="REW19" s="974"/>
      <c r="REX19" s="974"/>
      <c r="REY19" s="974"/>
      <c r="REZ19" s="974"/>
      <c r="RFA19" s="974"/>
      <c r="RFB19" s="974"/>
      <c r="RFC19" s="974"/>
      <c r="RFD19" s="974"/>
      <c r="RFE19" s="974"/>
      <c r="RFF19" s="974"/>
      <c r="RFG19" s="974"/>
      <c r="RFH19" s="974"/>
      <c r="RFI19" s="974"/>
      <c r="RFJ19" s="974"/>
      <c r="RFK19" s="974"/>
      <c r="RFL19" s="974"/>
      <c r="RFM19" s="974"/>
      <c r="RFN19" s="974"/>
      <c r="RFO19" s="974"/>
      <c r="RFP19" s="974"/>
      <c r="RFQ19" s="974"/>
      <c r="RFR19" s="974"/>
      <c r="RFS19" s="974"/>
      <c r="RFT19" s="974"/>
      <c r="RFU19" s="974"/>
      <c r="RFV19" s="974"/>
      <c r="RFW19" s="974"/>
      <c r="RFX19" s="974"/>
      <c r="RFY19" s="974"/>
      <c r="RFZ19" s="974"/>
      <c r="RGA19" s="974"/>
      <c r="RGB19" s="974"/>
      <c r="RGC19" s="974"/>
      <c r="RGD19" s="974"/>
      <c r="RGE19" s="974"/>
      <c r="RGF19" s="974"/>
      <c r="RGG19" s="974"/>
      <c r="RGH19" s="974"/>
      <c r="RGI19" s="974"/>
      <c r="RGJ19" s="974"/>
      <c r="RGK19" s="974"/>
      <c r="RGL19" s="974"/>
      <c r="RGM19" s="974"/>
      <c r="RGN19" s="974"/>
      <c r="RGO19" s="974"/>
      <c r="RGP19" s="974"/>
      <c r="RGQ19" s="974"/>
      <c r="RGR19" s="974"/>
      <c r="RGS19" s="974"/>
      <c r="RGT19" s="974"/>
      <c r="RGU19" s="974"/>
      <c r="RGV19" s="974"/>
      <c r="RGW19" s="974"/>
      <c r="RGX19" s="974"/>
      <c r="RGY19" s="974"/>
      <c r="RGZ19" s="974"/>
      <c r="RHA19" s="974"/>
      <c r="RHB19" s="974"/>
      <c r="RHC19" s="974"/>
      <c r="RHD19" s="974"/>
      <c r="RHE19" s="974"/>
      <c r="RHF19" s="974"/>
      <c r="RHG19" s="974"/>
      <c r="RHH19" s="974"/>
      <c r="RHI19" s="974"/>
      <c r="RHJ19" s="974"/>
      <c r="RHK19" s="974"/>
      <c r="RHL19" s="974"/>
      <c r="RHM19" s="974"/>
      <c r="RHN19" s="974"/>
      <c r="RHO19" s="974"/>
      <c r="RHP19" s="974"/>
      <c r="RHQ19" s="974"/>
      <c r="RHR19" s="974"/>
      <c r="RHS19" s="974"/>
      <c r="RHT19" s="974"/>
      <c r="RHU19" s="974"/>
      <c r="RHV19" s="974"/>
      <c r="RHW19" s="974"/>
      <c r="RHX19" s="974"/>
      <c r="RHY19" s="974"/>
      <c r="RHZ19" s="974"/>
      <c r="RIA19" s="974"/>
      <c r="RIB19" s="974"/>
      <c r="RIC19" s="974"/>
      <c r="RID19" s="974"/>
      <c r="RIE19" s="974"/>
      <c r="RIF19" s="974"/>
      <c r="RIG19" s="974"/>
      <c r="RIH19" s="974"/>
      <c r="RII19" s="974"/>
      <c r="RIJ19" s="974"/>
      <c r="RIK19" s="974"/>
      <c r="RIL19" s="974"/>
      <c r="RIM19" s="974"/>
      <c r="RIN19" s="974"/>
      <c r="RIO19" s="974"/>
      <c r="RIP19" s="974"/>
      <c r="RIQ19" s="974"/>
      <c r="RIR19" s="974"/>
      <c r="RIS19" s="974"/>
      <c r="RIT19" s="974"/>
      <c r="RIU19" s="974"/>
      <c r="RIV19" s="974"/>
      <c r="RIW19" s="974"/>
      <c r="RIX19" s="974"/>
      <c r="RIY19" s="974"/>
      <c r="RIZ19" s="974"/>
      <c r="RJA19" s="974"/>
      <c r="RJB19" s="974"/>
      <c r="RJC19" s="974"/>
      <c r="RJD19" s="974"/>
      <c r="RJE19" s="974"/>
      <c r="RJF19" s="974"/>
      <c r="RJG19" s="974"/>
      <c r="RJH19" s="974"/>
      <c r="RJI19" s="974"/>
      <c r="RJJ19" s="974"/>
      <c r="RJK19" s="974"/>
      <c r="RJL19" s="974"/>
      <c r="RJM19" s="974"/>
      <c r="RJN19" s="974"/>
      <c r="RJO19" s="974"/>
      <c r="RJP19" s="974"/>
      <c r="RJQ19" s="974"/>
      <c r="RJR19" s="974"/>
      <c r="RJS19" s="974"/>
      <c r="RJT19" s="974"/>
      <c r="RJU19" s="974"/>
      <c r="RJV19" s="974"/>
      <c r="RJW19" s="974"/>
      <c r="RJX19" s="974"/>
      <c r="RJY19" s="974"/>
      <c r="RJZ19" s="974"/>
      <c r="RKA19" s="974"/>
      <c r="RKB19" s="974"/>
      <c r="RKC19" s="974"/>
      <c r="RKD19" s="974"/>
      <c r="RKE19" s="974"/>
      <c r="RKF19" s="974"/>
      <c r="RKG19" s="974"/>
      <c r="RKH19" s="974"/>
      <c r="RKI19" s="974"/>
      <c r="RKJ19" s="974"/>
      <c r="RKK19" s="974"/>
      <c r="RKL19" s="974"/>
      <c r="RKM19" s="974"/>
      <c r="RKN19" s="974"/>
      <c r="RKO19" s="974"/>
      <c r="RKP19" s="974"/>
      <c r="RKQ19" s="974"/>
      <c r="RKR19" s="974"/>
      <c r="RKS19" s="974"/>
      <c r="RKT19" s="974"/>
      <c r="RKU19" s="974"/>
      <c r="RKV19" s="974"/>
      <c r="RKW19" s="974"/>
      <c r="RKX19" s="974"/>
      <c r="RKY19" s="974"/>
      <c r="RKZ19" s="974"/>
      <c r="RLA19" s="974"/>
      <c r="RLB19" s="974"/>
      <c r="RLC19" s="974"/>
      <c r="RLD19" s="974"/>
      <c r="RLE19" s="974"/>
      <c r="RLF19" s="974"/>
      <c r="RLG19" s="974"/>
      <c r="RLH19" s="974"/>
      <c r="RLI19" s="974"/>
      <c r="RLJ19" s="974"/>
      <c r="RLK19" s="974"/>
      <c r="RLL19" s="974"/>
      <c r="RLM19" s="974"/>
      <c r="RLN19" s="974"/>
      <c r="RLO19" s="974"/>
      <c r="RLP19" s="974"/>
      <c r="RLQ19" s="974"/>
      <c r="RLR19" s="974"/>
      <c r="RLS19" s="974"/>
      <c r="RLT19" s="974"/>
      <c r="RLU19" s="974"/>
      <c r="RLV19" s="974"/>
      <c r="RLW19" s="974"/>
      <c r="RLX19" s="974"/>
      <c r="RLY19" s="974"/>
      <c r="RLZ19" s="974"/>
      <c r="RMA19" s="974"/>
      <c r="RMB19" s="974"/>
      <c r="RMC19" s="974"/>
      <c r="RMD19" s="974"/>
      <c r="RME19" s="974"/>
      <c r="RMF19" s="974"/>
      <c r="RMG19" s="974"/>
      <c r="RMH19" s="974"/>
      <c r="RMI19" s="974"/>
      <c r="RMJ19" s="974"/>
      <c r="RMK19" s="974"/>
      <c r="RML19" s="974"/>
      <c r="RMM19" s="974"/>
      <c r="RMN19" s="974"/>
      <c r="RMO19" s="974"/>
      <c r="RMP19" s="974"/>
      <c r="RMQ19" s="974"/>
      <c r="RMR19" s="974"/>
      <c r="RMS19" s="974"/>
      <c r="RMT19" s="974"/>
      <c r="RMU19" s="974"/>
      <c r="RMV19" s="974"/>
      <c r="RMW19" s="974"/>
      <c r="RMX19" s="974"/>
      <c r="RMY19" s="974"/>
      <c r="RMZ19" s="974"/>
      <c r="RNA19" s="974"/>
      <c r="RNB19" s="974"/>
      <c r="RNC19" s="974"/>
      <c r="RND19" s="974"/>
      <c r="RNE19" s="974"/>
      <c r="RNF19" s="974"/>
      <c r="RNG19" s="974"/>
      <c r="RNH19" s="974"/>
      <c r="RNI19" s="974"/>
      <c r="RNJ19" s="974"/>
      <c r="RNK19" s="974"/>
      <c r="RNL19" s="974"/>
      <c r="RNM19" s="974"/>
      <c r="RNN19" s="974"/>
      <c r="RNO19" s="974"/>
      <c r="RNP19" s="974"/>
      <c r="RNQ19" s="974"/>
      <c r="RNR19" s="974"/>
      <c r="RNS19" s="974"/>
      <c r="RNT19" s="974"/>
      <c r="RNU19" s="974"/>
      <c r="RNV19" s="974"/>
      <c r="RNW19" s="974"/>
      <c r="RNX19" s="974"/>
      <c r="RNY19" s="974"/>
      <c r="RNZ19" s="974"/>
      <c r="ROA19" s="974"/>
      <c r="ROB19" s="974"/>
      <c r="ROC19" s="974"/>
      <c r="ROD19" s="974"/>
      <c r="ROE19" s="974"/>
      <c r="ROF19" s="974"/>
      <c r="ROG19" s="974"/>
      <c r="ROH19" s="974"/>
      <c r="ROI19" s="974"/>
      <c r="ROJ19" s="974"/>
      <c r="ROK19" s="974"/>
      <c r="ROL19" s="974"/>
      <c r="ROM19" s="974"/>
      <c r="RON19" s="974"/>
      <c r="ROO19" s="974"/>
      <c r="ROP19" s="974"/>
      <c r="ROQ19" s="974"/>
      <c r="ROR19" s="974"/>
      <c r="ROS19" s="974"/>
      <c r="ROT19" s="974"/>
      <c r="ROU19" s="974"/>
      <c r="ROV19" s="974"/>
      <c r="ROW19" s="974"/>
      <c r="ROX19" s="974"/>
      <c r="ROY19" s="974"/>
      <c r="ROZ19" s="974"/>
      <c r="RPA19" s="974"/>
      <c r="RPB19" s="974"/>
      <c r="RPC19" s="974"/>
      <c r="RPD19" s="974"/>
      <c r="RPE19" s="974"/>
      <c r="RPF19" s="974"/>
      <c r="RPG19" s="974"/>
      <c r="RPH19" s="974"/>
      <c r="RPI19" s="974"/>
      <c r="RPJ19" s="974"/>
      <c r="RPK19" s="974"/>
      <c r="RPL19" s="974"/>
      <c r="RPM19" s="974"/>
      <c r="RPN19" s="974"/>
      <c r="RPO19" s="974"/>
      <c r="RPP19" s="974"/>
      <c r="RPQ19" s="974"/>
      <c r="RPR19" s="974"/>
      <c r="RPS19" s="974"/>
      <c r="RPT19" s="974"/>
      <c r="RPU19" s="974"/>
      <c r="RPV19" s="974"/>
      <c r="RPW19" s="974"/>
      <c r="RPX19" s="974"/>
      <c r="RPY19" s="974"/>
      <c r="RPZ19" s="974"/>
      <c r="RQA19" s="974"/>
      <c r="RQB19" s="974"/>
      <c r="RQC19" s="974"/>
      <c r="RQD19" s="974"/>
      <c r="RQE19" s="974"/>
      <c r="RQF19" s="974"/>
      <c r="RQG19" s="974"/>
      <c r="RQH19" s="974"/>
      <c r="RQI19" s="974"/>
      <c r="RQJ19" s="974"/>
      <c r="RQK19" s="974"/>
      <c r="RQL19" s="974"/>
      <c r="RQM19" s="974"/>
      <c r="RQN19" s="974"/>
      <c r="RQO19" s="974"/>
      <c r="RQP19" s="974"/>
      <c r="RQQ19" s="974"/>
      <c r="RQR19" s="974"/>
      <c r="RQS19" s="974"/>
      <c r="RQT19" s="974"/>
      <c r="RQU19" s="974"/>
      <c r="RQV19" s="974"/>
      <c r="RQW19" s="974"/>
      <c r="RQX19" s="974"/>
      <c r="RQY19" s="974"/>
      <c r="RQZ19" s="974"/>
      <c r="RRA19" s="974"/>
      <c r="RRB19" s="974"/>
      <c r="RRC19" s="974"/>
      <c r="RRD19" s="974"/>
      <c r="RRE19" s="974"/>
      <c r="RRF19" s="974"/>
      <c r="RRG19" s="974"/>
      <c r="RRH19" s="974"/>
      <c r="RRI19" s="974"/>
      <c r="RRJ19" s="974"/>
      <c r="RRK19" s="974"/>
      <c r="RRL19" s="974"/>
      <c r="RRM19" s="974"/>
      <c r="RRN19" s="974"/>
      <c r="RRO19" s="974"/>
      <c r="RRP19" s="974"/>
      <c r="RRQ19" s="974"/>
      <c r="RRR19" s="974"/>
      <c r="RRS19" s="974"/>
      <c r="RRT19" s="974"/>
      <c r="RRU19" s="974"/>
      <c r="RRV19" s="974"/>
      <c r="RRW19" s="974"/>
      <c r="RRX19" s="974"/>
      <c r="RRY19" s="974"/>
      <c r="RRZ19" s="974"/>
      <c r="RSA19" s="974"/>
      <c r="RSB19" s="974"/>
      <c r="RSC19" s="974"/>
      <c r="RSD19" s="974"/>
      <c r="RSE19" s="974"/>
      <c r="RSF19" s="974"/>
      <c r="RSG19" s="974"/>
      <c r="RSH19" s="974"/>
      <c r="RSI19" s="974"/>
      <c r="RSJ19" s="974"/>
      <c r="RSK19" s="974"/>
      <c r="RSL19" s="974"/>
      <c r="RSM19" s="974"/>
      <c r="RSN19" s="974"/>
      <c r="RSO19" s="974"/>
      <c r="RSP19" s="974"/>
      <c r="RSQ19" s="974"/>
      <c r="RSR19" s="974"/>
      <c r="RSS19" s="974"/>
      <c r="RST19" s="974"/>
      <c r="RSU19" s="974"/>
      <c r="RSV19" s="974"/>
      <c r="RSW19" s="974"/>
      <c r="RSX19" s="974"/>
      <c r="RSY19" s="974"/>
      <c r="RSZ19" s="974"/>
      <c r="RTA19" s="974"/>
      <c r="RTB19" s="974"/>
      <c r="RTC19" s="974"/>
      <c r="RTD19" s="974"/>
      <c r="RTE19" s="974"/>
      <c r="RTF19" s="974"/>
      <c r="RTG19" s="974"/>
      <c r="RTH19" s="974"/>
      <c r="RTI19" s="974"/>
      <c r="RTJ19" s="974"/>
      <c r="RTK19" s="974"/>
      <c r="RTL19" s="974"/>
      <c r="RTM19" s="974"/>
      <c r="RTN19" s="974"/>
      <c r="RTO19" s="974"/>
      <c r="RTP19" s="974"/>
      <c r="RTQ19" s="974"/>
      <c r="RTR19" s="974"/>
      <c r="RTS19" s="974"/>
      <c r="RTT19" s="974"/>
      <c r="RTU19" s="974"/>
      <c r="RTV19" s="974"/>
      <c r="RTW19" s="974"/>
      <c r="RTX19" s="974"/>
      <c r="RTY19" s="974"/>
      <c r="RTZ19" s="974"/>
      <c r="RUA19" s="974"/>
      <c r="RUB19" s="974"/>
      <c r="RUC19" s="974"/>
      <c r="RUD19" s="974"/>
      <c r="RUE19" s="974"/>
      <c r="RUF19" s="974"/>
      <c r="RUG19" s="974"/>
      <c r="RUH19" s="974"/>
      <c r="RUI19" s="974"/>
      <c r="RUJ19" s="974"/>
      <c r="RUK19" s="974"/>
      <c r="RUL19" s="974"/>
      <c r="RUM19" s="974"/>
      <c r="RUN19" s="974"/>
      <c r="RUO19" s="974"/>
      <c r="RUP19" s="974"/>
      <c r="RUQ19" s="974"/>
      <c r="RUR19" s="974"/>
      <c r="RUS19" s="974"/>
      <c r="RUT19" s="974"/>
      <c r="RUU19" s="974"/>
      <c r="RUV19" s="974"/>
      <c r="RUW19" s="974"/>
      <c r="RUX19" s="974"/>
      <c r="RUY19" s="974"/>
      <c r="RUZ19" s="974"/>
      <c r="RVA19" s="974"/>
      <c r="RVB19" s="974"/>
      <c r="RVC19" s="974"/>
      <c r="RVD19" s="974"/>
      <c r="RVE19" s="974"/>
      <c r="RVF19" s="974"/>
      <c r="RVG19" s="974"/>
      <c r="RVH19" s="974"/>
      <c r="RVI19" s="974"/>
      <c r="RVJ19" s="974"/>
      <c r="RVK19" s="974"/>
      <c r="RVL19" s="974"/>
      <c r="RVM19" s="974"/>
      <c r="RVN19" s="974"/>
      <c r="RVO19" s="974"/>
      <c r="RVP19" s="974"/>
      <c r="RVQ19" s="974"/>
      <c r="RVR19" s="974"/>
      <c r="RVS19" s="974"/>
      <c r="RVT19" s="974"/>
      <c r="RVU19" s="974"/>
      <c r="RVV19" s="974"/>
      <c r="RVW19" s="974"/>
      <c r="RVX19" s="974"/>
      <c r="RVY19" s="974"/>
      <c r="RVZ19" s="974"/>
      <c r="RWA19" s="974"/>
      <c r="RWB19" s="974"/>
      <c r="RWC19" s="974"/>
      <c r="RWD19" s="974"/>
      <c r="RWE19" s="974"/>
      <c r="RWF19" s="974"/>
      <c r="RWG19" s="974"/>
      <c r="RWH19" s="974"/>
      <c r="RWI19" s="974"/>
      <c r="RWJ19" s="974"/>
      <c r="RWK19" s="974"/>
      <c r="RWL19" s="974"/>
      <c r="RWM19" s="974"/>
      <c r="RWN19" s="974"/>
      <c r="RWO19" s="974"/>
      <c r="RWP19" s="974"/>
      <c r="RWQ19" s="974"/>
      <c r="RWR19" s="974"/>
      <c r="RWS19" s="974"/>
      <c r="RWT19" s="974"/>
      <c r="RWU19" s="974"/>
      <c r="RWV19" s="974"/>
      <c r="RWW19" s="974"/>
      <c r="RWX19" s="974"/>
      <c r="RWY19" s="974"/>
      <c r="RWZ19" s="974"/>
      <c r="RXA19" s="974"/>
      <c r="RXB19" s="974"/>
      <c r="RXC19" s="974"/>
      <c r="RXD19" s="974"/>
      <c r="RXE19" s="974"/>
      <c r="RXF19" s="974"/>
      <c r="RXG19" s="974"/>
      <c r="RXH19" s="974"/>
      <c r="RXI19" s="974"/>
      <c r="RXJ19" s="974"/>
      <c r="RXK19" s="974"/>
      <c r="RXL19" s="974"/>
      <c r="RXM19" s="974"/>
      <c r="RXN19" s="974"/>
      <c r="RXO19" s="974"/>
      <c r="RXP19" s="974"/>
      <c r="RXQ19" s="974"/>
      <c r="RXR19" s="974"/>
      <c r="RXS19" s="974"/>
      <c r="RXT19" s="974"/>
      <c r="RXU19" s="974"/>
      <c r="RXV19" s="974"/>
      <c r="RXW19" s="974"/>
      <c r="RXX19" s="974"/>
      <c r="RXY19" s="974"/>
      <c r="RXZ19" s="974"/>
      <c r="RYA19" s="974"/>
      <c r="RYB19" s="974"/>
      <c r="RYC19" s="974"/>
      <c r="RYD19" s="974"/>
      <c r="RYE19" s="974"/>
      <c r="RYF19" s="974"/>
      <c r="RYG19" s="974"/>
      <c r="RYH19" s="974"/>
      <c r="RYI19" s="974"/>
      <c r="RYJ19" s="974"/>
      <c r="RYK19" s="974"/>
      <c r="RYL19" s="974"/>
      <c r="RYM19" s="974"/>
      <c r="RYN19" s="974"/>
      <c r="RYO19" s="974"/>
      <c r="RYP19" s="974"/>
      <c r="RYQ19" s="974"/>
      <c r="RYR19" s="974"/>
      <c r="RYS19" s="974"/>
      <c r="RYT19" s="974"/>
      <c r="RYU19" s="974"/>
      <c r="RYV19" s="974"/>
      <c r="RYW19" s="974"/>
      <c r="RYX19" s="974"/>
      <c r="RYY19" s="974"/>
      <c r="RYZ19" s="974"/>
      <c r="RZA19" s="974"/>
      <c r="RZB19" s="974"/>
      <c r="RZC19" s="974"/>
      <c r="RZD19" s="974"/>
      <c r="RZE19" s="974"/>
      <c r="RZF19" s="974"/>
      <c r="RZG19" s="974"/>
      <c r="RZH19" s="974"/>
      <c r="RZI19" s="974"/>
      <c r="RZJ19" s="974"/>
      <c r="RZK19" s="974"/>
      <c r="RZL19" s="974"/>
      <c r="RZM19" s="974"/>
      <c r="RZN19" s="974"/>
      <c r="RZO19" s="974"/>
      <c r="RZP19" s="974"/>
      <c r="RZQ19" s="974"/>
      <c r="RZR19" s="974"/>
      <c r="RZS19" s="974"/>
      <c r="RZT19" s="974"/>
      <c r="RZU19" s="974"/>
      <c r="RZV19" s="974"/>
      <c r="RZW19" s="974"/>
      <c r="RZX19" s="974"/>
      <c r="RZY19" s="974"/>
      <c r="RZZ19" s="974"/>
      <c r="SAA19" s="974"/>
      <c r="SAB19" s="974"/>
      <c r="SAC19" s="974"/>
      <c r="SAD19" s="974"/>
      <c r="SAE19" s="974"/>
      <c r="SAF19" s="974"/>
      <c r="SAG19" s="974"/>
      <c r="SAH19" s="974"/>
      <c r="SAI19" s="974"/>
      <c r="SAJ19" s="974"/>
      <c r="SAK19" s="974"/>
      <c r="SAL19" s="974"/>
      <c r="SAM19" s="974"/>
      <c r="SAN19" s="974"/>
      <c r="SAO19" s="974"/>
      <c r="SAP19" s="974"/>
      <c r="SAQ19" s="974"/>
      <c r="SAR19" s="974"/>
      <c r="SAS19" s="974"/>
      <c r="SAT19" s="974"/>
      <c r="SAU19" s="974"/>
      <c r="SAV19" s="974"/>
      <c r="SAW19" s="974"/>
      <c r="SAX19" s="974"/>
      <c r="SAY19" s="974"/>
      <c r="SAZ19" s="974"/>
      <c r="SBA19" s="974"/>
      <c r="SBB19" s="974"/>
      <c r="SBC19" s="974"/>
      <c r="SBD19" s="974"/>
      <c r="SBE19" s="974"/>
      <c r="SBF19" s="974"/>
      <c r="SBG19" s="974"/>
      <c r="SBH19" s="974"/>
      <c r="SBI19" s="974"/>
      <c r="SBJ19" s="974"/>
      <c r="SBK19" s="974"/>
      <c r="SBL19" s="974"/>
      <c r="SBM19" s="974"/>
      <c r="SBN19" s="974"/>
      <c r="SBO19" s="974"/>
      <c r="SBP19" s="974"/>
      <c r="SBQ19" s="974"/>
      <c r="SBR19" s="974"/>
      <c r="SBS19" s="974"/>
      <c r="SBT19" s="974"/>
      <c r="SBU19" s="974"/>
      <c r="SBV19" s="974"/>
      <c r="SBW19" s="974"/>
      <c r="SBX19" s="974"/>
      <c r="SBY19" s="974"/>
      <c r="SBZ19" s="974"/>
      <c r="SCA19" s="974"/>
      <c r="SCB19" s="974"/>
      <c r="SCC19" s="974"/>
      <c r="SCD19" s="974"/>
      <c r="SCE19" s="974"/>
      <c r="SCF19" s="974"/>
      <c r="SCG19" s="974"/>
      <c r="SCH19" s="974"/>
      <c r="SCI19" s="974"/>
      <c r="SCJ19" s="974"/>
      <c r="SCK19" s="974"/>
      <c r="SCL19" s="974"/>
      <c r="SCM19" s="974"/>
      <c r="SCN19" s="974"/>
      <c r="SCO19" s="974"/>
      <c r="SCP19" s="974"/>
      <c r="SCQ19" s="974"/>
      <c r="SCR19" s="974"/>
      <c r="SCS19" s="974"/>
      <c r="SCT19" s="974"/>
      <c r="SCU19" s="974"/>
      <c r="SCV19" s="974"/>
      <c r="SCW19" s="974"/>
      <c r="SCX19" s="974"/>
      <c r="SCY19" s="974"/>
      <c r="SCZ19" s="974"/>
      <c r="SDA19" s="974"/>
      <c r="SDB19" s="974"/>
      <c r="SDC19" s="974"/>
      <c r="SDD19" s="974"/>
      <c r="SDE19" s="974"/>
      <c r="SDF19" s="974"/>
      <c r="SDG19" s="974"/>
      <c r="SDH19" s="974"/>
      <c r="SDI19" s="974"/>
      <c r="SDJ19" s="974"/>
      <c r="SDK19" s="974"/>
      <c r="SDL19" s="974"/>
      <c r="SDM19" s="974"/>
      <c r="SDN19" s="974"/>
      <c r="SDO19" s="974"/>
      <c r="SDP19" s="974"/>
      <c r="SDQ19" s="974"/>
      <c r="SDR19" s="974"/>
      <c r="SDS19" s="974"/>
      <c r="SDT19" s="974"/>
      <c r="SDU19" s="974"/>
      <c r="SDV19" s="974"/>
      <c r="SDW19" s="974"/>
      <c r="SDX19" s="974"/>
      <c r="SDY19" s="974"/>
      <c r="SDZ19" s="974"/>
      <c r="SEA19" s="974"/>
      <c r="SEB19" s="974"/>
      <c r="SEC19" s="974"/>
      <c r="SED19" s="974"/>
      <c r="SEE19" s="974"/>
      <c r="SEF19" s="974"/>
      <c r="SEG19" s="974"/>
      <c r="SEH19" s="974"/>
      <c r="SEI19" s="974"/>
      <c r="SEJ19" s="974"/>
      <c r="SEK19" s="974"/>
      <c r="SEL19" s="974"/>
      <c r="SEM19" s="974"/>
      <c r="SEN19" s="974"/>
      <c r="SEO19" s="974"/>
      <c r="SEP19" s="974"/>
      <c r="SEQ19" s="974"/>
      <c r="SER19" s="974"/>
      <c r="SES19" s="974"/>
      <c r="SET19" s="974"/>
      <c r="SEU19" s="974"/>
      <c r="SEV19" s="974"/>
      <c r="SEW19" s="974"/>
      <c r="SEX19" s="974"/>
      <c r="SEY19" s="974"/>
      <c r="SEZ19" s="974"/>
      <c r="SFA19" s="974"/>
      <c r="SFB19" s="974"/>
      <c r="SFC19" s="974"/>
      <c r="SFD19" s="974"/>
      <c r="SFE19" s="974"/>
      <c r="SFF19" s="974"/>
      <c r="SFG19" s="974"/>
      <c r="SFH19" s="974"/>
      <c r="SFI19" s="974"/>
      <c r="SFJ19" s="974"/>
      <c r="SFK19" s="974"/>
      <c r="SFL19" s="974"/>
      <c r="SFM19" s="974"/>
      <c r="SFN19" s="974"/>
      <c r="SFO19" s="974"/>
      <c r="SFP19" s="974"/>
      <c r="SFQ19" s="974"/>
      <c r="SFR19" s="974"/>
      <c r="SFS19" s="974"/>
      <c r="SFT19" s="974"/>
      <c r="SFU19" s="974"/>
      <c r="SFV19" s="974"/>
      <c r="SFW19" s="974"/>
      <c r="SFX19" s="974"/>
      <c r="SFY19" s="974"/>
      <c r="SFZ19" s="974"/>
      <c r="SGA19" s="974"/>
      <c r="SGB19" s="974"/>
      <c r="SGC19" s="974"/>
      <c r="SGD19" s="974"/>
      <c r="SGE19" s="974"/>
      <c r="SGF19" s="974"/>
      <c r="SGG19" s="974"/>
      <c r="SGH19" s="974"/>
      <c r="SGI19" s="974"/>
      <c r="SGJ19" s="974"/>
      <c r="SGK19" s="974"/>
      <c r="SGL19" s="974"/>
      <c r="SGM19" s="974"/>
      <c r="SGN19" s="974"/>
      <c r="SGO19" s="974"/>
      <c r="SGP19" s="974"/>
      <c r="SGQ19" s="974"/>
      <c r="SGR19" s="974"/>
      <c r="SGS19" s="974"/>
      <c r="SGT19" s="974"/>
      <c r="SGU19" s="974"/>
      <c r="SGV19" s="974"/>
      <c r="SGW19" s="974"/>
      <c r="SGX19" s="974"/>
      <c r="SGY19" s="974"/>
      <c r="SGZ19" s="974"/>
      <c r="SHA19" s="974"/>
      <c r="SHB19" s="974"/>
      <c r="SHC19" s="974"/>
      <c r="SHD19" s="974"/>
      <c r="SHE19" s="974"/>
      <c r="SHF19" s="974"/>
      <c r="SHG19" s="974"/>
      <c r="SHH19" s="974"/>
      <c r="SHI19" s="974"/>
      <c r="SHJ19" s="974"/>
      <c r="SHK19" s="974"/>
      <c r="SHL19" s="974"/>
      <c r="SHM19" s="974"/>
      <c r="SHN19" s="974"/>
      <c r="SHO19" s="974"/>
      <c r="SHP19" s="974"/>
      <c r="SHQ19" s="974"/>
      <c r="SHR19" s="974"/>
      <c r="SHS19" s="974"/>
      <c r="SHT19" s="974"/>
      <c r="SHU19" s="974"/>
      <c r="SHV19" s="974"/>
      <c r="SHW19" s="974"/>
      <c r="SHX19" s="974"/>
      <c r="SHY19" s="974"/>
      <c r="SHZ19" s="974"/>
      <c r="SIA19" s="974"/>
      <c r="SIB19" s="974"/>
      <c r="SIC19" s="974"/>
      <c r="SID19" s="974"/>
      <c r="SIE19" s="974"/>
      <c r="SIF19" s="974"/>
      <c r="SIG19" s="974"/>
      <c r="SIH19" s="974"/>
      <c r="SII19" s="974"/>
      <c r="SIJ19" s="974"/>
      <c r="SIK19" s="974"/>
      <c r="SIL19" s="974"/>
      <c r="SIM19" s="974"/>
      <c r="SIN19" s="974"/>
      <c r="SIO19" s="974"/>
      <c r="SIP19" s="974"/>
      <c r="SIQ19" s="974"/>
      <c r="SIR19" s="974"/>
      <c r="SIS19" s="974"/>
      <c r="SIT19" s="974"/>
      <c r="SIU19" s="974"/>
      <c r="SIV19" s="974"/>
      <c r="SIW19" s="974"/>
      <c r="SIX19" s="974"/>
      <c r="SIY19" s="974"/>
      <c r="SIZ19" s="974"/>
      <c r="SJA19" s="974"/>
      <c r="SJB19" s="974"/>
      <c r="SJC19" s="974"/>
      <c r="SJD19" s="974"/>
      <c r="SJE19" s="974"/>
      <c r="SJF19" s="974"/>
      <c r="SJG19" s="974"/>
      <c r="SJH19" s="974"/>
      <c r="SJI19" s="974"/>
      <c r="SJJ19" s="974"/>
      <c r="SJK19" s="974"/>
      <c r="SJL19" s="974"/>
      <c r="SJM19" s="974"/>
      <c r="SJN19" s="974"/>
      <c r="SJO19" s="974"/>
      <c r="SJP19" s="974"/>
      <c r="SJQ19" s="974"/>
      <c r="SJR19" s="974"/>
      <c r="SJS19" s="974"/>
      <c r="SJT19" s="974"/>
      <c r="SJU19" s="974"/>
      <c r="SJV19" s="974"/>
      <c r="SJW19" s="974"/>
      <c r="SJX19" s="974"/>
      <c r="SJY19" s="974"/>
      <c r="SJZ19" s="974"/>
      <c r="SKA19" s="974"/>
      <c r="SKB19" s="974"/>
      <c r="SKC19" s="974"/>
      <c r="SKD19" s="974"/>
      <c r="SKE19" s="974"/>
      <c r="SKF19" s="974"/>
      <c r="SKG19" s="974"/>
      <c r="SKH19" s="974"/>
      <c r="SKI19" s="974"/>
      <c r="SKJ19" s="974"/>
      <c r="SKK19" s="974"/>
      <c r="SKL19" s="974"/>
      <c r="SKM19" s="974"/>
      <c r="SKN19" s="974"/>
      <c r="SKO19" s="974"/>
      <c r="SKP19" s="974"/>
      <c r="SKQ19" s="974"/>
      <c r="SKR19" s="974"/>
      <c r="SKS19" s="974"/>
      <c r="SKT19" s="974"/>
      <c r="SKU19" s="974"/>
      <c r="SKV19" s="974"/>
      <c r="SKW19" s="974"/>
      <c r="SKX19" s="974"/>
      <c r="SKY19" s="974"/>
      <c r="SKZ19" s="974"/>
      <c r="SLA19" s="974"/>
      <c r="SLB19" s="974"/>
      <c r="SLC19" s="974"/>
      <c r="SLD19" s="974"/>
      <c r="SLE19" s="974"/>
      <c r="SLF19" s="974"/>
      <c r="SLG19" s="974"/>
      <c r="SLH19" s="974"/>
      <c r="SLI19" s="974"/>
      <c r="SLJ19" s="974"/>
      <c r="SLK19" s="974"/>
      <c r="SLL19" s="974"/>
      <c r="SLM19" s="974"/>
      <c r="SLN19" s="974"/>
      <c r="SLO19" s="974"/>
      <c r="SLP19" s="974"/>
      <c r="SLQ19" s="974"/>
      <c r="SLR19" s="974"/>
      <c r="SLS19" s="974"/>
      <c r="SLT19" s="974"/>
      <c r="SLU19" s="974"/>
      <c r="SLV19" s="974"/>
      <c r="SLW19" s="974"/>
      <c r="SLX19" s="974"/>
      <c r="SLY19" s="974"/>
      <c r="SLZ19" s="974"/>
      <c r="SMA19" s="974"/>
      <c r="SMB19" s="974"/>
      <c r="SMC19" s="974"/>
      <c r="SMD19" s="974"/>
      <c r="SME19" s="974"/>
      <c r="SMF19" s="974"/>
      <c r="SMG19" s="974"/>
      <c r="SMH19" s="974"/>
      <c r="SMI19" s="974"/>
      <c r="SMJ19" s="974"/>
      <c r="SMK19" s="974"/>
      <c r="SML19" s="974"/>
      <c r="SMM19" s="974"/>
      <c r="SMN19" s="974"/>
      <c r="SMO19" s="974"/>
      <c r="SMP19" s="974"/>
      <c r="SMQ19" s="974"/>
      <c r="SMR19" s="974"/>
      <c r="SMS19" s="974"/>
      <c r="SMT19" s="974"/>
      <c r="SMU19" s="974"/>
      <c r="SMV19" s="974"/>
      <c r="SMW19" s="974"/>
      <c r="SMX19" s="974"/>
      <c r="SMY19" s="974"/>
      <c r="SMZ19" s="974"/>
      <c r="SNA19" s="974"/>
      <c r="SNB19" s="974"/>
      <c r="SNC19" s="974"/>
      <c r="SND19" s="974"/>
      <c r="SNE19" s="974"/>
      <c r="SNF19" s="974"/>
      <c r="SNG19" s="974"/>
      <c r="SNH19" s="974"/>
      <c r="SNI19" s="974"/>
      <c r="SNJ19" s="974"/>
      <c r="SNK19" s="974"/>
      <c r="SNL19" s="974"/>
      <c r="SNM19" s="974"/>
      <c r="SNN19" s="974"/>
      <c r="SNO19" s="974"/>
      <c r="SNP19" s="974"/>
      <c r="SNQ19" s="974"/>
      <c r="SNR19" s="974"/>
      <c r="SNS19" s="974"/>
      <c r="SNT19" s="974"/>
      <c r="SNU19" s="974"/>
      <c r="SNV19" s="974"/>
      <c r="SNW19" s="974"/>
      <c r="SNX19" s="974"/>
      <c r="SNY19" s="974"/>
      <c r="SNZ19" s="974"/>
      <c r="SOA19" s="974"/>
      <c r="SOB19" s="974"/>
      <c r="SOC19" s="974"/>
      <c r="SOD19" s="974"/>
      <c r="SOE19" s="974"/>
      <c r="SOF19" s="974"/>
      <c r="SOG19" s="974"/>
      <c r="SOH19" s="974"/>
      <c r="SOI19" s="974"/>
      <c r="SOJ19" s="974"/>
      <c r="SOK19" s="974"/>
      <c r="SOL19" s="974"/>
      <c r="SOM19" s="974"/>
      <c r="SON19" s="974"/>
      <c r="SOO19" s="974"/>
      <c r="SOP19" s="974"/>
      <c r="SOQ19" s="974"/>
      <c r="SOR19" s="974"/>
      <c r="SOS19" s="974"/>
      <c r="SOT19" s="974"/>
      <c r="SOU19" s="974"/>
      <c r="SOV19" s="974"/>
      <c r="SOW19" s="974"/>
      <c r="SOX19" s="974"/>
      <c r="SOY19" s="974"/>
      <c r="SOZ19" s="974"/>
      <c r="SPA19" s="974"/>
      <c r="SPB19" s="974"/>
      <c r="SPC19" s="974"/>
      <c r="SPD19" s="974"/>
      <c r="SPE19" s="974"/>
      <c r="SPF19" s="974"/>
      <c r="SPG19" s="974"/>
      <c r="SPH19" s="974"/>
      <c r="SPI19" s="974"/>
      <c r="SPJ19" s="974"/>
      <c r="SPK19" s="974"/>
      <c r="SPL19" s="974"/>
      <c r="SPM19" s="974"/>
      <c r="SPN19" s="974"/>
      <c r="SPO19" s="974"/>
      <c r="SPP19" s="974"/>
      <c r="SPQ19" s="974"/>
      <c r="SPR19" s="974"/>
      <c r="SPS19" s="974"/>
      <c r="SPT19" s="974"/>
      <c r="SPU19" s="974"/>
      <c r="SPV19" s="974"/>
      <c r="SPW19" s="974"/>
      <c r="SPX19" s="974"/>
      <c r="SPY19" s="974"/>
      <c r="SPZ19" s="974"/>
      <c r="SQA19" s="974"/>
      <c r="SQB19" s="974"/>
      <c r="SQC19" s="974"/>
      <c r="SQD19" s="974"/>
      <c r="SQE19" s="974"/>
      <c r="SQF19" s="974"/>
      <c r="SQG19" s="974"/>
      <c r="SQH19" s="974"/>
      <c r="SQI19" s="974"/>
      <c r="SQJ19" s="974"/>
      <c r="SQK19" s="974"/>
      <c r="SQL19" s="974"/>
      <c r="SQM19" s="974"/>
      <c r="SQN19" s="974"/>
      <c r="SQO19" s="974"/>
      <c r="SQP19" s="974"/>
      <c r="SQQ19" s="974"/>
      <c r="SQR19" s="974"/>
      <c r="SQS19" s="974"/>
      <c r="SQT19" s="974"/>
      <c r="SQU19" s="974"/>
      <c r="SQV19" s="974"/>
      <c r="SQW19" s="974"/>
      <c r="SQX19" s="974"/>
      <c r="SQY19" s="974"/>
      <c r="SQZ19" s="974"/>
      <c r="SRA19" s="974"/>
      <c r="SRB19" s="974"/>
      <c r="SRC19" s="974"/>
      <c r="SRD19" s="974"/>
      <c r="SRE19" s="974"/>
      <c r="SRF19" s="974"/>
      <c r="SRG19" s="974"/>
      <c r="SRH19" s="974"/>
      <c r="SRI19" s="974"/>
      <c r="SRJ19" s="974"/>
      <c r="SRK19" s="974"/>
      <c r="SRL19" s="974"/>
      <c r="SRM19" s="974"/>
      <c r="SRN19" s="974"/>
      <c r="SRO19" s="974"/>
      <c r="SRP19" s="974"/>
      <c r="SRQ19" s="974"/>
      <c r="SRR19" s="974"/>
      <c r="SRS19" s="974"/>
      <c r="SRT19" s="974"/>
      <c r="SRU19" s="974"/>
      <c r="SRV19" s="974"/>
      <c r="SRW19" s="974"/>
      <c r="SRX19" s="974"/>
      <c r="SRY19" s="974"/>
      <c r="SRZ19" s="974"/>
      <c r="SSA19" s="974"/>
      <c r="SSB19" s="974"/>
      <c r="SSC19" s="974"/>
      <c r="SSD19" s="974"/>
      <c r="SSE19" s="974"/>
      <c r="SSF19" s="974"/>
      <c r="SSG19" s="974"/>
      <c r="SSH19" s="974"/>
      <c r="SSI19" s="974"/>
      <c r="SSJ19" s="974"/>
      <c r="SSK19" s="974"/>
      <c r="SSL19" s="974"/>
      <c r="SSM19" s="974"/>
      <c r="SSN19" s="974"/>
      <c r="SSO19" s="974"/>
      <c r="SSP19" s="974"/>
      <c r="SSQ19" s="974"/>
      <c r="SSR19" s="974"/>
      <c r="SSS19" s="974"/>
      <c r="SST19" s="974"/>
      <c r="SSU19" s="974"/>
      <c r="SSV19" s="974"/>
      <c r="SSW19" s="974"/>
      <c r="SSX19" s="974"/>
      <c r="SSY19" s="974"/>
      <c r="SSZ19" s="974"/>
      <c r="STA19" s="974"/>
      <c r="STB19" s="974"/>
      <c r="STC19" s="974"/>
      <c r="STD19" s="974"/>
      <c r="STE19" s="974"/>
      <c r="STF19" s="974"/>
      <c r="STG19" s="974"/>
      <c r="STH19" s="974"/>
      <c r="STI19" s="974"/>
      <c r="STJ19" s="974"/>
      <c r="STK19" s="974"/>
      <c r="STL19" s="974"/>
      <c r="STM19" s="974"/>
      <c r="STN19" s="974"/>
      <c r="STO19" s="974"/>
      <c r="STP19" s="974"/>
      <c r="STQ19" s="974"/>
      <c r="STR19" s="974"/>
      <c r="STS19" s="974"/>
      <c r="STT19" s="974"/>
      <c r="STU19" s="974"/>
      <c r="STV19" s="974"/>
      <c r="STW19" s="974"/>
      <c r="STX19" s="974"/>
      <c r="STY19" s="974"/>
      <c r="STZ19" s="974"/>
      <c r="SUA19" s="974"/>
      <c r="SUB19" s="974"/>
      <c r="SUC19" s="974"/>
      <c r="SUD19" s="974"/>
      <c r="SUE19" s="974"/>
      <c r="SUF19" s="974"/>
      <c r="SUG19" s="974"/>
      <c r="SUH19" s="974"/>
      <c r="SUI19" s="974"/>
      <c r="SUJ19" s="974"/>
      <c r="SUK19" s="974"/>
      <c r="SUL19" s="974"/>
      <c r="SUM19" s="974"/>
      <c r="SUN19" s="974"/>
      <c r="SUO19" s="974"/>
      <c r="SUP19" s="974"/>
      <c r="SUQ19" s="974"/>
      <c r="SUR19" s="974"/>
      <c r="SUS19" s="974"/>
      <c r="SUT19" s="974"/>
      <c r="SUU19" s="974"/>
      <c r="SUV19" s="974"/>
      <c r="SUW19" s="974"/>
      <c r="SUX19" s="974"/>
      <c r="SUY19" s="974"/>
      <c r="SUZ19" s="974"/>
      <c r="SVA19" s="974"/>
      <c r="SVB19" s="974"/>
      <c r="SVC19" s="974"/>
      <c r="SVD19" s="974"/>
      <c r="SVE19" s="974"/>
      <c r="SVF19" s="974"/>
      <c r="SVG19" s="974"/>
      <c r="SVH19" s="974"/>
      <c r="SVI19" s="974"/>
      <c r="SVJ19" s="974"/>
      <c r="SVK19" s="974"/>
      <c r="SVL19" s="974"/>
      <c r="SVM19" s="974"/>
      <c r="SVN19" s="974"/>
      <c r="SVO19" s="974"/>
      <c r="SVP19" s="974"/>
      <c r="SVQ19" s="974"/>
      <c r="SVR19" s="974"/>
      <c r="SVS19" s="974"/>
      <c r="SVT19" s="974"/>
      <c r="SVU19" s="974"/>
      <c r="SVV19" s="974"/>
      <c r="SVW19" s="974"/>
      <c r="SVX19" s="974"/>
      <c r="SVY19" s="974"/>
      <c r="SVZ19" s="974"/>
      <c r="SWA19" s="974"/>
      <c r="SWB19" s="974"/>
      <c r="SWC19" s="974"/>
      <c r="SWD19" s="974"/>
      <c r="SWE19" s="974"/>
      <c r="SWF19" s="974"/>
      <c r="SWG19" s="974"/>
      <c r="SWH19" s="974"/>
      <c r="SWI19" s="974"/>
      <c r="SWJ19" s="974"/>
      <c r="SWK19" s="974"/>
      <c r="SWL19" s="974"/>
      <c r="SWM19" s="974"/>
      <c r="SWN19" s="974"/>
      <c r="SWO19" s="974"/>
      <c r="SWP19" s="974"/>
      <c r="SWQ19" s="974"/>
      <c r="SWR19" s="974"/>
      <c r="SWS19" s="974"/>
      <c r="SWT19" s="974"/>
      <c r="SWU19" s="974"/>
      <c r="SWV19" s="974"/>
      <c r="SWW19" s="974"/>
      <c r="SWX19" s="974"/>
      <c r="SWY19" s="974"/>
      <c r="SWZ19" s="974"/>
      <c r="SXA19" s="974"/>
      <c r="SXB19" s="974"/>
      <c r="SXC19" s="974"/>
      <c r="SXD19" s="974"/>
      <c r="SXE19" s="974"/>
      <c r="SXF19" s="974"/>
      <c r="SXG19" s="974"/>
      <c r="SXH19" s="974"/>
      <c r="SXI19" s="974"/>
      <c r="SXJ19" s="974"/>
      <c r="SXK19" s="974"/>
      <c r="SXL19" s="974"/>
      <c r="SXM19" s="974"/>
      <c r="SXN19" s="974"/>
      <c r="SXO19" s="974"/>
      <c r="SXP19" s="974"/>
      <c r="SXQ19" s="974"/>
      <c r="SXR19" s="974"/>
      <c r="SXS19" s="974"/>
      <c r="SXT19" s="974"/>
      <c r="SXU19" s="974"/>
      <c r="SXV19" s="974"/>
      <c r="SXW19" s="974"/>
      <c r="SXX19" s="974"/>
      <c r="SXY19" s="974"/>
      <c r="SXZ19" s="974"/>
      <c r="SYA19" s="974"/>
      <c r="SYB19" s="974"/>
      <c r="SYC19" s="974"/>
      <c r="SYD19" s="974"/>
      <c r="SYE19" s="974"/>
      <c r="SYF19" s="974"/>
      <c r="SYG19" s="974"/>
      <c r="SYH19" s="974"/>
      <c r="SYI19" s="974"/>
      <c r="SYJ19" s="974"/>
      <c r="SYK19" s="974"/>
      <c r="SYL19" s="974"/>
      <c r="SYM19" s="974"/>
      <c r="SYN19" s="974"/>
      <c r="SYO19" s="974"/>
      <c r="SYP19" s="974"/>
      <c r="SYQ19" s="974"/>
      <c r="SYR19" s="974"/>
      <c r="SYS19" s="974"/>
      <c r="SYT19" s="974"/>
      <c r="SYU19" s="974"/>
      <c r="SYV19" s="974"/>
      <c r="SYW19" s="974"/>
      <c r="SYX19" s="974"/>
      <c r="SYY19" s="974"/>
      <c r="SYZ19" s="974"/>
      <c r="SZA19" s="974"/>
      <c r="SZB19" s="974"/>
      <c r="SZC19" s="974"/>
      <c r="SZD19" s="974"/>
      <c r="SZE19" s="974"/>
      <c r="SZF19" s="974"/>
      <c r="SZG19" s="974"/>
      <c r="SZH19" s="974"/>
      <c r="SZI19" s="974"/>
      <c r="SZJ19" s="974"/>
      <c r="SZK19" s="974"/>
      <c r="SZL19" s="974"/>
      <c r="SZM19" s="974"/>
      <c r="SZN19" s="974"/>
      <c r="SZO19" s="974"/>
      <c r="SZP19" s="974"/>
      <c r="SZQ19" s="974"/>
      <c r="SZR19" s="974"/>
      <c r="SZS19" s="974"/>
      <c r="SZT19" s="974"/>
      <c r="SZU19" s="974"/>
      <c r="SZV19" s="974"/>
      <c r="SZW19" s="974"/>
      <c r="SZX19" s="974"/>
      <c r="SZY19" s="974"/>
      <c r="SZZ19" s="974"/>
      <c r="TAA19" s="974"/>
      <c r="TAB19" s="974"/>
      <c r="TAC19" s="974"/>
      <c r="TAD19" s="974"/>
      <c r="TAE19" s="974"/>
      <c r="TAF19" s="974"/>
      <c r="TAG19" s="974"/>
      <c r="TAH19" s="974"/>
      <c r="TAI19" s="974"/>
      <c r="TAJ19" s="974"/>
      <c r="TAK19" s="974"/>
      <c r="TAL19" s="974"/>
      <c r="TAM19" s="974"/>
      <c r="TAN19" s="974"/>
      <c r="TAO19" s="974"/>
      <c r="TAP19" s="974"/>
      <c r="TAQ19" s="974"/>
      <c r="TAR19" s="974"/>
      <c r="TAS19" s="974"/>
      <c r="TAT19" s="974"/>
      <c r="TAU19" s="974"/>
      <c r="TAV19" s="974"/>
      <c r="TAW19" s="974"/>
      <c r="TAX19" s="974"/>
      <c r="TAY19" s="974"/>
      <c r="TAZ19" s="974"/>
      <c r="TBA19" s="974"/>
      <c r="TBB19" s="974"/>
      <c r="TBC19" s="974"/>
      <c r="TBD19" s="974"/>
      <c r="TBE19" s="974"/>
      <c r="TBF19" s="974"/>
      <c r="TBG19" s="974"/>
      <c r="TBH19" s="974"/>
      <c r="TBI19" s="974"/>
      <c r="TBJ19" s="974"/>
      <c r="TBK19" s="974"/>
      <c r="TBL19" s="974"/>
      <c r="TBM19" s="974"/>
      <c r="TBN19" s="974"/>
      <c r="TBO19" s="974"/>
      <c r="TBP19" s="974"/>
      <c r="TBQ19" s="974"/>
      <c r="TBR19" s="974"/>
      <c r="TBS19" s="974"/>
      <c r="TBT19" s="974"/>
      <c r="TBU19" s="974"/>
      <c r="TBV19" s="974"/>
      <c r="TBW19" s="974"/>
      <c r="TBX19" s="974"/>
      <c r="TBY19" s="974"/>
      <c r="TBZ19" s="974"/>
      <c r="TCA19" s="974"/>
      <c r="TCB19" s="974"/>
      <c r="TCC19" s="974"/>
      <c r="TCD19" s="974"/>
      <c r="TCE19" s="974"/>
      <c r="TCF19" s="974"/>
      <c r="TCG19" s="974"/>
      <c r="TCH19" s="974"/>
      <c r="TCI19" s="974"/>
      <c r="TCJ19" s="974"/>
      <c r="TCK19" s="974"/>
      <c r="TCL19" s="974"/>
      <c r="TCM19" s="974"/>
      <c r="TCN19" s="974"/>
      <c r="TCO19" s="974"/>
      <c r="TCP19" s="974"/>
      <c r="TCQ19" s="974"/>
      <c r="TCR19" s="974"/>
      <c r="TCS19" s="974"/>
      <c r="TCT19" s="974"/>
      <c r="TCU19" s="974"/>
      <c r="TCV19" s="974"/>
      <c r="TCW19" s="974"/>
      <c r="TCX19" s="974"/>
      <c r="TCY19" s="974"/>
      <c r="TCZ19" s="974"/>
      <c r="TDA19" s="974"/>
      <c r="TDB19" s="974"/>
      <c r="TDC19" s="974"/>
      <c r="TDD19" s="974"/>
      <c r="TDE19" s="974"/>
      <c r="TDF19" s="974"/>
      <c r="TDG19" s="974"/>
      <c r="TDH19" s="974"/>
      <c r="TDI19" s="974"/>
      <c r="TDJ19" s="974"/>
      <c r="TDK19" s="974"/>
      <c r="TDL19" s="974"/>
      <c r="TDM19" s="974"/>
      <c r="TDN19" s="974"/>
      <c r="TDO19" s="974"/>
      <c r="TDP19" s="974"/>
      <c r="TDQ19" s="974"/>
      <c r="TDR19" s="974"/>
      <c r="TDS19" s="974"/>
      <c r="TDT19" s="974"/>
      <c r="TDU19" s="974"/>
      <c r="TDV19" s="974"/>
      <c r="TDW19" s="974"/>
      <c r="TDX19" s="974"/>
      <c r="TDY19" s="974"/>
      <c r="TDZ19" s="974"/>
      <c r="TEA19" s="974"/>
      <c r="TEB19" s="974"/>
      <c r="TEC19" s="974"/>
      <c r="TED19" s="974"/>
      <c r="TEE19" s="974"/>
      <c r="TEF19" s="974"/>
      <c r="TEG19" s="974"/>
      <c r="TEH19" s="974"/>
      <c r="TEI19" s="974"/>
      <c r="TEJ19" s="974"/>
      <c r="TEK19" s="974"/>
      <c r="TEL19" s="974"/>
      <c r="TEM19" s="974"/>
      <c r="TEN19" s="974"/>
      <c r="TEO19" s="974"/>
      <c r="TEP19" s="974"/>
      <c r="TEQ19" s="974"/>
      <c r="TER19" s="974"/>
      <c r="TES19" s="974"/>
      <c r="TET19" s="974"/>
      <c r="TEU19" s="974"/>
      <c r="TEV19" s="974"/>
      <c r="TEW19" s="974"/>
      <c r="TEX19" s="974"/>
      <c r="TEY19" s="974"/>
      <c r="TEZ19" s="974"/>
      <c r="TFA19" s="974"/>
      <c r="TFB19" s="974"/>
      <c r="TFC19" s="974"/>
      <c r="TFD19" s="974"/>
      <c r="TFE19" s="974"/>
      <c r="TFF19" s="974"/>
      <c r="TFG19" s="974"/>
      <c r="TFH19" s="974"/>
      <c r="TFI19" s="974"/>
      <c r="TFJ19" s="974"/>
      <c r="TFK19" s="974"/>
      <c r="TFL19" s="974"/>
      <c r="TFM19" s="974"/>
      <c r="TFN19" s="974"/>
      <c r="TFO19" s="974"/>
      <c r="TFP19" s="974"/>
      <c r="TFQ19" s="974"/>
      <c r="TFR19" s="974"/>
      <c r="TFS19" s="974"/>
      <c r="TFT19" s="974"/>
      <c r="TFU19" s="974"/>
      <c r="TFV19" s="974"/>
      <c r="TFW19" s="974"/>
      <c r="TFX19" s="974"/>
      <c r="TFY19" s="974"/>
      <c r="TFZ19" s="974"/>
      <c r="TGA19" s="974"/>
      <c r="TGB19" s="974"/>
      <c r="TGC19" s="974"/>
      <c r="TGD19" s="974"/>
      <c r="TGE19" s="974"/>
      <c r="TGF19" s="974"/>
      <c r="TGG19" s="974"/>
      <c r="TGH19" s="974"/>
      <c r="TGI19" s="974"/>
      <c r="TGJ19" s="974"/>
      <c r="TGK19" s="974"/>
      <c r="TGL19" s="974"/>
      <c r="TGM19" s="974"/>
      <c r="TGN19" s="974"/>
      <c r="TGO19" s="974"/>
      <c r="TGP19" s="974"/>
      <c r="TGQ19" s="974"/>
      <c r="TGR19" s="974"/>
      <c r="TGS19" s="974"/>
      <c r="TGT19" s="974"/>
      <c r="TGU19" s="974"/>
      <c r="TGV19" s="974"/>
      <c r="TGW19" s="974"/>
      <c r="TGX19" s="974"/>
      <c r="TGY19" s="974"/>
      <c r="TGZ19" s="974"/>
      <c r="THA19" s="974"/>
      <c r="THB19" s="974"/>
      <c r="THC19" s="974"/>
      <c r="THD19" s="974"/>
      <c r="THE19" s="974"/>
      <c r="THF19" s="974"/>
      <c r="THG19" s="974"/>
      <c r="THH19" s="974"/>
      <c r="THI19" s="974"/>
      <c r="THJ19" s="974"/>
      <c r="THK19" s="974"/>
      <c r="THL19" s="974"/>
      <c r="THM19" s="974"/>
      <c r="THN19" s="974"/>
      <c r="THO19" s="974"/>
      <c r="THP19" s="974"/>
      <c r="THQ19" s="974"/>
      <c r="THR19" s="974"/>
      <c r="THS19" s="974"/>
      <c r="THT19" s="974"/>
      <c r="THU19" s="974"/>
      <c r="THV19" s="974"/>
      <c r="THW19" s="974"/>
      <c r="THX19" s="974"/>
      <c r="THY19" s="974"/>
      <c r="THZ19" s="974"/>
      <c r="TIA19" s="974"/>
      <c r="TIB19" s="974"/>
      <c r="TIC19" s="974"/>
      <c r="TID19" s="974"/>
      <c r="TIE19" s="974"/>
      <c r="TIF19" s="974"/>
      <c r="TIG19" s="974"/>
      <c r="TIH19" s="974"/>
      <c r="TII19" s="974"/>
      <c r="TIJ19" s="974"/>
      <c r="TIK19" s="974"/>
      <c r="TIL19" s="974"/>
      <c r="TIM19" s="974"/>
      <c r="TIN19" s="974"/>
      <c r="TIO19" s="974"/>
      <c r="TIP19" s="974"/>
      <c r="TIQ19" s="974"/>
      <c r="TIR19" s="974"/>
      <c r="TIS19" s="974"/>
      <c r="TIT19" s="974"/>
      <c r="TIU19" s="974"/>
      <c r="TIV19" s="974"/>
      <c r="TIW19" s="974"/>
      <c r="TIX19" s="974"/>
      <c r="TIY19" s="974"/>
      <c r="TIZ19" s="974"/>
      <c r="TJA19" s="974"/>
      <c r="TJB19" s="974"/>
      <c r="TJC19" s="974"/>
      <c r="TJD19" s="974"/>
      <c r="TJE19" s="974"/>
      <c r="TJF19" s="974"/>
      <c r="TJG19" s="974"/>
      <c r="TJH19" s="974"/>
      <c r="TJI19" s="974"/>
      <c r="TJJ19" s="974"/>
      <c r="TJK19" s="974"/>
      <c r="TJL19" s="974"/>
      <c r="TJM19" s="974"/>
      <c r="TJN19" s="974"/>
      <c r="TJO19" s="974"/>
      <c r="TJP19" s="974"/>
      <c r="TJQ19" s="974"/>
      <c r="TJR19" s="974"/>
      <c r="TJS19" s="974"/>
      <c r="TJT19" s="974"/>
      <c r="TJU19" s="974"/>
      <c r="TJV19" s="974"/>
      <c r="TJW19" s="974"/>
      <c r="TJX19" s="974"/>
      <c r="TJY19" s="974"/>
      <c r="TJZ19" s="974"/>
      <c r="TKA19" s="974"/>
      <c r="TKB19" s="974"/>
      <c r="TKC19" s="974"/>
      <c r="TKD19" s="974"/>
      <c r="TKE19" s="974"/>
      <c r="TKF19" s="974"/>
      <c r="TKG19" s="974"/>
      <c r="TKH19" s="974"/>
      <c r="TKI19" s="974"/>
      <c r="TKJ19" s="974"/>
      <c r="TKK19" s="974"/>
      <c r="TKL19" s="974"/>
      <c r="TKM19" s="974"/>
      <c r="TKN19" s="974"/>
      <c r="TKO19" s="974"/>
      <c r="TKP19" s="974"/>
      <c r="TKQ19" s="974"/>
      <c r="TKR19" s="974"/>
      <c r="TKS19" s="974"/>
      <c r="TKT19" s="974"/>
      <c r="TKU19" s="974"/>
      <c r="TKV19" s="974"/>
      <c r="TKW19" s="974"/>
      <c r="TKX19" s="974"/>
      <c r="TKY19" s="974"/>
      <c r="TKZ19" s="974"/>
      <c r="TLA19" s="974"/>
      <c r="TLB19" s="974"/>
      <c r="TLC19" s="974"/>
      <c r="TLD19" s="974"/>
      <c r="TLE19" s="974"/>
      <c r="TLF19" s="974"/>
      <c r="TLG19" s="974"/>
      <c r="TLH19" s="974"/>
      <c r="TLI19" s="974"/>
      <c r="TLJ19" s="974"/>
      <c r="TLK19" s="974"/>
      <c r="TLL19" s="974"/>
      <c r="TLM19" s="974"/>
      <c r="TLN19" s="974"/>
      <c r="TLO19" s="974"/>
      <c r="TLP19" s="974"/>
      <c r="TLQ19" s="974"/>
      <c r="TLR19" s="974"/>
      <c r="TLS19" s="974"/>
      <c r="TLT19" s="974"/>
      <c r="TLU19" s="974"/>
      <c r="TLV19" s="974"/>
      <c r="TLW19" s="974"/>
      <c r="TLX19" s="974"/>
      <c r="TLY19" s="974"/>
      <c r="TLZ19" s="974"/>
      <c r="TMA19" s="974"/>
      <c r="TMB19" s="974"/>
      <c r="TMC19" s="974"/>
      <c r="TMD19" s="974"/>
      <c r="TME19" s="974"/>
      <c r="TMF19" s="974"/>
      <c r="TMG19" s="974"/>
      <c r="TMH19" s="974"/>
      <c r="TMI19" s="974"/>
      <c r="TMJ19" s="974"/>
      <c r="TMK19" s="974"/>
      <c r="TML19" s="974"/>
      <c r="TMM19" s="974"/>
      <c r="TMN19" s="974"/>
      <c r="TMO19" s="974"/>
      <c r="TMP19" s="974"/>
      <c r="TMQ19" s="974"/>
      <c r="TMR19" s="974"/>
      <c r="TMS19" s="974"/>
      <c r="TMT19" s="974"/>
      <c r="TMU19" s="974"/>
      <c r="TMV19" s="974"/>
      <c r="TMW19" s="974"/>
      <c r="TMX19" s="974"/>
      <c r="TMY19" s="974"/>
      <c r="TMZ19" s="974"/>
      <c r="TNA19" s="974"/>
      <c r="TNB19" s="974"/>
      <c r="TNC19" s="974"/>
      <c r="TND19" s="974"/>
      <c r="TNE19" s="974"/>
      <c r="TNF19" s="974"/>
      <c r="TNG19" s="974"/>
      <c r="TNH19" s="974"/>
      <c r="TNI19" s="974"/>
      <c r="TNJ19" s="974"/>
      <c r="TNK19" s="974"/>
      <c r="TNL19" s="974"/>
      <c r="TNM19" s="974"/>
      <c r="TNN19" s="974"/>
      <c r="TNO19" s="974"/>
      <c r="TNP19" s="974"/>
      <c r="TNQ19" s="974"/>
      <c r="TNR19" s="974"/>
      <c r="TNS19" s="974"/>
      <c r="TNT19" s="974"/>
      <c r="TNU19" s="974"/>
      <c r="TNV19" s="974"/>
      <c r="TNW19" s="974"/>
      <c r="TNX19" s="974"/>
      <c r="TNY19" s="974"/>
      <c r="TNZ19" s="974"/>
      <c r="TOA19" s="974"/>
      <c r="TOB19" s="974"/>
      <c r="TOC19" s="974"/>
      <c r="TOD19" s="974"/>
      <c r="TOE19" s="974"/>
      <c r="TOF19" s="974"/>
      <c r="TOG19" s="974"/>
      <c r="TOH19" s="974"/>
      <c r="TOI19" s="974"/>
      <c r="TOJ19" s="974"/>
      <c r="TOK19" s="974"/>
      <c r="TOL19" s="974"/>
      <c r="TOM19" s="974"/>
      <c r="TON19" s="974"/>
      <c r="TOO19" s="974"/>
      <c r="TOP19" s="974"/>
      <c r="TOQ19" s="974"/>
      <c r="TOR19" s="974"/>
      <c r="TOS19" s="974"/>
      <c r="TOT19" s="974"/>
      <c r="TOU19" s="974"/>
      <c r="TOV19" s="974"/>
      <c r="TOW19" s="974"/>
      <c r="TOX19" s="974"/>
      <c r="TOY19" s="974"/>
      <c r="TOZ19" s="974"/>
      <c r="TPA19" s="974"/>
      <c r="TPB19" s="974"/>
      <c r="TPC19" s="974"/>
      <c r="TPD19" s="974"/>
      <c r="TPE19" s="974"/>
      <c r="TPF19" s="974"/>
      <c r="TPG19" s="974"/>
      <c r="TPH19" s="974"/>
      <c r="TPI19" s="974"/>
      <c r="TPJ19" s="974"/>
      <c r="TPK19" s="974"/>
      <c r="TPL19" s="974"/>
      <c r="TPM19" s="974"/>
      <c r="TPN19" s="974"/>
      <c r="TPO19" s="974"/>
      <c r="TPP19" s="974"/>
      <c r="TPQ19" s="974"/>
      <c r="TPR19" s="974"/>
      <c r="TPS19" s="974"/>
      <c r="TPT19" s="974"/>
      <c r="TPU19" s="974"/>
      <c r="TPV19" s="974"/>
      <c r="TPW19" s="974"/>
      <c r="TPX19" s="974"/>
      <c r="TPY19" s="974"/>
      <c r="TPZ19" s="974"/>
      <c r="TQA19" s="974"/>
      <c r="TQB19" s="974"/>
      <c r="TQC19" s="974"/>
      <c r="TQD19" s="974"/>
      <c r="TQE19" s="974"/>
      <c r="TQF19" s="974"/>
      <c r="TQG19" s="974"/>
      <c r="TQH19" s="974"/>
      <c r="TQI19" s="974"/>
      <c r="TQJ19" s="974"/>
      <c r="TQK19" s="974"/>
      <c r="TQL19" s="974"/>
      <c r="TQM19" s="974"/>
      <c r="TQN19" s="974"/>
      <c r="TQO19" s="974"/>
      <c r="TQP19" s="974"/>
      <c r="TQQ19" s="974"/>
      <c r="TQR19" s="974"/>
      <c r="TQS19" s="974"/>
      <c r="TQT19" s="974"/>
      <c r="TQU19" s="974"/>
      <c r="TQV19" s="974"/>
      <c r="TQW19" s="974"/>
      <c r="TQX19" s="974"/>
      <c r="TQY19" s="974"/>
      <c r="TQZ19" s="974"/>
      <c r="TRA19" s="974"/>
      <c r="TRB19" s="974"/>
      <c r="TRC19" s="974"/>
      <c r="TRD19" s="974"/>
      <c r="TRE19" s="974"/>
      <c r="TRF19" s="974"/>
      <c r="TRG19" s="974"/>
      <c r="TRH19" s="974"/>
      <c r="TRI19" s="974"/>
      <c r="TRJ19" s="974"/>
      <c r="TRK19" s="974"/>
      <c r="TRL19" s="974"/>
      <c r="TRM19" s="974"/>
      <c r="TRN19" s="974"/>
      <c r="TRO19" s="974"/>
      <c r="TRP19" s="974"/>
      <c r="TRQ19" s="974"/>
      <c r="TRR19" s="974"/>
      <c r="TRS19" s="974"/>
      <c r="TRT19" s="974"/>
      <c r="TRU19" s="974"/>
      <c r="TRV19" s="974"/>
      <c r="TRW19" s="974"/>
      <c r="TRX19" s="974"/>
      <c r="TRY19" s="974"/>
      <c r="TRZ19" s="974"/>
      <c r="TSA19" s="974"/>
      <c r="TSB19" s="974"/>
      <c r="TSC19" s="974"/>
      <c r="TSD19" s="974"/>
      <c r="TSE19" s="974"/>
      <c r="TSF19" s="974"/>
      <c r="TSG19" s="974"/>
      <c r="TSH19" s="974"/>
      <c r="TSI19" s="974"/>
      <c r="TSJ19" s="974"/>
      <c r="TSK19" s="974"/>
      <c r="TSL19" s="974"/>
      <c r="TSM19" s="974"/>
      <c r="TSN19" s="974"/>
      <c r="TSO19" s="974"/>
      <c r="TSP19" s="974"/>
      <c r="TSQ19" s="974"/>
      <c r="TSR19" s="974"/>
      <c r="TSS19" s="974"/>
      <c r="TST19" s="974"/>
      <c r="TSU19" s="974"/>
      <c r="TSV19" s="974"/>
      <c r="TSW19" s="974"/>
      <c r="TSX19" s="974"/>
      <c r="TSY19" s="974"/>
      <c r="TSZ19" s="974"/>
      <c r="TTA19" s="974"/>
      <c r="TTB19" s="974"/>
      <c r="TTC19" s="974"/>
      <c r="TTD19" s="974"/>
      <c r="TTE19" s="974"/>
      <c r="TTF19" s="974"/>
      <c r="TTG19" s="974"/>
      <c r="TTH19" s="974"/>
      <c r="TTI19" s="974"/>
      <c r="TTJ19" s="974"/>
      <c r="TTK19" s="974"/>
      <c r="TTL19" s="974"/>
      <c r="TTM19" s="974"/>
      <c r="TTN19" s="974"/>
      <c r="TTO19" s="974"/>
      <c r="TTP19" s="974"/>
      <c r="TTQ19" s="974"/>
      <c r="TTR19" s="974"/>
      <c r="TTS19" s="974"/>
      <c r="TTT19" s="974"/>
      <c r="TTU19" s="974"/>
      <c r="TTV19" s="974"/>
      <c r="TTW19" s="974"/>
      <c r="TTX19" s="974"/>
      <c r="TTY19" s="974"/>
      <c r="TTZ19" s="974"/>
      <c r="TUA19" s="974"/>
      <c r="TUB19" s="974"/>
      <c r="TUC19" s="974"/>
      <c r="TUD19" s="974"/>
      <c r="TUE19" s="974"/>
      <c r="TUF19" s="974"/>
      <c r="TUG19" s="974"/>
      <c r="TUH19" s="974"/>
      <c r="TUI19" s="974"/>
      <c r="TUJ19" s="974"/>
      <c r="TUK19" s="974"/>
      <c r="TUL19" s="974"/>
      <c r="TUM19" s="974"/>
      <c r="TUN19" s="974"/>
      <c r="TUO19" s="974"/>
      <c r="TUP19" s="974"/>
      <c r="TUQ19" s="974"/>
      <c r="TUR19" s="974"/>
      <c r="TUS19" s="974"/>
      <c r="TUT19" s="974"/>
      <c r="TUU19" s="974"/>
      <c r="TUV19" s="974"/>
      <c r="TUW19" s="974"/>
      <c r="TUX19" s="974"/>
      <c r="TUY19" s="974"/>
      <c r="TUZ19" s="974"/>
      <c r="TVA19" s="974"/>
      <c r="TVB19" s="974"/>
      <c r="TVC19" s="974"/>
      <c r="TVD19" s="974"/>
      <c r="TVE19" s="974"/>
      <c r="TVF19" s="974"/>
      <c r="TVG19" s="974"/>
      <c r="TVH19" s="974"/>
      <c r="TVI19" s="974"/>
      <c r="TVJ19" s="974"/>
      <c r="TVK19" s="974"/>
      <c r="TVL19" s="974"/>
      <c r="TVM19" s="974"/>
      <c r="TVN19" s="974"/>
      <c r="TVO19" s="974"/>
      <c r="TVP19" s="974"/>
      <c r="TVQ19" s="974"/>
      <c r="TVR19" s="974"/>
      <c r="TVS19" s="974"/>
      <c r="TVT19" s="974"/>
      <c r="TVU19" s="974"/>
      <c r="TVV19" s="974"/>
      <c r="TVW19" s="974"/>
      <c r="TVX19" s="974"/>
      <c r="TVY19" s="974"/>
      <c r="TVZ19" s="974"/>
      <c r="TWA19" s="974"/>
      <c r="TWB19" s="974"/>
      <c r="TWC19" s="974"/>
      <c r="TWD19" s="974"/>
      <c r="TWE19" s="974"/>
      <c r="TWF19" s="974"/>
      <c r="TWG19" s="974"/>
      <c r="TWH19" s="974"/>
      <c r="TWI19" s="974"/>
      <c r="TWJ19" s="974"/>
      <c r="TWK19" s="974"/>
      <c r="TWL19" s="974"/>
      <c r="TWM19" s="974"/>
      <c r="TWN19" s="974"/>
      <c r="TWO19" s="974"/>
      <c r="TWP19" s="974"/>
      <c r="TWQ19" s="974"/>
      <c r="TWR19" s="974"/>
      <c r="TWS19" s="974"/>
      <c r="TWT19" s="974"/>
      <c r="TWU19" s="974"/>
      <c r="TWV19" s="974"/>
      <c r="TWW19" s="974"/>
      <c r="TWX19" s="974"/>
      <c r="TWY19" s="974"/>
      <c r="TWZ19" s="974"/>
      <c r="TXA19" s="974"/>
      <c r="TXB19" s="974"/>
      <c r="TXC19" s="974"/>
      <c r="TXD19" s="974"/>
      <c r="TXE19" s="974"/>
      <c r="TXF19" s="974"/>
      <c r="TXG19" s="974"/>
      <c r="TXH19" s="974"/>
      <c r="TXI19" s="974"/>
      <c r="TXJ19" s="974"/>
      <c r="TXK19" s="974"/>
      <c r="TXL19" s="974"/>
      <c r="TXM19" s="974"/>
      <c r="TXN19" s="974"/>
      <c r="TXO19" s="974"/>
      <c r="TXP19" s="974"/>
      <c r="TXQ19" s="974"/>
      <c r="TXR19" s="974"/>
      <c r="TXS19" s="974"/>
      <c r="TXT19" s="974"/>
      <c r="TXU19" s="974"/>
      <c r="TXV19" s="974"/>
      <c r="TXW19" s="974"/>
      <c r="TXX19" s="974"/>
      <c r="TXY19" s="974"/>
      <c r="TXZ19" s="974"/>
      <c r="TYA19" s="974"/>
      <c r="TYB19" s="974"/>
      <c r="TYC19" s="974"/>
      <c r="TYD19" s="974"/>
      <c r="TYE19" s="974"/>
      <c r="TYF19" s="974"/>
      <c r="TYG19" s="974"/>
      <c r="TYH19" s="974"/>
      <c r="TYI19" s="974"/>
      <c r="TYJ19" s="974"/>
      <c r="TYK19" s="974"/>
      <c r="TYL19" s="974"/>
      <c r="TYM19" s="974"/>
      <c r="TYN19" s="974"/>
      <c r="TYO19" s="974"/>
      <c r="TYP19" s="974"/>
      <c r="TYQ19" s="974"/>
      <c r="TYR19" s="974"/>
      <c r="TYS19" s="974"/>
      <c r="TYT19" s="974"/>
      <c r="TYU19" s="974"/>
      <c r="TYV19" s="974"/>
      <c r="TYW19" s="974"/>
      <c r="TYX19" s="974"/>
      <c r="TYY19" s="974"/>
      <c r="TYZ19" s="974"/>
      <c r="TZA19" s="974"/>
      <c r="TZB19" s="974"/>
      <c r="TZC19" s="974"/>
      <c r="TZD19" s="974"/>
      <c r="TZE19" s="974"/>
      <c r="TZF19" s="974"/>
      <c r="TZG19" s="974"/>
      <c r="TZH19" s="974"/>
      <c r="TZI19" s="974"/>
      <c r="TZJ19" s="974"/>
      <c r="TZK19" s="974"/>
      <c r="TZL19" s="974"/>
      <c r="TZM19" s="974"/>
      <c r="TZN19" s="974"/>
      <c r="TZO19" s="974"/>
      <c r="TZP19" s="974"/>
      <c r="TZQ19" s="974"/>
      <c r="TZR19" s="974"/>
      <c r="TZS19" s="974"/>
      <c r="TZT19" s="974"/>
      <c r="TZU19" s="974"/>
      <c r="TZV19" s="974"/>
      <c r="TZW19" s="974"/>
      <c r="TZX19" s="974"/>
      <c r="TZY19" s="974"/>
      <c r="TZZ19" s="974"/>
      <c r="UAA19" s="974"/>
      <c r="UAB19" s="974"/>
      <c r="UAC19" s="974"/>
      <c r="UAD19" s="974"/>
      <c r="UAE19" s="974"/>
      <c r="UAF19" s="974"/>
      <c r="UAG19" s="974"/>
      <c r="UAH19" s="974"/>
      <c r="UAI19" s="974"/>
      <c r="UAJ19" s="974"/>
      <c r="UAK19" s="974"/>
      <c r="UAL19" s="974"/>
      <c r="UAM19" s="974"/>
      <c r="UAN19" s="974"/>
      <c r="UAO19" s="974"/>
      <c r="UAP19" s="974"/>
      <c r="UAQ19" s="974"/>
      <c r="UAR19" s="974"/>
      <c r="UAS19" s="974"/>
      <c r="UAT19" s="974"/>
      <c r="UAU19" s="974"/>
      <c r="UAV19" s="974"/>
      <c r="UAW19" s="974"/>
      <c r="UAX19" s="974"/>
      <c r="UAY19" s="974"/>
      <c r="UAZ19" s="974"/>
      <c r="UBA19" s="974"/>
      <c r="UBB19" s="974"/>
      <c r="UBC19" s="974"/>
      <c r="UBD19" s="974"/>
      <c r="UBE19" s="974"/>
      <c r="UBF19" s="974"/>
      <c r="UBG19" s="974"/>
      <c r="UBH19" s="974"/>
      <c r="UBI19" s="974"/>
      <c r="UBJ19" s="974"/>
      <c r="UBK19" s="974"/>
      <c r="UBL19" s="974"/>
      <c r="UBM19" s="974"/>
      <c r="UBN19" s="974"/>
      <c r="UBO19" s="974"/>
      <c r="UBP19" s="974"/>
      <c r="UBQ19" s="974"/>
      <c r="UBR19" s="974"/>
      <c r="UBS19" s="974"/>
      <c r="UBT19" s="974"/>
      <c r="UBU19" s="974"/>
      <c r="UBV19" s="974"/>
      <c r="UBW19" s="974"/>
      <c r="UBX19" s="974"/>
      <c r="UBY19" s="974"/>
      <c r="UBZ19" s="974"/>
      <c r="UCA19" s="974"/>
      <c r="UCB19" s="974"/>
      <c r="UCC19" s="974"/>
      <c r="UCD19" s="974"/>
      <c r="UCE19" s="974"/>
      <c r="UCF19" s="974"/>
      <c r="UCG19" s="974"/>
      <c r="UCH19" s="974"/>
      <c r="UCI19" s="974"/>
      <c r="UCJ19" s="974"/>
      <c r="UCK19" s="974"/>
      <c r="UCL19" s="974"/>
      <c r="UCM19" s="974"/>
      <c r="UCN19" s="974"/>
      <c r="UCO19" s="974"/>
      <c r="UCP19" s="974"/>
      <c r="UCQ19" s="974"/>
      <c r="UCR19" s="974"/>
      <c r="UCS19" s="974"/>
      <c r="UCT19" s="974"/>
      <c r="UCU19" s="974"/>
      <c r="UCV19" s="974"/>
      <c r="UCW19" s="974"/>
      <c r="UCX19" s="974"/>
      <c r="UCY19" s="974"/>
      <c r="UCZ19" s="974"/>
      <c r="UDA19" s="974"/>
      <c r="UDB19" s="974"/>
      <c r="UDC19" s="974"/>
      <c r="UDD19" s="974"/>
      <c r="UDE19" s="974"/>
      <c r="UDF19" s="974"/>
      <c r="UDG19" s="974"/>
      <c r="UDH19" s="974"/>
      <c r="UDI19" s="974"/>
      <c r="UDJ19" s="974"/>
      <c r="UDK19" s="974"/>
      <c r="UDL19" s="974"/>
      <c r="UDM19" s="974"/>
      <c r="UDN19" s="974"/>
      <c r="UDO19" s="974"/>
      <c r="UDP19" s="974"/>
      <c r="UDQ19" s="974"/>
      <c r="UDR19" s="974"/>
      <c r="UDS19" s="974"/>
      <c r="UDT19" s="974"/>
      <c r="UDU19" s="974"/>
      <c r="UDV19" s="974"/>
      <c r="UDW19" s="974"/>
      <c r="UDX19" s="974"/>
      <c r="UDY19" s="974"/>
      <c r="UDZ19" s="974"/>
      <c r="UEA19" s="974"/>
      <c r="UEB19" s="974"/>
      <c r="UEC19" s="974"/>
      <c r="UED19" s="974"/>
      <c r="UEE19" s="974"/>
      <c r="UEF19" s="974"/>
      <c r="UEG19" s="974"/>
      <c r="UEH19" s="974"/>
      <c r="UEI19" s="974"/>
      <c r="UEJ19" s="974"/>
      <c r="UEK19" s="974"/>
      <c r="UEL19" s="974"/>
      <c r="UEM19" s="974"/>
      <c r="UEN19" s="974"/>
      <c r="UEO19" s="974"/>
      <c r="UEP19" s="974"/>
      <c r="UEQ19" s="974"/>
      <c r="UER19" s="974"/>
      <c r="UES19" s="974"/>
      <c r="UET19" s="974"/>
      <c r="UEU19" s="974"/>
      <c r="UEV19" s="974"/>
      <c r="UEW19" s="974"/>
      <c r="UEX19" s="974"/>
      <c r="UEY19" s="974"/>
      <c r="UEZ19" s="974"/>
      <c r="UFA19" s="974"/>
      <c r="UFB19" s="974"/>
      <c r="UFC19" s="974"/>
      <c r="UFD19" s="974"/>
      <c r="UFE19" s="974"/>
      <c r="UFF19" s="974"/>
      <c r="UFG19" s="974"/>
      <c r="UFH19" s="974"/>
      <c r="UFI19" s="974"/>
      <c r="UFJ19" s="974"/>
      <c r="UFK19" s="974"/>
      <c r="UFL19" s="974"/>
      <c r="UFM19" s="974"/>
      <c r="UFN19" s="974"/>
      <c r="UFO19" s="974"/>
      <c r="UFP19" s="974"/>
      <c r="UFQ19" s="974"/>
      <c r="UFR19" s="974"/>
      <c r="UFS19" s="974"/>
      <c r="UFT19" s="974"/>
      <c r="UFU19" s="974"/>
      <c r="UFV19" s="974"/>
      <c r="UFW19" s="974"/>
      <c r="UFX19" s="974"/>
      <c r="UFY19" s="974"/>
      <c r="UFZ19" s="974"/>
      <c r="UGA19" s="974"/>
      <c r="UGB19" s="974"/>
      <c r="UGC19" s="974"/>
      <c r="UGD19" s="974"/>
      <c r="UGE19" s="974"/>
      <c r="UGF19" s="974"/>
      <c r="UGG19" s="974"/>
      <c r="UGH19" s="974"/>
      <c r="UGI19" s="974"/>
      <c r="UGJ19" s="974"/>
      <c r="UGK19" s="974"/>
      <c r="UGL19" s="974"/>
      <c r="UGM19" s="974"/>
      <c r="UGN19" s="974"/>
      <c r="UGO19" s="974"/>
      <c r="UGP19" s="974"/>
      <c r="UGQ19" s="974"/>
      <c r="UGR19" s="974"/>
      <c r="UGS19" s="974"/>
      <c r="UGT19" s="974"/>
      <c r="UGU19" s="974"/>
      <c r="UGV19" s="974"/>
      <c r="UGW19" s="974"/>
      <c r="UGX19" s="974"/>
      <c r="UGY19" s="974"/>
      <c r="UGZ19" s="974"/>
      <c r="UHA19" s="974"/>
      <c r="UHB19" s="974"/>
      <c r="UHC19" s="974"/>
      <c r="UHD19" s="974"/>
      <c r="UHE19" s="974"/>
      <c r="UHF19" s="974"/>
      <c r="UHG19" s="974"/>
      <c r="UHH19" s="974"/>
      <c r="UHI19" s="974"/>
      <c r="UHJ19" s="974"/>
      <c r="UHK19" s="974"/>
      <c r="UHL19" s="974"/>
      <c r="UHM19" s="974"/>
      <c r="UHN19" s="974"/>
      <c r="UHO19" s="974"/>
      <c r="UHP19" s="974"/>
      <c r="UHQ19" s="974"/>
      <c r="UHR19" s="974"/>
      <c r="UHS19" s="974"/>
      <c r="UHT19" s="974"/>
      <c r="UHU19" s="974"/>
      <c r="UHV19" s="974"/>
      <c r="UHW19" s="974"/>
      <c r="UHX19" s="974"/>
      <c r="UHY19" s="974"/>
      <c r="UHZ19" s="974"/>
      <c r="UIA19" s="974"/>
      <c r="UIB19" s="974"/>
      <c r="UIC19" s="974"/>
      <c r="UID19" s="974"/>
      <c r="UIE19" s="974"/>
      <c r="UIF19" s="974"/>
      <c r="UIG19" s="974"/>
      <c r="UIH19" s="974"/>
      <c r="UII19" s="974"/>
      <c r="UIJ19" s="974"/>
      <c r="UIK19" s="974"/>
      <c r="UIL19" s="974"/>
      <c r="UIM19" s="974"/>
      <c r="UIN19" s="974"/>
      <c r="UIO19" s="974"/>
      <c r="UIP19" s="974"/>
      <c r="UIQ19" s="974"/>
      <c r="UIR19" s="974"/>
      <c r="UIS19" s="974"/>
      <c r="UIT19" s="974"/>
      <c r="UIU19" s="974"/>
      <c r="UIV19" s="974"/>
      <c r="UIW19" s="974"/>
      <c r="UIX19" s="974"/>
      <c r="UIY19" s="974"/>
      <c r="UIZ19" s="974"/>
      <c r="UJA19" s="974"/>
      <c r="UJB19" s="974"/>
      <c r="UJC19" s="974"/>
      <c r="UJD19" s="974"/>
      <c r="UJE19" s="974"/>
      <c r="UJF19" s="974"/>
      <c r="UJG19" s="974"/>
      <c r="UJH19" s="974"/>
      <c r="UJI19" s="974"/>
      <c r="UJJ19" s="974"/>
      <c r="UJK19" s="974"/>
      <c r="UJL19" s="974"/>
      <c r="UJM19" s="974"/>
      <c r="UJN19" s="974"/>
      <c r="UJO19" s="974"/>
      <c r="UJP19" s="974"/>
      <c r="UJQ19" s="974"/>
      <c r="UJR19" s="974"/>
      <c r="UJS19" s="974"/>
      <c r="UJT19" s="974"/>
      <c r="UJU19" s="974"/>
      <c r="UJV19" s="974"/>
      <c r="UJW19" s="974"/>
      <c r="UJX19" s="974"/>
      <c r="UJY19" s="974"/>
      <c r="UJZ19" s="974"/>
      <c r="UKA19" s="974"/>
      <c r="UKB19" s="974"/>
      <c r="UKC19" s="974"/>
      <c r="UKD19" s="974"/>
      <c r="UKE19" s="974"/>
      <c r="UKF19" s="974"/>
      <c r="UKG19" s="974"/>
      <c r="UKH19" s="974"/>
      <c r="UKI19" s="974"/>
      <c r="UKJ19" s="974"/>
      <c r="UKK19" s="974"/>
      <c r="UKL19" s="974"/>
      <c r="UKM19" s="974"/>
      <c r="UKN19" s="974"/>
      <c r="UKO19" s="974"/>
      <c r="UKP19" s="974"/>
      <c r="UKQ19" s="974"/>
      <c r="UKR19" s="974"/>
      <c r="UKS19" s="974"/>
      <c r="UKT19" s="974"/>
      <c r="UKU19" s="974"/>
      <c r="UKV19" s="974"/>
      <c r="UKW19" s="974"/>
      <c r="UKX19" s="974"/>
      <c r="UKY19" s="974"/>
      <c r="UKZ19" s="974"/>
      <c r="ULA19" s="974"/>
      <c r="ULB19" s="974"/>
      <c r="ULC19" s="974"/>
      <c r="ULD19" s="974"/>
      <c r="ULE19" s="974"/>
      <c r="ULF19" s="974"/>
      <c r="ULG19" s="974"/>
      <c r="ULH19" s="974"/>
      <c r="ULI19" s="974"/>
      <c r="ULJ19" s="974"/>
      <c r="ULK19" s="974"/>
      <c r="ULL19" s="974"/>
      <c r="ULM19" s="974"/>
      <c r="ULN19" s="974"/>
      <c r="ULO19" s="974"/>
      <c r="ULP19" s="974"/>
      <c r="ULQ19" s="974"/>
      <c r="ULR19" s="974"/>
      <c r="ULS19" s="974"/>
      <c r="ULT19" s="974"/>
      <c r="ULU19" s="974"/>
      <c r="ULV19" s="974"/>
      <c r="ULW19" s="974"/>
      <c r="ULX19" s="974"/>
      <c r="ULY19" s="974"/>
      <c r="ULZ19" s="974"/>
      <c r="UMA19" s="974"/>
      <c r="UMB19" s="974"/>
      <c r="UMC19" s="974"/>
      <c r="UMD19" s="974"/>
      <c r="UME19" s="974"/>
      <c r="UMF19" s="974"/>
      <c r="UMG19" s="974"/>
      <c r="UMH19" s="974"/>
      <c r="UMI19" s="974"/>
      <c r="UMJ19" s="974"/>
      <c r="UMK19" s="974"/>
      <c r="UML19" s="974"/>
      <c r="UMM19" s="974"/>
      <c r="UMN19" s="974"/>
      <c r="UMO19" s="974"/>
      <c r="UMP19" s="974"/>
      <c r="UMQ19" s="974"/>
      <c r="UMR19" s="974"/>
      <c r="UMS19" s="974"/>
      <c r="UMT19" s="974"/>
      <c r="UMU19" s="974"/>
      <c r="UMV19" s="974"/>
      <c r="UMW19" s="974"/>
      <c r="UMX19" s="974"/>
      <c r="UMY19" s="974"/>
      <c r="UMZ19" s="974"/>
      <c r="UNA19" s="974"/>
      <c r="UNB19" s="974"/>
      <c r="UNC19" s="974"/>
      <c r="UND19" s="974"/>
      <c r="UNE19" s="974"/>
      <c r="UNF19" s="974"/>
      <c r="UNG19" s="974"/>
      <c r="UNH19" s="974"/>
      <c r="UNI19" s="974"/>
      <c r="UNJ19" s="974"/>
      <c r="UNK19" s="974"/>
      <c r="UNL19" s="974"/>
      <c r="UNM19" s="974"/>
      <c r="UNN19" s="974"/>
      <c r="UNO19" s="974"/>
      <c r="UNP19" s="974"/>
      <c r="UNQ19" s="974"/>
      <c r="UNR19" s="974"/>
      <c r="UNS19" s="974"/>
      <c r="UNT19" s="974"/>
      <c r="UNU19" s="974"/>
      <c r="UNV19" s="974"/>
      <c r="UNW19" s="974"/>
      <c r="UNX19" s="974"/>
      <c r="UNY19" s="974"/>
      <c r="UNZ19" s="974"/>
      <c r="UOA19" s="974"/>
      <c r="UOB19" s="974"/>
      <c r="UOC19" s="974"/>
      <c r="UOD19" s="974"/>
      <c r="UOE19" s="974"/>
      <c r="UOF19" s="974"/>
      <c r="UOG19" s="974"/>
      <c r="UOH19" s="974"/>
      <c r="UOI19" s="974"/>
      <c r="UOJ19" s="974"/>
      <c r="UOK19" s="974"/>
      <c r="UOL19" s="974"/>
      <c r="UOM19" s="974"/>
      <c r="UON19" s="974"/>
      <c r="UOO19" s="974"/>
      <c r="UOP19" s="974"/>
      <c r="UOQ19" s="974"/>
      <c r="UOR19" s="974"/>
      <c r="UOS19" s="974"/>
      <c r="UOT19" s="974"/>
      <c r="UOU19" s="974"/>
      <c r="UOV19" s="974"/>
      <c r="UOW19" s="974"/>
      <c r="UOX19" s="974"/>
      <c r="UOY19" s="974"/>
      <c r="UOZ19" s="974"/>
      <c r="UPA19" s="974"/>
      <c r="UPB19" s="974"/>
      <c r="UPC19" s="974"/>
      <c r="UPD19" s="974"/>
      <c r="UPE19" s="974"/>
      <c r="UPF19" s="974"/>
      <c r="UPG19" s="974"/>
      <c r="UPH19" s="974"/>
      <c r="UPI19" s="974"/>
      <c r="UPJ19" s="974"/>
      <c r="UPK19" s="974"/>
      <c r="UPL19" s="974"/>
      <c r="UPM19" s="974"/>
      <c r="UPN19" s="974"/>
      <c r="UPO19" s="974"/>
      <c r="UPP19" s="974"/>
      <c r="UPQ19" s="974"/>
      <c r="UPR19" s="974"/>
      <c r="UPS19" s="974"/>
      <c r="UPT19" s="974"/>
      <c r="UPU19" s="974"/>
      <c r="UPV19" s="974"/>
      <c r="UPW19" s="974"/>
      <c r="UPX19" s="974"/>
      <c r="UPY19" s="974"/>
      <c r="UPZ19" s="974"/>
      <c r="UQA19" s="974"/>
      <c r="UQB19" s="974"/>
      <c r="UQC19" s="974"/>
      <c r="UQD19" s="974"/>
      <c r="UQE19" s="974"/>
      <c r="UQF19" s="974"/>
      <c r="UQG19" s="974"/>
      <c r="UQH19" s="974"/>
      <c r="UQI19" s="974"/>
      <c r="UQJ19" s="974"/>
      <c r="UQK19" s="974"/>
      <c r="UQL19" s="974"/>
      <c r="UQM19" s="974"/>
      <c r="UQN19" s="974"/>
      <c r="UQO19" s="974"/>
      <c r="UQP19" s="974"/>
      <c r="UQQ19" s="974"/>
      <c r="UQR19" s="974"/>
      <c r="UQS19" s="974"/>
      <c r="UQT19" s="974"/>
      <c r="UQU19" s="974"/>
      <c r="UQV19" s="974"/>
      <c r="UQW19" s="974"/>
      <c r="UQX19" s="974"/>
      <c r="UQY19" s="974"/>
      <c r="UQZ19" s="974"/>
      <c r="URA19" s="974"/>
      <c r="URB19" s="974"/>
      <c r="URC19" s="974"/>
      <c r="URD19" s="974"/>
      <c r="URE19" s="974"/>
      <c r="URF19" s="974"/>
      <c r="URG19" s="974"/>
      <c r="URH19" s="974"/>
      <c r="URI19" s="974"/>
      <c r="URJ19" s="974"/>
      <c r="URK19" s="974"/>
      <c r="URL19" s="974"/>
      <c r="URM19" s="974"/>
      <c r="URN19" s="974"/>
      <c r="URO19" s="974"/>
      <c r="URP19" s="974"/>
      <c r="URQ19" s="974"/>
      <c r="URR19" s="974"/>
      <c r="URS19" s="974"/>
      <c r="URT19" s="974"/>
      <c r="URU19" s="974"/>
      <c r="URV19" s="974"/>
      <c r="URW19" s="974"/>
      <c r="URX19" s="974"/>
      <c r="URY19" s="974"/>
      <c r="URZ19" s="974"/>
      <c r="USA19" s="974"/>
      <c r="USB19" s="974"/>
      <c r="USC19" s="974"/>
      <c r="USD19" s="974"/>
      <c r="USE19" s="974"/>
      <c r="USF19" s="974"/>
      <c r="USG19" s="974"/>
      <c r="USH19" s="974"/>
      <c r="USI19" s="974"/>
      <c r="USJ19" s="974"/>
      <c r="USK19" s="974"/>
      <c r="USL19" s="974"/>
      <c r="USM19" s="974"/>
      <c r="USN19" s="974"/>
      <c r="USO19" s="974"/>
      <c r="USP19" s="974"/>
      <c r="USQ19" s="974"/>
      <c r="USR19" s="974"/>
      <c r="USS19" s="974"/>
      <c r="UST19" s="974"/>
      <c r="USU19" s="974"/>
      <c r="USV19" s="974"/>
      <c r="USW19" s="974"/>
      <c r="USX19" s="974"/>
      <c r="USY19" s="974"/>
      <c r="USZ19" s="974"/>
      <c r="UTA19" s="974"/>
      <c r="UTB19" s="974"/>
      <c r="UTC19" s="974"/>
      <c r="UTD19" s="974"/>
      <c r="UTE19" s="974"/>
      <c r="UTF19" s="974"/>
      <c r="UTG19" s="974"/>
      <c r="UTH19" s="974"/>
      <c r="UTI19" s="974"/>
      <c r="UTJ19" s="974"/>
      <c r="UTK19" s="974"/>
      <c r="UTL19" s="974"/>
      <c r="UTM19" s="974"/>
      <c r="UTN19" s="974"/>
      <c r="UTO19" s="974"/>
      <c r="UTP19" s="974"/>
      <c r="UTQ19" s="974"/>
      <c r="UTR19" s="974"/>
      <c r="UTS19" s="974"/>
      <c r="UTT19" s="974"/>
      <c r="UTU19" s="974"/>
      <c r="UTV19" s="974"/>
      <c r="UTW19" s="974"/>
      <c r="UTX19" s="974"/>
      <c r="UTY19" s="974"/>
      <c r="UTZ19" s="974"/>
      <c r="UUA19" s="974"/>
      <c r="UUB19" s="974"/>
      <c r="UUC19" s="974"/>
      <c r="UUD19" s="974"/>
      <c r="UUE19" s="974"/>
      <c r="UUF19" s="974"/>
      <c r="UUG19" s="974"/>
      <c r="UUH19" s="974"/>
      <c r="UUI19" s="974"/>
      <c r="UUJ19" s="974"/>
      <c r="UUK19" s="974"/>
      <c r="UUL19" s="974"/>
      <c r="UUM19" s="974"/>
      <c r="UUN19" s="974"/>
      <c r="UUO19" s="974"/>
      <c r="UUP19" s="974"/>
      <c r="UUQ19" s="974"/>
      <c r="UUR19" s="974"/>
      <c r="UUS19" s="974"/>
      <c r="UUT19" s="974"/>
      <c r="UUU19" s="974"/>
      <c r="UUV19" s="974"/>
      <c r="UUW19" s="974"/>
      <c r="UUX19" s="974"/>
      <c r="UUY19" s="974"/>
      <c r="UUZ19" s="974"/>
      <c r="UVA19" s="974"/>
      <c r="UVB19" s="974"/>
      <c r="UVC19" s="974"/>
      <c r="UVD19" s="974"/>
      <c r="UVE19" s="974"/>
      <c r="UVF19" s="974"/>
      <c r="UVG19" s="974"/>
      <c r="UVH19" s="974"/>
      <c r="UVI19" s="974"/>
      <c r="UVJ19" s="974"/>
      <c r="UVK19" s="974"/>
      <c r="UVL19" s="974"/>
      <c r="UVM19" s="974"/>
      <c r="UVN19" s="974"/>
      <c r="UVO19" s="974"/>
      <c r="UVP19" s="974"/>
      <c r="UVQ19" s="974"/>
      <c r="UVR19" s="974"/>
      <c r="UVS19" s="974"/>
      <c r="UVT19" s="974"/>
      <c r="UVU19" s="974"/>
      <c r="UVV19" s="974"/>
      <c r="UVW19" s="974"/>
      <c r="UVX19" s="974"/>
      <c r="UVY19" s="974"/>
      <c r="UVZ19" s="974"/>
      <c r="UWA19" s="974"/>
      <c r="UWB19" s="974"/>
      <c r="UWC19" s="974"/>
      <c r="UWD19" s="974"/>
      <c r="UWE19" s="974"/>
      <c r="UWF19" s="974"/>
      <c r="UWG19" s="974"/>
      <c r="UWH19" s="974"/>
      <c r="UWI19" s="974"/>
      <c r="UWJ19" s="974"/>
      <c r="UWK19" s="974"/>
      <c r="UWL19" s="974"/>
      <c r="UWM19" s="974"/>
      <c r="UWN19" s="974"/>
      <c r="UWO19" s="974"/>
      <c r="UWP19" s="974"/>
      <c r="UWQ19" s="974"/>
      <c r="UWR19" s="974"/>
      <c r="UWS19" s="974"/>
      <c r="UWT19" s="974"/>
      <c r="UWU19" s="974"/>
      <c r="UWV19" s="974"/>
      <c r="UWW19" s="974"/>
      <c r="UWX19" s="974"/>
      <c r="UWY19" s="974"/>
      <c r="UWZ19" s="974"/>
      <c r="UXA19" s="974"/>
      <c r="UXB19" s="974"/>
      <c r="UXC19" s="974"/>
      <c r="UXD19" s="974"/>
      <c r="UXE19" s="974"/>
      <c r="UXF19" s="974"/>
      <c r="UXG19" s="974"/>
      <c r="UXH19" s="974"/>
      <c r="UXI19" s="974"/>
      <c r="UXJ19" s="974"/>
      <c r="UXK19" s="974"/>
      <c r="UXL19" s="974"/>
      <c r="UXM19" s="974"/>
      <c r="UXN19" s="974"/>
      <c r="UXO19" s="974"/>
      <c r="UXP19" s="974"/>
      <c r="UXQ19" s="974"/>
      <c r="UXR19" s="974"/>
      <c r="UXS19" s="974"/>
      <c r="UXT19" s="974"/>
      <c r="UXU19" s="974"/>
      <c r="UXV19" s="974"/>
      <c r="UXW19" s="974"/>
      <c r="UXX19" s="974"/>
      <c r="UXY19" s="974"/>
      <c r="UXZ19" s="974"/>
      <c r="UYA19" s="974"/>
      <c r="UYB19" s="974"/>
      <c r="UYC19" s="974"/>
      <c r="UYD19" s="974"/>
      <c r="UYE19" s="974"/>
      <c r="UYF19" s="974"/>
      <c r="UYG19" s="974"/>
      <c r="UYH19" s="974"/>
      <c r="UYI19" s="974"/>
      <c r="UYJ19" s="974"/>
      <c r="UYK19" s="974"/>
      <c r="UYL19" s="974"/>
      <c r="UYM19" s="974"/>
      <c r="UYN19" s="974"/>
      <c r="UYO19" s="974"/>
      <c r="UYP19" s="974"/>
      <c r="UYQ19" s="974"/>
      <c r="UYR19" s="974"/>
      <c r="UYS19" s="974"/>
      <c r="UYT19" s="974"/>
      <c r="UYU19" s="974"/>
      <c r="UYV19" s="974"/>
      <c r="UYW19" s="974"/>
      <c r="UYX19" s="974"/>
      <c r="UYY19" s="974"/>
      <c r="UYZ19" s="974"/>
      <c r="UZA19" s="974"/>
      <c r="UZB19" s="974"/>
      <c r="UZC19" s="974"/>
      <c r="UZD19" s="974"/>
      <c r="UZE19" s="974"/>
      <c r="UZF19" s="974"/>
      <c r="UZG19" s="974"/>
      <c r="UZH19" s="974"/>
      <c r="UZI19" s="974"/>
      <c r="UZJ19" s="974"/>
      <c r="UZK19" s="974"/>
      <c r="UZL19" s="974"/>
      <c r="UZM19" s="974"/>
      <c r="UZN19" s="974"/>
      <c r="UZO19" s="974"/>
      <c r="UZP19" s="974"/>
      <c r="UZQ19" s="974"/>
      <c r="UZR19" s="974"/>
      <c r="UZS19" s="974"/>
      <c r="UZT19" s="974"/>
      <c r="UZU19" s="974"/>
      <c r="UZV19" s="974"/>
      <c r="UZW19" s="974"/>
      <c r="UZX19" s="974"/>
      <c r="UZY19" s="974"/>
      <c r="UZZ19" s="974"/>
      <c r="VAA19" s="974"/>
      <c r="VAB19" s="974"/>
      <c r="VAC19" s="974"/>
      <c r="VAD19" s="974"/>
      <c r="VAE19" s="974"/>
      <c r="VAF19" s="974"/>
      <c r="VAG19" s="974"/>
      <c r="VAH19" s="974"/>
      <c r="VAI19" s="974"/>
      <c r="VAJ19" s="974"/>
      <c r="VAK19" s="974"/>
      <c r="VAL19" s="974"/>
      <c r="VAM19" s="974"/>
      <c r="VAN19" s="974"/>
      <c r="VAO19" s="974"/>
      <c r="VAP19" s="974"/>
      <c r="VAQ19" s="974"/>
      <c r="VAR19" s="974"/>
      <c r="VAS19" s="974"/>
      <c r="VAT19" s="974"/>
      <c r="VAU19" s="974"/>
      <c r="VAV19" s="974"/>
      <c r="VAW19" s="974"/>
      <c r="VAX19" s="974"/>
      <c r="VAY19" s="974"/>
      <c r="VAZ19" s="974"/>
      <c r="VBA19" s="974"/>
      <c r="VBB19" s="974"/>
      <c r="VBC19" s="974"/>
      <c r="VBD19" s="974"/>
      <c r="VBE19" s="974"/>
      <c r="VBF19" s="974"/>
      <c r="VBG19" s="974"/>
      <c r="VBH19" s="974"/>
      <c r="VBI19" s="974"/>
      <c r="VBJ19" s="974"/>
      <c r="VBK19" s="974"/>
      <c r="VBL19" s="974"/>
      <c r="VBM19" s="974"/>
      <c r="VBN19" s="974"/>
      <c r="VBO19" s="974"/>
      <c r="VBP19" s="974"/>
      <c r="VBQ19" s="974"/>
      <c r="VBR19" s="974"/>
      <c r="VBS19" s="974"/>
      <c r="VBT19" s="974"/>
      <c r="VBU19" s="974"/>
      <c r="VBV19" s="974"/>
      <c r="VBW19" s="974"/>
      <c r="VBX19" s="974"/>
      <c r="VBY19" s="974"/>
      <c r="VBZ19" s="974"/>
      <c r="VCA19" s="974"/>
      <c r="VCB19" s="974"/>
      <c r="VCC19" s="974"/>
      <c r="VCD19" s="974"/>
      <c r="VCE19" s="974"/>
      <c r="VCF19" s="974"/>
      <c r="VCG19" s="974"/>
      <c r="VCH19" s="974"/>
      <c r="VCI19" s="974"/>
      <c r="VCJ19" s="974"/>
      <c r="VCK19" s="974"/>
      <c r="VCL19" s="974"/>
      <c r="VCM19" s="974"/>
      <c r="VCN19" s="974"/>
      <c r="VCO19" s="974"/>
      <c r="VCP19" s="974"/>
      <c r="VCQ19" s="974"/>
      <c r="VCR19" s="974"/>
      <c r="VCS19" s="974"/>
      <c r="VCT19" s="974"/>
      <c r="VCU19" s="974"/>
      <c r="VCV19" s="974"/>
      <c r="VCW19" s="974"/>
      <c r="VCX19" s="974"/>
      <c r="VCY19" s="974"/>
      <c r="VCZ19" s="974"/>
      <c r="VDA19" s="974"/>
      <c r="VDB19" s="974"/>
      <c r="VDC19" s="974"/>
      <c r="VDD19" s="974"/>
      <c r="VDE19" s="974"/>
      <c r="VDF19" s="974"/>
      <c r="VDG19" s="974"/>
      <c r="VDH19" s="974"/>
      <c r="VDI19" s="974"/>
      <c r="VDJ19" s="974"/>
      <c r="VDK19" s="974"/>
      <c r="VDL19" s="974"/>
      <c r="VDM19" s="974"/>
      <c r="VDN19" s="974"/>
      <c r="VDO19" s="974"/>
      <c r="VDP19" s="974"/>
      <c r="VDQ19" s="974"/>
      <c r="VDR19" s="974"/>
      <c r="VDS19" s="974"/>
      <c r="VDT19" s="974"/>
      <c r="VDU19" s="974"/>
      <c r="VDV19" s="974"/>
      <c r="VDW19" s="974"/>
      <c r="VDX19" s="974"/>
      <c r="VDY19" s="974"/>
      <c r="VDZ19" s="974"/>
      <c r="VEA19" s="974"/>
      <c r="VEB19" s="974"/>
      <c r="VEC19" s="974"/>
      <c r="VED19" s="974"/>
      <c r="VEE19" s="974"/>
      <c r="VEF19" s="974"/>
      <c r="VEG19" s="974"/>
      <c r="VEH19" s="974"/>
      <c r="VEI19" s="974"/>
      <c r="VEJ19" s="974"/>
      <c r="VEK19" s="974"/>
      <c r="VEL19" s="974"/>
      <c r="VEM19" s="974"/>
      <c r="VEN19" s="974"/>
      <c r="VEO19" s="974"/>
      <c r="VEP19" s="974"/>
      <c r="VEQ19" s="974"/>
      <c r="VER19" s="974"/>
      <c r="VES19" s="974"/>
      <c r="VET19" s="974"/>
      <c r="VEU19" s="974"/>
      <c r="VEV19" s="974"/>
      <c r="VEW19" s="974"/>
      <c r="VEX19" s="974"/>
      <c r="VEY19" s="974"/>
      <c r="VEZ19" s="974"/>
      <c r="VFA19" s="974"/>
      <c r="VFB19" s="974"/>
      <c r="VFC19" s="974"/>
      <c r="VFD19" s="974"/>
      <c r="VFE19" s="974"/>
      <c r="VFF19" s="974"/>
      <c r="VFG19" s="974"/>
      <c r="VFH19" s="974"/>
      <c r="VFI19" s="974"/>
      <c r="VFJ19" s="974"/>
      <c r="VFK19" s="974"/>
      <c r="VFL19" s="974"/>
      <c r="VFM19" s="974"/>
      <c r="VFN19" s="974"/>
      <c r="VFO19" s="974"/>
      <c r="VFP19" s="974"/>
      <c r="VFQ19" s="974"/>
      <c r="VFR19" s="974"/>
      <c r="VFS19" s="974"/>
      <c r="VFT19" s="974"/>
      <c r="VFU19" s="974"/>
      <c r="VFV19" s="974"/>
      <c r="VFW19" s="974"/>
      <c r="VFX19" s="974"/>
      <c r="VFY19" s="974"/>
      <c r="VFZ19" s="974"/>
      <c r="VGA19" s="974"/>
      <c r="VGB19" s="974"/>
      <c r="VGC19" s="974"/>
      <c r="VGD19" s="974"/>
      <c r="VGE19" s="974"/>
      <c r="VGF19" s="974"/>
      <c r="VGG19" s="974"/>
      <c r="VGH19" s="974"/>
      <c r="VGI19" s="974"/>
      <c r="VGJ19" s="974"/>
      <c r="VGK19" s="974"/>
      <c r="VGL19" s="974"/>
      <c r="VGM19" s="974"/>
      <c r="VGN19" s="974"/>
      <c r="VGO19" s="974"/>
      <c r="VGP19" s="974"/>
      <c r="VGQ19" s="974"/>
      <c r="VGR19" s="974"/>
      <c r="VGS19" s="974"/>
      <c r="VGT19" s="974"/>
      <c r="VGU19" s="974"/>
      <c r="VGV19" s="974"/>
      <c r="VGW19" s="974"/>
      <c r="VGX19" s="974"/>
      <c r="VGY19" s="974"/>
      <c r="VGZ19" s="974"/>
      <c r="VHA19" s="974"/>
      <c r="VHB19" s="974"/>
      <c r="VHC19" s="974"/>
      <c r="VHD19" s="974"/>
      <c r="VHE19" s="974"/>
      <c r="VHF19" s="974"/>
      <c r="VHG19" s="974"/>
      <c r="VHH19" s="974"/>
      <c r="VHI19" s="974"/>
      <c r="VHJ19" s="974"/>
      <c r="VHK19" s="974"/>
      <c r="VHL19" s="974"/>
      <c r="VHM19" s="974"/>
      <c r="VHN19" s="974"/>
      <c r="VHO19" s="974"/>
      <c r="VHP19" s="974"/>
      <c r="VHQ19" s="974"/>
      <c r="VHR19" s="974"/>
      <c r="VHS19" s="974"/>
      <c r="VHT19" s="974"/>
      <c r="VHU19" s="974"/>
      <c r="VHV19" s="974"/>
      <c r="VHW19" s="974"/>
      <c r="VHX19" s="974"/>
      <c r="VHY19" s="974"/>
      <c r="VHZ19" s="974"/>
      <c r="VIA19" s="974"/>
      <c r="VIB19" s="974"/>
      <c r="VIC19" s="974"/>
      <c r="VID19" s="974"/>
      <c r="VIE19" s="974"/>
      <c r="VIF19" s="974"/>
      <c r="VIG19" s="974"/>
      <c r="VIH19" s="974"/>
      <c r="VII19" s="974"/>
      <c r="VIJ19" s="974"/>
      <c r="VIK19" s="974"/>
      <c r="VIL19" s="974"/>
      <c r="VIM19" s="974"/>
      <c r="VIN19" s="974"/>
      <c r="VIO19" s="974"/>
      <c r="VIP19" s="974"/>
      <c r="VIQ19" s="974"/>
      <c r="VIR19" s="974"/>
      <c r="VIS19" s="974"/>
      <c r="VIT19" s="974"/>
      <c r="VIU19" s="974"/>
      <c r="VIV19" s="974"/>
      <c r="VIW19" s="974"/>
      <c r="VIX19" s="974"/>
      <c r="VIY19" s="974"/>
      <c r="VIZ19" s="974"/>
      <c r="VJA19" s="974"/>
      <c r="VJB19" s="974"/>
      <c r="VJC19" s="974"/>
      <c r="VJD19" s="974"/>
      <c r="VJE19" s="974"/>
      <c r="VJF19" s="974"/>
      <c r="VJG19" s="974"/>
      <c r="VJH19" s="974"/>
      <c r="VJI19" s="974"/>
      <c r="VJJ19" s="974"/>
      <c r="VJK19" s="974"/>
      <c r="VJL19" s="974"/>
      <c r="VJM19" s="974"/>
      <c r="VJN19" s="974"/>
      <c r="VJO19" s="974"/>
      <c r="VJP19" s="974"/>
      <c r="VJQ19" s="974"/>
      <c r="VJR19" s="974"/>
      <c r="VJS19" s="974"/>
      <c r="VJT19" s="974"/>
      <c r="VJU19" s="974"/>
      <c r="VJV19" s="974"/>
      <c r="VJW19" s="974"/>
      <c r="VJX19" s="974"/>
      <c r="VJY19" s="974"/>
      <c r="VJZ19" s="974"/>
      <c r="VKA19" s="974"/>
      <c r="VKB19" s="974"/>
      <c r="VKC19" s="974"/>
      <c r="VKD19" s="974"/>
      <c r="VKE19" s="974"/>
      <c r="VKF19" s="974"/>
      <c r="VKG19" s="974"/>
      <c r="VKH19" s="974"/>
      <c r="VKI19" s="974"/>
      <c r="VKJ19" s="974"/>
      <c r="VKK19" s="974"/>
      <c r="VKL19" s="974"/>
      <c r="VKM19" s="974"/>
      <c r="VKN19" s="974"/>
      <c r="VKO19" s="974"/>
      <c r="VKP19" s="974"/>
      <c r="VKQ19" s="974"/>
      <c r="VKR19" s="974"/>
      <c r="VKS19" s="974"/>
      <c r="VKT19" s="974"/>
      <c r="VKU19" s="974"/>
      <c r="VKV19" s="974"/>
      <c r="VKW19" s="974"/>
      <c r="VKX19" s="974"/>
      <c r="VKY19" s="974"/>
      <c r="VKZ19" s="974"/>
      <c r="VLA19" s="974"/>
      <c r="VLB19" s="974"/>
      <c r="VLC19" s="974"/>
      <c r="VLD19" s="974"/>
      <c r="VLE19" s="974"/>
      <c r="VLF19" s="974"/>
      <c r="VLG19" s="974"/>
      <c r="VLH19" s="974"/>
      <c r="VLI19" s="974"/>
      <c r="VLJ19" s="974"/>
      <c r="VLK19" s="974"/>
      <c r="VLL19" s="974"/>
      <c r="VLM19" s="974"/>
      <c r="VLN19" s="974"/>
      <c r="VLO19" s="974"/>
      <c r="VLP19" s="974"/>
      <c r="VLQ19" s="974"/>
      <c r="VLR19" s="974"/>
      <c r="VLS19" s="974"/>
      <c r="VLT19" s="974"/>
      <c r="VLU19" s="974"/>
      <c r="VLV19" s="974"/>
      <c r="VLW19" s="974"/>
      <c r="VLX19" s="974"/>
      <c r="VLY19" s="974"/>
      <c r="VLZ19" s="974"/>
      <c r="VMA19" s="974"/>
      <c r="VMB19" s="974"/>
      <c r="VMC19" s="974"/>
      <c r="VMD19" s="974"/>
      <c r="VME19" s="974"/>
      <c r="VMF19" s="974"/>
      <c r="VMG19" s="974"/>
      <c r="VMH19" s="974"/>
      <c r="VMI19" s="974"/>
      <c r="VMJ19" s="974"/>
      <c r="VMK19" s="974"/>
      <c r="VML19" s="974"/>
      <c r="VMM19" s="974"/>
      <c r="VMN19" s="974"/>
      <c r="VMO19" s="974"/>
      <c r="VMP19" s="974"/>
      <c r="VMQ19" s="974"/>
      <c r="VMR19" s="974"/>
      <c r="VMS19" s="974"/>
      <c r="VMT19" s="974"/>
      <c r="VMU19" s="974"/>
      <c r="VMV19" s="974"/>
      <c r="VMW19" s="974"/>
      <c r="VMX19" s="974"/>
      <c r="VMY19" s="974"/>
      <c r="VMZ19" s="974"/>
      <c r="VNA19" s="974"/>
      <c r="VNB19" s="974"/>
      <c r="VNC19" s="974"/>
      <c r="VND19" s="974"/>
      <c r="VNE19" s="974"/>
      <c r="VNF19" s="974"/>
      <c r="VNG19" s="974"/>
      <c r="VNH19" s="974"/>
      <c r="VNI19" s="974"/>
      <c r="VNJ19" s="974"/>
      <c r="VNK19" s="974"/>
      <c r="VNL19" s="974"/>
      <c r="VNM19" s="974"/>
      <c r="VNN19" s="974"/>
      <c r="VNO19" s="974"/>
      <c r="VNP19" s="974"/>
      <c r="VNQ19" s="974"/>
      <c r="VNR19" s="974"/>
      <c r="VNS19" s="974"/>
      <c r="VNT19" s="974"/>
      <c r="VNU19" s="974"/>
      <c r="VNV19" s="974"/>
      <c r="VNW19" s="974"/>
      <c r="VNX19" s="974"/>
      <c r="VNY19" s="974"/>
      <c r="VNZ19" s="974"/>
      <c r="VOA19" s="974"/>
      <c r="VOB19" s="974"/>
      <c r="VOC19" s="974"/>
      <c r="VOD19" s="974"/>
      <c r="VOE19" s="974"/>
      <c r="VOF19" s="974"/>
      <c r="VOG19" s="974"/>
      <c r="VOH19" s="974"/>
      <c r="VOI19" s="974"/>
      <c r="VOJ19" s="974"/>
      <c r="VOK19" s="974"/>
      <c r="VOL19" s="974"/>
      <c r="VOM19" s="974"/>
      <c r="VON19" s="974"/>
      <c r="VOO19" s="974"/>
      <c r="VOP19" s="974"/>
      <c r="VOQ19" s="974"/>
      <c r="VOR19" s="974"/>
      <c r="VOS19" s="974"/>
      <c r="VOT19" s="974"/>
      <c r="VOU19" s="974"/>
      <c r="VOV19" s="974"/>
      <c r="VOW19" s="974"/>
      <c r="VOX19" s="974"/>
      <c r="VOY19" s="974"/>
      <c r="VOZ19" s="974"/>
      <c r="VPA19" s="974"/>
      <c r="VPB19" s="974"/>
      <c r="VPC19" s="974"/>
      <c r="VPD19" s="974"/>
      <c r="VPE19" s="974"/>
      <c r="VPF19" s="974"/>
      <c r="VPG19" s="974"/>
      <c r="VPH19" s="974"/>
      <c r="VPI19" s="974"/>
      <c r="VPJ19" s="974"/>
      <c r="VPK19" s="974"/>
      <c r="VPL19" s="974"/>
      <c r="VPM19" s="974"/>
      <c r="VPN19" s="974"/>
      <c r="VPO19" s="974"/>
      <c r="VPP19" s="974"/>
      <c r="VPQ19" s="974"/>
      <c r="VPR19" s="974"/>
      <c r="VPS19" s="974"/>
      <c r="VPT19" s="974"/>
      <c r="VPU19" s="974"/>
      <c r="VPV19" s="974"/>
      <c r="VPW19" s="974"/>
      <c r="VPX19" s="974"/>
      <c r="VPY19" s="974"/>
      <c r="VPZ19" s="974"/>
      <c r="VQA19" s="974"/>
      <c r="VQB19" s="974"/>
      <c r="VQC19" s="974"/>
      <c r="VQD19" s="974"/>
      <c r="VQE19" s="974"/>
      <c r="VQF19" s="974"/>
      <c r="VQG19" s="974"/>
      <c r="VQH19" s="974"/>
      <c r="VQI19" s="974"/>
      <c r="VQJ19" s="974"/>
      <c r="VQK19" s="974"/>
      <c r="VQL19" s="974"/>
      <c r="VQM19" s="974"/>
      <c r="VQN19" s="974"/>
      <c r="VQO19" s="974"/>
      <c r="VQP19" s="974"/>
      <c r="VQQ19" s="974"/>
      <c r="VQR19" s="974"/>
      <c r="VQS19" s="974"/>
      <c r="VQT19" s="974"/>
      <c r="VQU19" s="974"/>
      <c r="VQV19" s="974"/>
      <c r="VQW19" s="974"/>
      <c r="VQX19" s="974"/>
      <c r="VQY19" s="974"/>
      <c r="VQZ19" s="974"/>
      <c r="VRA19" s="974"/>
      <c r="VRB19" s="974"/>
      <c r="VRC19" s="974"/>
      <c r="VRD19" s="974"/>
      <c r="VRE19" s="974"/>
      <c r="VRF19" s="974"/>
      <c r="VRG19" s="974"/>
      <c r="VRH19" s="974"/>
      <c r="VRI19" s="974"/>
      <c r="VRJ19" s="974"/>
      <c r="VRK19" s="974"/>
      <c r="VRL19" s="974"/>
      <c r="VRM19" s="974"/>
      <c r="VRN19" s="974"/>
      <c r="VRO19" s="974"/>
      <c r="VRP19" s="974"/>
      <c r="VRQ19" s="974"/>
      <c r="VRR19" s="974"/>
      <c r="VRS19" s="974"/>
      <c r="VRT19" s="974"/>
      <c r="VRU19" s="974"/>
      <c r="VRV19" s="974"/>
      <c r="VRW19" s="974"/>
      <c r="VRX19" s="974"/>
      <c r="VRY19" s="974"/>
      <c r="VRZ19" s="974"/>
      <c r="VSA19" s="974"/>
      <c r="VSB19" s="974"/>
      <c r="VSC19" s="974"/>
      <c r="VSD19" s="974"/>
      <c r="VSE19" s="974"/>
      <c r="VSF19" s="974"/>
      <c r="VSG19" s="974"/>
      <c r="VSH19" s="974"/>
      <c r="VSI19" s="974"/>
      <c r="VSJ19" s="974"/>
      <c r="VSK19" s="974"/>
      <c r="VSL19" s="974"/>
      <c r="VSM19" s="974"/>
      <c r="VSN19" s="974"/>
      <c r="VSO19" s="974"/>
      <c r="VSP19" s="974"/>
      <c r="VSQ19" s="974"/>
      <c r="VSR19" s="974"/>
      <c r="VSS19" s="974"/>
      <c r="VST19" s="974"/>
      <c r="VSU19" s="974"/>
      <c r="VSV19" s="974"/>
      <c r="VSW19" s="974"/>
      <c r="VSX19" s="974"/>
      <c r="VSY19" s="974"/>
      <c r="VSZ19" s="974"/>
      <c r="VTA19" s="974"/>
      <c r="VTB19" s="974"/>
      <c r="VTC19" s="974"/>
      <c r="VTD19" s="974"/>
      <c r="VTE19" s="974"/>
      <c r="VTF19" s="974"/>
      <c r="VTG19" s="974"/>
      <c r="VTH19" s="974"/>
      <c r="VTI19" s="974"/>
      <c r="VTJ19" s="974"/>
      <c r="VTK19" s="974"/>
      <c r="VTL19" s="974"/>
      <c r="VTM19" s="974"/>
      <c r="VTN19" s="974"/>
      <c r="VTO19" s="974"/>
      <c r="VTP19" s="974"/>
      <c r="VTQ19" s="974"/>
      <c r="VTR19" s="974"/>
      <c r="VTS19" s="974"/>
      <c r="VTT19" s="974"/>
      <c r="VTU19" s="974"/>
      <c r="VTV19" s="974"/>
      <c r="VTW19" s="974"/>
      <c r="VTX19" s="974"/>
      <c r="VTY19" s="974"/>
      <c r="VTZ19" s="974"/>
      <c r="VUA19" s="974"/>
      <c r="VUB19" s="974"/>
      <c r="VUC19" s="974"/>
      <c r="VUD19" s="974"/>
      <c r="VUE19" s="974"/>
      <c r="VUF19" s="974"/>
      <c r="VUG19" s="974"/>
      <c r="VUH19" s="974"/>
      <c r="VUI19" s="974"/>
      <c r="VUJ19" s="974"/>
      <c r="VUK19" s="974"/>
      <c r="VUL19" s="974"/>
      <c r="VUM19" s="974"/>
      <c r="VUN19" s="974"/>
      <c r="VUO19" s="974"/>
      <c r="VUP19" s="974"/>
      <c r="VUQ19" s="974"/>
      <c r="VUR19" s="974"/>
      <c r="VUS19" s="974"/>
      <c r="VUT19" s="974"/>
      <c r="VUU19" s="974"/>
      <c r="VUV19" s="974"/>
      <c r="VUW19" s="974"/>
      <c r="VUX19" s="974"/>
      <c r="VUY19" s="974"/>
      <c r="VUZ19" s="974"/>
      <c r="VVA19" s="974"/>
      <c r="VVB19" s="974"/>
      <c r="VVC19" s="974"/>
      <c r="VVD19" s="974"/>
      <c r="VVE19" s="974"/>
      <c r="VVF19" s="974"/>
      <c r="VVG19" s="974"/>
      <c r="VVH19" s="974"/>
      <c r="VVI19" s="974"/>
      <c r="VVJ19" s="974"/>
      <c r="VVK19" s="974"/>
      <c r="VVL19" s="974"/>
      <c r="VVM19" s="974"/>
      <c r="VVN19" s="974"/>
      <c r="VVO19" s="974"/>
      <c r="VVP19" s="974"/>
      <c r="VVQ19" s="974"/>
      <c r="VVR19" s="974"/>
      <c r="VVS19" s="974"/>
      <c r="VVT19" s="974"/>
      <c r="VVU19" s="974"/>
      <c r="VVV19" s="974"/>
      <c r="VVW19" s="974"/>
      <c r="VVX19" s="974"/>
      <c r="VVY19" s="974"/>
      <c r="VVZ19" s="974"/>
      <c r="VWA19" s="974"/>
      <c r="VWB19" s="974"/>
      <c r="VWC19" s="974"/>
      <c r="VWD19" s="974"/>
      <c r="VWE19" s="974"/>
      <c r="VWF19" s="974"/>
      <c r="VWG19" s="974"/>
      <c r="VWH19" s="974"/>
      <c r="VWI19" s="974"/>
      <c r="VWJ19" s="974"/>
      <c r="VWK19" s="974"/>
      <c r="VWL19" s="974"/>
      <c r="VWM19" s="974"/>
      <c r="VWN19" s="974"/>
      <c r="VWO19" s="974"/>
      <c r="VWP19" s="974"/>
      <c r="VWQ19" s="974"/>
      <c r="VWR19" s="974"/>
      <c r="VWS19" s="974"/>
      <c r="VWT19" s="974"/>
      <c r="VWU19" s="974"/>
      <c r="VWV19" s="974"/>
      <c r="VWW19" s="974"/>
      <c r="VWX19" s="974"/>
      <c r="VWY19" s="974"/>
      <c r="VWZ19" s="974"/>
      <c r="VXA19" s="974"/>
      <c r="VXB19" s="974"/>
      <c r="VXC19" s="974"/>
      <c r="VXD19" s="974"/>
      <c r="VXE19" s="974"/>
      <c r="VXF19" s="974"/>
      <c r="VXG19" s="974"/>
      <c r="VXH19" s="974"/>
      <c r="VXI19" s="974"/>
      <c r="VXJ19" s="974"/>
      <c r="VXK19" s="974"/>
      <c r="VXL19" s="974"/>
      <c r="VXM19" s="974"/>
      <c r="VXN19" s="974"/>
      <c r="VXO19" s="974"/>
      <c r="VXP19" s="974"/>
      <c r="VXQ19" s="974"/>
      <c r="VXR19" s="974"/>
      <c r="VXS19" s="974"/>
      <c r="VXT19" s="974"/>
      <c r="VXU19" s="974"/>
      <c r="VXV19" s="974"/>
      <c r="VXW19" s="974"/>
      <c r="VXX19" s="974"/>
      <c r="VXY19" s="974"/>
      <c r="VXZ19" s="974"/>
      <c r="VYA19" s="974"/>
      <c r="VYB19" s="974"/>
      <c r="VYC19" s="974"/>
      <c r="VYD19" s="974"/>
      <c r="VYE19" s="974"/>
      <c r="VYF19" s="974"/>
      <c r="VYG19" s="974"/>
      <c r="VYH19" s="974"/>
      <c r="VYI19" s="974"/>
      <c r="VYJ19" s="974"/>
      <c r="VYK19" s="974"/>
      <c r="VYL19" s="974"/>
      <c r="VYM19" s="974"/>
      <c r="VYN19" s="974"/>
      <c r="VYO19" s="974"/>
      <c r="VYP19" s="974"/>
      <c r="VYQ19" s="974"/>
      <c r="VYR19" s="974"/>
      <c r="VYS19" s="974"/>
      <c r="VYT19" s="974"/>
      <c r="VYU19" s="974"/>
      <c r="VYV19" s="974"/>
      <c r="VYW19" s="974"/>
      <c r="VYX19" s="974"/>
      <c r="VYY19" s="974"/>
      <c r="VYZ19" s="974"/>
      <c r="VZA19" s="974"/>
      <c r="VZB19" s="974"/>
      <c r="VZC19" s="974"/>
      <c r="VZD19" s="974"/>
      <c r="VZE19" s="974"/>
      <c r="VZF19" s="974"/>
      <c r="VZG19" s="974"/>
      <c r="VZH19" s="974"/>
      <c r="VZI19" s="974"/>
      <c r="VZJ19" s="974"/>
      <c r="VZK19" s="974"/>
      <c r="VZL19" s="974"/>
      <c r="VZM19" s="974"/>
      <c r="VZN19" s="974"/>
      <c r="VZO19" s="974"/>
      <c r="VZP19" s="974"/>
      <c r="VZQ19" s="974"/>
      <c r="VZR19" s="974"/>
      <c r="VZS19" s="974"/>
      <c r="VZT19" s="974"/>
      <c r="VZU19" s="974"/>
      <c r="VZV19" s="974"/>
      <c r="VZW19" s="974"/>
      <c r="VZX19" s="974"/>
      <c r="VZY19" s="974"/>
      <c r="VZZ19" s="974"/>
      <c r="WAA19" s="974"/>
      <c r="WAB19" s="974"/>
      <c r="WAC19" s="974"/>
      <c r="WAD19" s="974"/>
      <c r="WAE19" s="974"/>
      <c r="WAF19" s="974"/>
      <c r="WAG19" s="974"/>
      <c r="WAH19" s="974"/>
      <c r="WAI19" s="974"/>
      <c r="WAJ19" s="974"/>
      <c r="WAK19" s="974"/>
      <c r="WAL19" s="974"/>
      <c r="WAM19" s="974"/>
      <c r="WAN19" s="974"/>
      <c r="WAO19" s="974"/>
      <c r="WAP19" s="974"/>
      <c r="WAQ19" s="974"/>
      <c r="WAR19" s="974"/>
      <c r="WAS19" s="974"/>
      <c r="WAT19" s="974"/>
      <c r="WAU19" s="974"/>
      <c r="WAV19" s="974"/>
      <c r="WAW19" s="974"/>
      <c r="WAX19" s="974"/>
      <c r="WAY19" s="974"/>
      <c r="WAZ19" s="974"/>
      <c r="WBA19" s="974"/>
      <c r="WBB19" s="974"/>
      <c r="WBC19" s="974"/>
      <c r="WBD19" s="974"/>
      <c r="WBE19" s="974"/>
      <c r="WBF19" s="974"/>
      <c r="WBG19" s="974"/>
      <c r="WBH19" s="974"/>
      <c r="WBI19" s="974"/>
      <c r="WBJ19" s="974"/>
      <c r="WBK19" s="974"/>
      <c r="WBL19" s="974"/>
      <c r="WBM19" s="974"/>
      <c r="WBN19" s="974"/>
      <c r="WBO19" s="974"/>
      <c r="WBP19" s="974"/>
      <c r="WBQ19" s="974"/>
      <c r="WBR19" s="974"/>
      <c r="WBS19" s="974"/>
      <c r="WBT19" s="974"/>
      <c r="WBU19" s="974"/>
      <c r="WBV19" s="974"/>
      <c r="WBW19" s="974"/>
      <c r="WBX19" s="974"/>
      <c r="WBY19" s="974"/>
      <c r="WBZ19" s="974"/>
      <c r="WCA19" s="974"/>
      <c r="WCB19" s="974"/>
      <c r="WCC19" s="974"/>
      <c r="WCD19" s="974"/>
      <c r="WCE19" s="974"/>
      <c r="WCF19" s="974"/>
      <c r="WCG19" s="974"/>
      <c r="WCH19" s="974"/>
      <c r="WCI19" s="974"/>
      <c r="WCJ19" s="974"/>
      <c r="WCK19" s="974"/>
      <c r="WCL19" s="974"/>
      <c r="WCM19" s="974"/>
      <c r="WCN19" s="974"/>
      <c r="WCO19" s="974"/>
      <c r="WCP19" s="974"/>
      <c r="WCQ19" s="974"/>
      <c r="WCR19" s="974"/>
      <c r="WCS19" s="974"/>
      <c r="WCT19" s="974"/>
      <c r="WCU19" s="974"/>
      <c r="WCV19" s="974"/>
      <c r="WCW19" s="974"/>
      <c r="WCX19" s="974"/>
      <c r="WCY19" s="974"/>
      <c r="WCZ19" s="974"/>
      <c r="WDA19" s="974"/>
      <c r="WDB19" s="974"/>
      <c r="WDC19" s="974"/>
      <c r="WDD19" s="974"/>
      <c r="WDE19" s="974"/>
      <c r="WDF19" s="974"/>
      <c r="WDG19" s="974"/>
      <c r="WDH19" s="974"/>
      <c r="WDI19" s="974"/>
      <c r="WDJ19" s="974"/>
      <c r="WDK19" s="974"/>
      <c r="WDL19" s="974"/>
      <c r="WDM19" s="974"/>
      <c r="WDN19" s="974"/>
      <c r="WDO19" s="974"/>
      <c r="WDP19" s="974"/>
      <c r="WDQ19" s="974"/>
      <c r="WDR19" s="974"/>
      <c r="WDS19" s="974"/>
      <c r="WDT19" s="974"/>
      <c r="WDU19" s="974"/>
      <c r="WDV19" s="974"/>
      <c r="WDW19" s="974"/>
      <c r="WDX19" s="974"/>
      <c r="WDY19" s="974"/>
      <c r="WDZ19" s="974"/>
      <c r="WEA19" s="974"/>
      <c r="WEB19" s="974"/>
      <c r="WEC19" s="974"/>
      <c r="WED19" s="974"/>
      <c r="WEE19" s="974"/>
      <c r="WEF19" s="974"/>
      <c r="WEG19" s="974"/>
      <c r="WEH19" s="974"/>
      <c r="WEI19" s="974"/>
      <c r="WEJ19" s="974"/>
      <c r="WEK19" s="974"/>
      <c r="WEL19" s="974"/>
      <c r="WEM19" s="974"/>
      <c r="WEN19" s="974"/>
      <c r="WEO19" s="974"/>
      <c r="WEP19" s="974"/>
      <c r="WEQ19" s="974"/>
      <c r="WER19" s="974"/>
      <c r="WES19" s="974"/>
      <c r="WET19" s="974"/>
      <c r="WEU19" s="974"/>
      <c r="WEV19" s="974"/>
      <c r="WEW19" s="974"/>
      <c r="WEX19" s="974"/>
      <c r="WEY19" s="974"/>
      <c r="WEZ19" s="974"/>
      <c r="WFA19" s="974"/>
      <c r="WFB19" s="974"/>
      <c r="WFC19" s="974"/>
      <c r="WFD19" s="974"/>
      <c r="WFE19" s="974"/>
      <c r="WFF19" s="974"/>
      <c r="WFG19" s="974"/>
      <c r="WFH19" s="974"/>
      <c r="WFI19" s="974"/>
      <c r="WFJ19" s="974"/>
      <c r="WFK19" s="974"/>
      <c r="WFL19" s="974"/>
      <c r="WFM19" s="974"/>
      <c r="WFN19" s="974"/>
      <c r="WFO19" s="974"/>
      <c r="WFP19" s="974"/>
      <c r="WFQ19" s="974"/>
      <c r="WFR19" s="974"/>
      <c r="WFS19" s="974"/>
      <c r="WFT19" s="974"/>
      <c r="WFU19" s="974"/>
      <c r="WFV19" s="974"/>
      <c r="WFW19" s="974"/>
      <c r="WFX19" s="974"/>
      <c r="WFY19" s="974"/>
      <c r="WFZ19" s="974"/>
      <c r="WGA19" s="974"/>
      <c r="WGB19" s="974"/>
      <c r="WGC19" s="974"/>
      <c r="WGD19" s="974"/>
      <c r="WGE19" s="974"/>
      <c r="WGF19" s="974"/>
      <c r="WGG19" s="974"/>
      <c r="WGH19" s="974"/>
      <c r="WGI19" s="974"/>
      <c r="WGJ19" s="974"/>
      <c r="WGK19" s="974"/>
      <c r="WGL19" s="974"/>
      <c r="WGM19" s="974"/>
      <c r="WGN19" s="974"/>
      <c r="WGO19" s="974"/>
      <c r="WGP19" s="974"/>
      <c r="WGQ19" s="974"/>
      <c r="WGR19" s="974"/>
      <c r="WGS19" s="974"/>
      <c r="WGT19" s="974"/>
      <c r="WGU19" s="974"/>
      <c r="WGV19" s="974"/>
      <c r="WGW19" s="974"/>
      <c r="WGX19" s="974"/>
      <c r="WGY19" s="974"/>
      <c r="WGZ19" s="974"/>
      <c r="WHA19" s="974"/>
      <c r="WHB19" s="974"/>
      <c r="WHC19" s="974"/>
      <c r="WHD19" s="974"/>
      <c r="WHE19" s="974"/>
      <c r="WHF19" s="974"/>
      <c r="WHG19" s="974"/>
      <c r="WHH19" s="974"/>
      <c r="WHI19" s="974"/>
      <c r="WHJ19" s="974"/>
      <c r="WHK19" s="974"/>
      <c r="WHL19" s="974"/>
      <c r="WHM19" s="974"/>
      <c r="WHN19" s="974"/>
      <c r="WHO19" s="974"/>
      <c r="WHP19" s="974"/>
      <c r="WHQ19" s="974"/>
      <c r="WHR19" s="974"/>
      <c r="WHS19" s="974"/>
      <c r="WHT19" s="974"/>
      <c r="WHU19" s="974"/>
      <c r="WHV19" s="974"/>
      <c r="WHW19" s="974"/>
      <c r="WHX19" s="974"/>
      <c r="WHY19" s="974"/>
      <c r="WHZ19" s="974"/>
      <c r="WIA19" s="974"/>
      <c r="WIB19" s="974"/>
      <c r="WIC19" s="974"/>
      <c r="WID19" s="974"/>
      <c r="WIE19" s="974"/>
      <c r="WIF19" s="974"/>
      <c r="WIG19" s="974"/>
      <c r="WIH19" s="974"/>
      <c r="WII19" s="974"/>
      <c r="WIJ19" s="974"/>
      <c r="WIK19" s="974"/>
      <c r="WIL19" s="974"/>
      <c r="WIM19" s="974"/>
      <c r="WIN19" s="974"/>
      <c r="WIO19" s="974"/>
      <c r="WIP19" s="974"/>
      <c r="WIQ19" s="974"/>
      <c r="WIR19" s="974"/>
      <c r="WIS19" s="974"/>
      <c r="WIT19" s="974"/>
      <c r="WIU19" s="974"/>
      <c r="WIV19" s="974"/>
      <c r="WIW19" s="974"/>
      <c r="WIX19" s="974"/>
      <c r="WIY19" s="974"/>
      <c r="WIZ19" s="974"/>
      <c r="WJA19" s="974"/>
      <c r="WJB19" s="974"/>
      <c r="WJC19" s="974"/>
      <c r="WJD19" s="974"/>
      <c r="WJE19" s="974"/>
      <c r="WJF19" s="974"/>
      <c r="WJG19" s="974"/>
      <c r="WJH19" s="974"/>
      <c r="WJI19" s="974"/>
      <c r="WJJ19" s="974"/>
      <c r="WJK19" s="974"/>
      <c r="WJL19" s="974"/>
      <c r="WJM19" s="974"/>
      <c r="WJN19" s="974"/>
      <c r="WJO19" s="974"/>
      <c r="WJP19" s="974"/>
      <c r="WJQ19" s="974"/>
      <c r="WJR19" s="974"/>
      <c r="WJS19" s="974"/>
      <c r="WJT19" s="974"/>
      <c r="WJU19" s="974"/>
      <c r="WJV19" s="974"/>
      <c r="WJW19" s="974"/>
      <c r="WJX19" s="974"/>
      <c r="WJY19" s="974"/>
      <c r="WJZ19" s="974"/>
      <c r="WKA19" s="974"/>
      <c r="WKB19" s="974"/>
      <c r="WKC19" s="974"/>
      <c r="WKD19" s="974"/>
      <c r="WKE19" s="974"/>
      <c r="WKF19" s="974"/>
      <c r="WKG19" s="974"/>
      <c r="WKH19" s="974"/>
      <c r="WKI19" s="974"/>
      <c r="WKJ19" s="974"/>
      <c r="WKK19" s="974"/>
      <c r="WKL19" s="974"/>
      <c r="WKM19" s="974"/>
      <c r="WKN19" s="974"/>
      <c r="WKO19" s="974"/>
      <c r="WKP19" s="974"/>
      <c r="WKQ19" s="974"/>
      <c r="WKR19" s="974"/>
      <c r="WKS19" s="974"/>
      <c r="WKT19" s="974"/>
      <c r="WKU19" s="974"/>
      <c r="WKV19" s="974"/>
      <c r="WKW19" s="974"/>
      <c r="WKX19" s="974"/>
      <c r="WKY19" s="974"/>
      <c r="WKZ19" s="974"/>
      <c r="WLA19" s="974"/>
      <c r="WLB19" s="974"/>
      <c r="WLC19" s="974"/>
      <c r="WLD19" s="974"/>
      <c r="WLE19" s="974"/>
      <c r="WLF19" s="974"/>
      <c r="WLG19" s="974"/>
      <c r="WLH19" s="974"/>
      <c r="WLI19" s="974"/>
      <c r="WLJ19" s="974"/>
      <c r="WLK19" s="974"/>
      <c r="WLL19" s="974"/>
      <c r="WLM19" s="974"/>
      <c r="WLN19" s="974"/>
      <c r="WLO19" s="974"/>
      <c r="WLP19" s="974"/>
      <c r="WLQ19" s="974"/>
      <c r="WLR19" s="974"/>
      <c r="WLS19" s="974"/>
      <c r="WLT19" s="974"/>
      <c r="WLU19" s="974"/>
      <c r="WLV19" s="974"/>
      <c r="WLW19" s="974"/>
      <c r="WLX19" s="974"/>
      <c r="WLY19" s="974"/>
      <c r="WLZ19" s="974"/>
      <c r="WMA19" s="974"/>
      <c r="WMB19" s="974"/>
      <c r="WMC19" s="974"/>
      <c r="WMD19" s="974"/>
      <c r="WME19" s="974"/>
      <c r="WMF19" s="974"/>
      <c r="WMG19" s="974"/>
      <c r="WMH19" s="974"/>
      <c r="WMI19" s="974"/>
      <c r="WMJ19" s="974"/>
      <c r="WMK19" s="974"/>
      <c r="WML19" s="974"/>
      <c r="WMM19" s="974"/>
      <c r="WMN19" s="974"/>
      <c r="WMO19" s="974"/>
      <c r="WMP19" s="974"/>
      <c r="WMQ19" s="974"/>
      <c r="WMR19" s="974"/>
      <c r="WMS19" s="974"/>
      <c r="WMT19" s="974"/>
      <c r="WMU19" s="974"/>
      <c r="WMV19" s="974"/>
      <c r="WMW19" s="974"/>
      <c r="WMX19" s="974"/>
      <c r="WMY19" s="974"/>
      <c r="WMZ19" s="974"/>
      <c r="WNA19" s="974"/>
      <c r="WNB19" s="974"/>
      <c r="WNC19" s="974"/>
      <c r="WND19" s="974"/>
      <c r="WNE19" s="974"/>
      <c r="WNF19" s="974"/>
      <c r="WNG19" s="974"/>
      <c r="WNH19" s="974"/>
      <c r="WNI19" s="974"/>
      <c r="WNJ19" s="974"/>
      <c r="WNK19" s="974"/>
      <c r="WNL19" s="974"/>
      <c r="WNM19" s="974"/>
      <c r="WNN19" s="974"/>
      <c r="WNO19" s="974"/>
      <c r="WNP19" s="974"/>
      <c r="WNQ19" s="974"/>
      <c r="WNR19" s="974"/>
      <c r="WNS19" s="974"/>
      <c r="WNT19" s="974"/>
      <c r="WNU19" s="974"/>
      <c r="WNV19" s="974"/>
      <c r="WNW19" s="974"/>
      <c r="WNX19" s="974"/>
      <c r="WNY19" s="974"/>
      <c r="WNZ19" s="974"/>
      <c r="WOA19" s="974"/>
      <c r="WOB19" s="974"/>
      <c r="WOC19" s="974"/>
      <c r="WOD19" s="974"/>
      <c r="WOE19" s="974"/>
      <c r="WOF19" s="974"/>
      <c r="WOG19" s="974"/>
      <c r="WOH19" s="974"/>
      <c r="WOI19" s="974"/>
      <c r="WOJ19" s="974"/>
      <c r="WOK19" s="974"/>
      <c r="WOL19" s="974"/>
      <c r="WOM19" s="974"/>
      <c r="WON19" s="974"/>
      <c r="WOO19" s="974"/>
      <c r="WOP19" s="974"/>
      <c r="WOQ19" s="974"/>
      <c r="WOR19" s="974"/>
      <c r="WOS19" s="974"/>
      <c r="WOT19" s="974"/>
      <c r="WOU19" s="974"/>
      <c r="WOV19" s="974"/>
      <c r="WOW19" s="974"/>
      <c r="WOX19" s="974"/>
      <c r="WOY19" s="974"/>
      <c r="WOZ19" s="974"/>
      <c r="WPA19" s="974"/>
      <c r="WPB19" s="974"/>
      <c r="WPC19" s="974"/>
      <c r="WPD19" s="974"/>
      <c r="WPE19" s="974"/>
      <c r="WPF19" s="974"/>
      <c r="WPG19" s="974"/>
      <c r="WPH19" s="974"/>
      <c r="WPI19" s="974"/>
      <c r="WPJ19" s="974"/>
      <c r="WPK19" s="974"/>
      <c r="WPL19" s="974"/>
      <c r="WPM19" s="974"/>
      <c r="WPN19" s="974"/>
      <c r="WPO19" s="974"/>
      <c r="WPP19" s="974"/>
      <c r="WPQ19" s="974"/>
      <c r="WPR19" s="974"/>
      <c r="WPS19" s="974"/>
      <c r="WPT19" s="974"/>
      <c r="WPU19" s="974"/>
      <c r="WPV19" s="974"/>
      <c r="WPW19" s="974"/>
      <c r="WPX19" s="974"/>
      <c r="WPY19" s="974"/>
      <c r="WPZ19" s="974"/>
      <c r="WQA19" s="974"/>
      <c r="WQB19" s="974"/>
      <c r="WQC19" s="974"/>
      <c r="WQD19" s="974"/>
      <c r="WQE19" s="974"/>
      <c r="WQF19" s="974"/>
      <c r="WQG19" s="974"/>
      <c r="WQH19" s="974"/>
      <c r="WQI19" s="974"/>
      <c r="WQJ19" s="974"/>
      <c r="WQK19" s="974"/>
      <c r="WQL19" s="974"/>
      <c r="WQM19" s="974"/>
      <c r="WQN19" s="974"/>
      <c r="WQO19" s="974"/>
      <c r="WQP19" s="974"/>
      <c r="WQQ19" s="974"/>
      <c r="WQR19" s="974"/>
      <c r="WQS19" s="974"/>
      <c r="WQT19" s="974"/>
      <c r="WQU19" s="974"/>
      <c r="WQV19" s="974"/>
      <c r="WQW19" s="974"/>
      <c r="WQX19" s="974"/>
      <c r="WQY19" s="974"/>
      <c r="WQZ19" s="974"/>
      <c r="WRA19" s="974"/>
      <c r="WRB19" s="974"/>
      <c r="WRC19" s="974"/>
      <c r="WRD19" s="974"/>
      <c r="WRE19" s="974"/>
      <c r="WRF19" s="974"/>
      <c r="WRG19" s="974"/>
      <c r="WRH19" s="974"/>
      <c r="WRI19" s="974"/>
      <c r="WRJ19" s="974"/>
      <c r="WRK19" s="974"/>
      <c r="WRL19" s="974"/>
      <c r="WRM19" s="974"/>
      <c r="WRN19" s="974"/>
      <c r="WRO19" s="974"/>
      <c r="WRP19" s="974"/>
      <c r="WRQ19" s="974"/>
      <c r="WRR19" s="974"/>
      <c r="WRS19" s="974"/>
      <c r="WRT19" s="974"/>
      <c r="WRU19" s="974"/>
      <c r="WRV19" s="974"/>
      <c r="WRW19" s="974"/>
      <c r="WRX19" s="974"/>
      <c r="WRY19" s="974"/>
      <c r="WRZ19" s="974"/>
      <c r="WSA19" s="974"/>
      <c r="WSB19" s="974"/>
      <c r="WSC19" s="974"/>
      <c r="WSD19" s="974"/>
      <c r="WSE19" s="974"/>
      <c r="WSF19" s="974"/>
      <c r="WSG19" s="974"/>
      <c r="WSH19" s="974"/>
      <c r="WSI19" s="974"/>
      <c r="WSJ19" s="974"/>
      <c r="WSK19" s="974"/>
      <c r="WSL19" s="974"/>
      <c r="WSM19" s="974"/>
      <c r="WSN19" s="974"/>
      <c r="WSO19" s="974"/>
      <c r="WSP19" s="974"/>
      <c r="WSQ19" s="974"/>
      <c r="WSR19" s="974"/>
      <c r="WSS19" s="974"/>
      <c r="WST19" s="974"/>
      <c r="WSU19" s="974"/>
      <c r="WSV19" s="974"/>
      <c r="WSW19" s="974"/>
      <c r="WSX19" s="974"/>
      <c r="WSY19" s="974"/>
      <c r="WSZ19" s="974"/>
      <c r="WTA19" s="974"/>
      <c r="WTB19" s="974"/>
      <c r="WTC19" s="974"/>
      <c r="WTD19" s="974"/>
      <c r="WTE19" s="974"/>
      <c r="WTF19" s="974"/>
      <c r="WTG19" s="974"/>
      <c r="WTH19" s="974"/>
      <c r="WTI19" s="974"/>
      <c r="WTJ19" s="974"/>
      <c r="WTK19" s="974"/>
      <c r="WTL19" s="974"/>
      <c r="WTM19" s="974"/>
      <c r="WTN19" s="974"/>
      <c r="WTO19" s="974"/>
      <c r="WTP19" s="974"/>
      <c r="WTQ19" s="974"/>
      <c r="WTR19" s="974"/>
      <c r="WTS19" s="974"/>
      <c r="WTT19" s="974"/>
      <c r="WTU19" s="974"/>
      <c r="WTV19" s="974"/>
      <c r="WTW19" s="974"/>
      <c r="WTX19" s="974"/>
      <c r="WTY19" s="974"/>
      <c r="WTZ19" s="974"/>
      <c r="WUA19" s="974"/>
      <c r="WUB19" s="974"/>
      <c r="WUC19" s="974"/>
      <c r="WUD19" s="974"/>
      <c r="WUE19" s="974"/>
      <c r="WUF19" s="974"/>
      <c r="WUG19" s="974"/>
      <c r="WUH19" s="974"/>
      <c r="WUI19" s="974"/>
      <c r="WUJ19" s="974"/>
      <c r="WUK19" s="974"/>
      <c r="WUL19" s="974"/>
      <c r="WUM19" s="974"/>
      <c r="WUN19" s="974"/>
      <c r="WUO19" s="974"/>
      <c r="WUP19" s="974"/>
      <c r="WUQ19" s="974"/>
      <c r="WUR19" s="974"/>
      <c r="WUS19" s="974"/>
      <c r="WUT19" s="974"/>
      <c r="WUU19" s="974"/>
      <c r="WUV19" s="974"/>
      <c r="WUW19" s="974"/>
      <c r="WUX19" s="974"/>
      <c r="WUY19" s="974"/>
      <c r="WUZ19" s="974"/>
      <c r="WVA19" s="974"/>
      <c r="WVB19" s="974"/>
      <c r="WVC19" s="974"/>
      <c r="WVD19" s="974"/>
      <c r="WVE19" s="974"/>
      <c r="WVF19" s="974"/>
      <c r="WVG19" s="974"/>
      <c r="WVH19" s="974"/>
      <c r="WVI19" s="974"/>
      <c r="WVJ19" s="974"/>
      <c r="WVK19" s="974"/>
      <c r="WVL19" s="974"/>
      <c r="WVM19" s="974"/>
      <c r="WVN19" s="974"/>
      <c r="WVO19" s="974"/>
      <c r="WVP19" s="974"/>
      <c r="WVQ19" s="974"/>
      <c r="WVR19" s="974"/>
      <c r="WVS19" s="974"/>
      <c r="WVT19" s="974"/>
      <c r="WVU19" s="974"/>
      <c r="WVV19" s="974"/>
      <c r="WVW19" s="974"/>
      <c r="WVX19" s="974"/>
      <c r="WVY19" s="974"/>
      <c r="WVZ19" s="974"/>
      <c r="WWA19" s="974"/>
      <c r="WWB19" s="974"/>
      <c r="WWC19" s="974"/>
      <c r="WWD19" s="974"/>
      <c r="WWE19" s="974"/>
      <c r="WWF19" s="974"/>
      <c r="WWG19" s="974"/>
      <c r="WWH19" s="974"/>
      <c r="WWI19" s="974"/>
      <c r="WWJ19" s="974"/>
      <c r="WWK19" s="974"/>
      <c r="WWL19" s="974"/>
      <c r="WWM19" s="974"/>
      <c r="WWN19" s="974"/>
      <c r="WWO19" s="974"/>
      <c r="WWP19" s="974"/>
      <c r="WWQ19" s="974"/>
      <c r="WWR19" s="974"/>
      <c r="WWS19" s="974"/>
      <c r="WWT19" s="974"/>
      <c r="WWU19" s="974"/>
      <c r="WWV19" s="974"/>
      <c r="WWW19" s="974"/>
      <c r="WWX19" s="974"/>
      <c r="WWY19" s="974"/>
      <c r="WWZ19" s="974"/>
      <c r="WXA19" s="974"/>
      <c r="WXB19" s="974"/>
      <c r="WXC19" s="974"/>
      <c r="WXD19" s="974"/>
      <c r="WXE19" s="974"/>
      <c r="WXF19" s="974"/>
      <c r="WXG19" s="974"/>
      <c r="WXH19" s="974"/>
      <c r="WXI19" s="974"/>
      <c r="WXJ19" s="974"/>
      <c r="WXK19" s="974"/>
      <c r="WXL19" s="974"/>
      <c r="WXM19" s="974"/>
      <c r="WXN19" s="974"/>
      <c r="WXO19" s="974"/>
      <c r="WXP19" s="974"/>
      <c r="WXQ19" s="974"/>
      <c r="WXR19" s="974"/>
      <c r="WXS19" s="974"/>
      <c r="WXT19" s="974"/>
      <c r="WXU19" s="974"/>
      <c r="WXV19" s="974"/>
      <c r="WXW19" s="974"/>
      <c r="WXX19" s="974"/>
      <c r="WXY19" s="974"/>
      <c r="WXZ19" s="974"/>
      <c r="WYA19" s="974"/>
      <c r="WYB19" s="974"/>
      <c r="WYC19" s="974"/>
      <c r="WYD19" s="974"/>
      <c r="WYE19" s="974"/>
      <c r="WYF19" s="974"/>
      <c r="WYG19" s="974"/>
      <c r="WYH19" s="974"/>
      <c r="WYI19" s="974"/>
      <c r="WYJ19" s="974"/>
      <c r="WYK19" s="974"/>
      <c r="WYL19" s="974"/>
      <c r="WYM19" s="974"/>
      <c r="WYN19" s="974"/>
      <c r="WYO19" s="974"/>
      <c r="WYP19" s="974"/>
      <c r="WYQ19" s="974"/>
      <c r="WYR19" s="974"/>
      <c r="WYS19" s="974"/>
      <c r="WYT19" s="974"/>
      <c r="WYU19" s="974"/>
      <c r="WYV19" s="974"/>
      <c r="WYW19" s="974"/>
      <c r="WYX19" s="974"/>
      <c r="WYY19" s="974"/>
      <c r="WYZ19" s="974"/>
      <c r="WZA19" s="974"/>
      <c r="WZB19" s="974"/>
      <c r="WZC19" s="974"/>
      <c r="WZD19" s="974"/>
      <c r="WZE19" s="974"/>
      <c r="WZF19" s="974"/>
      <c r="WZG19" s="974"/>
      <c r="WZH19" s="974"/>
      <c r="WZI19" s="974"/>
      <c r="WZJ19" s="974"/>
      <c r="WZK19" s="974"/>
      <c r="WZL19" s="974"/>
      <c r="WZM19" s="974"/>
      <c r="WZN19" s="974"/>
      <c r="WZO19" s="974"/>
      <c r="WZP19" s="974"/>
      <c r="WZQ19" s="974"/>
      <c r="WZR19" s="974"/>
      <c r="WZS19" s="974"/>
      <c r="WZT19" s="974"/>
      <c r="WZU19" s="974"/>
      <c r="WZV19" s="974"/>
      <c r="WZW19" s="974"/>
      <c r="WZX19" s="974"/>
      <c r="WZY19" s="974"/>
      <c r="WZZ19" s="974"/>
      <c r="XAA19" s="974"/>
      <c r="XAB19" s="974"/>
      <c r="XAC19" s="974"/>
      <c r="XAD19" s="974"/>
      <c r="XAE19" s="974"/>
      <c r="XAF19" s="974"/>
      <c r="XAG19" s="974"/>
      <c r="XAH19" s="974"/>
      <c r="XAI19" s="974"/>
      <c r="XAJ19" s="974"/>
      <c r="XAK19" s="974"/>
      <c r="XAL19" s="974"/>
      <c r="XAM19" s="974"/>
      <c r="XAN19" s="974"/>
      <c r="XAO19" s="974"/>
      <c r="XAP19" s="974"/>
      <c r="XAQ19" s="974"/>
      <c r="XAR19" s="974"/>
      <c r="XAS19" s="974"/>
      <c r="XAT19" s="974"/>
      <c r="XAU19" s="974"/>
      <c r="XAV19" s="974"/>
      <c r="XAW19" s="974"/>
      <c r="XAX19" s="974"/>
      <c r="XAY19" s="974"/>
      <c r="XAZ19" s="974"/>
      <c r="XBA19" s="974"/>
      <c r="XBB19" s="974"/>
      <c r="XBC19" s="974"/>
      <c r="XBD19" s="974"/>
      <c r="XBE19" s="974"/>
      <c r="XBF19" s="974"/>
      <c r="XBG19" s="974"/>
      <c r="XBH19" s="974"/>
      <c r="XBI19" s="974"/>
      <c r="XBJ19" s="974"/>
      <c r="XBK19" s="974"/>
      <c r="XBL19" s="974"/>
      <c r="XBM19" s="974"/>
      <c r="XBN19" s="974"/>
      <c r="XBO19" s="974"/>
      <c r="XBP19" s="974"/>
      <c r="XBQ19" s="974"/>
      <c r="XBR19" s="974"/>
      <c r="XBS19" s="974"/>
      <c r="XBT19" s="974"/>
      <c r="XBU19" s="974"/>
      <c r="XBV19" s="974"/>
      <c r="XBW19" s="974"/>
      <c r="XBX19" s="974"/>
      <c r="XBY19" s="974"/>
      <c r="XBZ19" s="974"/>
      <c r="XCA19" s="974"/>
      <c r="XCB19" s="974"/>
      <c r="XCC19" s="974"/>
      <c r="XCD19" s="974"/>
      <c r="XCE19" s="974"/>
      <c r="XCF19" s="974"/>
      <c r="XCG19" s="974"/>
      <c r="XCH19" s="974"/>
      <c r="XCI19" s="974"/>
      <c r="XCJ19" s="974"/>
      <c r="XCK19" s="974"/>
      <c r="XCL19" s="974"/>
      <c r="XCM19" s="974"/>
      <c r="XCN19" s="974"/>
      <c r="XCO19" s="974"/>
      <c r="XCP19" s="974"/>
      <c r="XCQ19" s="974"/>
      <c r="XCR19" s="974"/>
      <c r="XCS19" s="974"/>
      <c r="XCT19" s="974"/>
      <c r="XCU19" s="974"/>
      <c r="XCV19" s="974"/>
      <c r="XCW19" s="974"/>
      <c r="XCX19" s="974"/>
      <c r="XCY19" s="974"/>
      <c r="XCZ19" s="974"/>
      <c r="XDA19" s="974"/>
      <c r="XDB19" s="974"/>
      <c r="XDC19" s="974"/>
      <c r="XDD19" s="974"/>
      <c r="XDE19" s="974"/>
      <c r="XDF19" s="974"/>
      <c r="XDG19" s="974"/>
      <c r="XDH19" s="974"/>
      <c r="XDI19" s="974"/>
      <c r="XDJ19" s="974"/>
      <c r="XDK19" s="974"/>
      <c r="XDL19" s="974"/>
      <c r="XDM19" s="974"/>
      <c r="XDN19" s="974"/>
      <c r="XDO19" s="974"/>
      <c r="XDP19" s="974"/>
      <c r="XDQ19" s="974"/>
      <c r="XDR19" s="974"/>
      <c r="XDS19" s="974"/>
      <c r="XDT19" s="974"/>
      <c r="XDU19" s="974"/>
      <c r="XDV19" s="974"/>
      <c r="XDW19" s="974"/>
      <c r="XDX19" s="974"/>
      <c r="XDY19" s="974"/>
      <c r="XDZ19" s="974"/>
      <c r="XEA19" s="974"/>
      <c r="XEB19" s="974"/>
      <c r="XEC19" s="974"/>
      <c r="XED19" s="974"/>
      <c r="XEE19" s="974"/>
      <c r="XEF19" s="974"/>
      <c r="XEG19" s="974"/>
      <c r="XEH19" s="974"/>
      <c r="XEI19" s="974"/>
      <c r="XEJ19" s="974"/>
      <c r="XEK19" s="974"/>
      <c r="XEL19" s="974"/>
      <c r="XEM19" s="974"/>
      <c r="XEN19" s="974"/>
      <c r="XEO19" s="974"/>
      <c r="XEP19" s="974"/>
      <c r="XEQ19" s="974"/>
      <c r="XER19" s="974"/>
      <c r="XES19" s="974"/>
      <c r="XET19" s="974"/>
      <c r="XEU19" s="974"/>
      <c r="XEV19" s="974"/>
      <c r="XEW19" s="974"/>
      <c r="XEX19" s="974"/>
      <c r="XEY19" s="974"/>
      <c r="XEZ19" s="974"/>
      <c r="XFA19" s="974"/>
      <c r="XFB19" s="974"/>
      <c r="XFC19" s="974"/>
      <c r="XFD19" s="974"/>
    </row>
    <row r="20" spans="1:16384" hidden="1" x14ac:dyDescent="0.2"/>
    <row r="21" spans="1:16384" hidden="1" x14ac:dyDescent="0.2"/>
    <row r="22" spans="1:16384" hidden="1" x14ac:dyDescent="0.2"/>
    <row r="23" spans="1:16384" hidden="1" x14ac:dyDescent="0.2"/>
    <row r="24" spans="1:16384" hidden="1" x14ac:dyDescent="0.2"/>
    <row r="25" spans="1:16384" hidden="1" x14ac:dyDescent="0.2"/>
    <row r="26" spans="1:16384" hidden="1" x14ac:dyDescent="0.2"/>
    <row r="27" spans="1:16384" hidden="1" x14ac:dyDescent="0.2"/>
    <row r="28" spans="1:16384" hidden="1" x14ac:dyDescent="0.2"/>
    <row r="29" spans="1:16384" hidden="1" x14ac:dyDescent="0.2"/>
    <row r="30" spans="1:16384" hidden="1" x14ac:dyDescent="0.2"/>
    <row r="31" spans="1:16384" hidden="1" x14ac:dyDescent="0.2"/>
    <row r="32" spans="1:16384"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spans="1:6" hidden="1" x14ac:dyDescent="0.2"/>
    <row r="290" spans="1:6" hidden="1" x14ac:dyDescent="0.2"/>
    <row r="291" spans="1:6" hidden="1" x14ac:dyDescent="0.2"/>
    <row r="292" spans="1:6" hidden="1" x14ac:dyDescent="0.2"/>
    <row r="293" spans="1:6" hidden="1" x14ac:dyDescent="0.2"/>
    <row r="294" spans="1:6" hidden="1" x14ac:dyDescent="0.2"/>
    <row r="295" spans="1:6" hidden="1" x14ac:dyDescent="0.2"/>
    <row r="296" spans="1:6" hidden="1" x14ac:dyDescent="0.2"/>
    <row r="297" spans="1:6" hidden="1" x14ac:dyDescent="0.2"/>
    <row r="298" spans="1:6" hidden="1" x14ac:dyDescent="0.2"/>
    <row r="299" spans="1:6" x14ac:dyDescent="0.2">
      <c r="A299" s="157"/>
      <c r="B299" s="157"/>
      <c r="C299" s="227" t="s">
        <v>230</v>
      </c>
      <c r="F299" s="599"/>
    </row>
    <row r="300" spans="1:6" x14ac:dyDescent="0.2">
      <c r="A300" s="349">
        <v>1</v>
      </c>
      <c r="B300" s="400" t="str">
        <f t="shared" ref="B300:B310" si="14">IFERROR(INDEX(B$1:B$95,MATCH(A300,A$1:A$95,0)),"")</f>
        <v>Aarne Välja, Jaan Sepp</v>
      </c>
      <c r="C300" s="321">
        <f>LARGE(A300:A400,1)*2+2-A300*2</f>
        <v>22</v>
      </c>
      <c r="F300" s="599"/>
    </row>
    <row r="301" spans="1:6" x14ac:dyDescent="0.2">
      <c r="A301" s="349">
        <v>2</v>
      </c>
      <c r="B301" s="400" t="str">
        <f t="shared" si="14"/>
        <v>Ljudmila Varendi, Viktor Švarõgin</v>
      </c>
      <c r="C301" s="321">
        <f t="shared" ref="C301:C310" si="15">LARGE(A301:A401,1)*2+2-A301*2</f>
        <v>20</v>
      </c>
      <c r="F301" s="599"/>
    </row>
    <row r="302" spans="1:6" x14ac:dyDescent="0.2">
      <c r="A302" s="349">
        <v>3</v>
      </c>
      <c r="B302" s="400" t="str">
        <f t="shared" si="14"/>
        <v>Olav Türk, Sirje Maala</v>
      </c>
      <c r="C302" s="321">
        <f t="shared" si="15"/>
        <v>18</v>
      </c>
      <c r="F302" s="599"/>
    </row>
    <row r="303" spans="1:6" ht="25.5" x14ac:dyDescent="0.2">
      <c r="A303" s="349">
        <v>4</v>
      </c>
      <c r="B303" s="400" t="str">
        <f t="shared" si="14"/>
        <v>Johannes Neiland, Kaspar Mänd, Oleg Rõndenkov</v>
      </c>
      <c r="C303" s="321">
        <f t="shared" si="15"/>
        <v>16</v>
      </c>
      <c r="F303" s="599"/>
    </row>
    <row r="304" spans="1:6" x14ac:dyDescent="0.2">
      <c r="A304" s="349">
        <v>5</v>
      </c>
      <c r="B304" s="400" t="str">
        <f t="shared" si="14"/>
        <v>Ivar Viljaste, Sirje Viljaste</v>
      </c>
      <c r="C304" s="321">
        <f t="shared" si="15"/>
        <v>14</v>
      </c>
      <c r="F304" s="599"/>
    </row>
    <row r="305" spans="1:16384" x14ac:dyDescent="0.2">
      <c r="A305" s="349">
        <v>6</v>
      </c>
      <c r="B305" s="400" t="str">
        <f t="shared" si="14"/>
        <v>Henri Mitt, Hillar Neiland</v>
      </c>
      <c r="C305" s="321">
        <f t="shared" si="15"/>
        <v>12</v>
      </c>
      <c r="F305" s="599"/>
    </row>
    <row r="306" spans="1:16384" x14ac:dyDescent="0.2">
      <c r="A306" s="349">
        <v>7</v>
      </c>
      <c r="B306" s="400" t="str">
        <f t="shared" si="14"/>
        <v>Andrei Grintšak, Enn Tokman</v>
      </c>
      <c r="C306" s="321">
        <f t="shared" si="15"/>
        <v>10</v>
      </c>
      <c r="F306" s="599"/>
    </row>
    <row r="307" spans="1:16384" x14ac:dyDescent="0.2">
      <c r="A307" s="349">
        <v>8</v>
      </c>
      <c r="B307" s="400" t="str">
        <f t="shared" si="14"/>
        <v>Aleksander Korikov, Peep Peenema</v>
      </c>
      <c r="C307" s="321">
        <f t="shared" si="15"/>
        <v>8</v>
      </c>
      <c r="F307" s="599"/>
    </row>
    <row r="308" spans="1:16384" x14ac:dyDescent="0.2">
      <c r="A308" s="349">
        <v>9</v>
      </c>
      <c r="B308" s="400" t="str">
        <f t="shared" si="14"/>
        <v>Kristel Tihhonjuk, Vadim Tihhonjuk</v>
      </c>
      <c r="C308" s="321">
        <f t="shared" si="15"/>
        <v>6</v>
      </c>
      <c r="F308" s="599"/>
    </row>
    <row r="309" spans="1:16384" x14ac:dyDescent="0.2">
      <c r="A309" s="349">
        <v>10</v>
      </c>
      <c r="B309" s="400" t="str">
        <f t="shared" si="14"/>
        <v>Jaan Saar, Sander Rose</v>
      </c>
      <c r="C309" s="321">
        <f t="shared" si="15"/>
        <v>4</v>
      </c>
    </row>
    <row r="310" spans="1:16384" x14ac:dyDescent="0.2">
      <c r="A310" s="349">
        <v>11</v>
      </c>
      <c r="B310" s="400" t="str">
        <f t="shared" si="14"/>
        <v>Airi Veski, Svetlana Veski</v>
      </c>
      <c r="C310" s="321">
        <f t="shared" si="15"/>
        <v>2</v>
      </c>
    </row>
    <row r="311" spans="1:16384" x14ac:dyDescent="0.2">
      <c r="A311" s="974"/>
      <c r="B311" s="974"/>
      <c r="C311" s="974"/>
      <c r="D311" s="974"/>
      <c r="E311" s="974"/>
      <c r="F311" s="974"/>
      <c r="G311" s="974"/>
      <c r="H311" s="974"/>
      <c r="I311" s="974"/>
      <c r="J311" s="974"/>
      <c r="K311" s="974"/>
      <c r="L311" s="974"/>
      <c r="M311" s="974"/>
      <c r="N311" s="974"/>
      <c r="O311" s="974"/>
      <c r="P311" s="974"/>
      <c r="Q311" s="974"/>
      <c r="R311" s="974"/>
      <c r="S311" s="974"/>
      <c r="T311" s="974"/>
      <c r="U311" s="974"/>
      <c r="V311" s="974"/>
      <c r="W311" s="974"/>
      <c r="X311" s="974"/>
      <c r="Y311" s="974"/>
      <c r="Z311" s="974"/>
      <c r="AA311" s="974"/>
      <c r="AB311" s="974"/>
      <c r="AC311" s="974"/>
      <c r="AD311" s="974"/>
      <c r="AE311" s="974"/>
      <c r="AF311" s="974"/>
      <c r="AG311" s="974"/>
      <c r="AH311" s="974"/>
      <c r="AI311" s="974"/>
      <c r="AJ311" s="974"/>
      <c r="AK311" s="974"/>
      <c r="AL311" s="974"/>
      <c r="AM311" s="974"/>
      <c r="AN311" s="974"/>
      <c r="AO311" s="974"/>
      <c r="AP311" s="974"/>
      <c r="AQ311" s="974"/>
      <c r="AR311" s="974"/>
      <c r="AS311" s="974"/>
      <c r="AT311" s="974"/>
      <c r="AU311" s="974"/>
      <c r="AV311" s="974"/>
      <c r="AW311" s="974"/>
      <c r="AX311" s="974"/>
      <c r="AY311" s="974"/>
      <c r="AZ311" s="974"/>
      <c r="BA311" s="974"/>
      <c r="BB311" s="974"/>
      <c r="BC311" s="974"/>
      <c r="BD311" s="974"/>
      <c r="BE311" s="974"/>
      <c r="BF311" s="974"/>
      <c r="BG311" s="974"/>
      <c r="BH311" s="974"/>
      <c r="BI311" s="974"/>
      <c r="BJ311" s="974"/>
      <c r="BK311" s="974"/>
      <c r="BL311" s="974"/>
      <c r="BM311" s="974"/>
      <c r="BN311" s="974"/>
      <c r="BO311" s="974"/>
      <c r="BP311" s="974"/>
      <c r="BQ311" s="974"/>
      <c r="BR311" s="974"/>
      <c r="BS311" s="974"/>
      <c r="BT311" s="974"/>
      <c r="BU311" s="974"/>
      <c r="BV311" s="974"/>
      <c r="BW311" s="974"/>
      <c r="BX311" s="974"/>
      <c r="BY311" s="974"/>
      <c r="BZ311" s="974"/>
      <c r="CA311" s="974"/>
      <c r="CB311" s="974"/>
      <c r="CC311" s="974"/>
      <c r="CD311" s="974"/>
      <c r="CE311" s="974"/>
      <c r="CF311" s="974"/>
      <c r="CG311" s="974"/>
      <c r="CH311" s="974"/>
      <c r="CI311" s="974"/>
      <c r="CJ311" s="974"/>
      <c r="CK311" s="974"/>
      <c r="CL311" s="974"/>
      <c r="CM311" s="974"/>
      <c r="CN311" s="974"/>
      <c r="CO311" s="974"/>
      <c r="CP311" s="974"/>
      <c r="CQ311" s="974"/>
      <c r="CR311" s="974"/>
      <c r="CS311" s="974"/>
      <c r="CT311" s="974"/>
      <c r="CU311" s="974"/>
      <c r="CV311" s="974"/>
      <c r="CW311" s="974"/>
      <c r="CX311" s="974"/>
      <c r="CY311" s="974"/>
      <c r="CZ311" s="974"/>
      <c r="DA311" s="974"/>
      <c r="DB311" s="974"/>
      <c r="DC311" s="974"/>
      <c r="DD311" s="974"/>
      <c r="DE311" s="974"/>
      <c r="DF311" s="974"/>
      <c r="DG311" s="974"/>
      <c r="DH311" s="974"/>
      <c r="DI311" s="974"/>
      <c r="DJ311" s="974"/>
      <c r="DK311" s="974"/>
      <c r="DL311" s="974"/>
      <c r="DM311" s="974"/>
      <c r="DN311" s="974"/>
      <c r="DO311" s="974"/>
      <c r="DP311" s="974"/>
      <c r="DQ311" s="974"/>
      <c r="DR311" s="974"/>
      <c r="DS311" s="974"/>
      <c r="DT311" s="974"/>
      <c r="DU311" s="974"/>
      <c r="DV311" s="974"/>
      <c r="DW311" s="974"/>
      <c r="DX311" s="974"/>
      <c r="DY311" s="974"/>
      <c r="DZ311" s="974"/>
      <c r="EA311" s="974"/>
      <c r="EB311" s="974"/>
      <c r="EC311" s="974"/>
      <c r="ED311" s="974"/>
      <c r="EE311" s="974"/>
      <c r="EF311" s="974"/>
      <c r="EG311" s="974"/>
      <c r="EH311" s="974"/>
      <c r="EI311" s="974"/>
      <c r="EJ311" s="974"/>
      <c r="EK311" s="974"/>
      <c r="EL311" s="974"/>
      <c r="EM311" s="974"/>
      <c r="EN311" s="974"/>
      <c r="EO311" s="974"/>
      <c r="EP311" s="974"/>
      <c r="EQ311" s="974"/>
      <c r="ER311" s="974"/>
      <c r="ES311" s="974"/>
      <c r="ET311" s="974"/>
      <c r="EU311" s="974"/>
      <c r="EV311" s="974"/>
      <c r="EW311" s="974"/>
      <c r="EX311" s="974"/>
      <c r="EY311" s="974"/>
      <c r="EZ311" s="974"/>
      <c r="FA311" s="974"/>
      <c r="FB311" s="974"/>
      <c r="FC311" s="974"/>
      <c r="FD311" s="974"/>
      <c r="FE311" s="974"/>
      <c r="FF311" s="974"/>
      <c r="FG311" s="974"/>
      <c r="FH311" s="974"/>
      <c r="FI311" s="974"/>
      <c r="FJ311" s="974"/>
      <c r="FK311" s="974"/>
      <c r="FL311" s="974"/>
      <c r="FM311" s="974"/>
      <c r="FN311" s="974"/>
      <c r="FO311" s="974"/>
      <c r="FP311" s="974"/>
      <c r="FQ311" s="974"/>
      <c r="FR311" s="974"/>
      <c r="FS311" s="974"/>
      <c r="FT311" s="974"/>
      <c r="FU311" s="974"/>
      <c r="FV311" s="974"/>
      <c r="FW311" s="974"/>
      <c r="FX311" s="974"/>
      <c r="FY311" s="974"/>
      <c r="FZ311" s="974"/>
      <c r="GA311" s="974"/>
      <c r="GB311" s="974"/>
      <c r="GC311" s="974"/>
      <c r="GD311" s="974"/>
      <c r="GE311" s="974"/>
      <c r="GF311" s="974"/>
      <c r="GG311" s="974"/>
      <c r="GH311" s="974"/>
      <c r="GI311" s="974"/>
      <c r="GJ311" s="974"/>
      <c r="GK311" s="974"/>
      <c r="GL311" s="974"/>
      <c r="GM311" s="974"/>
      <c r="GN311" s="974"/>
      <c r="GO311" s="974"/>
      <c r="GP311" s="974"/>
      <c r="GQ311" s="974"/>
      <c r="GR311" s="974"/>
      <c r="GS311" s="974"/>
      <c r="GT311" s="974"/>
      <c r="GU311" s="974"/>
      <c r="GV311" s="974"/>
      <c r="GW311" s="974"/>
      <c r="GX311" s="974"/>
      <c r="GY311" s="974"/>
      <c r="GZ311" s="974"/>
      <c r="HA311" s="974"/>
      <c r="HB311" s="974"/>
      <c r="HC311" s="974"/>
      <c r="HD311" s="974"/>
      <c r="HE311" s="974"/>
      <c r="HF311" s="974"/>
      <c r="HG311" s="974"/>
      <c r="HH311" s="974"/>
      <c r="HI311" s="974"/>
      <c r="HJ311" s="974"/>
      <c r="HK311" s="974"/>
      <c r="HL311" s="974"/>
      <c r="HM311" s="974"/>
      <c r="HN311" s="974"/>
      <c r="HO311" s="974"/>
      <c r="HP311" s="974"/>
      <c r="HQ311" s="974"/>
      <c r="HR311" s="974"/>
      <c r="HS311" s="974"/>
      <c r="HT311" s="974"/>
      <c r="HU311" s="974"/>
      <c r="HV311" s="974"/>
      <c r="HW311" s="974"/>
      <c r="HX311" s="974"/>
      <c r="HY311" s="974"/>
      <c r="HZ311" s="974"/>
      <c r="IA311" s="974"/>
      <c r="IB311" s="974"/>
      <c r="IC311" s="974"/>
      <c r="ID311" s="974"/>
      <c r="IE311" s="974"/>
      <c r="IF311" s="974"/>
      <c r="IG311" s="974"/>
      <c r="IH311" s="974"/>
      <c r="II311" s="974"/>
      <c r="IJ311" s="974"/>
      <c r="IK311" s="974"/>
      <c r="IL311" s="974"/>
      <c r="IM311" s="974"/>
      <c r="IN311" s="974"/>
      <c r="IO311" s="974"/>
      <c r="IP311" s="974"/>
      <c r="IQ311" s="974"/>
      <c r="IR311" s="974"/>
      <c r="IS311" s="974"/>
      <c r="IT311" s="974"/>
      <c r="IU311" s="974"/>
      <c r="IV311" s="974"/>
      <c r="IW311" s="974"/>
      <c r="IX311" s="974"/>
      <c r="IY311" s="974"/>
      <c r="IZ311" s="974"/>
      <c r="JA311" s="974"/>
      <c r="JB311" s="974"/>
      <c r="JC311" s="974"/>
      <c r="JD311" s="974"/>
      <c r="JE311" s="974"/>
      <c r="JF311" s="974"/>
      <c r="JG311" s="974"/>
      <c r="JH311" s="974"/>
      <c r="JI311" s="974"/>
      <c r="JJ311" s="974"/>
      <c r="JK311" s="974"/>
      <c r="JL311" s="974"/>
      <c r="JM311" s="974"/>
      <c r="JN311" s="974"/>
      <c r="JO311" s="974"/>
      <c r="JP311" s="974"/>
      <c r="JQ311" s="974"/>
      <c r="JR311" s="974"/>
      <c r="JS311" s="974"/>
      <c r="JT311" s="974"/>
      <c r="JU311" s="974"/>
      <c r="JV311" s="974"/>
      <c r="JW311" s="974"/>
      <c r="JX311" s="974"/>
      <c r="JY311" s="974"/>
      <c r="JZ311" s="974"/>
      <c r="KA311" s="974"/>
      <c r="KB311" s="974"/>
      <c r="KC311" s="974"/>
      <c r="KD311" s="974"/>
      <c r="KE311" s="974"/>
      <c r="KF311" s="974"/>
      <c r="KG311" s="974"/>
      <c r="KH311" s="974"/>
      <c r="KI311" s="974"/>
      <c r="KJ311" s="974"/>
      <c r="KK311" s="974"/>
      <c r="KL311" s="974"/>
      <c r="KM311" s="974"/>
      <c r="KN311" s="974"/>
      <c r="KO311" s="974"/>
      <c r="KP311" s="974"/>
      <c r="KQ311" s="974"/>
      <c r="KR311" s="974"/>
      <c r="KS311" s="974"/>
      <c r="KT311" s="974"/>
      <c r="KU311" s="974"/>
      <c r="KV311" s="974"/>
      <c r="KW311" s="974"/>
      <c r="KX311" s="974"/>
      <c r="KY311" s="974"/>
      <c r="KZ311" s="974"/>
      <c r="LA311" s="974"/>
      <c r="LB311" s="974"/>
      <c r="LC311" s="974"/>
      <c r="LD311" s="974"/>
      <c r="LE311" s="974"/>
      <c r="LF311" s="974"/>
      <c r="LG311" s="974"/>
      <c r="LH311" s="974"/>
      <c r="LI311" s="974"/>
      <c r="LJ311" s="974"/>
      <c r="LK311" s="974"/>
      <c r="LL311" s="974"/>
      <c r="LM311" s="974"/>
      <c r="LN311" s="974"/>
      <c r="LO311" s="974"/>
      <c r="LP311" s="974"/>
      <c r="LQ311" s="974"/>
      <c r="LR311" s="974"/>
      <c r="LS311" s="974"/>
      <c r="LT311" s="974"/>
      <c r="LU311" s="974"/>
      <c r="LV311" s="974"/>
      <c r="LW311" s="974"/>
      <c r="LX311" s="974"/>
      <c r="LY311" s="974"/>
      <c r="LZ311" s="974"/>
      <c r="MA311" s="974"/>
      <c r="MB311" s="974"/>
      <c r="MC311" s="974"/>
      <c r="MD311" s="974"/>
      <c r="ME311" s="974"/>
      <c r="MF311" s="974"/>
      <c r="MG311" s="974"/>
      <c r="MH311" s="974"/>
      <c r="MI311" s="974"/>
      <c r="MJ311" s="974"/>
      <c r="MK311" s="974"/>
      <c r="ML311" s="974"/>
      <c r="MM311" s="974"/>
      <c r="MN311" s="974"/>
      <c r="MO311" s="974"/>
      <c r="MP311" s="974"/>
      <c r="MQ311" s="974"/>
      <c r="MR311" s="974"/>
      <c r="MS311" s="974"/>
      <c r="MT311" s="974"/>
      <c r="MU311" s="974"/>
      <c r="MV311" s="974"/>
      <c r="MW311" s="974"/>
      <c r="MX311" s="974"/>
      <c r="MY311" s="974"/>
      <c r="MZ311" s="974"/>
      <c r="NA311" s="974"/>
      <c r="NB311" s="974"/>
      <c r="NC311" s="974"/>
      <c r="ND311" s="974"/>
      <c r="NE311" s="974"/>
      <c r="NF311" s="974"/>
      <c r="NG311" s="974"/>
      <c r="NH311" s="974"/>
      <c r="NI311" s="974"/>
      <c r="NJ311" s="974"/>
      <c r="NK311" s="974"/>
      <c r="NL311" s="974"/>
      <c r="NM311" s="974"/>
      <c r="NN311" s="974"/>
      <c r="NO311" s="974"/>
      <c r="NP311" s="974"/>
      <c r="NQ311" s="974"/>
      <c r="NR311" s="974"/>
      <c r="NS311" s="974"/>
      <c r="NT311" s="974"/>
      <c r="NU311" s="974"/>
      <c r="NV311" s="974"/>
      <c r="NW311" s="974"/>
      <c r="NX311" s="974"/>
      <c r="NY311" s="974"/>
      <c r="NZ311" s="974"/>
      <c r="OA311" s="974"/>
      <c r="OB311" s="974"/>
      <c r="OC311" s="974"/>
      <c r="OD311" s="974"/>
      <c r="OE311" s="974"/>
      <c r="OF311" s="974"/>
      <c r="OG311" s="974"/>
      <c r="OH311" s="974"/>
      <c r="OI311" s="974"/>
      <c r="OJ311" s="974"/>
      <c r="OK311" s="974"/>
      <c r="OL311" s="974"/>
      <c r="OM311" s="974"/>
      <c r="ON311" s="974"/>
      <c r="OO311" s="974"/>
      <c r="OP311" s="974"/>
      <c r="OQ311" s="974"/>
      <c r="OR311" s="974"/>
      <c r="OS311" s="974"/>
      <c r="OT311" s="974"/>
      <c r="OU311" s="974"/>
      <c r="OV311" s="974"/>
      <c r="OW311" s="974"/>
      <c r="OX311" s="974"/>
      <c r="OY311" s="974"/>
      <c r="OZ311" s="974"/>
      <c r="PA311" s="974"/>
      <c r="PB311" s="974"/>
      <c r="PC311" s="974"/>
      <c r="PD311" s="974"/>
      <c r="PE311" s="974"/>
      <c r="PF311" s="974"/>
      <c r="PG311" s="974"/>
      <c r="PH311" s="974"/>
      <c r="PI311" s="974"/>
      <c r="PJ311" s="974"/>
      <c r="PK311" s="974"/>
      <c r="PL311" s="974"/>
      <c r="PM311" s="974"/>
      <c r="PN311" s="974"/>
      <c r="PO311" s="974"/>
      <c r="PP311" s="974"/>
      <c r="PQ311" s="974"/>
      <c r="PR311" s="974"/>
      <c r="PS311" s="974"/>
      <c r="PT311" s="974"/>
      <c r="PU311" s="974"/>
      <c r="PV311" s="974"/>
      <c r="PW311" s="974"/>
      <c r="PX311" s="974"/>
      <c r="PY311" s="974"/>
      <c r="PZ311" s="974"/>
      <c r="QA311" s="974"/>
      <c r="QB311" s="974"/>
      <c r="QC311" s="974"/>
      <c r="QD311" s="974"/>
      <c r="QE311" s="974"/>
      <c r="QF311" s="974"/>
      <c r="QG311" s="974"/>
      <c r="QH311" s="974"/>
      <c r="QI311" s="974"/>
      <c r="QJ311" s="974"/>
      <c r="QK311" s="974"/>
      <c r="QL311" s="974"/>
      <c r="QM311" s="974"/>
      <c r="QN311" s="974"/>
      <c r="QO311" s="974"/>
      <c r="QP311" s="974"/>
      <c r="QQ311" s="974"/>
      <c r="QR311" s="974"/>
      <c r="QS311" s="974"/>
      <c r="QT311" s="974"/>
      <c r="QU311" s="974"/>
      <c r="QV311" s="974"/>
      <c r="QW311" s="974"/>
      <c r="QX311" s="974"/>
      <c r="QY311" s="974"/>
      <c r="QZ311" s="974"/>
      <c r="RA311" s="974"/>
      <c r="RB311" s="974"/>
      <c r="RC311" s="974"/>
      <c r="RD311" s="974"/>
      <c r="RE311" s="974"/>
      <c r="RF311" s="974"/>
      <c r="RG311" s="974"/>
      <c r="RH311" s="974"/>
      <c r="RI311" s="974"/>
      <c r="RJ311" s="974"/>
      <c r="RK311" s="974"/>
      <c r="RL311" s="974"/>
      <c r="RM311" s="974"/>
      <c r="RN311" s="974"/>
      <c r="RO311" s="974"/>
      <c r="RP311" s="974"/>
      <c r="RQ311" s="974"/>
      <c r="RR311" s="974"/>
      <c r="RS311" s="974"/>
      <c r="RT311" s="974"/>
      <c r="RU311" s="974"/>
      <c r="RV311" s="974"/>
      <c r="RW311" s="974"/>
      <c r="RX311" s="974"/>
      <c r="RY311" s="974"/>
      <c r="RZ311" s="974"/>
      <c r="SA311" s="974"/>
      <c r="SB311" s="974"/>
      <c r="SC311" s="974"/>
      <c r="SD311" s="974"/>
      <c r="SE311" s="974"/>
      <c r="SF311" s="974"/>
      <c r="SG311" s="974"/>
      <c r="SH311" s="974"/>
      <c r="SI311" s="974"/>
      <c r="SJ311" s="974"/>
      <c r="SK311" s="974"/>
      <c r="SL311" s="974"/>
      <c r="SM311" s="974"/>
      <c r="SN311" s="974"/>
      <c r="SO311" s="974"/>
      <c r="SP311" s="974"/>
      <c r="SQ311" s="974"/>
      <c r="SR311" s="974"/>
      <c r="SS311" s="974"/>
      <c r="ST311" s="974"/>
      <c r="SU311" s="974"/>
      <c r="SV311" s="974"/>
      <c r="SW311" s="974"/>
      <c r="SX311" s="974"/>
      <c r="SY311" s="974"/>
      <c r="SZ311" s="974"/>
      <c r="TA311" s="974"/>
      <c r="TB311" s="974"/>
      <c r="TC311" s="974"/>
      <c r="TD311" s="974"/>
      <c r="TE311" s="974"/>
      <c r="TF311" s="974"/>
      <c r="TG311" s="974"/>
      <c r="TH311" s="974"/>
      <c r="TI311" s="974"/>
      <c r="TJ311" s="974"/>
      <c r="TK311" s="974"/>
      <c r="TL311" s="974"/>
      <c r="TM311" s="974"/>
      <c r="TN311" s="974"/>
      <c r="TO311" s="974"/>
      <c r="TP311" s="974"/>
      <c r="TQ311" s="974"/>
      <c r="TR311" s="974"/>
      <c r="TS311" s="974"/>
      <c r="TT311" s="974"/>
      <c r="TU311" s="974"/>
      <c r="TV311" s="974"/>
      <c r="TW311" s="974"/>
      <c r="TX311" s="974"/>
      <c r="TY311" s="974"/>
      <c r="TZ311" s="974"/>
      <c r="UA311" s="974"/>
      <c r="UB311" s="974"/>
      <c r="UC311" s="974"/>
      <c r="UD311" s="974"/>
      <c r="UE311" s="974"/>
      <c r="UF311" s="974"/>
      <c r="UG311" s="974"/>
      <c r="UH311" s="974"/>
      <c r="UI311" s="974"/>
      <c r="UJ311" s="974"/>
      <c r="UK311" s="974"/>
      <c r="UL311" s="974"/>
      <c r="UM311" s="974"/>
      <c r="UN311" s="974"/>
      <c r="UO311" s="974"/>
      <c r="UP311" s="974"/>
      <c r="UQ311" s="974"/>
      <c r="UR311" s="974"/>
      <c r="US311" s="974"/>
      <c r="UT311" s="974"/>
      <c r="UU311" s="974"/>
      <c r="UV311" s="974"/>
      <c r="UW311" s="974"/>
      <c r="UX311" s="974"/>
      <c r="UY311" s="974"/>
      <c r="UZ311" s="974"/>
      <c r="VA311" s="974"/>
      <c r="VB311" s="974"/>
      <c r="VC311" s="974"/>
      <c r="VD311" s="974"/>
      <c r="VE311" s="974"/>
      <c r="VF311" s="974"/>
      <c r="VG311" s="974"/>
      <c r="VH311" s="974"/>
      <c r="VI311" s="974"/>
      <c r="VJ311" s="974"/>
      <c r="VK311" s="974"/>
      <c r="VL311" s="974"/>
      <c r="VM311" s="974"/>
      <c r="VN311" s="974"/>
      <c r="VO311" s="974"/>
      <c r="VP311" s="974"/>
      <c r="VQ311" s="974"/>
      <c r="VR311" s="974"/>
      <c r="VS311" s="974"/>
      <c r="VT311" s="974"/>
      <c r="VU311" s="974"/>
      <c r="VV311" s="974"/>
      <c r="VW311" s="974"/>
      <c r="VX311" s="974"/>
      <c r="VY311" s="974"/>
      <c r="VZ311" s="974"/>
      <c r="WA311" s="974"/>
      <c r="WB311" s="974"/>
      <c r="WC311" s="974"/>
      <c r="WD311" s="974"/>
      <c r="WE311" s="974"/>
      <c r="WF311" s="974"/>
      <c r="WG311" s="974"/>
      <c r="WH311" s="974"/>
      <c r="WI311" s="974"/>
      <c r="WJ311" s="974"/>
      <c r="WK311" s="974"/>
      <c r="WL311" s="974"/>
      <c r="WM311" s="974"/>
      <c r="WN311" s="974"/>
      <c r="WO311" s="974"/>
      <c r="WP311" s="974"/>
      <c r="WQ311" s="974"/>
      <c r="WR311" s="974"/>
      <c r="WS311" s="974"/>
      <c r="WT311" s="974"/>
      <c r="WU311" s="974"/>
      <c r="WV311" s="974"/>
      <c r="WW311" s="974"/>
      <c r="WX311" s="974"/>
      <c r="WY311" s="974"/>
      <c r="WZ311" s="974"/>
      <c r="XA311" s="974"/>
      <c r="XB311" s="974"/>
      <c r="XC311" s="974"/>
      <c r="XD311" s="974"/>
      <c r="XE311" s="974"/>
      <c r="XF311" s="974"/>
      <c r="XG311" s="974"/>
      <c r="XH311" s="974"/>
      <c r="XI311" s="974"/>
      <c r="XJ311" s="974"/>
      <c r="XK311" s="974"/>
      <c r="XL311" s="974"/>
      <c r="XM311" s="974"/>
      <c r="XN311" s="974"/>
      <c r="XO311" s="974"/>
      <c r="XP311" s="974"/>
      <c r="XQ311" s="974"/>
      <c r="XR311" s="974"/>
      <c r="XS311" s="974"/>
      <c r="XT311" s="974"/>
      <c r="XU311" s="974"/>
      <c r="XV311" s="974"/>
      <c r="XW311" s="974"/>
      <c r="XX311" s="974"/>
      <c r="XY311" s="974"/>
      <c r="XZ311" s="974"/>
      <c r="YA311" s="974"/>
      <c r="YB311" s="974"/>
      <c r="YC311" s="974"/>
      <c r="YD311" s="974"/>
      <c r="YE311" s="974"/>
      <c r="YF311" s="974"/>
      <c r="YG311" s="974"/>
      <c r="YH311" s="974"/>
      <c r="YI311" s="974"/>
      <c r="YJ311" s="974"/>
      <c r="YK311" s="974"/>
      <c r="YL311" s="974"/>
      <c r="YM311" s="974"/>
      <c r="YN311" s="974"/>
      <c r="YO311" s="974"/>
      <c r="YP311" s="974"/>
      <c r="YQ311" s="974"/>
      <c r="YR311" s="974"/>
      <c r="YS311" s="974"/>
      <c r="YT311" s="974"/>
      <c r="YU311" s="974"/>
      <c r="YV311" s="974"/>
      <c r="YW311" s="974"/>
      <c r="YX311" s="974"/>
      <c r="YY311" s="974"/>
      <c r="YZ311" s="974"/>
      <c r="ZA311" s="974"/>
      <c r="ZB311" s="974"/>
      <c r="ZC311" s="974"/>
      <c r="ZD311" s="974"/>
      <c r="ZE311" s="974"/>
      <c r="ZF311" s="974"/>
      <c r="ZG311" s="974"/>
      <c r="ZH311" s="974"/>
      <c r="ZI311" s="974"/>
      <c r="ZJ311" s="974"/>
      <c r="ZK311" s="974"/>
      <c r="ZL311" s="974"/>
      <c r="ZM311" s="974"/>
      <c r="ZN311" s="974"/>
      <c r="ZO311" s="974"/>
      <c r="ZP311" s="974"/>
      <c r="ZQ311" s="974"/>
      <c r="ZR311" s="974"/>
      <c r="ZS311" s="974"/>
      <c r="ZT311" s="974"/>
      <c r="ZU311" s="974"/>
      <c r="ZV311" s="974"/>
      <c r="ZW311" s="974"/>
      <c r="ZX311" s="974"/>
      <c r="ZY311" s="974"/>
      <c r="ZZ311" s="974"/>
      <c r="AAA311" s="974"/>
      <c r="AAB311" s="974"/>
      <c r="AAC311" s="974"/>
      <c r="AAD311" s="974"/>
      <c r="AAE311" s="974"/>
      <c r="AAF311" s="974"/>
      <c r="AAG311" s="974"/>
      <c r="AAH311" s="974"/>
      <c r="AAI311" s="974"/>
      <c r="AAJ311" s="974"/>
      <c r="AAK311" s="974"/>
      <c r="AAL311" s="974"/>
      <c r="AAM311" s="974"/>
      <c r="AAN311" s="974"/>
      <c r="AAO311" s="974"/>
      <c r="AAP311" s="974"/>
      <c r="AAQ311" s="974"/>
      <c r="AAR311" s="974"/>
      <c r="AAS311" s="974"/>
      <c r="AAT311" s="974"/>
      <c r="AAU311" s="974"/>
      <c r="AAV311" s="974"/>
      <c r="AAW311" s="974"/>
      <c r="AAX311" s="974"/>
      <c r="AAY311" s="974"/>
      <c r="AAZ311" s="974"/>
      <c r="ABA311" s="974"/>
      <c r="ABB311" s="974"/>
      <c r="ABC311" s="974"/>
      <c r="ABD311" s="974"/>
      <c r="ABE311" s="974"/>
      <c r="ABF311" s="974"/>
      <c r="ABG311" s="974"/>
      <c r="ABH311" s="974"/>
      <c r="ABI311" s="974"/>
      <c r="ABJ311" s="974"/>
      <c r="ABK311" s="974"/>
      <c r="ABL311" s="974"/>
      <c r="ABM311" s="974"/>
      <c r="ABN311" s="974"/>
      <c r="ABO311" s="974"/>
      <c r="ABP311" s="974"/>
      <c r="ABQ311" s="974"/>
      <c r="ABR311" s="974"/>
      <c r="ABS311" s="974"/>
      <c r="ABT311" s="974"/>
      <c r="ABU311" s="974"/>
      <c r="ABV311" s="974"/>
      <c r="ABW311" s="974"/>
      <c r="ABX311" s="974"/>
      <c r="ABY311" s="974"/>
      <c r="ABZ311" s="974"/>
      <c r="ACA311" s="974"/>
      <c r="ACB311" s="974"/>
      <c r="ACC311" s="974"/>
      <c r="ACD311" s="974"/>
      <c r="ACE311" s="974"/>
      <c r="ACF311" s="974"/>
      <c r="ACG311" s="974"/>
      <c r="ACH311" s="974"/>
      <c r="ACI311" s="974"/>
      <c r="ACJ311" s="974"/>
      <c r="ACK311" s="974"/>
      <c r="ACL311" s="974"/>
      <c r="ACM311" s="974"/>
      <c r="ACN311" s="974"/>
      <c r="ACO311" s="974"/>
      <c r="ACP311" s="974"/>
      <c r="ACQ311" s="974"/>
      <c r="ACR311" s="974"/>
      <c r="ACS311" s="974"/>
      <c r="ACT311" s="974"/>
      <c r="ACU311" s="974"/>
      <c r="ACV311" s="974"/>
      <c r="ACW311" s="974"/>
      <c r="ACX311" s="974"/>
      <c r="ACY311" s="974"/>
      <c r="ACZ311" s="974"/>
      <c r="ADA311" s="974"/>
      <c r="ADB311" s="974"/>
      <c r="ADC311" s="974"/>
      <c r="ADD311" s="974"/>
      <c r="ADE311" s="974"/>
      <c r="ADF311" s="974"/>
      <c r="ADG311" s="974"/>
      <c r="ADH311" s="974"/>
      <c r="ADI311" s="974"/>
      <c r="ADJ311" s="974"/>
      <c r="ADK311" s="974"/>
      <c r="ADL311" s="974"/>
      <c r="ADM311" s="974"/>
      <c r="ADN311" s="974"/>
      <c r="ADO311" s="974"/>
      <c r="ADP311" s="974"/>
      <c r="ADQ311" s="974"/>
      <c r="ADR311" s="974"/>
      <c r="ADS311" s="974"/>
      <c r="ADT311" s="974"/>
      <c r="ADU311" s="974"/>
      <c r="ADV311" s="974"/>
      <c r="ADW311" s="974"/>
      <c r="ADX311" s="974"/>
      <c r="ADY311" s="974"/>
      <c r="ADZ311" s="974"/>
      <c r="AEA311" s="974"/>
      <c r="AEB311" s="974"/>
      <c r="AEC311" s="974"/>
      <c r="AED311" s="974"/>
      <c r="AEE311" s="974"/>
      <c r="AEF311" s="974"/>
      <c r="AEG311" s="974"/>
      <c r="AEH311" s="974"/>
      <c r="AEI311" s="974"/>
      <c r="AEJ311" s="974"/>
      <c r="AEK311" s="974"/>
      <c r="AEL311" s="974"/>
      <c r="AEM311" s="974"/>
      <c r="AEN311" s="974"/>
      <c r="AEO311" s="974"/>
      <c r="AEP311" s="974"/>
      <c r="AEQ311" s="974"/>
      <c r="AER311" s="974"/>
      <c r="AES311" s="974"/>
      <c r="AET311" s="974"/>
      <c r="AEU311" s="974"/>
      <c r="AEV311" s="974"/>
      <c r="AEW311" s="974"/>
      <c r="AEX311" s="974"/>
      <c r="AEY311" s="974"/>
      <c r="AEZ311" s="974"/>
      <c r="AFA311" s="974"/>
      <c r="AFB311" s="974"/>
      <c r="AFC311" s="974"/>
      <c r="AFD311" s="974"/>
      <c r="AFE311" s="974"/>
      <c r="AFF311" s="974"/>
      <c r="AFG311" s="974"/>
      <c r="AFH311" s="974"/>
      <c r="AFI311" s="974"/>
      <c r="AFJ311" s="974"/>
      <c r="AFK311" s="974"/>
      <c r="AFL311" s="974"/>
      <c r="AFM311" s="974"/>
      <c r="AFN311" s="974"/>
      <c r="AFO311" s="974"/>
      <c r="AFP311" s="974"/>
      <c r="AFQ311" s="974"/>
      <c r="AFR311" s="974"/>
      <c r="AFS311" s="974"/>
      <c r="AFT311" s="974"/>
      <c r="AFU311" s="974"/>
      <c r="AFV311" s="974"/>
      <c r="AFW311" s="974"/>
      <c r="AFX311" s="974"/>
      <c r="AFY311" s="974"/>
      <c r="AFZ311" s="974"/>
      <c r="AGA311" s="974"/>
      <c r="AGB311" s="974"/>
      <c r="AGC311" s="974"/>
      <c r="AGD311" s="974"/>
      <c r="AGE311" s="974"/>
      <c r="AGF311" s="974"/>
      <c r="AGG311" s="974"/>
      <c r="AGH311" s="974"/>
      <c r="AGI311" s="974"/>
      <c r="AGJ311" s="974"/>
      <c r="AGK311" s="974"/>
      <c r="AGL311" s="974"/>
      <c r="AGM311" s="974"/>
      <c r="AGN311" s="974"/>
      <c r="AGO311" s="974"/>
      <c r="AGP311" s="974"/>
      <c r="AGQ311" s="974"/>
      <c r="AGR311" s="974"/>
      <c r="AGS311" s="974"/>
      <c r="AGT311" s="974"/>
      <c r="AGU311" s="974"/>
      <c r="AGV311" s="974"/>
      <c r="AGW311" s="974"/>
      <c r="AGX311" s="974"/>
      <c r="AGY311" s="974"/>
      <c r="AGZ311" s="974"/>
      <c r="AHA311" s="974"/>
      <c r="AHB311" s="974"/>
      <c r="AHC311" s="974"/>
      <c r="AHD311" s="974"/>
      <c r="AHE311" s="974"/>
      <c r="AHF311" s="974"/>
      <c r="AHG311" s="974"/>
      <c r="AHH311" s="974"/>
      <c r="AHI311" s="974"/>
      <c r="AHJ311" s="974"/>
      <c r="AHK311" s="974"/>
      <c r="AHL311" s="974"/>
      <c r="AHM311" s="974"/>
      <c r="AHN311" s="974"/>
      <c r="AHO311" s="974"/>
      <c r="AHP311" s="974"/>
      <c r="AHQ311" s="974"/>
      <c r="AHR311" s="974"/>
      <c r="AHS311" s="974"/>
      <c r="AHT311" s="974"/>
      <c r="AHU311" s="974"/>
      <c r="AHV311" s="974"/>
      <c r="AHW311" s="974"/>
      <c r="AHX311" s="974"/>
      <c r="AHY311" s="974"/>
      <c r="AHZ311" s="974"/>
      <c r="AIA311" s="974"/>
      <c r="AIB311" s="974"/>
      <c r="AIC311" s="974"/>
      <c r="AID311" s="974"/>
      <c r="AIE311" s="974"/>
      <c r="AIF311" s="974"/>
      <c r="AIG311" s="974"/>
      <c r="AIH311" s="974"/>
      <c r="AII311" s="974"/>
      <c r="AIJ311" s="974"/>
      <c r="AIK311" s="974"/>
      <c r="AIL311" s="974"/>
      <c r="AIM311" s="974"/>
      <c r="AIN311" s="974"/>
      <c r="AIO311" s="974"/>
      <c r="AIP311" s="974"/>
      <c r="AIQ311" s="974"/>
      <c r="AIR311" s="974"/>
      <c r="AIS311" s="974"/>
      <c r="AIT311" s="974"/>
      <c r="AIU311" s="974"/>
      <c r="AIV311" s="974"/>
      <c r="AIW311" s="974"/>
      <c r="AIX311" s="974"/>
      <c r="AIY311" s="974"/>
      <c r="AIZ311" s="974"/>
      <c r="AJA311" s="974"/>
      <c r="AJB311" s="974"/>
      <c r="AJC311" s="974"/>
      <c r="AJD311" s="974"/>
      <c r="AJE311" s="974"/>
      <c r="AJF311" s="974"/>
      <c r="AJG311" s="974"/>
      <c r="AJH311" s="974"/>
      <c r="AJI311" s="974"/>
      <c r="AJJ311" s="974"/>
      <c r="AJK311" s="974"/>
      <c r="AJL311" s="974"/>
      <c r="AJM311" s="974"/>
      <c r="AJN311" s="974"/>
      <c r="AJO311" s="974"/>
      <c r="AJP311" s="974"/>
      <c r="AJQ311" s="974"/>
      <c r="AJR311" s="974"/>
      <c r="AJS311" s="974"/>
      <c r="AJT311" s="974"/>
      <c r="AJU311" s="974"/>
      <c r="AJV311" s="974"/>
      <c r="AJW311" s="974"/>
      <c r="AJX311" s="974"/>
      <c r="AJY311" s="974"/>
      <c r="AJZ311" s="974"/>
      <c r="AKA311" s="974"/>
      <c r="AKB311" s="974"/>
      <c r="AKC311" s="974"/>
      <c r="AKD311" s="974"/>
      <c r="AKE311" s="974"/>
      <c r="AKF311" s="974"/>
      <c r="AKG311" s="974"/>
      <c r="AKH311" s="974"/>
      <c r="AKI311" s="974"/>
      <c r="AKJ311" s="974"/>
      <c r="AKK311" s="974"/>
      <c r="AKL311" s="974"/>
      <c r="AKM311" s="974"/>
      <c r="AKN311" s="974"/>
      <c r="AKO311" s="974"/>
      <c r="AKP311" s="974"/>
      <c r="AKQ311" s="974"/>
      <c r="AKR311" s="974"/>
      <c r="AKS311" s="974"/>
      <c r="AKT311" s="974"/>
      <c r="AKU311" s="974"/>
      <c r="AKV311" s="974"/>
      <c r="AKW311" s="974"/>
      <c r="AKX311" s="974"/>
      <c r="AKY311" s="974"/>
      <c r="AKZ311" s="974"/>
      <c r="ALA311" s="974"/>
      <c r="ALB311" s="974"/>
      <c r="ALC311" s="974"/>
      <c r="ALD311" s="974"/>
      <c r="ALE311" s="974"/>
      <c r="ALF311" s="974"/>
      <c r="ALG311" s="974"/>
      <c r="ALH311" s="974"/>
      <c r="ALI311" s="974"/>
      <c r="ALJ311" s="974"/>
      <c r="ALK311" s="974"/>
      <c r="ALL311" s="974"/>
      <c r="ALM311" s="974"/>
      <c r="ALN311" s="974"/>
      <c r="ALO311" s="974"/>
      <c r="ALP311" s="974"/>
      <c r="ALQ311" s="974"/>
      <c r="ALR311" s="974"/>
      <c r="ALS311" s="974"/>
      <c r="ALT311" s="974"/>
      <c r="ALU311" s="974"/>
      <c r="ALV311" s="974"/>
      <c r="ALW311" s="974"/>
      <c r="ALX311" s="974"/>
      <c r="ALY311" s="974"/>
      <c r="ALZ311" s="974"/>
      <c r="AMA311" s="974"/>
      <c r="AMB311" s="974"/>
      <c r="AMC311" s="974"/>
      <c r="AMD311" s="974"/>
      <c r="AME311" s="974"/>
      <c r="AMF311" s="974"/>
      <c r="AMG311" s="974"/>
      <c r="AMH311" s="974"/>
      <c r="AMI311" s="974"/>
      <c r="AMJ311" s="974"/>
      <c r="AMK311" s="974"/>
      <c r="AML311" s="974"/>
      <c r="AMM311" s="974"/>
      <c r="AMN311" s="974"/>
      <c r="AMO311" s="974"/>
      <c r="AMP311" s="974"/>
      <c r="AMQ311" s="974"/>
      <c r="AMR311" s="974"/>
      <c r="AMS311" s="974"/>
      <c r="AMT311" s="974"/>
      <c r="AMU311" s="974"/>
      <c r="AMV311" s="974"/>
      <c r="AMW311" s="974"/>
      <c r="AMX311" s="974"/>
      <c r="AMY311" s="974"/>
      <c r="AMZ311" s="974"/>
      <c r="ANA311" s="974"/>
      <c r="ANB311" s="974"/>
      <c r="ANC311" s="974"/>
      <c r="AND311" s="974"/>
      <c r="ANE311" s="974"/>
      <c r="ANF311" s="974"/>
      <c r="ANG311" s="974"/>
      <c r="ANH311" s="974"/>
      <c r="ANI311" s="974"/>
      <c r="ANJ311" s="974"/>
      <c r="ANK311" s="974"/>
      <c r="ANL311" s="974"/>
      <c r="ANM311" s="974"/>
      <c r="ANN311" s="974"/>
      <c r="ANO311" s="974"/>
      <c r="ANP311" s="974"/>
      <c r="ANQ311" s="974"/>
      <c r="ANR311" s="974"/>
      <c r="ANS311" s="974"/>
      <c r="ANT311" s="974"/>
      <c r="ANU311" s="974"/>
      <c r="ANV311" s="974"/>
      <c r="ANW311" s="974"/>
      <c r="ANX311" s="974"/>
      <c r="ANY311" s="974"/>
      <c r="ANZ311" s="974"/>
      <c r="AOA311" s="974"/>
      <c r="AOB311" s="974"/>
      <c r="AOC311" s="974"/>
      <c r="AOD311" s="974"/>
      <c r="AOE311" s="974"/>
      <c r="AOF311" s="974"/>
      <c r="AOG311" s="974"/>
      <c r="AOH311" s="974"/>
      <c r="AOI311" s="974"/>
      <c r="AOJ311" s="974"/>
      <c r="AOK311" s="974"/>
      <c r="AOL311" s="974"/>
      <c r="AOM311" s="974"/>
      <c r="AON311" s="974"/>
      <c r="AOO311" s="974"/>
      <c r="AOP311" s="974"/>
      <c r="AOQ311" s="974"/>
      <c r="AOR311" s="974"/>
      <c r="AOS311" s="974"/>
      <c r="AOT311" s="974"/>
      <c r="AOU311" s="974"/>
      <c r="AOV311" s="974"/>
      <c r="AOW311" s="974"/>
      <c r="AOX311" s="974"/>
      <c r="AOY311" s="974"/>
      <c r="AOZ311" s="974"/>
      <c r="APA311" s="974"/>
      <c r="APB311" s="974"/>
      <c r="APC311" s="974"/>
      <c r="APD311" s="974"/>
      <c r="APE311" s="974"/>
      <c r="APF311" s="974"/>
      <c r="APG311" s="974"/>
      <c r="APH311" s="974"/>
      <c r="API311" s="974"/>
      <c r="APJ311" s="974"/>
      <c r="APK311" s="974"/>
      <c r="APL311" s="974"/>
      <c r="APM311" s="974"/>
      <c r="APN311" s="974"/>
      <c r="APO311" s="974"/>
      <c r="APP311" s="974"/>
      <c r="APQ311" s="974"/>
      <c r="APR311" s="974"/>
      <c r="APS311" s="974"/>
      <c r="APT311" s="974"/>
      <c r="APU311" s="974"/>
      <c r="APV311" s="974"/>
      <c r="APW311" s="974"/>
      <c r="APX311" s="974"/>
      <c r="APY311" s="974"/>
      <c r="APZ311" s="974"/>
      <c r="AQA311" s="974"/>
      <c r="AQB311" s="974"/>
      <c r="AQC311" s="974"/>
      <c r="AQD311" s="974"/>
      <c r="AQE311" s="974"/>
      <c r="AQF311" s="974"/>
      <c r="AQG311" s="974"/>
      <c r="AQH311" s="974"/>
      <c r="AQI311" s="974"/>
      <c r="AQJ311" s="974"/>
      <c r="AQK311" s="974"/>
      <c r="AQL311" s="974"/>
      <c r="AQM311" s="974"/>
      <c r="AQN311" s="974"/>
      <c r="AQO311" s="974"/>
      <c r="AQP311" s="974"/>
      <c r="AQQ311" s="974"/>
      <c r="AQR311" s="974"/>
      <c r="AQS311" s="974"/>
      <c r="AQT311" s="974"/>
      <c r="AQU311" s="974"/>
      <c r="AQV311" s="974"/>
      <c r="AQW311" s="974"/>
      <c r="AQX311" s="974"/>
      <c r="AQY311" s="974"/>
      <c r="AQZ311" s="974"/>
      <c r="ARA311" s="974"/>
      <c r="ARB311" s="974"/>
      <c r="ARC311" s="974"/>
      <c r="ARD311" s="974"/>
      <c r="ARE311" s="974"/>
      <c r="ARF311" s="974"/>
      <c r="ARG311" s="974"/>
      <c r="ARH311" s="974"/>
      <c r="ARI311" s="974"/>
      <c r="ARJ311" s="974"/>
      <c r="ARK311" s="974"/>
      <c r="ARL311" s="974"/>
      <c r="ARM311" s="974"/>
      <c r="ARN311" s="974"/>
      <c r="ARO311" s="974"/>
      <c r="ARP311" s="974"/>
      <c r="ARQ311" s="974"/>
      <c r="ARR311" s="974"/>
      <c r="ARS311" s="974"/>
      <c r="ART311" s="974"/>
      <c r="ARU311" s="974"/>
      <c r="ARV311" s="974"/>
      <c r="ARW311" s="974"/>
      <c r="ARX311" s="974"/>
      <c r="ARY311" s="974"/>
      <c r="ARZ311" s="974"/>
      <c r="ASA311" s="974"/>
      <c r="ASB311" s="974"/>
      <c r="ASC311" s="974"/>
      <c r="ASD311" s="974"/>
      <c r="ASE311" s="974"/>
      <c r="ASF311" s="974"/>
      <c r="ASG311" s="974"/>
      <c r="ASH311" s="974"/>
      <c r="ASI311" s="974"/>
      <c r="ASJ311" s="974"/>
      <c r="ASK311" s="974"/>
      <c r="ASL311" s="974"/>
      <c r="ASM311" s="974"/>
      <c r="ASN311" s="974"/>
      <c r="ASO311" s="974"/>
      <c r="ASP311" s="974"/>
      <c r="ASQ311" s="974"/>
      <c r="ASR311" s="974"/>
      <c r="ASS311" s="974"/>
      <c r="AST311" s="974"/>
      <c r="ASU311" s="974"/>
      <c r="ASV311" s="974"/>
      <c r="ASW311" s="974"/>
      <c r="ASX311" s="974"/>
      <c r="ASY311" s="974"/>
      <c r="ASZ311" s="974"/>
      <c r="ATA311" s="974"/>
      <c r="ATB311" s="974"/>
      <c r="ATC311" s="974"/>
      <c r="ATD311" s="974"/>
      <c r="ATE311" s="974"/>
      <c r="ATF311" s="974"/>
      <c r="ATG311" s="974"/>
      <c r="ATH311" s="974"/>
      <c r="ATI311" s="974"/>
      <c r="ATJ311" s="974"/>
      <c r="ATK311" s="974"/>
      <c r="ATL311" s="974"/>
      <c r="ATM311" s="974"/>
      <c r="ATN311" s="974"/>
      <c r="ATO311" s="974"/>
      <c r="ATP311" s="974"/>
      <c r="ATQ311" s="974"/>
      <c r="ATR311" s="974"/>
      <c r="ATS311" s="974"/>
      <c r="ATT311" s="974"/>
      <c r="ATU311" s="974"/>
      <c r="ATV311" s="974"/>
      <c r="ATW311" s="974"/>
      <c r="ATX311" s="974"/>
      <c r="ATY311" s="974"/>
      <c r="ATZ311" s="974"/>
      <c r="AUA311" s="974"/>
      <c r="AUB311" s="974"/>
      <c r="AUC311" s="974"/>
      <c r="AUD311" s="974"/>
      <c r="AUE311" s="974"/>
      <c r="AUF311" s="974"/>
      <c r="AUG311" s="974"/>
      <c r="AUH311" s="974"/>
      <c r="AUI311" s="974"/>
      <c r="AUJ311" s="974"/>
      <c r="AUK311" s="974"/>
      <c r="AUL311" s="974"/>
      <c r="AUM311" s="974"/>
      <c r="AUN311" s="974"/>
      <c r="AUO311" s="974"/>
      <c r="AUP311" s="974"/>
      <c r="AUQ311" s="974"/>
      <c r="AUR311" s="974"/>
      <c r="AUS311" s="974"/>
      <c r="AUT311" s="974"/>
      <c r="AUU311" s="974"/>
      <c r="AUV311" s="974"/>
      <c r="AUW311" s="974"/>
      <c r="AUX311" s="974"/>
      <c r="AUY311" s="974"/>
      <c r="AUZ311" s="974"/>
      <c r="AVA311" s="974"/>
      <c r="AVB311" s="974"/>
      <c r="AVC311" s="974"/>
      <c r="AVD311" s="974"/>
      <c r="AVE311" s="974"/>
      <c r="AVF311" s="974"/>
      <c r="AVG311" s="974"/>
      <c r="AVH311" s="974"/>
      <c r="AVI311" s="974"/>
      <c r="AVJ311" s="974"/>
      <c r="AVK311" s="974"/>
      <c r="AVL311" s="974"/>
      <c r="AVM311" s="974"/>
      <c r="AVN311" s="974"/>
      <c r="AVO311" s="974"/>
      <c r="AVP311" s="974"/>
      <c r="AVQ311" s="974"/>
      <c r="AVR311" s="974"/>
      <c r="AVS311" s="974"/>
      <c r="AVT311" s="974"/>
      <c r="AVU311" s="974"/>
      <c r="AVV311" s="974"/>
      <c r="AVW311" s="974"/>
      <c r="AVX311" s="974"/>
      <c r="AVY311" s="974"/>
      <c r="AVZ311" s="974"/>
      <c r="AWA311" s="974"/>
      <c r="AWB311" s="974"/>
      <c r="AWC311" s="974"/>
      <c r="AWD311" s="974"/>
      <c r="AWE311" s="974"/>
      <c r="AWF311" s="974"/>
      <c r="AWG311" s="974"/>
      <c r="AWH311" s="974"/>
      <c r="AWI311" s="974"/>
      <c r="AWJ311" s="974"/>
      <c r="AWK311" s="974"/>
      <c r="AWL311" s="974"/>
      <c r="AWM311" s="974"/>
      <c r="AWN311" s="974"/>
      <c r="AWO311" s="974"/>
      <c r="AWP311" s="974"/>
      <c r="AWQ311" s="974"/>
      <c r="AWR311" s="974"/>
      <c r="AWS311" s="974"/>
      <c r="AWT311" s="974"/>
      <c r="AWU311" s="974"/>
      <c r="AWV311" s="974"/>
      <c r="AWW311" s="974"/>
      <c r="AWX311" s="974"/>
      <c r="AWY311" s="974"/>
      <c r="AWZ311" s="974"/>
      <c r="AXA311" s="974"/>
      <c r="AXB311" s="974"/>
      <c r="AXC311" s="974"/>
      <c r="AXD311" s="974"/>
      <c r="AXE311" s="974"/>
      <c r="AXF311" s="974"/>
      <c r="AXG311" s="974"/>
      <c r="AXH311" s="974"/>
      <c r="AXI311" s="974"/>
      <c r="AXJ311" s="974"/>
      <c r="AXK311" s="974"/>
      <c r="AXL311" s="974"/>
      <c r="AXM311" s="974"/>
      <c r="AXN311" s="974"/>
      <c r="AXO311" s="974"/>
      <c r="AXP311" s="974"/>
      <c r="AXQ311" s="974"/>
      <c r="AXR311" s="974"/>
      <c r="AXS311" s="974"/>
      <c r="AXT311" s="974"/>
      <c r="AXU311" s="974"/>
      <c r="AXV311" s="974"/>
      <c r="AXW311" s="974"/>
      <c r="AXX311" s="974"/>
      <c r="AXY311" s="974"/>
      <c r="AXZ311" s="974"/>
      <c r="AYA311" s="974"/>
      <c r="AYB311" s="974"/>
      <c r="AYC311" s="974"/>
      <c r="AYD311" s="974"/>
      <c r="AYE311" s="974"/>
      <c r="AYF311" s="974"/>
      <c r="AYG311" s="974"/>
      <c r="AYH311" s="974"/>
      <c r="AYI311" s="974"/>
      <c r="AYJ311" s="974"/>
      <c r="AYK311" s="974"/>
      <c r="AYL311" s="974"/>
      <c r="AYM311" s="974"/>
      <c r="AYN311" s="974"/>
      <c r="AYO311" s="974"/>
      <c r="AYP311" s="974"/>
      <c r="AYQ311" s="974"/>
      <c r="AYR311" s="974"/>
      <c r="AYS311" s="974"/>
      <c r="AYT311" s="974"/>
      <c r="AYU311" s="974"/>
      <c r="AYV311" s="974"/>
      <c r="AYW311" s="974"/>
      <c r="AYX311" s="974"/>
      <c r="AYY311" s="974"/>
      <c r="AYZ311" s="974"/>
      <c r="AZA311" s="974"/>
      <c r="AZB311" s="974"/>
      <c r="AZC311" s="974"/>
      <c r="AZD311" s="974"/>
      <c r="AZE311" s="974"/>
      <c r="AZF311" s="974"/>
      <c r="AZG311" s="974"/>
      <c r="AZH311" s="974"/>
      <c r="AZI311" s="974"/>
      <c r="AZJ311" s="974"/>
      <c r="AZK311" s="974"/>
      <c r="AZL311" s="974"/>
      <c r="AZM311" s="974"/>
      <c r="AZN311" s="974"/>
      <c r="AZO311" s="974"/>
      <c r="AZP311" s="974"/>
      <c r="AZQ311" s="974"/>
      <c r="AZR311" s="974"/>
      <c r="AZS311" s="974"/>
      <c r="AZT311" s="974"/>
      <c r="AZU311" s="974"/>
      <c r="AZV311" s="974"/>
      <c r="AZW311" s="974"/>
      <c r="AZX311" s="974"/>
      <c r="AZY311" s="974"/>
      <c r="AZZ311" s="974"/>
      <c r="BAA311" s="974"/>
      <c r="BAB311" s="974"/>
      <c r="BAC311" s="974"/>
      <c r="BAD311" s="974"/>
      <c r="BAE311" s="974"/>
      <c r="BAF311" s="974"/>
      <c r="BAG311" s="974"/>
      <c r="BAH311" s="974"/>
      <c r="BAI311" s="974"/>
      <c r="BAJ311" s="974"/>
      <c r="BAK311" s="974"/>
      <c r="BAL311" s="974"/>
      <c r="BAM311" s="974"/>
      <c r="BAN311" s="974"/>
      <c r="BAO311" s="974"/>
      <c r="BAP311" s="974"/>
      <c r="BAQ311" s="974"/>
      <c r="BAR311" s="974"/>
      <c r="BAS311" s="974"/>
      <c r="BAT311" s="974"/>
      <c r="BAU311" s="974"/>
      <c r="BAV311" s="974"/>
      <c r="BAW311" s="974"/>
      <c r="BAX311" s="974"/>
      <c r="BAY311" s="974"/>
      <c r="BAZ311" s="974"/>
      <c r="BBA311" s="974"/>
      <c r="BBB311" s="974"/>
      <c r="BBC311" s="974"/>
      <c r="BBD311" s="974"/>
      <c r="BBE311" s="974"/>
      <c r="BBF311" s="974"/>
      <c r="BBG311" s="974"/>
      <c r="BBH311" s="974"/>
      <c r="BBI311" s="974"/>
      <c r="BBJ311" s="974"/>
      <c r="BBK311" s="974"/>
      <c r="BBL311" s="974"/>
      <c r="BBM311" s="974"/>
      <c r="BBN311" s="974"/>
      <c r="BBO311" s="974"/>
      <c r="BBP311" s="974"/>
      <c r="BBQ311" s="974"/>
      <c r="BBR311" s="974"/>
      <c r="BBS311" s="974"/>
      <c r="BBT311" s="974"/>
      <c r="BBU311" s="974"/>
      <c r="BBV311" s="974"/>
      <c r="BBW311" s="974"/>
      <c r="BBX311" s="974"/>
      <c r="BBY311" s="974"/>
      <c r="BBZ311" s="974"/>
      <c r="BCA311" s="974"/>
      <c r="BCB311" s="974"/>
      <c r="BCC311" s="974"/>
      <c r="BCD311" s="974"/>
      <c r="BCE311" s="974"/>
      <c r="BCF311" s="974"/>
      <c r="BCG311" s="974"/>
      <c r="BCH311" s="974"/>
      <c r="BCI311" s="974"/>
      <c r="BCJ311" s="974"/>
      <c r="BCK311" s="974"/>
      <c r="BCL311" s="974"/>
      <c r="BCM311" s="974"/>
      <c r="BCN311" s="974"/>
      <c r="BCO311" s="974"/>
      <c r="BCP311" s="974"/>
      <c r="BCQ311" s="974"/>
      <c r="BCR311" s="974"/>
      <c r="BCS311" s="974"/>
      <c r="BCT311" s="974"/>
      <c r="BCU311" s="974"/>
      <c r="BCV311" s="974"/>
      <c r="BCW311" s="974"/>
      <c r="BCX311" s="974"/>
      <c r="BCY311" s="974"/>
      <c r="BCZ311" s="974"/>
      <c r="BDA311" s="974"/>
      <c r="BDB311" s="974"/>
      <c r="BDC311" s="974"/>
      <c r="BDD311" s="974"/>
      <c r="BDE311" s="974"/>
      <c r="BDF311" s="974"/>
      <c r="BDG311" s="974"/>
      <c r="BDH311" s="974"/>
      <c r="BDI311" s="974"/>
      <c r="BDJ311" s="974"/>
      <c r="BDK311" s="974"/>
      <c r="BDL311" s="974"/>
      <c r="BDM311" s="974"/>
      <c r="BDN311" s="974"/>
      <c r="BDO311" s="974"/>
      <c r="BDP311" s="974"/>
      <c r="BDQ311" s="974"/>
      <c r="BDR311" s="974"/>
      <c r="BDS311" s="974"/>
      <c r="BDT311" s="974"/>
      <c r="BDU311" s="974"/>
      <c r="BDV311" s="974"/>
      <c r="BDW311" s="974"/>
      <c r="BDX311" s="974"/>
      <c r="BDY311" s="974"/>
      <c r="BDZ311" s="974"/>
      <c r="BEA311" s="974"/>
      <c r="BEB311" s="974"/>
      <c r="BEC311" s="974"/>
      <c r="BED311" s="974"/>
      <c r="BEE311" s="974"/>
      <c r="BEF311" s="974"/>
      <c r="BEG311" s="974"/>
      <c r="BEH311" s="974"/>
      <c r="BEI311" s="974"/>
      <c r="BEJ311" s="974"/>
      <c r="BEK311" s="974"/>
      <c r="BEL311" s="974"/>
      <c r="BEM311" s="974"/>
      <c r="BEN311" s="974"/>
      <c r="BEO311" s="974"/>
      <c r="BEP311" s="974"/>
      <c r="BEQ311" s="974"/>
      <c r="BER311" s="974"/>
      <c r="BES311" s="974"/>
      <c r="BET311" s="974"/>
      <c r="BEU311" s="974"/>
      <c r="BEV311" s="974"/>
      <c r="BEW311" s="974"/>
      <c r="BEX311" s="974"/>
      <c r="BEY311" s="974"/>
      <c r="BEZ311" s="974"/>
      <c r="BFA311" s="974"/>
      <c r="BFB311" s="974"/>
      <c r="BFC311" s="974"/>
      <c r="BFD311" s="974"/>
      <c r="BFE311" s="974"/>
      <c r="BFF311" s="974"/>
      <c r="BFG311" s="974"/>
      <c r="BFH311" s="974"/>
      <c r="BFI311" s="974"/>
      <c r="BFJ311" s="974"/>
      <c r="BFK311" s="974"/>
      <c r="BFL311" s="974"/>
      <c r="BFM311" s="974"/>
      <c r="BFN311" s="974"/>
      <c r="BFO311" s="974"/>
      <c r="BFP311" s="974"/>
      <c r="BFQ311" s="974"/>
      <c r="BFR311" s="974"/>
      <c r="BFS311" s="974"/>
      <c r="BFT311" s="974"/>
      <c r="BFU311" s="974"/>
      <c r="BFV311" s="974"/>
      <c r="BFW311" s="974"/>
      <c r="BFX311" s="974"/>
      <c r="BFY311" s="974"/>
      <c r="BFZ311" s="974"/>
      <c r="BGA311" s="974"/>
      <c r="BGB311" s="974"/>
      <c r="BGC311" s="974"/>
      <c r="BGD311" s="974"/>
      <c r="BGE311" s="974"/>
      <c r="BGF311" s="974"/>
      <c r="BGG311" s="974"/>
      <c r="BGH311" s="974"/>
      <c r="BGI311" s="974"/>
      <c r="BGJ311" s="974"/>
      <c r="BGK311" s="974"/>
      <c r="BGL311" s="974"/>
      <c r="BGM311" s="974"/>
      <c r="BGN311" s="974"/>
      <c r="BGO311" s="974"/>
      <c r="BGP311" s="974"/>
      <c r="BGQ311" s="974"/>
      <c r="BGR311" s="974"/>
      <c r="BGS311" s="974"/>
      <c r="BGT311" s="974"/>
      <c r="BGU311" s="974"/>
      <c r="BGV311" s="974"/>
      <c r="BGW311" s="974"/>
      <c r="BGX311" s="974"/>
      <c r="BGY311" s="974"/>
      <c r="BGZ311" s="974"/>
      <c r="BHA311" s="974"/>
      <c r="BHB311" s="974"/>
      <c r="BHC311" s="974"/>
      <c r="BHD311" s="974"/>
      <c r="BHE311" s="974"/>
      <c r="BHF311" s="974"/>
      <c r="BHG311" s="974"/>
      <c r="BHH311" s="974"/>
      <c r="BHI311" s="974"/>
      <c r="BHJ311" s="974"/>
      <c r="BHK311" s="974"/>
      <c r="BHL311" s="974"/>
      <c r="BHM311" s="974"/>
      <c r="BHN311" s="974"/>
      <c r="BHO311" s="974"/>
      <c r="BHP311" s="974"/>
      <c r="BHQ311" s="974"/>
      <c r="BHR311" s="974"/>
      <c r="BHS311" s="974"/>
      <c r="BHT311" s="974"/>
      <c r="BHU311" s="974"/>
      <c r="BHV311" s="974"/>
      <c r="BHW311" s="974"/>
      <c r="BHX311" s="974"/>
      <c r="BHY311" s="974"/>
      <c r="BHZ311" s="974"/>
      <c r="BIA311" s="974"/>
      <c r="BIB311" s="974"/>
      <c r="BIC311" s="974"/>
      <c r="BID311" s="974"/>
      <c r="BIE311" s="974"/>
      <c r="BIF311" s="974"/>
      <c r="BIG311" s="974"/>
      <c r="BIH311" s="974"/>
      <c r="BII311" s="974"/>
      <c r="BIJ311" s="974"/>
      <c r="BIK311" s="974"/>
      <c r="BIL311" s="974"/>
      <c r="BIM311" s="974"/>
      <c r="BIN311" s="974"/>
      <c r="BIO311" s="974"/>
      <c r="BIP311" s="974"/>
      <c r="BIQ311" s="974"/>
      <c r="BIR311" s="974"/>
      <c r="BIS311" s="974"/>
      <c r="BIT311" s="974"/>
      <c r="BIU311" s="974"/>
      <c r="BIV311" s="974"/>
      <c r="BIW311" s="974"/>
      <c r="BIX311" s="974"/>
      <c r="BIY311" s="974"/>
      <c r="BIZ311" s="974"/>
      <c r="BJA311" s="974"/>
      <c r="BJB311" s="974"/>
      <c r="BJC311" s="974"/>
      <c r="BJD311" s="974"/>
      <c r="BJE311" s="974"/>
      <c r="BJF311" s="974"/>
      <c r="BJG311" s="974"/>
      <c r="BJH311" s="974"/>
      <c r="BJI311" s="974"/>
      <c r="BJJ311" s="974"/>
      <c r="BJK311" s="974"/>
      <c r="BJL311" s="974"/>
      <c r="BJM311" s="974"/>
      <c r="BJN311" s="974"/>
      <c r="BJO311" s="974"/>
      <c r="BJP311" s="974"/>
      <c r="BJQ311" s="974"/>
      <c r="BJR311" s="974"/>
      <c r="BJS311" s="974"/>
      <c r="BJT311" s="974"/>
      <c r="BJU311" s="974"/>
      <c r="BJV311" s="974"/>
      <c r="BJW311" s="974"/>
      <c r="BJX311" s="974"/>
      <c r="BJY311" s="974"/>
      <c r="BJZ311" s="974"/>
      <c r="BKA311" s="974"/>
      <c r="BKB311" s="974"/>
      <c r="BKC311" s="974"/>
      <c r="BKD311" s="974"/>
      <c r="BKE311" s="974"/>
      <c r="BKF311" s="974"/>
      <c r="BKG311" s="974"/>
      <c r="BKH311" s="974"/>
      <c r="BKI311" s="974"/>
      <c r="BKJ311" s="974"/>
      <c r="BKK311" s="974"/>
      <c r="BKL311" s="974"/>
      <c r="BKM311" s="974"/>
      <c r="BKN311" s="974"/>
      <c r="BKO311" s="974"/>
      <c r="BKP311" s="974"/>
      <c r="BKQ311" s="974"/>
      <c r="BKR311" s="974"/>
      <c r="BKS311" s="974"/>
      <c r="BKT311" s="974"/>
      <c r="BKU311" s="974"/>
      <c r="BKV311" s="974"/>
      <c r="BKW311" s="974"/>
      <c r="BKX311" s="974"/>
      <c r="BKY311" s="974"/>
      <c r="BKZ311" s="974"/>
      <c r="BLA311" s="974"/>
      <c r="BLB311" s="974"/>
      <c r="BLC311" s="974"/>
      <c r="BLD311" s="974"/>
      <c r="BLE311" s="974"/>
      <c r="BLF311" s="974"/>
      <c r="BLG311" s="974"/>
      <c r="BLH311" s="974"/>
      <c r="BLI311" s="974"/>
      <c r="BLJ311" s="974"/>
      <c r="BLK311" s="974"/>
      <c r="BLL311" s="974"/>
      <c r="BLM311" s="974"/>
      <c r="BLN311" s="974"/>
      <c r="BLO311" s="974"/>
      <c r="BLP311" s="974"/>
      <c r="BLQ311" s="974"/>
      <c r="BLR311" s="974"/>
      <c r="BLS311" s="974"/>
      <c r="BLT311" s="974"/>
      <c r="BLU311" s="974"/>
      <c r="BLV311" s="974"/>
      <c r="BLW311" s="974"/>
      <c r="BLX311" s="974"/>
      <c r="BLY311" s="974"/>
      <c r="BLZ311" s="974"/>
      <c r="BMA311" s="974"/>
      <c r="BMB311" s="974"/>
      <c r="BMC311" s="974"/>
      <c r="BMD311" s="974"/>
      <c r="BME311" s="974"/>
      <c r="BMF311" s="974"/>
      <c r="BMG311" s="974"/>
      <c r="BMH311" s="974"/>
      <c r="BMI311" s="974"/>
      <c r="BMJ311" s="974"/>
      <c r="BMK311" s="974"/>
      <c r="BML311" s="974"/>
      <c r="BMM311" s="974"/>
      <c r="BMN311" s="974"/>
      <c r="BMO311" s="974"/>
      <c r="BMP311" s="974"/>
      <c r="BMQ311" s="974"/>
      <c r="BMR311" s="974"/>
      <c r="BMS311" s="974"/>
      <c r="BMT311" s="974"/>
      <c r="BMU311" s="974"/>
      <c r="BMV311" s="974"/>
      <c r="BMW311" s="974"/>
      <c r="BMX311" s="974"/>
      <c r="BMY311" s="974"/>
      <c r="BMZ311" s="974"/>
      <c r="BNA311" s="974"/>
      <c r="BNB311" s="974"/>
      <c r="BNC311" s="974"/>
      <c r="BND311" s="974"/>
      <c r="BNE311" s="974"/>
      <c r="BNF311" s="974"/>
      <c r="BNG311" s="974"/>
      <c r="BNH311" s="974"/>
      <c r="BNI311" s="974"/>
      <c r="BNJ311" s="974"/>
      <c r="BNK311" s="974"/>
      <c r="BNL311" s="974"/>
      <c r="BNM311" s="974"/>
      <c r="BNN311" s="974"/>
      <c r="BNO311" s="974"/>
      <c r="BNP311" s="974"/>
      <c r="BNQ311" s="974"/>
      <c r="BNR311" s="974"/>
      <c r="BNS311" s="974"/>
      <c r="BNT311" s="974"/>
      <c r="BNU311" s="974"/>
      <c r="BNV311" s="974"/>
      <c r="BNW311" s="974"/>
      <c r="BNX311" s="974"/>
      <c r="BNY311" s="974"/>
      <c r="BNZ311" s="974"/>
      <c r="BOA311" s="974"/>
      <c r="BOB311" s="974"/>
      <c r="BOC311" s="974"/>
      <c r="BOD311" s="974"/>
      <c r="BOE311" s="974"/>
      <c r="BOF311" s="974"/>
      <c r="BOG311" s="974"/>
      <c r="BOH311" s="974"/>
      <c r="BOI311" s="974"/>
      <c r="BOJ311" s="974"/>
      <c r="BOK311" s="974"/>
      <c r="BOL311" s="974"/>
      <c r="BOM311" s="974"/>
      <c r="BON311" s="974"/>
      <c r="BOO311" s="974"/>
      <c r="BOP311" s="974"/>
      <c r="BOQ311" s="974"/>
      <c r="BOR311" s="974"/>
      <c r="BOS311" s="974"/>
      <c r="BOT311" s="974"/>
      <c r="BOU311" s="974"/>
      <c r="BOV311" s="974"/>
      <c r="BOW311" s="974"/>
      <c r="BOX311" s="974"/>
      <c r="BOY311" s="974"/>
      <c r="BOZ311" s="974"/>
      <c r="BPA311" s="974"/>
      <c r="BPB311" s="974"/>
      <c r="BPC311" s="974"/>
      <c r="BPD311" s="974"/>
      <c r="BPE311" s="974"/>
      <c r="BPF311" s="974"/>
      <c r="BPG311" s="974"/>
      <c r="BPH311" s="974"/>
      <c r="BPI311" s="974"/>
      <c r="BPJ311" s="974"/>
      <c r="BPK311" s="974"/>
      <c r="BPL311" s="974"/>
      <c r="BPM311" s="974"/>
      <c r="BPN311" s="974"/>
      <c r="BPO311" s="974"/>
      <c r="BPP311" s="974"/>
      <c r="BPQ311" s="974"/>
      <c r="BPR311" s="974"/>
      <c r="BPS311" s="974"/>
      <c r="BPT311" s="974"/>
      <c r="BPU311" s="974"/>
      <c r="BPV311" s="974"/>
      <c r="BPW311" s="974"/>
      <c r="BPX311" s="974"/>
      <c r="BPY311" s="974"/>
      <c r="BPZ311" s="974"/>
      <c r="BQA311" s="974"/>
      <c r="BQB311" s="974"/>
      <c r="BQC311" s="974"/>
      <c r="BQD311" s="974"/>
      <c r="BQE311" s="974"/>
      <c r="BQF311" s="974"/>
      <c r="BQG311" s="974"/>
      <c r="BQH311" s="974"/>
      <c r="BQI311" s="974"/>
      <c r="BQJ311" s="974"/>
      <c r="BQK311" s="974"/>
      <c r="BQL311" s="974"/>
      <c r="BQM311" s="974"/>
      <c r="BQN311" s="974"/>
      <c r="BQO311" s="974"/>
      <c r="BQP311" s="974"/>
      <c r="BQQ311" s="974"/>
      <c r="BQR311" s="974"/>
      <c r="BQS311" s="974"/>
      <c r="BQT311" s="974"/>
      <c r="BQU311" s="974"/>
      <c r="BQV311" s="974"/>
      <c r="BQW311" s="974"/>
      <c r="BQX311" s="974"/>
      <c r="BQY311" s="974"/>
      <c r="BQZ311" s="974"/>
      <c r="BRA311" s="974"/>
      <c r="BRB311" s="974"/>
      <c r="BRC311" s="974"/>
      <c r="BRD311" s="974"/>
      <c r="BRE311" s="974"/>
      <c r="BRF311" s="974"/>
      <c r="BRG311" s="974"/>
      <c r="BRH311" s="974"/>
      <c r="BRI311" s="974"/>
      <c r="BRJ311" s="974"/>
      <c r="BRK311" s="974"/>
      <c r="BRL311" s="974"/>
      <c r="BRM311" s="974"/>
      <c r="BRN311" s="974"/>
      <c r="BRO311" s="974"/>
      <c r="BRP311" s="974"/>
      <c r="BRQ311" s="974"/>
      <c r="BRR311" s="974"/>
      <c r="BRS311" s="974"/>
      <c r="BRT311" s="974"/>
      <c r="BRU311" s="974"/>
      <c r="BRV311" s="974"/>
      <c r="BRW311" s="974"/>
      <c r="BRX311" s="974"/>
      <c r="BRY311" s="974"/>
      <c r="BRZ311" s="974"/>
      <c r="BSA311" s="974"/>
      <c r="BSB311" s="974"/>
      <c r="BSC311" s="974"/>
      <c r="BSD311" s="974"/>
      <c r="BSE311" s="974"/>
      <c r="BSF311" s="974"/>
      <c r="BSG311" s="974"/>
      <c r="BSH311" s="974"/>
      <c r="BSI311" s="974"/>
      <c r="BSJ311" s="974"/>
      <c r="BSK311" s="974"/>
      <c r="BSL311" s="974"/>
      <c r="BSM311" s="974"/>
      <c r="BSN311" s="974"/>
      <c r="BSO311" s="974"/>
      <c r="BSP311" s="974"/>
      <c r="BSQ311" s="974"/>
      <c r="BSR311" s="974"/>
      <c r="BSS311" s="974"/>
      <c r="BST311" s="974"/>
      <c r="BSU311" s="974"/>
      <c r="BSV311" s="974"/>
      <c r="BSW311" s="974"/>
      <c r="BSX311" s="974"/>
      <c r="BSY311" s="974"/>
      <c r="BSZ311" s="974"/>
      <c r="BTA311" s="974"/>
      <c r="BTB311" s="974"/>
      <c r="BTC311" s="974"/>
      <c r="BTD311" s="974"/>
      <c r="BTE311" s="974"/>
      <c r="BTF311" s="974"/>
      <c r="BTG311" s="974"/>
      <c r="BTH311" s="974"/>
      <c r="BTI311" s="974"/>
      <c r="BTJ311" s="974"/>
      <c r="BTK311" s="974"/>
      <c r="BTL311" s="974"/>
      <c r="BTM311" s="974"/>
      <c r="BTN311" s="974"/>
      <c r="BTO311" s="974"/>
      <c r="BTP311" s="974"/>
      <c r="BTQ311" s="974"/>
      <c r="BTR311" s="974"/>
      <c r="BTS311" s="974"/>
      <c r="BTT311" s="974"/>
      <c r="BTU311" s="974"/>
      <c r="BTV311" s="974"/>
      <c r="BTW311" s="974"/>
      <c r="BTX311" s="974"/>
      <c r="BTY311" s="974"/>
      <c r="BTZ311" s="974"/>
      <c r="BUA311" s="974"/>
      <c r="BUB311" s="974"/>
      <c r="BUC311" s="974"/>
      <c r="BUD311" s="974"/>
      <c r="BUE311" s="974"/>
      <c r="BUF311" s="974"/>
      <c r="BUG311" s="974"/>
      <c r="BUH311" s="974"/>
      <c r="BUI311" s="974"/>
      <c r="BUJ311" s="974"/>
      <c r="BUK311" s="974"/>
      <c r="BUL311" s="974"/>
      <c r="BUM311" s="974"/>
      <c r="BUN311" s="974"/>
      <c r="BUO311" s="974"/>
      <c r="BUP311" s="974"/>
      <c r="BUQ311" s="974"/>
      <c r="BUR311" s="974"/>
      <c r="BUS311" s="974"/>
      <c r="BUT311" s="974"/>
      <c r="BUU311" s="974"/>
      <c r="BUV311" s="974"/>
      <c r="BUW311" s="974"/>
      <c r="BUX311" s="974"/>
      <c r="BUY311" s="974"/>
      <c r="BUZ311" s="974"/>
      <c r="BVA311" s="974"/>
      <c r="BVB311" s="974"/>
      <c r="BVC311" s="974"/>
      <c r="BVD311" s="974"/>
      <c r="BVE311" s="974"/>
      <c r="BVF311" s="974"/>
      <c r="BVG311" s="974"/>
      <c r="BVH311" s="974"/>
      <c r="BVI311" s="974"/>
      <c r="BVJ311" s="974"/>
      <c r="BVK311" s="974"/>
      <c r="BVL311" s="974"/>
      <c r="BVM311" s="974"/>
      <c r="BVN311" s="974"/>
      <c r="BVO311" s="974"/>
      <c r="BVP311" s="974"/>
      <c r="BVQ311" s="974"/>
      <c r="BVR311" s="974"/>
      <c r="BVS311" s="974"/>
      <c r="BVT311" s="974"/>
      <c r="BVU311" s="974"/>
      <c r="BVV311" s="974"/>
      <c r="BVW311" s="974"/>
      <c r="BVX311" s="974"/>
      <c r="BVY311" s="974"/>
      <c r="BVZ311" s="974"/>
      <c r="BWA311" s="974"/>
      <c r="BWB311" s="974"/>
      <c r="BWC311" s="974"/>
      <c r="BWD311" s="974"/>
      <c r="BWE311" s="974"/>
      <c r="BWF311" s="974"/>
      <c r="BWG311" s="974"/>
      <c r="BWH311" s="974"/>
      <c r="BWI311" s="974"/>
      <c r="BWJ311" s="974"/>
      <c r="BWK311" s="974"/>
      <c r="BWL311" s="974"/>
      <c r="BWM311" s="974"/>
      <c r="BWN311" s="974"/>
      <c r="BWO311" s="974"/>
      <c r="BWP311" s="974"/>
      <c r="BWQ311" s="974"/>
      <c r="BWR311" s="974"/>
      <c r="BWS311" s="974"/>
      <c r="BWT311" s="974"/>
      <c r="BWU311" s="974"/>
      <c r="BWV311" s="974"/>
      <c r="BWW311" s="974"/>
      <c r="BWX311" s="974"/>
      <c r="BWY311" s="974"/>
      <c r="BWZ311" s="974"/>
      <c r="BXA311" s="974"/>
      <c r="BXB311" s="974"/>
      <c r="BXC311" s="974"/>
      <c r="BXD311" s="974"/>
      <c r="BXE311" s="974"/>
      <c r="BXF311" s="974"/>
      <c r="BXG311" s="974"/>
      <c r="BXH311" s="974"/>
      <c r="BXI311" s="974"/>
      <c r="BXJ311" s="974"/>
      <c r="BXK311" s="974"/>
      <c r="BXL311" s="974"/>
      <c r="BXM311" s="974"/>
      <c r="BXN311" s="974"/>
      <c r="BXO311" s="974"/>
      <c r="BXP311" s="974"/>
      <c r="BXQ311" s="974"/>
      <c r="BXR311" s="974"/>
      <c r="BXS311" s="974"/>
      <c r="BXT311" s="974"/>
      <c r="BXU311" s="974"/>
      <c r="BXV311" s="974"/>
      <c r="BXW311" s="974"/>
      <c r="BXX311" s="974"/>
      <c r="BXY311" s="974"/>
      <c r="BXZ311" s="974"/>
      <c r="BYA311" s="974"/>
      <c r="BYB311" s="974"/>
      <c r="BYC311" s="974"/>
      <c r="BYD311" s="974"/>
      <c r="BYE311" s="974"/>
      <c r="BYF311" s="974"/>
      <c r="BYG311" s="974"/>
      <c r="BYH311" s="974"/>
      <c r="BYI311" s="974"/>
      <c r="BYJ311" s="974"/>
      <c r="BYK311" s="974"/>
      <c r="BYL311" s="974"/>
      <c r="BYM311" s="974"/>
      <c r="BYN311" s="974"/>
      <c r="BYO311" s="974"/>
      <c r="BYP311" s="974"/>
      <c r="BYQ311" s="974"/>
      <c r="BYR311" s="974"/>
      <c r="BYS311" s="974"/>
      <c r="BYT311" s="974"/>
      <c r="BYU311" s="974"/>
      <c r="BYV311" s="974"/>
      <c r="BYW311" s="974"/>
      <c r="BYX311" s="974"/>
      <c r="BYY311" s="974"/>
      <c r="BYZ311" s="974"/>
      <c r="BZA311" s="974"/>
      <c r="BZB311" s="974"/>
      <c r="BZC311" s="974"/>
      <c r="BZD311" s="974"/>
      <c r="BZE311" s="974"/>
      <c r="BZF311" s="974"/>
      <c r="BZG311" s="974"/>
      <c r="BZH311" s="974"/>
      <c r="BZI311" s="974"/>
      <c r="BZJ311" s="974"/>
      <c r="BZK311" s="974"/>
      <c r="BZL311" s="974"/>
      <c r="BZM311" s="974"/>
      <c r="BZN311" s="974"/>
      <c r="BZO311" s="974"/>
      <c r="BZP311" s="974"/>
      <c r="BZQ311" s="974"/>
      <c r="BZR311" s="974"/>
      <c r="BZS311" s="974"/>
      <c r="BZT311" s="974"/>
      <c r="BZU311" s="974"/>
      <c r="BZV311" s="974"/>
      <c r="BZW311" s="974"/>
      <c r="BZX311" s="974"/>
      <c r="BZY311" s="974"/>
      <c r="BZZ311" s="974"/>
      <c r="CAA311" s="974"/>
      <c r="CAB311" s="974"/>
      <c r="CAC311" s="974"/>
      <c r="CAD311" s="974"/>
      <c r="CAE311" s="974"/>
      <c r="CAF311" s="974"/>
      <c r="CAG311" s="974"/>
      <c r="CAH311" s="974"/>
      <c r="CAI311" s="974"/>
      <c r="CAJ311" s="974"/>
      <c r="CAK311" s="974"/>
      <c r="CAL311" s="974"/>
      <c r="CAM311" s="974"/>
      <c r="CAN311" s="974"/>
      <c r="CAO311" s="974"/>
      <c r="CAP311" s="974"/>
      <c r="CAQ311" s="974"/>
      <c r="CAR311" s="974"/>
      <c r="CAS311" s="974"/>
      <c r="CAT311" s="974"/>
      <c r="CAU311" s="974"/>
      <c r="CAV311" s="974"/>
      <c r="CAW311" s="974"/>
      <c r="CAX311" s="974"/>
      <c r="CAY311" s="974"/>
      <c r="CAZ311" s="974"/>
      <c r="CBA311" s="974"/>
      <c r="CBB311" s="974"/>
      <c r="CBC311" s="974"/>
      <c r="CBD311" s="974"/>
      <c r="CBE311" s="974"/>
      <c r="CBF311" s="974"/>
      <c r="CBG311" s="974"/>
      <c r="CBH311" s="974"/>
      <c r="CBI311" s="974"/>
      <c r="CBJ311" s="974"/>
      <c r="CBK311" s="974"/>
      <c r="CBL311" s="974"/>
      <c r="CBM311" s="974"/>
      <c r="CBN311" s="974"/>
      <c r="CBO311" s="974"/>
      <c r="CBP311" s="974"/>
      <c r="CBQ311" s="974"/>
      <c r="CBR311" s="974"/>
      <c r="CBS311" s="974"/>
      <c r="CBT311" s="974"/>
      <c r="CBU311" s="974"/>
      <c r="CBV311" s="974"/>
      <c r="CBW311" s="974"/>
      <c r="CBX311" s="974"/>
      <c r="CBY311" s="974"/>
      <c r="CBZ311" s="974"/>
      <c r="CCA311" s="974"/>
      <c r="CCB311" s="974"/>
      <c r="CCC311" s="974"/>
      <c r="CCD311" s="974"/>
      <c r="CCE311" s="974"/>
      <c r="CCF311" s="974"/>
      <c r="CCG311" s="974"/>
      <c r="CCH311" s="974"/>
      <c r="CCI311" s="974"/>
      <c r="CCJ311" s="974"/>
      <c r="CCK311" s="974"/>
      <c r="CCL311" s="974"/>
      <c r="CCM311" s="974"/>
      <c r="CCN311" s="974"/>
      <c r="CCO311" s="974"/>
      <c r="CCP311" s="974"/>
      <c r="CCQ311" s="974"/>
      <c r="CCR311" s="974"/>
      <c r="CCS311" s="974"/>
      <c r="CCT311" s="974"/>
      <c r="CCU311" s="974"/>
      <c r="CCV311" s="974"/>
      <c r="CCW311" s="974"/>
      <c r="CCX311" s="974"/>
      <c r="CCY311" s="974"/>
      <c r="CCZ311" s="974"/>
      <c r="CDA311" s="974"/>
      <c r="CDB311" s="974"/>
      <c r="CDC311" s="974"/>
      <c r="CDD311" s="974"/>
      <c r="CDE311" s="974"/>
      <c r="CDF311" s="974"/>
      <c r="CDG311" s="974"/>
      <c r="CDH311" s="974"/>
      <c r="CDI311" s="974"/>
      <c r="CDJ311" s="974"/>
      <c r="CDK311" s="974"/>
      <c r="CDL311" s="974"/>
      <c r="CDM311" s="974"/>
      <c r="CDN311" s="974"/>
      <c r="CDO311" s="974"/>
      <c r="CDP311" s="974"/>
      <c r="CDQ311" s="974"/>
      <c r="CDR311" s="974"/>
      <c r="CDS311" s="974"/>
      <c r="CDT311" s="974"/>
      <c r="CDU311" s="974"/>
      <c r="CDV311" s="974"/>
      <c r="CDW311" s="974"/>
      <c r="CDX311" s="974"/>
      <c r="CDY311" s="974"/>
      <c r="CDZ311" s="974"/>
      <c r="CEA311" s="974"/>
      <c r="CEB311" s="974"/>
      <c r="CEC311" s="974"/>
      <c r="CED311" s="974"/>
      <c r="CEE311" s="974"/>
      <c r="CEF311" s="974"/>
      <c r="CEG311" s="974"/>
      <c r="CEH311" s="974"/>
      <c r="CEI311" s="974"/>
      <c r="CEJ311" s="974"/>
      <c r="CEK311" s="974"/>
      <c r="CEL311" s="974"/>
      <c r="CEM311" s="974"/>
      <c r="CEN311" s="974"/>
      <c r="CEO311" s="974"/>
      <c r="CEP311" s="974"/>
      <c r="CEQ311" s="974"/>
      <c r="CER311" s="974"/>
      <c r="CES311" s="974"/>
      <c r="CET311" s="974"/>
      <c r="CEU311" s="974"/>
      <c r="CEV311" s="974"/>
      <c r="CEW311" s="974"/>
      <c r="CEX311" s="974"/>
      <c r="CEY311" s="974"/>
      <c r="CEZ311" s="974"/>
      <c r="CFA311" s="974"/>
      <c r="CFB311" s="974"/>
      <c r="CFC311" s="974"/>
      <c r="CFD311" s="974"/>
      <c r="CFE311" s="974"/>
      <c r="CFF311" s="974"/>
      <c r="CFG311" s="974"/>
      <c r="CFH311" s="974"/>
      <c r="CFI311" s="974"/>
      <c r="CFJ311" s="974"/>
      <c r="CFK311" s="974"/>
      <c r="CFL311" s="974"/>
      <c r="CFM311" s="974"/>
      <c r="CFN311" s="974"/>
      <c r="CFO311" s="974"/>
      <c r="CFP311" s="974"/>
      <c r="CFQ311" s="974"/>
      <c r="CFR311" s="974"/>
      <c r="CFS311" s="974"/>
      <c r="CFT311" s="974"/>
      <c r="CFU311" s="974"/>
      <c r="CFV311" s="974"/>
      <c r="CFW311" s="974"/>
      <c r="CFX311" s="974"/>
      <c r="CFY311" s="974"/>
      <c r="CFZ311" s="974"/>
      <c r="CGA311" s="974"/>
      <c r="CGB311" s="974"/>
      <c r="CGC311" s="974"/>
      <c r="CGD311" s="974"/>
      <c r="CGE311" s="974"/>
      <c r="CGF311" s="974"/>
      <c r="CGG311" s="974"/>
      <c r="CGH311" s="974"/>
      <c r="CGI311" s="974"/>
      <c r="CGJ311" s="974"/>
      <c r="CGK311" s="974"/>
      <c r="CGL311" s="974"/>
      <c r="CGM311" s="974"/>
      <c r="CGN311" s="974"/>
      <c r="CGO311" s="974"/>
      <c r="CGP311" s="974"/>
      <c r="CGQ311" s="974"/>
      <c r="CGR311" s="974"/>
      <c r="CGS311" s="974"/>
      <c r="CGT311" s="974"/>
      <c r="CGU311" s="974"/>
      <c r="CGV311" s="974"/>
      <c r="CGW311" s="974"/>
      <c r="CGX311" s="974"/>
      <c r="CGY311" s="974"/>
      <c r="CGZ311" s="974"/>
      <c r="CHA311" s="974"/>
      <c r="CHB311" s="974"/>
      <c r="CHC311" s="974"/>
      <c r="CHD311" s="974"/>
      <c r="CHE311" s="974"/>
      <c r="CHF311" s="974"/>
      <c r="CHG311" s="974"/>
      <c r="CHH311" s="974"/>
      <c r="CHI311" s="974"/>
      <c r="CHJ311" s="974"/>
      <c r="CHK311" s="974"/>
      <c r="CHL311" s="974"/>
      <c r="CHM311" s="974"/>
      <c r="CHN311" s="974"/>
      <c r="CHO311" s="974"/>
      <c r="CHP311" s="974"/>
      <c r="CHQ311" s="974"/>
      <c r="CHR311" s="974"/>
      <c r="CHS311" s="974"/>
      <c r="CHT311" s="974"/>
      <c r="CHU311" s="974"/>
      <c r="CHV311" s="974"/>
      <c r="CHW311" s="974"/>
      <c r="CHX311" s="974"/>
      <c r="CHY311" s="974"/>
      <c r="CHZ311" s="974"/>
      <c r="CIA311" s="974"/>
      <c r="CIB311" s="974"/>
      <c r="CIC311" s="974"/>
      <c r="CID311" s="974"/>
      <c r="CIE311" s="974"/>
      <c r="CIF311" s="974"/>
      <c r="CIG311" s="974"/>
      <c r="CIH311" s="974"/>
      <c r="CII311" s="974"/>
      <c r="CIJ311" s="974"/>
      <c r="CIK311" s="974"/>
      <c r="CIL311" s="974"/>
      <c r="CIM311" s="974"/>
      <c r="CIN311" s="974"/>
      <c r="CIO311" s="974"/>
      <c r="CIP311" s="974"/>
      <c r="CIQ311" s="974"/>
      <c r="CIR311" s="974"/>
      <c r="CIS311" s="974"/>
      <c r="CIT311" s="974"/>
      <c r="CIU311" s="974"/>
      <c r="CIV311" s="974"/>
      <c r="CIW311" s="974"/>
      <c r="CIX311" s="974"/>
      <c r="CIY311" s="974"/>
      <c r="CIZ311" s="974"/>
      <c r="CJA311" s="974"/>
      <c r="CJB311" s="974"/>
      <c r="CJC311" s="974"/>
      <c r="CJD311" s="974"/>
      <c r="CJE311" s="974"/>
      <c r="CJF311" s="974"/>
      <c r="CJG311" s="974"/>
      <c r="CJH311" s="974"/>
      <c r="CJI311" s="974"/>
      <c r="CJJ311" s="974"/>
      <c r="CJK311" s="974"/>
      <c r="CJL311" s="974"/>
      <c r="CJM311" s="974"/>
      <c r="CJN311" s="974"/>
      <c r="CJO311" s="974"/>
      <c r="CJP311" s="974"/>
      <c r="CJQ311" s="974"/>
      <c r="CJR311" s="974"/>
      <c r="CJS311" s="974"/>
      <c r="CJT311" s="974"/>
      <c r="CJU311" s="974"/>
      <c r="CJV311" s="974"/>
      <c r="CJW311" s="974"/>
      <c r="CJX311" s="974"/>
      <c r="CJY311" s="974"/>
      <c r="CJZ311" s="974"/>
      <c r="CKA311" s="974"/>
      <c r="CKB311" s="974"/>
      <c r="CKC311" s="974"/>
      <c r="CKD311" s="974"/>
      <c r="CKE311" s="974"/>
      <c r="CKF311" s="974"/>
      <c r="CKG311" s="974"/>
      <c r="CKH311" s="974"/>
      <c r="CKI311" s="974"/>
      <c r="CKJ311" s="974"/>
      <c r="CKK311" s="974"/>
      <c r="CKL311" s="974"/>
      <c r="CKM311" s="974"/>
      <c r="CKN311" s="974"/>
      <c r="CKO311" s="974"/>
      <c r="CKP311" s="974"/>
      <c r="CKQ311" s="974"/>
      <c r="CKR311" s="974"/>
      <c r="CKS311" s="974"/>
      <c r="CKT311" s="974"/>
      <c r="CKU311" s="974"/>
      <c r="CKV311" s="974"/>
      <c r="CKW311" s="974"/>
      <c r="CKX311" s="974"/>
      <c r="CKY311" s="974"/>
      <c r="CKZ311" s="974"/>
      <c r="CLA311" s="974"/>
      <c r="CLB311" s="974"/>
      <c r="CLC311" s="974"/>
      <c r="CLD311" s="974"/>
      <c r="CLE311" s="974"/>
      <c r="CLF311" s="974"/>
      <c r="CLG311" s="974"/>
      <c r="CLH311" s="974"/>
      <c r="CLI311" s="974"/>
      <c r="CLJ311" s="974"/>
      <c r="CLK311" s="974"/>
      <c r="CLL311" s="974"/>
      <c r="CLM311" s="974"/>
      <c r="CLN311" s="974"/>
      <c r="CLO311" s="974"/>
      <c r="CLP311" s="974"/>
      <c r="CLQ311" s="974"/>
      <c r="CLR311" s="974"/>
      <c r="CLS311" s="974"/>
      <c r="CLT311" s="974"/>
      <c r="CLU311" s="974"/>
      <c r="CLV311" s="974"/>
      <c r="CLW311" s="974"/>
      <c r="CLX311" s="974"/>
      <c r="CLY311" s="974"/>
      <c r="CLZ311" s="974"/>
      <c r="CMA311" s="974"/>
      <c r="CMB311" s="974"/>
      <c r="CMC311" s="974"/>
      <c r="CMD311" s="974"/>
      <c r="CME311" s="974"/>
      <c r="CMF311" s="974"/>
      <c r="CMG311" s="974"/>
      <c r="CMH311" s="974"/>
      <c r="CMI311" s="974"/>
      <c r="CMJ311" s="974"/>
      <c r="CMK311" s="974"/>
      <c r="CML311" s="974"/>
      <c r="CMM311" s="974"/>
      <c r="CMN311" s="974"/>
      <c r="CMO311" s="974"/>
      <c r="CMP311" s="974"/>
      <c r="CMQ311" s="974"/>
      <c r="CMR311" s="974"/>
      <c r="CMS311" s="974"/>
      <c r="CMT311" s="974"/>
      <c r="CMU311" s="974"/>
      <c r="CMV311" s="974"/>
      <c r="CMW311" s="974"/>
      <c r="CMX311" s="974"/>
      <c r="CMY311" s="974"/>
      <c r="CMZ311" s="974"/>
      <c r="CNA311" s="974"/>
      <c r="CNB311" s="974"/>
      <c r="CNC311" s="974"/>
      <c r="CND311" s="974"/>
      <c r="CNE311" s="974"/>
      <c r="CNF311" s="974"/>
      <c r="CNG311" s="974"/>
      <c r="CNH311" s="974"/>
      <c r="CNI311" s="974"/>
      <c r="CNJ311" s="974"/>
      <c r="CNK311" s="974"/>
      <c r="CNL311" s="974"/>
      <c r="CNM311" s="974"/>
      <c r="CNN311" s="974"/>
      <c r="CNO311" s="974"/>
      <c r="CNP311" s="974"/>
      <c r="CNQ311" s="974"/>
      <c r="CNR311" s="974"/>
      <c r="CNS311" s="974"/>
      <c r="CNT311" s="974"/>
      <c r="CNU311" s="974"/>
      <c r="CNV311" s="974"/>
      <c r="CNW311" s="974"/>
      <c r="CNX311" s="974"/>
      <c r="CNY311" s="974"/>
      <c r="CNZ311" s="974"/>
      <c r="COA311" s="974"/>
      <c r="COB311" s="974"/>
      <c r="COC311" s="974"/>
      <c r="COD311" s="974"/>
      <c r="COE311" s="974"/>
      <c r="COF311" s="974"/>
      <c r="COG311" s="974"/>
      <c r="COH311" s="974"/>
      <c r="COI311" s="974"/>
      <c r="COJ311" s="974"/>
      <c r="COK311" s="974"/>
      <c r="COL311" s="974"/>
      <c r="COM311" s="974"/>
      <c r="CON311" s="974"/>
      <c r="COO311" s="974"/>
      <c r="COP311" s="974"/>
      <c r="COQ311" s="974"/>
      <c r="COR311" s="974"/>
      <c r="COS311" s="974"/>
      <c r="COT311" s="974"/>
      <c r="COU311" s="974"/>
      <c r="COV311" s="974"/>
      <c r="COW311" s="974"/>
      <c r="COX311" s="974"/>
      <c r="COY311" s="974"/>
      <c r="COZ311" s="974"/>
      <c r="CPA311" s="974"/>
      <c r="CPB311" s="974"/>
      <c r="CPC311" s="974"/>
      <c r="CPD311" s="974"/>
      <c r="CPE311" s="974"/>
      <c r="CPF311" s="974"/>
      <c r="CPG311" s="974"/>
      <c r="CPH311" s="974"/>
      <c r="CPI311" s="974"/>
      <c r="CPJ311" s="974"/>
      <c r="CPK311" s="974"/>
      <c r="CPL311" s="974"/>
      <c r="CPM311" s="974"/>
      <c r="CPN311" s="974"/>
      <c r="CPO311" s="974"/>
      <c r="CPP311" s="974"/>
      <c r="CPQ311" s="974"/>
      <c r="CPR311" s="974"/>
      <c r="CPS311" s="974"/>
      <c r="CPT311" s="974"/>
      <c r="CPU311" s="974"/>
      <c r="CPV311" s="974"/>
      <c r="CPW311" s="974"/>
      <c r="CPX311" s="974"/>
      <c r="CPY311" s="974"/>
      <c r="CPZ311" s="974"/>
      <c r="CQA311" s="974"/>
      <c r="CQB311" s="974"/>
      <c r="CQC311" s="974"/>
      <c r="CQD311" s="974"/>
      <c r="CQE311" s="974"/>
      <c r="CQF311" s="974"/>
      <c r="CQG311" s="974"/>
      <c r="CQH311" s="974"/>
      <c r="CQI311" s="974"/>
      <c r="CQJ311" s="974"/>
      <c r="CQK311" s="974"/>
      <c r="CQL311" s="974"/>
      <c r="CQM311" s="974"/>
      <c r="CQN311" s="974"/>
      <c r="CQO311" s="974"/>
      <c r="CQP311" s="974"/>
      <c r="CQQ311" s="974"/>
      <c r="CQR311" s="974"/>
      <c r="CQS311" s="974"/>
      <c r="CQT311" s="974"/>
      <c r="CQU311" s="974"/>
      <c r="CQV311" s="974"/>
      <c r="CQW311" s="974"/>
      <c r="CQX311" s="974"/>
      <c r="CQY311" s="974"/>
      <c r="CQZ311" s="974"/>
      <c r="CRA311" s="974"/>
      <c r="CRB311" s="974"/>
      <c r="CRC311" s="974"/>
      <c r="CRD311" s="974"/>
      <c r="CRE311" s="974"/>
      <c r="CRF311" s="974"/>
      <c r="CRG311" s="974"/>
      <c r="CRH311" s="974"/>
      <c r="CRI311" s="974"/>
      <c r="CRJ311" s="974"/>
      <c r="CRK311" s="974"/>
      <c r="CRL311" s="974"/>
      <c r="CRM311" s="974"/>
      <c r="CRN311" s="974"/>
      <c r="CRO311" s="974"/>
      <c r="CRP311" s="974"/>
      <c r="CRQ311" s="974"/>
      <c r="CRR311" s="974"/>
      <c r="CRS311" s="974"/>
      <c r="CRT311" s="974"/>
      <c r="CRU311" s="974"/>
      <c r="CRV311" s="974"/>
      <c r="CRW311" s="974"/>
      <c r="CRX311" s="974"/>
      <c r="CRY311" s="974"/>
      <c r="CRZ311" s="974"/>
      <c r="CSA311" s="974"/>
      <c r="CSB311" s="974"/>
      <c r="CSC311" s="974"/>
      <c r="CSD311" s="974"/>
      <c r="CSE311" s="974"/>
      <c r="CSF311" s="974"/>
      <c r="CSG311" s="974"/>
      <c r="CSH311" s="974"/>
      <c r="CSI311" s="974"/>
      <c r="CSJ311" s="974"/>
      <c r="CSK311" s="974"/>
      <c r="CSL311" s="974"/>
      <c r="CSM311" s="974"/>
      <c r="CSN311" s="974"/>
      <c r="CSO311" s="974"/>
      <c r="CSP311" s="974"/>
      <c r="CSQ311" s="974"/>
      <c r="CSR311" s="974"/>
      <c r="CSS311" s="974"/>
      <c r="CST311" s="974"/>
      <c r="CSU311" s="974"/>
      <c r="CSV311" s="974"/>
      <c r="CSW311" s="974"/>
      <c r="CSX311" s="974"/>
      <c r="CSY311" s="974"/>
      <c r="CSZ311" s="974"/>
      <c r="CTA311" s="974"/>
      <c r="CTB311" s="974"/>
      <c r="CTC311" s="974"/>
      <c r="CTD311" s="974"/>
      <c r="CTE311" s="974"/>
      <c r="CTF311" s="974"/>
      <c r="CTG311" s="974"/>
      <c r="CTH311" s="974"/>
      <c r="CTI311" s="974"/>
      <c r="CTJ311" s="974"/>
      <c r="CTK311" s="974"/>
      <c r="CTL311" s="974"/>
      <c r="CTM311" s="974"/>
      <c r="CTN311" s="974"/>
      <c r="CTO311" s="974"/>
      <c r="CTP311" s="974"/>
      <c r="CTQ311" s="974"/>
      <c r="CTR311" s="974"/>
      <c r="CTS311" s="974"/>
      <c r="CTT311" s="974"/>
      <c r="CTU311" s="974"/>
      <c r="CTV311" s="974"/>
      <c r="CTW311" s="974"/>
      <c r="CTX311" s="974"/>
      <c r="CTY311" s="974"/>
      <c r="CTZ311" s="974"/>
      <c r="CUA311" s="974"/>
      <c r="CUB311" s="974"/>
      <c r="CUC311" s="974"/>
      <c r="CUD311" s="974"/>
      <c r="CUE311" s="974"/>
      <c r="CUF311" s="974"/>
      <c r="CUG311" s="974"/>
      <c r="CUH311" s="974"/>
      <c r="CUI311" s="974"/>
      <c r="CUJ311" s="974"/>
      <c r="CUK311" s="974"/>
      <c r="CUL311" s="974"/>
      <c r="CUM311" s="974"/>
      <c r="CUN311" s="974"/>
      <c r="CUO311" s="974"/>
      <c r="CUP311" s="974"/>
      <c r="CUQ311" s="974"/>
      <c r="CUR311" s="974"/>
      <c r="CUS311" s="974"/>
      <c r="CUT311" s="974"/>
      <c r="CUU311" s="974"/>
      <c r="CUV311" s="974"/>
      <c r="CUW311" s="974"/>
      <c r="CUX311" s="974"/>
      <c r="CUY311" s="974"/>
      <c r="CUZ311" s="974"/>
      <c r="CVA311" s="974"/>
      <c r="CVB311" s="974"/>
      <c r="CVC311" s="974"/>
      <c r="CVD311" s="974"/>
      <c r="CVE311" s="974"/>
      <c r="CVF311" s="974"/>
      <c r="CVG311" s="974"/>
      <c r="CVH311" s="974"/>
      <c r="CVI311" s="974"/>
      <c r="CVJ311" s="974"/>
      <c r="CVK311" s="974"/>
      <c r="CVL311" s="974"/>
      <c r="CVM311" s="974"/>
      <c r="CVN311" s="974"/>
      <c r="CVO311" s="974"/>
      <c r="CVP311" s="974"/>
      <c r="CVQ311" s="974"/>
      <c r="CVR311" s="974"/>
      <c r="CVS311" s="974"/>
      <c r="CVT311" s="974"/>
      <c r="CVU311" s="974"/>
      <c r="CVV311" s="974"/>
      <c r="CVW311" s="974"/>
      <c r="CVX311" s="974"/>
      <c r="CVY311" s="974"/>
      <c r="CVZ311" s="974"/>
      <c r="CWA311" s="974"/>
      <c r="CWB311" s="974"/>
      <c r="CWC311" s="974"/>
      <c r="CWD311" s="974"/>
      <c r="CWE311" s="974"/>
      <c r="CWF311" s="974"/>
      <c r="CWG311" s="974"/>
      <c r="CWH311" s="974"/>
      <c r="CWI311" s="974"/>
      <c r="CWJ311" s="974"/>
      <c r="CWK311" s="974"/>
      <c r="CWL311" s="974"/>
      <c r="CWM311" s="974"/>
      <c r="CWN311" s="974"/>
      <c r="CWO311" s="974"/>
      <c r="CWP311" s="974"/>
      <c r="CWQ311" s="974"/>
      <c r="CWR311" s="974"/>
      <c r="CWS311" s="974"/>
      <c r="CWT311" s="974"/>
      <c r="CWU311" s="974"/>
      <c r="CWV311" s="974"/>
      <c r="CWW311" s="974"/>
      <c r="CWX311" s="974"/>
      <c r="CWY311" s="974"/>
      <c r="CWZ311" s="974"/>
      <c r="CXA311" s="974"/>
      <c r="CXB311" s="974"/>
      <c r="CXC311" s="974"/>
      <c r="CXD311" s="974"/>
      <c r="CXE311" s="974"/>
      <c r="CXF311" s="974"/>
      <c r="CXG311" s="974"/>
      <c r="CXH311" s="974"/>
      <c r="CXI311" s="974"/>
      <c r="CXJ311" s="974"/>
      <c r="CXK311" s="974"/>
      <c r="CXL311" s="974"/>
      <c r="CXM311" s="974"/>
      <c r="CXN311" s="974"/>
      <c r="CXO311" s="974"/>
      <c r="CXP311" s="974"/>
      <c r="CXQ311" s="974"/>
      <c r="CXR311" s="974"/>
      <c r="CXS311" s="974"/>
      <c r="CXT311" s="974"/>
      <c r="CXU311" s="974"/>
      <c r="CXV311" s="974"/>
      <c r="CXW311" s="974"/>
      <c r="CXX311" s="974"/>
      <c r="CXY311" s="974"/>
      <c r="CXZ311" s="974"/>
      <c r="CYA311" s="974"/>
      <c r="CYB311" s="974"/>
      <c r="CYC311" s="974"/>
      <c r="CYD311" s="974"/>
      <c r="CYE311" s="974"/>
      <c r="CYF311" s="974"/>
      <c r="CYG311" s="974"/>
      <c r="CYH311" s="974"/>
      <c r="CYI311" s="974"/>
      <c r="CYJ311" s="974"/>
      <c r="CYK311" s="974"/>
      <c r="CYL311" s="974"/>
      <c r="CYM311" s="974"/>
      <c r="CYN311" s="974"/>
      <c r="CYO311" s="974"/>
      <c r="CYP311" s="974"/>
      <c r="CYQ311" s="974"/>
      <c r="CYR311" s="974"/>
      <c r="CYS311" s="974"/>
      <c r="CYT311" s="974"/>
      <c r="CYU311" s="974"/>
      <c r="CYV311" s="974"/>
      <c r="CYW311" s="974"/>
      <c r="CYX311" s="974"/>
      <c r="CYY311" s="974"/>
      <c r="CYZ311" s="974"/>
      <c r="CZA311" s="974"/>
      <c r="CZB311" s="974"/>
      <c r="CZC311" s="974"/>
      <c r="CZD311" s="974"/>
      <c r="CZE311" s="974"/>
      <c r="CZF311" s="974"/>
      <c r="CZG311" s="974"/>
      <c r="CZH311" s="974"/>
      <c r="CZI311" s="974"/>
      <c r="CZJ311" s="974"/>
      <c r="CZK311" s="974"/>
      <c r="CZL311" s="974"/>
      <c r="CZM311" s="974"/>
      <c r="CZN311" s="974"/>
      <c r="CZO311" s="974"/>
      <c r="CZP311" s="974"/>
      <c r="CZQ311" s="974"/>
      <c r="CZR311" s="974"/>
      <c r="CZS311" s="974"/>
      <c r="CZT311" s="974"/>
      <c r="CZU311" s="974"/>
      <c r="CZV311" s="974"/>
      <c r="CZW311" s="974"/>
      <c r="CZX311" s="974"/>
      <c r="CZY311" s="974"/>
      <c r="CZZ311" s="974"/>
      <c r="DAA311" s="974"/>
      <c r="DAB311" s="974"/>
      <c r="DAC311" s="974"/>
      <c r="DAD311" s="974"/>
      <c r="DAE311" s="974"/>
      <c r="DAF311" s="974"/>
      <c r="DAG311" s="974"/>
      <c r="DAH311" s="974"/>
      <c r="DAI311" s="974"/>
      <c r="DAJ311" s="974"/>
      <c r="DAK311" s="974"/>
      <c r="DAL311" s="974"/>
      <c r="DAM311" s="974"/>
      <c r="DAN311" s="974"/>
      <c r="DAO311" s="974"/>
      <c r="DAP311" s="974"/>
      <c r="DAQ311" s="974"/>
      <c r="DAR311" s="974"/>
      <c r="DAS311" s="974"/>
      <c r="DAT311" s="974"/>
      <c r="DAU311" s="974"/>
      <c r="DAV311" s="974"/>
      <c r="DAW311" s="974"/>
      <c r="DAX311" s="974"/>
      <c r="DAY311" s="974"/>
      <c r="DAZ311" s="974"/>
      <c r="DBA311" s="974"/>
      <c r="DBB311" s="974"/>
      <c r="DBC311" s="974"/>
      <c r="DBD311" s="974"/>
      <c r="DBE311" s="974"/>
      <c r="DBF311" s="974"/>
      <c r="DBG311" s="974"/>
      <c r="DBH311" s="974"/>
      <c r="DBI311" s="974"/>
      <c r="DBJ311" s="974"/>
      <c r="DBK311" s="974"/>
      <c r="DBL311" s="974"/>
      <c r="DBM311" s="974"/>
      <c r="DBN311" s="974"/>
      <c r="DBO311" s="974"/>
      <c r="DBP311" s="974"/>
      <c r="DBQ311" s="974"/>
      <c r="DBR311" s="974"/>
      <c r="DBS311" s="974"/>
      <c r="DBT311" s="974"/>
      <c r="DBU311" s="974"/>
      <c r="DBV311" s="974"/>
      <c r="DBW311" s="974"/>
      <c r="DBX311" s="974"/>
      <c r="DBY311" s="974"/>
      <c r="DBZ311" s="974"/>
      <c r="DCA311" s="974"/>
      <c r="DCB311" s="974"/>
      <c r="DCC311" s="974"/>
      <c r="DCD311" s="974"/>
      <c r="DCE311" s="974"/>
      <c r="DCF311" s="974"/>
      <c r="DCG311" s="974"/>
      <c r="DCH311" s="974"/>
      <c r="DCI311" s="974"/>
      <c r="DCJ311" s="974"/>
      <c r="DCK311" s="974"/>
      <c r="DCL311" s="974"/>
      <c r="DCM311" s="974"/>
      <c r="DCN311" s="974"/>
      <c r="DCO311" s="974"/>
      <c r="DCP311" s="974"/>
      <c r="DCQ311" s="974"/>
      <c r="DCR311" s="974"/>
      <c r="DCS311" s="974"/>
      <c r="DCT311" s="974"/>
      <c r="DCU311" s="974"/>
      <c r="DCV311" s="974"/>
      <c r="DCW311" s="974"/>
      <c r="DCX311" s="974"/>
      <c r="DCY311" s="974"/>
      <c r="DCZ311" s="974"/>
      <c r="DDA311" s="974"/>
      <c r="DDB311" s="974"/>
      <c r="DDC311" s="974"/>
      <c r="DDD311" s="974"/>
      <c r="DDE311" s="974"/>
      <c r="DDF311" s="974"/>
      <c r="DDG311" s="974"/>
      <c r="DDH311" s="974"/>
      <c r="DDI311" s="974"/>
      <c r="DDJ311" s="974"/>
      <c r="DDK311" s="974"/>
      <c r="DDL311" s="974"/>
      <c r="DDM311" s="974"/>
      <c r="DDN311" s="974"/>
      <c r="DDO311" s="974"/>
      <c r="DDP311" s="974"/>
      <c r="DDQ311" s="974"/>
      <c r="DDR311" s="974"/>
      <c r="DDS311" s="974"/>
      <c r="DDT311" s="974"/>
      <c r="DDU311" s="974"/>
      <c r="DDV311" s="974"/>
      <c r="DDW311" s="974"/>
      <c r="DDX311" s="974"/>
      <c r="DDY311" s="974"/>
      <c r="DDZ311" s="974"/>
      <c r="DEA311" s="974"/>
      <c r="DEB311" s="974"/>
      <c r="DEC311" s="974"/>
      <c r="DED311" s="974"/>
      <c r="DEE311" s="974"/>
      <c r="DEF311" s="974"/>
      <c r="DEG311" s="974"/>
      <c r="DEH311" s="974"/>
      <c r="DEI311" s="974"/>
      <c r="DEJ311" s="974"/>
      <c r="DEK311" s="974"/>
      <c r="DEL311" s="974"/>
      <c r="DEM311" s="974"/>
      <c r="DEN311" s="974"/>
      <c r="DEO311" s="974"/>
      <c r="DEP311" s="974"/>
      <c r="DEQ311" s="974"/>
      <c r="DER311" s="974"/>
      <c r="DES311" s="974"/>
      <c r="DET311" s="974"/>
      <c r="DEU311" s="974"/>
      <c r="DEV311" s="974"/>
      <c r="DEW311" s="974"/>
      <c r="DEX311" s="974"/>
      <c r="DEY311" s="974"/>
      <c r="DEZ311" s="974"/>
      <c r="DFA311" s="974"/>
      <c r="DFB311" s="974"/>
      <c r="DFC311" s="974"/>
      <c r="DFD311" s="974"/>
      <c r="DFE311" s="974"/>
      <c r="DFF311" s="974"/>
      <c r="DFG311" s="974"/>
      <c r="DFH311" s="974"/>
      <c r="DFI311" s="974"/>
      <c r="DFJ311" s="974"/>
      <c r="DFK311" s="974"/>
      <c r="DFL311" s="974"/>
      <c r="DFM311" s="974"/>
      <c r="DFN311" s="974"/>
      <c r="DFO311" s="974"/>
      <c r="DFP311" s="974"/>
      <c r="DFQ311" s="974"/>
      <c r="DFR311" s="974"/>
      <c r="DFS311" s="974"/>
      <c r="DFT311" s="974"/>
      <c r="DFU311" s="974"/>
      <c r="DFV311" s="974"/>
      <c r="DFW311" s="974"/>
      <c r="DFX311" s="974"/>
      <c r="DFY311" s="974"/>
      <c r="DFZ311" s="974"/>
      <c r="DGA311" s="974"/>
      <c r="DGB311" s="974"/>
      <c r="DGC311" s="974"/>
      <c r="DGD311" s="974"/>
      <c r="DGE311" s="974"/>
      <c r="DGF311" s="974"/>
      <c r="DGG311" s="974"/>
      <c r="DGH311" s="974"/>
      <c r="DGI311" s="974"/>
      <c r="DGJ311" s="974"/>
      <c r="DGK311" s="974"/>
      <c r="DGL311" s="974"/>
      <c r="DGM311" s="974"/>
      <c r="DGN311" s="974"/>
      <c r="DGO311" s="974"/>
      <c r="DGP311" s="974"/>
      <c r="DGQ311" s="974"/>
      <c r="DGR311" s="974"/>
      <c r="DGS311" s="974"/>
      <c r="DGT311" s="974"/>
      <c r="DGU311" s="974"/>
      <c r="DGV311" s="974"/>
      <c r="DGW311" s="974"/>
      <c r="DGX311" s="974"/>
      <c r="DGY311" s="974"/>
      <c r="DGZ311" s="974"/>
      <c r="DHA311" s="974"/>
      <c r="DHB311" s="974"/>
      <c r="DHC311" s="974"/>
      <c r="DHD311" s="974"/>
      <c r="DHE311" s="974"/>
      <c r="DHF311" s="974"/>
      <c r="DHG311" s="974"/>
      <c r="DHH311" s="974"/>
      <c r="DHI311" s="974"/>
      <c r="DHJ311" s="974"/>
      <c r="DHK311" s="974"/>
      <c r="DHL311" s="974"/>
      <c r="DHM311" s="974"/>
      <c r="DHN311" s="974"/>
      <c r="DHO311" s="974"/>
      <c r="DHP311" s="974"/>
      <c r="DHQ311" s="974"/>
      <c r="DHR311" s="974"/>
      <c r="DHS311" s="974"/>
      <c r="DHT311" s="974"/>
      <c r="DHU311" s="974"/>
      <c r="DHV311" s="974"/>
      <c r="DHW311" s="974"/>
      <c r="DHX311" s="974"/>
      <c r="DHY311" s="974"/>
      <c r="DHZ311" s="974"/>
      <c r="DIA311" s="974"/>
      <c r="DIB311" s="974"/>
      <c r="DIC311" s="974"/>
      <c r="DID311" s="974"/>
      <c r="DIE311" s="974"/>
      <c r="DIF311" s="974"/>
      <c r="DIG311" s="974"/>
      <c r="DIH311" s="974"/>
      <c r="DII311" s="974"/>
      <c r="DIJ311" s="974"/>
      <c r="DIK311" s="974"/>
      <c r="DIL311" s="974"/>
      <c r="DIM311" s="974"/>
      <c r="DIN311" s="974"/>
      <c r="DIO311" s="974"/>
      <c r="DIP311" s="974"/>
      <c r="DIQ311" s="974"/>
      <c r="DIR311" s="974"/>
      <c r="DIS311" s="974"/>
      <c r="DIT311" s="974"/>
      <c r="DIU311" s="974"/>
      <c r="DIV311" s="974"/>
      <c r="DIW311" s="974"/>
      <c r="DIX311" s="974"/>
      <c r="DIY311" s="974"/>
      <c r="DIZ311" s="974"/>
      <c r="DJA311" s="974"/>
      <c r="DJB311" s="974"/>
      <c r="DJC311" s="974"/>
      <c r="DJD311" s="974"/>
      <c r="DJE311" s="974"/>
      <c r="DJF311" s="974"/>
      <c r="DJG311" s="974"/>
      <c r="DJH311" s="974"/>
      <c r="DJI311" s="974"/>
      <c r="DJJ311" s="974"/>
      <c r="DJK311" s="974"/>
      <c r="DJL311" s="974"/>
      <c r="DJM311" s="974"/>
      <c r="DJN311" s="974"/>
      <c r="DJO311" s="974"/>
      <c r="DJP311" s="974"/>
      <c r="DJQ311" s="974"/>
      <c r="DJR311" s="974"/>
      <c r="DJS311" s="974"/>
      <c r="DJT311" s="974"/>
      <c r="DJU311" s="974"/>
      <c r="DJV311" s="974"/>
      <c r="DJW311" s="974"/>
      <c r="DJX311" s="974"/>
      <c r="DJY311" s="974"/>
      <c r="DJZ311" s="974"/>
      <c r="DKA311" s="974"/>
      <c r="DKB311" s="974"/>
      <c r="DKC311" s="974"/>
      <c r="DKD311" s="974"/>
      <c r="DKE311" s="974"/>
      <c r="DKF311" s="974"/>
      <c r="DKG311" s="974"/>
      <c r="DKH311" s="974"/>
      <c r="DKI311" s="974"/>
      <c r="DKJ311" s="974"/>
      <c r="DKK311" s="974"/>
      <c r="DKL311" s="974"/>
      <c r="DKM311" s="974"/>
      <c r="DKN311" s="974"/>
      <c r="DKO311" s="974"/>
      <c r="DKP311" s="974"/>
      <c r="DKQ311" s="974"/>
      <c r="DKR311" s="974"/>
      <c r="DKS311" s="974"/>
      <c r="DKT311" s="974"/>
      <c r="DKU311" s="974"/>
      <c r="DKV311" s="974"/>
      <c r="DKW311" s="974"/>
      <c r="DKX311" s="974"/>
      <c r="DKY311" s="974"/>
      <c r="DKZ311" s="974"/>
      <c r="DLA311" s="974"/>
      <c r="DLB311" s="974"/>
      <c r="DLC311" s="974"/>
      <c r="DLD311" s="974"/>
      <c r="DLE311" s="974"/>
      <c r="DLF311" s="974"/>
      <c r="DLG311" s="974"/>
      <c r="DLH311" s="974"/>
      <c r="DLI311" s="974"/>
      <c r="DLJ311" s="974"/>
      <c r="DLK311" s="974"/>
      <c r="DLL311" s="974"/>
      <c r="DLM311" s="974"/>
      <c r="DLN311" s="974"/>
      <c r="DLO311" s="974"/>
      <c r="DLP311" s="974"/>
      <c r="DLQ311" s="974"/>
      <c r="DLR311" s="974"/>
      <c r="DLS311" s="974"/>
      <c r="DLT311" s="974"/>
      <c r="DLU311" s="974"/>
      <c r="DLV311" s="974"/>
      <c r="DLW311" s="974"/>
      <c r="DLX311" s="974"/>
      <c r="DLY311" s="974"/>
      <c r="DLZ311" s="974"/>
      <c r="DMA311" s="974"/>
      <c r="DMB311" s="974"/>
      <c r="DMC311" s="974"/>
      <c r="DMD311" s="974"/>
      <c r="DME311" s="974"/>
      <c r="DMF311" s="974"/>
      <c r="DMG311" s="974"/>
      <c r="DMH311" s="974"/>
      <c r="DMI311" s="974"/>
      <c r="DMJ311" s="974"/>
      <c r="DMK311" s="974"/>
      <c r="DML311" s="974"/>
      <c r="DMM311" s="974"/>
      <c r="DMN311" s="974"/>
      <c r="DMO311" s="974"/>
      <c r="DMP311" s="974"/>
      <c r="DMQ311" s="974"/>
      <c r="DMR311" s="974"/>
      <c r="DMS311" s="974"/>
      <c r="DMT311" s="974"/>
      <c r="DMU311" s="974"/>
      <c r="DMV311" s="974"/>
      <c r="DMW311" s="974"/>
      <c r="DMX311" s="974"/>
      <c r="DMY311" s="974"/>
      <c r="DMZ311" s="974"/>
      <c r="DNA311" s="974"/>
      <c r="DNB311" s="974"/>
      <c r="DNC311" s="974"/>
      <c r="DND311" s="974"/>
      <c r="DNE311" s="974"/>
      <c r="DNF311" s="974"/>
      <c r="DNG311" s="974"/>
      <c r="DNH311" s="974"/>
      <c r="DNI311" s="974"/>
      <c r="DNJ311" s="974"/>
      <c r="DNK311" s="974"/>
      <c r="DNL311" s="974"/>
      <c r="DNM311" s="974"/>
      <c r="DNN311" s="974"/>
      <c r="DNO311" s="974"/>
      <c r="DNP311" s="974"/>
      <c r="DNQ311" s="974"/>
      <c r="DNR311" s="974"/>
      <c r="DNS311" s="974"/>
      <c r="DNT311" s="974"/>
      <c r="DNU311" s="974"/>
      <c r="DNV311" s="974"/>
      <c r="DNW311" s="974"/>
      <c r="DNX311" s="974"/>
      <c r="DNY311" s="974"/>
      <c r="DNZ311" s="974"/>
      <c r="DOA311" s="974"/>
      <c r="DOB311" s="974"/>
      <c r="DOC311" s="974"/>
      <c r="DOD311" s="974"/>
      <c r="DOE311" s="974"/>
      <c r="DOF311" s="974"/>
      <c r="DOG311" s="974"/>
      <c r="DOH311" s="974"/>
      <c r="DOI311" s="974"/>
      <c r="DOJ311" s="974"/>
      <c r="DOK311" s="974"/>
      <c r="DOL311" s="974"/>
      <c r="DOM311" s="974"/>
      <c r="DON311" s="974"/>
      <c r="DOO311" s="974"/>
      <c r="DOP311" s="974"/>
      <c r="DOQ311" s="974"/>
      <c r="DOR311" s="974"/>
      <c r="DOS311" s="974"/>
      <c r="DOT311" s="974"/>
      <c r="DOU311" s="974"/>
      <c r="DOV311" s="974"/>
      <c r="DOW311" s="974"/>
      <c r="DOX311" s="974"/>
      <c r="DOY311" s="974"/>
      <c r="DOZ311" s="974"/>
      <c r="DPA311" s="974"/>
      <c r="DPB311" s="974"/>
      <c r="DPC311" s="974"/>
      <c r="DPD311" s="974"/>
      <c r="DPE311" s="974"/>
      <c r="DPF311" s="974"/>
      <c r="DPG311" s="974"/>
      <c r="DPH311" s="974"/>
      <c r="DPI311" s="974"/>
      <c r="DPJ311" s="974"/>
      <c r="DPK311" s="974"/>
      <c r="DPL311" s="974"/>
      <c r="DPM311" s="974"/>
      <c r="DPN311" s="974"/>
      <c r="DPO311" s="974"/>
      <c r="DPP311" s="974"/>
      <c r="DPQ311" s="974"/>
      <c r="DPR311" s="974"/>
      <c r="DPS311" s="974"/>
      <c r="DPT311" s="974"/>
      <c r="DPU311" s="974"/>
      <c r="DPV311" s="974"/>
      <c r="DPW311" s="974"/>
      <c r="DPX311" s="974"/>
      <c r="DPY311" s="974"/>
      <c r="DPZ311" s="974"/>
      <c r="DQA311" s="974"/>
      <c r="DQB311" s="974"/>
      <c r="DQC311" s="974"/>
      <c r="DQD311" s="974"/>
      <c r="DQE311" s="974"/>
      <c r="DQF311" s="974"/>
      <c r="DQG311" s="974"/>
      <c r="DQH311" s="974"/>
      <c r="DQI311" s="974"/>
      <c r="DQJ311" s="974"/>
      <c r="DQK311" s="974"/>
      <c r="DQL311" s="974"/>
      <c r="DQM311" s="974"/>
      <c r="DQN311" s="974"/>
      <c r="DQO311" s="974"/>
      <c r="DQP311" s="974"/>
      <c r="DQQ311" s="974"/>
      <c r="DQR311" s="974"/>
      <c r="DQS311" s="974"/>
      <c r="DQT311" s="974"/>
      <c r="DQU311" s="974"/>
      <c r="DQV311" s="974"/>
      <c r="DQW311" s="974"/>
      <c r="DQX311" s="974"/>
      <c r="DQY311" s="974"/>
      <c r="DQZ311" s="974"/>
      <c r="DRA311" s="974"/>
      <c r="DRB311" s="974"/>
      <c r="DRC311" s="974"/>
      <c r="DRD311" s="974"/>
      <c r="DRE311" s="974"/>
      <c r="DRF311" s="974"/>
      <c r="DRG311" s="974"/>
      <c r="DRH311" s="974"/>
      <c r="DRI311" s="974"/>
      <c r="DRJ311" s="974"/>
      <c r="DRK311" s="974"/>
      <c r="DRL311" s="974"/>
      <c r="DRM311" s="974"/>
      <c r="DRN311" s="974"/>
      <c r="DRO311" s="974"/>
      <c r="DRP311" s="974"/>
      <c r="DRQ311" s="974"/>
      <c r="DRR311" s="974"/>
      <c r="DRS311" s="974"/>
      <c r="DRT311" s="974"/>
      <c r="DRU311" s="974"/>
      <c r="DRV311" s="974"/>
      <c r="DRW311" s="974"/>
      <c r="DRX311" s="974"/>
      <c r="DRY311" s="974"/>
      <c r="DRZ311" s="974"/>
      <c r="DSA311" s="974"/>
      <c r="DSB311" s="974"/>
      <c r="DSC311" s="974"/>
      <c r="DSD311" s="974"/>
      <c r="DSE311" s="974"/>
      <c r="DSF311" s="974"/>
      <c r="DSG311" s="974"/>
      <c r="DSH311" s="974"/>
      <c r="DSI311" s="974"/>
      <c r="DSJ311" s="974"/>
      <c r="DSK311" s="974"/>
      <c r="DSL311" s="974"/>
      <c r="DSM311" s="974"/>
      <c r="DSN311" s="974"/>
      <c r="DSO311" s="974"/>
      <c r="DSP311" s="974"/>
      <c r="DSQ311" s="974"/>
      <c r="DSR311" s="974"/>
      <c r="DSS311" s="974"/>
      <c r="DST311" s="974"/>
      <c r="DSU311" s="974"/>
      <c r="DSV311" s="974"/>
      <c r="DSW311" s="974"/>
      <c r="DSX311" s="974"/>
      <c r="DSY311" s="974"/>
      <c r="DSZ311" s="974"/>
      <c r="DTA311" s="974"/>
      <c r="DTB311" s="974"/>
      <c r="DTC311" s="974"/>
      <c r="DTD311" s="974"/>
      <c r="DTE311" s="974"/>
      <c r="DTF311" s="974"/>
      <c r="DTG311" s="974"/>
      <c r="DTH311" s="974"/>
      <c r="DTI311" s="974"/>
      <c r="DTJ311" s="974"/>
      <c r="DTK311" s="974"/>
      <c r="DTL311" s="974"/>
      <c r="DTM311" s="974"/>
      <c r="DTN311" s="974"/>
      <c r="DTO311" s="974"/>
      <c r="DTP311" s="974"/>
      <c r="DTQ311" s="974"/>
      <c r="DTR311" s="974"/>
      <c r="DTS311" s="974"/>
      <c r="DTT311" s="974"/>
      <c r="DTU311" s="974"/>
      <c r="DTV311" s="974"/>
      <c r="DTW311" s="974"/>
      <c r="DTX311" s="974"/>
      <c r="DTY311" s="974"/>
      <c r="DTZ311" s="974"/>
      <c r="DUA311" s="974"/>
      <c r="DUB311" s="974"/>
      <c r="DUC311" s="974"/>
      <c r="DUD311" s="974"/>
      <c r="DUE311" s="974"/>
      <c r="DUF311" s="974"/>
      <c r="DUG311" s="974"/>
      <c r="DUH311" s="974"/>
      <c r="DUI311" s="974"/>
      <c r="DUJ311" s="974"/>
      <c r="DUK311" s="974"/>
      <c r="DUL311" s="974"/>
      <c r="DUM311" s="974"/>
      <c r="DUN311" s="974"/>
      <c r="DUO311" s="974"/>
      <c r="DUP311" s="974"/>
      <c r="DUQ311" s="974"/>
      <c r="DUR311" s="974"/>
      <c r="DUS311" s="974"/>
      <c r="DUT311" s="974"/>
      <c r="DUU311" s="974"/>
      <c r="DUV311" s="974"/>
      <c r="DUW311" s="974"/>
      <c r="DUX311" s="974"/>
      <c r="DUY311" s="974"/>
      <c r="DUZ311" s="974"/>
      <c r="DVA311" s="974"/>
      <c r="DVB311" s="974"/>
      <c r="DVC311" s="974"/>
      <c r="DVD311" s="974"/>
      <c r="DVE311" s="974"/>
      <c r="DVF311" s="974"/>
      <c r="DVG311" s="974"/>
      <c r="DVH311" s="974"/>
      <c r="DVI311" s="974"/>
      <c r="DVJ311" s="974"/>
      <c r="DVK311" s="974"/>
      <c r="DVL311" s="974"/>
      <c r="DVM311" s="974"/>
      <c r="DVN311" s="974"/>
      <c r="DVO311" s="974"/>
      <c r="DVP311" s="974"/>
      <c r="DVQ311" s="974"/>
      <c r="DVR311" s="974"/>
      <c r="DVS311" s="974"/>
      <c r="DVT311" s="974"/>
      <c r="DVU311" s="974"/>
      <c r="DVV311" s="974"/>
      <c r="DVW311" s="974"/>
      <c r="DVX311" s="974"/>
      <c r="DVY311" s="974"/>
      <c r="DVZ311" s="974"/>
      <c r="DWA311" s="974"/>
      <c r="DWB311" s="974"/>
      <c r="DWC311" s="974"/>
      <c r="DWD311" s="974"/>
      <c r="DWE311" s="974"/>
      <c r="DWF311" s="974"/>
      <c r="DWG311" s="974"/>
      <c r="DWH311" s="974"/>
      <c r="DWI311" s="974"/>
      <c r="DWJ311" s="974"/>
      <c r="DWK311" s="974"/>
      <c r="DWL311" s="974"/>
      <c r="DWM311" s="974"/>
      <c r="DWN311" s="974"/>
      <c r="DWO311" s="974"/>
      <c r="DWP311" s="974"/>
      <c r="DWQ311" s="974"/>
      <c r="DWR311" s="974"/>
      <c r="DWS311" s="974"/>
      <c r="DWT311" s="974"/>
      <c r="DWU311" s="974"/>
      <c r="DWV311" s="974"/>
      <c r="DWW311" s="974"/>
      <c r="DWX311" s="974"/>
      <c r="DWY311" s="974"/>
      <c r="DWZ311" s="974"/>
      <c r="DXA311" s="974"/>
      <c r="DXB311" s="974"/>
      <c r="DXC311" s="974"/>
      <c r="DXD311" s="974"/>
      <c r="DXE311" s="974"/>
      <c r="DXF311" s="974"/>
      <c r="DXG311" s="974"/>
      <c r="DXH311" s="974"/>
      <c r="DXI311" s="974"/>
      <c r="DXJ311" s="974"/>
      <c r="DXK311" s="974"/>
      <c r="DXL311" s="974"/>
      <c r="DXM311" s="974"/>
      <c r="DXN311" s="974"/>
      <c r="DXO311" s="974"/>
      <c r="DXP311" s="974"/>
      <c r="DXQ311" s="974"/>
      <c r="DXR311" s="974"/>
      <c r="DXS311" s="974"/>
      <c r="DXT311" s="974"/>
      <c r="DXU311" s="974"/>
      <c r="DXV311" s="974"/>
      <c r="DXW311" s="974"/>
      <c r="DXX311" s="974"/>
      <c r="DXY311" s="974"/>
      <c r="DXZ311" s="974"/>
      <c r="DYA311" s="974"/>
      <c r="DYB311" s="974"/>
      <c r="DYC311" s="974"/>
      <c r="DYD311" s="974"/>
      <c r="DYE311" s="974"/>
      <c r="DYF311" s="974"/>
      <c r="DYG311" s="974"/>
      <c r="DYH311" s="974"/>
      <c r="DYI311" s="974"/>
      <c r="DYJ311" s="974"/>
      <c r="DYK311" s="974"/>
      <c r="DYL311" s="974"/>
      <c r="DYM311" s="974"/>
      <c r="DYN311" s="974"/>
      <c r="DYO311" s="974"/>
      <c r="DYP311" s="974"/>
      <c r="DYQ311" s="974"/>
      <c r="DYR311" s="974"/>
      <c r="DYS311" s="974"/>
      <c r="DYT311" s="974"/>
      <c r="DYU311" s="974"/>
      <c r="DYV311" s="974"/>
      <c r="DYW311" s="974"/>
      <c r="DYX311" s="974"/>
      <c r="DYY311" s="974"/>
      <c r="DYZ311" s="974"/>
      <c r="DZA311" s="974"/>
      <c r="DZB311" s="974"/>
      <c r="DZC311" s="974"/>
      <c r="DZD311" s="974"/>
      <c r="DZE311" s="974"/>
      <c r="DZF311" s="974"/>
      <c r="DZG311" s="974"/>
      <c r="DZH311" s="974"/>
      <c r="DZI311" s="974"/>
      <c r="DZJ311" s="974"/>
      <c r="DZK311" s="974"/>
      <c r="DZL311" s="974"/>
      <c r="DZM311" s="974"/>
      <c r="DZN311" s="974"/>
      <c r="DZO311" s="974"/>
      <c r="DZP311" s="974"/>
      <c r="DZQ311" s="974"/>
      <c r="DZR311" s="974"/>
      <c r="DZS311" s="974"/>
      <c r="DZT311" s="974"/>
      <c r="DZU311" s="974"/>
      <c r="DZV311" s="974"/>
      <c r="DZW311" s="974"/>
      <c r="DZX311" s="974"/>
      <c r="DZY311" s="974"/>
      <c r="DZZ311" s="974"/>
      <c r="EAA311" s="974"/>
      <c r="EAB311" s="974"/>
      <c r="EAC311" s="974"/>
      <c r="EAD311" s="974"/>
      <c r="EAE311" s="974"/>
      <c r="EAF311" s="974"/>
      <c r="EAG311" s="974"/>
      <c r="EAH311" s="974"/>
      <c r="EAI311" s="974"/>
      <c r="EAJ311" s="974"/>
      <c r="EAK311" s="974"/>
      <c r="EAL311" s="974"/>
      <c r="EAM311" s="974"/>
      <c r="EAN311" s="974"/>
      <c r="EAO311" s="974"/>
      <c r="EAP311" s="974"/>
      <c r="EAQ311" s="974"/>
      <c r="EAR311" s="974"/>
      <c r="EAS311" s="974"/>
      <c r="EAT311" s="974"/>
      <c r="EAU311" s="974"/>
      <c r="EAV311" s="974"/>
      <c r="EAW311" s="974"/>
      <c r="EAX311" s="974"/>
      <c r="EAY311" s="974"/>
      <c r="EAZ311" s="974"/>
      <c r="EBA311" s="974"/>
      <c r="EBB311" s="974"/>
      <c r="EBC311" s="974"/>
      <c r="EBD311" s="974"/>
      <c r="EBE311" s="974"/>
      <c r="EBF311" s="974"/>
      <c r="EBG311" s="974"/>
      <c r="EBH311" s="974"/>
      <c r="EBI311" s="974"/>
      <c r="EBJ311" s="974"/>
      <c r="EBK311" s="974"/>
      <c r="EBL311" s="974"/>
      <c r="EBM311" s="974"/>
      <c r="EBN311" s="974"/>
      <c r="EBO311" s="974"/>
      <c r="EBP311" s="974"/>
      <c r="EBQ311" s="974"/>
      <c r="EBR311" s="974"/>
      <c r="EBS311" s="974"/>
      <c r="EBT311" s="974"/>
      <c r="EBU311" s="974"/>
      <c r="EBV311" s="974"/>
      <c r="EBW311" s="974"/>
      <c r="EBX311" s="974"/>
      <c r="EBY311" s="974"/>
      <c r="EBZ311" s="974"/>
      <c r="ECA311" s="974"/>
      <c r="ECB311" s="974"/>
      <c r="ECC311" s="974"/>
      <c r="ECD311" s="974"/>
      <c r="ECE311" s="974"/>
      <c r="ECF311" s="974"/>
      <c r="ECG311" s="974"/>
      <c r="ECH311" s="974"/>
      <c r="ECI311" s="974"/>
      <c r="ECJ311" s="974"/>
      <c r="ECK311" s="974"/>
      <c r="ECL311" s="974"/>
      <c r="ECM311" s="974"/>
      <c r="ECN311" s="974"/>
      <c r="ECO311" s="974"/>
      <c r="ECP311" s="974"/>
      <c r="ECQ311" s="974"/>
      <c r="ECR311" s="974"/>
      <c r="ECS311" s="974"/>
      <c r="ECT311" s="974"/>
      <c r="ECU311" s="974"/>
      <c r="ECV311" s="974"/>
      <c r="ECW311" s="974"/>
      <c r="ECX311" s="974"/>
      <c r="ECY311" s="974"/>
      <c r="ECZ311" s="974"/>
      <c r="EDA311" s="974"/>
      <c r="EDB311" s="974"/>
      <c r="EDC311" s="974"/>
      <c r="EDD311" s="974"/>
      <c r="EDE311" s="974"/>
      <c r="EDF311" s="974"/>
      <c r="EDG311" s="974"/>
      <c r="EDH311" s="974"/>
      <c r="EDI311" s="974"/>
      <c r="EDJ311" s="974"/>
      <c r="EDK311" s="974"/>
      <c r="EDL311" s="974"/>
      <c r="EDM311" s="974"/>
      <c r="EDN311" s="974"/>
      <c r="EDO311" s="974"/>
      <c r="EDP311" s="974"/>
      <c r="EDQ311" s="974"/>
      <c r="EDR311" s="974"/>
      <c r="EDS311" s="974"/>
      <c r="EDT311" s="974"/>
      <c r="EDU311" s="974"/>
      <c r="EDV311" s="974"/>
      <c r="EDW311" s="974"/>
      <c r="EDX311" s="974"/>
      <c r="EDY311" s="974"/>
      <c r="EDZ311" s="974"/>
      <c r="EEA311" s="974"/>
      <c r="EEB311" s="974"/>
      <c r="EEC311" s="974"/>
      <c r="EED311" s="974"/>
      <c r="EEE311" s="974"/>
      <c r="EEF311" s="974"/>
      <c r="EEG311" s="974"/>
      <c r="EEH311" s="974"/>
      <c r="EEI311" s="974"/>
      <c r="EEJ311" s="974"/>
      <c r="EEK311" s="974"/>
      <c r="EEL311" s="974"/>
      <c r="EEM311" s="974"/>
      <c r="EEN311" s="974"/>
      <c r="EEO311" s="974"/>
      <c r="EEP311" s="974"/>
      <c r="EEQ311" s="974"/>
      <c r="EER311" s="974"/>
      <c r="EES311" s="974"/>
      <c r="EET311" s="974"/>
      <c r="EEU311" s="974"/>
      <c r="EEV311" s="974"/>
      <c r="EEW311" s="974"/>
      <c r="EEX311" s="974"/>
      <c r="EEY311" s="974"/>
      <c r="EEZ311" s="974"/>
      <c r="EFA311" s="974"/>
      <c r="EFB311" s="974"/>
      <c r="EFC311" s="974"/>
      <c r="EFD311" s="974"/>
      <c r="EFE311" s="974"/>
      <c r="EFF311" s="974"/>
      <c r="EFG311" s="974"/>
      <c r="EFH311" s="974"/>
      <c r="EFI311" s="974"/>
      <c r="EFJ311" s="974"/>
      <c r="EFK311" s="974"/>
      <c r="EFL311" s="974"/>
      <c r="EFM311" s="974"/>
      <c r="EFN311" s="974"/>
      <c r="EFO311" s="974"/>
      <c r="EFP311" s="974"/>
      <c r="EFQ311" s="974"/>
      <c r="EFR311" s="974"/>
      <c r="EFS311" s="974"/>
      <c r="EFT311" s="974"/>
      <c r="EFU311" s="974"/>
      <c r="EFV311" s="974"/>
      <c r="EFW311" s="974"/>
      <c r="EFX311" s="974"/>
      <c r="EFY311" s="974"/>
      <c r="EFZ311" s="974"/>
      <c r="EGA311" s="974"/>
      <c r="EGB311" s="974"/>
      <c r="EGC311" s="974"/>
      <c r="EGD311" s="974"/>
      <c r="EGE311" s="974"/>
      <c r="EGF311" s="974"/>
      <c r="EGG311" s="974"/>
      <c r="EGH311" s="974"/>
      <c r="EGI311" s="974"/>
      <c r="EGJ311" s="974"/>
      <c r="EGK311" s="974"/>
      <c r="EGL311" s="974"/>
      <c r="EGM311" s="974"/>
      <c r="EGN311" s="974"/>
      <c r="EGO311" s="974"/>
      <c r="EGP311" s="974"/>
      <c r="EGQ311" s="974"/>
      <c r="EGR311" s="974"/>
      <c r="EGS311" s="974"/>
      <c r="EGT311" s="974"/>
      <c r="EGU311" s="974"/>
      <c r="EGV311" s="974"/>
      <c r="EGW311" s="974"/>
      <c r="EGX311" s="974"/>
      <c r="EGY311" s="974"/>
      <c r="EGZ311" s="974"/>
      <c r="EHA311" s="974"/>
      <c r="EHB311" s="974"/>
      <c r="EHC311" s="974"/>
      <c r="EHD311" s="974"/>
      <c r="EHE311" s="974"/>
      <c r="EHF311" s="974"/>
      <c r="EHG311" s="974"/>
      <c r="EHH311" s="974"/>
      <c r="EHI311" s="974"/>
      <c r="EHJ311" s="974"/>
      <c r="EHK311" s="974"/>
      <c r="EHL311" s="974"/>
      <c r="EHM311" s="974"/>
      <c r="EHN311" s="974"/>
      <c r="EHO311" s="974"/>
      <c r="EHP311" s="974"/>
      <c r="EHQ311" s="974"/>
      <c r="EHR311" s="974"/>
      <c r="EHS311" s="974"/>
      <c r="EHT311" s="974"/>
      <c r="EHU311" s="974"/>
      <c r="EHV311" s="974"/>
      <c r="EHW311" s="974"/>
      <c r="EHX311" s="974"/>
      <c r="EHY311" s="974"/>
      <c r="EHZ311" s="974"/>
      <c r="EIA311" s="974"/>
      <c r="EIB311" s="974"/>
      <c r="EIC311" s="974"/>
      <c r="EID311" s="974"/>
      <c r="EIE311" s="974"/>
      <c r="EIF311" s="974"/>
      <c r="EIG311" s="974"/>
      <c r="EIH311" s="974"/>
      <c r="EII311" s="974"/>
      <c r="EIJ311" s="974"/>
      <c r="EIK311" s="974"/>
      <c r="EIL311" s="974"/>
      <c r="EIM311" s="974"/>
      <c r="EIN311" s="974"/>
      <c r="EIO311" s="974"/>
      <c r="EIP311" s="974"/>
      <c r="EIQ311" s="974"/>
      <c r="EIR311" s="974"/>
      <c r="EIS311" s="974"/>
      <c r="EIT311" s="974"/>
      <c r="EIU311" s="974"/>
      <c r="EIV311" s="974"/>
      <c r="EIW311" s="974"/>
      <c r="EIX311" s="974"/>
      <c r="EIY311" s="974"/>
      <c r="EIZ311" s="974"/>
      <c r="EJA311" s="974"/>
      <c r="EJB311" s="974"/>
      <c r="EJC311" s="974"/>
      <c r="EJD311" s="974"/>
      <c r="EJE311" s="974"/>
      <c r="EJF311" s="974"/>
      <c r="EJG311" s="974"/>
      <c r="EJH311" s="974"/>
      <c r="EJI311" s="974"/>
      <c r="EJJ311" s="974"/>
      <c r="EJK311" s="974"/>
      <c r="EJL311" s="974"/>
      <c r="EJM311" s="974"/>
      <c r="EJN311" s="974"/>
      <c r="EJO311" s="974"/>
      <c r="EJP311" s="974"/>
      <c r="EJQ311" s="974"/>
      <c r="EJR311" s="974"/>
      <c r="EJS311" s="974"/>
      <c r="EJT311" s="974"/>
      <c r="EJU311" s="974"/>
      <c r="EJV311" s="974"/>
      <c r="EJW311" s="974"/>
      <c r="EJX311" s="974"/>
      <c r="EJY311" s="974"/>
      <c r="EJZ311" s="974"/>
      <c r="EKA311" s="974"/>
      <c r="EKB311" s="974"/>
      <c r="EKC311" s="974"/>
      <c r="EKD311" s="974"/>
      <c r="EKE311" s="974"/>
      <c r="EKF311" s="974"/>
      <c r="EKG311" s="974"/>
      <c r="EKH311" s="974"/>
      <c r="EKI311" s="974"/>
      <c r="EKJ311" s="974"/>
      <c r="EKK311" s="974"/>
      <c r="EKL311" s="974"/>
      <c r="EKM311" s="974"/>
      <c r="EKN311" s="974"/>
      <c r="EKO311" s="974"/>
      <c r="EKP311" s="974"/>
      <c r="EKQ311" s="974"/>
      <c r="EKR311" s="974"/>
      <c r="EKS311" s="974"/>
      <c r="EKT311" s="974"/>
      <c r="EKU311" s="974"/>
      <c r="EKV311" s="974"/>
      <c r="EKW311" s="974"/>
      <c r="EKX311" s="974"/>
      <c r="EKY311" s="974"/>
      <c r="EKZ311" s="974"/>
      <c r="ELA311" s="974"/>
      <c r="ELB311" s="974"/>
      <c r="ELC311" s="974"/>
      <c r="ELD311" s="974"/>
      <c r="ELE311" s="974"/>
      <c r="ELF311" s="974"/>
      <c r="ELG311" s="974"/>
      <c r="ELH311" s="974"/>
      <c r="ELI311" s="974"/>
      <c r="ELJ311" s="974"/>
      <c r="ELK311" s="974"/>
      <c r="ELL311" s="974"/>
      <c r="ELM311" s="974"/>
      <c r="ELN311" s="974"/>
      <c r="ELO311" s="974"/>
      <c r="ELP311" s="974"/>
      <c r="ELQ311" s="974"/>
      <c r="ELR311" s="974"/>
      <c r="ELS311" s="974"/>
      <c r="ELT311" s="974"/>
      <c r="ELU311" s="974"/>
      <c r="ELV311" s="974"/>
      <c r="ELW311" s="974"/>
      <c r="ELX311" s="974"/>
      <c r="ELY311" s="974"/>
      <c r="ELZ311" s="974"/>
      <c r="EMA311" s="974"/>
      <c r="EMB311" s="974"/>
      <c r="EMC311" s="974"/>
      <c r="EMD311" s="974"/>
      <c r="EME311" s="974"/>
      <c r="EMF311" s="974"/>
      <c r="EMG311" s="974"/>
      <c r="EMH311" s="974"/>
      <c r="EMI311" s="974"/>
      <c r="EMJ311" s="974"/>
      <c r="EMK311" s="974"/>
      <c r="EML311" s="974"/>
      <c r="EMM311" s="974"/>
      <c r="EMN311" s="974"/>
      <c r="EMO311" s="974"/>
      <c r="EMP311" s="974"/>
      <c r="EMQ311" s="974"/>
      <c r="EMR311" s="974"/>
      <c r="EMS311" s="974"/>
      <c r="EMT311" s="974"/>
      <c r="EMU311" s="974"/>
      <c r="EMV311" s="974"/>
      <c r="EMW311" s="974"/>
      <c r="EMX311" s="974"/>
      <c r="EMY311" s="974"/>
      <c r="EMZ311" s="974"/>
      <c r="ENA311" s="974"/>
      <c r="ENB311" s="974"/>
      <c r="ENC311" s="974"/>
      <c r="END311" s="974"/>
      <c r="ENE311" s="974"/>
      <c r="ENF311" s="974"/>
      <c r="ENG311" s="974"/>
      <c r="ENH311" s="974"/>
      <c r="ENI311" s="974"/>
      <c r="ENJ311" s="974"/>
      <c r="ENK311" s="974"/>
      <c r="ENL311" s="974"/>
      <c r="ENM311" s="974"/>
      <c r="ENN311" s="974"/>
      <c r="ENO311" s="974"/>
      <c r="ENP311" s="974"/>
      <c r="ENQ311" s="974"/>
      <c r="ENR311" s="974"/>
      <c r="ENS311" s="974"/>
      <c r="ENT311" s="974"/>
      <c r="ENU311" s="974"/>
      <c r="ENV311" s="974"/>
      <c r="ENW311" s="974"/>
      <c r="ENX311" s="974"/>
      <c r="ENY311" s="974"/>
      <c r="ENZ311" s="974"/>
      <c r="EOA311" s="974"/>
      <c r="EOB311" s="974"/>
      <c r="EOC311" s="974"/>
      <c r="EOD311" s="974"/>
      <c r="EOE311" s="974"/>
      <c r="EOF311" s="974"/>
      <c r="EOG311" s="974"/>
      <c r="EOH311" s="974"/>
      <c r="EOI311" s="974"/>
      <c r="EOJ311" s="974"/>
      <c r="EOK311" s="974"/>
      <c r="EOL311" s="974"/>
      <c r="EOM311" s="974"/>
      <c r="EON311" s="974"/>
      <c r="EOO311" s="974"/>
      <c r="EOP311" s="974"/>
      <c r="EOQ311" s="974"/>
      <c r="EOR311" s="974"/>
      <c r="EOS311" s="974"/>
      <c r="EOT311" s="974"/>
      <c r="EOU311" s="974"/>
      <c r="EOV311" s="974"/>
      <c r="EOW311" s="974"/>
      <c r="EOX311" s="974"/>
      <c r="EOY311" s="974"/>
      <c r="EOZ311" s="974"/>
      <c r="EPA311" s="974"/>
      <c r="EPB311" s="974"/>
      <c r="EPC311" s="974"/>
      <c r="EPD311" s="974"/>
      <c r="EPE311" s="974"/>
      <c r="EPF311" s="974"/>
      <c r="EPG311" s="974"/>
      <c r="EPH311" s="974"/>
      <c r="EPI311" s="974"/>
      <c r="EPJ311" s="974"/>
      <c r="EPK311" s="974"/>
      <c r="EPL311" s="974"/>
      <c r="EPM311" s="974"/>
      <c r="EPN311" s="974"/>
      <c r="EPO311" s="974"/>
      <c r="EPP311" s="974"/>
      <c r="EPQ311" s="974"/>
      <c r="EPR311" s="974"/>
      <c r="EPS311" s="974"/>
      <c r="EPT311" s="974"/>
      <c r="EPU311" s="974"/>
      <c r="EPV311" s="974"/>
      <c r="EPW311" s="974"/>
      <c r="EPX311" s="974"/>
      <c r="EPY311" s="974"/>
      <c r="EPZ311" s="974"/>
      <c r="EQA311" s="974"/>
      <c r="EQB311" s="974"/>
      <c r="EQC311" s="974"/>
      <c r="EQD311" s="974"/>
      <c r="EQE311" s="974"/>
      <c r="EQF311" s="974"/>
      <c r="EQG311" s="974"/>
      <c r="EQH311" s="974"/>
      <c r="EQI311" s="974"/>
      <c r="EQJ311" s="974"/>
      <c r="EQK311" s="974"/>
      <c r="EQL311" s="974"/>
      <c r="EQM311" s="974"/>
      <c r="EQN311" s="974"/>
      <c r="EQO311" s="974"/>
      <c r="EQP311" s="974"/>
      <c r="EQQ311" s="974"/>
      <c r="EQR311" s="974"/>
      <c r="EQS311" s="974"/>
      <c r="EQT311" s="974"/>
      <c r="EQU311" s="974"/>
      <c r="EQV311" s="974"/>
      <c r="EQW311" s="974"/>
      <c r="EQX311" s="974"/>
      <c r="EQY311" s="974"/>
      <c r="EQZ311" s="974"/>
      <c r="ERA311" s="974"/>
      <c r="ERB311" s="974"/>
      <c r="ERC311" s="974"/>
      <c r="ERD311" s="974"/>
      <c r="ERE311" s="974"/>
      <c r="ERF311" s="974"/>
      <c r="ERG311" s="974"/>
      <c r="ERH311" s="974"/>
      <c r="ERI311" s="974"/>
      <c r="ERJ311" s="974"/>
      <c r="ERK311" s="974"/>
      <c r="ERL311" s="974"/>
      <c r="ERM311" s="974"/>
      <c r="ERN311" s="974"/>
      <c r="ERO311" s="974"/>
      <c r="ERP311" s="974"/>
      <c r="ERQ311" s="974"/>
      <c r="ERR311" s="974"/>
      <c r="ERS311" s="974"/>
      <c r="ERT311" s="974"/>
      <c r="ERU311" s="974"/>
      <c r="ERV311" s="974"/>
      <c r="ERW311" s="974"/>
      <c r="ERX311" s="974"/>
      <c r="ERY311" s="974"/>
      <c r="ERZ311" s="974"/>
      <c r="ESA311" s="974"/>
      <c r="ESB311" s="974"/>
      <c r="ESC311" s="974"/>
      <c r="ESD311" s="974"/>
      <c r="ESE311" s="974"/>
      <c r="ESF311" s="974"/>
      <c r="ESG311" s="974"/>
      <c r="ESH311" s="974"/>
      <c r="ESI311" s="974"/>
      <c r="ESJ311" s="974"/>
      <c r="ESK311" s="974"/>
      <c r="ESL311" s="974"/>
      <c r="ESM311" s="974"/>
      <c r="ESN311" s="974"/>
      <c r="ESO311" s="974"/>
      <c r="ESP311" s="974"/>
      <c r="ESQ311" s="974"/>
      <c r="ESR311" s="974"/>
      <c r="ESS311" s="974"/>
      <c r="EST311" s="974"/>
      <c r="ESU311" s="974"/>
      <c r="ESV311" s="974"/>
      <c r="ESW311" s="974"/>
      <c r="ESX311" s="974"/>
      <c r="ESY311" s="974"/>
      <c r="ESZ311" s="974"/>
      <c r="ETA311" s="974"/>
      <c r="ETB311" s="974"/>
      <c r="ETC311" s="974"/>
      <c r="ETD311" s="974"/>
      <c r="ETE311" s="974"/>
      <c r="ETF311" s="974"/>
      <c r="ETG311" s="974"/>
      <c r="ETH311" s="974"/>
      <c r="ETI311" s="974"/>
      <c r="ETJ311" s="974"/>
      <c r="ETK311" s="974"/>
      <c r="ETL311" s="974"/>
      <c r="ETM311" s="974"/>
      <c r="ETN311" s="974"/>
      <c r="ETO311" s="974"/>
      <c r="ETP311" s="974"/>
      <c r="ETQ311" s="974"/>
      <c r="ETR311" s="974"/>
      <c r="ETS311" s="974"/>
      <c r="ETT311" s="974"/>
      <c r="ETU311" s="974"/>
      <c r="ETV311" s="974"/>
      <c r="ETW311" s="974"/>
      <c r="ETX311" s="974"/>
      <c r="ETY311" s="974"/>
      <c r="ETZ311" s="974"/>
      <c r="EUA311" s="974"/>
      <c r="EUB311" s="974"/>
      <c r="EUC311" s="974"/>
      <c r="EUD311" s="974"/>
      <c r="EUE311" s="974"/>
      <c r="EUF311" s="974"/>
      <c r="EUG311" s="974"/>
      <c r="EUH311" s="974"/>
      <c r="EUI311" s="974"/>
      <c r="EUJ311" s="974"/>
      <c r="EUK311" s="974"/>
      <c r="EUL311" s="974"/>
      <c r="EUM311" s="974"/>
      <c r="EUN311" s="974"/>
      <c r="EUO311" s="974"/>
      <c r="EUP311" s="974"/>
      <c r="EUQ311" s="974"/>
      <c r="EUR311" s="974"/>
      <c r="EUS311" s="974"/>
      <c r="EUT311" s="974"/>
      <c r="EUU311" s="974"/>
      <c r="EUV311" s="974"/>
      <c r="EUW311" s="974"/>
      <c r="EUX311" s="974"/>
      <c r="EUY311" s="974"/>
      <c r="EUZ311" s="974"/>
      <c r="EVA311" s="974"/>
      <c r="EVB311" s="974"/>
      <c r="EVC311" s="974"/>
      <c r="EVD311" s="974"/>
      <c r="EVE311" s="974"/>
      <c r="EVF311" s="974"/>
      <c r="EVG311" s="974"/>
      <c r="EVH311" s="974"/>
      <c r="EVI311" s="974"/>
      <c r="EVJ311" s="974"/>
      <c r="EVK311" s="974"/>
      <c r="EVL311" s="974"/>
      <c r="EVM311" s="974"/>
      <c r="EVN311" s="974"/>
      <c r="EVO311" s="974"/>
      <c r="EVP311" s="974"/>
      <c r="EVQ311" s="974"/>
      <c r="EVR311" s="974"/>
      <c r="EVS311" s="974"/>
      <c r="EVT311" s="974"/>
      <c r="EVU311" s="974"/>
      <c r="EVV311" s="974"/>
      <c r="EVW311" s="974"/>
      <c r="EVX311" s="974"/>
      <c r="EVY311" s="974"/>
      <c r="EVZ311" s="974"/>
      <c r="EWA311" s="974"/>
      <c r="EWB311" s="974"/>
      <c r="EWC311" s="974"/>
      <c r="EWD311" s="974"/>
      <c r="EWE311" s="974"/>
      <c r="EWF311" s="974"/>
      <c r="EWG311" s="974"/>
      <c r="EWH311" s="974"/>
      <c r="EWI311" s="974"/>
      <c r="EWJ311" s="974"/>
      <c r="EWK311" s="974"/>
      <c r="EWL311" s="974"/>
      <c r="EWM311" s="974"/>
      <c r="EWN311" s="974"/>
      <c r="EWO311" s="974"/>
      <c r="EWP311" s="974"/>
      <c r="EWQ311" s="974"/>
      <c r="EWR311" s="974"/>
      <c r="EWS311" s="974"/>
      <c r="EWT311" s="974"/>
      <c r="EWU311" s="974"/>
      <c r="EWV311" s="974"/>
      <c r="EWW311" s="974"/>
      <c r="EWX311" s="974"/>
      <c r="EWY311" s="974"/>
      <c r="EWZ311" s="974"/>
      <c r="EXA311" s="974"/>
      <c r="EXB311" s="974"/>
      <c r="EXC311" s="974"/>
      <c r="EXD311" s="974"/>
      <c r="EXE311" s="974"/>
      <c r="EXF311" s="974"/>
      <c r="EXG311" s="974"/>
      <c r="EXH311" s="974"/>
      <c r="EXI311" s="974"/>
      <c r="EXJ311" s="974"/>
      <c r="EXK311" s="974"/>
      <c r="EXL311" s="974"/>
      <c r="EXM311" s="974"/>
      <c r="EXN311" s="974"/>
      <c r="EXO311" s="974"/>
      <c r="EXP311" s="974"/>
      <c r="EXQ311" s="974"/>
      <c r="EXR311" s="974"/>
      <c r="EXS311" s="974"/>
      <c r="EXT311" s="974"/>
      <c r="EXU311" s="974"/>
      <c r="EXV311" s="974"/>
      <c r="EXW311" s="974"/>
      <c r="EXX311" s="974"/>
      <c r="EXY311" s="974"/>
      <c r="EXZ311" s="974"/>
      <c r="EYA311" s="974"/>
      <c r="EYB311" s="974"/>
      <c r="EYC311" s="974"/>
      <c r="EYD311" s="974"/>
      <c r="EYE311" s="974"/>
      <c r="EYF311" s="974"/>
      <c r="EYG311" s="974"/>
      <c r="EYH311" s="974"/>
      <c r="EYI311" s="974"/>
      <c r="EYJ311" s="974"/>
      <c r="EYK311" s="974"/>
      <c r="EYL311" s="974"/>
      <c r="EYM311" s="974"/>
      <c r="EYN311" s="974"/>
      <c r="EYO311" s="974"/>
      <c r="EYP311" s="974"/>
      <c r="EYQ311" s="974"/>
      <c r="EYR311" s="974"/>
      <c r="EYS311" s="974"/>
      <c r="EYT311" s="974"/>
      <c r="EYU311" s="974"/>
      <c r="EYV311" s="974"/>
      <c r="EYW311" s="974"/>
      <c r="EYX311" s="974"/>
      <c r="EYY311" s="974"/>
      <c r="EYZ311" s="974"/>
      <c r="EZA311" s="974"/>
      <c r="EZB311" s="974"/>
      <c r="EZC311" s="974"/>
      <c r="EZD311" s="974"/>
      <c r="EZE311" s="974"/>
      <c r="EZF311" s="974"/>
      <c r="EZG311" s="974"/>
      <c r="EZH311" s="974"/>
      <c r="EZI311" s="974"/>
      <c r="EZJ311" s="974"/>
      <c r="EZK311" s="974"/>
      <c r="EZL311" s="974"/>
      <c r="EZM311" s="974"/>
      <c r="EZN311" s="974"/>
      <c r="EZO311" s="974"/>
      <c r="EZP311" s="974"/>
      <c r="EZQ311" s="974"/>
      <c r="EZR311" s="974"/>
      <c r="EZS311" s="974"/>
      <c r="EZT311" s="974"/>
      <c r="EZU311" s="974"/>
      <c r="EZV311" s="974"/>
      <c r="EZW311" s="974"/>
      <c r="EZX311" s="974"/>
      <c r="EZY311" s="974"/>
      <c r="EZZ311" s="974"/>
      <c r="FAA311" s="974"/>
      <c r="FAB311" s="974"/>
      <c r="FAC311" s="974"/>
      <c r="FAD311" s="974"/>
      <c r="FAE311" s="974"/>
      <c r="FAF311" s="974"/>
      <c r="FAG311" s="974"/>
      <c r="FAH311" s="974"/>
      <c r="FAI311" s="974"/>
      <c r="FAJ311" s="974"/>
      <c r="FAK311" s="974"/>
      <c r="FAL311" s="974"/>
      <c r="FAM311" s="974"/>
      <c r="FAN311" s="974"/>
      <c r="FAO311" s="974"/>
      <c r="FAP311" s="974"/>
      <c r="FAQ311" s="974"/>
      <c r="FAR311" s="974"/>
      <c r="FAS311" s="974"/>
      <c r="FAT311" s="974"/>
      <c r="FAU311" s="974"/>
      <c r="FAV311" s="974"/>
      <c r="FAW311" s="974"/>
      <c r="FAX311" s="974"/>
      <c r="FAY311" s="974"/>
      <c r="FAZ311" s="974"/>
      <c r="FBA311" s="974"/>
      <c r="FBB311" s="974"/>
      <c r="FBC311" s="974"/>
      <c r="FBD311" s="974"/>
      <c r="FBE311" s="974"/>
      <c r="FBF311" s="974"/>
      <c r="FBG311" s="974"/>
      <c r="FBH311" s="974"/>
      <c r="FBI311" s="974"/>
      <c r="FBJ311" s="974"/>
      <c r="FBK311" s="974"/>
      <c r="FBL311" s="974"/>
      <c r="FBM311" s="974"/>
      <c r="FBN311" s="974"/>
      <c r="FBO311" s="974"/>
      <c r="FBP311" s="974"/>
      <c r="FBQ311" s="974"/>
      <c r="FBR311" s="974"/>
      <c r="FBS311" s="974"/>
      <c r="FBT311" s="974"/>
      <c r="FBU311" s="974"/>
      <c r="FBV311" s="974"/>
      <c r="FBW311" s="974"/>
      <c r="FBX311" s="974"/>
      <c r="FBY311" s="974"/>
      <c r="FBZ311" s="974"/>
      <c r="FCA311" s="974"/>
      <c r="FCB311" s="974"/>
      <c r="FCC311" s="974"/>
      <c r="FCD311" s="974"/>
      <c r="FCE311" s="974"/>
      <c r="FCF311" s="974"/>
      <c r="FCG311" s="974"/>
      <c r="FCH311" s="974"/>
      <c r="FCI311" s="974"/>
      <c r="FCJ311" s="974"/>
      <c r="FCK311" s="974"/>
      <c r="FCL311" s="974"/>
      <c r="FCM311" s="974"/>
      <c r="FCN311" s="974"/>
      <c r="FCO311" s="974"/>
      <c r="FCP311" s="974"/>
      <c r="FCQ311" s="974"/>
      <c r="FCR311" s="974"/>
      <c r="FCS311" s="974"/>
      <c r="FCT311" s="974"/>
      <c r="FCU311" s="974"/>
      <c r="FCV311" s="974"/>
      <c r="FCW311" s="974"/>
      <c r="FCX311" s="974"/>
      <c r="FCY311" s="974"/>
      <c r="FCZ311" s="974"/>
      <c r="FDA311" s="974"/>
      <c r="FDB311" s="974"/>
      <c r="FDC311" s="974"/>
      <c r="FDD311" s="974"/>
      <c r="FDE311" s="974"/>
      <c r="FDF311" s="974"/>
      <c r="FDG311" s="974"/>
      <c r="FDH311" s="974"/>
      <c r="FDI311" s="974"/>
      <c r="FDJ311" s="974"/>
      <c r="FDK311" s="974"/>
      <c r="FDL311" s="974"/>
      <c r="FDM311" s="974"/>
      <c r="FDN311" s="974"/>
      <c r="FDO311" s="974"/>
      <c r="FDP311" s="974"/>
      <c r="FDQ311" s="974"/>
      <c r="FDR311" s="974"/>
      <c r="FDS311" s="974"/>
      <c r="FDT311" s="974"/>
      <c r="FDU311" s="974"/>
      <c r="FDV311" s="974"/>
      <c r="FDW311" s="974"/>
      <c r="FDX311" s="974"/>
      <c r="FDY311" s="974"/>
      <c r="FDZ311" s="974"/>
      <c r="FEA311" s="974"/>
      <c r="FEB311" s="974"/>
      <c r="FEC311" s="974"/>
      <c r="FED311" s="974"/>
      <c r="FEE311" s="974"/>
      <c r="FEF311" s="974"/>
      <c r="FEG311" s="974"/>
      <c r="FEH311" s="974"/>
      <c r="FEI311" s="974"/>
      <c r="FEJ311" s="974"/>
      <c r="FEK311" s="974"/>
      <c r="FEL311" s="974"/>
      <c r="FEM311" s="974"/>
      <c r="FEN311" s="974"/>
      <c r="FEO311" s="974"/>
      <c r="FEP311" s="974"/>
      <c r="FEQ311" s="974"/>
      <c r="FER311" s="974"/>
      <c r="FES311" s="974"/>
      <c r="FET311" s="974"/>
      <c r="FEU311" s="974"/>
      <c r="FEV311" s="974"/>
      <c r="FEW311" s="974"/>
      <c r="FEX311" s="974"/>
      <c r="FEY311" s="974"/>
      <c r="FEZ311" s="974"/>
      <c r="FFA311" s="974"/>
      <c r="FFB311" s="974"/>
      <c r="FFC311" s="974"/>
      <c r="FFD311" s="974"/>
      <c r="FFE311" s="974"/>
      <c r="FFF311" s="974"/>
      <c r="FFG311" s="974"/>
      <c r="FFH311" s="974"/>
      <c r="FFI311" s="974"/>
      <c r="FFJ311" s="974"/>
      <c r="FFK311" s="974"/>
      <c r="FFL311" s="974"/>
      <c r="FFM311" s="974"/>
      <c r="FFN311" s="974"/>
      <c r="FFO311" s="974"/>
      <c r="FFP311" s="974"/>
      <c r="FFQ311" s="974"/>
      <c r="FFR311" s="974"/>
      <c r="FFS311" s="974"/>
      <c r="FFT311" s="974"/>
      <c r="FFU311" s="974"/>
      <c r="FFV311" s="974"/>
      <c r="FFW311" s="974"/>
      <c r="FFX311" s="974"/>
      <c r="FFY311" s="974"/>
      <c r="FFZ311" s="974"/>
      <c r="FGA311" s="974"/>
      <c r="FGB311" s="974"/>
      <c r="FGC311" s="974"/>
      <c r="FGD311" s="974"/>
      <c r="FGE311" s="974"/>
      <c r="FGF311" s="974"/>
      <c r="FGG311" s="974"/>
      <c r="FGH311" s="974"/>
      <c r="FGI311" s="974"/>
      <c r="FGJ311" s="974"/>
      <c r="FGK311" s="974"/>
      <c r="FGL311" s="974"/>
      <c r="FGM311" s="974"/>
      <c r="FGN311" s="974"/>
      <c r="FGO311" s="974"/>
      <c r="FGP311" s="974"/>
      <c r="FGQ311" s="974"/>
      <c r="FGR311" s="974"/>
      <c r="FGS311" s="974"/>
      <c r="FGT311" s="974"/>
      <c r="FGU311" s="974"/>
      <c r="FGV311" s="974"/>
      <c r="FGW311" s="974"/>
      <c r="FGX311" s="974"/>
      <c r="FGY311" s="974"/>
      <c r="FGZ311" s="974"/>
      <c r="FHA311" s="974"/>
      <c r="FHB311" s="974"/>
      <c r="FHC311" s="974"/>
      <c r="FHD311" s="974"/>
      <c r="FHE311" s="974"/>
      <c r="FHF311" s="974"/>
      <c r="FHG311" s="974"/>
      <c r="FHH311" s="974"/>
      <c r="FHI311" s="974"/>
      <c r="FHJ311" s="974"/>
      <c r="FHK311" s="974"/>
      <c r="FHL311" s="974"/>
      <c r="FHM311" s="974"/>
      <c r="FHN311" s="974"/>
      <c r="FHO311" s="974"/>
      <c r="FHP311" s="974"/>
      <c r="FHQ311" s="974"/>
      <c r="FHR311" s="974"/>
      <c r="FHS311" s="974"/>
      <c r="FHT311" s="974"/>
      <c r="FHU311" s="974"/>
      <c r="FHV311" s="974"/>
      <c r="FHW311" s="974"/>
      <c r="FHX311" s="974"/>
      <c r="FHY311" s="974"/>
      <c r="FHZ311" s="974"/>
      <c r="FIA311" s="974"/>
      <c r="FIB311" s="974"/>
      <c r="FIC311" s="974"/>
      <c r="FID311" s="974"/>
      <c r="FIE311" s="974"/>
      <c r="FIF311" s="974"/>
      <c r="FIG311" s="974"/>
      <c r="FIH311" s="974"/>
      <c r="FII311" s="974"/>
      <c r="FIJ311" s="974"/>
      <c r="FIK311" s="974"/>
      <c r="FIL311" s="974"/>
      <c r="FIM311" s="974"/>
      <c r="FIN311" s="974"/>
      <c r="FIO311" s="974"/>
      <c r="FIP311" s="974"/>
      <c r="FIQ311" s="974"/>
      <c r="FIR311" s="974"/>
      <c r="FIS311" s="974"/>
      <c r="FIT311" s="974"/>
      <c r="FIU311" s="974"/>
      <c r="FIV311" s="974"/>
      <c r="FIW311" s="974"/>
      <c r="FIX311" s="974"/>
      <c r="FIY311" s="974"/>
      <c r="FIZ311" s="974"/>
      <c r="FJA311" s="974"/>
      <c r="FJB311" s="974"/>
      <c r="FJC311" s="974"/>
      <c r="FJD311" s="974"/>
      <c r="FJE311" s="974"/>
      <c r="FJF311" s="974"/>
      <c r="FJG311" s="974"/>
      <c r="FJH311" s="974"/>
      <c r="FJI311" s="974"/>
      <c r="FJJ311" s="974"/>
      <c r="FJK311" s="974"/>
      <c r="FJL311" s="974"/>
      <c r="FJM311" s="974"/>
      <c r="FJN311" s="974"/>
      <c r="FJO311" s="974"/>
      <c r="FJP311" s="974"/>
      <c r="FJQ311" s="974"/>
      <c r="FJR311" s="974"/>
      <c r="FJS311" s="974"/>
      <c r="FJT311" s="974"/>
      <c r="FJU311" s="974"/>
      <c r="FJV311" s="974"/>
      <c r="FJW311" s="974"/>
      <c r="FJX311" s="974"/>
      <c r="FJY311" s="974"/>
      <c r="FJZ311" s="974"/>
      <c r="FKA311" s="974"/>
      <c r="FKB311" s="974"/>
      <c r="FKC311" s="974"/>
      <c r="FKD311" s="974"/>
      <c r="FKE311" s="974"/>
      <c r="FKF311" s="974"/>
      <c r="FKG311" s="974"/>
      <c r="FKH311" s="974"/>
      <c r="FKI311" s="974"/>
      <c r="FKJ311" s="974"/>
      <c r="FKK311" s="974"/>
      <c r="FKL311" s="974"/>
      <c r="FKM311" s="974"/>
      <c r="FKN311" s="974"/>
      <c r="FKO311" s="974"/>
      <c r="FKP311" s="974"/>
      <c r="FKQ311" s="974"/>
      <c r="FKR311" s="974"/>
      <c r="FKS311" s="974"/>
      <c r="FKT311" s="974"/>
      <c r="FKU311" s="974"/>
      <c r="FKV311" s="974"/>
      <c r="FKW311" s="974"/>
      <c r="FKX311" s="974"/>
      <c r="FKY311" s="974"/>
      <c r="FKZ311" s="974"/>
      <c r="FLA311" s="974"/>
      <c r="FLB311" s="974"/>
      <c r="FLC311" s="974"/>
      <c r="FLD311" s="974"/>
      <c r="FLE311" s="974"/>
      <c r="FLF311" s="974"/>
      <c r="FLG311" s="974"/>
      <c r="FLH311" s="974"/>
      <c r="FLI311" s="974"/>
      <c r="FLJ311" s="974"/>
      <c r="FLK311" s="974"/>
      <c r="FLL311" s="974"/>
      <c r="FLM311" s="974"/>
      <c r="FLN311" s="974"/>
      <c r="FLO311" s="974"/>
      <c r="FLP311" s="974"/>
      <c r="FLQ311" s="974"/>
      <c r="FLR311" s="974"/>
      <c r="FLS311" s="974"/>
      <c r="FLT311" s="974"/>
      <c r="FLU311" s="974"/>
      <c r="FLV311" s="974"/>
      <c r="FLW311" s="974"/>
      <c r="FLX311" s="974"/>
      <c r="FLY311" s="974"/>
      <c r="FLZ311" s="974"/>
      <c r="FMA311" s="974"/>
      <c r="FMB311" s="974"/>
      <c r="FMC311" s="974"/>
      <c r="FMD311" s="974"/>
      <c r="FME311" s="974"/>
      <c r="FMF311" s="974"/>
      <c r="FMG311" s="974"/>
      <c r="FMH311" s="974"/>
      <c r="FMI311" s="974"/>
      <c r="FMJ311" s="974"/>
      <c r="FMK311" s="974"/>
      <c r="FML311" s="974"/>
      <c r="FMM311" s="974"/>
      <c r="FMN311" s="974"/>
      <c r="FMO311" s="974"/>
      <c r="FMP311" s="974"/>
      <c r="FMQ311" s="974"/>
      <c r="FMR311" s="974"/>
      <c r="FMS311" s="974"/>
      <c r="FMT311" s="974"/>
      <c r="FMU311" s="974"/>
      <c r="FMV311" s="974"/>
      <c r="FMW311" s="974"/>
      <c r="FMX311" s="974"/>
      <c r="FMY311" s="974"/>
      <c r="FMZ311" s="974"/>
      <c r="FNA311" s="974"/>
      <c r="FNB311" s="974"/>
      <c r="FNC311" s="974"/>
      <c r="FND311" s="974"/>
      <c r="FNE311" s="974"/>
      <c r="FNF311" s="974"/>
      <c r="FNG311" s="974"/>
      <c r="FNH311" s="974"/>
      <c r="FNI311" s="974"/>
      <c r="FNJ311" s="974"/>
      <c r="FNK311" s="974"/>
      <c r="FNL311" s="974"/>
      <c r="FNM311" s="974"/>
      <c r="FNN311" s="974"/>
      <c r="FNO311" s="974"/>
      <c r="FNP311" s="974"/>
      <c r="FNQ311" s="974"/>
      <c r="FNR311" s="974"/>
      <c r="FNS311" s="974"/>
      <c r="FNT311" s="974"/>
      <c r="FNU311" s="974"/>
      <c r="FNV311" s="974"/>
      <c r="FNW311" s="974"/>
      <c r="FNX311" s="974"/>
      <c r="FNY311" s="974"/>
      <c r="FNZ311" s="974"/>
      <c r="FOA311" s="974"/>
      <c r="FOB311" s="974"/>
      <c r="FOC311" s="974"/>
      <c r="FOD311" s="974"/>
      <c r="FOE311" s="974"/>
      <c r="FOF311" s="974"/>
      <c r="FOG311" s="974"/>
      <c r="FOH311" s="974"/>
      <c r="FOI311" s="974"/>
      <c r="FOJ311" s="974"/>
      <c r="FOK311" s="974"/>
      <c r="FOL311" s="974"/>
      <c r="FOM311" s="974"/>
      <c r="FON311" s="974"/>
      <c r="FOO311" s="974"/>
      <c r="FOP311" s="974"/>
      <c r="FOQ311" s="974"/>
      <c r="FOR311" s="974"/>
      <c r="FOS311" s="974"/>
      <c r="FOT311" s="974"/>
      <c r="FOU311" s="974"/>
      <c r="FOV311" s="974"/>
      <c r="FOW311" s="974"/>
      <c r="FOX311" s="974"/>
      <c r="FOY311" s="974"/>
      <c r="FOZ311" s="974"/>
      <c r="FPA311" s="974"/>
      <c r="FPB311" s="974"/>
      <c r="FPC311" s="974"/>
      <c r="FPD311" s="974"/>
      <c r="FPE311" s="974"/>
      <c r="FPF311" s="974"/>
      <c r="FPG311" s="974"/>
      <c r="FPH311" s="974"/>
      <c r="FPI311" s="974"/>
      <c r="FPJ311" s="974"/>
      <c r="FPK311" s="974"/>
      <c r="FPL311" s="974"/>
      <c r="FPM311" s="974"/>
      <c r="FPN311" s="974"/>
      <c r="FPO311" s="974"/>
      <c r="FPP311" s="974"/>
      <c r="FPQ311" s="974"/>
      <c r="FPR311" s="974"/>
      <c r="FPS311" s="974"/>
      <c r="FPT311" s="974"/>
      <c r="FPU311" s="974"/>
      <c r="FPV311" s="974"/>
      <c r="FPW311" s="974"/>
      <c r="FPX311" s="974"/>
      <c r="FPY311" s="974"/>
      <c r="FPZ311" s="974"/>
      <c r="FQA311" s="974"/>
      <c r="FQB311" s="974"/>
      <c r="FQC311" s="974"/>
      <c r="FQD311" s="974"/>
      <c r="FQE311" s="974"/>
      <c r="FQF311" s="974"/>
      <c r="FQG311" s="974"/>
      <c r="FQH311" s="974"/>
      <c r="FQI311" s="974"/>
      <c r="FQJ311" s="974"/>
      <c r="FQK311" s="974"/>
      <c r="FQL311" s="974"/>
      <c r="FQM311" s="974"/>
      <c r="FQN311" s="974"/>
      <c r="FQO311" s="974"/>
      <c r="FQP311" s="974"/>
      <c r="FQQ311" s="974"/>
      <c r="FQR311" s="974"/>
      <c r="FQS311" s="974"/>
      <c r="FQT311" s="974"/>
      <c r="FQU311" s="974"/>
      <c r="FQV311" s="974"/>
      <c r="FQW311" s="974"/>
      <c r="FQX311" s="974"/>
      <c r="FQY311" s="974"/>
      <c r="FQZ311" s="974"/>
      <c r="FRA311" s="974"/>
      <c r="FRB311" s="974"/>
      <c r="FRC311" s="974"/>
      <c r="FRD311" s="974"/>
      <c r="FRE311" s="974"/>
      <c r="FRF311" s="974"/>
      <c r="FRG311" s="974"/>
      <c r="FRH311" s="974"/>
      <c r="FRI311" s="974"/>
      <c r="FRJ311" s="974"/>
      <c r="FRK311" s="974"/>
      <c r="FRL311" s="974"/>
      <c r="FRM311" s="974"/>
      <c r="FRN311" s="974"/>
      <c r="FRO311" s="974"/>
      <c r="FRP311" s="974"/>
      <c r="FRQ311" s="974"/>
      <c r="FRR311" s="974"/>
      <c r="FRS311" s="974"/>
      <c r="FRT311" s="974"/>
      <c r="FRU311" s="974"/>
      <c r="FRV311" s="974"/>
      <c r="FRW311" s="974"/>
      <c r="FRX311" s="974"/>
      <c r="FRY311" s="974"/>
      <c r="FRZ311" s="974"/>
      <c r="FSA311" s="974"/>
      <c r="FSB311" s="974"/>
      <c r="FSC311" s="974"/>
      <c r="FSD311" s="974"/>
      <c r="FSE311" s="974"/>
      <c r="FSF311" s="974"/>
      <c r="FSG311" s="974"/>
      <c r="FSH311" s="974"/>
      <c r="FSI311" s="974"/>
      <c r="FSJ311" s="974"/>
      <c r="FSK311" s="974"/>
      <c r="FSL311" s="974"/>
      <c r="FSM311" s="974"/>
      <c r="FSN311" s="974"/>
      <c r="FSO311" s="974"/>
      <c r="FSP311" s="974"/>
      <c r="FSQ311" s="974"/>
      <c r="FSR311" s="974"/>
      <c r="FSS311" s="974"/>
      <c r="FST311" s="974"/>
      <c r="FSU311" s="974"/>
      <c r="FSV311" s="974"/>
      <c r="FSW311" s="974"/>
      <c r="FSX311" s="974"/>
      <c r="FSY311" s="974"/>
      <c r="FSZ311" s="974"/>
      <c r="FTA311" s="974"/>
      <c r="FTB311" s="974"/>
      <c r="FTC311" s="974"/>
      <c r="FTD311" s="974"/>
      <c r="FTE311" s="974"/>
      <c r="FTF311" s="974"/>
      <c r="FTG311" s="974"/>
      <c r="FTH311" s="974"/>
      <c r="FTI311" s="974"/>
      <c r="FTJ311" s="974"/>
      <c r="FTK311" s="974"/>
      <c r="FTL311" s="974"/>
      <c r="FTM311" s="974"/>
      <c r="FTN311" s="974"/>
      <c r="FTO311" s="974"/>
      <c r="FTP311" s="974"/>
      <c r="FTQ311" s="974"/>
      <c r="FTR311" s="974"/>
      <c r="FTS311" s="974"/>
      <c r="FTT311" s="974"/>
      <c r="FTU311" s="974"/>
      <c r="FTV311" s="974"/>
      <c r="FTW311" s="974"/>
      <c r="FTX311" s="974"/>
      <c r="FTY311" s="974"/>
      <c r="FTZ311" s="974"/>
      <c r="FUA311" s="974"/>
      <c r="FUB311" s="974"/>
      <c r="FUC311" s="974"/>
      <c r="FUD311" s="974"/>
      <c r="FUE311" s="974"/>
      <c r="FUF311" s="974"/>
      <c r="FUG311" s="974"/>
      <c r="FUH311" s="974"/>
      <c r="FUI311" s="974"/>
      <c r="FUJ311" s="974"/>
      <c r="FUK311" s="974"/>
      <c r="FUL311" s="974"/>
      <c r="FUM311" s="974"/>
      <c r="FUN311" s="974"/>
      <c r="FUO311" s="974"/>
      <c r="FUP311" s="974"/>
      <c r="FUQ311" s="974"/>
      <c r="FUR311" s="974"/>
      <c r="FUS311" s="974"/>
      <c r="FUT311" s="974"/>
      <c r="FUU311" s="974"/>
      <c r="FUV311" s="974"/>
      <c r="FUW311" s="974"/>
      <c r="FUX311" s="974"/>
      <c r="FUY311" s="974"/>
      <c r="FUZ311" s="974"/>
      <c r="FVA311" s="974"/>
      <c r="FVB311" s="974"/>
      <c r="FVC311" s="974"/>
      <c r="FVD311" s="974"/>
      <c r="FVE311" s="974"/>
      <c r="FVF311" s="974"/>
      <c r="FVG311" s="974"/>
      <c r="FVH311" s="974"/>
      <c r="FVI311" s="974"/>
      <c r="FVJ311" s="974"/>
      <c r="FVK311" s="974"/>
      <c r="FVL311" s="974"/>
      <c r="FVM311" s="974"/>
      <c r="FVN311" s="974"/>
      <c r="FVO311" s="974"/>
      <c r="FVP311" s="974"/>
      <c r="FVQ311" s="974"/>
      <c r="FVR311" s="974"/>
      <c r="FVS311" s="974"/>
      <c r="FVT311" s="974"/>
      <c r="FVU311" s="974"/>
      <c r="FVV311" s="974"/>
      <c r="FVW311" s="974"/>
      <c r="FVX311" s="974"/>
      <c r="FVY311" s="974"/>
      <c r="FVZ311" s="974"/>
      <c r="FWA311" s="974"/>
      <c r="FWB311" s="974"/>
      <c r="FWC311" s="974"/>
      <c r="FWD311" s="974"/>
      <c r="FWE311" s="974"/>
      <c r="FWF311" s="974"/>
      <c r="FWG311" s="974"/>
      <c r="FWH311" s="974"/>
      <c r="FWI311" s="974"/>
      <c r="FWJ311" s="974"/>
      <c r="FWK311" s="974"/>
      <c r="FWL311" s="974"/>
      <c r="FWM311" s="974"/>
      <c r="FWN311" s="974"/>
      <c r="FWO311" s="974"/>
      <c r="FWP311" s="974"/>
      <c r="FWQ311" s="974"/>
      <c r="FWR311" s="974"/>
      <c r="FWS311" s="974"/>
      <c r="FWT311" s="974"/>
      <c r="FWU311" s="974"/>
      <c r="FWV311" s="974"/>
      <c r="FWW311" s="974"/>
      <c r="FWX311" s="974"/>
      <c r="FWY311" s="974"/>
      <c r="FWZ311" s="974"/>
      <c r="FXA311" s="974"/>
      <c r="FXB311" s="974"/>
      <c r="FXC311" s="974"/>
      <c r="FXD311" s="974"/>
      <c r="FXE311" s="974"/>
      <c r="FXF311" s="974"/>
      <c r="FXG311" s="974"/>
      <c r="FXH311" s="974"/>
      <c r="FXI311" s="974"/>
      <c r="FXJ311" s="974"/>
      <c r="FXK311" s="974"/>
      <c r="FXL311" s="974"/>
      <c r="FXM311" s="974"/>
      <c r="FXN311" s="974"/>
      <c r="FXO311" s="974"/>
      <c r="FXP311" s="974"/>
      <c r="FXQ311" s="974"/>
      <c r="FXR311" s="974"/>
      <c r="FXS311" s="974"/>
      <c r="FXT311" s="974"/>
      <c r="FXU311" s="974"/>
      <c r="FXV311" s="974"/>
      <c r="FXW311" s="974"/>
      <c r="FXX311" s="974"/>
      <c r="FXY311" s="974"/>
      <c r="FXZ311" s="974"/>
      <c r="FYA311" s="974"/>
      <c r="FYB311" s="974"/>
      <c r="FYC311" s="974"/>
      <c r="FYD311" s="974"/>
      <c r="FYE311" s="974"/>
      <c r="FYF311" s="974"/>
      <c r="FYG311" s="974"/>
      <c r="FYH311" s="974"/>
      <c r="FYI311" s="974"/>
      <c r="FYJ311" s="974"/>
      <c r="FYK311" s="974"/>
      <c r="FYL311" s="974"/>
      <c r="FYM311" s="974"/>
      <c r="FYN311" s="974"/>
      <c r="FYO311" s="974"/>
      <c r="FYP311" s="974"/>
      <c r="FYQ311" s="974"/>
      <c r="FYR311" s="974"/>
      <c r="FYS311" s="974"/>
      <c r="FYT311" s="974"/>
      <c r="FYU311" s="974"/>
      <c r="FYV311" s="974"/>
      <c r="FYW311" s="974"/>
      <c r="FYX311" s="974"/>
      <c r="FYY311" s="974"/>
      <c r="FYZ311" s="974"/>
      <c r="FZA311" s="974"/>
      <c r="FZB311" s="974"/>
      <c r="FZC311" s="974"/>
      <c r="FZD311" s="974"/>
      <c r="FZE311" s="974"/>
      <c r="FZF311" s="974"/>
      <c r="FZG311" s="974"/>
      <c r="FZH311" s="974"/>
      <c r="FZI311" s="974"/>
      <c r="FZJ311" s="974"/>
      <c r="FZK311" s="974"/>
      <c r="FZL311" s="974"/>
      <c r="FZM311" s="974"/>
      <c r="FZN311" s="974"/>
      <c r="FZO311" s="974"/>
      <c r="FZP311" s="974"/>
      <c r="FZQ311" s="974"/>
      <c r="FZR311" s="974"/>
      <c r="FZS311" s="974"/>
      <c r="FZT311" s="974"/>
      <c r="FZU311" s="974"/>
      <c r="FZV311" s="974"/>
      <c r="FZW311" s="974"/>
      <c r="FZX311" s="974"/>
      <c r="FZY311" s="974"/>
      <c r="FZZ311" s="974"/>
      <c r="GAA311" s="974"/>
      <c r="GAB311" s="974"/>
      <c r="GAC311" s="974"/>
      <c r="GAD311" s="974"/>
      <c r="GAE311" s="974"/>
      <c r="GAF311" s="974"/>
      <c r="GAG311" s="974"/>
      <c r="GAH311" s="974"/>
      <c r="GAI311" s="974"/>
      <c r="GAJ311" s="974"/>
      <c r="GAK311" s="974"/>
      <c r="GAL311" s="974"/>
      <c r="GAM311" s="974"/>
      <c r="GAN311" s="974"/>
      <c r="GAO311" s="974"/>
      <c r="GAP311" s="974"/>
      <c r="GAQ311" s="974"/>
      <c r="GAR311" s="974"/>
      <c r="GAS311" s="974"/>
      <c r="GAT311" s="974"/>
      <c r="GAU311" s="974"/>
      <c r="GAV311" s="974"/>
      <c r="GAW311" s="974"/>
      <c r="GAX311" s="974"/>
      <c r="GAY311" s="974"/>
      <c r="GAZ311" s="974"/>
      <c r="GBA311" s="974"/>
      <c r="GBB311" s="974"/>
      <c r="GBC311" s="974"/>
      <c r="GBD311" s="974"/>
      <c r="GBE311" s="974"/>
      <c r="GBF311" s="974"/>
      <c r="GBG311" s="974"/>
      <c r="GBH311" s="974"/>
      <c r="GBI311" s="974"/>
      <c r="GBJ311" s="974"/>
      <c r="GBK311" s="974"/>
      <c r="GBL311" s="974"/>
      <c r="GBM311" s="974"/>
      <c r="GBN311" s="974"/>
      <c r="GBO311" s="974"/>
      <c r="GBP311" s="974"/>
      <c r="GBQ311" s="974"/>
      <c r="GBR311" s="974"/>
      <c r="GBS311" s="974"/>
      <c r="GBT311" s="974"/>
      <c r="GBU311" s="974"/>
      <c r="GBV311" s="974"/>
      <c r="GBW311" s="974"/>
      <c r="GBX311" s="974"/>
      <c r="GBY311" s="974"/>
      <c r="GBZ311" s="974"/>
      <c r="GCA311" s="974"/>
      <c r="GCB311" s="974"/>
      <c r="GCC311" s="974"/>
      <c r="GCD311" s="974"/>
      <c r="GCE311" s="974"/>
      <c r="GCF311" s="974"/>
      <c r="GCG311" s="974"/>
      <c r="GCH311" s="974"/>
      <c r="GCI311" s="974"/>
      <c r="GCJ311" s="974"/>
      <c r="GCK311" s="974"/>
      <c r="GCL311" s="974"/>
      <c r="GCM311" s="974"/>
      <c r="GCN311" s="974"/>
      <c r="GCO311" s="974"/>
      <c r="GCP311" s="974"/>
      <c r="GCQ311" s="974"/>
      <c r="GCR311" s="974"/>
      <c r="GCS311" s="974"/>
      <c r="GCT311" s="974"/>
      <c r="GCU311" s="974"/>
      <c r="GCV311" s="974"/>
      <c r="GCW311" s="974"/>
      <c r="GCX311" s="974"/>
      <c r="GCY311" s="974"/>
      <c r="GCZ311" s="974"/>
      <c r="GDA311" s="974"/>
      <c r="GDB311" s="974"/>
      <c r="GDC311" s="974"/>
      <c r="GDD311" s="974"/>
      <c r="GDE311" s="974"/>
      <c r="GDF311" s="974"/>
      <c r="GDG311" s="974"/>
      <c r="GDH311" s="974"/>
      <c r="GDI311" s="974"/>
      <c r="GDJ311" s="974"/>
      <c r="GDK311" s="974"/>
      <c r="GDL311" s="974"/>
      <c r="GDM311" s="974"/>
      <c r="GDN311" s="974"/>
      <c r="GDO311" s="974"/>
      <c r="GDP311" s="974"/>
      <c r="GDQ311" s="974"/>
      <c r="GDR311" s="974"/>
      <c r="GDS311" s="974"/>
      <c r="GDT311" s="974"/>
      <c r="GDU311" s="974"/>
      <c r="GDV311" s="974"/>
      <c r="GDW311" s="974"/>
      <c r="GDX311" s="974"/>
      <c r="GDY311" s="974"/>
      <c r="GDZ311" s="974"/>
      <c r="GEA311" s="974"/>
      <c r="GEB311" s="974"/>
      <c r="GEC311" s="974"/>
      <c r="GED311" s="974"/>
      <c r="GEE311" s="974"/>
      <c r="GEF311" s="974"/>
      <c r="GEG311" s="974"/>
      <c r="GEH311" s="974"/>
      <c r="GEI311" s="974"/>
      <c r="GEJ311" s="974"/>
      <c r="GEK311" s="974"/>
      <c r="GEL311" s="974"/>
      <c r="GEM311" s="974"/>
      <c r="GEN311" s="974"/>
      <c r="GEO311" s="974"/>
      <c r="GEP311" s="974"/>
      <c r="GEQ311" s="974"/>
      <c r="GER311" s="974"/>
      <c r="GES311" s="974"/>
      <c r="GET311" s="974"/>
      <c r="GEU311" s="974"/>
      <c r="GEV311" s="974"/>
      <c r="GEW311" s="974"/>
      <c r="GEX311" s="974"/>
      <c r="GEY311" s="974"/>
      <c r="GEZ311" s="974"/>
      <c r="GFA311" s="974"/>
      <c r="GFB311" s="974"/>
      <c r="GFC311" s="974"/>
      <c r="GFD311" s="974"/>
      <c r="GFE311" s="974"/>
      <c r="GFF311" s="974"/>
      <c r="GFG311" s="974"/>
      <c r="GFH311" s="974"/>
      <c r="GFI311" s="974"/>
      <c r="GFJ311" s="974"/>
      <c r="GFK311" s="974"/>
      <c r="GFL311" s="974"/>
      <c r="GFM311" s="974"/>
      <c r="GFN311" s="974"/>
      <c r="GFO311" s="974"/>
      <c r="GFP311" s="974"/>
      <c r="GFQ311" s="974"/>
      <c r="GFR311" s="974"/>
      <c r="GFS311" s="974"/>
      <c r="GFT311" s="974"/>
      <c r="GFU311" s="974"/>
      <c r="GFV311" s="974"/>
      <c r="GFW311" s="974"/>
      <c r="GFX311" s="974"/>
      <c r="GFY311" s="974"/>
      <c r="GFZ311" s="974"/>
      <c r="GGA311" s="974"/>
      <c r="GGB311" s="974"/>
      <c r="GGC311" s="974"/>
      <c r="GGD311" s="974"/>
      <c r="GGE311" s="974"/>
      <c r="GGF311" s="974"/>
      <c r="GGG311" s="974"/>
      <c r="GGH311" s="974"/>
      <c r="GGI311" s="974"/>
      <c r="GGJ311" s="974"/>
      <c r="GGK311" s="974"/>
      <c r="GGL311" s="974"/>
      <c r="GGM311" s="974"/>
      <c r="GGN311" s="974"/>
      <c r="GGO311" s="974"/>
      <c r="GGP311" s="974"/>
      <c r="GGQ311" s="974"/>
      <c r="GGR311" s="974"/>
      <c r="GGS311" s="974"/>
      <c r="GGT311" s="974"/>
      <c r="GGU311" s="974"/>
      <c r="GGV311" s="974"/>
      <c r="GGW311" s="974"/>
      <c r="GGX311" s="974"/>
      <c r="GGY311" s="974"/>
      <c r="GGZ311" s="974"/>
      <c r="GHA311" s="974"/>
      <c r="GHB311" s="974"/>
      <c r="GHC311" s="974"/>
      <c r="GHD311" s="974"/>
      <c r="GHE311" s="974"/>
      <c r="GHF311" s="974"/>
      <c r="GHG311" s="974"/>
      <c r="GHH311" s="974"/>
      <c r="GHI311" s="974"/>
      <c r="GHJ311" s="974"/>
      <c r="GHK311" s="974"/>
      <c r="GHL311" s="974"/>
      <c r="GHM311" s="974"/>
      <c r="GHN311" s="974"/>
      <c r="GHO311" s="974"/>
      <c r="GHP311" s="974"/>
      <c r="GHQ311" s="974"/>
      <c r="GHR311" s="974"/>
      <c r="GHS311" s="974"/>
      <c r="GHT311" s="974"/>
      <c r="GHU311" s="974"/>
      <c r="GHV311" s="974"/>
      <c r="GHW311" s="974"/>
      <c r="GHX311" s="974"/>
      <c r="GHY311" s="974"/>
      <c r="GHZ311" s="974"/>
      <c r="GIA311" s="974"/>
      <c r="GIB311" s="974"/>
      <c r="GIC311" s="974"/>
      <c r="GID311" s="974"/>
      <c r="GIE311" s="974"/>
      <c r="GIF311" s="974"/>
      <c r="GIG311" s="974"/>
      <c r="GIH311" s="974"/>
      <c r="GII311" s="974"/>
      <c r="GIJ311" s="974"/>
      <c r="GIK311" s="974"/>
      <c r="GIL311" s="974"/>
      <c r="GIM311" s="974"/>
      <c r="GIN311" s="974"/>
      <c r="GIO311" s="974"/>
      <c r="GIP311" s="974"/>
      <c r="GIQ311" s="974"/>
      <c r="GIR311" s="974"/>
      <c r="GIS311" s="974"/>
      <c r="GIT311" s="974"/>
      <c r="GIU311" s="974"/>
      <c r="GIV311" s="974"/>
      <c r="GIW311" s="974"/>
      <c r="GIX311" s="974"/>
      <c r="GIY311" s="974"/>
      <c r="GIZ311" s="974"/>
      <c r="GJA311" s="974"/>
      <c r="GJB311" s="974"/>
      <c r="GJC311" s="974"/>
      <c r="GJD311" s="974"/>
      <c r="GJE311" s="974"/>
      <c r="GJF311" s="974"/>
      <c r="GJG311" s="974"/>
      <c r="GJH311" s="974"/>
      <c r="GJI311" s="974"/>
      <c r="GJJ311" s="974"/>
      <c r="GJK311" s="974"/>
      <c r="GJL311" s="974"/>
      <c r="GJM311" s="974"/>
      <c r="GJN311" s="974"/>
      <c r="GJO311" s="974"/>
      <c r="GJP311" s="974"/>
      <c r="GJQ311" s="974"/>
      <c r="GJR311" s="974"/>
      <c r="GJS311" s="974"/>
      <c r="GJT311" s="974"/>
      <c r="GJU311" s="974"/>
      <c r="GJV311" s="974"/>
      <c r="GJW311" s="974"/>
      <c r="GJX311" s="974"/>
      <c r="GJY311" s="974"/>
      <c r="GJZ311" s="974"/>
      <c r="GKA311" s="974"/>
      <c r="GKB311" s="974"/>
      <c r="GKC311" s="974"/>
      <c r="GKD311" s="974"/>
      <c r="GKE311" s="974"/>
      <c r="GKF311" s="974"/>
      <c r="GKG311" s="974"/>
      <c r="GKH311" s="974"/>
      <c r="GKI311" s="974"/>
      <c r="GKJ311" s="974"/>
      <c r="GKK311" s="974"/>
      <c r="GKL311" s="974"/>
      <c r="GKM311" s="974"/>
      <c r="GKN311" s="974"/>
      <c r="GKO311" s="974"/>
      <c r="GKP311" s="974"/>
      <c r="GKQ311" s="974"/>
      <c r="GKR311" s="974"/>
      <c r="GKS311" s="974"/>
      <c r="GKT311" s="974"/>
      <c r="GKU311" s="974"/>
      <c r="GKV311" s="974"/>
      <c r="GKW311" s="974"/>
      <c r="GKX311" s="974"/>
      <c r="GKY311" s="974"/>
      <c r="GKZ311" s="974"/>
      <c r="GLA311" s="974"/>
      <c r="GLB311" s="974"/>
      <c r="GLC311" s="974"/>
      <c r="GLD311" s="974"/>
      <c r="GLE311" s="974"/>
      <c r="GLF311" s="974"/>
      <c r="GLG311" s="974"/>
      <c r="GLH311" s="974"/>
      <c r="GLI311" s="974"/>
      <c r="GLJ311" s="974"/>
      <c r="GLK311" s="974"/>
      <c r="GLL311" s="974"/>
      <c r="GLM311" s="974"/>
      <c r="GLN311" s="974"/>
      <c r="GLO311" s="974"/>
      <c r="GLP311" s="974"/>
      <c r="GLQ311" s="974"/>
      <c r="GLR311" s="974"/>
      <c r="GLS311" s="974"/>
      <c r="GLT311" s="974"/>
      <c r="GLU311" s="974"/>
      <c r="GLV311" s="974"/>
      <c r="GLW311" s="974"/>
      <c r="GLX311" s="974"/>
      <c r="GLY311" s="974"/>
      <c r="GLZ311" s="974"/>
      <c r="GMA311" s="974"/>
      <c r="GMB311" s="974"/>
      <c r="GMC311" s="974"/>
      <c r="GMD311" s="974"/>
      <c r="GME311" s="974"/>
      <c r="GMF311" s="974"/>
      <c r="GMG311" s="974"/>
      <c r="GMH311" s="974"/>
      <c r="GMI311" s="974"/>
      <c r="GMJ311" s="974"/>
      <c r="GMK311" s="974"/>
      <c r="GML311" s="974"/>
      <c r="GMM311" s="974"/>
      <c r="GMN311" s="974"/>
      <c r="GMO311" s="974"/>
      <c r="GMP311" s="974"/>
      <c r="GMQ311" s="974"/>
      <c r="GMR311" s="974"/>
      <c r="GMS311" s="974"/>
      <c r="GMT311" s="974"/>
      <c r="GMU311" s="974"/>
      <c r="GMV311" s="974"/>
      <c r="GMW311" s="974"/>
      <c r="GMX311" s="974"/>
      <c r="GMY311" s="974"/>
      <c r="GMZ311" s="974"/>
      <c r="GNA311" s="974"/>
      <c r="GNB311" s="974"/>
      <c r="GNC311" s="974"/>
      <c r="GND311" s="974"/>
      <c r="GNE311" s="974"/>
      <c r="GNF311" s="974"/>
      <c r="GNG311" s="974"/>
      <c r="GNH311" s="974"/>
      <c r="GNI311" s="974"/>
      <c r="GNJ311" s="974"/>
      <c r="GNK311" s="974"/>
      <c r="GNL311" s="974"/>
      <c r="GNM311" s="974"/>
      <c r="GNN311" s="974"/>
      <c r="GNO311" s="974"/>
      <c r="GNP311" s="974"/>
      <c r="GNQ311" s="974"/>
      <c r="GNR311" s="974"/>
      <c r="GNS311" s="974"/>
      <c r="GNT311" s="974"/>
      <c r="GNU311" s="974"/>
      <c r="GNV311" s="974"/>
      <c r="GNW311" s="974"/>
      <c r="GNX311" s="974"/>
      <c r="GNY311" s="974"/>
      <c r="GNZ311" s="974"/>
      <c r="GOA311" s="974"/>
      <c r="GOB311" s="974"/>
      <c r="GOC311" s="974"/>
      <c r="GOD311" s="974"/>
      <c r="GOE311" s="974"/>
      <c r="GOF311" s="974"/>
      <c r="GOG311" s="974"/>
      <c r="GOH311" s="974"/>
      <c r="GOI311" s="974"/>
      <c r="GOJ311" s="974"/>
      <c r="GOK311" s="974"/>
      <c r="GOL311" s="974"/>
      <c r="GOM311" s="974"/>
      <c r="GON311" s="974"/>
      <c r="GOO311" s="974"/>
      <c r="GOP311" s="974"/>
      <c r="GOQ311" s="974"/>
      <c r="GOR311" s="974"/>
      <c r="GOS311" s="974"/>
      <c r="GOT311" s="974"/>
      <c r="GOU311" s="974"/>
      <c r="GOV311" s="974"/>
      <c r="GOW311" s="974"/>
      <c r="GOX311" s="974"/>
      <c r="GOY311" s="974"/>
      <c r="GOZ311" s="974"/>
      <c r="GPA311" s="974"/>
      <c r="GPB311" s="974"/>
      <c r="GPC311" s="974"/>
      <c r="GPD311" s="974"/>
      <c r="GPE311" s="974"/>
      <c r="GPF311" s="974"/>
      <c r="GPG311" s="974"/>
      <c r="GPH311" s="974"/>
      <c r="GPI311" s="974"/>
      <c r="GPJ311" s="974"/>
      <c r="GPK311" s="974"/>
      <c r="GPL311" s="974"/>
      <c r="GPM311" s="974"/>
      <c r="GPN311" s="974"/>
      <c r="GPO311" s="974"/>
      <c r="GPP311" s="974"/>
      <c r="GPQ311" s="974"/>
      <c r="GPR311" s="974"/>
      <c r="GPS311" s="974"/>
      <c r="GPT311" s="974"/>
      <c r="GPU311" s="974"/>
      <c r="GPV311" s="974"/>
      <c r="GPW311" s="974"/>
      <c r="GPX311" s="974"/>
      <c r="GPY311" s="974"/>
      <c r="GPZ311" s="974"/>
      <c r="GQA311" s="974"/>
      <c r="GQB311" s="974"/>
      <c r="GQC311" s="974"/>
      <c r="GQD311" s="974"/>
      <c r="GQE311" s="974"/>
      <c r="GQF311" s="974"/>
      <c r="GQG311" s="974"/>
      <c r="GQH311" s="974"/>
      <c r="GQI311" s="974"/>
      <c r="GQJ311" s="974"/>
      <c r="GQK311" s="974"/>
      <c r="GQL311" s="974"/>
      <c r="GQM311" s="974"/>
      <c r="GQN311" s="974"/>
      <c r="GQO311" s="974"/>
      <c r="GQP311" s="974"/>
      <c r="GQQ311" s="974"/>
      <c r="GQR311" s="974"/>
      <c r="GQS311" s="974"/>
      <c r="GQT311" s="974"/>
      <c r="GQU311" s="974"/>
      <c r="GQV311" s="974"/>
      <c r="GQW311" s="974"/>
      <c r="GQX311" s="974"/>
      <c r="GQY311" s="974"/>
      <c r="GQZ311" s="974"/>
      <c r="GRA311" s="974"/>
      <c r="GRB311" s="974"/>
      <c r="GRC311" s="974"/>
      <c r="GRD311" s="974"/>
      <c r="GRE311" s="974"/>
      <c r="GRF311" s="974"/>
      <c r="GRG311" s="974"/>
      <c r="GRH311" s="974"/>
      <c r="GRI311" s="974"/>
      <c r="GRJ311" s="974"/>
      <c r="GRK311" s="974"/>
      <c r="GRL311" s="974"/>
      <c r="GRM311" s="974"/>
      <c r="GRN311" s="974"/>
      <c r="GRO311" s="974"/>
      <c r="GRP311" s="974"/>
      <c r="GRQ311" s="974"/>
      <c r="GRR311" s="974"/>
      <c r="GRS311" s="974"/>
      <c r="GRT311" s="974"/>
      <c r="GRU311" s="974"/>
      <c r="GRV311" s="974"/>
      <c r="GRW311" s="974"/>
      <c r="GRX311" s="974"/>
      <c r="GRY311" s="974"/>
      <c r="GRZ311" s="974"/>
      <c r="GSA311" s="974"/>
      <c r="GSB311" s="974"/>
      <c r="GSC311" s="974"/>
      <c r="GSD311" s="974"/>
      <c r="GSE311" s="974"/>
      <c r="GSF311" s="974"/>
      <c r="GSG311" s="974"/>
      <c r="GSH311" s="974"/>
      <c r="GSI311" s="974"/>
      <c r="GSJ311" s="974"/>
      <c r="GSK311" s="974"/>
      <c r="GSL311" s="974"/>
      <c r="GSM311" s="974"/>
      <c r="GSN311" s="974"/>
      <c r="GSO311" s="974"/>
      <c r="GSP311" s="974"/>
      <c r="GSQ311" s="974"/>
      <c r="GSR311" s="974"/>
      <c r="GSS311" s="974"/>
      <c r="GST311" s="974"/>
      <c r="GSU311" s="974"/>
      <c r="GSV311" s="974"/>
      <c r="GSW311" s="974"/>
      <c r="GSX311" s="974"/>
      <c r="GSY311" s="974"/>
      <c r="GSZ311" s="974"/>
      <c r="GTA311" s="974"/>
      <c r="GTB311" s="974"/>
      <c r="GTC311" s="974"/>
      <c r="GTD311" s="974"/>
      <c r="GTE311" s="974"/>
      <c r="GTF311" s="974"/>
      <c r="GTG311" s="974"/>
      <c r="GTH311" s="974"/>
      <c r="GTI311" s="974"/>
      <c r="GTJ311" s="974"/>
      <c r="GTK311" s="974"/>
      <c r="GTL311" s="974"/>
      <c r="GTM311" s="974"/>
      <c r="GTN311" s="974"/>
      <c r="GTO311" s="974"/>
      <c r="GTP311" s="974"/>
      <c r="GTQ311" s="974"/>
      <c r="GTR311" s="974"/>
      <c r="GTS311" s="974"/>
      <c r="GTT311" s="974"/>
      <c r="GTU311" s="974"/>
      <c r="GTV311" s="974"/>
      <c r="GTW311" s="974"/>
      <c r="GTX311" s="974"/>
      <c r="GTY311" s="974"/>
      <c r="GTZ311" s="974"/>
      <c r="GUA311" s="974"/>
      <c r="GUB311" s="974"/>
      <c r="GUC311" s="974"/>
      <c r="GUD311" s="974"/>
      <c r="GUE311" s="974"/>
      <c r="GUF311" s="974"/>
      <c r="GUG311" s="974"/>
      <c r="GUH311" s="974"/>
      <c r="GUI311" s="974"/>
      <c r="GUJ311" s="974"/>
      <c r="GUK311" s="974"/>
      <c r="GUL311" s="974"/>
      <c r="GUM311" s="974"/>
      <c r="GUN311" s="974"/>
      <c r="GUO311" s="974"/>
      <c r="GUP311" s="974"/>
      <c r="GUQ311" s="974"/>
      <c r="GUR311" s="974"/>
      <c r="GUS311" s="974"/>
      <c r="GUT311" s="974"/>
      <c r="GUU311" s="974"/>
      <c r="GUV311" s="974"/>
      <c r="GUW311" s="974"/>
      <c r="GUX311" s="974"/>
      <c r="GUY311" s="974"/>
      <c r="GUZ311" s="974"/>
      <c r="GVA311" s="974"/>
      <c r="GVB311" s="974"/>
      <c r="GVC311" s="974"/>
      <c r="GVD311" s="974"/>
      <c r="GVE311" s="974"/>
      <c r="GVF311" s="974"/>
      <c r="GVG311" s="974"/>
      <c r="GVH311" s="974"/>
      <c r="GVI311" s="974"/>
      <c r="GVJ311" s="974"/>
      <c r="GVK311" s="974"/>
      <c r="GVL311" s="974"/>
      <c r="GVM311" s="974"/>
      <c r="GVN311" s="974"/>
      <c r="GVO311" s="974"/>
      <c r="GVP311" s="974"/>
      <c r="GVQ311" s="974"/>
      <c r="GVR311" s="974"/>
      <c r="GVS311" s="974"/>
      <c r="GVT311" s="974"/>
      <c r="GVU311" s="974"/>
      <c r="GVV311" s="974"/>
      <c r="GVW311" s="974"/>
      <c r="GVX311" s="974"/>
      <c r="GVY311" s="974"/>
      <c r="GVZ311" s="974"/>
      <c r="GWA311" s="974"/>
      <c r="GWB311" s="974"/>
      <c r="GWC311" s="974"/>
      <c r="GWD311" s="974"/>
      <c r="GWE311" s="974"/>
      <c r="GWF311" s="974"/>
      <c r="GWG311" s="974"/>
      <c r="GWH311" s="974"/>
      <c r="GWI311" s="974"/>
      <c r="GWJ311" s="974"/>
      <c r="GWK311" s="974"/>
      <c r="GWL311" s="974"/>
      <c r="GWM311" s="974"/>
      <c r="GWN311" s="974"/>
      <c r="GWO311" s="974"/>
      <c r="GWP311" s="974"/>
      <c r="GWQ311" s="974"/>
      <c r="GWR311" s="974"/>
      <c r="GWS311" s="974"/>
      <c r="GWT311" s="974"/>
      <c r="GWU311" s="974"/>
      <c r="GWV311" s="974"/>
      <c r="GWW311" s="974"/>
      <c r="GWX311" s="974"/>
      <c r="GWY311" s="974"/>
      <c r="GWZ311" s="974"/>
      <c r="GXA311" s="974"/>
      <c r="GXB311" s="974"/>
      <c r="GXC311" s="974"/>
      <c r="GXD311" s="974"/>
      <c r="GXE311" s="974"/>
      <c r="GXF311" s="974"/>
      <c r="GXG311" s="974"/>
      <c r="GXH311" s="974"/>
      <c r="GXI311" s="974"/>
      <c r="GXJ311" s="974"/>
      <c r="GXK311" s="974"/>
      <c r="GXL311" s="974"/>
      <c r="GXM311" s="974"/>
      <c r="GXN311" s="974"/>
      <c r="GXO311" s="974"/>
      <c r="GXP311" s="974"/>
      <c r="GXQ311" s="974"/>
      <c r="GXR311" s="974"/>
      <c r="GXS311" s="974"/>
      <c r="GXT311" s="974"/>
      <c r="GXU311" s="974"/>
      <c r="GXV311" s="974"/>
      <c r="GXW311" s="974"/>
      <c r="GXX311" s="974"/>
      <c r="GXY311" s="974"/>
      <c r="GXZ311" s="974"/>
      <c r="GYA311" s="974"/>
      <c r="GYB311" s="974"/>
      <c r="GYC311" s="974"/>
      <c r="GYD311" s="974"/>
      <c r="GYE311" s="974"/>
      <c r="GYF311" s="974"/>
      <c r="GYG311" s="974"/>
      <c r="GYH311" s="974"/>
      <c r="GYI311" s="974"/>
      <c r="GYJ311" s="974"/>
      <c r="GYK311" s="974"/>
      <c r="GYL311" s="974"/>
      <c r="GYM311" s="974"/>
      <c r="GYN311" s="974"/>
      <c r="GYO311" s="974"/>
      <c r="GYP311" s="974"/>
      <c r="GYQ311" s="974"/>
      <c r="GYR311" s="974"/>
      <c r="GYS311" s="974"/>
      <c r="GYT311" s="974"/>
      <c r="GYU311" s="974"/>
      <c r="GYV311" s="974"/>
      <c r="GYW311" s="974"/>
      <c r="GYX311" s="974"/>
      <c r="GYY311" s="974"/>
      <c r="GYZ311" s="974"/>
      <c r="GZA311" s="974"/>
      <c r="GZB311" s="974"/>
      <c r="GZC311" s="974"/>
      <c r="GZD311" s="974"/>
      <c r="GZE311" s="974"/>
      <c r="GZF311" s="974"/>
      <c r="GZG311" s="974"/>
      <c r="GZH311" s="974"/>
      <c r="GZI311" s="974"/>
      <c r="GZJ311" s="974"/>
      <c r="GZK311" s="974"/>
      <c r="GZL311" s="974"/>
      <c r="GZM311" s="974"/>
      <c r="GZN311" s="974"/>
      <c r="GZO311" s="974"/>
      <c r="GZP311" s="974"/>
      <c r="GZQ311" s="974"/>
      <c r="GZR311" s="974"/>
      <c r="GZS311" s="974"/>
      <c r="GZT311" s="974"/>
      <c r="GZU311" s="974"/>
      <c r="GZV311" s="974"/>
      <c r="GZW311" s="974"/>
      <c r="GZX311" s="974"/>
      <c r="GZY311" s="974"/>
      <c r="GZZ311" s="974"/>
      <c r="HAA311" s="974"/>
      <c r="HAB311" s="974"/>
      <c r="HAC311" s="974"/>
      <c r="HAD311" s="974"/>
      <c r="HAE311" s="974"/>
      <c r="HAF311" s="974"/>
      <c r="HAG311" s="974"/>
      <c r="HAH311" s="974"/>
      <c r="HAI311" s="974"/>
      <c r="HAJ311" s="974"/>
      <c r="HAK311" s="974"/>
      <c r="HAL311" s="974"/>
      <c r="HAM311" s="974"/>
      <c r="HAN311" s="974"/>
      <c r="HAO311" s="974"/>
      <c r="HAP311" s="974"/>
      <c r="HAQ311" s="974"/>
      <c r="HAR311" s="974"/>
      <c r="HAS311" s="974"/>
      <c r="HAT311" s="974"/>
      <c r="HAU311" s="974"/>
      <c r="HAV311" s="974"/>
      <c r="HAW311" s="974"/>
      <c r="HAX311" s="974"/>
      <c r="HAY311" s="974"/>
      <c r="HAZ311" s="974"/>
      <c r="HBA311" s="974"/>
      <c r="HBB311" s="974"/>
      <c r="HBC311" s="974"/>
      <c r="HBD311" s="974"/>
      <c r="HBE311" s="974"/>
      <c r="HBF311" s="974"/>
      <c r="HBG311" s="974"/>
      <c r="HBH311" s="974"/>
      <c r="HBI311" s="974"/>
      <c r="HBJ311" s="974"/>
      <c r="HBK311" s="974"/>
      <c r="HBL311" s="974"/>
      <c r="HBM311" s="974"/>
      <c r="HBN311" s="974"/>
      <c r="HBO311" s="974"/>
      <c r="HBP311" s="974"/>
      <c r="HBQ311" s="974"/>
      <c r="HBR311" s="974"/>
      <c r="HBS311" s="974"/>
      <c r="HBT311" s="974"/>
      <c r="HBU311" s="974"/>
      <c r="HBV311" s="974"/>
      <c r="HBW311" s="974"/>
      <c r="HBX311" s="974"/>
      <c r="HBY311" s="974"/>
      <c r="HBZ311" s="974"/>
      <c r="HCA311" s="974"/>
      <c r="HCB311" s="974"/>
      <c r="HCC311" s="974"/>
      <c r="HCD311" s="974"/>
      <c r="HCE311" s="974"/>
      <c r="HCF311" s="974"/>
      <c r="HCG311" s="974"/>
      <c r="HCH311" s="974"/>
      <c r="HCI311" s="974"/>
      <c r="HCJ311" s="974"/>
      <c r="HCK311" s="974"/>
      <c r="HCL311" s="974"/>
      <c r="HCM311" s="974"/>
      <c r="HCN311" s="974"/>
      <c r="HCO311" s="974"/>
      <c r="HCP311" s="974"/>
      <c r="HCQ311" s="974"/>
      <c r="HCR311" s="974"/>
      <c r="HCS311" s="974"/>
      <c r="HCT311" s="974"/>
      <c r="HCU311" s="974"/>
      <c r="HCV311" s="974"/>
      <c r="HCW311" s="974"/>
      <c r="HCX311" s="974"/>
      <c r="HCY311" s="974"/>
      <c r="HCZ311" s="974"/>
      <c r="HDA311" s="974"/>
      <c r="HDB311" s="974"/>
      <c r="HDC311" s="974"/>
      <c r="HDD311" s="974"/>
      <c r="HDE311" s="974"/>
      <c r="HDF311" s="974"/>
      <c r="HDG311" s="974"/>
      <c r="HDH311" s="974"/>
      <c r="HDI311" s="974"/>
      <c r="HDJ311" s="974"/>
      <c r="HDK311" s="974"/>
      <c r="HDL311" s="974"/>
      <c r="HDM311" s="974"/>
      <c r="HDN311" s="974"/>
      <c r="HDO311" s="974"/>
      <c r="HDP311" s="974"/>
      <c r="HDQ311" s="974"/>
      <c r="HDR311" s="974"/>
      <c r="HDS311" s="974"/>
      <c r="HDT311" s="974"/>
      <c r="HDU311" s="974"/>
      <c r="HDV311" s="974"/>
      <c r="HDW311" s="974"/>
      <c r="HDX311" s="974"/>
      <c r="HDY311" s="974"/>
      <c r="HDZ311" s="974"/>
      <c r="HEA311" s="974"/>
      <c r="HEB311" s="974"/>
      <c r="HEC311" s="974"/>
      <c r="HED311" s="974"/>
      <c r="HEE311" s="974"/>
      <c r="HEF311" s="974"/>
      <c r="HEG311" s="974"/>
      <c r="HEH311" s="974"/>
      <c r="HEI311" s="974"/>
      <c r="HEJ311" s="974"/>
      <c r="HEK311" s="974"/>
      <c r="HEL311" s="974"/>
      <c r="HEM311" s="974"/>
      <c r="HEN311" s="974"/>
      <c r="HEO311" s="974"/>
      <c r="HEP311" s="974"/>
      <c r="HEQ311" s="974"/>
      <c r="HER311" s="974"/>
      <c r="HES311" s="974"/>
      <c r="HET311" s="974"/>
      <c r="HEU311" s="974"/>
      <c r="HEV311" s="974"/>
      <c r="HEW311" s="974"/>
      <c r="HEX311" s="974"/>
      <c r="HEY311" s="974"/>
      <c r="HEZ311" s="974"/>
      <c r="HFA311" s="974"/>
      <c r="HFB311" s="974"/>
      <c r="HFC311" s="974"/>
      <c r="HFD311" s="974"/>
      <c r="HFE311" s="974"/>
      <c r="HFF311" s="974"/>
      <c r="HFG311" s="974"/>
      <c r="HFH311" s="974"/>
      <c r="HFI311" s="974"/>
      <c r="HFJ311" s="974"/>
      <c r="HFK311" s="974"/>
      <c r="HFL311" s="974"/>
      <c r="HFM311" s="974"/>
      <c r="HFN311" s="974"/>
      <c r="HFO311" s="974"/>
      <c r="HFP311" s="974"/>
      <c r="HFQ311" s="974"/>
      <c r="HFR311" s="974"/>
      <c r="HFS311" s="974"/>
      <c r="HFT311" s="974"/>
      <c r="HFU311" s="974"/>
      <c r="HFV311" s="974"/>
      <c r="HFW311" s="974"/>
      <c r="HFX311" s="974"/>
      <c r="HFY311" s="974"/>
      <c r="HFZ311" s="974"/>
      <c r="HGA311" s="974"/>
      <c r="HGB311" s="974"/>
      <c r="HGC311" s="974"/>
      <c r="HGD311" s="974"/>
      <c r="HGE311" s="974"/>
      <c r="HGF311" s="974"/>
      <c r="HGG311" s="974"/>
      <c r="HGH311" s="974"/>
      <c r="HGI311" s="974"/>
      <c r="HGJ311" s="974"/>
      <c r="HGK311" s="974"/>
      <c r="HGL311" s="974"/>
      <c r="HGM311" s="974"/>
      <c r="HGN311" s="974"/>
      <c r="HGO311" s="974"/>
      <c r="HGP311" s="974"/>
      <c r="HGQ311" s="974"/>
      <c r="HGR311" s="974"/>
      <c r="HGS311" s="974"/>
      <c r="HGT311" s="974"/>
      <c r="HGU311" s="974"/>
      <c r="HGV311" s="974"/>
      <c r="HGW311" s="974"/>
      <c r="HGX311" s="974"/>
      <c r="HGY311" s="974"/>
      <c r="HGZ311" s="974"/>
      <c r="HHA311" s="974"/>
      <c r="HHB311" s="974"/>
      <c r="HHC311" s="974"/>
      <c r="HHD311" s="974"/>
      <c r="HHE311" s="974"/>
      <c r="HHF311" s="974"/>
      <c r="HHG311" s="974"/>
      <c r="HHH311" s="974"/>
      <c r="HHI311" s="974"/>
      <c r="HHJ311" s="974"/>
      <c r="HHK311" s="974"/>
      <c r="HHL311" s="974"/>
      <c r="HHM311" s="974"/>
      <c r="HHN311" s="974"/>
      <c r="HHO311" s="974"/>
      <c r="HHP311" s="974"/>
      <c r="HHQ311" s="974"/>
      <c r="HHR311" s="974"/>
      <c r="HHS311" s="974"/>
      <c r="HHT311" s="974"/>
      <c r="HHU311" s="974"/>
      <c r="HHV311" s="974"/>
      <c r="HHW311" s="974"/>
      <c r="HHX311" s="974"/>
      <c r="HHY311" s="974"/>
      <c r="HHZ311" s="974"/>
      <c r="HIA311" s="974"/>
      <c r="HIB311" s="974"/>
      <c r="HIC311" s="974"/>
      <c r="HID311" s="974"/>
      <c r="HIE311" s="974"/>
      <c r="HIF311" s="974"/>
      <c r="HIG311" s="974"/>
      <c r="HIH311" s="974"/>
      <c r="HII311" s="974"/>
      <c r="HIJ311" s="974"/>
      <c r="HIK311" s="974"/>
      <c r="HIL311" s="974"/>
      <c r="HIM311" s="974"/>
      <c r="HIN311" s="974"/>
      <c r="HIO311" s="974"/>
      <c r="HIP311" s="974"/>
      <c r="HIQ311" s="974"/>
      <c r="HIR311" s="974"/>
      <c r="HIS311" s="974"/>
      <c r="HIT311" s="974"/>
      <c r="HIU311" s="974"/>
      <c r="HIV311" s="974"/>
      <c r="HIW311" s="974"/>
      <c r="HIX311" s="974"/>
      <c r="HIY311" s="974"/>
      <c r="HIZ311" s="974"/>
      <c r="HJA311" s="974"/>
      <c r="HJB311" s="974"/>
      <c r="HJC311" s="974"/>
      <c r="HJD311" s="974"/>
      <c r="HJE311" s="974"/>
      <c r="HJF311" s="974"/>
      <c r="HJG311" s="974"/>
      <c r="HJH311" s="974"/>
      <c r="HJI311" s="974"/>
      <c r="HJJ311" s="974"/>
      <c r="HJK311" s="974"/>
      <c r="HJL311" s="974"/>
      <c r="HJM311" s="974"/>
      <c r="HJN311" s="974"/>
      <c r="HJO311" s="974"/>
      <c r="HJP311" s="974"/>
      <c r="HJQ311" s="974"/>
      <c r="HJR311" s="974"/>
      <c r="HJS311" s="974"/>
      <c r="HJT311" s="974"/>
      <c r="HJU311" s="974"/>
      <c r="HJV311" s="974"/>
      <c r="HJW311" s="974"/>
      <c r="HJX311" s="974"/>
      <c r="HJY311" s="974"/>
      <c r="HJZ311" s="974"/>
      <c r="HKA311" s="974"/>
      <c r="HKB311" s="974"/>
      <c r="HKC311" s="974"/>
      <c r="HKD311" s="974"/>
      <c r="HKE311" s="974"/>
      <c r="HKF311" s="974"/>
      <c r="HKG311" s="974"/>
      <c r="HKH311" s="974"/>
      <c r="HKI311" s="974"/>
      <c r="HKJ311" s="974"/>
      <c r="HKK311" s="974"/>
      <c r="HKL311" s="974"/>
      <c r="HKM311" s="974"/>
      <c r="HKN311" s="974"/>
      <c r="HKO311" s="974"/>
      <c r="HKP311" s="974"/>
      <c r="HKQ311" s="974"/>
      <c r="HKR311" s="974"/>
      <c r="HKS311" s="974"/>
      <c r="HKT311" s="974"/>
      <c r="HKU311" s="974"/>
      <c r="HKV311" s="974"/>
      <c r="HKW311" s="974"/>
      <c r="HKX311" s="974"/>
      <c r="HKY311" s="974"/>
      <c r="HKZ311" s="974"/>
      <c r="HLA311" s="974"/>
      <c r="HLB311" s="974"/>
      <c r="HLC311" s="974"/>
      <c r="HLD311" s="974"/>
      <c r="HLE311" s="974"/>
      <c r="HLF311" s="974"/>
      <c r="HLG311" s="974"/>
      <c r="HLH311" s="974"/>
      <c r="HLI311" s="974"/>
      <c r="HLJ311" s="974"/>
      <c r="HLK311" s="974"/>
      <c r="HLL311" s="974"/>
      <c r="HLM311" s="974"/>
      <c r="HLN311" s="974"/>
      <c r="HLO311" s="974"/>
      <c r="HLP311" s="974"/>
      <c r="HLQ311" s="974"/>
      <c r="HLR311" s="974"/>
      <c r="HLS311" s="974"/>
      <c r="HLT311" s="974"/>
      <c r="HLU311" s="974"/>
      <c r="HLV311" s="974"/>
      <c r="HLW311" s="974"/>
      <c r="HLX311" s="974"/>
      <c r="HLY311" s="974"/>
      <c r="HLZ311" s="974"/>
      <c r="HMA311" s="974"/>
      <c r="HMB311" s="974"/>
      <c r="HMC311" s="974"/>
      <c r="HMD311" s="974"/>
      <c r="HME311" s="974"/>
      <c r="HMF311" s="974"/>
      <c r="HMG311" s="974"/>
      <c r="HMH311" s="974"/>
      <c r="HMI311" s="974"/>
      <c r="HMJ311" s="974"/>
      <c r="HMK311" s="974"/>
      <c r="HML311" s="974"/>
      <c r="HMM311" s="974"/>
      <c r="HMN311" s="974"/>
      <c r="HMO311" s="974"/>
      <c r="HMP311" s="974"/>
      <c r="HMQ311" s="974"/>
      <c r="HMR311" s="974"/>
      <c r="HMS311" s="974"/>
      <c r="HMT311" s="974"/>
      <c r="HMU311" s="974"/>
      <c r="HMV311" s="974"/>
      <c r="HMW311" s="974"/>
      <c r="HMX311" s="974"/>
      <c r="HMY311" s="974"/>
      <c r="HMZ311" s="974"/>
      <c r="HNA311" s="974"/>
      <c r="HNB311" s="974"/>
      <c r="HNC311" s="974"/>
      <c r="HND311" s="974"/>
      <c r="HNE311" s="974"/>
      <c r="HNF311" s="974"/>
      <c r="HNG311" s="974"/>
      <c r="HNH311" s="974"/>
      <c r="HNI311" s="974"/>
      <c r="HNJ311" s="974"/>
      <c r="HNK311" s="974"/>
      <c r="HNL311" s="974"/>
      <c r="HNM311" s="974"/>
      <c r="HNN311" s="974"/>
      <c r="HNO311" s="974"/>
      <c r="HNP311" s="974"/>
      <c r="HNQ311" s="974"/>
      <c r="HNR311" s="974"/>
      <c r="HNS311" s="974"/>
      <c r="HNT311" s="974"/>
      <c r="HNU311" s="974"/>
      <c r="HNV311" s="974"/>
      <c r="HNW311" s="974"/>
      <c r="HNX311" s="974"/>
      <c r="HNY311" s="974"/>
      <c r="HNZ311" s="974"/>
      <c r="HOA311" s="974"/>
      <c r="HOB311" s="974"/>
      <c r="HOC311" s="974"/>
      <c r="HOD311" s="974"/>
      <c r="HOE311" s="974"/>
      <c r="HOF311" s="974"/>
      <c r="HOG311" s="974"/>
      <c r="HOH311" s="974"/>
      <c r="HOI311" s="974"/>
      <c r="HOJ311" s="974"/>
      <c r="HOK311" s="974"/>
      <c r="HOL311" s="974"/>
      <c r="HOM311" s="974"/>
      <c r="HON311" s="974"/>
      <c r="HOO311" s="974"/>
      <c r="HOP311" s="974"/>
      <c r="HOQ311" s="974"/>
      <c r="HOR311" s="974"/>
      <c r="HOS311" s="974"/>
      <c r="HOT311" s="974"/>
      <c r="HOU311" s="974"/>
      <c r="HOV311" s="974"/>
      <c r="HOW311" s="974"/>
      <c r="HOX311" s="974"/>
      <c r="HOY311" s="974"/>
      <c r="HOZ311" s="974"/>
      <c r="HPA311" s="974"/>
      <c r="HPB311" s="974"/>
      <c r="HPC311" s="974"/>
      <c r="HPD311" s="974"/>
      <c r="HPE311" s="974"/>
      <c r="HPF311" s="974"/>
      <c r="HPG311" s="974"/>
      <c r="HPH311" s="974"/>
      <c r="HPI311" s="974"/>
      <c r="HPJ311" s="974"/>
      <c r="HPK311" s="974"/>
      <c r="HPL311" s="974"/>
      <c r="HPM311" s="974"/>
      <c r="HPN311" s="974"/>
      <c r="HPO311" s="974"/>
      <c r="HPP311" s="974"/>
      <c r="HPQ311" s="974"/>
      <c r="HPR311" s="974"/>
      <c r="HPS311" s="974"/>
      <c r="HPT311" s="974"/>
      <c r="HPU311" s="974"/>
      <c r="HPV311" s="974"/>
      <c r="HPW311" s="974"/>
      <c r="HPX311" s="974"/>
      <c r="HPY311" s="974"/>
      <c r="HPZ311" s="974"/>
      <c r="HQA311" s="974"/>
      <c r="HQB311" s="974"/>
      <c r="HQC311" s="974"/>
      <c r="HQD311" s="974"/>
      <c r="HQE311" s="974"/>
      <c r="HQF311" s="974"/>
      <c r="HQG311" s="974"/>
      <c r="HQH311" s="974"/>
      <c r="HQI311" s="974"/>
      <c r="HQJ311" s="974"/>
      <c r="HQK311" s="974"/>
      <c r="HQL311" s="974"/>
      <c r="HQM311" s="974"/>
      <c r="HQN311" s="974"/>
      <c r="HQO311" s="974"/>
      <c r="HQP311" s="974"/>
      <c r="HQQ311" s="974"/>
      <c r="HQR311" s="974"/>
      <c r="HQS311" s="974"/>
      <c r="HQT311" s="974"/>
      <c r="HQU311" s="974"/>
      <c r="HQV311" s="974"/>
      <c r="HQW311" s="974"/>
      <c r="HQX311" s="974"/>
      <c r="HQY311" s="974"/>
      <c r="HQZ311" s="974"/>
      <c r="HRA311" s="974"/>
      <c r="HRB311" s="974"/>
      <c r="HRC311" s="974"/>
      <c r="HRD311" s="974"/>
      <c r="HRE311" s="974"/>
      <c r="HRF311" s="974"/>
      <c r="HRG311" s="974"/>
      <c r="HRH311" s="974"/>
      <c r="HRI311" s="974"/>
      <c r="HRJ311" s="974"/>
      <c r="HRK311" s="974"/>
      <c r="HRL311" s="974"/>
      <c r="HRM311" s="974"/>
      <c r="HRN311" s="974"/>
      <c r="HRO311" s="974"/>
      <c r="HRP311" s="974"/>
      <c r="HRQ311" s="974"/>
      <c r="HRR311" s="974"/>
      <c r="HRS311" s="974"/>
      <c r="HRT311" s="974"/>
      <c r="HRU311" s="974"/>
      <c r="HRV311" s="974"/>
      <c r="HRW311" s="974"/>
      <c r="HRX311" s="974"/>
      <c r="HRY311" s="974"/>
      <c r="HRZ311" s="974"/>
      <c r="HSA311" s="974"/>
      <c r="HSB311" s="974"/>
      <c r="HSC311" s="974"/>
      <c r="HSD311" s="974"/>
      <c r="HSE311" s="974"/>
      <c r="HSF311" s="974"/>
      <c r="HSG311" s="974"/>
      <c r="HSH311" s="974"/>
      <c r="HSI311" s="974"/>
      <c r="HSJ311" s="974"/>
      <c r="HSK311" s="974"/>
      <c r="HSL311" s="974"/>
      <c r="HSM311" s="974"/>
      <c r="HSN311" s="974"/>
      <c r="HSO311" s="974"/>
      <c r="HSP311" s="974"/>
      <c r="HSQ311" s="974"/>
      <c r="HSR311" s="974"/>
      <c r="HSS311" s="974"/>
      <c r="HST311" s="974"/>
      <c r="HSU311" s="974"/>
      <c r="HSV311" s="974"/>
      <c r="HSW311" s="974"/>
      <c r="HSX311" s="974"/>
      <c r="HSY311" s="974"/>
      <c r="HSZ311" s="974"/>
      <c r="HTA311" s="974"/>
      <c r="HTB311" s="974"/>
      <c r="HTC311" s="974"/>
      <c r="HTD311" s="974"/>
      <c r="HTE311" s="974"/>
      <c r="HTF311" s="974"/>
      <c r="HTG311" s="974"/>
      <c r="HTH311" s="974"/>
      <c r="HTI311" s="974"/>
      <c r="HTJ311" s="974"/>
      <c r="HTK311" s="974"/>
      <c r="HTL311" s="974"/>
      <c r="HTM311" s="974"/>
      <c r="HTN311" s="974"/>
      <c r="HTO311" s="974"/>
      <c r="HTP311" s="974"/>
      <c r="HTQ311" s="974"/>
      <c r="HTR311" s="974"/>
      <c r="HTS311" s="974"/>
      <c r="HTT311" s="974"/>
      <c r="HTU311" s="974"/>
      <c r="HTV311" s="974"/>
      <c r="HTW311" s="974"/>
      <c r="HTX311" s="974"/>
      <c r="HTY311" s="974"/>
      <c r="HTZ311" s="974"/>
      <c r="HUA311" s="974"/>
      <c r="HUB311" s="974"/>
      <c r="HUC311" s="974"/>
      <c r="HUD311" s="974"/>
      <c r="HUE311" s="974"/>
      <c r="HUF311" s="974"/>
      <c r="HUG311" s="974"/>
      <c r="HUH311" s="974"/>
      <c r="HUI311" s="974"/>
      <c r="HUJ311" s="974"/>
      <c r="HUK311" s="974"/>
      <c r="HUL311" s="974"/>
      <c r="HUM311" s="974"/>
      <c r="HUN311" s="974"/>
      <c r="HUO311" s="974"/>
      <c r="HUP311" s="974"/>
      <c r="HUQ311" s="974"/>
      <c r="HUR311" s="974"/>
      <c r="HUS311" s="974"/>
      <c r="HUT311" s="974"/>
      <c r="HUU311" s="974"/>
      <c r="HUV311" s="974"/>
      <c r="HUW311" s="974"/>
      <c r="HUX311" s="974"/>
      <c r="HUY311" s="974"/>
      <c r="HUZ311" s="974"/>
      <c r="HVA311" s="974"/>
      <c r="HVB311" s="974"/>
      <c r="HVC311" s="974"/>
      <c r="HVD311" s="974"/>
      <c r="HVE311" s="974"/>
      <c r="HVF311" s="974"/>
      <c r="HVG311" s="974"/>
      <c r="HVH311" s="974"/>
      <c r="HVI311" s="974"/>
      <c r="HVJ311" s="974"/>
      <c r="HVK311" s="974"/>
      <c r="HVL311" s="974"/>
      <c r="HVM311" s="974"/>
      <c r="HVN311" s="974"/>
      <c r="HVO311" s="974"/>
      <c r="HVP311" s="974"/>
      <c r="HVQ311" s="974"/>
      <c r="HVR311" s="974"/>
      <c r="HVS311" s="974"/>
      <c r="HVT311" s="974"/>
      <c r="HVU311" s="974"/>
      <c r="HVV311" s="974"/>
      <c r="HVW311" s="974"/>
      <c r="HVX311" s="974"/>
      <c r="HVY311" s="974"/>
      <c r="HVZ311" s="974"/>
      <c r="HWA311" s="974"/>
      <c r="HWB311" s="974"/>
      <c r="HWC311" s="974"/>
      <c r="HWD311" s="974"/>
      <c r="HWE311" s="974"/>
      <c r="HWF311" s="974"/>
      <c r="HWG311" s="974"/>
      <c r="HWH311" s="974"/>
      <c r="HWI311" s="974"/>
      <c r="HWJ311" s="974"/>
      <c r="HWK311" s="974"/>
      <c r="HWL311" s="974"/>
      <c r="HWM311" s="974"/>
      <c r="HWN311" s="974"/>
      <c r="HWO311" s="974"/>
      <c r="HWP311" s="974"/>
      <c r="HWQ311" s="974"/>
      <c r="HWR311" s="974"/>
      <c r="HWS311" s="974"/>
      <c r="HWT311" s="974"/>
      <c r="HWU311" s="974"/>
      <c r="HWV311" s="974"/>
      <c r="HWW311" s="974"/>
      <c r="HWX311" s="974"/>
      <c r="HWY311" s="974"/>
      <c r="HWZ311" s="974"/>
      <c r="HXA311" s="974"/>
      <c r="HXB311" s="974"/>
      <c r="HXC311" s="974"/>
      <c r="HXD311" s="974"/>
      <c r="HXE311" s="974"/>
      <c r="HXF311" s="974"/>
      <c r="HXG311" s="974"/>
      <c r="HXH311" s="974"/>
      <c r="HXI311" s="974"/>
      <c r="HXJ311" s="974"/>
      <c r="HXK311" s="974"/>
      <c r="HXL311" s="974"/>
      <c r="HXM311" s="974"/>
      <c r="HXN311" s="974"/>
      <c r="HXO311" s="974"/>
      <c r="HXP311" s="974"/>
      <c r="HXQ311" s="974"/>
      <c r="HXR311" s="974"/>
      <c r="HXS311" s="974"/>
      <c r="HXT311" s="974"/>
      <c r="HXU311" s="974"/>
      <c r="HXV311" s="974"/>
      <c r="HXW311" s="974"/>
      <c r="HXX311" s="974"/>
      <c r="HXY311" s="974"/>
      <c r="HXZ311" s="974"/>
      <c r="HYA311" s="974"/>
      <c r="HYB311" s="974"/>
      <c r="HYC311" s="974"/>
      <c r="HYD311" s="974"/>
      <c r="HYE311" s="974"/>
      <c r="HYF311" s="974"/>
      <c r="HYG311" s="974"/>
      <c r="HYH311" s="974"/>
      <c r="HYI311" s="974"/>
      <c r="HYJ311" s="974"/>
      <c r="HYK311" s="974"/>
      <c r="HYL311" s="974"/>
      <c r="HYM311" s="974"/>
      <c r="HYN311" s="974"/>
      <c r="HYO311" s="974"/>
      <c r="HYP311" s="974"/>
      <c r="HYQ311" s="974"/>
      <c r="HYR311" s="974"/>
      <c r="HYS311" s="974"/>
      <c r="HYT311" s="974"/>
      <c r="HYU311" s="974"/>
      <c r="HYV311" s="974"/>
      <c r="HYW311" s="974"/>
      <c r="HYX311" s="974"/>
      <c r="HYY311" s="974"/>
      <c r="HYZ311" s="974"/>
      <c r="HZA311" s="974"/>
      <c r="HZB311" s="974"/>
      <c r="HZC311" s="974"/>
      <c r="HZD311" s="974"/>
      <c r="HZE311" s="974"/>
      <c r="HZF311" s="974"/>
      <c r="HZG311" s="974"/>
      <c r="HZH311" s="974"/>
      <c r="HZI311" s="974"/>
      <c r="HZJ311" s="974"/>
      <c r="HZK311" s="974"/>
      <c r="HZL311" s="974"/>
      <c r="HZM311" s="974"/>
      <c r="HZN311" s="974"/>
      <c r="HZO311" s="974"/>
      <c r="HZP311" s="974"/>
      <c r="HZQ311" s="974"/>
      <c r="HZR311" s="974"/>
      <c r="HZS311" s="974"/>
      <c r="HZT311" s="974"/>
      <c r="HZU311" s="974"/>
      <c r="HZV311" s="974"/>
      <c r="HZW311" s="974"/>
      <c r="HZX311" s="974"/>
      <c r="HZY311" s="974"/>
      <c r="HZZ311" s="974"/>
      <c r="IAA311" s="974"/>
      <c r="IAB311" s="974"/>
      <c r="IAC311" s="974"/>
      <c r="IAD311" s="974"/>
      <c r="IAE311" s="974"/>
      <c r="IAF311" s="974"/>
      <c r="IAG311" s="974"/>
      <c r="IAH311" s="974"/>
      <c r="IAI311" s="974"/>
      <c r="IAJ311" s="974"/>
      <c r="IAK311" s="974"/>
      <c r="IAL311" s="974"/>
      <c r="IAM311" s="974"/>
      <c r="IAN311" s="974"/>
      <c r="IAO311" s="974"/>
      <c r="IAP311" s="974"/>
      <c r="IAQ311" s="974"/>
      <c r="IAR311" s="974"/>
      <c r="IAS311" s="974"/>
      <c r="IAT311" s="974"/>
      <c r="IAU311" s="974"/>
      <c r="IAV311" s="974"/>
      <c r="IAW311" s="974"/>
      <c r="IAX311" s="974"/>
      <c r="IAY311" s="974"/>
      <c r="IAZ311" s="974"/>
      <c r="IBA311" s="974"/>
      <c r="IBB311" s="974"/>
      <c r="IBC311" s="974"/>
      <c r="IBD311" s="974"/>
      <c r="IBE311" s="974"/>
      <c r="IBF311" s="974"/>
      <c r="IBG311" s="974"/>
      <c r="IBH311" s="974"/>
      <c r="IBI311" s="974"/>
      <c r="IBJ311" s="974"/>
      <c r="IBK311" s="974"/>
      <c r="IBL311" s="974"/>
      <c r="IBM311" s="974"/>
      <c r="IBN311" s="974"/>
      <c r="IBO311" s="974"/>
      <c r="IBP311" s="974"/>
      <c r="IBQ311" s="974"/>
      <c r="IBR311" s="974"/>
      <c r="IBS311" s="974"/>
      <c r="IBT311" s="974"/>
      <c r="IBU311" s="974"/>
      <c r="IBV311" s="974"/>
      <c r="IBW311" s="974"/>
      <c r="IBX311" s="974"/>
      <c r="IBY311" s="974"/>
      <c r="IBZ311" s="974"/>
      <c r="ICA311" s="974"/>
      <c r="ICB311" s="974"/>
      <c r="ICC311" s="974"/>
      <c r="ICD311" s="974"/>
      <c r="ICE311" s="974"/>
      <c r="ICF311" s="974"/>
      <c r="ICG311" s="974"/>
      <c r="ICH311" s="974"/>
      <c r="ICI311" s="974"/>
      <c r="ICJ311" s="974"/>
      <c r="ICK311" s="974"/>
      <c r="ICL311" s="974"/>
      <c r="ICM311" s="974"/>
      <c r="ICN311" s="974"/>
      <c r="ICO311" s="974"/>
      <c r="ICP311" s="974"/>
      <c r="ICQ311" s="974"/>
      <c r="ICR311" s="974"/>
      <c r="ICS311" s="974"/>
      <c r="ICT311" s="974"/>
      <c r="ICU311" s="974"/>
      <c r="ICV311" s="974"/>
      <c r="ICW311" s="974"/>
      <c r="ICX311" s="974"/>
      <c r="ICY311" s="974"/>
      <c r="ICZ311" s="974"/>
      <c r="IDA311" s="974"/>
      <c r="IDB311" s="974"/>
      <c r="IDC311" s="974"/>
      <c r="IDD311" s="974"/>
      <c r="IDE311" s="974"/>
      <c r="IDF311" s="974"/>
      <c r="IDG311" s="974"/>
      <c r="IDH311" s="974"/>
      <c r="IDI311" s="974"/>
      <c r="IDJ311" s="974"/>
      <c r="IDK311" s="974"/>
      <c r="IDL311" s="974"/>
      <c r="IDM311" s="974"/>
      <c r="IDN311" s="974"/>
      <c r="IDO311" s="974"/>
      <c r="IDP311" s="974"/>
      <c r="IDQ311" s="974"/>
      <c r="IDR311" s="974"/>
      <c r="IDS311" s="974"/>
      <c r="IDT311" s="974"/>
      <c r="IDU311" s="974"/>
      <c r="IDV311" s="974"/>
      <c r="IDW311" s="974"/>
      <c r="IDX311" s="974"/>
      <c r="IDY311" s="974"/>
      <c r="IDZ311" s="974"/>
      <c r="IEA311" s="974"/>
      <c r="IEB311" s="974"/>
      <c r="IEC311" s="974"/>
      <c r="IED311" s="974"/>
      <c r="IEE311" s="974"/>
      <c r="IEF311" s="974"/>
      <c r="IEG311" s="974"/>
      <c r="IEH311" s="974"/>
      <c r="IEI311" s="974"/>
      <c r="IEJ311" s="974"/>
      <c r="IEK311" s="974"/>
      <c r="IEL311" s="974"/>
      <c r="IEM311" s="974"/>
      <c r="IEN311" s="974"/>
      <c r="IEO311" s="974"/>
      <c r="IEP311" s="974"/>
      <c r="IEQ311" s="974"/>
      <c r="IER311" s="974"/>
      <c r="IES311" s="974"/>
      <c r="IET311" s="974"/>
      <c r="IEU311" s="974"/>
      <c r="IEV311" s="974"/>
      <c r="IEW311" s="974"/>
      <c r="IEX311" s="974"/>
      <c r="IEY311" s="974"/>
      <c r="IEZ311" s="974"/>
      <c r="IFA311" s="974"/>
      <c r="IFB311" s="974"/>
      <c r="IFC311" s="974"/>
      <c r="IFD311" s="974"/>
      <c r="IFE311" s="974"/>
      <c r="IFF311" s="974"/>
      <c r="IFG311" s="974"/>
      <c r="IFH311" s="974"/>
      <c r="IFI311" s="974"/>
      <c r="IFJ311" s="974"/>
      <c r="IFK311" s="974"/>
      <c r="IFL311" s="974"/>
      <c r="IFM311" s="974"/>
      <c r="IFN311" s="974"/>
      <c r="IFO311" s="974"/>
      <c r="IFP311" s="974"/>
      <c r="IFQ311" s="974"/>
      <c r="IFR311" s="974"/>
      <c r="IFS311" s="974"/>
      <c r="IFT311" s="974"/>
      <c r="IFU311" s="974"/>
      <c r="IFV311" s="974"/>
      <c r="IFW311" s="974"/>
      <c r="IFX311" s="974"/>
      <c r="IFY311" s="974"/>
      <c r="IFZ311" s="974"/>
      <c r="IGA311" s="974"/>
      <c r="IGB311" s="974"/>
      <c r="IGC311" s="974"/>
      <c r="IGD311" s="974"/>
      <c r="IGE311" s="974"/>
      <c r="IGF311" s="974"/>
      <c r="IGG311" s="974"/>
      <c r="IGH311" s="974"/>
      <c r="IGI311" s="974"/>
      <c r="IGJ311" s="974"/>
      <c r="IGK311" s="974"/>
      <c r="IGL311" s="974"/>
      <c r="IGM311" s="974"/>
      <c r="IGN311" s="974"/>
      <c r="IGO311" s="974"/>
      <c r="IGP311" s="974"/>
      <c r="IGQ311" s="974"/>
      <c r="IGR311" s="974"/>
      <c r="IGS311" s="974"/>
      <c r="IGT311" s="974"/>
      <c r="IGU311" s="974"/>
      <c r="IGV311" s="974"/>
      <c r="IGW311" s="974"/>
      <c r="IGX311" s="974"/>
      <c r="IGY311" s="974"/>
      <c r="IGZ311" s="974"/>
      <c r="IHA311" s="974"/>
      <c r="IHB311" s="974"/>
      <c r="IHC311" s="974"/>
      <c r="IHD311" s="974"/>
      <c r="IHE311" s="974"/>
      <c r="IHF311" s="974"/>
      <c r="IHG311" s="974"/>
      <c r="IHH311" s="974"/>
      <c r="IHI311" s="974"/>
      <c r="IHJ311" s="974"/>
      <c r="IHK311" s="974"/>
      <c r="IHL311" s="974"/>
      <c r="IHM311" s="974"/>
      <c r="IHN311" s="974"/>
      <c r="IHO311" s="974"/>
      <c r="IHP311" s="974"/>
      <c r="IHQ311" s="974"/>
      <c r="IHR311" s="974"/>
      <c r="IHS311" s="974"/>
      <c r="IHT311" s="974"/>
      <c r="IHU311" s="974"/>
      <c r="IHV311" s="974"/>
      <c r="IHW311" s="974"/>
      <c r="IHX311" s="974"/>
      <c r="IHY311" s="974"/>
      <c r="IHZ311" s="974"/>
      <c r="IIA311" s="974"/>
      <c r="IIB311" s="974"/>
      <c r="IIC311" s="974"/>
      <c r="IID311" s="974"/>
      <c r="IIE311" s="974"/>
      <c r="IIF311" s="974"/>
      <c r="IIG311" s="974"/>
      <c r="IIH311" s="974"/>
      <c r="III311" s="974"/>
      <c r="IIJ311" s="974"/>
      <c r="IIK311" s="974"/>
      <c r="IIL311" s="974"/>
      <c r="IIM311" s="974"/>
      <c r="IIN311" s="974"/>
      <c r="IIO311" s="974"/>
      <c r="IIP311" s="974"/>
      <c r="IIQ311" s="974"/>
      <c r="IIR311" s="974"/>
      <c r="IIS311" s="974"/>
      <c r="IIT311" s="974"/>
      <c r="IIU311" s="974"/>
      <c r="IIV311" s="974"/>
      <c r="IIW311" s="974"/>
      <c r="IIX311" s="974"/>
      <c r="IIY311" s="974"/>
      <c r="IIZ311" s="974"/>
      <c r="IJA311" s="974"/>
      <c r="IJB311" s="974"/>
      <c r="IJC311" s="974"/>
      <c r="IJD311" s="974"/>
      <c r="IJE311" s="974"/>
      <c r="IJF311" s="974"/>
      <c r="IJG311" s="974"/>
      <c r="IJH311" s="974"/>
      <c r="IJI311" s="974"/>
      <c r="IJJ311" s="974"/>
      <c r="IJK311" s="974"/>
      <c r="IJL311" s="974"/>
      <c r="IJM311" s="974"/>
      <c r="IJN311" s="974"/>
      <c r="IJO311" s="974"/>
      <c r="IJP311" s="974"/>
      <c r="IJQ311" s="974"/>
      <c r="IJR311" s="974"/>
      <c r="IJS311" s="974"/>
      <c r="IJT311" s="974"/>
      <c r="IJU311" s="974"/>
      <c r="IJV311" s="974"/>
      <c r="IJW311" s="974"/>
      <c r="IJX311" s="974"/>
      <c r="IJY311" s="974"/>
      <c r="IJZ311" s="974"/>
      <c r="IKA311" s="974"/>
      <c r="IKB311" s="974"/>
      <c r="IKC311" s="974"/>
      <c r="IKD311" s="974"/>
      <c r="IKE311" s="974"/>
      <c r="IKF311" s="974"/>
      <c r="IKG311" s="974"/>
      <c r="IKH311" s="974"/>
      <c r="IKI311" s="974"/>
      <c r="IKJ311" s="974"/>
      <c r="IKK311" s="974"/>
      <c r="IKL311" s="974"/>
      <c r="IKM311" s="974"/>
      <c r="IKN311" s="974"/>
      <c r="IKO311" s="974"/>
      <c r="IKP311" s="974"/>
      <c r="IKQ311" s="974"/>
      <c r="IKR311" s="974"/>
      <c r="IKS311" s="974"/>
      <c r="IKT311" s="974"/>
      <c r="IKU311" s="974"/>
      <c r="IKV311" s="974"/>
      <c r="IKW311" s="974"/>
      <c r="IKX311" s="974"/>
      <c r="IKY311" s="974"/>
      <c r="IKZ311" s="974"/>
      <c r="ILA311" s="974"/>
      <c r="ILB311" s="974"/>
      <c r="ILC311" s="974"/>
      <c r="ILD311" s="974"/>
      <c r="ILE311" s="974"/>
      <c r="ILF311" s="974"/>
      <c r="ILG311" s="974"/>
      <c r="ILH311" s="974"/>
      <c r="ILI311" s="974"/>
      <c r="ILJ311" s="974"/>
      <c r="ILK311" s="974"/>
      <c r="ILL311" s="974"/>
      <c r="ILM311" s="974"/>
      <c r="ILN311" s="974"/>
      <c r="ILO311" s="974"/>
      <c r="ILP311" s="974"/>
      <c r="ILQ311" s="974"/>
      <c r="ILR311" s="974"/>
      <c r="ILS311" s="974"/>
      <c r="ILT311" s="974"/>
      <c r="ILU311" s="974"/>
      <c r="ILV311" s="974"/>
      <c r="ILW311" s="974"/>
      <c r="ILX311" s="974"/>
      <c r="ILY311" s="974"/>
      <c r="ILZ311" s="974"/>
      <c r="IMA311" s="974"/>
      <c r="IMB311" s="974"/>
      <c r="IMC311" s="974"/>
      <c r="IMD311" s="974"/>
      <c r="IME311" s="974"/>
      <c r="IMF311" s="974"/>
      <c r="IMG311" s="974"/>
      <c r="IMH311" s="974"/>
      <c r="IMI311" s="974"/>
      <c r="IMJ311" s="974"/>
      <c r="IMK311" s="974"/>
      <c r="IML311" s="974"/>
      <c r="IMM311" s="974"/>
      <c r="IMN311" s="974"/>
      <c r="IMO311" s="974"/>
      <c r="IMP311" s="974"/>
      <c r="IMQ311" s="974"/>
      <c r="IMR311" s="974"/>
      <c r="IMS311" s="974"/>
      <c r="IMT311" s="974"/>
      <c r="IMU311" s="974"/>
      <c r="IMV311" s="974"/>
      <c r="IMW311" s="974"/>
      <c r="IMX311" s="974"/>
      <c r="IMY311" s="974"/>
      <c r="IMZ311" s="974"/>
      <c r="INA311" s="974"/>
      <c r="INB311" s="974"/>
      <c r="INC311" s="974"/>
      <c r="IND311" s="974"/>
      <c r="INE311" s="974"/>
      <c r="INF311" s="974"/>
      <c r="ING311" s="974"/>
      <c r="INH311" s="974"/>
      <c r="INI311" s="974"/>
      <c r="INJ311" s="974"/>
      <c r="INK311" s="974"/>
      <c r="INL311" s="974"/>
      <c r="INM311" s="974"/>
      <c r="INN311" s="974"/>
      <c r="INO311" s="974"/>
      <c r="INP311" s="974"/>
      <c r="INQ311" s="974"/>
      <c r="INR311" s="974"/>
      <c r="INS311" s="974"/>
      <c r="INT311" s="974"/>
      <c r="INU311" s="974"/>
      <c r="INV311" s="974"/>
      <c r="INW311" s="974"/>
      <c r="INX311" s="974"/>
      <c r="INY311" s="974"/>
      <c r="INZ311" s="974"/>
      <c r="IOA311" s="974"/>
      <c r="IOB311" s="974"/>
      <c r="IOC311" s="974"/>
      <c r="IOD311" s="974"/>
      <c r="IOE311" s="974"/>
      <c r="IOF311" s="974"/>
      <c r="IOG311" s="974"/>
      <c r="IOH311" s="974"/>
      <c r="IOI311" s="974"/>
      <c r="IOJ311" s="974"/>
      <c r="IOK311" s="974"/>
      <c r="IOL311" s="974"/>
      <c r="IOM311" s="974"/>
      <c r="ION311" s="974"/>
      <c r="IOO311" s="974"/>
      <c r="IOP311" s="974"/>
      <c r="IOQ311" s="974"/>
      <c r="IOR311" s="974"/>
      <c r="IOS311" s="974"/>
      <c r="IOT311" s="974"/>
      <c r="IOU311" s="974"/>
      <c r="IOV311" s="974"/>
      <c r="IOW311" s="974"/>
      <c r="IOX311" s="974"/>
      <c r="IOY311" s="974"/>
      <c r="IOZ311" s="974"/>
      <c r="IPA311" s="974"/>
      <c r="IPB311" s="974"/>
      <c r="IPC311" s="974"/>
      <c r="IPD311" s="974"/>
      <c r="IPE311" s="974"/>
      <c r="IPF311" s="974"/>
      <c r="IPG311" s="974"/>
      <c r="IPH311" s="974"/>
      <c r="IPI311" s="974"/>
      <c r="IPJ311" s="974"/>
      <c r="IPK311" s="974"/>
      <c r="IPL311" s="974"/>
      <c r="IPM311" s="974"/>
      <c r="IPN311" s="974"/>
      <c r="IPO311" s="974"/>
      <c r="IPP311" s="974"/>
      <c r="IPQ311" s="974"/>
      <c r="IPR311" s="974"/>
      <c r="IPS311" s="974"/>
      <c r="IPT311" s="974"/>
      <c r="IPU311" s="974"/>
      <c r="IPV311" s="974"/>
      <c r="IPW311" s="974"/>
      <c r="IPX311" s="974"/>
      <c r="IPY311" s="974"/>
      <c r="IPZ311" s="974"/>
      <c r="IQA311" s="974"/>
      <c r="IQB311" s="974"/>
      <c r="IQC311" s="974"/>
      <c r="IQD311" s="974"/>
      <c r="IQE311" s="974"/>
      <c r="IQF311" s="974"/>
      <c r="IQG311" s="974"/>
      <c r="IQH311" s="974"/>
      <c r="IQI311" s="974"/>
      <c r="IQJ311" s="974"/>
      <c r="IQK311" s="974"/>
      <c r="IQL311" s="974"/>
      <c r="IQM311" s="974"/>
      <c r="IQN311" s="974"/>
      <c r="IQO311" s="974"/>
      <c r="IQP311" s="974"/>
      <c r="IQQ311" s="974"/>
      <c r="IQR311" s="974"/>
      <c r="IQS311" s="974"/>
      <c r="IQT311" s="974"/>
      <c r="IQU311" s="974"/>
      <c r="IQV311" s="974"/>
      <c r="IQW311" s="974"/>
      <c r="IQX311" s="974"/>
      <c r="IQY311" s="974"/>
      <c r="IQZ311" s="974"/>
      <c r="IRA311" s="974"/>
      <c r="IRB311" s="974"/>
      <c r="IRC311" s="974"/>
      <c r="IRD311" s="974"/>
      <c r="IRE311" s="974"/>
      <c r="IRF311" s="974"/>
      <c r="IRG311" s="974"/>
      <c r="IRH311" s="974"/>
      <c r="IRI311" s="974"/>
      <c r="IRJ311" s="974"/>
      <c r="IRK311" s="974"/>
      <c r="IRL311" s="974"/>
      <c r="IRM311" s="974"/>
      <c r="IRN311" s="974"/>
      <c r="IRO311" s="974"/>
      <c r="IRP311" s="974"/>
      <c r="IRQ311" s="974"/>
      <c r="IRR311" s="974"/>
      <c r="IRS311" s="974"/>
      <c r="IRT311" s="974"/>
      <c r="IRU311" s="974"/>
      <c r="IRV311" s="974"/>
      <c r="IRW311" s="974"/>
      <c r="IRX311" s="974"/>
      <c r="IRY311" s="974"/>
      <c r="IRZ311" s="974"/>
      <c r="ISA311" s="974"/>
      <c r="ISB311" s="974"/>
      <c r="ISC311" s="974"/>
      <c r="ISD311" s="974"/>
      <c r="ISE311" s="974"/>
      <c r="ISF311" s="974"/>
      <c r="ISG311" s="974"/>
      <c r="ISH311" s="974"/>
      <c r="ISI311" s="974"/>
      <c r="ISJ311" s="974"/>
      <c r="ISK311" s="974"/>
      <c r="ISL311" s="974"/>
      <c r="ISM311" s="974"/>
      <c r="ISN311" s="974"/>
      <c r="ISO311" s="974"/>
      <c r="ISP311" s="974"/>
      <c r="ISQ311" s="974"/>
      <c r="ISR311" s="974"/>
      <c r="ISS311" s="974"/>
      <c r="IST311" s="974"/>
      <c r="ISU311" s="974"/>
      <c r="ISV311" s="974"/>
      <c r="ISW311" s="974"/>
      <c r="ISX311" s="974"/>
      <c r="ISY311" s="974"/>
      <c r="ISZ311" s="974"/>
      <c r="ITA311" s="974"/>
      <c r="ITB311" s="974"/>
      <c r="ITC311" s="974"/>
      <c r="ITD311" s="974"/>
      <c r="ITE311" s="974"/>
      <c r="ITF311" s="974"/>
      <c r="ITG311" s="974"/>
      <c r="ITH311" s="974"/>
      <c r="ITI311" s="974"/>
      <c r="ITJ311" s="974"/>
      <c r="ITK311" s="974"/>
      <c r="ITL311" s="974"/>
      <c r="ITM311" s="974"/>
      <c r="ITN311" s="974"/>
      <c r="ITO311" s="974"/>
      <c r="ITP311" s="974"/>
      <c r="ITQ311" s="974"/>
      <c r="ITR311" s="974"/>
      <c r="ITS311" s="974"/>
      <c r="ITT311" s="974"/>
      <c r="ITU311" s="974"/>
      <c r="ITV311" s="974"/>
      <c r="ITW311" s="974"/>
      <c r="ITX311" s="974"/>
      <c r="ITY311" s="974"/>
      <c r="ITZ311" s="974"/>
      <c r="IUA311" s="974"/>
      <c r="IUB311" s="974"/>
      <c r="IUC311" s="974"/>
      <c r="IUD311" s="974"/>
      <c r="IUE311" s="974"/>
      <c r="IUF311" s="974"/>
      <c r="IUG311" s="974"/>
      <c r="IUH311" s="974"/>
      <c r="IUI311" s="974"/>
      <c r="IUJ311" s="974"/>
      <c r="IUK311" s="974"/>
      <c r="IUL311" s="974"/>
      <c r="IUM311" s="974"/>
      <c r="IUN311" s="974"/>
      <c r="IUO311" s="974"/>
      <c r="IUP311" s="974"/>
      <c r="IUQ311" s="974"/>
      <c r="IUR311" s="974"/>
      <c r="IUS311" s="974"/>
      <c r="IUT311" s="974"/>
      <c r="IUU311" s="974"/>
      <c r="IUV311" s="974"/>
      <c r="IUW311" s="974"/>
      <c r="IUX311" s="974"/>
      <c r="IUY311" s="974"/>
      <c r="IUZ311" s="974"/>
      <c r="IVA311" s="974"/>
      <c r="IVB311" s="974"/>
      <c r="IVC311" s="974"/>
      <c r="IVD311" s="974"/>
      <c r="IVE311" s="974"/>
      <c r="IVF311" s="974"/>
      <c r="IVG311" s="974"/>
      <c r="IVH311" s="974"/>
      <c r="IVI311" s="974"/>
      <c r="IVJ311" s="974"/>
      <c r="IVK311" s="974"/>
      <c r="IVL311" s="974"/>
      <c r="IVM311" s="974"/>
      <c r="IVN311" s="974"/>
      <c r="IVO311" s="974"/>
      <c r="IVP311" s="974"/>
      <c r="IVQ311" s="974"/>
      <c r="IVR311" s="974"/>
      <c r="IVS311" s="974"/>
      <c r="IVT311" s="974"/>
      <c r="IVU311" s="974"/>
      <c r="IVV311" s="974"/>
      <c r="IVW311" s="974"/>
      <c r="IVX311" s="974"/>
      <c r="IVY311" s="974"/>
      <c r="IVZ311" s="974"/>
      <c r="IWA311" s="974"/>
      <c r="IWB311" s="974"/>
      <c r="IWC311" s="974"/>
      <c r="IWD311" s="974"/>
      <c r="IWE311" s="974"/>
      <c r="IWF311" s="974"/>
      <c r="IWG311" s="974"/>
      <c r="IWH311" s="974"/>
      <c r="IWI311" s="974"/>
      <c r="IWJ311" s="974"/>
      <c r="IWK311" s="974"/>
      <c r="IWL311" s="974"/>
      <c r="IWM311" s="974"/>
      <c r="IWN311" s="974"/>
      <c r="IWO311" s="974"/>
      <c r="IWP311" s="974"/>
      <c r="IWQ311" s="974"/>
      <c r="IWR311" s="974"/>
      <c r="IWS311" s="974"/>
      <c r="IWT311" s="974"/>
      <c r="IWU311" s="974"/>
      <c r="IWV311" s="974"/>
      <c r="IWW311" s="974"/>
      <c r="IWX311" s="974"/>
      <c r="IWY311" s="974"/>
      <c r="IWZ311" s="974"/>
      <c r="IXA311" s="974"/>
      <c r="IXB311" s="974"/>
      <c r="IXC311" s="974"/>
      <c r="IXD311" s="974"/>
      <c r="IXE311" s="974"/>
      <c r="IXF311" s="974"/>
      <c r="IXG311" s="974"/>
      <c r="IXH311" s="974"/>
      <c r="IXI311" s="974"/>
      <c r="IXJ311" s="974"/>
      <c r="IXK311" s="974"/>
      <c r="IXL311" s="974"/>
      <c r="IXM311" s="974"/>
      <c r="IXN311" s="974"/>
      <c r="IXO311" s="974"/>
      <c r="IXP311" s="974"/>
      <c r="IXQ311" s="974"/>
      <c r="IXR311" s="974"/>
      <c r="IXS311" s="974"/>
      <c r="IXT311" s="974"/>
      <c r="IXU311" s="974"/>
      <c r="IXV311" s="974"/>
      <c r="IXW311" s="974"/>
      <c r="IXX311" s="974"/>
      <c r="IXY311" s="974"/>
      <c r="IXZ311" s="974"/>
      <c r="IYA311" s="974"/>
      <c r="IYB311" s="974"/>
      <c r="IYC311" s="974"/>
      <c r="IYD311" s="974"/>
      <c r="IYE311" s="974"/>
      <c r="IYF311" s="974"/>
      <c r="IYG311" s="974"/>
      <c r="IYH311" s="974"/>
      <c r="IYI311" s="974"/>
      <c r="IYJ311" s="974"/>
      <c r="IYK311" s="974"/>
      <c r="IYL311" s="974"/>
      <c r="IYM311" s="974"/>
      <c r="IYN311" s="974"/>
      <c r="IYO311" s="974"/>
      <c r="IYP311" s="974"/>
      <c r="IYQ311" s="974"/>
      <c r="IYR311" s="974"/>
      <c r="IYS311" s="974"/>
      <c r="IYT311" s="974"/>
      <c r="IYU311" s="974"/>
      <c r="IYV311" s="974"/>
      <c r="IYW311" s="974"/>
      <c r="IYX311" s="974"/>
      <c r="IYY311" s="974"/>
      <c r="IYZ311" s="974"/>
      <c r="IZA311" s="974"/>
      <c r="IZB311" s="974"/>
      <c r="IZC311" s="974"/>
      <c r="IZD311" s="974"/>
      <c r="IZE311" s="974"/>
      <c r="IZF311" s="974"/>
      <c r="IZG311" s="974"/>
      <c r="IZH311" s="974"/>
      <c r="IZI311" s="974"/>
      <c r="IZJ311" s="974"/>
      <c r="IZK311" s="974"/>
      <c r="IZL311" s="974"/>
      <c r="IZM311" s="974"/>
      <c r="IZN311" s="974"/>
      <c r="IZO311" s="974"/>
      <c r="IZP311" s="974"/>
      <c r="IZQ311" s="974"/>
      <c r="IZR311" s="974"/>
      <c r="IZS311" s="974"/>
      <c r="IZT311" s="974"/>
      <c r="IZU311" s="974"/>
      <c r="IZV311" s="974"/>
      <c r="IZW311" s="974"/>
      <c r="IZX311" s="974"/>
      <c r="IZY311" s="974"/>
      <c r="IZZ311" s="974"/>
      <c r="JAA311" s="974"/>
      <c r="JAB311" s="974"/>
      <c r="JAC311" s="974"/>
      <c r="JAD311" s="974"/>
      <c r="JAE311" s="974"/>
      <c r="JAF311" s="974"/>
      <c r="JAG311" s="974"/>
      <c r="JAH311" s="974"/>
      <c r="JAI311" s="974"/>
      <c r="JAJ311" s="974"/>
      <c r="JAK311" s="974"/>
      <c r="JAL311" s="974"/>
      <c r="JAM311" s="974"/>
      <c r="JAN311" s="974"/>
      <c r="JAO311" s="974"/>
      <c r="JAP311" s="974"/>
      <c r="JAQ311" s="974"/>
      <c r="JAR311" s="974"/>
      <c r="JAS311" s="974"/>
      <c r="JAT311" s="974"/>
      <c r="JAU311" s="974"/>
      <c r="JAV311" s="974"/>
      <c r="JAW311" s="974"/>
      <c r="JAX311" s="974"/>
      <c r="JAY311" s="974"/>
      <c r="JAZ311" s="974"/>
      <c r="JBA311" s="974"/>
      <c r="JBB311" s="974"/>
      <c r="JBC311" s="974"/>
      <c r="JBD311" s="974"/>
      <c r="JBE311" s="974"/>
      <c r="JBF311" s="974"/>
      <c r="JBG311" s="974"/>
      <c r="JBH311" s="974"/>
      <c r="JBI311" s="974"/>
      <c r="JBJ311" s="974"/>
      <c r="JBK311" s="974"/>
      <c r="JBL311" s="974"/>
      <c r="JBM311" s="974"/>
      <c r="JBN311" s="974"/>
      <c r="JBO311" s="974"/>
      <c r="JBP311" s="974"/>
      <c r="JBQ311" s="974"/>
      <c r="JBR311" s="974"/>
      <c r="JBS311" s="974"/>
      <c r="JBT311" s="974"/>
      <c r="JBU311" s="974"/>
      <c r="JBV311" s="974"/>
      <c r="JBW311" s="974"/>
      <c r="JBX311" s="974"/>
      <c r="JBY311" s="974"/>
      <c r="JBZ311" s="974"/>
      <c r="JCA311" s="974"/>
      <c r="JCB311" s="974"/>
      <c r="JCC311" s="974"/>
      <c r="JCD311" s="974"/>
      <c r="JCE311" s="974"/>
      <c r="JCF311" s="974"/>
      <c r="JCG311" s="974"/>
      <c r="JCH311" s="974"/>
      <c r="JCI311" s="974"/>
      <c r="JCJ311" s="974"/>
      <c r="JCK311" s="974"/>
      <c r="JCL311" s="974"/>
      <c r="JCM311" s="974"/>
      <c r="JCN311" s="974"/>
      <c r="JCO311" s="974"/>
      <c r="JCP311" s="974"/>
      <c r="JCQ311" s="974"/>
      <c r="JCR311" s="974"/>
      <c r="JCS311" s="974"/>
      <c r="JCT311" s="974"/>
      <c r="JCU311" s="974"/>
      <c r="JCV311" s="974"/>
      <c r="JCW311" s="974"/>
      <c r="JCX311" s="974"/>
      <c r="JCY311" s="974"/>
      <c r="JCZ311" s="974"/>
      <c r="JDA311" s="974"/>
      <c r="JDB311" s="974"/>
      <c r="JDC311" s="974"/>
      <c r="JDD311" s="974"/>
      <c r="JDE311" s="974"/>
      <c r="JDF311" s="974"/>
      <c r="JDG311" s="974"/>
      <c r="JDH311" s="974"/>
      <c r="JDI311" s="974"/>
      <c r="JDJ311" s="974"/>
      <c r="JDK311" s="974"/>
      <c r="JDL311" s="974"/>
      <c r="JDM311" s="974"/>
      <c r="JDN311" s="974"/>
      <c r="JDO311" s="974"/>
      <c r="JDP311" s="974"/>
      <c r="JDQ311" s="974"/>
      <c r="JDR311" s="974"/>
      <c r="JDS311" s="974"/>
      <c r="JDT311" s="974"/>
      <c r="JDU311" s="974"/>
      <c r="JDV311" s="974"/>
      <c r="JDW311" s="974"/>
      <c r="JDX311" s="974"/>
      <c r="JDY311" s="974"/>
      <c r="JDZ311" s="974"/>
      <c r="JEA311" s="974"/>
      <c r="JEB311" s="974"/>
      <c r="JEC311" s="974"/>
      <c r="JED311" s="974"/>
      <c r="JEE311" s="974"/>
      <c r="JEF311" s="974"/>
      <c r="JEG311" s="974"/>
      <c r="JEH311" s="974"/>
      <c r="JEI311" s="974"/>
      <c r="JEJ311" s="974"/>
      <c r="JEK311" s="974"/>
      <c r="JEL311" s="974"/>
      <c r="JEM311" s="974"/>
      <c r="JEN311" s="974"/>
      <c r="JEO311" s="974"/>
      <c r="JEP311" s="974"/>
      <c r="JEQ311" s="974"/>
      <c r="JER311" s="974"/>
      <c r="JES311" s="974"/>
      <c r="JET311" s="974"/>
      <c r="JEU311" s="974"/>
      <c r="JEV311" s="974"/>
      <c r="JEW311" s="974"/>
      <c r="JEX311" s="974"/>
      <c r="JEY311" s="974"/>
      <c r="JEZ311" s="974"/>
      <c r="JFA311" s="974"/>
      <c r="JFB311" s="974"/>
      <c r="JFC311" s="974"/>
      <c r="JFD311" s="974"/>
      <c r="JFE311" s="974"/>
      <c r="JFF311" s="974"/>
      <c r="JFG311" s="974"/>
      <c r="JFH311" s="974"/>
      <c r="JFI311" s="974"/>
      <c r="JFJ311" s="974"/>
      <c r="JFK311" s="974"/>
      <c r="JFL311" s="974"/>
      <c r="JFM311" s="974"/>
      <c r="JFN311" s="974"/>
      <c r="JFO311" s="974"/>
      <c r="JFP311" s="974"/>
      <c r="JFQ311" s="974"/>
      <c r="JFR311" s="974"/>
      <c r="JFS311" s="974"/>
      <c r="JFT311" s="974"/>
      <c r="JFU311" s="974"/>
      <c r="JFV311" s="974"/>
      <c r="JFW311" s="974"/>
      <c r="JFX311" s="974"/>
      <c r="JFY311" s="974"/>
      <c r="JFZ311" s="974"/>
      <c r="JGA311" s="974"/>
      <c r="JGB311" s="974"/>
      <c r="JGC311" s="974"/>
      <c r="JGD311" s="974"/>
      <c r="JGE311" s="974"/>
      <c r="JGF311" s="974"/>
      <c r="JGG311" s="974"/>
      <c r="JGH311" s="974"/>
      <c r="JGI311" s="974"/>
      <c r="JGJ311" s="974"/>
      <c r="JGK311" s="974"/>
      <c r="JGL311" s="974"/>
      <c r="JGM311" s="974"/>
      <c r="JGN311" s="974"/>
      <c r="JGO311" s="974"/>
      <c r="JGP311" s="974"/>
      <c r="JGQ311" s="974"/>
      <c r="JGR311" s="974"/>
      <c r="JGS311" s="974"/>
      <c r="JGT311" s="974"/>
      <c r="JGU311" s="974"/>
      <c r="JGV311" s="974"/>
      <c r="JGW311" s="974"/>
      <c r="JGX311" s="974"/>
      <c r="JGY311" s="974"/>
      <c r="JGZ311" s="974"/>
      <c r="JHA311" s="974"/>
      <c r="JHB311" s="974"/>
      <c r="JHC311" s="974"/>
      <c r="JHD311" s="974"/>
      <c r="JHE311" s="974"/>
      <c r="JHF311" s="974"/>
      <c r="JHG311" s="974"/>
      <c r="JHH311" s="974"/>
      <c r="JHI311" s="974"/>
      <c r="JHJ311" s="974"/>
      <c r="JHK311" s="974"/>
      <c r="JHL311" s="974"/>
      <c r="JHM311" s="974"/>
      <c r="JHN311" s="974"/>
      <c r="JHO311" s="974"/>
      <c r="JHP311" s="974"/>
      <c r="JHQ311" s="974"/>
      <c r="JHR311" s="974"/>
      <c r="JHS311" s="974"/>
      <c r="JHT311" s="974"/>
      <c r="JHU311" s="974"/>
      <c r="JHV311" s="974"/>
      <c r="JHW311" s="974"/>
      <c r="JHX311" s="974"/>
      <c r="JHY311" s="974"/>
      <c r="JHZ311" s="974"/>
      <c r="JIA311" s="974"/>
      <c r="JIB311" s="974"/>
      <c r="JIC311" s="974"/>
      <c r="JID311" s="974"/>
      <c r="JIE311" s="974"/>
      <c r="JIF311" s="974"/>
      <c r="JIG311" s="974"/>
      <c r="JIH311" s="974"/>
      <c r="JII311" s="974"/>
      <c r="JIJ311" s="974"/>
      <c r="JIK311" s="974"/>
      <c r="JIL311" s="974"/>
      <c r="JIM311" s="974"/>
      <c r="JIN311" s="974"/>
      <c r="JIO311" s="974"/>
      <c r="JIP311" s="974"/>
      <c r="JIQ311" s="974"/>
      <c r="JIR311" s="974"/>
      <c r="JIS311" s="974"/>
      <c r="JIT311" s="974"/>
      <c r="JIU311" s="974"/>
      <c r="JIV311" s="974"/>
      <c r="JIW311" s="974"/>
      <c r="JIX311" s="974"/>
      <c r="JIY311" s="974"/>
      <c r="JIZ311" s="974"/>
      <c r="JJA311" s="974"/>
      <c r="JJB311" s="974"/>
      <c r="JJC311" s="974"/>
      <c r="JJD311" s="974"/>
      <c r="JJE311" s="974"/>
      <c r="JJF311" s="974"/>
      <c r="JJG311" s="974"/>
      <c r="JJH311" s="974"/>
      <c r="JJI311" s="974"/>
      <c r="JJJ311" s="974"/>
      <c r="JJK311" s="974"/>
      <c r="JJL311" s="974"/>
      <c r="JJM311" s="974"/>
      <c r="JJN311" s="974"/>
      <c r="JJO311" s="974"/>
      <c r="JJP311" s="974"/>
      <c r="JJQ311" s="974"/>
      <c r="JJR311" s="974"/>
      <c r="JJS311" s="974"/>
      <c r="JJT311" s="974"/>
      <c r="JJU311" s="974"/>
      <c r="JJV311" s="974"/>
      <c r="JJW311" s="974"/>
      <c r="JJX311" s="974"/>
      <c r="JJY311" s="974"/>
      <c r="JJZ311" s="974"/>
      <c r="JKA311" s="974"/>
      <c r="JKB311" s="974"/>
      <c r="JKC311" s="974"/>
      <c r="JKD311" s="974"/>
      <c r="JKE311" s="974"/>
      <c r="JKF311" s="974"/>
      <c r="JKG311" s="974"/>
      <c r="JKH311" s="974"/>
      <c r="JKI311" s="974"/>
      <c r="JKJ311" s="974"/>
      <c r="JKK311" s="974"/>
      <c r="JKL311" s="974"/>
      <c r="JKM311" s="974"/>
      <c r="JKN311" s="974"/>
      <c r="JKO311" s="974"/>
      <c r="JKP311" s="974"/>
      <c r="JKQ311" s="974"/>
      <c r="JKR311" s="974"/>
      <c r="JKS311" s="974"/>
      <c r="JKT311" s="974"/>
      <c r="JKU311" s="974"/>
      <c r="JKV311" s="974"/>
      <c r="JKW311" s="974"/>
      <c r="JKX311" s="974"/>
      <c r="JKY311" s="974"/>
      <c r="JKZ311" s="974"/>
      <c r="JLA311" s="974"/>
      <c r="JLB311" s="974"/>
      <c r="JLC311" s="974"/>
      <c r="JLD311" s="974"/>
      <c r="JLE311" s="974"/>
      <c r="JLF311" s="974"/>
      <c r="JLG311" s="974"/>
      <c r="JLH311" s="974"/>
      <c r="JLI311" s="974"/>
      <c r="JLJ311" s="974"/>
      <c r="JLK311" s="974"/>
      <c r="JLL311" s="974"/>
      <c r="JLM311" s="974"/>
      <c r="JLN311" s="974"/>
      <c r="JLO311" s="974"/>
      <c r="JLP311" s="974"/>
      <c r="JLQ311" s="974"/>
      <c r="JLR311" s="974"/>
      <c r="JLS311" s="974"/>
      <c r="JLT311" s="974"/>
      <c r="JLU311" s="974"/>
      <c r="JLV311" s="974"/>
      <c r="JLW311" s="974"/>
      <c r="JLX311" s="974"/>
      <c r="JLY311" s="974"/>
      <c r="JLZ311" s="974"/>
      <c r="JMA311" s="974"/>
      <c r="JMB311" s="974"/>
      <c r="JMC311" s="974"/>
      <c r="JMD311" s="974"/>
      <c r="JME311" s="974"/>
      <c r="JMF311" s="974"/>
      <c r="JMG311" s="974"/>
      <c r="JMH311" s="974"/>
      <c r="JMI311" s="974"/>
      <c r="JMJ311" s="974"/>
      <c r="JMK311" s="974"/>
      <c r="JML311" s="974"/>
      <c r="JMM311" s="974"/>
      <c r="JMN311" s="974"/>
      <c r="JMO311" s="974"/>
      <c r="JMP311" s="974"/>
      <c r="JMQ311" s="974"/>
      <c r="JMR311" s="974"/>
      <c r="JMS311" s="974"/>
      <c r="JMT311" s="974"/>
      <c r="JMU311" s="974"/>
      <c r="JMV311" s="974"/>
      <c r="JMW311" s="974"/>
      <c r="JMX311" s="974"/>
      <c r="JMY311" s="974"/>
      <c r="JMZ311" s="974"/>
      <c r="JNA311" s="974"/>
      <c r="JNB311" s="974"/>
      <c r="JNC311" s="974"/>
      <c r="JND311" s="974"/>
      <c r="JNE311" s="974"/>
      <c r="JNF311" s="974"/>
      <c r="JNG311" s="974"/>
      <c r="JNH311" s="974"/>
      <c r="JNI311" s="974"/>
      <c r="JNJ311" s="974"/>
      <c r="JNK311" s="974"/>
      <c r="JNL311" s="974"/>
      <c r="JNM311" s="974"/>
      <c r="JNN311" s="974"/>
      <c r="JNO311" s="974"/>
      <c r="JNP311" s="974"/>
      <c r="JNQ311" s="974"/>
      <c r="JNR311" s="974"/>
      <c r="JNS311" s="974"/>
      <c r="JNT311" s="974"/>
      <c r="JNU311" s="974"/>
      <c r="JNV311" s="974"/>
      <c r="JNW311" s="974"/>
      <c r="JNX311" s="974"/>
      <c r="JNY311" s="974"/>
      <c r="JNZ311" s="974"/>
      <c r="JOA311" s="974"/>
      <c r="JOB311" s="974"/>
      <c r="JOC311" s="974"/>
      <c r="JOD311" s="974"/>
      <c r="JOE311" s="974"/>
      <c r="JOF311" s="974"/>
      <c r="JOG311" s="974"/>
      <c r="JOH311" s="974"/>
      <c r="JOI311" s="974"/>
      <c r="JOJ311" s="974"/>
      <c r="JOK311" s="974"/>
      <c r="JOL311" s="974"/>
      <c r="JOM311" s="974"/>
      <c r="JON311" s="974"/>
      <c r="JOO311" s="974"/>
      <c r="JOP311" s="974"/>
      <c r="JOQ311" s="974"/>
      <c r="JOR311" s="974"/>
      <c r="JOS311" s="974"/>
      <c r="JOT311" s="974"/>
      <c r="JOU311" s="974"/>
      <c r="JOV311" s="974"/>
      <c r="JOW311" s="974"/>
      <c r="JOX311" s="974"/>
      <c r="JOY311" s="974"/>
      <c r="JOZ311" s="974"/>
      <c r="JPA311" s="974"/>
      <c r="JPB311" s="974"/>
      <c r="JPC311" s="974"/>
      <c r="JPD311" s="974"/>
      <c r="JPE311" s="974"/>
      <c r="JPF311" s="974"/>
      <c r="JPG311" s="974"/>
      <c r="JPH311" s="974"/>
      <c r="JPI311" s="974"/>
      <c r="JPJ311" s="974"/>
      <c r="JPK311" s="974"/>
      <c r="JPL311" s="974"/>
      <c r="JPM311" s="974"/>
      <c r="JPN311" s="974"/>
      <c r="JPO311" s="974"/>
      <c r="JPP311" s="974"/>
      <c r="JPQ311" s="974"/>
      <c r="JPR311" s="974"/>
      <c r="JPS311" s="974"/>
      <c r="JPT311" s="974"/>
      <c r="JPU311" s="974"/>
      <c r="JPV311" s="974"/>
      <c r="JPW311" s="974"/>
      <c r="JPX311" s="974"/>
      <c r="JPY311" s="974"/>
      <c r="JPZ311" s="974"/>
      <c r="JQA311" s="974"/>
      <c r="JQB311" s="974"/>
      <c r="JQC311" s="974"/>
      <c r="JQD311" s="974"/>
      <c r="JQE311" s="974"/>
      <c r="JQF311" s="974"/>
      <c r="JQG311" s="974"/>
      <c r="JQH311" s="974"/>
      <c r="JQI311" s="974"/>
      <c r="JQJ311" s="974"/>
      <c r="JQK311" s="974"/>
      <c r="JQL311" s="974"/>
      <c r="JQM311" s="974"/>
      <c r="JQN311" s="974"/>
      <c r="JQO311" s="974"/>
      <c r="JQP311" s="974"/>
      <c r="JQQ311" s="974"/>
      <c r="JQR311" s="974"/>
      <c r="JQS311" s="974"/>
      <c r="JQT311" s="974"/>
      <c r="JQU311" s="974"/>
      <c r="JQV311" s="974"/>
      <c r="JQW311" s="974"/>
      <c r="JQX311" s="974"/>
      <c r="JQY311" s="974"/>
      <c r="JQZ311" s="974"/>
      <c r="JRA311" s="974"/>
      <c r="JRB311" s="974"/>
      <c r="JRC311" s="974"/>
      <c r="JRD311" s="974"/>
      <c r="JRE311" s="974"/>
      <c r="JRF311" s="974"/>
      <c r="JRG311" s="974"/>
      <c r="JRH311" s="974"/>
      <c r="JRI311" s="974"/>
      <c r="JRJ311" s="974"/>
      <c r="JRK311" s="974"/>
      <c r="JRL311" s="974"/>
      <c r="JRM311" s="974"/>
      <c r="JRN311" s="974"/>
      <c r="JRO311" s="974"/>
      <c r="JRP311" s="974"/>
      <c r="JRQ311" s="974"/>
      <c r="JRR311" s="974"/>
      <c r="JRS311" s="974"/>
      <c r="JRT311" s="974"/>
      <c r="JRU311" s="974"/>
      <c r="JRV311" s="974"/>
      <c r="JRW311" s="974"/>
      <c r="JRX311" s="974"/>
      <c r="JRY311" s="974"/>
      <c r="JRZ311" s="974"/>
      <c r="JSA311" s="974"/>
      <c r="JSB311" s="974"/>
      <c r="JSC311" s="974"/>
      <c r="JSD311" s="974"/>
      <c r="JSE311" s="974"/>
      <c r="JSF311" s="974"/>
      <c r="JSG311" s="974"/>
      <c r="JSH311" s="974"/>
      <c r="JSI311" s="974"/>
      <c r="JSJ311" s="974"/>
      <c r="JSK311" s="974"/>
      <c r="JSL311" s="974"/>
      <c r="JSM311" s="974"/>
      <c r="JSN311" s="974"/>
      <c r="JSO311" s="974"/>
      <c r="JSP311" s="974"/>
      <c r="JSQ311" s="974"/>
      <c r="JSR311" s="974"/>
      <c r="JSS311" s="974"/>
      <c r="JST311" s="974"/>
      <c r="JSU311" s="974"/>
      <c r="JSV311" s="974"/>
      <c r="JSW311" s="974"/>
      <c r="JSX311" s="974"/>
      <c r="JSY311" s="974"/>
      <c r="JSZ311" s="974"/>
      <c r="JTA311" s="974"/>
      <c r="JTB311" s="974"/>
      <c r="JTC311" s="974"/>
      <c r="JTD311" s="974"/>
      <c r="JTE311" s="974"/>
      <c r="JTF311" s="974"/>
      <c r="JTG311" s="974"/>
      <c r="JTH311" s="974"/>
      <c r="JTI311" s="974"/>
      <c r="JTJ311" s="974"/>
      <c r="JTK311" s="974"/>
      <c r="JTL311" s="974"/>
      <c r="JTM311" s="974"/>
      <c r="JTN311" s="974"/>
      <c r="JTO311" s="974"/>
      <c r="JTP311" s="974"/>
      <c r="JTQ311" s="974"/>
      <c r="JTR311" s="974"/>
      <c r="JTS311" s="974"/>
      <c r="JTT311" s="974"/>
      <c r="JTU311" s="974"/>
      <c r="JTV311" s="974"/>
      <c r="JTW311" s="974"/>
      <c r="JTX311" s="974"/>
      <c r="JTY311" s="974"/>
      <c r="JTZ311" s="974"/>
      <c r="JUA311" s="974"/>
      <c r="JUB311" s="974"/>
      <c r="JUC311" s="974"/>
      <c r="JUD311" s="974"/>
      <c r="JUE311" s="974"/>
      <c r="JUF311" s="974"/>
      <c r="JUG311" s="974"/>
      <c r="JUH311" s="974"/>
      <c r="JUI311" s="974"/>
      <c r="JUJ311" s="974"/>
      <c r="JUK311" s="974"/>
      <c r="JUL311" s="974"/>
      <c r="JUM311" s="974"/>
      <c r="JUN311" s="974"/>
      <c r="JUO311" s="974"/>
      <c r="JUP311" s="974"/>
      <c r="JUQ311" s="974"/>
      <c r="JUR311" s="974"/>
      <c r="JUS311" s="974"/>
      <c r="JUT311" s="974"/>
      <c r="JUU311" s="974"/>
      <c r="JUV311" s="974"/>
      <c r="JUW311" s="974"/>
      <c r="JUX311" s="974"/>
      <c r="JUY311" s="974"/>
      <c r="JUZ311" s="974"/>
      <c r="JVA311" s="974"/>
      <c r="JVB311" s="974"/>
      <c r="JVC311" s="974"/>
      <c r="JVD311" s="974"/>
      <c r="JVE311" s="974"/>
      <c r="JVF311" s="974"/>
      <c r="JVG311" s="974"/>
      <c r="JVH311" s="974"/>
      <c r="JVI311" s="974"/>
      <c r="JVJ311" s="974"/>
      <c r="JVK311" s="974"/>
      <c r="JVL311" s="974"/>
      <c r="JVM311" s="974"/>
      <c r="JVN311" s="974"/>
      <c r="JVO311" s="974"/>
      <c r="JVP311" s="974"/>
      <c r="JVQ311" s="974"/>
      <c r="JVR311" s="974"/>
      <c r="JVS311" s="974"/>
      <c r="JVT311" s="974"/>
      <c r="JVU311" s="974"/>
      <c r="JVV311" s="974"/>
      <c r="JVW311" s="974"/>
      <c r="JVX311" s="974"/>
      <c r="JVY311" s="974"/>
      <c r="JVZ311" s="974"/>
      <c r="JWA311" s="974"/>
      <c r="JWB311" s="974"/>
      <c r="JWC311" s="974"/>
      <c r="JWD311" s="974"/>
      <c r="JWE311" s="974"/>
      <c r="JWF311" s="974"/>
      <c r="JWG311" s="974"/>
      <c r="JWH311" s="974"/>
      <c r="JWI311" s="974"/>
      <c r="JWJ311" s="974"/>
      <c r="JWK311" s="974"/>
      <c r="JWL311" s="974"/>
      <c r="JWM311" s="974"/>
      <c r="JWN311" s="974"/>
      <c r="JWO311" s="974"/>
      <c r="JWP311" s="974"/>
      <c r="JWQ311" s="974"/>
      <c r="JWR311" s="974"/>
      <c r="JWS311" s="974"/>
      <c r="JWT311" s="974"/>
      <c r="JWU311" s="974"/>
      <c r="JWV311" s="974"/>
      <c r="JWW311" s="974"/>
      <c r="JWX311" s="974"/>
      <c r="JWY311" s="974"/>
      <c r="JWZ311" s="974"/>
      <c r="JXA311" s="974"/>
      <c r="JXB311" s="974"/>
      <c r="JXC311" s="974"/>
      <c r="JXD311" s="974"/>
      <c r="JXE311" s="974"/>
      <c r="JXF311" s="974"/>
      <c r="JXG311" s="974"/>
      <c r="JXH311" s="974"/>
      <c r="JXI311" s="974"/>
      <c r="JXJ311" s="974"/>
      <c r="JXK311" s="974"/>
      <c r="JXL311" s="974"/>
      <c r="JXM311" s="974"/>
      <c r="JXN311" s="974"/>
      <c r="JXO311" s="974"/>
      <c r="JXP311" s="974"/>
      <c r="JXQ311" s="974"/>
      <c r="JXR311" s="974"/>
      <c r="JXS311" s="974"/>
      <c r="JXT311" s="974"/>
      <c r="JXU311" s="974"/>
      <c r="JXV311" s="974"/>
      <c r="JXW311" s="974"/>
      <c r="JXX311" s="974"/>
      <c r="JXY311" s="974"/>
      <c r="JXZ311" s="974"/>
      <c r="JYA311" s="974"/>
      <c r="JYB311" s="974"/>
      <c r="JYC311" s="974"/>
      <c r="JYD311" s="974"/>
      <c r="JYE311" s="974"/>
      <c r="JYF311" s="974"/>
      <c r="JYG311" s="974"/>
      <c r="JYH311" s="974"/>
      <c r="JYI311" s="974"/>
      <c r="JYJ311" s="974"/>
      <c r="JYK311" s="974"/>
      <c r="JYL311" s="974"/>
      <c r="JYM311" s="974"/>
      <c r="JYN311" s="974"/>
      <c r="JYO311" s="974"/>
      <c r="JYP311" s="974"/>
      <c r="JYQ311" s="974"/>
      <c r="JYR311" s="974"/>
      <c r="JYS311" s="974"/>
      <c r="JYT311" s="974"/>
      <c r="JYU311" s="974"/>
      <c r="JYV311" s="974"/>
      <c r="JYW311" s="974"/>
      <c r="JYX311" s="974"/>
      <c r="JYY311" s="974"/>
      <c r="JYZ311" s="974"/>
      <c r="JZA311" s="974"/>
      <c r="JZB311" s="974"/>
      <c r="JZC311" s="974"/>
      <c r="JZD311" s="974"/>
      <c r="JZE311" s="974"/>
      <c r="JZF311" s="974"/>
      <c r="JZG311" s="974"/>
      <c r="JZH311" s="974"/>
      <c r="JZI311" s="974"/>
      <c r="JZJ311" s="974"/>
      <c r="JZK311" s="974"/>
      <c r="JZL311" s="974"/>
      <c r="JZM311" s="974"/>
      <c r="JZN311" s="974"/>
      <c r="JZO311" s="974"/>
      <c r="JZP311" s="974"/>
      <c r="JZQ311" s="974"/>
      <c r="JZR311" s="974"/>
      <c r="JZS311" s="974"/>
      <c r="JZT311" s="974"/>
      <c r="JZU311" s="974"/>
      <c r="JZV311" s="974"/>
      <c r="JZW311" s="974"/>
      <c r="JZX311" s="974"/>
      <c r="JZY311" s="974"/>
      <c r="JZZ311" s="974"/>
      <c r="KAA311" s="974"/>
      <c r="KAB311" s="974"/>
      <c r="KAC311" s="974"/>
      <c r="KAD311" s="974"/>
      <c r="KAE311" s="974"/>
      <c r="KAF311" s="974"/>
      <c r="KAG311" s="974"/>
      <c r="KAH311" s="974"/>
      <c r="KAI311" s="974"/>
      <c r="KAJ311" s="974"/>
      <c r="KAK311" s="974"/>
      <c r="KAL311" s="974"/>
      <c r="KAM311" s="974"/>
      <c r="KAN311" s="974"/>
      <c r="KAO311" s="974"/>
      <c r="KAP311" s="974"/>
      <c r="KAQ311" s="974"/>
      <c r="KAR311" s="974"/>
      <c r="KAS311" s="974"/>
      <c r="KAT311" s="974"/>
      <c r="KAU311" s="974"/>
      <c r="KAV311" s="974"/>
      <c r="KAW311" s="974"/>
      <c r="KAX311" s="974"/>
      <c r="KAY311" s="974"/>
      <c r="KAZ311" s="974"/>
      <c r="KBA311" s="974"/>
      <c r="KBB311" s="974"/>
      <c r="KBC311" s="974"/>
      <c r="KBD311" s="974"/>
      <c r="KBE311" s="974"/>
      <c r="KBF311" s="974"/>
      <c r="KBG311" s="974"/>
      <c r="KBH311" s="974"/>
      <c r="KBI311" s="974"/>
      <c r="KBJ311" s="974"/>
      <c r="KBK311" s="974"/>
      <c r="KBL311" s="974"/>
      <c r="KBM311" s="974"/>
      <c r="KBN311" s="974"/>
      <c r="KBO311" s="974"/>
      <c r="KBP311" s="974"/>
      <c r="KBQ311" s="974"/>
      <c r="KBR311" s="974"/>
      <c r="KBS311" s="974"/>
      <c r="KBT311" s="974"/>
      <c r="KBU311" s="974"/>
      <c r="KBV311" s="974"/>
      <c r="KBW311" s="974"/>
      <c r="KBX311" s="974"/>
      <c r="KBY311" s="974"/>
      <c r="KBZ311" s="974"/>
      <c r="KCA311" s="974"/>
      <c r="KCB311" s="974"/>
      <c r="KCC311" s="974"/>
      <c r="KCD311" s="974"/>
      <c r="KCE311" s="974"/>
      <c r="KCF311" s="974"/>
      <c r="KCG311" s="974"/>
      <c r="KCH311" s="974"/>
      <c r="KCI311" s="974"/>
      <c r="KCJ311" s="974"/>
      <c r="KCK311" s="974"/>
      <c r="KCL311" s="974"/>
      <c r="KCM311" s="974"/>
      <c r="KCN311" s="974"/>
      <c r="KCO311" s="974"/>
      <c r="KCP311" s="974"/>
      <c r="KCQ311" s="974"/>
      <c r="KCR311" s="974"/>
      <c r="KCS311" s="974"/>
      <c r="KCT311" s="974"/>
      <c r="KCU311" s="974"/>
      <c r="KCV311" s="974"/>
      <c r="KCW311" s="974"/>
      <c r="KCX311" s="974"/>
      <c r="KCY311" s="974"/>
      <c r="KCZ311" s="974"/>
      <c r="KDA311" s="974"/>
      <c r="KDB311" s="974"/>
      <c r="KDC311" s="974"/>
      <c r="KDD311" s="974"/>
      <c r="KDE311" s="974"/>
      <c r="KDF311" s="974"/>
      <c r="KDG311" s="974"/>
      <c r="KDH311" s="974"/>
      <c r="KDI311" s="974"/>
      <c r="KDJ311" s="974"/>
      <c r="KDK311" s="974"/>
      <c r="KDL311" s="974"/>
      <c r="KDM311" s="974"/>
      <c r="KDN311" s="974"/>
      <c r="KDO311" s="974"/>
      <c r="KDP311" s="974"/>
      <c r="KDQ311" s="974"/>
      <c r="KDR311" s="974"/>
      <c r="KDS311" s="974"/>
      <c r="KDT311" s="974"/>
      <c r="KDU311" s="974"/>
      <c r="KDV311" s="974"/>
      <c r="KDW311" s="974"/>
      <c r="KDX311" s="974"/>
      <c r="KDY311" s="974"/>
      <c r="KDZ311" s="974"/>
      <c r="KEA311" s="974"/>
      <c r="KEB311" s="974"/>
      <c r="KEC311" s="974"/>
      <c r="KED311" s="974"/>
      <c r="KEE311" s="974"/>
      <c r="KEF311" s="974"/>
      <c r="KEG311" s="974"/>
      <c r="KEH311" s="974"/>
      <c r="KEI311" s="974"/>
      <c r="KEJ311" s="974"/>
      <c r="KEK311" s="974"/>
      <c r="KEL311" s="974"/>
      <c r="KEM311" s="974"/>
      <c r="KEN311" s="974"/>
      <c r="KEO311" s="974"/>
      <c r="KEP311" s="974"/>
      <c r="KEQ311" s="974"/>
      <c r="KER311" s="974"/>
      <c r="KES311" s="974"/>
      <c r="KET311" s="974"/>
      <c r="KEU311" s="974"/>
      <c r="KEV311" s="974"/>
      <c r="KEW311" s="974"/>
      <c r="KEX311" s="974"/>
      <c r="KEY311" s="974"/>
      <c r="KEZ311" s="974"/>
      <c r="KFA311" s="974"/>
      <c r="KFB311" s="974"/>
      <c r="KFC311" s="974"/>
      <c r="KFD311" s="974"/>
      <c r="KFE311" s="974"/>
      <c r="KFF311" s="974"/>
      <c r="KFG311" s="974"/>
      <c r="KFH311" s="974"/>
      <c r="KFI311" s="974"/>
      <c r="KFJ311" s="974"/>
      <c r="KFK311" s="974"/>
      <c r="KFL311" s="974"/>
      <c r="KFM311" s="974"/>
      <c r="KFN311" s="974"/>
      <c r="KFO311" s="974"/>
      <c r="KFP311" s="974"/>
      <c r="KFQ311" s="974"/>
      <c r="KFR311" s="974"/>
      <c r="KFS311" s="974"/>
      <c r="KFT311" s="974"/>
      <c r="KFU311" s="974"/>
      <c r="KFV311" s="974"/>
      <c r="KFW311" s="974"/>
      <c r="KFX311" s="974"/>
      <c r="KFY311" s="974"/>
      <c r="KFZ311" s="974"/>
      <c r="KGA311" s="974"/>
      <c r="KGB311" s="974"/>
      <c r="KGC311" s="974"/>
      <c r="KGD311" s="974"/>
      <c r="KGE311" s="974"/>
      <c r="KGF311" s="974"/>
      <c r="KGG311" s="974"/>
      <c r="KGH311" s="974"/>
      <c r="KGI311" s="974"/>
      <c r="KGJ311" s="974"/>
      <c r="KGK311" s="974"/>
      <c r="KGL311" s="974"/>
      <c r="KGM311" s="974"/>
      <c r="KGN311" s="974"/>
      <c r="KGO311" s="974"/>
      <c r="KGP311" s="974"/>
      <c r="KGQ311" s="974"/>
      <c r="KGR311" s="974"/>
      <c r="KGS311" s="974"/>
      <c r="KGT311" s="974"/>
      <c r="KGU311" s="974"/>
      <c r="KGV311" s="974"/>
      <c r="KGW311" s="974"/>
      <c r="KGX311" s="974"/>
      <c r="KGY311" s="974"/>
      <c r="KGZ311" s="974"/>
      <c r="KHA311" s="974"/>
      <c r="KHB311" s="974"/>
      <c r="KHC311" s="974"/>
      <c r="KHD311" s="974"/>
      <c r="KHE311" s="974"/>
      <c r="KHF311" s="974"/>
      <c r="KHG311" s="974"/>
      <c r="KHH311" s="974"/>
      <c r="KHI311" s="974"/>
      <c r="KHJ311" s="974"/>
      <c r="KHK311" s="974"/>
      <c r="KHL311" s="974"/>
      <c r="KHM311" s="974"/>
      <c r="KHN311" s="974"/>
      <c r="KHO311" s="974"/>
      <c r="KHP311" s="974"/>
      <c r="KHQ311" s="974"/>
      <c r="KHR311" s="974"/>
      <c r="KHS311" s="974"/>
      <c r="KHT311" s="974"/>
      <c r="KHU311" s="974"/>
      <c r="KHV311" s="974"/>
      <c r="KHW311" s="974"/>
      <c r="KHX311" s="974"/>
      <c r="KHY311" s="974"/>
      <c r="KHZ311" s="974"/>
      <c r="KIA311" s="974"/>
      <c r="KIB311" s="974"/>
      <c r="KIC311" s="974"/>
      <c r="KID311" s="974"/>
      <c r="KIE311" s="974"/>
      <c r="KIF311" s="974"/>
      <c r="KIG311" s="974"/>
      <c r="KIH311" s="974"/>
      <c r="KII311" s="974"/>
      <c r="KIJ311" s="974"/>
      <c r="KIK311" s="974"/>
      <c r="KIL311" s="974"/>
      <c r="KIM311" s="974"/>
      <c r="KIN311" s="974"/>
      <c r="KIO311" s="974"/>
      <c r="KIP311" s="974"/>
      <c r="KIQ311" s="974"/>
      <c r="KIR311" s="974"/>
      <c r="KIS311" s="974"/>
      <c r="KIT311" s="974"/>
      <c r="KIU311" s="974"/>
      <c r="KIV311" s="974"/>
      <c r="KIW311" s="974"/>
      <c r="KIX311" s="974"/>
      <c r="KIY311" s="974"/>
      <c r="KIZ311" s="974"/>
      <c r="KJA311" s="974"/>
      <c r="KJB311" s="974"/>
      <c r="KJC311" s="974"/>
      <c r="KJD311" s="974"/>
      <c r="KJE311" s="974"/>
      <c r="KJF311" s="974"/>
      <c r="KJG311" s="974"/>
      <c r="KJH311" s="974"/>
      <c r="KJI311" s="974"/>
      <c r="KJJ311" s="974"/>
      <c r="KJK311" s="974"/>
      <c r="KJL311" s="974"/>
      <c r="KJM311" s="974"/>
      <c r="KJN311" s="974"/>
      <c r="KJO311" s="974"/>
      <c r="KJP311" s="974"/>
      <c r="KJQ311" s="974"/>
      <c r="KJR311" s="974"/>
      <c r="KJS311" s="974"/>
      <c r="KJT311" s="974"/>
      <c r="KJU311" s="974"/>
      <c r="KJV311" s="974"/>
      <c r="KJW311" s="974"/>
      <c r="KJX311" s="974"/>
      <c r="KJY311" s="974"/>
      <c r="KJZ311" s="974"/>
      <c r="KKA311" s="974"/>
      <c r="KKB311" s="974"/>
      <c r="KKC311" s="974"/>
      <c r="KKD311" s="974"/>
      <c r="KKE311" s="974"/>
      <c r="KKF311" s="974"/>
      <c r="KKG311" s="974"/>
      <c r="KKH311" s="974"/>
      <c r="KKI311" s="974"/>
      <c r="KKJ311" s="974"/>
      <c r="KKK311" s="974"/>
      <c r="KKL311" s="974"/>
      <c r="KKM311" s="974"/>
      <c r="KKN311" s="974"/>
      <c r="KKO311" s="974"/>
      <c r="KKP311" s="974"/>
      <c r="KKQ311" s="974"/>
      <c r="KKR311" s="974"/>
      <c r="KKS311" s="974"/>
      <c r="KKT311" s="974"/>
      <c r="KKU311" s="974"/>
      <c r="KKV311" s="974"/>
      <c r="KKW311" s="974"/>
      <c r="KKX311" s="974"/>
      <c r="KKY311" s="974"/>
      <c r="KKZ311" s="974"/>
      <c r="KLA311" s="974"/>
      <c r="KLB311" s="974"/>
      <c r="KLC311" s="974"/>
      <c r="KLD311" s="974"/>
      <c r="KLE311" s="974"/>
      <c r="KLF311" s="974"/>
      <c r="KLG311" s="974"/>
      <c r="KLH311" s="974"/>
      <c r="KLI311" s="974"/>
      <c r="KLJ311" s="974"/>
      <c r="KLK311" s="974"/>
      <c r="KLL311" s="974"/>
      <c r="KLM311" s="974"/>
      <c r="KLN311" s="974"/>
      <c r="KLO311" s="974"/>
      <c r="KLP311" s="974"/>
      <c r="KLQ311" s="974"/>
      <c r="KLR311" s="974"/>
      <c r="KLS311" s="974"/>
      <c r="KLT311" s="974"/>
      <c r="KLU311" s="974"/>
      <c r="KLV311" s="974"/>
      <c r="KLW311" s="974"/>
      <c r="KLX311" s="974"/>
      <c r="KLY311" s="974"/>
      <c r="KLZ311" s="974"/>
      <c r="KMA311" s="974"/>
      <c r="KMB311" s="974"/>
      <c r="KMC311" s="974"/>
      <c r="KMD311" s="974"/>
      <c r="KME311" s="974"/>
      <c r="KMF311" s="974"/>
      <c r="KMG311" s="974"/>
      <c r="KMH311" s="974"/>
      <c r="KMI311" s="974"/>
      <c r="KMJ311" s="974"/>
      <c r="KMK311" s="974"/>
      <c r="KML311" s="974"/>
      <c r="KMM311" s="974"/>
      <c r="KMN311" s="974"/>
      <c r="KMO311" s="974"/>
      <c r="KMP311" s="974"/>
      <c r="KMQ311" s="974"/>
      <c r="KMR311" s="974"/>
      <c r="KMS311" s="974"/>
      <c r="KMT311" s="974"/>
      <c r="KMU311" s="974"/>
      <c r="KMV311" s="974"/>
      <c r="KMW311" s="974"/>
      <c r="KMX311" s="974"/>
      <c r="KMY311" s="974"/>
      <c r="KMZ311" s="974"/>
      <c r="KNA311" s="974"/>
      <c r="KNB311" s="974"/>
      <c r="KNC311" s="974"/>
      <c r="KND311" s="974"/>
      <c r="KNE311" s="974"/>
      <c r="KNF311" s="974"/>
      <c r="KNG311" s="974"/>
      <c r="KNH311" s="974"/>
      <c r="KNI311" s="974"/>
      <c r="KNJ311" s="974"/>
      <c r="KNK311" s="974"/>
      <c r="KNL311" s="974"/>
      <c r="KNM311" s="974"/>
      <c r="KNN311" s="974"/>
      <c r="KNO311" s="974"/>
      <c r="KNP311" s="974"/>
      <c r="KNQ311" s="974"/>
      <c r="KNR311" s="974"/>
      <c r="KNS311" s="974"/>
      <c r="KNT311" s="974"/>
      <c r="KNU311" s="974"/>
      <c r="KNV311" s="974"/>
      <c r="KNW311" s="974"/>
      <c r="KNX311" s="974"/>
      <c r="KNY311" s="974"/>
      <c r="KNZ311" s="974"/>
      <c r="KOA311" s="974"/>
      <c r="KOB311" s="974"/>
      <c r="KOC311" s="974"/>
      <c r="KOD311" s="974"/>
      <c r="KOE311" s="974"/>
      <c r="KOF311" s="974"/>
      <c r="KOG311" s="974"/>
      <c r="KOH311" s="974"/>
      <c r="KOI311" s="974"/>
      <c r="KOJ311" s="974"/>
      <c r="KOK311" s="974"/>
      <c r="KOL311" s="974"/>
      <c r="KOM311" s="974"/>
      <c r="KON311" s="974"/>
      <c r="KOO311" s="974"/>
      <c r="KOP311" s="974"/>
      <c r="KOQ311" s="974"/>
      <c r="KOR311" s="974"/>
      <c r="KOS311" s="974"/>
      <c r="KOT311" s="974"/>
      <c r="KOU311" s="974"/>
      <c r="KOV311" s="974"/>
      <c r="KOW311" s="974"/>
      <c r="KOX311" s="974"/>
      <c r="KOY311" s="974"/>
      <c r="KOZ311" s="974"/>
      <c r="KPA311" s="974"/>
      <c r="KPB311" s="974"/>
      <c r="KPC311" s="974"/>
      <c r="KPD311" s="974"/>
      <c r="KPE311" s="974"/>
      <c r="KPF311" s="974"/>
      <c r="KPG311" s="974"/>
      <c r="KPH311" s="974"/>
      <c r="KPI311" s="974"/>
      <c r="KPJ311" s="974"/>
      <c r="KPK311" s="974"/>
      <c r="KPL311" s="974"/>
      <c r="KPM311" s="974"/>
      <c r="KPN311" s="974"/>
      <c r="KPO311" s="974"/>
      <c r="KPP311" s="974"/>
      <c r="KPQ311" s="974"/>
      <c r="KPR311" s="974"/>
      <c r="KPS311" s="974"/>
      <c r="KPT311" s="974"/>
      <c r="KPU311" s="974"/>
      <c r="KPV311" s="974"/>
      <c r="KPW311" s="974"/>
      <c r="KPX311" s="974"/>
      <c r="KPY311" s="974"/>
      <c r="KPZ311" s="974"/>
      <c r="KQA311" s="974"/>
      <c r="KQB311" s="974"/>
      <c r="KQC311" s="974"/>
      <c r="KQD311" s="974"/>
      <c r="KQE311" s="974"/>
      <c r="KQF311" s="974"/>
      <c r="KQG311" s="974"/>
      <c r="KQH311" s="974"/>
      <c r="KQI311" s="974"/>
      <c r="KQJ311" s="974"/>
      <c r="KQK311" s="974"/>
      <c r="KQL311" s="974"/>
      <c r="KQM311" s="974"/>
      <c r="KQN311" s="974"/>
      <c r="KQO311" s="974"/>
      <c r="KQP311" s="974"/>
      <c r="KQQ311" s="974"/>
      <c r="KQR311" s="974"/>
      <c r="KQS311" s="974"/>
      <c r="KQT311" s="974"/>
      <c r="KQU311" s="974"/>
      <c r="KQV311" s="974"/>
      <c r="KQW311" s="974"/>
      <c r="KQX311" s="974"/>
      <c r="KQY311" s="974"/>
      <c r="KQZ311" s="974"/>
      <c r="KRA311" s="974"/>
      <c r="KRB311" s="974"/>
      <c r="KRC311" s="974"/>
      <c r="KRD311" s="974"/>
      <c r="KRE311" s="974"/>
      <c r="KRF311" s="974"/>
      <c r="KRG311" s="974"/>
      <c r="KRH311" s="974"/>
      <c r="KRI311" s="974"/>
      <c r="KRJ311" s="974"/>
      <c r="KRK311" s="974"/>
      <c r="KRL311" s="974"/>
      <c r="KRM311" s="974"/>
      <c r="KRN311" s="974"/>
      <c r="KRO311" s="974"/>
      <c r="KRP311" s="974"/>
      <c r="KRQ311" s="974"/>
      <c r="KRR311" s="974"/>
      <c r="KRS311" s="974"/>
      <c r="KRT311" s="974"/>
      <c r="KRU311" s="974"/>
      <c r="KRV311" s="974"/>
      <c r="KRW311" s="974"/>
      <c r="KRX311" s="974"/>
      <c r="KRY311" s="974"/>
      <c r="KRZ311" s="974"/>
      <c r="KSA311" s="974"/>
      <c r="KSB311" s="974"/>
      <c r="KSC311" s="974"/>
      <c r="KSD311" s="974"/>
      <c r="KSE311" s="974"/>
      <c r="KSF311" s="974"/>
      <c r="KSG311" s="974"/>
      <c r="KSH311" s="974"/>
      <c r="KSI311" s="974"/>
      <c r="KSJ311" s="974"/>
      <c r="KSK311" s="974"/>
      <c r="KSL311" s="974"/>
      <c r="KSM311" s="974"/>
      <c r="KSN311" s="974"/>
      <c r="KSO311" s="974"/>
      <c r="KSP311" s="974"/>
      <c r="KSQ311" s="974"/>
      <c r="KSR311" s="974"/>
      <c r="KSS311" s="974"/>
      <c r="KST311" s="974"/>
      <c r="KSU311" s="974"/>
      <c r="KSV311" s="974"/>
      <c r="KSW311" s="974"/>
      <c r="KSX311" s="974"/>
      <c r="KSY311" s="974"/>
      <c r="KSZ311" s="974"/>
      <c r="KTA311" s="974"/>
      <c r="KTB311" s="974"/>
      <c r="KTC311" s="974"/>
      <c r="KTD311" s="974"/>
      <c r="KTE311" s="974"/>
      <c r="KTF311" s="974"/>
      <c r="KTG311" s="974"/>
      <c r="KTH311" s="974"/>
      <c r="KTI311" s="974"/>
      <c r="KTJ311" s="974"/>
      <c r="KTK311" s="974"/>
      <c r="KTL311" s="974"/>
      <c r="KTM311" s="974"/>
      <c r="KTN311" s="974"/>
      <c r="KTO311" s="974"/>
      <c r="KTP311" s="974"/>
      <c r="KTQ311" s="974"/>
      <c r="KTR311" s="974"/>
      <c r="KTS311" s="974"/>
      <c r="KTT311" s="974"/>
      <c r="KTU311" s="974"/>
      <c r="KTV311" s="974"/>
      <c r="KTW311" s="974"/>
      <c r="KTX311" s="974"/>
      <c r="KTY311" s="974"/>
      <c r="KTZ311" s="974"/>
      <c r="KUA311" s="974"/>
      <c r="KUB311" s="974"/>
      <c r="KUC311" s="974"/>
      <c r="KUD311" s="974"/>
      <c r="KUE311" s="974"/>
      <c r="KUF311" s="974"/>
      <c r="KUG311" s="974"/>
      <c r="KUH311" s="974"/>
      <c r="KUI311" s="974"/>
      <c r="KUJ311" s="974"/>
      <c r="KUK311" s="974"/>
      <c r="KUL311" s="974"/>
      <c r="KUM311" s="974"/>
      <c r="KUN311" s="974"/>
      <c r="KUO311" s="974"/>
      <c r="KUP311" s="974"/>
      <c r="KUQ311" s="974"/>
      <c r="KUR311" s="974"/>
      <c r="KUS311" s="974"/>
      <c r="KUT311" s="974"/>
      <c r="KUU311" s="974"/>
      <c r="KUV311" s="974"/>
      <c r="KUW311" s="974"/>
      <c r="KUX311" s="974"/>
      <c r="KUY311" s="974"/>
      <c r="KUZ311" s="974"/>
      <c r="KVA311" s="974"/>
      <c r="KVB311" s="974"/>
      <c r="KVC311" s="974"/>
      <c r="KVD311" s="974"/>
      <c r="KVE311" s="974"/>
      <c r="KVF311" s="974"/>
      <c r="KVG311" s="974"/>
      <c r="KVH311" s="974"/>
      <c r="KVI311" s="974"/>
      <c r="KVJ311" s="974"/>
      <c r="KVK311" s="974"/>
      <c r="KVL311" s="974"/>
      <c r="KVM311" s="974"/>
      <c r="KVN311" s="974"/>
      <c r="KVO311" s="974"/>
      <c r="KVP311" s="974"/>
      <c r="KVQ311" s="974"/>
      <c r="KVR311" s="974"/>
      <c r="KVS311" s="974"/>
      <c r="KVT311" s="974"/>
      <c r="KVU311" s="974"/>
      <c r="KVV311" s="974"/>
      <c r="KVW311" s="974"/>
      <c r="KVX311" s="974"/>
      <c r="KVY311" s="974"/>
      <c r="KVZ311" s="974"/>
      <c r="KWA311" s="974"/>
      <c r="KWB311" s="974"/>
      <c r="KWC311" s="974"/>
      <c r="KWD311" s="974"/>
      <c r="KWE311" s="974"/>
      <c r="KWF311" s="974"/>
      <c r="KWG311" s="974"/>
      <c r="KWH311" s="974"/>
      <c r="KWI311" s="974"/>
      <c r="KWJ311" s="974"/>
      <c r="KWK311" s="974"/>
      <c r="KWL311" s="974"/>
      <c r="KWM311" s="974"/>
      <c r="KWN311" s="974"/>
      <c r="KWO311" s="974"/>
      <c r="KWP311" s="974"/>
      <c r="KWQ311" s="974"/>
      <c r="KWR311" s="974"/>
      <c r="KWS311" s="974"/>
      <c r="KWT311" s="974"/>
      <c r="KWU311" s="974"/>
      <c r="KWV311" s="974"/>
      <c r="KWW311" s="974"/>
      <c r="KWX311" s="974"/>
      <c r="KWY311" s="974"/>
      <c r="KWZ311" s="974"/>
      <c r="KXA311" s="974"/>
      <c r="KXB311" s="974"/>
      <c r="KXC311" s="974"/>
      <c r="KXD311" s="974"/>
      <c r="KXE311" s="974"/>
      <c r="KXF311" s="974"/>
      <c r="KXG311" s="974"/>
      <c r="KXH311" s="974"/>
      <c r="KXI311" s="974"/>
      <c r="KXJ311" s="974"/>
      <c r="KXK311" s="974"/>
      <c r="KXL311" s="974"/>
      <c r="KXM311" s="974"/>
      <c r="KXN311" s="974"/>
      <c r="KXO311" s="974"/>
      <c r="KXP311" s="974"/>
      <c r="KXQ311" s="974"/>
      <c r="KXR311" s="974"/>
      <c r="KXS311" s="974"/>
      <c r="KXT311" s="974"/>
      <c r="KXU311" s="974"/>
      <c r="KXV311" s="974"/>
      <c r="KXW311" s="974"/>
      <c r="KXX311" s="974"/>
      <c r="KXY311" s="974"/>
      <c r="KXZ311" s="974"/>
      <c r="KYA311" s="974"/>
      <c r="KYB311" s="974"/>
      <c r="KYC311" s="974"/>
      <c r="KYD311" s="974"/>
      <c r="KYE311" s="974"/>
      <c r="KYF311" s="974"/>
      <c r="KYG311" s="974"/>
      <c r="KYH311" s="974"/>
      <c r="KYI311" s="974"/>
      <c r="KYJ311" s="974"/>
      <c r="KYK311" s="974"/>
      <c r="KYL311" s="974"/>
      <c r="KYM311" s="974"/>
      <c r="KYN311" s="974"/>
      <c r="KYO311" s="974"/>
      <c r="KYP311" s="974"/>
      <c r="KYQ311" s="974"/>
      <c r="KYR311" s="974"/>
      <c r="KYS311" s="974"/>
      <c r="KYT311" s="974"/>
      <c r="KYU311" s="974"/>
      <c r="KYV311" s="974"/>
      <c r="KYW311" s="974"/>
      <c r="KYX311" s="974"/>
      <c r="KYY311" s="974"/>
      <c r="KYZ311" s="974"/>
      <c r="KZA311" s="974"/>
      <c r="KZB311" s="974"/>
      <c r="KZC311" s="974"/>
      <c r="KZD311" s="974"/>
      <c r="KZE311" s="974"/>
      <c r="KZF311" s="974"/>
      <c r="KZG311" s="974"/>
      <c r="KZH311" s="974"/>
      <c r="KZI311" s="974"/>
      <c r="KZJ311" s="974"/>
      <c r="KZK311" s="974"/>
      <c r="KZL311" s="974"/>
      <c r="KZM311" s="974"/>
      <c r="KZN311" s="974"/>
      <c r="KZO311" s="974"/>
      <c r="KZP311" s="974"/>
      <c r="KZQ311" s="974"/>
      <c r="KZR311" s="974"/>
      <c r="KZS311" s="974"/>
      <c r="KZT311" s="974"/>
      <c r="KZU311" s="974"/>
      <c r="KZV311" s="974"/>
      <c r="KZW311" s="974"/>
      <c r="KZX311" s="974"/>
      <c r="KZY311" s="974"/>
      <c r="KZZ311" s="974"/>
      <c r="LAA311" s="974"/>
      <c r="LAB311" s="974"/>
      <c r="LAC311" s="974"/>
      <c r="LAD311" s="974"/>
      <c r="LAE311" s="974"/>
      <c r="LAF311" s="974"/>
      <c r="LAG311" s="974"/>
      <c r="LAH311" s="974"/>
      <c r="LAI311" s="974"/>
      <c r="LAJ311" s="974"/>
      <c r="LAK311" s="974"/>
      <c r="LAL311" s="974"/>
      <c r="LAM311" s="974"/>
      <c r="LAN311" s="974"/>
      <c r="LAO311" s="974"/>
      <c r="LAP311" s="974"/>
      <c r="LAQ311" s="974"/>
      <c r="LAR311" s="974"/>
      <c r="LAS311" s="974"/>
      <c r="LAT311" s="974"/>
      <c r="LAU311" s="974"/>
      <c r="LAV311" s="974"/>
      <c r="LAW311" s="974"/>
      <c r="LAX311" s="974"/>
      <c r="LAY311" s="974"/>
      <c r="LAZ311" s="974"/>
      <c r="LBA311" s="974"/>
      <c r="LBB311" s="974"/>
      <c r="LBC311" s="974"/>
      <c r="LBD311" s="974"/>
      <c r="LBE311" s="974"/>
      <c r="LBF311" s="974"/>
      <c r="LBG311" s="974"/>
      <c r="LBH311" s="974"/>
      <c r="LBI311" s="974"/>
      <c r="LBJ311" s="974"/>
      <c r="LBK311" s="974"/>
      <c r="LBL311" s="974"/>
      <c r="LBM311" s="974"/>
      <c r="LBN311" s="974"/>
      <c r="LBO311" s="974"/>
      <c r="LBP311" s="974"/>
      <c r="LBQ311" s="974"/>
      <c r="LBR311" s="974"/>
      <c r="LBS311" s="974"/>
      <c r="LBT311" s="974"/>
      <c r="LBU311" s="974"/>
      <c r="LBV311" s="974"/>
      <c r="LBW311" s="974"/>
      <c r="LBX311" s="974"/>
      <c r="LBY311" s="974"/>
      <c r="LBZ311" s="974"/>
      <c r="LCA311" s="974"/>
      <c r="LCB311" s="974"/>
      <c r="LCC311" s="974"/>
      <c r="LCD311" s="974"/>
      <c r="LCE311" s="974"/>
      <c r="LCF311" s="974"/>
      <c r="LCG311" s="974"/>
      <c r="LCH311" s="974"/>
      <c r="LCI311" s="974"/>
      <c r="LCJ311" s="974"/>
      <c r="LCK311" s="974"/>
      <c r="LCL311" s="974"/>
      <c r="LCM311" s="974"/>
      <c r="LCN311" s="974"/>
      <c r="LCO311" s="974"/>
      <c r="LCP311" s="974"/>
      <c r="LCQ311" s="974"/>
      <c r="LCR311" s="974"/>
      <c r="LCS311" s="974"/>
      <c r="LCT311" s="974"/>
      <c r="LCU311" s="974"/>
      <c r="LCV311" s="974"/>
      <c r="LCW311" s="974"/>
      <c r="LCX311" s="974"/>
      <c r="LCY311" s="974"/>
      <c r="LCZ311" s="974"/>
      <c r="LDA311" s="974"/>
      <c r="LDB311" s="974"/>
      <c r="LDC311" s="974"/>
      <c r="LDD311" s="974"/>
      <c r="LDE311" s="974"/>
      <c r="LDF311" s="974"/>
      <c r="LDG311" s="974"/>
      <c r="LDH311" s="974"/>
      <c r="LDI311" s="974"/>
      <c r="LDJ311" s="974"/>
      <c r="LDK311" s="974"/>
      <c r="LDL311" s="974"/>
      <c r="LDM311" s="974"/>
      <c r="LDN311" s="974"/>
      <c r="LDO311" s="974"/>
      <c r="LDP311" s="974"/>
      <c r="LDQ311" s="974"/>
      <c r="LDR311" s="974"/>
      <c r="LDS311" s="974"/>
      <c r="LDT311" s="974"/>
      <c r="LDU311" s="974"/>
      <c r="LDV311" s="974"/>
      <c r="LDW311" s="974"/>
      <c r="LDX311" s="974"/>
      <c r="LDY311" s="974"/>
      <c r="LDZ311" s="974"/>
      <c r="LEA311" s="974"/>
      <c r="LEB311" s="974"/>
      <c r="LEC311" s="974"/>
      <c r="LED311" s="974"/>
      <c r="LEE311" s="974"/>
      <c r="LEF311" s="974"/>
      <c r="LEG311" s="974"/>
      <c r="LEH311" s="974"/>
      <c r="LEI311" s="974"/>
      <c r="LEJ311" s="974"/>
      <c r="LEK311" s="974"/>
      <c r="LEL311" s="974"/>
      <c r="LEM311" s="974"/>
      <c r="LEN311" s="974"/>
      <c r="LEO311" s="974"/>
      <c r="LEP311" s="974"/>
      <c r="LEQ311" s="974"/>
      <c r="LER311" s="974"/>
      <c r="LES311" s="974"/>
      <c r="LET311" s="974"/>
      <c r="LEU311" s="974"/>
      <c r="LEV311" s="974"/>
      <c r="LEW311" s="974"/>
      <c r="LEX311" s="974"/>
      <c r="LEY311" s="974"/>
      <c r="LEZ311" s="974"/>
      <c r="LFA311" s="974"/>
      <c r="LFB311" s="974"/>
      <c r="LFC311" s="974"/>
      <c r="LFD311" s="974"/>
      <c r="LFE311" s="974"/>
      <c r="LFF311" s="974"/>
      <c r="LFG311" s="974"/>
      <c r="LFH311" s="974"/>
      <c r="LFI311" s="974"/>
      <c r="LFJ311" s="974"/>
      <c r="LFK311" s="974"/>
      <c r="LFL311" s="974"/>
      <c r="LFM311" s="974"/>
      <c r="LFN311" s="974"/>
      <c r="LFO311" s="974"/>
      <c r="LFP311" s="974"/>
      <c r="LFQ311" s="974"/>
      <c r="LFR311" s="974"/>
      <c r="LFS311" s="974"/>
      <c r="LFT311" s="974"/>
      <c r="LFU311" s="974"/>
      <c r="LFV311" s="974"/>
      <c r="LFW311" s="974"/>
      <c r="LFX311" s="974"/>
      <c r="LFY311" s="974"/>
      <c r="LFZ311" s="974"/>
      <c r="LGA311" s="974"/>
      <c r="LGB311" s="974"/>
      <c r="LGC311" s="974"/>
      <c r="LGD311" s="974"/>
      <c r="LGE311" s="974"/>
      <c r="LGF311" s="974"/>
      <c r="LGG311" s="974"/>
      <c r="LGH311" s="974"/>
      <c r="LGI311" s="974"/>
      <c r="LGJ311" s="974"/>
      <c r="LGK311" s="974"/>
      <c r="LGL311" s="974"/>
      <c r="LGM311" s="974"/>
      <c r="LGN311" s="974"/>
      <c r="LGO311" s="974"/>
      <c r="LGP311" s="974"/>
      <c r="LGQ311" s="974"/>
      <c r="LGR311" s="974"/>
      <c r="LGS311" s="974"/>
      <c r="LGT311" s="974"/>
      <c r="LGU311" s="974"/>
      <c r="LGV311" s="974"/>
      <c r="LGW311" s="974"/>
      <c r="LGX311" s="974"/>
      <c r="LGY311" s="974"/>
      <c r="LGZ311" s="974"/>
      <c r="LHA311" s="974"/>
      <c r="LHB311" s="974"/>
      <c r="LHC311" s="974"/>
      <c r="LHD311" s="974"/>
      <c r="LHE311" s="974"/>
      <c r="LHF311" s="974"/>
      <c r="LHG311" s="974"/>
      <c r="LHH311" s="974"/>
      <c r="LHI311" s="974"/>
      <c r="LHJ311" s="974"/>
      <c r="LHK311" s="974"/>
      <c r="LHL311" s="974"/>
      <c r="LHM311" s="974"/>
      <c r="LHN311" s="974"/>
      <c r="LHO311" s="974"/>
      <c r="LHP311" s="974"/>
      <c r="LHQ311" s="974"/>
      <c r="LHR311" s="974"/>
      <c r="LHS311" s="974"/>
      <c r="LHT311" s="974"/>
      <c r="LHU311" s="974"/>
      <c r="LHV311" s="974"/>
      <c r="LHW311" s="974"/>
      <c r="LHX311" s="974"/>
      <c r="LHY311" s="974"/>
      <c r="LHZ311" s="974"/>
      <c r="LIA311" s="974"/>
      <c r="LIB311" s="974"/>
      <c r="LIC311" s="974"/>
      <c r="LID311" s="974"/>
      <c r="LIE311" s="974"/>
      <c r="LIF311" s="974"/>
      <c r="LIG311" s="974"/>
      <c r="LIH311" s="974"/>
      <c r="LII311" s="974"/>
      <c r="LIJ311" s="974"/>
      <c r="LIK311" s="974"/>
      <c r="LIL311" s="974"/>
      <c r="LIM311" s="974"/>
      <c r="LIN311" s="974"/>
      <c r="LIO311" s="974"/>
      <c r="LIP311" s="974"/>
      <c r="LIQ311" s="974"/>
      <c r="LIR311" s="974"/>
      <c r="LIS311" s="974"/>
      <c r="LIT311" s="974"/>
      <c r="LIU311" s="974"/>
      <c r="LIV311" s="974"/>
      <c r="LIW311" s="974"/>
      <c r="LIX311" s="974"/>
      <c r="LIY311" s="974"/>
      <c r="LIZ311" s="974"/>
      <c r="LJA311" s="974"/>
      <c r="LJB311" s="974"/>
      <c r="LJC311" s="974"/>
      <c r="LJD311" s="974"/>
      <c r="LJE311" s="974"/>
      <c r="LJF311" s="974"/>
      <c r="LJG311" s="974"/>
      <c r="LJH311" s="974"/>
      <c r="LJI311" s="974"/>
      <c r="LJJ311" s="974"/>
      <c r="LJK311" s="974"/>
      <c r="LJL311" s="974"/>
      <c r="LJM311" s="974"/>
      <c r="LJN311" s="974"/>
      <c r="LJO311" s="974"/>
      <c r="LJP311" s="974"/>
      <c r="LJQ311" s="974"/>
      <c r="LJR311" s="974"/>
      <c r="LJS311" s="974"/>
      <c r="LJT311" s="974"/>
      <c r="LJU311" s="974"/>
      <c r="LJV311" s="974"/>
      <c r="LJW311" s="974"/>
      <c r="LJX311" s="974"/>
      <c r="LJY311" s="974"/>
      <c r="LJZ311" s="974"/>
      <c r="LKA311" s="974"/>
      <c r="LKB311" s="974"/>
      <c r="LKC311" s="974"/>
      <c r="LKD311" s="974"/>
      <c r="LKE311" s="974"/>
      <c r="LKF311" s="974"/>
      <c r="LKG311" s="974"/>
      <c r="LKH311" s="974"/>
      <c r="LKI311" s="974"/>
      <c r="LKJ311" s="974"/>
      <c r="LKK311" s="974"/>
      <c r="LKL311" s="974"/>
      <c r="LKM311" s="974"/>
      <c r="LKN311" s="974"/>
      <c r="LKO311" s="974"/>
      <c r="LKP311" s="974"/>
      <c r="LKQ311" s="974"/>
      <c r="LKR311" s="974"/>
      <c r="LKS311" s="974"/>
      <c r="LKT311" s="974"/>
      <c r="LKU311" s="974"/>
      <c r="LKV311" s="974"/>
      <c r="LKW311" s="974"/>
      <c r="LKX311" s="974"/>
      <c r="LKY311" s="974"/>
      <c r="LKZ311" s="974"/>
      <c r="LLA311" s="974"/>
      <c r="LLB311" s="974"/>
      <c r="LLC311" s="974"/>
      <c r="LLD311" s="974"/>
      <c r="LLE311" s="974"/>
      <c r="LLF311" s="974"/>
      <c r="LLG311" s="974"/>
      <c r="LLH311" s="974"/>
      <c r="LLI311" s="974"/>
      <c r="LLJ311" s="974"/>
      <c r="LLK311" s="974"/>
      <c r="LLL311" s="974"/>
      <c r="LLM311" s="974"/>
      <c r="LLN311" s="974"/>
      <c r="LLO311" s="974"/>
      <c r="LLP311" s="974"/>
      <c r="LLQ311" s="974"/>
      <c r="LLR311" s="974"/>
      <c r="LLS311" s="974"/>
      <c r="LLT311" s="974"/>
      <c r="LLU311" s="974"/>
      <c r="LLV311" s="974"/>
      <c r="LLW311" s="974"/>
      <c r="LLX311" s="974"/>
      <c r="LLY311" s="974"/>
      <c r="LLZ311" s="974"/>
      <c r="LMA311" s="974"/>
      <c r="LMB311" s="974"/>
      <c r="LMC311" s="974"/>
      <c r="LMD311" s="974"/>
      <c r="LME311" s="974"/>
      <c r="LMF311" s="974"/>
      <c r="LMG311" s="974"/>
      <c r="LMH311" s="974"/>
      <c r="LMI311" s="974"/>
      <c r="LMJ311" s="974"/>
      <c r="LMK311" s="974"/>
      <c r="LML311" s="974"/>
      <c r="LMM311" s="974"/>
      <c r="LMN311" s="974"/>
      <c r="LMO311" s="974"/>
      <c r="LMP311" s="974"/>
      <c r="LMQ311" s="974"/>
      <c r="LMR311" s="974"/>
      <c r="LMS311" s="974"/>
      <c r="LMT311" s="974"/>
      <c r="LMU311" s="974"/>
      <c r="LMV311" s="974"/>
      <c r="LMW311" s="974"/>
      <c r="LMX311" s="974"/>
      <c r="LMY311" s="974"/>
      <c r="LMZ311" s="974"/>
      <c r="LNA311" s="974"/>
      <c r="LNB311" s="974"/>
      <c r="LNC311" s="974"/>
      <c r="LND311" s="974"/>
      <c r="LNE311" s="974"/>
      <c r="LNF311" s="974"/>
      <c r="LNG311" s="974"/>
      <c r="LNH311" s="974"/>
      <c r="LNI311" s="974"/>
      <c r="LNJ311" s="974"/>
      <c r="LNK311" s="974"/>
      <c r="LNL311" s="974"/>
      <c r="LNM311" s="974"/>
      <c r="LNN311" s="974"/>
      <c r="LNO311" s="974"/>
      <c r="LNP311" s="974"/>
      <c r="LNQ311" s="974"/>
      <c r="LNR311" s="974"/>
      <c r="LNS311" s="974"/>
      <c r="LNT311" s="974"/>
      <c r="LNU311" s="974"/>
      <c r="LNV311" s="974"/>
      <c r="LNW311" s="974"/>
      <c r="LNX311" s="974"/>
      <c r="LNY311" s="974"/>
      <c r="LNZ311" s="974"/>
      <c r="LOA311" s="974"/>
      <c r="LOB311" s="974"/>
      <c r="LOC311" s="974"/>
      <c r="LOD311" s="974"/>
      <c r="LOE311" s="974"/>
      <c r="LOF311" s="974"/>
      <c r="LOG311" s="974"/>
      <c r="LOH311" s="974"/>
      <c r="LOI311" s="974"/>
      <c r="LOJ311" s="974"/>
      <c r="LOK311" s="974"/>
      <c r="LOL311" s="974"/>
      <c r="LOM311" s="974"/>
      <c r="LON311" s="974"/>
      <c r="LOO311" s="974"/>
      <c r="LOP311" s="974"/>
      <c r="LOQ311" s="974"/>
      <c r="LOR311" s="974"/>
      <c r="LOS311" s="974"/>
      <c r="LOT311" s="974"/>
      <c r="LOU311" s="974"/>
      <c r="LOV311" s="974"/>
      <c r="LOW311" s="974"/>
      <c r="LOX311" s="974"/>
      <c r="LOY311" s="974"/>
      <c r="LOZ311" s="974"/>
      <c r="LPA311" s="974"/>
      <c r="LPB311" s="974"/>
      <c r="LPC311" s="974"/>
      <c r="LPD311" s="974"/>
      <c r="LPE311" s="974"/>
      <c r="LPF311" s="974"/>
      <c r="LPG311" s="974"/>
      <c r="LPH311" s="974"/>
      <c r="LPI311" s="974"/>
      <c r="LPJ311" s="974"/>
      <c r="LPK311" s="974"/>
      <c r="LPL311" s="974"/>
      <c r="LPM311" s="974"/>
      <c r="LPN311" s="974"/>
      <c r="LPO311" s="974"/>
      <c r="LPP311" s="974"/>
      <c r="LPQ311" s="974"/>
      <c r="LPR311" s="974"/>
      <c r="LPS311" s="974"/>
      <c r="LPT311" s="974"/>
      <c r="LPU311" s="974"/>
      <c r="LPV311" s="974"/>
      <c r="LPW311" s="974"/>
      <c r="LPX311" s="974"/>
      <c r="LPY311" s="974"/>
      <c r="LPZ311" s="974"/>
      <c r="LQA311" s="974"/>
      <c r="LQB311" s="974"/>
      <c r="LQC311" s="974"/>
      <c r="LQD311" s="974"/>
      <c r="LQE311" s="974"/>
      <c r="LQF311" s="974"/>
      <c r="LQG311" s="974"/>
      <c r="LQH311" s="974"/>
      <c r="LQI311" s="974"/>
      <c r="LQJ311" s="974"/>
      <c r="LQK311" s="974"/>
      <c r="LQL311" s="974"/>
      <c r="LQM311" s="974"/>
      <c r="LQN311" s="974"/>
      <c r="LQO311" s="974"/>
      <c r="LQP311" s="974"/>
      <c r="LQQ311" s="974"/>
      <c r="LQR311" s="974"/>
      <c r="LQS311" s="974"/>
      <c r="LQT311" s="974"/>
      <c r="LQU311" s="974"/>
      <c r="LQV311" s="974"/>
      <c r="LQW311" s="974"/>
      <c r="LQX311" s="974"/>
      <c r="LQY311" s="974"/>
      <c r="LQZ311" s="974"/>
      <c r="LRA311" s="974"/>
      <c r="LRB311" s="974"/>
      <c r="LRC311" s="974"/>
      <c r="LRD311" s="974"/>
      <c r="LRE311" s="974"/>
      <c r="LRF311" s="974"/>
      <c r="LRG311" s="974"/>
      <c r="LRH311" s="974"/>
      <c r="LRI311" s="974"/>
      <c r="LRJ311" s="974"/>
      <c r="LRK311" s="974"/>
      <c r="LRL311" s="974"/>
      <c r="LRM311" s="974"/>
      <c r="LRN311" s="974"/>
      <c r="LRO311" s="974"/>
      <c r="LRP311" s="974"/>
      <c r="LRQ311" s="974"/>
      <c r="LRR311" s="974"/>
      <c r="LRS311" s="974"/>
      <c r="LRT311" s="974"/>
      <c r="LRU311" s="974"/>
      <c r="LRV311" s="974"/>
      <c r="LRW311" s="974"/>
      <c r="LRX311" s="974"/>
      <c r="LRY311" s="974"/>
      <c r="LRZ311" s="974"/>
      <c r="LSA311" s="974"/>
      <c r="LSB311" s="974"/>
      <c r="LSC311" s="974"/>
      <c r="LSD311" s="974"/>
      <c r="LSE311" s="974"/>
      <c r="LSF311" s="974"/>
      <c r="LSG311" s="974"/>
      <c r="LSH311" s="974"/>
      <c r="LSI311" s="974"/>
      <c r="LSJ311" s="974"/>
      <c r="LSK311" s="974"/>
      <c r="LSL311" s="974"/>
      <c r="LSM311" s="974"/>
      <c r="LSN311" s="974"/>
      <c r="LSO311" s="974"/>
      <c r="LSP311" s="974"/>
      <c r="LSQ311" s="974"/>
      <c r="LSR311" s="974"/>
      <c r="LSS311" s="974"/>
      <c r="LST311" s="974"/>
      <c r="LSU311" s="974"/>
      <c r="LSV311" s="974"/>
      <c r="LSW311" s="974"/>
      <c r="LSX311" s="974"/>
      <c r="LSY311" s="974"/>
      <c r="LSZ311" s="974"/>
      <c r="LTA311" s="974"/>
      <c r="LTB311" s="974"/>
      <c r="LTC311" s="974"/>
      <c r="LTD311" s="974"/>
      <c r="LTE311" s="974"/>
      <c r="LTF311" s="974"/>
      <c r="LTG311" s="974"/>
      <c r="LTH311" s="974"/>
      <c r="LTI311" s="974"/>
      <c r="LTJ311" s="974"/>
      <c r="LTK311" s="974"/>
      <c r="LTL311" s="974"/>
      <c r="LTM311" s="974"/>
      <c r="LTN311" s="974"/>
      <c r="LTO311" s="974"/>
      <c r="LTP311" s="974"/>
      <c r="LTQ311" s="974"/>
      <c r="LTR311" s="974"/>
      <c r="LTS311" s="974"/>
      <c r="LTT311" s="974"/>
      <c r="LTU311" s="974"/>
      <c r="LTV311" s="974"/>
      <c r="LTW311" s="974"/>
      <c r="LTX311" s="974"/>
      <c r="LTY311" s="974"/>
      <c r="LTZ311" s="974"/>
      <c r="LUA311" s="974"/>
      <c r="LUB311" s="974"/>
      <c r="LUC311" s="974"/>
      <c r="LUD311" s="974"/>
      <c r="LUE311" s="974"/>
      <c r="LUF311" s="974"/>
      <c r="LUG311" s="974"/>
      <c r="LUH311" s="974"/>
      <c r="LUI311" s="974"/>
      <c r="LUJ311" s="974"/>
      <c r="LUK311" s="974"/>
      <c r="LUL311" s="974"/>
      <c r="LUM311" s="974"/>
      <c r="LUN311" s="974"/>
      <c r="LUO311" s="974"/>
      <c r="LUP311" s="974"/>
      <c r="LUQ311" s="974"/>
      <c r="LUR311" s="974"/>
      <c r="LUS311" s="974"/>
      <c r="LUT311" s="974"/>
      <c r="LUU311" s="974"/>
      <c r="LUV311" s="974"/>
      <c r="LUW311" s="974"/>
      <c r="LUX311" s="974"/>
      <c r="LUY311" s="974"/>
      <c r="LUZ311" s="974"/>
      <c r="LVA311" s="974"/>
      <c r="LVB311" s="974"/>
      <c r="LVC311" s="974"/>
      <c r="LVD311" s="974"/>
      <c r="LVE311" s="974"/>
      <c r="LVF311" s="974"/>
      <c r="LVG311" s="974"/>
      <c r="LVH311" s="974"/>
      <c r="LVI311" s="974"/>
      <c r="LVJ311" s="974"/>
      <c r="LVK311" s="974"/>
      <c r="LVL311" s="974"/>
      <c r="LVM311" s="974"/>
      <c r="LVN311" s="974"/>
      <c r="LVO311" s="974"/>
      <c r="LVP311" s="974"/>
      <c r="LVQ311" s="974"/>
      <c r="LVR311" s="974"/>
      <c r="LVS311" s="974"/>
      <c r="LVT311" s="974"/>
      <c r="LVU311" s="974"/>
      <c r="LVV311" s="974"/>
      <c r="LVW311" s="974"/>
      <c r="LVX311" s="974"/>
      <c r="LVY311" s="974"/>
      <c r="LVZ311" s="974"/>
      <c r="LWA311" s="974"/>
      <c r="LWB311" s="974"/>
      <c r="LWC311" s="974"/>
      <c r="LWD311" s="974"/>
      <c r="LWE311" s="974"/>
      <c r="LWF311" s="974"/>
      <c r="LWG311" s="974"/>
      <c r="LWH311" s="974"/>
      <c r="LWI311" s="974"/>
      <c r="LWJ311" s="974"/>
      <c r="LWK311" s="974"/>
      <c r="LWL311" s="974"/>
      <c r="LWM311" s="974"/>
      <c r="LWN311" s="974"/>
      <c r="LWO311" s="974"/>
      <c r="LWP311" s="974"/>
      <c r="LWQ311" s="974"/>
      <c r="LWR311" s="974"/>
      <c r="LWS311" s="974"/>
      <c r="LWT311" s="974"/>
      <c r="LWU311" s="974"/>
      <c r="LWV311" s="974"/>
      <c r="LWW311" s="974"/>
      <c r="LWX311" s="974"/>
      <c r="LWY311" s="974"/>
      <c r="LWZ311" s="974"/>
      <c r="LXA311" s="974"/>
      <c r="LXB311" s="974"/>
      <c r="LXC311" s="974"/>
      <c r="LXD311" s="974"/>
      <c r="LXE311" s="974"/>
      <c r="LXF311" s="974"/>
      <c r="LXG311" s="974"/>
      <c r="LXH311" s="974"/>
      <c r="LXI311" s="974"/>
      <c r="LXJ311" s="974"/>
      <c r="LXK311" s="974"/>
      <c r="LXL311" s="974"/>
      <c r="LXM311" s="974"/>
      <c r="LXN311" s="974"/>
      <c r="LXO311" s="974"/>
      <c r="LXP311" s="974"/>
      <c r="LXQ311" s="974"/>
      <c r="LXR311" s="974"/>
      <c r="LXS311" s="974"/>
      <c r="LXT311" s="974"/>
      <c r="LXU311" s="974"/>
      <c r="LXV311" s="974"/>
      <c r="LXW311" s="974"/>
      <c r="LXX311" s="974"/>
      <c r="LXY311" s="974"/>
      <c r="LXZ311" s="974"/>
      <c r="LYA311" s="974"/>
      <c r="LYB311" s="974"/>
      <c r="LYC311" s="974"/>
      <c r="LYD311" s="974"/>
      <c r="LYE311" s="974"/>
      <c r="LYF311" s="974"/>
      <c r="LYG311" s="974"/>
      <c r="LYH311" s="974"/>
      <c r="LYI311" s="974"/>
      <c r="LYJ311" s="974"/>
      <c r="LYK311" s="974"/>
      <c r="LYL311" s="974"/>
      <c r="LYM311" s="974"/>
      <c r="LYN311" s="974"/>
      <c r="LYO311" s="974"/>
      <c r="LYP311" s="974"/>
      <c r="LYQ311" s="974"/>
      <c r="LYR311" s="974"/>
      <c r="LYS311" s="974"/>
      <c r="LYT311" s="974"/>
      <c r="LYU311" s="974"/>
      <c r="LYV311" s="974"/>
      <c r="LYW311" s="974"/>
      <c r="LYX311" s="974"/>
      <c r="LYY311" s="974"/>
      <c r="LYZ311" s="974"/>
      <c r="LZA311" s="974"/>
      <c r="LZB311" s="974"/>
      <c r="LZC311" s="974"/>
      <c r="LZD311" s="974"/>
      <c r="LZE311" s="974"/>
      <c r="LZF311" s="974"/>
      <c r="LZG311" s="974"/>
      <c r="LZH311" s="974"/>
      <c r="LZI311" s="974"/>
      <c r="LZJ311" s="974"/>
      <c r="LZK311" s="974"/>
      <c r="LZL311" s="974"/>
      <c r="LZM311" s="974"/>
      <c r="LZN311" s="974"/>
      <c r="LZO311" s="974"/>
      <c r="LZP311" s="974"/>
      <c r="LZQ311" s="974"/>
      <c r="LZR311" s="974"/>
      <c r="LZS311" s="974"/>
      <c r="LZT311" s="974"/>
      <c r="LZU311" s="974"/>
      <c r="LZV311" s="974"/>
      <c r="LZW311" s="974"/>
      <c r="LZX311" s="974"/>
      <c r="LZY311" s="974"/>
      <c r="LZZ311" s="974"/>
      <c r="MAA311" s="974"/>
      <c r="MAB311" s="974"/>
      <c r="MAC311" s="974"/>
      <c r="MAD311" s="974"/>
      <c r="MAE311" s="974"/>
      <c r="MAF311" s="974"/>
      <c r="MAG311" s="974"/>
      <c r="MAH311" s="974"/>
      <c r="MAI311" s="974"/>
      <c r="MAJ311" s="974"/>
      <c r="MAK311" s="974"/>
      <c r="MAL311" s="974"/>
      <c r="MAM311" s="974"/>
      <c r="MAN311" s="974"/>
      <c r="MAO311" s="974"/>
      <c r="MAP311" s="974"/>
      <c r="MAQ311" s="974"/>
      <c r="MAR311" s="974"/>
      <c r="MAS311" s="974"/>
      <c r="MAT311" s="974"/>
      <c r="MAU311" s="974"/>
      <c r="MAV311" s="974"/>
      <c r="MAW311" s="974"/>
      <c r="MAX311" s="974"/>
      <c r="MAY311" s="974"/>
      <c r="MAZ311" s="974"/>
      <c r="MBA311" s="974"/>
      <c r="MBB311" s="974"/>
      <c r="MBC311" s="974"/>
      <c r="MBD311" s="974"/>
      <c r="MBE311" s="974"/>
      <c r="MBF311" s="974"/>
      <c r="MBG311" s="974"/>
      <c r="MBH311" s="974"/>
      <c r="MBI311" s="974"/>
      <c r="MBJ311" s="974"/>
      <c r="MBK311" s="974"/>
      <c r="MBL311" s="974"/>
      <c r="MBM311" s="974"/>
      <c r="MBN311" s="974"/>
      <c r="MBO311" s="974"/>
      <c r="MBP311" s="974"/>
      <c r="MBQ311" s="974"/>
      <c r="MBR311" s="974"/>
      <c r="MBS311" s="974"/>
      <c r="MBT311" s="974"/>
      <c r="MBU311" s="974"/>
      <c r="MBV311" s="974"/>
      <c r="MBW311" s="974"/>
      <c r="MBX311" s="974"/>
      <c r="MBY311" s="974"/>
      <c r="MBZ311" s="974"/>
      <c r="MCA311" s="974"/>
      <c r="MCB311" s="974"/>
      <c r="MCC311" s="974"/>
      <c r="MCD311" s="974"/>
      <c r="MCE311" s="974"/>
      <c r="MCF311" s="974"/>
      <c r="MCG311" s="974"/>
      <c r="MCH311" s="974"/>
      <c r="MCI311" s="974"/>
      <c r="MCJ311" s="974"/>
      <c r="MCK311" s="974"/>
      <c r="MCL311" s="974"/>
      <c r="MCM311" s="974"/>
      <c r="MCN311" s="974"/>
      <c r="MCO311" s="974"/>
      <c r="MCP311" s="974"/>
      <c r="MCQ311" s="974"/>
      <c r="MCR311" s="974"/>
      <c r="MCS311" s="974"/>
      <c r="MCT311" s="974"/>
      <c r="MCU311" s="974"/>
      <c r="MCV311" s="974"/>
      <c r="MCW311" s="974"/>
      <c r="MCX311" s="974"/>
      <c r="MCY311" s="974"/>
      <c r="MCZ311" s="974"/>
      <c r="MDA311" s="974"/>
      <c r="MDB311" s="974"/>
      <c r="MDC311" s="974"/>
      <c r="MDD311" s="974"/>
      <c r="MDE311" s="974"/>
      <c r="MDF311" s="974"/>
      <c r="MDG311" s="974"/>
      <c r="MDH311" s="974"/>
      <c r="MDI311" s="974"/>
      <c r="MDJ311" s="974"/>
      <c r="MDK311" s="974"/>
      <c r="MDL311" s="974"/>
      <c r="MDM311" s="974"/>
      <c r="MDN311" s="974"/>
      <c r="MDO311" s="974"/>
      <c r="MDP311" s="974"/>
      <c r="MDQ311" s="974"/>
      <c r="MDR311" s="974"/>
      <c r="MDS311" s="974"/>
      <c r="MDT311" s="974"/>
      <c r="MDU311" s="974"/>
      <c r="MDV311" s="974"/>
      <c r="MDW311" s="974"/>
      <c r="MDX311" s="974"/>
      <c r="MDY311" s="974"/>
      <c r="MDZ311" s="974"/>
      <c r="MEA311" s="974"/>
      <c r="MEB311" s="974"/>
      <c r="MEC311" s="974"/>
      <c r="MED311" s="974"/>
      <c r="MEE311" s="974"/>
      <c r="MEF311" s="974"/>
      <c r="MEG311" s="974"/>
      <c r="MEH311" s="974"/>
      <c r="MEI311" s="974"/>
      <c r="MEJ311" s="974"/>
      <c r="MEK311" s="974"/>
      <c r="MEL311" s="974"/>
      <c r="MEM311" s="974"/>
      <c r="MEN311" s="974"/>
      <c r="MEO311" s="974"/>
      <c r="MEP311" s="974"/>
      <c r="MEQ311" s="974"/>
      <c r="MER311" s="974"/>
      <c r="MES311" s="974"/>
      <c r="MET311" s="974"/>
      <c r="MEU311" s="974"/>
      <c r="MEV311" s="974"/>
      <c r="MEW311" s="974"/>
      <c r="MEX311" s="974"/>
      <c r="MEY311" s="974"/>
      <c r="MEZ311" s="974"/>
      <c r="MFA311" s="974"/>
      <c r="MFB311" s="974"/>
      <c r="MFC311" s="974"/>
      <c r="MFD311" s="974"/>
      <c r="MFE311" s="974"/>
      <c r="MFF311" s="974"/>
      <c r="MFG311" s="974"/>
      <c r="MFH311" s="974"/>
      <c r="MFI311" s="974"/>
      <c r="MFJ311" s="974"/>
      <c r="MFK311" s="974"/>
      <c r="MFL311" s="974"/>
      <c r="MFM311" s="974"/>
      <c r="MFN311" s="974"/>
      <c r="MFO311" s="974"/>
      <c r="MFP311" s="974"/>
      <c r="MFQ311" s="974"/>
      <c r="MFR311" s="974"/>
      <c r="MFS311" s="974"/>
      <c r="MFT311" s="974"/>
      <c r="MFU311" s="974"/>
      <c r="MFV311" s="974"/>
      <c r="MFW311" s="974"/>
      <c r="MFX311" s="974"/>
      <c r="MFY311" s="974"/>
      <c r="MFZ311" s="974"/>
      <c r="MGA311" s="974"/>
      <c r="MGB311" s="974"/>
      <c r="MGC311" s="974"/>
      <c r="MGD311" s="974"/>
      <c r="MGE311" s="974"/>
      <c r="MGF311" s="974"/>
      <c r="MGG311" s="974"/>
      <c r="MGH311" s="974"/>
      <c r="MGI311" s="974"/>
      <c r="MGJ311" s="974"/>
      <c r="MGK311" s="974"/>
      <c r="MGL311" s="974"/>
      <c r="MGM311" s="974"/>
      <c r="MGN311" s="974"/>
      <c r="MGO311" s="974"/>
      <c r="MGP311" s="974"/>
      <c r="MGQ311" s="974"/>
      <c r="MGR311" s="974"/>
      <c r="MGS311" s="974"/>
      <c r="MGT311" s="974"/>
      <c r="MGU311" s="974"/>
      <c r="MGV311" s="974"/>
      <c r="MGW311" s="974"/>
      <c r="MGX311" s="974"/>
      <c r="MGY311" s="974"/>
      <c r="MGZ311" s="974"/>
      <c r="MHA311" s="974"/>
      <c r="MHB311" s="974"/>
      <c r="MHC311" s="974"/>
      <c r="MHD311" s="974"/>
      <c r="MHE311" s="974"/>
      <c r="MHF311" s="974"/>
      <c r="MHG311" s="974"/>
      <c r="MHH311" s="974"/>
      <c r="MHI311" s="974"/>
      <c r="MHJ311" s="974"/>
      <c r="MHK311" s="974"/>
      <c r="MHL311" s="974"/>
      <c r="MHM311" s="974"/>
      <c r="MHN311" s="974"/>
      <c r="MHO311" s="974"/>
      <c r="MHP311" s="974"/>
      <c r="MHQ311" s="974"/>
      <c r="MHR311" s="974"/>
      <c r="MHS311" s="974"/>
      <c r="MHT311" s="974"/>
      <c r="MHU311" s="974"/>
      <c r="MHV311" s="974"/>
      <c r="MHW311" s="974"/>
      <c r="MHX311" s="974"/>
      <c r="MHY311" s="974"/>
      <c r="MHZ311" s="974"/>
      <c r="MIA311" s="974"/>
      <c r="MIB311" s="974"/>
      <c r="MIC311" s="974"/>
      <c r="MID311" s="974"/>
      <c r="MIE311" s="974"/>
      <c r="MIF311" s="974"/>
      <c r="MIG311" s="974"/>
      <c r="MIH311" s="974"/>
      <c r="MII311" s="974"/>
      <c r="MIJ311" s="974"/>
      <c r="MIK311" s="974"/>
      <c r="MIL311" s="974"/>
      <c r="MIM311" s="974"/>
      <c r="MIN311" s="974"/>
      <c r="MIO311" s="974"/>
      <c r="MIP311" s="974"/>
      <c r="MIQ311" s="974"/>
      <c r="MIR311" s="974"/>
      <c r="MIS311" s="974"/>
      <c r="MIT311" s="974"/>
      <c r="MIU311" s="974"/>
      <c r="MIV311" s="974"/>
      <c r="MIW311" s="974"/>
      <c r="MIX311" s="974"/>
      <c r="MIY311" s="974"/>
      <c r="MIZ311" s="974"/>
      <c r="MJA311" s="974"/>
      <c r="MJB311" s="974"/>
      <c r="MJC311" s="974"/>
      <c r="MJD311" s="974"/>
      <c r="MJE311" s="974"/>
      <c r="MJF311" s="974"/>
      <c r="MJG311" s="974"/>
      <c r="MJH311" s="974"/>
      <c r="MJI311" s="974"/>
      <c r="MJJ311" s="974"/>
      <c r="MJK311" s="974"/>
      <c r="MJL311" s="974"/>
      <c r="MJM311" s="974"/>
      <c r="MJN311" s="974"/>
      <c r="MJO311" s="974"/>
      <c r="MJP311" s="974"/>
      <c r="MJQ311" s="974"/>
      <c r="MJR311" s="974"/>
      <c r="MJS311" s="974"/>
      <c r="MJT311" s="974"/>
      <c r="MJU311" s="974"/>
      <c r="MJV311" s="974"/>
      <c r="MJW311" s="974"/>
      <c r="MJX311" s="974"/>
      <c r="MJY311" s="974"/>
      <c r="MJZ311" s="974"/>
      <c r="MKA311" s="974"/>
      <c r="MKB311" s="974"/>
      <c r="MKC311" s="974"/>
      <c r="MKD311" s="974"/>
      <c r="MKE311" s="974"/>
      <c r="MKF311" s="974"/>
      <c r="MKG311" s="974"/>
      <c r="MKH311" s="974"/>
      <c r="MKI311" s="974"/>
      <c r="MKJ311" s="974"/>
      <c r="MKK311" s="974"/>
      <c r="MKL311" s="974"/>
      <c r="MKM311" s="974"/>
      <c r="MKN311" s="974"/>
      <c r="MKO311" s="974"/>
      <c r="MKP311" s="974"/>
      <c r="MKQ311" s="974"/>
      <c r="MKR311" s="974"/>
      <c r="MKS311" s="974"/>
      <c r="MKT311" s="974"/>
      <c r="MKU311" s="974"/>
      <c r="MKV311" s="974"/>
      <c r="MKW311" s="974"/>
      <c r="MKX311" s="974"/>
      <c r="MKY311" s="974"/>
      <c r="MKZ311" s="974"/>
      <c r="MLA311" s="974"/>
      <c r="MLB311" s="974"/>
      <c r="MLC311" s="974"/>
      <c r="MLD311" s="974"/>
      <c r="MLE311" s="974"/>
      <c r="MLF311" s="974"/>
      <c r="MLG311" s="974"/>
      <c r="MLH311" s="974"/>
      <c r="MLI311" s="974"/>
      <c r="MLJ311" s="974"/>
      <c r="MLK311" s="974"/>
      <c r="MLL311" s="974"/>
      <c r="MLM311" s="974"/>
      <c r="MLN311" s="974"/>
      <c r="MLO311" s="974"/>
      <c r="MLP311" s="974"/>
      <c r="MLQ311" s="974"/>
      <c r="MLR311" s="974"/>
      <c r="MLS311" s="974"/>
      <c r="MLT311" s="974"/>
      <c r="MLU311" s="974"/>
      <c r="MLV311" s="974"/>
      <c r="MLW311" s="974"/>
      <c r="MLX311" s="974"/>
      <c r="MLY311" s="974"/>
      <c r="MLZ311" s="974"/>
      <c r="MMA311" s="974"/>
      <c r="MMB311" s="974"/>
      <c r="MMC311" s="974"/>
      <c r="MMD311" s="974"/>
      <c r="MME311" s="974"/>
      <c r="MMF311" s="974"/>
      <c r="MMG311" s="974"/>
      <c r="MMH311" s="974"/>
      <c r="MMI311" s="974"/>
      <c r="MMJ311" s="974"/>
      <c r="MMK311" s="974"/>
      <c r="MML311" s="974"/>
      <c r="MMM311" s="974"/>
      <c r="MMN311" s="974"/>
      <c r="MMO311" s="974"/>
      <c r="MMP311" s="974"/>
      <c r="MMQ311" s="974"/>
      <c r="MMR311" s="974"/>
      <c r="MMS311" s="974"/>
      <c r="MMT311" s="974"/>
      <c r="MMU311" s="974"/>
      <c r="MMV311" s="974"/>
      <c r="MMW311" s="974"/>
      <c r="MMX311" s="974"/>
      <c r="MMY311" s="974"/>
      <c r="MMZ311" s="974"/>
      <c r="MNA311" s="974"/>
      <c r="MNB311" s="974"/>
      <c r="MNC311" s="974"/>
      <c r="MND311" s="974"/>
      <c r="MNE311" s="974"/>
      <c r="MNF311" s="974"/>
      <c r="MNG311" s="974"/>
      <c r="MNH311" s="974"/>
      <c r="MNI311" s="974"/>
      <c r="MNJ311" s="974"/>
      <c r="MNK311" s="974"/>
      <c r="MNL311" s="974"/>
      <c r="MNM311" s="974"/>
      <c r="MNN311" s="974"/>
      <c r="MNO311" s="974"/>
      <c r="MNP311" s="974"/>
      <c r="MNQ311" s="974"/>
      <c r="MNR311" s="974"/>
      <c r="MNS311" s="974"/>
      <c r="MNT311" s="974"/>
      <c r="MNU311" s="974"/>
      <c r="MNV311" s="974"/>
      <c r="MNW311" s="974"/>
      <c r="MNX311" s="974"/>
      <c r="MNY311" s="974"/>
      <c r="MNZ311" s="974"/>
      <c r="MOA311" s="974"/>
      <c r="MOB311" s="974"/>
      <c r="MOC311" s="974"/>
      <c r="MOD311" s="974"/>
      <c r="MOE311" s="974"/>
      <c r="MOF311" s="974"/>
      <c r="MOG311" s="974"/>
      <c r="MOH311" s="974"/>
      <c r="MOI311" s="974"/>
      <c r="MOJ311" s="974"/>
      <c r="MOK311" s="974"/>
      <c r="MOL311" s="974"/>
      <c r="MOM311" s="974"/>
      <c r="MON311" s="974"/>
      <c r="MOO311" s="974"/>
      <c r="MOP311" s="974"/>
      <c r="MOQ311" s="974"/>
      <c r="MOR311" s="974"/>
      <c r="MOS311" s="974"/>
      <c r="MOT311" s="974"/>
      <c r="MOU311" s="974"/>
      <c r="MOV311" s="974"/>
      <c r="MOW311" s="974"/>
      <c r="MOX311" s="974"/>
      <c r="MOY311" s="974"/>
      <c r="MOZ311" s="974"/>
      <c r="MPA311" s="974"/>
      <c r="MPB311" s="974"/>
      <c r="MPC311" s="974"/>
      <c r="MPD311" s="974"/>
      <c r="MPE311" s="974"/>
      <c r="MPF311" s="974"/>
      <c r="MPG311" s="974"/>
      <c r="MPH311" s="974"/>
      <c r="MPI311" s="974"/>
      <c r="MPJ311" s="974"/>
      <c r="MPK311" s="974"/>
      <c r="MPL311" s="974"/>
      <c r="MPM311" s="974"/>
      <c r="MPN311" s="974"/>
      <c r="MPO311" s="974"/>
      <c r="MPP311" s="974"/>
      <c r="MPQ311" s="974"/>
      <c r="MPR311" s="974"/>
      <c r="MPS311" s="974"/>
      <c r="MPT311" s="974"/>
      <c r="MPU311" s="974"/>
      <c r="MPV311" s="974"/>
      <c r="MPW311" s="974"/>
      <c r="MPX311" s="974"/>
      <c r="MPY311" s="974"/>
      <c r="MPZ311" s="974"/>
      <c r="MQA311" s="974"/>
      <c r="MQB311" s="974"/>
      <c r="MQC311" s="974"/>
      <c r="MQD311" s="974"/>
      <c r="MQE311" s="974"/>
      <c r="MQF311" s="974"/>
      <c r="MQG311" s="974"/>
      <c r="MQH311" s="974"/>
      <c r="MQI311" s="974"/>
      <c r="MQJ311" s="974"/>
      <c r="MQK311" s="974"/>
      <c r="MQL311" s="974"/>
      <c r="MQM311" s="974"/>
      <c r="MQN311" s="974"/>
      <c r="MQO311" s="974"/>
      <c r="MQP311" s="974"/>
      <c r="MQQ311" s="974"/>
      <c r="MQR311" s="974"/>
      <c r="MQS311" s="974"/>
      <c r="MQT311" s="974"/>
      <c r="MQU311" s="974"/>
      <c r="MQV311" s="974"/>
      <c r="MQW311" s="974"/>
      <c r="MQX311" s="974"/>
      <c r="MQY311" s="974"/>
      <c r="MQZ311" s="974"/>
      <c r="MRA311" s="974"/>
      <c r="MRB311" s="974"/>
      <c r="MRC311" s="974"/>
      <c r="MRD311" s="974"/>
      <c r="MRE311" s="974"/>
      <c r="MRF311" s="974"/>
      <c r="MRG311" s="974"/>
      <c r="MRH311" s="974"/>
      <c r="MRI311" s="974"/>
      <c r="MRJ311" s="974"/>
      <c r="MRK311" s="974"/>
      <c r="MRL311" s="974"/>
      <c r="MRM311" s="974"/>
      <c r="MRN311" s="974"/>
      <c r="MRO311" s="974"/>
      <c r="MRP311" s="974"/>
      <c r="MRQ311" s="974"/>
      <c r="MRR311" s="974"/>
      <c r="MRS311" s="974"/>
      <c r="MRT311" s="974"/>
      <c r="MRU311" s="974"/>
      <c r="MRV311" s="974"/>
      <c r="MRW311" s="974"/>
      <c r="MRX311" s="974"/>
      <c r="MRY311" s="974"/>
      <c r="MRZ311" s="974"/>
      <c r="MSA311" s="974"/>
      <c r="MSB311" s="974"/>
      <c r="MSC311" s="974"/>
      <c r="MSD311" s="974"/>
      <c r="MSE311" s="974"/>
      <c r="MSF311" s="974"/>
      <c r="MSG311" s="974"/>
      <c r="MSH311" s="974"/>
      <c r="MSI311" s="974"/>
      <c r="MSJ311" s="974"/>
      <c r="MSK311" s="974"/>
      <c r="MSL311" s="974"/>
      <c r="MSM311" s="974"/>
      <c r="MSN311" s="974"/>
      <c r="MSO311" s="974"/>
      <c r="MSP311" s="974"/>
      <c r="MSQ311" s="974"/>
      <c r="MSR311" s="974"/>
      <c r="MSS311" s="974"/>
      <c r="MST311" s="974"/>
      <c r="MSU311" s="974"/>
      <c r="MSV311" s="974"/>
      <c r="MSW311" s="974"/>
      <c r="MSX311" s="974"/>
      <c r="MSY311" s="974"/>
      <c r="MSZ311" s="974"/>
      <c r="MTA311" s="974"/>
      <c r="MTB311" s="974"/>
      <c r="MTC311" s="974"/>
      <c r="MTD311" s="974"/>
      <c r="MTE311" s="974"/>
      <c r="MTF311" s="974"/>
      <c r="MTG311" s="974"/>
      <c r="MTH311" s="974"/>
      <c r="MTI311" s="974"/>
      <c r="MTJ311" s="974"/>
      <c r="MTK311" s="974"/>
      <c r="MTL311" s="974"/>
      <c r="MTM311" s="974"/>
      <c r="MTN311" s="974"/>
      <c r="MTO311" s="974"/>
      <c r="MTP311" s="974"/>
      <c r="MTQ311" s="974"/>
      <c r="MTR311" s="974"/>
      <c r="MTS311" s="974"/>
      <c r="MTT311" s="974"/>
      <c r="MTU311" s="974"/>
      <c r="MTV311" s="974"/>
      <c r="MTW311" s="974"/>
      <c r="MTX311" s="974"/>
      <c r="MTY311" s="974"/>
      <c r="MTZ311" s="974"/>
      <c r="MUA311" s="974"/>
      <c r="MUB311" s="974"/>
      <c r="MUC311" s="974"/>
      <c r="MUD311" s="974"/>
      <c r="MUE311" s="974"/>
      <c r="MUF311" s="974"/>
      <c r="MUG311" s="974"/>
      <c r="MUH311" s="974"/>
      <c r="MUI311" s="974"/>
      <c r="MUJ311" s="974"/>
      <c r="MUK311" s="974"/>
      <c r="MUL311" s="974"/>
      <c r="MUM311" s="974"/>
      <c r="MUN311" s="974"/>
      <c r="MUO311" s="974"/>
      <c r="MUP311" s="974"/>
      <c r="MUQ311" s="974"/>
      <c r="MUR311" s="974"/>
      <c r="MUS311" s="974"/>
      <c r="MUT311" s="974"/>
      <c r="MUU311" s="974"/>
      <c r="MUV311" s="974"/>
      <c r="MUW311" s="974"/>
      <c r="MUX311" s="974"/>
      <c r="MUY311" s="974"/>
      <c r="MUZ311" s="974"/>
      <c r="MVA311" s="974"/>
      <c r="MVB311" s="974"/>
      <c r="MVC311" s="974"/>
      <c r="MVD311" s="974"/>
      <c r="MVE311" s="974"/>
      <c r="MVF311" s="974"/>
      <c r="MVG311" s="974"/>
      <c r="MVH311" s="974"/>
      <c r="MVI311" s="974"/>
      <c r="MVJ311" s="974"/>
      <c r="MVK311" s="974"/>
      <c r="MVL311" s="974"/>
      <c r="MVM311" s="974"/>
      <c r="MVN311" s="974"/>
      <c r="MVO311" s="974"/>
      <c r="MVP311" s="974"/>
      <c r="MVQ311" s="974"/>
      <c r="MVR311" s="974"/>
      <c r="MVS311" s="974"/>
      <c r="MVT311" s="974"/>
      <c r="MVU311" s="974"/>
      <c r="MVV311" s="974"/>
      <c r="MVW311" s="974"/>
      <c r="MVX311" s="974"/>
      <c r="MVY311" s="974"/>
      <c r="MVZ311" s="974"/>
      <c r="MWA311" s="974"/>
      <c r="MWB311" s="974"/>
      <c r="MWC311" s="974"/>
      <c r="MWD311" s="974"/>
      <c r="MWE311" s="974"/>
      <c r="MWF311" s="974"/>
      <c r="MWG311" s="974"/>
      <c r="MWH311" s="974"/>
      <c r="MWI311" s="974"/>
      <c r="MWJ311" s="974"/>
      <c r="MWK311" s="974"/>
      <c r="MWL311" s="974"/>
      <c r="MWM311" s="974"/>
      <c r="MWN311" s="974"/>
      <c r="MWO311" s="974"/>
      <c r="MWP311" s="974"/>
      <c r="MWQ311" s="974"/>
      <c r="MWR311" s="974"/>
      <c r="MWS311" s="974"/>
      <c r="MWT311" s="974"/>
      <c r="MWU311" s="974"/>
      <c r="MWV311" s="974"/>
      <c r="MWW311" s="974"/>
      <c r="MWX311" s="974"/>
      <c r="MWY311" s="974"/>
      <c r="MWZ311" s="974"/>
      <c r="MXA311" s="974"/>
      <c r="MXB311" s="974"/>
      <c r="MXC311" s="974"/>
      <c r="MXD311" s="974"/>
      <c r="MXE311" s="974"/>
      <c r="MXF311" s="974"/>
      <c r="MXG311" s="974"/>
      <c r="MXH311" s="974"/>
      <c r="MXI311" s="974"/>
      <c r="MXJ311" s="974"/>
      <c r="MXK311" s="974"/>
      <c r="MXL311" s="974"/>
      <c r="MXM311" s="974"/>
      <c r="MXN311" s="974"/>
      <c r="MXO311" s="974"/>
      <c r="MXP311" s="974"/>
      <c r="MXQ311" s="974"/>
      <c r="MXR311" s="974"/>
      <c r="MXS311" s="974"/>
      <c r="MXT311" s="974"/>
      <c r="MXU311" s="974"/>
      <c r="MXV311" s="974"/>
      <c r="MXW311" s="974"/>
      <c r="MXX311" s="974"/>
      <c r="MXY311" s="974"/>
      <c r="MXZ311" s="974"/>
      <c r="MYA311" s="974"/>
      <c r="MYB311" s="974"/>
      <c r="MYC311" s="974"/>
      <c r="MYD311" s="974"/>
      <c r="MYE311" s="974"/>
      <c r="MYF311" s="974"/>
      <c r="MYG311" s="974"/>
      <c r="MYH311" s="974"/>
      <c r="MYI311" s="974"/>
      <c r="MYJ311" s="974"/>
      <c r="MYK311" s="974"/>
      <c r="MYL311" s="974"/>
      <c r="MYM311" s="974"/>
      <c r="MYN311" s="974"/>
      <c r="MYO311" s="974"/>
      <c r="MYP311" s="974"/>
      <c r="MYQ311" s="974"/>
      <c r="MYR311" s="974"/>
      <c r="MYS311" s="974"/>
      <c r="MYT311" s="974"/>
      <c r="MYU311" s="974"/>
      <c r="MYV311" s="974"/>
      <c r="MYW311" s="974"/>
      <c r="MYX311" s="974"/>
      <c r="MYY311" s="974"/>
      <c r="MYZ311" s="974"/>
      <c r="MZA311" s="974"/>
      <c r="MZB311" s="974"/>
      <c r="MZC311" s="974"/>
      <c r="MZD311" s="974"/>
      <c r="MZE311" s="974"/>
      <c r="MZF311" s="974"/>
      <c r="MZG311" s="974"/>
      <c r="MZH311" s="974"/>
      <c r="MZI311" s="974"/>
      <c r="MZJ311" s="974"/>
      <c r="MZK311" s="974"/>
      <c r="MZL311" s="974"/>
      <c r="MZM311" s="974"/>
      <c r="MZN311" s="974"/>
      <c r="MZO311" s="974"/>
      <c r="MZP311" s="974"/>
      <c r="MZQ311" s="974"/>
      <c r="MZR311" s="974"/>
      <c r="MZS311" s="974"/>
      <c r="MZT311" s="974"/>
      <c r="MZU311" s="974"/>
      <c r="MZV311" s="974"/>
      <c r="MZW311" s="974"/>
      <c r="MZX311" s="974"/>
      <c r="MZY311" s="974"/>
      <c r="MZZ311" s="974"/>
      <c r="NAA311" s="974"/>
      <c r="NAB311" s="974"/>
      <c r="NAC311" s="974"/>
      <c r="NAD311" s="974"/>
      <c r="NAE311" s="974"/>
      <c r="NAF311" s="974"/>
      <c r="NAG311" s="974"/>
      <c r="NAH311" s="974"/>
      <c r="NAI311" s="974"/>
      <c r="NAJ311" s="974"/>
      <c r="NAK311" s="974"/>
      <c r="NAL311" s="974"/>
      <c r="NAM311" s="974"/>
      <c r="NAN311" s="974"/>
      <c r="NAO311" s="974"/>
      <c r="NAP311" s="974"/>
      <c r="NAQ311" s="974"/>
      <c r="NAR311" s="974"/>
      <c r="NAS311" s="974"/>
      <c r="NAT311" s="974"/>
      <c r="NAU311" s="974"/>
      <c r="NAV311" s="974"/>
      <c r="NAW311" s="974"/>
      <c r="NAX311" s="974"/>
      <c r="NAY311" s="974"/>
      <c r="NAZ311" s="974"/>
      <c r="NBA311" s="974"/>
      <c r="NBB311" s="974"/>
      <c r="NBC311" s="974"/>
      <c r="NBD311" s="974"/>
      <c r="NBE311" s="974"/>
      <c r="NBF311" s="974"/>
      <c r="NBG311" s="974"/>
      <c r="NBH311" s="974"/>
      <c r="NBI311" s="974"/>
      <c r="NBJ311" s="974"/>
      <c r="NBK311" s="974"/>
      <c r="NBL311" s="974"/>
      <c r="NBM311" s="974"/>
      <c r="NBN311" s="974"/>
      <c r="NBO311" s="974"/>
      <c r="NBP311" s="974"/>
      <c r="NBQ311" s="974"/>
      <c r="NBR311" s="974"/>
      <c r="NBS311" s="974"/>
      <c r="NBT311" s="974"/>
      <c r="NBU311" s="974"/>
      <c r="NBV311" s="974"/>
      <c r="NBW311" s="974"/>
      <c r="NBX311" s="974"/>
      <c r="NBY311" s="974"/>
      <c r="NBZ311" s="974"/>
      <c r="NCA311" s="974"/>
      <c r="NCB311" s="974"/>
      <c r="NCC311" s="974"/>
      <c r="NCD311" s="974"/>
      <c r="NCE311" s="974"/>
      <c r="NCF311" s="974"/>
      <c r="NCG311" s="974"/>
      <c r="NCH311" s="974"/>
      <c r="NCI311" s="974"/>
      <c r="NCJ311" s="974"/>
      <c r="NCK311" s="974"/>
      <c r="NCL311" s="974"/>
      <c r="NCM311" s="974"/>
      <c r="NCN311" s="974"/>
      <c r="NCO311" s="974"/>
      <c r="NCP311" s="974"/>
      <c r="NCQ311" s="974"/>
      <c r="NCR311" s="974"/>
      <c r="NCS311" s="974"/>
      <c r="NCT311" s="974"/>
      <c r="NCU311" s="974"/>
      <c r="NCV311" s="974"/>
      <c r="NCW311" s="974"/>
      <c r="NCX311" s="974"/>
      <c r="NCY311" s="974"/>
      <c r="NCZ311" s="974"/>
      <c r="NDA311" s="974"/>
      <c r="NDB311" s="974"/>
      <c r="NDC311" s="974"/>
      <c r="NDD311" s="974"/>
      <c r="NDE311" s="974"/>
      <c r="NDF311" s="974"/>
      <c r="NDG311" s="974"/>
      <c r="NDH311" s="974"/>
      <c r="NDI311" s="974"/>
      <c r="NDJ311" s="974"/>
      <c r="NDK311" s="974"/>
      <c r="NDL311" s="974"/>
      <c r="NDM311" s="974"/>
      <c r="NDN311" s="974"/>
      <c r="NDO311" s="974"/>
      <c r="NDP311" s="974"/>
      <c r="NDQ311" s="974"/>
      <c r="NDR311" s="974"/>
      <c r="NDS311" s="974"/>
      <c r="NDT311" s="974"/>
      <c r="NDU311" s="974"/>
      <c r="NDV311" s="974"/>
      <c r="NDW311" s="974"/>
      <c r="NDX311" s="974"/>
      <c r="NDY311" s="974"/>
      <c r="NDZ311" s="974"/>
      <c r="NEA311" s="974"/>
      <c r="NEB311" s="974"/>
      <c r="NEC311" s="974"/>
      <c r="NED311" s="974"/>
      <c r="NEE311" s="974"/>
      <c r="NEF311" s="974"/>
      <c r="NEG311" s="974"/>
      <c r="NEH311" s="974"/>
      <c r="NEI311" s="974"/>
      <c r="NEJ311" s="974"/>
      <c r="NEK311" s="974"/>
      <c r="NEL311" s="974"/>
      <c r="NEM311" s="974"/>
      <c r="NEN311" s="974"/>
      <c r="NEO311" s="974"/>
      <c r="NEP311" s="974"/>
      <c r="NEQ311" s="974"/>
      <c r="NER311" s="974"/>
      <c r="NES311" s="974"/>
      <c r="NET311" s="974"/>
      <c r="NEU311" s="974"/>
      <c r="NEV311" s="974"/>
      <c r="NEW311" s="974"/>
      <c r="NEX311" s="974"/>
      <c r="NEY311" s="974"/>
      <c r="NEZ311" s="974"/>
      <c r="NFA311" s="974"/>
      <c r="NFB311" s="974"/>
      <c r="NFC311" s="974"/>
      <c r="NFD311" s="974"/>
      <c r="NFE311" s="974"/>
      <c r="NFF311" s="974"/>
      <c r="NFG311" s="974"/>
      <c r="NFH311" s="974"/>
      <c r="NFI311" s="974"/>
      <c r="NFJ311" s="974"/>
      <c r="NFK311" s="974"/>
      <c r="NFL311" s="974"/>
      <c r="NFM311" s="974"/>
      <c r="NFN311" s="974"/>
      <c r="NFO311" s="974"/>
      <c r="NFP311" s="974"/>
      <c r="NFQ311" s="974"/>
      <c r="NFR311" s="974"/>
      <c r="NFS311" s="974"/>
      <c r="NFT311" s="974"/>
      <c r="NFU311" s="974"/>
      <c r="NFV311" s="974"/>
      <c r="NFW311" s="974"/>
      <c r="NFX311" s="974"/>
      <c r="NFY311" s="974"/>
      <c r="NFZ311" s="974"/>
      <c r="NGA311" s="974"/>
      <c r="NGB311" s="974"/>
      <c r="NGC311" s="974"/>
      <c r="NGD311" s="974"/>
      <c r="NGE311" s="974"/>
      <c r="NGF311" s="974"/>
      <c r="NGG311" s="974"/>
      <c r="NGH311" s="974"/>
      <c r="NGI311" s="974"/>
      <c r="NGJ311" s="974"/>
      <c r="NGK311" s="974"/>
      <c r="NGL311" s="974"/>
      <c r="NGM311" s="974"/>
      <c r="NGN311" s="974"/>
      <c r="NGO311" s="974"/>
      <c r="NGP311" s="974"/>
      <c r="NGQ311" s="974"/>
      <c r="NGR311" s="974"/>
      <c r="NGS311" s="974"/>
      <c r="NGT311" s="974"/>
      <c r="NGU311" s="974"/>
      <c r="NGV311" s="974"/>
      <c r="NGW311" s="974"/>
      <c r="NGX311" s="974"/>
      <c r="NGY311" s="974"/>
      <c r="NGZ311" s="974"/>
      <c r="NHA311" s="974"/>
      <c r="NHB311" s="974"/>
      <c r="NHC311" s="974"/>
      <c r="NHD311" s="974"/>
      <c r="NHE311" s="974"/>
      <c r="NHF311" s="974"/>
      <c r="NHG311" s="974"/>
      <c r="NHH311" s="974"/>
      <c r="NHI311" s="974"/>
      <c r="NHJ311" s="974"/>
      <c r="NHK311" s="974"/>
      <c r="NHL311" s="974"/>
      <c r="NHM311" s="974"/>
      <c r="NHN311" s="974"/>
      <c r="NHO311" s="974"/>
      <c r="NHP311" s="974"/>
      <c r="NHQ311" s="974"/>
      <c r="NHR311" s="974"/>
      <c r="NHS311" s="974"/>
      <c r="NHT311" s="974"/>
      <c r="NHU311" s="974"/>
      <c r="NHV311" s="974"/>
      <c r="NHW311" s="974"/>
      <c r="NHX311" s="974"/>
      <c r="NHY311" s="974"/>
      <c r="NHZ311" s="974"/>
      <c r="NIA311" s="974"/>
      <c r="NIB311" s="974"/>
      <c r="NIC311" s="974"/>
      <c r="NID311" s="974"/>
      <c r="NIE311" s="974"/>
      <c r="NIF311" s="974"/>
      <c r="NIG311" s="974"/>
      <c r="NIH311" s="974"/>
      <c r="NII311" s="974"/>
      <c r="NIJ311" s="974"/>
      <c r="NIK311" s="974"/>
      <c r="NIL311" s="974"/>
      <c r="NIM311" s="974"/>
      <c r="NIN311" s="974"/>
      <c r="NIO311" s="974"/>
      <c r="NIP311" s="974"/>
      <c r="NIQ311" s="974"/>
      <c r="NIR311" s="974"/>
      <c r="NIS311" s="974"/>
      <c r="NIT311" s="974"/>
      <c r="NIU311" s="974"/>
      <c r="NIV311" s="974"/>
      <c r="NIW311" s="974"/>
      <c r="NIX311" s="974"/>
      <c r="NIY311" s="974"/>
      <c r="NIZ311" s="974"/>
      <c r="NJA311" s="974"/>
      <c r="NJB311" s="974"/>
      <c r="NJC311" s="974"/>
      <c r="NJD311" s="974"/>
      <c r="NJE311" s="974"/>
      <c r="NJF311" s="974"/>
      <c r="NJG311" s="974"/>
      <c r="NJH311" s="974"/>
      <c r="NJI311" s="974"/>
      <c r="NJJ311" s="974"/>
      <c r="NJK311" s="974"/>
      <c r="NJL311" s="974"/>
      <c r="NJM311" s="974"/>
      <c r="NJN311" s="974"/>
      <c r="NJO311" s="974"/>
      <c r="NJP311" s="974"/>
      <c r="NJQ311" s="974"/>
      <c r="NJR311" s="974"/>
      <c r="NJS311" s="974"/>
      <c r="NJT311" s="974"/>
      <c r="NJU311" s="974"/>
      <c r="NJV311" s="974"/>
      <c r="NJW311" s="974"/>
      <c r="NJX311" s="974"/>
      <c r="NJY311" s="974"/>
      <c r="NJZ311" s="974"/>
      <c r="NKA311" s="974"/>
      <c r="NKB311" s="974"/>
      <c r="NKC311" s="974"/>
      <c r="NKD311" s="974"/>
      <c r="NKE311" s="974"/>
      <c r="NKF311" s="974"/>
      <c r="NKG311" s="974"/>
      <c r="NKH311" s="974"/>
      <c r="NKI311" s="974"/>
      <c r="NKJ311" s="974"/>
      <c r="NKK311" s="974"/>
      <c r="NKL311" s="974"/>
      <c r="NKM311" s="974"/>
      <c r="NKN311" s="974"/>
      <c r="NKO311" s="974"/>
      <c r="NKP311" s="974"/>
      <c r="NKQ311" s="974"/>
      <c r="NKR311" s="974"/>
      <c r="NKS311" s="974"/>
      <c r="NKT311" s="974"/>
      <c r="NKU311" s="974"/>
      <c r="NKV311" s="974"/>
      <c r="NKW311" s="974"/>
      <c r="NKX311" s="974"/>
      <c r="NKY311" s="974"/>
      <c r="NKZ311" s="974"/>
      <c r="NLA311" s="974"/>
      <c r="NLB311" s="974"/>
      <c r="NLC311" s="974"/>
      <c r="NLD311" s="974"/>
      <c r="NLE311" s="974"/>
      <c r="NLF311" s="974"/>
      <c r="NLG311" s="974"/>
      <c r="NLH311" s="974"/>
      <c r="NLI311" s="974"/>
      <c r="NLJ311" s="974"/>
      <c r="NLK311" s="974"/>
      <c r="NLL311" s="974"/>
      <c r="NLM311" s="974"/>
      <c r="NLN311" s="974"/>
      <c r="NLO311" s="974"/>
      <c r="NLP311" s="974"/>
      <c r="NLQ311" s="974"/>
      <c r="NLR311" s="974"/>
      <c r="NLS311" s="974"/>
      <c r="NLT311" s="974"/>
      <c r="NLU311" s="974"/>
      <c r="NLV311" s="974"/>
      <c r="NLW311" s="974"/>
      <c r="NLX311" s="974"/>
      <c r="NLY311" s="974"/>
      <c r="NLZ311" s="974"/>
      <c r="NMA311" s="974"/>
      <c r="NMB311" s="974"/>
      <c r="NMC311" s="974"/>
      <c r="NMD311" s="974"/>
      <c r="NME311" s="974"/>
      <c r="NMF311" s="974"/>
      <c r="NMG311" s="974"/>
      <c r="NMH311" s="974"/>
      <c r="NMI311" s="974"/>
      <c r="NMJ311" s="974"/>
      <c r="NMK311" s="974"/>
      <c r="NML311" s="974"/>
      <c r="NMM311" s="974"/>
      <c r="NMN311" s="974"/>
      <c r="NMO311" s="974"/>
      <c r="NMP311" s="974"/>
      <c r="NMQ311" s="974"/>
      <c r="NMR311" s="974"/>
      <c r="NMS311" s="974"/>
      <c r="NMT311" s="974"/>
      <c r="NMU311" s="974"/>
      <c r="NMV311" s="974"/>
      <c r="NMW311" s="974"/>
      <c r="NMX311" s="974"/>
      <c r="NMY311" s="974"/>
      <c r="NMZ311" s="974"/>
      <c r="NNA311" s="974"/>
      <c r="NNB311" s="974"/>
      <c r="NNC311" s="974"/>
      <c r="NND311" s="974"/>
      <c r="NNE311" s="974"/>
      <c r="NNF311" s="974"/>
      <c r="NNG311" s="974"/>
      <c r="NNH311" s="974"/>
      <c r="NNI311" s="974"/>
      <c r="NNJ311" s="974"/>
      <c r="NNK311" s="974"/>
      <c r="NNL311" s="974"/>
      <c r="NNM311" s="974"/>
      <c r="NNN311" s="974"/>
      <c r="NNO311" s="974"/>
      <c r="NNP311" s="974"/>
      <c r="NNQ311" s="974"/>
      <c r="NNR311" s="974"/>
      <c r="NNS311" s="974"/>
      <c r="NNT311" s="974"/>
      <c r="NNU311" s="974"/>
      <c r="NNV311" s="974"/>
      <c r="NNW311" s="974"/>
      <c r="NNX311" s="974"/>
      <c r="NNY311" s="974"/>
      <c r="NNZ311" s="974"/>
      <c r="NOA311" s="974"/>
      <c r="NOB311" s="974"/>
      <c r="NOC311" s="974"/>
      <c r="NOD311" s="974"/>
      <c r="NOE311" s="974"/>
      <c r="NOF311" s="974"/>
      <c r="NOG311" s="974"/>
      <c r="NOH311" s="974"/>
      <c r="NOI311" s="974"/>
      <c r="NOJ311" s="974"/>
      <c r="NOK311" s="974"/>
      <c r="NOL311" s="974"/>
      <c r="NOM311" s="974"/>
      <c r="NON311" s="974"/>
      <c r="NOO311" s="974"/>
      <c r="NOP311" s="974"/>
      <c r="NOQ311" s="974"/>
      <c r="NOR311" s="974"/>
      <c r="NOS311" s="974"/>
      <c r="NOT311" s="974"/>
      <c r="NOU311" s="974"/>
      <c r="NOV311" s="974"/>
      <c r="NOW311" s="974"/>
      <c r="NOX311" s="974"/>
      <c r="NOY311" s="974"/>
      <c r="NOZ311" s="974"/>
      <c r="NPA311" s="974"/>
      <c r="NPB311" s="974"/>
      <c r="NPC311" s="974"/>
      <c r="NPD311" s="974"/>
      <c r="NPE311" s="974"/>
      <c r="NPF311" s="974"/>
      <c r="NPG311" s="974"/>
      <c r="NPH311" s="974"/>
      <c r="NPI311" s="974"/>
      <c r="NPJ311" s="974"/>
      <c r="NPK311" s="974"/>
      <c r="NPL311" s="974"/>
      <c r="NPM311" s="974"/>
      <c r="NPN311" s="974"/>
      <c r="NPO311" s="974"/>
      <c r="NPP311" s="974"/>
      <c r="NPQ311" s="974"/>
      <c r="NPR311" s="974"/>
      <c r="NPS311" s="974"/>
      <c r="NPT311" s="974"/>
      <c r="NPU311" s="974"/>
      <c r="NPV311" s="974"/>
      <c r="NPW311" s="974"/>
      <c r="NPX311" s="974"/>
      <c r="NPY311" s="974"/>
      <c r="NPZ311" s="974"/>
      <c r="NQA311" s="974"/>
      <c r="NQB311" s="974"/>
      <c r="NQC311" s="974"/>
      <c r="NQD311" s="974"/>
      <c r="NQE311" s="974"/>
      <c r="NQF311" s="974"/>
      <c r="NQG311" s="974"/>
      <c r="NQH311" s="974"/>
      <c r="NQI311" s="974"/>
      <c r="NQJ311" s="974"/>
      <c r="NQK311" s="974"/>
      <c r="NQL311" s="974"/>
      <c r="NQM311" s="974"/>
      <c r="NQN311" s="974"/>
      <c r="NQO311" s="974"/>
      <c r="NQP311" s="974"/>
      <c r="NQQ311" s="974"/>
      <c r="NQR311" s="974"/>
      <c r="NQS311" s="974"/>
      <c r="NQT311" s="974"/>
      <c r="NQU311" s="974"/>
      <c r="NQV311" s="974"/>
      <c r="NQW311" s="974"/>
      <c r="NQX311" s="974"/>
      <c r="NQY311" s="974"/>
      <c r="NQZ311" s="974"/>
      <c r="NRA311" s="974"/>
      <c r="NRB311" s="974"/>
      <c r="NRC311" s="974"/>
      <c r="NRD311" s="974"/>
      <c r="NRE311" s="974"/>
      <c r="NRF311" s="974"/>
      <c r="NRG311" s="974"/>
      <c r="NRH311" s="974"/>
      <c r="NRI311" s="974"/>
      <c r="NRJ311" s="974"/>
      <c r="NRK311" s="974"/>
      <c r="NRL311" s="974"/>
      <c r="NRM311" s="974"/>
      <c r="NRN311" s="974"/>
      <c r="NRO311" s="974"/>
      <c r="NRP311" s="974"/>
      <c r="NRQ311" s="974"/>
      <c r="NRR311" s="974"/>
      <c r="NRS311" s="974"/>
      <c r="NRT311" s="974"/>
      <c r="NRU311" s="974"/>
      <c r="NRV311" s="974"/>
      <c r="NRW311" s="974"/>
      <c r="NRX311" s="974"/>
      <c r="NRY311" s="974"/>
      <c r="NRZ311" s="974"/>
      <c r="NSA311" s="974"/>
      <c r="NSB311" s="974"/>
      <c r="NSC311" s="974"/>
      <c r="NSD311" s="974"/>
      <c r="NSE311" s="974"/>
      <c r="NSF311" s="974"/>
      <c r="NSG311" s="974"/>
      <c r="NSH311" s="974"/>
      <c r="NSI311" s="974"/>
      <c r="NSJ311" s="974"/>
      <c r="NSK311" s="974"/>
      <c r="NSL311" s="974"/>
      <c r="NSM311" s="974"/>
      <c r="NSN311" s="974"/>
      <c r="NSO311" s="974"/>
      <c r="NSP311" s="974"/>
      <c r="NSQ311" s="974"/>
      <c r="NSR311" s="974"/>
      <c r="NSS311" s="974"/>
      <c r="NST311" s="974"/>
      <c r="NSU311" s="974"/>
      <c r="NSV311" s="974"/>
      <c r="NSW311" s="974"/>
      <c r="NSX311" s="974"/>
      <c r="NSY311" s="974"/>
      <c r="NSZ311" s="974"/>
      <c r="NTA311" s="974"/>
      <c r="NTB311" s="974"/>
      <c r="NTC311" s="974"/>
      <c r="NTD311" s="974"/>
      <c r="NTE311" s="974"/>
      <c r="NTF311" s="974"/>
      <c r="NTG311" s="974"/>
      <c r="NTH311" s="974"/>
      <c r="NTI311" s="974"/>
      <c r="NTJ311" s="974"/>
      <c r="NTK311" s="974"/>
      <c r="NTL311" s="974"/>
      <c r="NTM311" s="974"/>
      <c r="NTN311" s="974"/>
      <c r="NTO311" s="974"/>
      <c r="NTP311" s="974"/>
      <c r="NTQ311" s="974"/>
      <c r="NTR311" s="974"/>
      <c r="NTS311" s="974"/>
      <c r="NTT311" s="974"/>
      <c r="NTU311" s="974"/>
      <c r="NTV311" s="974"/>
      <c r="NTW311" s="974"/>
      <c r="NTX311" s="974"/>
      <c r="NTY311" s="974"/>
      <c r="NTZ311" s="974"/>
      <c r="NUA311" s="974"/>
      <c r="NUB311" s="974"/>
      <c r="NUC311" s="974"/>
      <c r="NUD311" s="974"/>
      <c r="NUE311" s="974"/>
      <c r="NUF311" s="974"/>
      <c r="NUG311" s="974"/>
      <c r="NUH311" s="974"/>
      <c r="NUI311" s="974"/>
      <c r="NUJ311" s="974"/>
      <c r="NUK311" s="974"/>
      <c r="NUL311" s="974"/>
      <c r="NUM311" s="974"/>
      <c r="NUN311" s="974"/>
      <c r="NUO311" s="974"/>
      <c r="NUP311" s="974"/>
      <c r="NUQ311" s="974"/>
      <c r="NUR311" s="974"/>
      <c r="NUS311" s="974"/>
      <c r="NUT311" s="974"/>
      <c r="NUU311" s="974"/>
      <c r="NUV311" s="974"/>
      <c r="NUW311" s="974"/>
      <c r="NUX311" s="974"/>
      <c r="NUY311" s="974"/>
      <c r="NUZ311" s="974"/>
      <c r="NVA311" s="974"/>
      <c r="NVB311" s="974"/>
      <c r="NVC311" s="974"/>
      <c r="NVD311" s="974"/>
      <c r="NVE311" s="974"/>
      <c r="NVF311" s="974"/>
      <c r="NVG311" s="974"/>
      <c r="NVH311" s="974"/>
      <c r="NVI311" s="974"/>
      <c r="NVJ311" s="974"/>
      <c r="NVK311" s="974"/>
      <c r="NVL311" s="974"/>
      <c r="NVM311" s="974"/>
      <c r="NVN311" s="974"/>
      <c r="NVO311" s="974"/>
      <c r="NVP311" s="974"/>
      <c r="NVQ311" s="974"/>
      <c r="NVR311" s="974"/>
      <c r="NVS311" s="974"/>
      <c r="NVT311" s="974"/>
      <c r="NVU311" s="974"/>
      <c r="NVV311" s="974"/>
      <c r="NVW311" s="974"/>
      <c r="NVX311" s="974"/>
      <c r="NVY311" s="974"/>
      <c r="NVZ311" s="974"/>
      <c r="NWA311" s="974"/>
      <c r="NWB311" s="974"/>
      <c r="NWC311" s="974"/>
      <c r="NWD311" s="974"/>
      <c r="NWE311" s="974"/>
      <c r="NWF311" s="974"/>
      <c r="NWG311" s="974"/>
      <c r="NWH311" s="974"/>
      <c r="NWI311" s="974"/>
      <c r="NWJ311" s="974"/>
      <c r="NWK311" s="974"/>
      <c r="NWL311" s="974"/>
      <c r="NWM311" s="974"/>
      <c r="NWN311" s="974"/>
      <c r="NWO311" s="974"/>
      <c r="NWP311" s="974"/>
      <c r="NWQ311" s="974"/>
      <c r="NWR311" s="974"/>
      <c r="NWS311" s="974"/>
      <c r="NWT311" s="974"/>
      <c r="NWU311" s="974"/>
      <c r="NWV311" s="974"/>
      <c r="NWW311" s="974"/>
      <c r="NWX311" s="974"/>
      <c r="NWY311" s="974"/>
      <c r="NWZ311" s="974"/>
      <c r="NXA311" s="974"/>
      <c r="NXB311" s="974"/>
      <c r="NXC311" s="974"/>
      <c r="NXD311" s="974"/>
      <c r="NXE311" s="974"/>
      <c r="NXF311" s="974"/>
      <c r="NXG311" s="974"/>
      <c r="NXH311" s="974"/>
      <c r="NXI311" s="974"/>
      <c r="NXJ311" s="974"/>
      <c r="NXK311" s="974"/>
      <c r="NXL311" s="974"/>
      <c r="NXM311" s="974"/>
      <c r="NXN311" s="974"/>
      <c r="NXO311" s="974"/>
      <c r="NXP311" s="974"/>
      <c r="NXQ311" s="974"/>
      <c r="NXR311" s="974"/>
      <c r="NXS311" s="974"/>
      <c r="NXT311" s="974"/>
      <c r="NXU311" s="974"/>
      <c r="NXV311" s="974"/>
      <c r="NXW311" s="974"/>
      <c r="NXX311" s="974"/>
      <c r="NXY311" s="974"/>
      <c r="NXZ311" s="974"/>
      <c r="NYA311" s="974"/>
      <c r="NYB311" s="974"/>
      <c r="NYC311" s="974"/>
      <c r="NYD311" s="974"/>
      <c r="NYE311" s="974"/>
      <c r="NYF311" s="974"/>
      <c r="NYG311" s="974"/>
      <c r="NYH311" s="974"/>
      <c r="NYI311" s="974"/>
      <c r="NYJ311" s="974"/>
      <c r="NYK311" s="974"/>
      <c r="NYL311" s="974"/>
      <c r="NYM311" s="974"/>
      <c r="NYN311" s="974"/>
      <c r="NYO311" s="974"/>
      <c r="NYP311" s="974"/>
      <c r="NYQ311" s="974"/>
      <c r="NYR311" s="974"/>
      <c r="NYS311" s="974"/>
      <c r="NYT311" s="974"/>
      <c r="NYU311" s="974"/>
      <c r="NYV311" s="974"/>
      <c r="NYW311" s="974"/>
      <c r="NYX311" s="974"/>
      <c r="NYY311" s="974"/>
      <c r="NYZ311" s="974"/>
      <c r="NZA311" s="974"/>
      <c r="NZB311" s="974"/>
      <c r="NZC311" s="974"/>
      <c r="NZD311" s="974"/>
      <c r="NZE311" s="974"/>
      <c r="NZF311" s="974"/>
      <c r="NZG311" s="974"/>
      <c r="NZH311" s="974"/>
      <c r="NZI311" s="974"/>
      <c r="NZJ311" s="974"/>
      <c r="NZK311" s="974"/>
      <c r="NZL311" s="974"/>
      <c r="NZM311" s="974"/>
      <c r="NZN311" s="974"/>
      <c r="NZO311" s="974"/>
      <c r="NZP311" s="974"/>
      <c r="NZQ311" s="974"/>
      <c r="NZR311" s="974"/>
      <c r="NZS311" s="974"/>
      <c r="NZT311" s="974"/>
      <c r="NZU311" s="974"/>
      <c r="NZV311" s="974"/>
      <c r="NZW311" s="974"/>
      <c r="NZX311" s="974"/>
      <c r="NZY311" s="974"/>
      <c r="NZZ311" s="974"/>
      <c r="OAA311" s="974"/>
      <c r="OAB311" s="974"/>
      <c r="OAC311" s="974"/>
      <c r="OAD311" s="974"/>
      <c r="OAE311" s="974"/>
      <c r="OAF311" s="974"/>
      <c r="OAG311" s="974"/>
      <c r="OAH311" s="974"/>
      <c r="OAI311" s="974"/>
      <c r="OAJ311" s="974"/>
      <c r="OAK311" s="974"/>
      <c r="OAL311" s="974"/>
      <c r="OAM311" s="974"/>
      <c r="OAN311" s="974"/>
      <c r="OAO311" s="974"/>
      <c r="OAP311" s="974"/>
      <c r="OAQ311" s="974"/>
      <c r="OAR311" s="974"/>
      <c r="OAS311" s="974"/>
      <c r="OAT311" s="974"/>
      <c r="OAU311" s="974"/>
      <c r="OAV311" s="974"/>
      <c r="OAW311" s="974"/>
      <c r="OAX311" s="974"/>
      <c r="OAY311" s="974"/>
      <c r="OAZ311" s="974"/>
      <c r="OBA311" s="974"/>
      <c r="OBB311" s="974"/>
      <c r="OBC311" s="974"/>
      <c r="OBD311" s="974"/>
      <c r="OBE311" s="974"/>
      <c r="OBF311" s="974"/>
      <c r="OBG311" s="974"/>
      <c r="OBH311" s="974"/>
      <c r="OBI311" s="974"/>
      <c r="OBJ311" s="974"/>
      <c r="OBK311" s="974"/>
      <c r="OBL311" s="974"/>
      <c r="OBM311" s="974"/>
      <c r="OBN311" s="974"/>
      <c r="OBO311" s="974"/>
      <c r="OBP311" s="974"/>
      <c r="OBQ311" s="974"/>
      <c r="OBR311" s="974"/>
      <c r="OBS311" s="974"/>
      <c r="OBT311" s="974"/>
      <c r="OBU311" s="974"/>
      <c r="OBV311" s="974"/>
      <c r="OBW311" s="974"/>
      <c r="OBX311" s="974"/>
      <c r="OBY311" s="974"/>
      <c r="OBZ311" s="974"/>
      <c r="OCA311" s="974"/>
      <c r="OCB311" s="974"/>
      <c r="OCC311" s="974"/>
      <c r="OCD311" s="974"/>
      <c r="OCE311" s="974"/>
      <c r="OCF311" s="974"/>
      <c r="OCG311" s="974"/>
      <c r="OCH311" s="974"/>
      <c r="OCI311" s="974"/>
      <c r="OCJ311" s="974"/>
      <c r="OCK311" s="974"/>
      <c r="OCL311" s="974"/>
      <c r="OCM311" s="974"/>
      <c r="OCN311" s="974"/>
      <c r="OCO311" s="974"/>
      <c r="OCP311" s="974"/>
      <c r="OCQ311" s="974"/>
      <c r="OCR311" s="974"/>
      <c r="OCS311" s="974"/>
      <c r="OCT311" s="974"/>
      <c r="OCU311" s="974"/>
      <c r="OCV311" s="974"/>
      <c r="OCW311" s="974"/>
      <c r="OCX311" s="974"/>
      <c r="OCY311" s="974"/>
      <c r="OCZ311" s="974"/>
      <c r="ODA311" s="974"/>
      <c r="ODB311" s="974"/>
      <c r="ODC311" s="974"/>
      <c r="ODD311" s="974"/>
      <c r="ODE311" s="974"/>
      <c r="ODF311" s="974"/>
      <c r="ODG311" s="974"/>
      <c r="ODH311" s="974"/>
      <c r="ODI311" s="974"/>
      <c r="ODJ311" s="974"/>
      <c r="ODK311" s="974"/>
      <c r="ODL311" s="974"/>
      <c r="ODM311" s="974"/>
      <c r="ODN311" s="974"/>
      <c r="ODO311" s="974"/>
      <c r="ODP311" s="974"/>
      <c r="ODQ311" s="974"/>
      <c r="ODR311" s="974"/>
      <c r="ODS311" s="974"/>
      <c r="ODT311" s="974"/>
      <c r="ODU311" s="974"/>
      <c r="ODV311" s="974"/>
      <c r="ODW311" s="974"/>
      <c r="ODX311" s="974"/>
      <c r="ODY311" s="974"/>
      <c r="ODZ311" s="974"/>
      <c r="OEA311" s="974"/>
      <c r="OEB311" s="974"/>
      <c r="OEC311" s="974"/>
      <c r="OED311" s="974"/>
      <c r="OEE311" s="974"/>
      <c r="OEF311" s="974"/>
      <c r="OEG311" s="974"/>
      <c r="OEH311" s="974"/>
      <c r="OEI311" s="974"/>
      <c r="OEJ311" s="974"/>
      <c r="OEK311" s="974"/>
      <c r="OEL311" s="974"/>
      <c r="OEM311" s="974"/>
      <c r="OEN311" s="974"/>
      <c r="OEO311" s="974"/>
      <c r="OEP311" s="974"/>
      <c r="OEQ311" s="974"/>
      <c r="OER311" s="974"/>
      <c r="OES311" s="974"/>
      <c r="OET311" s="974"/>
      <c r="OEU311" s="974"/>
      <c r="OEV311" s="974"/>
      <c r="OEW311" s="974"/>
      <c r="OEX311" s="974"/>
      <c r="OEY311" s="974"/>
      <c r="OEZ311" s="974"/>
      <c r="OFA311" s="974"/>
      <c r="OFB311" s="974"/>
      <c r="OFC311" s="974"/>
      <c r="OFD311" s="974"/>
      <c r="OFE311" s="974"/>
      <c r="OFF311" s="974"/>
      <c r="OFG311" s="974"/>
      <c r="OFH311" s="974"/>
      <c r="OFI311" s="974"/>
      <c r="OFJ311" s="974"/>
      <c r="OFK311" s="974"/>
      <c r="OFL311" s="974"/>
      <c r="OFM311" s="974"/>
      <c r="OFN311" s="974"/>
      <c r="OFO311" s="974"/>
      <c r="OFP311" s="974"/>
      <c r="OFQ311" s="974"/>
      <c r="OFR311" s="974"/>
      <c r="OFS311" s="974"/>
      <c r="OFT311" s="974"/>
      <c r="OFU311" s="974"/>
      <c r="OFV311" s="974"/>
      <c r="OFW311" s="974"/>
      <c r="OFX311" s="974"/>
      <c r="OFY311" s="974"/>
      <c r="OFZ311" s="974"/>
      <c r="OGA311" s="974"/>
      <c r="OGB311" s="974"/>
      <c r="OGC311" s="974"/>
      <c r="OGD311" s="974"/>
      <c r="OGE311" s="974"/>
      <c r="OGF311" s="974"/>
      <c r="OGG311" s="974"/>
      <c r="OGH311" s="974"/>
      <c r="OGI311" s="974"/>
      <c r="OGJ311" s="974"/>
      <c r="OGK311" s="974"/>
      <c r="OGL311" s="974"/>
      <c r="OGM311" s="974"/>
      <c r="OGN311" s="974"/>
      <c r="OGO311" s="974"/>
      <c r="OGP311" s="974"/>
      <c r="OGQ311" s="974"/>
      <c r="OGR311" s="974"/>
      <c r="OGS311" s="974"/>
      <c r="OGT311" s="974"/>
      <c r="OGU311" s="974"/>
      <c r="OGV311" s="974"/>
      <c r="OGW311" s="974"/>
      <c r="OGX311" s="974"/>
      <c r="OGY311" s="974"/>
      <c r="OGZ311" s="974"/>
      <c r="OHA311" s="974"/>
      <c r="OHB311" s="974"/>
      <c r="OHC311" s="974"/>
      <c r="OHD311" s="974"/>
      <c r="OHE311" s="974"/>
      <c r="OHF311" s="974"/>
      <c r="OHG311" s="974"/>
      <c r="OHH311" s="974"/>
      <c r="OHI311" s="974"/>
      <c r="OHJ311" s="974"/>
      <c r="OHK311" s="974"/>
      <c r="OHL311" s="974"/>
      <c r="OHM311" s="974"/>
      <c r="OHN311" s="974"/>
      <c r="OHO311" s="974"/>
      <c r="OHP311" s="974"/>
      <c r="OHQ311" s="974"/>
      <c r="OHR311" s="974"/>
      <c r="OHS311" s="974"/>
      <c r="OHT311" s="974"/>
      <c r="OHU311" s="974"/>
      <c r="OHV311" s="974"/>
      <c r="OHW311" s="974"/>
      <c r="OHX311" s="974"/>
      <c r="OHY311" s="974"/>
      <c r="OHZ311" s="974"/>
      <c r="OIA311" s="974"/>
      <c r="OIB311" s="974"/>
      <c r="OIC311" s="974"/>
      <c r="OID311" s="974"/>
      <c r="OIE311" s="974"/>
      <c r="OIF311" s="974"/>
      <c r="OIG311" s="974"/>
      <c r="OIH311" s="974"/>
      <c r="OII311" s="974"/>
      <c r="OIJ311" s="974"/>
      <c r="OIK311" s="974"/>
      <c r="OIL311" s="974"/>
      <c r="OIM311" s="974"/>
      <c r="OIN311" s="974"/>
      <c r="OIO311" s="974"/>
      <c r="OIP311" s="974"/>
      <c r="OIQ311" s="974"/>
      <c r="OIR311" s="974"/>
      <c r="OIS311" s="974"/>
      <c r="OIT311" s="974"/>
      <c r="OIU311" s="974"/>
      <c r="OIV311" s="974"/>
      <c r="OIW311" s="974"/>
      <c r="OIX311" s="974"/>
      <c r="OIY311" s="974"/>
      <c r="OIZ311" s="974"/>
      <c r="OJA311" s="974"/>
      <c r="OJB311" s="974"/>
      <c r="OJC311" s="974"/>
      <c r="OJD311" s="974"/>
      <c r="OJE311" s="974"/>
      <c r="OJF311" s="974"/>
      <c r="OJG311" s="974"/>
      <c r="OJH311" s="974"/>
      <c r="OJI311" s="974"/>
      <c r="OJJ311" s="974"/>
      <c r="OJK311" s="974"/>
      <c r="OJL311" s="974"/>
      <c r="OJM311" s="974"/>
      <c r="OJN311" s="974"/>
      <c r="OJO311" s="974"/>
      <c r="OJP311" s="974"/>
      <c r="OJQ311" s="974"/>
      <c r="OJR311" s="974"/>
      <c r="OJS311" s="974"/>
      <c r="OJT311" s="974"/>
      <c r="OJU311" s="974"/>
      <c r="OJV311" s="974"/>
      <c r="OJW311" s="974"/>
      <c r="OJX311" s="974"/>
      <c r="OJY311" s="974"/>
      <c r="OJZ311" s="974"/>
      <c r="OKA311" s="974"/>
      <c r="OKB311" s="974"/>
      <c r="OKC311" s="974"/>
      <c r="OKD311" s="974"/>
      <c r="OKE311" s="974"/>
      <c r="OKF311" s="974"/>
      <c r="OKG311" s="974"/>
      <c r="OKH311" s="974"/>
      <c r="OKI311" s="974"/>
      <c r="OKJ311" s="974"/>
      <c r="OKK311" s="974"/>
      <c r="OKL311" s="974"/>
      <c r="OKM311" s="974"/>
      <c r="OKN311" s="974"/>
      <c r="OKO311" s="974"/>
      <c r="OKP311" s="974"/>
      <c r="OKQ311" s="974"/>
      <c r="OKR311" s="974"/>
      <c r="OKS311" s="974"/>
      <c r="OKT311" s="974"/>
      <c r="OKU311" s="974"/>
      <c r="OKV311" s="974"/>
      <c r="OKW311" s="974"/>
      <c r="OKX311" s="974"/>
      <c r="OKY311" s="974"/>
      <c r="OKZ311" s="974"/>
      <c r="OLA311" s="974"/>
      <c r="OLB311" s="974"/>
      <c r="OLC311" s="974"/>
      <c r="OLD311" s="974"/>
      <c r="OLE311" s="974"/>
      <c r="OLF311" s="974"/>
      <c r="OLG311" s="974"/>
      <c r="OLH311" s="974"/>
      <c r="OLI311" s="974"/>
      <c r="OLJ311" s="974"/>
      <c r="OLK311" s="974"/>
      <c r="OLL311" s="974"/>
      <c r="OLM311" s="974"/>
      <c r="OLN311" s="974"/>
      <c r="OLO311" s="974"/>
      <c r="OLP311" s="974"/>
      <c r="OLQ311" s="974"/>
      <c r="OLR311" s="974"/>
      <c r="OLS311" s="974"/>
      <c r="OLT311" s="974"/>
      <c r="OLU311" s="974"/>
      <c r="OLV311" s="974"/>
      <c r="OLW311" s="974"/>
      <c r="OLX311" s="974"/>
      <c r="OLY311" s="974"/>
      <c r="OLZ311" s="974"/>
      <c r="OMA311" s="974"/>
      <c r="OMB311" s="974"/>
      <c r="OMC311" s="974"/>
      <c r="OMD311" s="974"/>
      <c r="OME311" s="974"/>
      <c r="OMF311" s="974"/>
      <c r="OMG311" s="974"/>
      <c r="OMH311" s="974"/>
      <c r="OMI311" s="974"/>
      <c r="OMJ311" s="974"/>
      <c r="OMK311" s="974"/>
      <c r="OML311" s="974"/>
      <c r="OMM311" s="974"/>
      <c r="OMN311" s="974"/>
      <c r="OMO311" s="974"/>
      <c r="OMP311" s="974"/>
      <c r="OMQ311" s="974"/>
      <c r="OMR311" s="974"/>
      <c r="OMS311" s="974"/>
      <c r="OMT311" s="974"/>
      <c r="OMU311" s="974"/>
      <c r="OMV311" s="974"/>
      <c r="OMW311" s="974"/>
      <c r="OMX311" s="974"/>
      <c r="OMY311" s="974"/>
      <c r="OMZ311" s="974"/>
      <c r="ONA311" s="974"/>
      <c r="ONB311" s="974"/>
      <c r="ONC311" s="974"/>
      <c r="OND311" s="974"/>
      <c r="ONE311" s="974"/>
      <c r="ONF311" s="974"/>
      <c r="ONG311" s="974"/>
      <c r="ONH311" s="974"/>
      <c r="ONI311" s="974"/>
      <c r="ONJ311" s="974"/>
      <c r="ONK311" s="974"/>
      <c r="ONL311" s="974"/>
      <c r="ONM311" s="974"/>
      <c r="ONN311" s="974"/>
      <c r="ONO311" s="974"/>
      <c r="ONP311" s="974"/>
      <c r="ONQ311" s="974"/>
      <c r="ONR311" s="974"/>
      <c r="ONS311" s="974"/>
      <c r="ONT311" s="974"/>
      <c r="ONU311" s="974"/>
      <c r="ONV311" s="974"/>
      <c r="ONW311" s="974"/>
      <c r="ONX311" s="974"/>
      <c r="ONY311" s="974"/>
      <c r="ONZ311" s="974"/>
      <c r="OOA311" s="974"/>
      <c r="OOB311" s="974"/>
      <c r="OOC311" s="974"/>
      <c r="OOD311" s="974"/>
      <c r="OOE311" s="974"/>
      <c r="OOF311" s="974"/>
      <c r="OOG311" s="974"/>
      <c r="OOH311" s="974"/>
      <c r="OOI311" s="974"/>
      <c r="OOJ311" s="974"/>
      <c r="OOK311" s="974"/>
      <c r="OOL311" s="974"/>
      <c r="OOM311" s="974"/>
      <c r="OON311" s="974"/>
      <c r="OOO311" s="974"/>
      <c r="OOP311" s="974"/>
      <c r="OOQ311" s="974"/>
      <c r="OOR311" s="974"/>
      <c r="OOS311" s="974"/>
      <c r="OOT311" s="974"/>
      <c r="OOU311" s="974"/>
      <c r="OOV311" s="974"/>
      <c r="OOW311" s="974"/>
      <c r="OOX311" s="974"/>
      <c r="OOY311" s="974"/>
      <c r="OOZ311" s="974"/>
      <c r="OPA311" s="974"/>
      <c r="OPB311" s="974"/>
      <c r="OPC311" s="974"/>
      <c r="OPD311" s="974"/>
      <c r="OPE311" s="974"/>
      <c r="OPF311" s="974"/>
      <c r="OPG311" s="974"/>
      <c r="OPH311" s="974"/>
      <c r="OPI311" s="974"/>
      <c r="OPJ311" s="974"/>
      <c r="OPK311" s="974"/>
      <c r="OPL311" s="974"/>
      <c r="OPM311" s="974"/>
      <c r="OPN311" s="974"/>
      <c r="OPO311" s="974"/>
      <c r="OPP311" s="974"/>
      <c r="OPQ311" s="974"/>
      <c r="OPR311" s="974"/>
      <c r="OPS311" s="974"/>
      <c r="OPT311" s="974"/>
      <c r="OPU311" s="974"/>
      <c r="OPV311" s="974"/>
      <c r="OPW311" s="974"/>
      <c r="OPX311" s="974"/>
      <c r="OPY311" s="974"/>
      <c r="OPZ311" s="974"/>
      <c r="OQA311" s="974"/>
      <c r="OQB311" s="974"/>
      <c r="OQC311" s="974"/>
      <c r="OQD311" s="974"/>
      <c r="OQE311" s="974"/>
      <c r="OQF311" s="974"/>
      <c r="OQG311" s="974"/>
      <c r="OQH311" s="974"/>
      <c r="OQI311" s="974"/>
      <c r="OQJ311" s="974"/>
      <c r="OQK311" s="974"/>
      <c r="OQL311" s="974"/>
      <c r="OQM311" s="974"/>
      <c r="OQN311" s="974"/>
      <c r="OQO311" s="974"/>
      <c r="OQP311" s="974"/>
      <c r="OQQ311" s="974"/>
      <c r="OQR311" s="974"/>
      <c r="OQS311" s="974"/>
      <c r="OQT311" s="974"/>
      <c r="OQU311" s="974"/>
      <c r="OQV311" s="974"/>
      <c r="OQW311" s="974"/>
      <c r="OQX311" s="974"/>
      <c r="OQY311" s="974"/>
      <c r="OQZ311" s="974"/>
      <c r="ORA311" s="974"/>
      <c r="ORB311" s="974"/>
      <c r="ORC311" s="974"/>
      <c r="ORD311" s="974"/>
      <c r="ORE311" s="974"/>
      <c r="ORF311" s="974"/>
      <c r="ORG311" s="974"/>
      <c r="ORH311" s="974"/>
      <c r="ORI311" s="974"/>
      <c r="ORJ311" s="974"/>
      <c r="ORK311" s="974"/>
      <c r="ORL311" s="974"/>
      <c r="ORM311" s="974"/>
      <c r="ORN311" s="974"/>
      <c r="ORO311" s="974"/>
      <c r="ORP311" s="974"/>
      <c r="ORQ311" s="974"/>
      <c r="ORR311" s="974"/>
      <c r="ORS311" s="974"/>
      <c r="ORT311" s="974"/>
      <c r="ORU311" s="974"/>
      <c r="ORV311" s="974"/>
      <c r="ORW311" s="974"/>
      <c r="ORX311" s="974"/>
      <c r="ORY311" s="974"/>
      <c r="ORZ311" s="974"/>
      <c r="OSA311" s="974"/>
      <c r="OSB311" s="974"/>
      <c r="OSC311" s="974"/>
      <c r="OSD311" s="974"/>
      <c r="OSE311" s="974"/>
      <c r="OSF311" s="974"/>
      <c r="OSG311" s="974"/>
      <c r="OSH311" s="974"/>
      <c r="OSI311" s="974"/>
      <c r="OSJ311" s="974"/>
      <c r="OSK311" s="974"/>
      <c r="OSL311" s="974"/>
      <c r="OSM311" s="974"/>
      <c r="OSN311" s="974"/>
      <c r="OSO311" s="974"/>
      <c r="OSP311" s="974"/>
      <c r="OSQ311" s="974"/>
      <c r="OSR311" s="974"/>
      <c r="OSS311" s="974"/>
      <c r="OST311" s="974"/>
      <c r="OSU311" s="974"/>
      <c r="OSV311" s="974"/>
      <c r="OSW311" s="974"/>
      <c r="OSX311" s="974"/>
      <c r="OSY311" s="974"/>
      <c r="OSZ311" s="974"/>
      <c r="OTA311" s="974"/>
      <c r="OTB311" s="974"/>
      <c r="OTC311" s="974"/>
      <c r="OTD311" s="974"/>
      <c r="OTE311" s="974"/>
      <c r="OTF311" s="974"/>
      <c r="OTG311" s="974"/>
      <c r="OTH311" s="974"/>
      <c r="OTI311" s="974"/>
      <c r="OTJ311" s="974"/>
      <c r="OTK311" s="974"/>
      <c r="OTL311" s="974"/>
      <c r="OTM311" s="974"/>
      <c r="OTN311" s="974"/>
      <c r="OTO311" s="974"/>
      <c r="OTP311" s="974"/>
      <c r="OTQ311" s="974"/>
      <c r="OTR311" s="974"/>
      <c r="OTS311" s="974"/>
      <c r="OTT311" s="974"/>
      <c r="OTU311" s="974"/>
      <c r="OTV311" s="974"/>
      <c r="OTW311" s="974"/>
      <c r="OTX311" s="974"/>
      <c r="OTY311" s="974"/>
      <c r="OTZ311" s="974"/>
      <c r="OUA311" s="974"/>
      <c r="OUB311" s="974"/>
      <c r="OUC311" s="974"/>
      <c r="OUD311" s="974"/>
      <c r="OUE311" s="974"/>
      <c r="OUF311" s="974"/>
      <c r="OUG311" s="974"/>
      <c r="OUH311" s="974"/>
      <c r="OUI311" s="974"/>
      <c r="OUJ311" s="974"/>
      <c r="OUK311" s="974"/>
      <c r="OUL311" s="974"/>
      <c r="OUM311" s="974"/>
      <c r="OUN311" s="974"/>
      <c r="OUO311" s="974"/>
      <c r="OUP311" s="974"/>
      <c r="OUQ311" s="974"/>
      <c r="OUR311" s="974"/>
      <c r="OUS311" s="974"/>
      <c r="OUT311" s="974"/>
      <c r="OUU311" s="974"/>
      <c r="OUV311" s="974"/>
      <c r="OUW311" s="974"/>
      <c r="OUX311" s="974"/>
      <c r="OUY311" s="974"/>
      <c r="OUZ311" s="974"/>
      <c r="OVA311" s="974"/>
      <c r="OVB311" s="974"/>
      <c r="OVC311" s="974"/>
      <c r="OVD311" s="974"/>
      <c r="OVE311" s="974"/>
      <c r="OVF311" s="974"/>
      <c r="OVG311" s="974"/>
      <c r="OVH311" s="974"/>
      <c r="OVI311" s="974"/>
      <c r="OVJ311" s="974"/>
      <c r="OVK311" s="974"/>
      <c r="OVL311" s="974"/>
      <c r="OVM311" s="974"/>
      <c r="OVN311" s="974"/>
      <c r="OVO311" s="974"/>
      <c r="OVP311" s="974"/>
      <c r="OVQ311" s="974"/>
      <c r="OVR311" s="974"/>
      <c r="OVS311" s="974"/>
      <c r="OVT311" s="974"/>
      <c r="OVU311" s="974"/>
      <c r="OVV311" s="974"/>
      <c r="OVW311" s="974"/>
      <c r="OVX311" s="974"/>
      <c r="OVY311" s="974"/>
      <c r="OVZ311" s="974"/>
      <c r="OWA311" s="974"/>
      <c r="OWB311" s="974"/>
      <c r="OWC311" s="974"/>
      <c r="OWD311" s="974"/>
      <c r="OWE311" s="974"/>
      <c r="OWF311" s="974"/>
      <c r="OWG311" s="974"/>
      <c r="OWH311" s="974"/>
      <c r="OWI311" s="974"/>
      <c r="OWJ311" s="974"/>
      <c r="OWK311" s="974"/>
      <c r="OWL311" s="974"/>
      <c r="OWM311" s="974"/>
      <c r="OWN311" s="974"/>
      <c r="OWO311" s="974"/>
      <c r="OWP311" s="974"/>
      <c r="OWQ311" s="974"/>
      <c r="OWR311" s="974"/>
      <c r="OWS311" s="974"/>
      <c r="OWT311" s="974"/>
      <c r="OWU311" s="974"/>
      <c r="OWV311" s="974"/>
      <c r="OWW311" s="974"/>
      <c r="OWX311" s="974"/>
      <c r="OWY311" s="974"/>
      <c r="OWZ311" s="974"/>
      <c r="OXA311" s="974"/>
      <c r="OXB311" s="974"/>
      <c r="OXC311" s="974"/>
      <c r="OXD311" s="974"/>
      <c r="OXE311" s="974"/>
      <c r="OXF311" s="974"/>
      <c r="OXG311" s="974"/>
      <c r="OXH311" s="974"/>
      <c r="OXI311" s="974"/>
      <c r="OXJ311" s="974"/>
      <c r="OXK311" s="974"/>
      <c r="OXL311" s="974"/>
      <c r="OXM311" s="974"/>
      <c r="OXN311" s="974"/>
      <c r="OXO311" s="974"/>
      <c r="OXP311" s="974"/>
      <c r="OXQ311" s="974"/>
      <c r="OXR311" s="974"/>
      <c r="OXS311" s="974"/>
      <c r="OXT311" s="974"/>
      <c r="OXU311" s="974"/>
      <c r="OXV311" s="974"/>
      <c r="OXW311" s="974"/>
      <c r="OXX311" s="974"/>
      <c r="OXY311" s="974"/>
      <c r="OXZ311" s="974"/>
      <c r="OYA311" s="974"/>
      <c r="OYB311" s="974"/>
      <c r="OYC311" s="974"/>
      <c r="OYD311" s="974"/>
      <c r="OYE311" s="974"/>
      <c r="OYF311" s="974"/>
      <c r="OYG311" s="974"/>
      <c r="OYH311" s="974"/>
      <c r="OYI311" s="974"/>
      <c r="OYJ311" s="974"/>
      <c r="OYK311" s="974"/>
      <c r="OYL311" s="974"/>
      <c r="OYM311" s="974"/>
      <c r="OYN311" s="974"/>
      <c r="OYO311" s="974"/>
      <c r="OYP311" s="974"/>
      <c r="OYQ311" s="974"/>
      <c r="OYR311" s="974"/>
      <c r="OYS311" s="974"/>
      <c r="OYT311" s="974"/>
      <c r="OYU311" s="974"/>
      <c r="OYV311" s="974"/>
      <c r="OYW311" s="974"/>
      <c r="OYX311" s="974"/>
      <c r="OYY311" s="974"/>
      <c r="OYZ311" s="974"/>
      <c r="OZA311" s="974"/>
      <c r="OZB311" s="974"/>
      <c r="OZC311" s="974"/>
      <c r="OZD311" s="974"/>
      <c r="OZE311" s="974"/>
      <c r="OZF311" s="974"/>
      <c r="OZG311" s="974"/>
      <c r="OZH311" s="974"/>
      <c r="OZI311" s="974"/>
      <c r="OZJ311" s="974"/>
      <c r="OZK311" s="974"/>
      <c r="OZL311" s="974"/>
      <c r="OZM311" s="974"/>
      <c r="OZN311" s="974"/>
      <c r="OZO311" s="974"/>
      <c r="OZP311" s="974"/>
      <c r="OZQ311" s="974"/>
      <c r="OZR311" s="974"/>
      <c r="OZS311" s="974"/>
      <c r="OZT311" s="974"/>
      <c r="OZU311" s="974"/>
      <c r="OZV311" s="974"/>
      <c r="OZW311" s="974"/>
      <c r="OZX311" s="974"/>
      <c r="OZY311" s="974"/>
      <c r="OZZ311" s="974"/>
      <c r="PAA311" s="974"/>
      <c r="PAB311" s="974"/>
      <c r="PAC311" s="974"/>
      <c r="PAD311" s="974"/>
      <c r="PAE311" s="974"/>
      <c r="PAF311" s="974"/>
      <c r="PAG311" s="974"/>
      <c r="PAH311" s="974"/>
      <c r="PAI311" s="974"/>
      <c r="PAJ311" s="974"/>
      <c r="PAK311" s="974"/>
      <c r="PAL311" s="974"/>
      <c r="PAM311" s="974"/>
      <c r="PAN311" s="974"/>
      <c r="PAO311" s="974"/>
      <c r="PAP311" s="974"/>
      <c r="PAQ311" s="974"/>
      <c r="PAR311" s="974"/>
      <c r="PAS311" s="974"/>
      <c r="PAT311" s="974"/>
      <c r="PAU311" s="974"/>
      <c r="PAV311" s="974"/>
      <c r="PAW311" s="974"/>
      <c r="PAX311" s="974"/>
      <c r="PAY311" s="974"/>
      <c r="PAZ311" s="974"/>
      <c r="PBA311" s="974"/>
      <c r="PBB311" s="974"/>
      <c r="PBC311" s="974"/>
      <c r="PBD311" s="974"/>
      <c r="PBE311" s="974"/>
      <c r="PBF311" s="974"/>
      <c r="PBG311" s="974"/>
      <c r="PBH311" s="974"/>
      <c r="PBI311" s="974"/>
      <c r="PBJ311" s="974"/>
      <c r="PBK311" s="974"/>
      <c r="PBL311" s="974"/>
      <c r="PBM311" s="974"/>
      <c r="PBN311" s="974"/>
      <c r="PBO311" s="974"/>
      <c r="PBP311" s="974"/>
      <c r="PBQ311" s="974"/>
      <c r="PBR311" s="974"/>
      <c r="PBS311" s="974"/>
      <c r="PBT311" s="974"/>
      <c r="PBU311" s="974"/>
      <c r="PBV311" s="974"/>
      <c r="PBW311" s="974"/>
      <c r="PBX311" s="974"/>
      <c r="PBY311" s="974"/>
      <c r="PBZ311" s="974"/>
      <c r="PCA311" s="974"/>
      <c r="PCB311" s="974"/>
      <c r="PCC311" s="974"/>
      <c r="PCD311" s="974"/>
      <c r="PCE311" s="974"/>
      <c r="PCF311" s="974"/>
      <c r="PCG311" s="974"/>
      <c r="PCH311" s="974"/>
      <c r="PCI311" s="974"/>
      <c r="PCJ311" s="974"/>
      <c r="PCK311" s="974"/>
      <c r="PCL311" s="974"/>
      <c r="PCM311" s="974"/>
      <c r="PCN311" s="974"/>
      <c r="PCO311" s="974"/>
      <c r="PCP311" s="974"/>
      <c r="PCQ311" s="974"/>
      <c r="PCR311" s="974"/>
      <c r="PCS311" s="974"/>
      <c r="PCT311" s="974"/>
      <c r="PCU311" s="974"/>
      <c r="PCV311" s="974"/>
      <c r="PCW311" s="974"/>
      <c r="PCX311" s="974"/>
      <c r="PCY311" s="974"/>
      <c r="PCZ311" s="974"/>
      <c r="PDA311" s="974"/>
      <c r="PDB311" s="974"/>
      <c r="PDC311" s="974"/>
      <c r="PDD311" s="974"/>
      <c r="PDE311" s="974"/>
      <c r="PDF311" s="974"/>
      <c r="PDG311" s="974"/>
      <c r="PDH311" s="974"/>
      <c r="PDI311" s="974"/>
      <c r="PDJ311" s="974"/>
      <c r="PDK311" s="974"/>
      <c r="PDL311" s="974"/>
      <c r="PDM311" s="974"/>
      <c r="PDN311" s="974"/>
      <c r="PDO311" s="974"/>
      <c r="PDP311" s="974"/>
      <c r="PDQ311" s="974"/>
      <c r="PDR311" s="974"/>
      <c r="PDS311" s="974"/>
      <c r="PDT311" s="974"/>
      <c r="PDU311" s="974"/>
      <c r="PDV311" s="974"/>
      <c r="PDW311" s="974"/>
      <c r="PDX311" s="974"/>
      <c r="PDY311" s="974"/>
      <c r="PDZ311" s="974"/>
      <c r="PEA311" s="974"/>
      <c r="PEB311" s="974"/>
      <c r="PEC311" s="974"/>
      <c r="PED311" s="974"/>
      <c r="PEE311" s="974"/>
      <c r="PEF311" s="974"/>
      <c r="PEG311" s="974"/>
      <c r="PEH311" s="974"/>
      <c r="PEI311" s="974"/>
      <c r="PEJ311" s="974"/>
      <c r="PEK311" s="974"/>
      <c r="PEL311" s="974"/>
      <c r="PEM311" s="974"/>
      <c r="PEN311" s="974"/>
      <c r="PEO311" s="974"/>
      <c r="PEP311" s="974"/>
      <c r="PEQ311" s="974"/>
      <c r="PER311" s="974"/>
      <c r="PES311" s="974"/>
      <c r="PET311" s="974"/>
      <c r="PEU311" s="974"/>
      <c r="PEV311" s="974"/>
      <c r="PEW311" s="974"/>
      <c r="PEX311" s="974"/>
      <c r="PEY311" s="974"/>
      <c r="PEZ311" s="974"/>
      <c r="PFA311" s="974"/>
      <c r="PFB311" s="974"/>
      <c r="PFC311" s="974"/>
      <c r="PFD311" s="974"/>
      <c r="PFE311" s="974"/>
      <c r="PFF311" s="974"/>
      <c r="PFG311" s="974"/>
      <c r="PFH311" s="974"/>
      <c r="PFI311" s="974"/>
      <c r="PFJ311" s="974"/>
      <c r="PFK311" s="974"/>
      <c r="PFL311" s="974"/>
      <c r="PFM311" s="974"/>
      <c r="PFN311" s="974"/>
      <c r="PFO311" s="974"/>
      <c r="PFP311" s="974"/>
      <c r="PFQ311" s="974"/>
      <c r="PFR311" s="974"/>
      <c r="PFS311" s="974"/>
      <c r="PFT311" s="974"/>
      <c r="PFU311" s="974"/>
      <c r="PFV311" s="974"/>
      <c r="PFW311" s="974"/>
      <c r="PFX311" s="974"/>
      <c r="PFY311" s="974"/>
      <c r="PFZ311" s="974"/>
      <c r="PGA311" s="974"/>
      <c r="PGB311" s="974"/>
      <c r="PGC311" s="974"/>
      <c r="PGD311" s="974"/>
      <c r="PGE311" s="974"/>
      <c r="PGF311" s="974"/>
      <c r="PGG311" s="974"/>
      <c r="PGH311" s="974"/>
      <c r="PGI311" s="974"/>
      <c r="PGJ311" s="974"/>
      <c r="PGK311" s="974"/>
      <c r="PGL311" s="974"/>
      <c r="PGM311" s="974"/>
      <c r="PGN311" s="974"/>
      <c r="PGO311" s="974"/>
      <c r="PGP311" s="974"/>
      <c r="PGQ311" s="974"/>
      <c r="PGR311" s="974"/>
      <c r="PGS311" s="974"/>
      <c r="PGT311" s="974"/>
      <c r="PGU311" s="974"/>
      <c r="PGV311" s="974"/>
      <c r="PGW311" s="974"/>
      <c r="PGX311" s="974"/>
      <c r="PGY311" s="974"/>
      <c r="PGZ311" s="974"/>
      <c r="PHA311" s="974"/>
      <c r="PHB311" s="974"/>
      <c r="PHC311" s="974"/>
      <c r="PHD311" s="974"/>
      <c r="PHE311" s="974"/>
      <c r="PHF311" s="974"/>
      <c r="PHG311" s="974"/>
      <c r="PHH311" s="974"/>
      <c r="PHI311" s="974"/>
      <c r="PHJ311" s="974"/>
      <c r="PHK311" s="974"/>
      <c r="PHL311" s="974"/>
      <c r="PHM311" s="974"/>
      <c r="PHN311" s="974"/>
      <c r="PHO311" s="974"/>
      <c r="PHP311" s="974"/>
      <c r="PHQ311" s="974"/>
      <c r="PHR311" s="974"/>
      <c r="PHS311" s="974"/>
      <c r="PHT311" s="974"/>
      <c r="PHU311" s="974"/>
      <c r="PHV311" s="974"/>
      <c r="PHW311" s="974"/>
      <c r="PHX311" s="974"/>
      <c r="PHY311" s="974"/>
      <c r="PHZ311" s="974"/>
      <c r="PIA311" s="974"/>
      <c r="PIB311" s="974"/>
      <c r="PIC311" s="974"/>
      <c r="PID311" s="974"/>
      <c r="PIE311" s="974"/>
      <c r="PIF311" s="974"/>
      <c r="PIG311" s="974"/>
      <c r="PIH311" s="974"/>
      <c r="PII311" s="974"/>
      <c r="PIJ311" s="974"/>
      <c r="PIK311" s="974"/>
      <c r="PIL311" s="974"/>
      <c r="PIM311" s="974"/>
      <c r="PIN311" s="974"/>
      <c r="PIO311" s="974"/>
      <c r="PIP311" s="974"/>
      <c r="PIQ311" s="974"/>
      <c r="PIR311" s="974"/>
      <c r="PIS311" s="974"/>
      <c r="PIT311" s="974"/>
      <c r="PIU311" s="974"/>
      <c r="PIV311" s="974"/>
      <c r="PIW311" s="974"/>
      <c r="PIX311" s="974"/>
      <c r="PIY311" s="974"/>
      <c r="PIZ311" s="974"/>
      <c r="PJA311" s="974"/>
      <c r="PJB311" s="974"/>
      <c r="PJC311" s="974"/>
      <c r="PJD311" s="974"/>
      <c r="PJE311" s="974"/>
      <c r="PJF311" s="974"/>
      <c r="PJG311" s="974"/>
      <c r="PJH311" s="974"/>
      <c r="PJI311" s="974"/>
      <c r="PJJ311" s="974"/>
      <c r="PJK311" s="974"/>
      <c r="PJL311" s="974"/>
      <c r="PJM311" s="974"/>
      <c r="PJN311" s="974"/>
      <c r="PJO311" s="974"/>
      <c r="PJP311" s="974"/>
      <c r="PJQ311" s="974"/>
      <c r="PJR311" s="974"/>
      <c r="PJS311" s="974"/>
      <c r="PJT311" s="974"/>
      <c r="PJU311" s="974"/>
      <c r="PJV311" s="974"/>
      <c r="PJW311" s="974"/>
      <c r="PJX311" s="974"/>
      <c r="PJY311" s="974"/>
      <c r="PJZ311" s="974"/>
      <c r="PKA311" s="974"/>
      <c r="PKB311" s="974"/>
      <c r="PKC311" s="974"/>
      <c r="PKD311" s="974"/>
      <c r="PKE311" s="974"/>
      <c r="PKF311" s="974"/>
      <c r="PKG311" s="974"/>
      <c r="PKH311" s="974"/>
      <c r="PKI311" s="974"/>
      <c r="PKJ311" s="974"/>
      <c r="PKK311" s="974"/>
      <c r="PKL311" s="974"/>
      <c r="PKM311" s="974"/>
      <c r="PKN311" s="974"/>
      <c r="PKO311" s="974"/>
      <c r="PKP311" s="974"/>
      <c r="PKQ311" s="974"/>
      <c r="PKR311" s="974"/>
      <c r="PKS311" s="974"/>
      <c r="PKT311" s="974"/>
      <c r="PKU311" s="974"/>
      <c r="PKV311" s="974"/>
      <c r="PKW311" s="974"/>
      <c r="PKX311" s="974"/>
      <c r="PKY311" s="974"/>
      <c r="PKZ311" s="974"/>
      <c r="PLA311" s="974"/>
      <c r="PLB311" s="974"/>
      <c r="PLC311" s="974"/>
      <c r="PLD311" s="974"/>
      <c r="PLE311" s="974"/>
      <c r="PLF311" s="974"/>
      <c r="PLG311" s="974"/>
      <c r="PLH311" s="974"/>
      <c r="PLI311" s="974"/>
      <c r="PLJ311" s="974"/>
      <c r="PLK311" s="974"/>
      <c r="PLL311" s="974"/>
      <c r="PLM311" s="974"/>
      <c r="PLN311" s="974"/>
      <c r="PLO311" s="974"/>
      <c r="PLP311" s="974"/>
      <c r="PLQ311" s="974"/>
      <c r="PLR311" s="974"/>
      <c r="PLS311" s="974"/>
      <c r="PLT311" s="974"/>
      <c r="PLU311" s="974"/>
      <c r="PLV311" s="974"/>
      <c r="PLW311" s="974"/>
      <c r="PLX311" s="974"/>
      <c r="PLY311" s="974"/>
      <c r="PLZ311" s="974"/>
      <c r="PMA311" s="974"/>
      <c r="PMB311" s="974"/>
      <c r="PMC311" s="974"/>
      <c r="PMD311" s="974"/>
      <c r="PME311" s="974"/>
      <c r="PMF311" s="974"/>
      <c r="PMG311" s="974"/>
      <c r="PMH311" s="974"/>
      <c r="PMI311" s="974"/>
      <c r="PMJ311" s="974"/>
      <c r="PMK311" s="974"/>
      <c r="PML311" s="974"/>
      <c r="PMM311" s="974"/>
      <c r="PMN311" s="974"/>
      <c r="PMO311" s="974"/>
      <c r="PMP311" s="974"/>
      <c r="PMQ311" s="974"/>
      <c r="PMR311" s="974"/>
      <c r="PMS311" s="974"/>
      <c r="PMT311" s="974"/>
      <c r="PMU311" s="974"/>
      <c r="PMV311" s="974"/>
      <c r="PMW311" s="974"/>
      <c r="PMX311" s="974"/>
      <c r="PMY311" s="974"/>
      <c r="PMZ311" s="974"/>
      <c r="PNA311" s="974"/>
      <c r="PNB311" s="974"/>
      <c r="PNC311" s="974"/>
      <c r="PND311" s="974"/>
      <c r="PNE311" s="974"/>
      <c r="PNF311" s="974"/>
      <c r="PNG311" s="974"/>
      <c r="PNH311" s="974"/>
      <c r="PNI311" s="974"/>
      <c r="PNJ311" s="974"/>
      <c r="PNK311" s="974"/>
      <c r="PNL311" s="974"/>
      <c r="PNM311" s="974"/>
      <c r="PNN311" s="974"/>
      <c r="PNO311" s="974"/>
      <c r="PNP311" s="974"/>
      <c r="PNQ311" s="974"/>
      <c r="PNR311" s="974"/>
      <c r="PNS311" s="974"/>
      <c r="PNT311" s="974"/>
      <c r="PNU311" s="974"/>
      <c r="PNV311" s="974"/>
      <c r="PNW311" s="974"/>
      <c r="PNX311" s="974"/>
      <c r="PNY311" s="974"/>
      <c r="PNZ311" s="974"/>
      <c r="POA311" s="974"/>
      <c r="POB311" s="974"/>
      <c r="POC311" s="974"/>
      <c r="POD311" s="974"/>
      <c r="POE311" s="974"/>
      <c r="POF311" s="974"/>
      <c r="POG311" s="974"/>
      <c r="POH311" s="974"/>
      <c r="POI311" s="974"/>
      <c r="POJ311" s="974"/>
      <c r="POK311" s="974"/>
      <c r="POL311" s="974"/>
      <c r="POM311" s="974"/>
      <c r="PON311" s="974"/>
      <c r="POO311" s="974"/>
      <c r="POP311" s="974"/>
      <c r="POQ311" s="974"/>
      <c r="POR311" s="974"/>
      <c r="POS311" s="974"/>
      <c r="POT311" s="974"/>
      <c r="POU311" s="974"/>
      <c r="POV311" s="974"/>
      <c r="POW311" s="974"/>
      <c r="POX311" s="974"/>
      <c r="POY311" s="974"/>
      <c r="POZ311" s="974"/>
      <c r="PPA311" s="974"/>
      <c r="PPB311" s="974"/>
      <c r="PPC311" s="974"/>
      <c r="PPD311" s="974"/>
      <c r="PPE311" s="974"/>
      <c r="PPF311" s="974"/>
      <c r="PPG311" s="974"/>
      <c r="PPH311" s="974"/>
      <c r="PPI311" s="974"/>
      <c r="PPJ311" s="974"/>
      <c r="PPK311" s="974"/>
      <c r="PPL311" s="974"/>
      <c r="PPM311" s="974"/>
      <c r="PPN311" s="974"/>
      <c r="PPO311" s="974"/>
      <c r="PPP311" s="974"/>
      <c r="PPQ311" s="974"/>
      <c r="PPR311" s="974"/>
      <c r="PPS311" s="974"/>
      <c r="PPT311" s="974"/>
      <c r="PPU311" s="974"/>
      <c r="PPV311" s="974"/>
      <c r="PPW311" s="974"/>
      <c r="PPX311" s="974"/>
      <c r="PPY311" s="974"/>
      <c r="PPZ311" s="974"/>
      <c r="PQA311" s="974"/>
      <c r="PQB311" s="974"/>
      <c r="PQC311" s="974"/>
      <c r="PQD311" s="974"/>
      <c r="PQE311" s="974"/>
      <c r="PQF311" s="974"/>
      <c r="PQG311" s="974"/>
      <c r="PQH311" s="974"/>
      <c r="PQI311" s="974"/>
      <c r="PQJ311" s="974"/>
      <c r="PQK311" s="974"/>
      <c r="PQL311" s="974"/>
      <c r="PQM311" s="974"/>
      <c r="PQN311" s="974"/>
      <c r="PQO311" s="974"/>
      <c r="PQP311" s="974"/>
      <c r="PQQ311" s="974"/>
      <c r="PQR311" s="974"/>
      <c r="PQS311" s="974"/>
      <c r="PQT311" s="974"/>
      <c r="PQU311" s="974"/>
      <c r="PQV311" s="974"/>
      <c r="PQW311" s="974"/>
      <c r="PQX311" s="974"/>
      <c r="PQY311" s="974"/>
      <c r="PQZ311" s="974"/>
      <c r="PRA311" s="974"/>
      <c r="PRB311" s="974"/>
      <c r="PRC311" s="974"/>
      <c r="PRD311" s="974"/>
      <c r="PRE311" s="974"/>
      <c r="PRF311" s="974"/>
      <c r="PRG311" s="974"/>
      <c r="PRH311" s="974"/>
      <c r="PRI311" s="974"/>
      <c r="PRJ311" s="974"/>
      <c r="PRK311" s="974"/>
      <c r="PRL311" s="974"/>
      <c r="PRM311" s="974"/>
      <c r="PRN311" s="974"/>
      <c r="PRO311" s="974"/>
      <c r="PRP311" s="974"/>
      <c r="PRQ311" s="974"/>
      <c r="PRR311" s="974"/>
      <c r="PRS311" s="974"/>
      <c r="PRT311" s="974"/>
      <c r="PRU311" s="974"/>
      <c r="PRV311" s="974"/>
      <c r="PRW311" s="974"/>
      <c r="PRX311" s="974"/>
      <c r="PRY311" s="974"/>
      <c r="PRZ311" s="974"/>
      <c r="PSA311" s="974"/>
      <c r="PSB311" s="974"/>
      <c r="PSC311" s="974"/>
      <c r="PSD311" s="974"/>
      <c r="PSE311" s="974"/>
      <c r="PSF311" s="974"/>
      <c r="PSG311" s="974"/>
      <c r="PSH311" s="974"/>
      <c r="PSI311" s="974"/>
      <c r="PSJ311" s="974"/>
      <c r="PSK311" s="974"/>
      <c r="PSL311" s="974"/>
      <c r="PSM311" s="974"/>
      <c r="PSN311" s="974"/>
      <c r="PSO311" s="974"/>
      <c r="PSP311" s="974"/>
      <c r="PSQ311" s="974"/>
      <c r="PSR311" s="974"/>
      <c r="PSS311" s="974"/>
      <c r="PST311" s="974"/>
      <c r="PSU311" s="974"/>
      <c r="PSV311" s="974"/>
      <c r="PSW311" s="974"/>
      <c r="PSX311" s="974"/>
      <c r="PSY311" s="974"/>
      <c r="PSZ311" s="974"/>
      <c r="PTA311" s="974"/>
      <c r="PTB311" s="974"/>
      <c r="PTC311" s="974"/>
      <c r="PTD311" s="974"/>
      <c r="PTE311" s="974"/>
      <c r="PTF311" s="974"/>
      <c r="PTG311" s="974"/>
      <c r="PTH311" s="974"/>
      <c r="PTI311" s="974"/>
      <c r="PTJ311" s="974"/>
      <c r="PTK311" s="974"/>
      <c r="PTL311" s="974"/>
      <c r="PTM311" s="974"/>
      <c r="PTN311" s="974"/>
      <c r="PTO311" s="974"/>
      <c r="PTP311" s="974"/>
      <c r="PTQ311" s="974"/>
      <c r="PTR311" s="974"/>
      <c r="PTS311" s="974"/>
      <c r="PTT311" s="974"/>
      <c r="PTU311" s="974"/>
      <c r="PTV311" s="974"/>
      <c r="PTW311" s="974"/>
      <c r="PTX311" s="974"/>
      <c r="PTY311" s="974"/>
      <c r="PTZ311" s="974"/>
      <c r="PUA311" s="974"/>
      <c r="PUB311" s="974"/>
      <c r="PUC311" s="974"/>
      <c r="PUD311" s="974"/>
      <c r="PUE311" s="974"/>
      <c r="PUF311" s="974"/>
      <c r="PUG311" s="974"/>
      <c r="PUH311" s="974"/>
      <c r="PUI311" s="974"/>
      <c r="PUJ311" s="974"/>
      <c r="PUK311" s="974"/>
      <c r="PUL311" s="974"/>
      <c r="PUM311" s="974"/>
      <c r="PUN311" s="974"/>
      <c r="PUO311" s="974"/>
      <c r="PUP311" s="974"/>
      <c r="PUQ311" s="974"/>
      <c r="PUR311" s="974"/>
      <c r="PUS311" s="974"/>
      <c r="PUT311" s="974"/>
      <c r="PUU311" s="974"/>
      <c r="PUV311" s="974"/>
      <c r="PUW311" s="974"/>
      <c r="PUX311" s="974"/>
      <c r="PUY311" s="974"/>
      <c r="PUZ311" s="974"/>
      <c r="PVA311" s="974"/>
      <c r="PVB311" s="974"/>
      <c r="PVC311" s="974"/>
      <c r="PVD311" s="974"/>
      <c r="PVE311" s="974"/>
      <c r="PVF311" s="974"/>
      <c r="PVG311" s="974"/>
      <c r="PVH311" s="974"/>
      <c r="PVI311" s="974"/>
      <c r="PVJ311" s="974"/>
      <c r="PVK311" s="974"/>
      <c r="PVL311" s="974"/>
      <c r="PVM311" s="974"/>
      <c r="PVN311" s="974"/>
      <c r="PVO311" s="974"/>
      <c r="PVP311" s="974"/>
      <c r="PVQ311" s="974"/>
      <c r="PVR311" s="974"/>
      <c r="PVS311" s="974"/>
      <c r="PVT311" s="974"/>
      <c r="PVU311" s="974"/>
      <c r="PVV311" s="974"/>
      <c r="PVW311" s="974"/>
      <c r="PVX311" s="974"/>
      <c r="PVY311" s="974"/>
      <c r="PVZ311" s="974"/>
      <c r="PWA311" s="974"/>
      <c r="PWB311" s="974"/>
      <c r="PWC311" s="974"/>
      <c r="PWD311" s="974"/>
      <c r="PWE311" s="974"/>
      <c r="PWF311" s="974"/>
      <c r="PWG311" s="974"/>
      <c r="PWH311" s="974"/>
      <c r="PWI311" s="974"/>
      <c r="PWJ311" s="974"/>
      <c r="PWK311" s="974"/>
      <c r="PWL311" s="974"/>
      <c r="PWM311" s="974"/>
      <c r="PWN311" s="974"/>
      <c r="PWO311" s="974"/>
      <c r="PWP311" s="974"/>
      <c r="PWQ311" s="974"/>
      <c r="PWR311" s="974"/>
      <c r="PWS311" s="974"/>
      <c r="PWT311" s="974"/>
      <c r="PWU311" s="974"/>
      <c r="PWV311" s="974"/>
      <c r="PWW311" s="974"/>
      <c r="PWX311" s="974"/>
      <c r="PWY311" s="974"/>
      <c r="PWZ311" s="974"/>
      <c r="PXA311" s="974"/>
      <c r="PXB311" s="974"/>
      <c r="PXC311" s="974"/>
      <c r="PXD311" s="974"/>
      <c r="PXE311" s="974"/>
      <c r="PXF311" s="974"/>
      <c r="PXG311" s="974"/>
      <c r="PXH311" s="974"/>
      <c r="PXI311" s="974"/>
      <c r="PXJ311" s="974"/>
      <c r="PXK311" s="974"/>
      <c r="PXL311" s="974"/>
      <c r="PXM311" s="974"/>
      <c r="PXN311" s="974"/>
      <c r="PXO311" s="974"/>
      <c r="PXP311" s="974"/>
      <c r="PXQ311" s="974"/>
      <c r="PXR311" s="974"/>
      <c r="PXS311" s="974"/>
      <c r="PXT311" s="974"/>
      <c r="PXU311" s="974"/>
      <c r="PXV311" s="974"/>
      <c r="PXW311" s="974"/>
      <c r="PXX311" s="974"/>
      <c r="PXY311" s="974"/>
      <c r="PXZ311" s="974"/>
      <c r="PYA311" s="974"/>
      <c r="PYB311" s="974"/>
      <c r="PYC311" s="974"/>
      <c r="PYD311" s="974"/>
      <c r="PYE311" s="974"/>
      <c r="PYF311" s="974"/>
      <c r="PYG311" s="974"/>
      <c r="PYH311" s="974"/>
      <c r="PYI311" s="974"/>
      <c r="PYJ311" s="974"/>
      <c r="PYK311" s="974"/>
      <c r="PYL311" s="974"/>
      <c r="PYM311" s="974"/>
      <c r="PYN311" s="974"/>
      <c r="PYO311" s="974"/>
      <c r="PYP311" s="974"/>
      <c r="PYQ311" s="974"/>
      <c r="PYR311" s="974"/>
      <c r="PYS311" s="974"/>
      <c r="PYT311" s="974"/>
      <c r="PYU311" s="974"/>
      <c r="PYV311" s="974"/>
      <c r="PYW311" s="974"/>
      <c r="PYX311" s="974"/>
      <c r="PYY311" s="974"/>
      <c r="PYZ311" s="974"/>
      <c r="PZA311" s="974"/>
      <c r="PZB311" s="974"/>
      <c r="PZC311" s="974"/>
      <c r="PZD311" s="974"/>
      <c r="PZE311" s="974"/>
      <c r="PZF311" s="974"/>
      <c r="PZG311" s="974"/>
      <c r="PZH311" s="974"/>
      <c r="PZI311" s="974"/>
      <c r="PZJ311" s="974"/>
      <c r="PZK311" s="974"/>
      <c r="PZL311" s="974"/>
      <c r="PZM311" s="974"/>
      <c r="PZN311" s="974"/>
      <c r="PZO311" s="974"/>
      <c r="PZP311" s="974"/>
      <c r="PZQ311" s="974"/>
      <c r="PZR311" s="974"/>
      <c r="PZS311" s="974"/>
      <c r="PZT311" s="974"/>
      <c r="PZU311" s="974"/>
      <c r="PZV311" s="974"/>
      <c r="PZW311" s="974"/>
      <c r="PZX311" s="974"/>
      <c r="PZY311" s="974"/>
      <c r="PZZ311" s="974"/>
      <c r="QAA311" s="974"/>
      <c r="QAB311" s="974"/>
      <c r="QAC311" s="974"/>
      <c r="QAD311" s="974"/>
      <c r="QAE311" s="974"/>
      <c r="QAF311" s="974"/>
      <c r="QAG311" s="974"/>
      <c r="QAH311" s="974"/>
      <c r="QAI311" s="974"/>
      <c r="QAJ311" s="974"/>
      <c r="QAK311" s="974"/>
      <c r="QAL311" s="974"/>
      <c r="QAM311" s="974"/>
      <c r="QAN311" s="974"/>
      <c r="QAO311" s="974"/>
      <c r="QAP311" s="974"/>
      <c r="QAQ311" s="974"/>
      <c r="QAR311" s="974"/>
      <c r="QAS311" s="974"/>
      <c r="QAT311" s="974"/>
      <c r="QAU311" s="974"/>
      <c r="QAV311" s="974"/>
      <c r="QAW311" s="974"/>
      <c r="QAX311" s="974"/>
      <c r="QAY311" s="974"/>
      <c r="QAZ311" s="974"/>
      <c r="QBA311" s="974"/>
      <c r="QBB311" s="974"/>
      <c r="QBC311" s="974"/>
      <c r="QBD311" s="974"/>
      <c r="QBE311" s="974"/>
      <c r="QBF311" s="974"/>
      <c r="QBG311" s="974"/>
      <c r="QBH311" s="974"/>
      <c r="QBI311" s="974"/>
      <c r="QBJ311" s="974"/>
      <c r="QBK311" s="974"/>
      <c r="QBL311" s="974"/>
      <c r="QBM311" s="974"/>
      <c r="QBN311" s="974"/>
      <c r="QBO311" s="974"/>
      <c r="QBP311" s="974"/>
      <c r="QBQ311" s="974"/>
      <c r="QBR311" s="974"/>
      <c r="QBS311" s="974"/>
      <c r="QBT311" s="974"/>
      <c r="QBU311" s="974"/>
      <c r="QBV311" s="974"/>
      <c r="QBW311" s="974"/>
      <c r="QBX311" s="974"/>
      <c r="QBY311" s="974"/>
      <c r="QBZ311" s="974"/>
      <c r="QCA311" s="974"/>
      <c r="QCB311" s="974"/>
      <c r="QCC311" s="974"/>
      <c r="QCD311" s="974"/>
      <c r="QCE311" s="974"/>
      <c r="QCF311" s="974"/>
      <c r="QCG311" s="974"/>
      <c r="QCH311" s="974"/>
      <c r="QCI311" s="974"/>
      <c r="QCJ311" s="974"/>
      <c r="QCK311" s="974"/>
      <c r="QCL311" s="974"/>
      <c r="QCM311" s="974"/>
      <c r="QCN311" s="974"/>
      <c r="QCO311" s="974"/>
      <c r="QCP311" s="974"/>
      <c r="QCQ311" s="974"/>
      <c r="QCR311" s="974"/>
      <c r="QCS311" s="974"/>
      <c r="QCT311" s="974"/>
      <c r="QCU311" s="974"/>
      <c r="QCV311" s="974"/>
      <c r="QCW311" s="974"/>
      <c r="QCX311" s="974"/>
      <c r="QCY311" s="974"/>
      <c r="QCZ311" s="974"/>
      <c r="QDA311" s="974"/>
      <c r="QDB311" s="974"/>
      <c r="QDC311" s="974"/>
      <c r="QDD311" s="974"/>
      <c r="QDE311" s="974"/>
      <c r="QDF311" s="974"/>
      <c r="QDG311" s="974"/>
      <c r="QDH311" s="974"/>
      <c r="QDI311" s="974"/>
      <c r="QDJ311" s="974"/>
      <c r="QDK311" s="974"/>
      <c r="QDL311" s="974"/>
      <c r="QDM311" s="974"/>
      <c r="QDN311" s="974"/>
      <c r="QDO311" s="974"/>
      <c r="QDP311" s="974"/>
      <c r="QDQ311" s="974"/>
      <c r="QDR311" s="974"/>
      <c r="QDS311" s="974"/>
      <c r="QDT311" s="974"/>
      <c r="QDU311" s="974"/>
      <c r="QDV311" s="974"/>
      <c r="QDW311" s="974"/>
      <c r="QDX311" s="974"/>
      <c r="QDY311" s="974"/>
      <c r="QDZ311" s="974"/>
      <c r="QEA311" s="974"/>
      <c r="QEB311" s="974"/>
      <c r="QEC311" s="974"/>
      <c r="QED311" s="974"/>
      <c r="QEE311" s="974"/>
      <c r="QEF311" s="974"/>
      <c r="QEG311" s="974"/>
      <c r="QEH311" s="974"/>
      <c r="QEI311" s="974"/>
      <c r="QEJ311" s="974"/>
      <c r="QEK311" s="974"/>
      <c r="QEL311" s="974"/>
      <c r="QEM311" s="974"/>
      <c r="QEN311" s="974"/>
      <c r="QEO311" s="974"/>
      <c r="QEP311" s="974"/>
      <c r="QEQ311" s="974"/>
      <c r="QER311" s="974"/>
      <c r="QES311" s="974"/>
      <c r="QET311" s="974"/>
      <c r="QEU311" s="974"/>
      <c r="QEV311" s="974"/>
      <c r="QEW311" s="974"/>
      <c r="QEX311" s="974"/>
      <c r="QEY311" s="974"/>
      <c r="QEZ311" s="974"/>
      <c r="QFA311" s="974"/>
      <c r="QFB311" s="974"/>
      <c r="QFC311" s="974"/>
      <c r="QFD311" s="974"/>
      <c r="QFE311" s="974"/>
      <c r="QFF311" s="974"/>
      <c r="QFG311" s="974"/>
      <c r="QFH311" s="974"/>
      <c r="QFI311" s="974"/>
      <c r="QFJ311" s="974"/>
      <c r="QFK311" s="974"/>
      <c r="QFL311" s="974"/>
      <c r="QFM311" s="974"/>
      <c r="QFN311" s="974"/>
      <c r="QFO311" s="974"/>
      <c r="QFP311" s="974"/>
      <c r="QFQ311" s="974"/>
      <c r="QFR311" s="974"/>
      <c r="QFS311" s="974"/>
      <c r="QFT311" s="974"/>
      <c r="QFU311" s="974"/>
      <c r="QFV311" s="974"/>
      <c r="QFW311" s="974"/>
      <c r="QFX311" s="974"/>
      <c r="QFY311" s="974"/>
      <c r="QFZ311" s="974"/>
      <c r="QGA311" s="974"/>
      <c r="QGB311" s="974"/>
      <c r="QGC311" s="974"/>
      <c r="QGD311" s="974"/>
      <c r="QGE311" s="974"/>
      <c r="QGF311" s="974"/>
      <c r="QGG311" s="974"/>
      <c r="QGH311" s="974"/>
      <c r="QGI311" s="974"/>
      <c r="QGJ311" s="974"/>
      <c r="QGK311" s="974"/>
      <c r="QGL311" s="974"/>
      <c r="QGM311" s="974"/>
      <c r="QGN311" s="974"/>
      <c r="QGO311" s="974"/>
      <c r="QGP311" s="974"/>
      <c r="QGQ311" s="974"/>
      <c r="QGR311" s="974"/>
      <c r="QGS311" s="974"/>
      <c r="QGT311" s="974"/>
      <c r="QGU311" s="974"/>
      <c r="QGV311" s="974"/>
      <c r="QGW311" s="974"/>
      <c r="QGX311" s="974"/>
      <c r="QGY311" s="974"/>
      <c r="QGZ311" s="974"/>
      <c r="QHA311" s="974"/>
      <c r="QHB311" s="974"/>
      <c r="QHC311" s="974"/>
      <c r="QHD311" s="974"/>
      <c r="QHE311" s="974"/>
      <c r="QHF311" s="974"/>
      <c r="QHG311" s="974"/>
      <c r="QHH311" s="974"/>
      <c r="QHI311" s="974"/>
      <c r="QHJ311" s="974"/>
      <c r="QHK311" s="974"/>
      <c r="QHL311" s="974"/>
      <c r="QHM311" s="974"/>
      <c r="QHN311" s="974"/>
      <c r="QHO311" s="974"/>
      <c r="QHP311" s="974"/>
      <c r="QHQ311" s="974"/>
      <c r="QHR311" s="974"/>
      <c r="QHS311" s="974"/>
      <c r="QHT311" s="974"/>
      <c r="QHU311" s="974"/>
      <c r="QHV311" s="974"/>
      <c r="QHW311" s="974"/>
      <c r="QHX311" s="974"/>
      <c r="QHY311" s="974"/>
      <c r="QHZ311" s="974"/>
      <c r="QIA311" s="974"/>
      <c r="QIB311" s="974"/>
      <c r="QIC311" s="974"/>
      <c r="QID311" s="974"/>
      <c r="QIE311" s="974"/>
      <c r="QIF311" s="974"/>
      <c r="QIG311" s="974"/>
      <c r="QIH311" s="974"/>
      <c r="QII311" s="974"/>
      <c r="QIJ311" s="974"/>
      <c r="QIK311" s="974"/>
      <c r="QIL311" s="974"/>
      <c r="QIM311" s="974"/>
      <c r="QIN311" s="974"/>
      <c r="QIO311" s="974"/>
      <c r="QIP311" s="974"/>
      <c r="QIQ311" s="974"/>
      <c r="QIR311" s="974"/>
      <c r="QIS311" s="974"/>
      <c r="QIT311" s="974"/>
      <c r="QIU311" s="974"/>
      <c r="QIV311" s="974"/>
      <c r="QIW311" s="974"/>
      <c r="QIX311" s="974"/>
      <c r="QIY311" s="974"/>
      <c r="QIZ311" s="974"/>
      <c r="QJA311" s="974"/>
      <c r="QJB311" s="974"/>
      <c r="QJC311" s="974"/>
      <c r="QJD311" s="974"/>
      <c r="QJE311" s="974"/>
      <c r="QJF311" s="974"/>
      <c r="QJG311" s="974"/>
      <c r="QJH311" s="974"/>
      <c r="QJI311" s="974"/>
      <c r="QJJ311" s="974"/>
      <c r="QJK311" s="974"/>
      <c r="QJL311" s="974"/>
      <c r="QJM311" s="974"/>
      <c r="QJN311" s="974"/>
      <c r="QJO311" s="974"/>
      <c r="QJP311" s="974"/>
      <c r="QJQ311" s="974"/>
      <c r="QJR311" s="974"/>
      <c r="QJS311" s="974"/>
      <c r="QJT311" s="974"/>
      <c r="QJU311" s="974"/>
      <c r="QJV311" s="974"/>
      <c r="QJW311" s="974"/>
      <c r="QJX311" s="974"/>
      <c r="QJY311" s="974"/>
      <c r="QJZ311" s="974"/>
      <c r="QKA311" s="974"/>
      <c r="QKB311" s="974"/>
      <c r="QKC311" s="974"/>
      <c r="QKD311" s="974"/>
      <c r="QKE311" s="974"/>
      <c r="QKF311" s="974"/>
      <c r="QKG311" s="974"/>
      <c r="QKH311" s="974"/>
      <c r="QKI311" s="974"/>
      <c r="QKJ311" s="974"/>
      <c r="QKK311" s="974"/>
      <c r="QKL311" s="974"/>
      <c r="QKM311" s="974"/>
      <c r="QKN311" s="974"/>
      <c r="QKO311" s="974"/>
      <c r="QKP311" s="974"/>
      <c r="QKQ311" s="974"/>
      <c r="QKR311" s="974"/>
      <c r="QKS311" s="974"/>
      <c r="QKT311" s="974"/>
      <c r="QKU311" s="974"/>
      <c r="QKV311" s="974"/>
      <c r="QKW311" s="974"/>
      <c r="QKX311" s="974"/>
      <c r="QKY311" s="974"/>
      <c r="QKZ311" s="974"/>
      <c r="QLA311" s="974"/>
      <c r="QLB311" s="974"/>
      <c r="QLC311" s="974"/>
      <c r="QLD311" s="974"/>
      <c r="QLE311" s="974"/>
      <c r="QLF311" s="974"/>
      <c r="QLG311" s="974"/>
      <c r="QLH311" s="974"/>
      <c r="QLI311" s="974"/>
      <c r="QLJ311" s="974"/>
      <c r="QLK311" s="974"/>
      <c r="QLL311" s="974"/>
      <c r="QLM311" s="974"/>
      <c r="QLN311" s="974"/>
      <c r="QLO311" s="974"/>
      <c r="QLP311" s="974"/>
      <c r="QLQ311" s="974"/>
      <c r="QLR311" s="974"/>
      <c r="QLS311" s="974"/>
      <c r="QLT311" s="974"/>
      <c r="QLU311" s="974"/>
      <c r="QLV311" s="974"/>
      <c r="QLW311" s="974"/>
      <c r="QLX311" s="974"/>
      <c r="QLY311" s="974"/>
      <c r="QLZ311" s="974"/>
      <c r="QMA311" s="974"/>
      <c r="QMB311" s="974"/>
      <c r="QMC311" s="974"/>
      <c r="QMD311" s="974"/>
      <c r="QME311" s="974"/>
      <c r="QMF311" s="974"/>
      <c r="QMG311" s="974"/>
      <c r="QMH311" s="974"/>
      <c r="QMI311" s="974"/>
      <c r="QMJ311" s="974"/>
      <c r="QMK311" s="974"/>
      <c r="QML311" s="974"/>
      <c r="QMM311" s="974"/>
      <c r="QMN311" s="974"/>
      <c r="QMO311" s="974"/>
      <c r="QMP311" s="974"/>
      <c r="QMQ311" s="974"/>
      <c r="QMR311" s="974"/>
      <c r="QMS311" s="974"/>
      <c r="QMT311" s="974"/>
      <c r="QMU311" s="974"/>
      <c r="QMV311" s="974"/>
      <c r="QMW311" s="974"/>
      <c r="QMX311" s="974"/>
      <c r="QMY311" s="974"/>
      <c r="QMZ311" s="974"/>
      <c r="QNA311" s="974"/>
      <c r="QNB311" s="974"/>
      <c r="QNC311" s="974"/>
      <c r="QND311" s="974"/>
      <c r="QNE311" s="974"/>
      <c r="QNF311" s="974"/>
      <c r="QNG311" s="974"/>
      <c r="QNH311" s="974"/>
      <c r="QNI311" s="974"/>
      <c r="QNJ311" s="974"/>
      <c r="QNK311" s="974"/>
      <c r="QNL311" s="974"/>
      <c r="QNM311" s="974"/>
      <c r="QNN311" s="974"/>
      <c r="QNO311" s="974"/>
      <c r="QNP311" s="974"/>
      <c r="QNQ311" s="974"/>
      <c r="QNR311" s="974"/>
      <c r="QNS311" s="974"/>
      <c r="QNT311" s="974"/>
      <c r="QNU311" s="974"/>
      <c r="QNV311" s="974"/>
      <c r="QNW311" s="974"/>
      <c r="QNX311" s="974"/>
      <c r="QNY311" s="974"/>
      <c r="QNZ311" s="974"/>
      <c r="QOA311" s="974"/>
      <c r="QOB311" s="974"/>
      <c r="QOC311" s="974"/>
      <c r="QOD311" s="974"/>
      <c r="QOE311" s="974"/>
      <c r="QOF311" s="974"/>
      <c r="QOG311" s="974"/>
      <c r="QOH311" s="974"/>
      <c r="QOI311" s="974"/>
      <c r="QOJ311" s="974"/>
      <c r="QOK311" s="974"/>
      <c r="QOL311" s="974"/>
      <c r="QOM311" s="974"/>
      <c r="QON311" s="974"/>
      <c r="QOO311" s="974"/>
      <c r="QOP311" s="974"/>
      <c r="QOQ311" s="974"/>
      <c r="QOR311" s="974"/>
      <c r="QOS311" s="974"/>
      <c r="QOT311" s="974"/>
      <c r="QOU311" s="974"/>
      <c r="QOV311" s="974"/>
      <c r="QOW311" s="974"/>
      <c r="QOX311" s="974"/>
      <c r="QOY311" s="974"/>
      <c r="QOZ311" s="974"/>
      <c r="QPA311" s="974"/>
      <c r="QPB311" s="974"/>
      <c r="QPC311" s="974"/>
      <c r="QPD311" s="974"/>
      <c r="QPE311" s="974"/>
      <c r="QPF311" s="974"/>
      <c r="QPG311" s="974"/>
      <c r="QPH311" s="974"/>
      <c r="QPI311" s="974"/>
      <c r="QPJ311" s="974"/>
      <c r="QPK311" s="974"/>
      <c r="QPL311" s="974"/>
      <c r="QPM311" s="974"/>
      <c r="QPN311" s="974"/>
      <c r="QPO311" s="974"/>
      <c r="QPP311" s="974"/>
      <c r="QPQ311" s="974"/>
      <c r="QPR311" s="974"/>
      <c r="QPS311" s="974"/>
      <c r="QPT311" s="974"/>
      <c r="QPU311" s="974"/>
      <c r="QPV311" s="974"/>
      <c r="QPW311" s="974"/>
      <c r="QPX311" s="974"/>
      <c r="QPY311" s="974"/>
      <c r="QPZ311" s="974"/>
      <c r="QQA311" s="974"/>
      <c r="QQB311" s="974"/>
      <c r="QQC311" s="974"/>
      <c r="QQD311" s="974"/>
      <c r="QQE311" s="974"/>
      <c r="QQF311" s="974"/>
      <c r="QQG311" s="974"/>
      <c r="QQH311" s="974"/>
      <c r="QQI311" s="974"/>
      <c r="QQJ311" s="974"/>
      <c r="QQK311" s="974"/>
      <c r="QQL311" s="974"/>
      <c r="QQM311" s="974"/>
      <c r="QQN311" s="974"/>
      <c r="QQO311" s="974"/>
      <c r="QQP311" s="974"/>
      <c r="QQQ311" s="974"/>
      <c r="QQR311" s="974"/>
      <c r="QQS311" s="974"/>
      <c r="QQT311" s="974"/>
      <c r="QQU311" s="974"/>
      <c r="QQV311" s="974"/>
      <c r="QQW311" s="974"/>
      <c r="QQX311" s="974"/>
      <c r="QQY311" s="974"/>
      <c r="QQZ311" s="974"/>
      <c r="QRA311" s="974"/>
      <c r="QRB311" s="974"/>
      <c r="QRC311" s="974"/>
      <c r="QRD311" s="974"/>
      <c r="QRE311" s="974"/>
      <c r="QRF311" s="974"/>
      <c r="QRG311" s="974"/>
      <c r="QRH311" s="974"/>
      <c r="QRI311" s="974"/>
      <c r="QRJ311" s="974"/>
      <c r="QRK311" s="974"/>
      <c r="QRL311" s="974"/>
      <c r="QRM311" s="974"/>
      <c r="QRN311" s="974"/>
      <c r="QRO311" s="974"/>
      <c r="QRP311" s="974"/>
      <c r="QRQ311" s="974"/>
      <c r="QRR311" s="974"/>
      <c r="QRS311" s="974"/>
      <c r="QRT311" s="974"/>
      <c r="QRU311" s="974"/>
      <c r="QRV311" s="974"/>
      <c r="QRW311" s="974"/>
      <c r="QRX311" s="974"/>
      <c r="QRY311" s="974"/>
      <c r="QRZ311" s="974"/>
      <c r="QSA311" s="974"/>
      <c r="QSB311" s="974"/>
      <c r="QSC311" s="974"/>
      <c r="QSD311" s="974"/>
      <c r="QSE311" s="974"/>
      <c r="QSF311" s="974"/>
      <c r="QSG311" s="974"/>
      <c r="QSH311" s="974"/>
      <c r="QSI311" s="974"/>
      <c r="QSJ311" s="974"/>
      <c r="QSK311" s="974"/>
      <c r="QSL311" s="974"/>
      <c r="QSM311" s="974"/>
      <c r="QSN311" s="974"/>
      <c r="QSO311" s="974"/>
      <c r="QSP311" s="974"/>
      <c r="QSQ311" s="974"/>
      <c r="QSR311" s="974"/>
      <c r="QSS311" s="974"/>
      <c r="QST311" s="974"/>
      <c r="QSU311" s="974"/>
      <c r="QSV311" s="974"/>
      <c r="QSW311" s="974"/>
      <c r="QSX311" s="974"/>
      <c r="QSY311" s="974"/>
      <c r="QSZ311" s="974"/>
      <c r="QTA311" s="974"/>
      <c r="QTB311" s="974"/>
      <c r="QTC311" s="974"/>
      <c r="QTD311" s="974"/>
      <c r="QTE311" s="974"/>
      <c r="QTF311" s="974"/>
      <c r="QTG311" s="974"/>
      <c r="QTH311" s="974"/>
      <c r="QTI311" s="974"/>
      <c r="QTJ311" s="974"/>
      <c r="QTK311" s="974"/>
      <c r="QTL311" s="974"/>
      <c r="QTM311" s="974"/>
      <c r="QTN311" s="974"/>
      <c r="QTO311" s="974"/>
      <c r="QTP311" s="974"/>
      <c r="QTQ311" s="974"/>
      <c r="QTR311" s="974"/>
      <c r="QTS311" s="974"/>
      <c r="QTT311" s="974"/>
      <c r="QTU311" s="974"/>
      <c r="QTV311" s="974"/>
      <c r="QTW311" s="974"/>
      <c r="QTX311" s="974"/>
      <c r="QTY311" s="974"/>
      <c r="QTZ311" s="974"/>
      <c r="QUA311" s="974"/>
      <c r="QUB311" s="974"/>
      <c r="QUC311" s="974"/>
      <c r="QUD311" s="974"/>
      <c r="QUE311" s="974"/>
      <c r="QUF311" s="974"/>
      <c r="QUG311" s="974"/>
      <c r="QUH311" s="974"/>
      <c r="QUI311" s="974"/>
      <c r="QUJ311" s="974"/>
      <c r="QUK311" s="974"/>
      <c r="QUL311" s="974"/>
      <c r="QUM311" s="974"/>
      <c r="QUN311" s="974"/>
      <c r="QUO311" s="974"/>
      <c r="QUP311" s="974"/>
      <c r="QUQ311" s="974"/>
      <c r="QUR311" s="974"/>
      <c r="QUS311" s="974"/>
      <c r="QUT311" s="974"/>
      <c r="QUU311" s="974"/>
      <c r="QUV311" s="974"/>
      <c r="QUW311" s="974"/>
      <c r="QUX311" s="974"/>
      <c r="QUY311" s="974"/>
      <c r="QUZ311" s="974"/>
      <c r="QVA311" s="974"/>
      <c r="QVB311" s="974"/>
      <c r="QVC311" s="974"/>
      <c r="QVD311" s="974"/>
      <c r="QVE311" s="974"/>
      <c r="QVF311" s="974"/>
      <c r="QVG311" s="974"/>
      <c r="QVH311" s="974"/>
      <c r="QVI311" s="974"/>
      <c r="QVJ311" s="974"/>
      <c r="QVK311" s="974"/>
      <c r="QVL311" s="974"/>
      <c r="QVM311" s="974"/>
      <c r="QVN311" s="974"/>
      <c r="QVO311" s="974"/>
      <c r="QVP311" s="974"/>
      <c r="QVQ311" s="974"/>
      <c r="QVR311" s="974"/>
      <c r="QVS311" s="974"/>
      <c r="QVT311" s="974"/>
      <c r="QVU311" s="974"/>
      <c r="QVV311" s="974"/>
      <c r="QVW311" s="974"/>
      <c r="QVX311" s="974"/>
      <c r="QVY311" s="974"/>
      <c r="QVZ311" s="974"/>
      <c r="QWA311" s="974"/>
      <c r="QWB311" s="974"/>
      <c r="QWC311" s="974"/>
      <c r="QWD311" s="974"/>
      <c r="QWE311" s="974"/>
      <c r="QWF311" s="974"/>
      <c r="QWG311" s="974"/>
      <c r="QWH311" s="974"/>
      <c r="QWI311" s="974"/>
      <c r="QWJ311" s="974"/>
      <c r="QWK311" s="974"/>
      <c r="QWL311" s="974"/>
      <c r="QWM311" s="974"/>
      <c r="QWN311" s="974"/>
      <c r="QWO311" s="974"/>
      <c r="QWP311" s="974"/>
      <c r="QWQ311" s="974"/>
      <c r="QWR311" s="974"/>
      <c r="QWS311" s="974"/>
      <c r="QWT311" s="974"/>
      <c r="QWU311" s="974"/>
      <c r="QWV311" s="974"/>
      <c r="QWW311" s="974"/>
      <c r="QWX311" s="974"/>
      <c r="QWY311" s="974"/>
      <c r="QWZ311" s="974"/>
      <c r="QXA311" s="974"/>
      <c r="QXB311" s="974"/>
      <c r="QXC311" s="974"/>
      <c r="QXD311" s="974"/>
      <c r="QXE311" s="974"/>
      <c r="QXF311" s="974"/>
      <c r="QXG311" s="974"/>
      <c r="QXH311" s="974"/>
      <c r="QXI311" s="974"/>
      <c r="QXJ311" s="974"/>
      <c r="QXK311" s="974"/>
      <c r="QXL311" s="974"/>
      <c r="QXM311" s="974"/>
      <c r="QXN311" s="974"/>
      <c r="QXO311" s="974"/>
      <c r="QXP311" s="974"/>
      <c r="QXQ311" s="974"/>
      <c r="QXR311" s="974"/>
      <c r="QXS311" s="974"/>
      <c r="QXT311" s="974"/>
      <c r="QXU311" s="974"/>
      <c r="QXV311" s="974"/>
      <c r="QXW311" s="974"/>
      <c r="QXX311" s="974"/>
      <c r="QXY311" s="974"/>
      <c r="QXZ311" s="974"/>
      <c r="QYA311" s="974"/>
      <c r="QYB311" s="974"/>
      <c r="QYC311" s="974"/>
      <c r="QYD311" s="974"/>
      <c r="QYE311" s="974"/>
      <c r="QYF311" s="974"/>
      <c r="QYG311" s="974"/>
      <c r="QYH311" s="974"/>
      <c r="QYI311" s="974"/>
      <c r="QYJ311" s="974"/>
      <c r="QYK311" s="974"/>
      <c r="QYL311" s="974"/>
      <c r="QYM311" s="974"/>
      <c r="QYN311" s="974"/>
      <c r="QYO311" s="974"/>
      <c r="QYP311" s="974"/>
      <c r="QYQ311" s="974"/>
      <c r="QYR311" s="974"/>
      <c r="QYS311" s="974"/>
      <c r="QYT311" s="974"/>
      <c r="QYU311" s="974"/>
      <c r="QYV311" s="974"/>
      <c r="QYW311" s="974"/>
      <c r="QYX311" s="974"/>
      <c r="QYY311" s="974"/>
      <c r="QYZ311" s="974"/>
      <c r="QZA311" s="974"/>
      <c r="QZB311" s="974"/>
      <c r="QZC311" s="974"/>
      <c r="QZD311" s="974"/>
      <c r="QZE311" s="974"/>
      <c r="QZF311" s="974"/>
      <c r="QZG311" s="974"/>
      <c r="QZH311" s="974"/>
      <c r="QZI311" s="974"/>
      <c r="QZJ311" s="974"/>
      <c r="QZK311" s="974"/>
      <c r="QZL311" s="974"/>
      <c r="QZM311" s="974"/>
      <c r="QZN311" s="974"/>
      <c r="QZO311" s="974"/>
      <c r="QZP311" s="974"/>
      <c r="QZQ311" s="974"/>
      <c r="QZR311" s="974"/>
      <c r="QZS311" s="974"/>
      <c r="QZT311" s="974"/>
      <c r="QZU311" s="974"/>
      <c r="QZV311" s="974"/>
      <c r="QZW311" s="974"/>
      <c r="QZX311" s="974"/>
      <c r="QZY311" s="974"/>
      <c r="QZZ311" s="974"/>
      <c r="RAA311" s="974"/>
      <c r="RAB311" s="974"/>
      <c r="RAC311" s="974"/>
      <c r="RAD311" s="974"/>
      <c r="RAE311" s="974"/>
      <c r="RAF311" s="974"/>
      <c r="RAG311" s="974"/>
      <c r="RAH311" s="974"/>
      <c r="RAI311" s="974"/>
      <c r="RAJ311" s="974"/>
      <c r="RAK311" s="974"/>
      <c r="RAL311" s="974"/>
      <c r="RAM311" s="974"/>
      <c r="RAN311" s="974"/>
      <c r="RAO311" s="974"/>
      <c r="RAP311" s="974"/>
      <c r="RAQ311" s="974"/>
      <c r="RAR311" s="974"/>
      <c r="RAS311" s="974"/>
      <c r="RAT311" s="974"/>
      <c r="RAU311" s="974"/>
      <c r="RAV311" s="974"/>
      <c r="RAW311" s="974"/>
      <c r="RAX311" s="974"/>
      <c r="RAY311" s="974"/>
      <c r="RAZ311" s="974"/>
      <c r="RBA311" s="974"/>
      <c r="RBB311" s="974"/>
      <c r="RBC311" s="974"/>
      <c r="RBD311" s="974"/>
      <c r="RBE311" s="974"/>
      <c r="RBF311" s="974"/>
      <c r="RBG311" s="974"/>
      <c r="RBH311" s="974"/>
      <c r="RBI311" s="974"/>
      <c r="RBJ311" s="974"/>
      <c r="RBK311" s="974"/>
      <c r="RBL311" s="974"/>
      <c r="RBM311" s="974"/>
      <c r="RBN311" s="974"/>
      <c r="RBO311" s="974"/>
      <c r="RBP311" s="974"/>
      <c r="RBQ311" s="974"/>
      <c r="RBR311" s="974"/>
      <c r="RBS311" s="974"/>
      <c r="RBT311" s="974"/>
      <c r="RBU311" s="974"/>
      <c r="RBV311" s="974"/>
      <c r="RBW311" s="974"/>
      <c r="RBX311" s="974"/>
      <c r="RBY311" s="974"/>
      <c r="RBZ311" s="974"/>
      <c r="RCA311" s="974"/>
      <c r="RCB311" s="974"/>
      <c r="RCC311" s="974"/>
      <c r="RCD311" s="974"/>
      <c r="RCE311" s="974"/>
      <c r="RCF311" s="974"/>
      <c r="RCG311" s="974"/>
      <c r="RCH311" s="974"/>
      <c r="RCI311" s="974"/>
      <c r="RCJ311" s="974"/>
      <c r="RCK311" s="974"/>
      <c r="RCL311" s="974"/>
      <c r="RCM311" s="974"/>
      <c r="RCN311" s="974"/>
      <c r="RCO311" s="974"/>
      <c r="RCP311" s="974"/>
      <c r="RCQ311" s="974"/>
      <c r="RCR311" s="974"/>
      <c r="RCS311" s="974"/>
      <c r="RCT311" s="974"/>
      <c r="RCU311" s="974"/>
      <c r="RCV311" s="974"/>
      <c r="RCW311" s="974"/>
      <c r="RCX311" s="974"/>
      <c r="RCY311" s="974"/>
      <c r="RCZ311" s="974"/>
      <c r="RDA311" s="974"/>
      <c r="RDB311" s="974"/>
      <c r="RDC311" s="974"/>
      <c r="RDD311" s="974"/>
      <c r="RDE311" s="974"/>
      <c r="RDF311" s="974"/>
      <c r="RDG311" s="974"/>
      <c r="RDH311" s="974"/>
      <c r="RDI311" s="974"/>
      <c r="RDJ311" s="974"/>
      <c r="RDK311" s="974"/>
      <c r="RDL311" s="974"/>
      <c r="RDM311" s="974"/>
      <c r="RDN311" s="974"/>
      <c r="RDO311" s="974"/>
      <c r="RDP311" s="974"/>
      <c r="RDQ311" s="974"/>
      <c r="RDR311" s="974"/>
      <c r="RDS311" s="974"/>
      <c r="RDT311" s="974"/>
      <c r="RDU311" s="974"/>
      <c r="RDV311" s="974"/>
      <c r="RDW311" s="974"/>
      <c r="RDX311" s="974"/>
      <c r="RDY311" s="974"/>
      <c r="RDZ311" s="974"/>
      <c r="REA311" s="974"/>
      <c r="REB311" s="974"/>
      <c r="REC311" s="974"/>
      <c r="RED311" s="974"/>
      <c r="REE311" s="974"/>
      <c r="REF311" s="974"/>
      <c r="REG311" s="974"/>
      <c r="REH311" s="974"/>
      <c r="REI311" s="974"/>
      <c r="REJ311" s="974"/>
      <c r="REK311" s="974"/>
      <c r="REL311" s="974"/>
      <c r="REM311" s="974"/>
      <c r="REN311" s="974"/>
      <c r="REO311" s="974"/>
      <c r="REP311" s="974"/>
      <c r="REQ311" s="974"/>
      <c r="RER311" s="974"/>
      <c r="RES311" s="974"/>
      <c r="RET311" s="974"/>
      <c r="REU311" s="974"/>
      <c r="REV311" s="974"/>
      <c r="REW311" s="974"/>
      <c r="REX311" s="974"/>
      <c r="REY311" s="974"/>
      <c r="REZ311" s="974"/>
      <c r="RFA311" s="974"/>
      <c r="RFB311" s="974"/>
      <c r="RFC311" s="974"/>
      <c r="RFD311" s="974"/>
      <c r="RFE311" s="974"/>
      <c r="RFF311" s="974"/>
      <c r="RFG311" s="974"/>
      <c r="RFH311" s="974"/>
      <c r="RFI311" s="974"/>
      <c r="RFJ311" s="974"/>
      <c r="RFK311" s="974"/>
      <c r="RFL311" s="974"/>
      <c r="RFM311" s="974"/>
      <c r="RFN311" s="974"/>
      <c r="RFO311" s="974"/>
      <c r="RFP311" s="974"/>
      <c r="RFQ311" s="974"/>
      <c r="RFR311" s="974"/>
      <c r="RFS311" s="974"/>
      <c r="RFT311" s="974"/>
      <c r="RFU311" s="974"/>
      <c r="RFV311" s="974"/>
      <c r="RFW311" s="974"/>
      <c r="RFX311" s="974"/>
      <c r="RFY311" s="974"/>
      <c r="RFZ311" s="974"/>
      <c r="RGA311" s="974"/>
      <c r="RGB311" s="974"/>
      <c r="RGC311" s="974"/>
      <c r="RGD311" s="974"/>
      <c r="RGE311" s="974"/>
      <c r="RGF311" s="974"/>
      <c r="RGG311" s="974"/>
      <c r="RGH311" s="974"/>
      <c r="RGI311" s="974"/>
      <c r="RGJ311" s="974"/>
      <c r="RGK311" s="974"/>
      <c r="RGL311" s="974"/>
      <c r="RGM311" s="974"/>
      <c r="RGN311" s="974"/>
      <c r="RGO311" s="974"/>
      <c r="RGP311" s="974"/>
      <c r="RGQ311" s="974"/>
      <c r="RGR311" s="974"/>
      <c r="RGS311" s="974"/>
      <c r="RGT311" s="974"/>
      <c r="RGU311" s="974"/>
      <c r="RGV311" s="974"/>
      <c r="RGW311" s="974"/>
      <c r="RGX311" s="974"/>
      <c r="RGY311" s="974"/>
      <c r="RGZ311" s="974"/>
      <c r="RHA311" s="974"/>
      <c r="RHB311" s="974"/>
      <c r="RHC311" s="974"/>
      <c r="RHD311" s="974"/>
      <c r="RHE311" s="974"/>
      <c r="RHF311" s="974"/>
      <c r="RHG311" s="974"/>
      <c r="RHH311" s="974"/>
      <c r="RHI311" s="974"/>
      <c r="RHJ311" s="974"/>
      <c r="RHK311" s="974"/>
      <c r="RHL311" s="974"/>
      <c r="RHM311" s="974"/>
      <c r="RHN311" s="974"/>
      <c r="RHO311" s="974"/>
      <c r="RHP311" s="974"/>
      <c r="RHQ311" s="974"/>
      <c r="RHR311" s="974"/>
      <c r="RHS311" s="974"/>
      <c r="RHT311" s="974"/>
      <c r="RHU311" s="974"/>
      <c r="RHV311" s="974"/>
      <c r="RHW311" s="974"/>
      <c r="RHX311" s="974"/>
      <c r="RHY311" s="974"/>
      <c r="RHZ311" s="974"/>
      <c r="RIA311" s="974"/>
      <c r="RIB311" s="974"/>
      <c r="RIC311" s="974"/>
      <c r="RID311" s="974"/>
      <c r="RIE311" s="974"/>
      <c r="RIF311" s="974"/>
      <c r="RIG311" s="974"/>
      <c r="RIH311" s="974"/>
      <c r="RII311" s="974"/>
      <c r="RIJ311" s="974"/>
      <c r="RIK311" s="974"/>
      <c r="RIL311" s="974"/>
      <c r="RIM311" s="974"/>
      <c r="RIN311" s="974"/>
      <c r="RIO311" s="974"/>
      <c r="RIP311" s="974"/>
      <c r="RIQ311" s="974"/>
      <c r="RIR311" s="974"/>
      <c r="RIS311" s="974"/>
      <c r="RIT311" s="974"/>
      <c r="RIU311" s="974"/>
      <c r="RIV311" s="974"/>
      <c r="RIW311" s="974"/>
      <c r="RIX311" s="974"/>
      <c r="RIY311" s="974"/>
      <c r="RIZ311" s="974"/>
      <c r="RJA311" s="974"/>
      <c r="RJB311" s="974"/>
      <c r="RJC311" s="974"/>
      <c r="RJD311" s="974"/>
      <c r="RJE311" s="974"/>
      <c r="RJF311" s="974"/>
      <c r="RJG311" s="974"/>
      <c r="RJH311" s="974"/>
      <c r="RJI311" s="974"/>
      <c r="RJJ311" s="974"/>
      <c r="RJK311" s="974"/>
      <c r="RJL311" s="974"/>
      <c r="RJM311" s="974"/>
      <c r="RJN311" s="974"/>
      <c r="RJO311" s="974"/>
      <c r="RJP311" s="974"/>
      <c r="RJQ311" s="974"/>
      <c r="RJR311" s="974"/>
      <c r="RJS311" s="974"/>
      <c r="RJT311" s="974"/>
      <c r="RJU311" s="974"/>
      <c r="RJV311" s="974"/>
      <c r="RJW311" s="974"/>
      <c r="RJX311" s="974"/>
      <c r="RJY311" s="974"/>
      <c r="RJZ311" s="974"/>
      <c r="RKA311" s="974"/>
      <c r="RKB311" s="974"/>
      <c r="RKC311" s="974"/>
      <c r="RKD311" s="974"/>
      <c r="RKE311" s="974"/>
      <c r="RKF311" s="974"/>
      <c r="RKG311" s="974"/>
      <c r="RKH311" s="974"/>
      <c r="RKI311" s="974"/>
      <c r="RKJ311" s="974"/>
      <c r="RKK311" s="974"/>
      <c r="RKL311" s="974"/>
      <c r="RKM311" s="974"/>
      <c r="RKN311" s="974"/>
      <c r="RKO311" s="974"/>
      <c r="RKP311" s="974"/>
      <c r="RKQ311" s="974"/>
      <c r="RKR311" s="974"/>
      <c r="RKS311" s="974"/>
      <c r="RKT311" s="974"/>
      <c r="RKU311" s="974"/>
      <c r="RKV311" s="974"/>
      <c r="RKW311" s="974"/>
      <c r="RKX311" s="974"/>
      <c r="RKY311" s="974"/>
      <c r="RKZ311" s="974"/>
      <c r="RLA311" s="974"/>
      <c r="RLB311" s="974"/>
      <c r="RLC311" s="974"/>
      <c r="RLD311" s="974"/>
      <c r="RLE311" s="974"/>
      <c r="RLF311" s="974"/>
      <c r="RLG311" s="974"/>
      <c r="RLH311" s="974"/>
      <c r="RLI311" s="974"/>
      <c r="RLJ311" s="974"/>
      <c r="RLK311" s="974"/>
      <c r="RLL311" s="974"/>
      <c r="RLM311" s="974"/>
      <c r="RLN311" s="974"/>
      <c r="RLO311" s="974"/>
      <c r="RLP311" s="974"/>
      <c r="RLQ311" s="974"/>
      <c r="RLR311" s="974"/>
      <c r="RLS311" s="974"/>
      <c r="RLT311" s="974"/>
      <c r="RLU311" s="974"/>
      <c r="RLV311" s="974"/>
      <c r="RLW311" s="974"/>
      <c r="RLX311" s="974"/>
      <c r="RLY311" s="974"/>
      <c r="RLZ311" s="974"/>
      <c r="RMA311" s="974"/>
      <c r="RMB311" s="974"/>
      <c r="RMC311" s="974"/>
      <c r="RMD311" s="974"/>
      <c r="RME311" s="974"/>
      <c r="RMF311" s="974"/>
      <c r="RMG311" s="974"/>
      <c r="RMH311" s="974"/>
      <c r="RMI311" s="974"/>
      <c r="RMJ311" s="974"/>
      <c r="RMK311" s="974"/>
      <c r="RML311" s="974"/>
      <c r="RMM311" s="974"/>
      <c r="RMN311" s="974"/>
      <c r="RMO311" s="974"/>
      <c r="RMP311" s="974"/>
      <c r="RMQ311" s="974"/>
      <c r="RMR311" s="974"/>
      <c r="RMS311" s="974"/>
      <c r="RMT311" s="974"/>
      <c r="RMU311" s="974"/>
      <c r="RMV311" s="974"/>
      <c r="RMW311" s="974"/>
      <c r="RMX311" s="974"/>
      <c r="RMY311" s="974"/>
      <c r="RMZ311" s="974"/>
      <c r="RNA311" s="974"/>
      <c r="RNB311" s="974"/>
      <c r="RNC311" s="974"/>
      <c r="RND311" s="974"/>
      <c r="RNE311" s="974"/>
      <c r="RNF311" s="974"/>
      <c r="RNG311" s="974"/>
      <c r="RNH311" s="974"/>
      <c r="RNI311" s="974"/>
      <c r="RNJ311" s="974"/>
      <c r="RNK311" s="974"/>
      <c r="RNL311" s="974"/>
      <c r="RNM311" s="974"/>
      <c r="RNN311" s="974"/>
      <c r="RNO311" s="974"/>
      <c r="RNP311" s="974"/>
      <c r="RNQ311" s="974"/>
      <c r="RNR311" s="974"/>
      <c r="RNS311" s="974"/>
      <c r="RNT311" s="974"/>
      <c r="RNU311" s="974"/>
      <c r="RNV311" s="974"/>
      <c r="RNW311" s="974"/>
      <c r="RNX311" s="974"/>
      <c r="RNY311" s="974"/>
      <c r="RNZ311" s="974"/>
      <c r="ROA311" s="974"/>
      <c r="ROB311" s="974"/>
      <c r="ROC311" s="974"/>
      <c r="ROD311" s="974"/>
      <c r="ROE311" s="974"/>
      <c r="ROF311" s="974"/>
      <c r="ROG311" s="974"/>
      <c r="ROH311" s="974"/>
      <c r="ROI311" s="974"/>
      <c r="ROJ311" s="974"/>
      <c r="ROK311" s="974"/>
      <c r="ROL311" s="974"/>
      <c r="ROM311" s="974"/>
      <c r="RON311" s="974"/>
      <c r="ROO311" s="974"/>
      <c r="ROP311" s="974"/>
      <c r="ROQ311" s="974"/>
      <c r="ROR311" s="974"/>
      <c r="ROS311" s="974"/>
      <c r="ROT311" s="974"/>
      <c r="ROU311" s="974"/>
      <c r="ROV311" s="974"/>
      <c r="ROW311" s="974"/>
      <c r="ROX311" s="974"/>
      <c r="ROY311" s="974"/>
      <c r="ROZ311" s="974"/>
      <c r="RPA311" s="974"/>
      <c r="RPB311" s="974"/>
      <c r="RPC311" s="974"/>
      <c r="RPD311" s="974"/>
      <c r="RPE311" s="974"/>
      <c r="RPF311" s="974"/>
      <c r="RPG311" s="974"/>
      <c r="RPH311" s="974"/>
      <c r="RPI311" s="974"/>
      <c r="RPJ311" s="974"/>
      <c r="RPK311" s="974"/>
      <c r="RPL311" s="974"/>
      <c r="RPM311" s="974"/>
      <c r="RPN311" s="974"/>
      <c r="RPO311" s="974"/>
      <c r="RPP311" s="974"/>
      <c r="RPQ311" s="974"/>
      <c r="RPR311" s="974"/>
      <c r="RPS311" s="974"/>
      <c r="RPT311" s="974"/>
      <c r="RPU311" s="974"/>
      <c r="RPV311" s="974"/>
      <c r="RPW311" s="974"/>
      <c r="RPX311" s="974"/>
      <c r="RPY311" s="974"/>
      <c r="RPZ311" s="974"/>
      <c r="RQA311" s="974"/>
      <c r="RQB311" s="974"/>
      <c r="RQC311" s="974"/>
      <c r="RQD311" s="974"/>
      <c r="RQE311" s="974"/>
      <c r="RQF311" s="974"/>
      <c r="RQG311" s="974"/>
      <c r="RQH311" s="974"/>
      <c r="RQI311" s="974"/>
      <c r="RQJ311" s="974"/>
      <c r="RQK311" s="974"/>
      <c r="RQL311" s="974"/>
      <c r="RQM311" s="974"/>
      <c r="RQN311" s="974"/>
      <c r="RQO311" s="974"/>
      <c r="RQP311" s="974"/>
      <c r="RQQ311" s="974"/>
      <c r="RQR311" s="974"/>
      <c r="RQS311" s="974"/>
      <c r="RQT311" s="974"/>
      <c r="RQU311" s="974"/>
      <c r="RQV311" s="974"/>
      <c r="RQW311" s="974"/>
      <c r="RQX311" s="974"/>
      <c r="RQY311" s="974"/>
      <c r="RQZ311" s="974"/>
      <c r="RRA311" s="974"/>
      <c r="RRB311" s="974"/>
      <c r="RRC311" s="974"/>
      <c r="RRD311" s="974"/>
      <c r="RRE311" s="974"/>
      <c r="RRF311" s="974"/>
      <c r="RRG311" s="974"/>
      <c r="RRH311" s="974"/>
      <c r="RRI311" s="974"/>
      <c r="RRJ311" s="974"/>
      <c r="RRK311" s="974"/>
      <c r="RRL311" s="974"/>
      <c r="RRM311" s="974"/>
      <c r="RRN311" s="974"/>
      <c r="RRO311" s="974"/>
      <c r="RRP311" s="974"/>
      <c r="RRQ311" s="974"/>
      <c r="RRR311" s="974"/>
      <c r="RRS311" s="974"/>
      <c r="RRT311" s="974"/>
      <c r="RRU311" s="974"/>
      <c r="RRV311" s="974"/>
      <c r="RRW311" s="974"/>
      <c r="RRX311" s="974"/>
      <c r="RRY311" s="974"/>
      <c r="RRZ311" s="974"/>
      <c r="RSA311" s="974"/>
      <c r="RSB311" s="974"/>
      <c r="RSC311" s="974"/>
      <c r="RSD311" s="974"/>
      <c r="RSE311" s="974"/>
      <c r="RSF311" s="974"/>
      <c r="RSG311" s="974"/>
      <c r="RSH311" s="974"/>
      <c r="RSI311" s="974"/>
      <c r="RSJ311" s="974"/>
      <c r="RSK311" s="974"/>
      <c r="RSL311" s="974"/>
      <c r="RSM311" s="974"/>
      <c r="RSN311" s="974"/>
      <c r="RSO311" s="974"/>
      <c r="RSP311" s="974"/>
      <c r="RSQ311" s="974"/>
      <c r="RSR311" s="974"/>
      <c r="RSS311" s="974"/>
      <c r="RST311" s="974"/>
      <c r="RSU311" s="974"/>
      <c r="RSV311" s="974"/>
      <c r="RSW311" s="974"/>
      <c r="RSX311" s="974"/>
      <c r="RSY311" s="974"/>
      <c r="RSZ311" s="974"/>
      <c r="RTA311" s="974"/>
      <c r="RTB311" s="974"/>
      <c r="RTC311" s="974"/>
      <c r="RTD311" s="974"/>
      <c r="RTE311" s="974"/>
      <c r="RTF311" s="974"/>
      <c r="RTG311" s="974"/>
      <c r="RTH311" s="974"/>
      <c r="RTI311" s="974"/>
      <c r="RTJ311" s="974"/>
      <c r="RTK311" s="974"/>
      <c r="RTL311" s="974"/>
      <c r="RTM311" s="974"/>
      <c r="RTN311" s="974"/>
      <c r="RTO311" s="974"/>
      <c r="RTP311" s="974"/>
      <c r="RTQ311" s="974"/>
      <c r="RTR311" s="974"/>
      <c r="RTS311" s="974"/>
      <c r="RTT311" s="974"/>
      <c r="RTU311" s="974"/>
      <c r="RTV311" s="974"/>
      <c r="RTW311" s="974"/>
      <c r="RTX311" s="974"/>
      <c r="RTY311" s="974"/>
      <c r="RTZ311" s="974"/>
      <c r="RUA311" s="974"/>
      <c r="RUB311" s="974"/>
      <c r="RUC311" s="974"/>
      <c r="RUD311" s="974"/>
      <c r="RUE311" s="974"/>
      <c r="RUF311" s="974"/>
      <c r="RUG311" s="974"/>
      <c r="RUH311" s="974"/>
      <c r="RUI311" s="974"/>
      <c r="RUJ311" s="974"/>
      <c r="RUK311" s="974"/>
      <c r="RUL311" s="974"/>
      <c r="RUM311" s="974"/>
      <c r="RUN311" s="974"/>
      <c r="RUO311" s="974"/>
      <c r="RUP311" s="974"/>
      <c r="RUQ311" s="974"/>
      <c r="RUR311" s="974"/>
      <c r="RUS311" s="974"/>
      <c r="RUT311" s="974"/>
      <c r="RUU311" s="974"/>
      <c r="RUV311" s="974"/>
      <c r="RUW311" s="974"/>
      <c r="RUX311" s="974"/>
      <c r="RUY311" s="974"/>
      <c r="RUZ311" s="974"/>
      <c r="RVA311" s="974"/>
      <c r="RVB311" s="974"/>
      <c r="RVC311" s="974"/>
      <c r="RVD311" s="974"/>
      <c r="RVE311" s="974"/>
      <c r="RVF311" s="974"/>
      <c r="RVG311" s="974"/>
      <c r="RVH311" s="974"/>
      <c r="RVI311" s="974"/>
      <c r="RVJ311" s="974"/>
      <c r="RVK311" s="974"/>
      <c r="RVL311" s="974"/>
      <c r="RVM311" s="974"/>
      <c r="RVN311" s="974"/>
      <c r="RVO311" s="974"/>
      <c r="RVP311" s="974"/>
      <c r="RVQ311" s="974"/>
      <c r="RVR311" s="974"/>
      <c r="RVS311" s="974"/>
      <c r="RVT311" s="974"/>
      <c r="RVU311" s="974"/>
      <c r="RVV311" s="974"/>
      <c r="RVW311" s="974"/>
      <c r="RVX311" s="974"/>
      <c r="RVY311" s="974"/>
      <c r="RVZ311" s="974"/>
      <c r="RWA311" s="974"/>
      <c r="RWB311" s="974"/>
      <c r="RWC311" s="974"/>
      <c r="RWD311" s="974"/>
      <c r="RWE311" s="974"/>
      <c r="RWF311" s="974"/>
      <c r="RWG311" s="974"/>
      <c r="RWH311" s="974"/>
      <c r="RWI311" s="974"/>
      <c r="RWJ311" s="974"/>
      <c r="RWK311" s="974"/>
      <c r="RWL311" s="974"/>
      <c r="RWM311" s="974"/>
      <c r="RWN311" s="974"/>
      <c r="RWO311" s="974"/>
      <c r="RWP311" s="974"/>
      <c r="RWQ311" s="974"/>
      <c r="RWR311" s="974"/>
      <c r="RWS311" s="974"/>
      <c r="RWT311" s="974"/>
      <c r="RWU311" s="974"/>
      <c r="RWV311" s="974"/>
      <c r="RWW311" s="974"/>
      <c r="RWX311" s="974"/>
      <c r="RWY311" s="974"/>
      <c r="RWZ311" s="974"/>
      <c r="RXA311" s="974"/>
      <c r="RXB311" s="974"/>
      <c r="RXC311" s="974"/>
      <c r="RXD311" s="974"/>
      <c r="RXE311" s="974"/>
      <c r="RXF311" s="974"/>
      <c r="RXG311" s="974"/>
      <c r="RXH311" s="974"/>
      <c r="RXI311" s="974"/>
      <c r="RXJ311" s="974"/>
      <c r="RXK311" s="974"/>
      <c r="RXL311" s="974"/>
      <c r="RXM311" s="974"/>
      <c r="RXN311" s="974"/>
      <c r="RXO311" s="974"/>
      <c r="RXP311" s="974"/>
      <c r="RXQ311" s="974"/>
      <c r="RXR311" s="974"/>
      <c r="RXS311" s="974"/>
      <c r="RXT311" s="974"/>
      <c r="RXU311" s="974"/>
      <c r="RXV311" s="974"/>
      <c r="RXW311" s="974"/>
      <c r="RXX311" s="974"/>
      <c r="RXY311" s="974"/>
      <c r="RXZ311" s="974"/>
      <c r="RYA311" s="974"/>
      <c r="RYB311" s="974"/>
      <c r="RYC311" s="974"/>
      <c r="RYD311" s="974"/>
      <c r="RYE311" s="974"/>
      <c r="RYF311" s="974"/>
      <c r="RYG311" s="974"/>
      <c r="RYH311" s="974"/>
      <c r="RYI311" s="974"/>
      <c r="RYJ311" s="974"/>
      <c r="RYK311" s="974"/>
      <c r="RYL311" s="974"/>
      <c r="RYM311" s="974"/>
      <c r="RYN311" s="974"/>
      <c r="RYO311" s="974"/>
      <c r="RYP311" s="974"/>
      <c r="RYQ311" s="974"/>
      <c r="RYR311" s="974"/>
      <c r="RYS311" s="974"/>
      <c r="RYT311" s="974"/>
      <c r="RYU311" s="974"/>
      <c r="RYV311" s="974"/>
      <c r="RYW311" s="974"/>
      <c r="RYX311" s="974"/>
      <c r="RYY311" s="974"/>
      <c r="RYZ311" s="974"/>
      <c r="RZA311" s="974"/>
      <c r="RZB311" s="974"/>
      <c r="RZC311" s="974"/>
      <c r="RZD311" s="974"/>
      <c r="RZE311" s="974"/>
      <c r="RZF311" s="974"/>
      <c r="RZG311" s="974"/>
      <c r="RZH311" s="974"/>
      <c r="RZI311" s="974"/>
      <c r="RZJ311" s="974"/>
      <c r="RZK311" s="974"/>
      <c r="RZL311" s="974"/>
      <c r="RZM311" s="974"/>
      <c r="RZN311" s="974"/>
      <c r="RZO311" s="974"/>
      <c r="RZP311" s="974"/>
      <c r="RZQ311" s="974"/>
      <c r="RZR311" s="974"/>
      <c r="RZS311" s="974"/>
      <c r="RZT311" s="974"/>
      <c r="RZU311" s="974"/>
      <c r="RZV311" s="974"/>
      <c r="RZW311" s="974"/>
      <c r="RZX311" s="974"/>
      <c r="RZY311" s="974"/>
      <c r="RZZ311" s="974"/>
      <c r="SAA311" s="974"/>
      <c r="SAB311" s="974"/>
      <c r="SAC311" s="974"/>
      <c r="SAD311" s="974"/>
      <c r="SAE311" s="974"/>
      <c r="SAF311" s="974"/>
      <c r="SAG311" s="974"/>
      <c r="SAH311" s="974"/>
      <c r="SAI311" s="974"/>
      <c r="SAJ311" s="974"/>
      <c r="SAK311" s="974"/>
      <c r="SAL311" s="974"/>
      <c r="SAM311" s="974"/>
      <c r="SAN311" s="974"/>
      <c r="SAO311" s="974"/>
      <c r="SAP311" s="974"/>
      <c r="SAQ311" s="974"/>
      <c r="SAR311" s="974"/>
      <c r="SAS311" s="974"/>
      <c r="SAT311" s="974"/>
      <c r="SAU311" s="974"/>
      <c r="SAV311" s="974"/>
      <c r="SAW311" s="974"/>
      <c r="SAX311" s="974"/>
      <c r="SAY311" s="974"/>
      <c r="SAZ311" s="974"/>
      <c r="SBA311" s="974"/>
      <c r="SBB311" s="974"/>
      <c r="SBC311" s="974"/>
      <c r="SBD311" s="974"/>
      <c r="SBE311" s="974"/>
      <c r="SBF311" s="974"/>
      <c r="SBG311" s="974"/>
      <c r="SBH311" s="974"/>
      <c r="SBI311" s="974"/>
      <c r="SBJ311" s="974"/>
      <c r="SBK311" s="974"/>
      <c r="SBL311" s="974"/>
      <c r="SBM311" s="974"/>
      <c r="SBN311" s="974"/>
      <c r="SBO311" s="974"/>
      <c r="SBP311" s="974"/>
      <c r="SBQ311" s="974"/>
      <c r="SBR311" s="974"/>
      <c r="SBS311" s="974"/>
      <c r="SBT311" s="974"/>
      <c r="SBU311" s="974"/>
      <c r="SBV311" s="974"/>
      <c r="SBW311" s="974"/>
      <c r="SBX311" s="974"/>
      <c r="SBY311" s="974"/>
      <c r="SBZ311" s="974"/>
      <c r="SCA311" s="974"/>
      <c r="SCB311" s="974"/>
      <c r="SCC311" s="974"/>
      <c r="SCD311" s="974"/>
      <c r="SCE311" s="974"/>
      <c r="SCF311" s="974"/>
      <c r="SCG311" s="974"/>
      <c r="SCH311" s="974"/>
      <c r="SCI311" s="974"/>
      <c r="SCJ311" s="974"/>
      <c r="SCK311" s="974"/>
      <c r="SCL311" s="974"/>
      <c r="SCM311" s="974"/>
      <c r="SCN311" s="974"/>
      <c r="SCO311" s="974"/>
      <c r="SCP311" s="974"/>
      <c r="SCQ311" s="974"/>
      <c r="SCR311" s="974"/>
      <c r="SCS311" s="974"/>
      <c r="SCT311" s="974"/>
      <c r="SCU311" s="974"/>
      <c r="SCV311" s="974"/>
      <c r="SCW311" s="974"/>
      <c r="SCX311" s="974"/>
      <c r="SCY311" s="974"/>
      <c r="SCZ311" s="974"/>
      <c r="SDA311" s="974"/>
      <c r="SDB311" s="974"/>
      <c r="SDC311" s="974"/>
      <c r="SDD311" s="974"/>
      <c r="SDE311" s="974"/>
      <c r="SDF311" s="974"/>
      <c r="SDG311" s="974"/>
      <c r="SDH311" s="974"/>
      <c r="SDI311" s="974"/>
      <c r="SDJ311" s="974"/>
      <c r="SDK311" s="974"/>
      <c r="SDL311" s="974"/>
      <c r="SDM311" s="974"/>
      <c r="SDN311" s="974"/>
      <c r="SDO311" s="974"/>
      <c r="SDP311" s="974"/>
      <c r="SDQ311" s="974"/>
      <c r="SDR311" s="974"/>
      <c r="SDS311" s="974"/>
      <c r="SDT311" s="974"/>
      <c r="SDU311" s="974"/>
      <c r="SDV311" s="974"/>
      <c r="SDW311" s="974"/>
      <c r="SDX311" s="974"/>
      <c r="SDY311" s="974"/>
      <c r="SDZ311" s="974"/>
      <c r="SEA311" s="974"/>
      <c r="SEB311" s="974"/>
      <c r="SEC311" s="974"/>
      <c r="SED311" s="974"/>
      <c r="SEE311" s="974"/>
      <c r="SEF311" s="974"/>
      <c r="SEG311" s="974"/>
      <c r="SEH311" s="974"/>
      <c r="SEI311" s="974"/>
      <c r="SEJ311" s="974"/>
      <c r="SEK311" s="974"/>
      <c r="SEL311" s="974"/>
      <c r="SEM311" s="974"/>
      <c r="SEN311" s="974"/>
      <c r="SEO311" s="974"/>
      <c r="SEP311" s="974"/>
      <c r="SEQ311" s="974"/>
      <c r="SER311" s="974"/>
      <c r="SES311" s="974"/>
      <c r="SET311" s="974"/>
      <c r="SEU311" s="974"/>
      <c r="SEV311" s="974"/>
      <c r="SEW311" s="974"/>
      <c r="SEX311" s="974"/>
      <c r="SEY311" s="974"/>
      <c r="SEZ311" s="974"/>
      <c r="SFA311" s="974"/>
      <c r="SFB311" s="974"/>
      <c r="SFC311" s="974"/>
      <c r="SFD311" s="974"/>
      <c r="SFE311" s="974"/>
      <c r="SFF311" s="974"/>
      <c r="SFG311" s="974"/>
      <c r="SFH311" s="974"/>
      <c r="SFI311" s="974"/>
      <c r="SFJ311" s="974"/>
      <c r="SFK311" s="974"/>
      <c r="SFL311" s="974"/>
      <c r="SFM311" s="974"/>
      <c r="SFN311" s="974"/>
      <c r="SFO311" s="974"/>
      <c r="SFP311" s="974"/>
      <c r="SFQ311" s="974"/>
      <c r="SFR311" s="974"/>
      <c r="SFS311" s="974"/>
      <c r="SFT311" s="974"/>
      <c r="SFU311" s="974"/>
      <c r="SFV311" s="974"/>
      <c r="SFW311" s="974"/>
      <c r="SFX311" s="974"/>
      <c r="SFY311" s="974"/>
      <c r="SFZ311" s="974"/>
      <c r="SGA311" s="974"/>
      <c r="SGB311" s="974"/>
      <c r="SGC311" s="974"/>
      <c r="SGD311" s="974"/>
      <c r="SGE311" s="974"/>
      <c r="SGF311" s="974"/>
      <c r="SGG311" s="974"/>
      <c r="SGH311" s="974"/>
      <c r="SGI311" s="974"/>
      <c r="SGJ311" s="974"/>
      <c r="SGK311" s="974"/>
      <c r="SGL311" s="974"/>
      <c r="SGM311" s="974"/>
      <c r="SGN311" s="974"/>
      <c r="SGO311" s="974"/>
      <c r="SGP311" s="974"/>
      <c r="SGQ311" s="974"/>
      <c r="SGR311" s="974"/>
      <c r="SGS311" s="974"/>
      <c r="SGT311" s="974"/>
      <c r="SGU311" s="974"/>
      <c r="SGV311" s="974"/>
      <c r="SGW311" s="974"/>
      <c r="SGX311" s="974"/>
      <c r="SGY311" s="974"/>
      <c r="SGZ311" s="974"/>
      <c r="SHA311" s="974"/>
      <c r="SHB311" s="974"/>
      <c r="SHC311" s="974"/>
      <c r="SHD311" s="974"/>
      <c r="SHE311" s="974"/>
      <c r="SHF311" s="974"/>
      <c r="SHG311" s="974"/>
      <c r="SHH311" s="974"/>
      <c r="SHI311" s="974"/>
      <c r="SHJ311" s="974"/>
      <c r="SHK311" s="974"/>
      <c r="SHL311" s="974"/>
      <c r="SHM311" s="974"/>
      <c r="SHN311" s="974"/>
      <c r="SHO311" s="974"/>
      <c r="SHP311" s="974"/>
      <c r="SHQ311" s="974"/>
      <c r="SHR311" s="974"/>
      <c r="SHS311" s="974"/>
      <c r="SHT311" s="974"/>
      <c r="SHU311" s="974"/>
      <c r="SHV311" s="974"/>
      <c r="SHW311" s="974"/>
      <c r="SHX311" s="974"/>
      <c r="SHY311" s="974"/>
      <c r="SHZ311" s="974"/>
      <c r="SIA311" s="974"/>
      <c r="SIB311" s="974"/>
      <c r="SIC311" s="974"/>
      <c r="SID311" s="974"/>
      <c r="SIE311" s="974"/>
      <c r="SIF311" s="974"/>
      <c r="SIG311" s="974"/>
      <c r="SIH311" s="974"/>
      <c r="SII311" s="974"/>
      <c r="SIJ311" s="974"/>
      <c r="SIK311" s="974"/>
      <c r="SIL311" s="974"/>
      <c r="SIM311" s="974"/>
      <c r="SIN311" s="974"/>
      <c r="SIO311" s="974"/>
      <c r="SIP311" s="974"/>
      <c r="SIQ311" s="974"/>
      <c r="SIR311" s="974"/>
      <c r="SIS311" s="974"/>
      <c r="SIT311" s="974"/>
      <c r="SIU311" s="974"/>
      <c r="SIV311" s="974"/>
      <c r="SIW311" s="974"/>
      <c r="SIX311" s="974"/>
      <c r="SIY311" s="974"/>
      <c r="SIZ311" s="974"/>
      <c r="SJA311" s="974"/>
      <c r="SJB311" s="974"/>
      <c r="SJC311" s="974"/>
      <c r="SJD311" s="974"/>
      <c r="SJE311" s="974"/>
      <c r="SJF311" s="974"/>
      <c r="SJG311" s="974"/>
      <c r="SJH311" s="974"/>
      <c r="SJI311" s="974"/>
      <c r="SJJ311" s="974"/>
      <c r="SJK311" s="974"/>
      <c r="SJL311" s="974"/>
      <c r="SJM311" s="974"/>
      <c r="SJN311" s="974"/>
      <c r="SJO311" s="974"/>
      <c r="SJP311" s="974"/>
      <c r="SJQ311" s="974"/>
      <c r="SJR311" s="974"/>
      <c r="SJS311" s="974"/>
      <c r="SJT311" s="974"/>
      <c r="SJU311" s="974"/>
      <c r="SJV311" s="974"/>
      <c r="SJW311" s="974"/>
      <c r="SJX311" s="974"/>
      <c r="SJY311" s="974"/>
      <c r="SJZ311" s="974"/>
      <c r="SKA311" s="974"/>
      <c r="SKB311" s="974"/>
      <c r="SKC311" s="974"/>
      <c r="SKD311" s="974"/>
      <c r="SKE311" s="974"/>
      <c r="SKF311" s="974"/>
      <c r="SKG311" s="974"/>
      <c r="SKH311" s="974"/>
      <c r="SKI311" s="974"/>
      <c r="SKJ311" s="974"/>
      <c r="SKK311" s="974"/>
      <c r="SKL311" s="974"/>
      <c r="SKM311" s="974"/>
      <c r="SKN311" s="974"/>
      <c r="SKO311" s="974"/>
      <c r="SKP311" s="974"/>
      <c r="SKQ311" s="974"/>
      <c r="SKR311" s="974"/>
      <c r="SKS311" s="974"/>
      <c r="SKT311" s="974"/>
      <c r="SKU311" s="974"/>
      <c r="SKV311" s="974"/>
      <c r="SKW311" s="974"/>
      <c r="SKX311" s="974"/>
      <c r="SKY311" s="974"/>
      <c r="SKZ311" s="974"/>
      <c r="SLA311" s="974"/>
      <c r="SLB311" s="974"/>
      <c r="SLC311" s="974"/>
      <c r="SLD311" s="974"/>
      <c r="SLE311" s="974"/>
      <c r="SLF311" s="974"/>
      <c r="SLG311" s="974"/>
      <c r="SLH311" s="974"/>
      <c r="SLI311" s="974"/>
      <c r="SLJ311" s="974"/>
      <c r="SLK311" s="974"/>
      <c r="SLL311" s="974"/>
      <c r="SLM311" s="974"/>
      <c r="SLN311" s="974"/>
      <c r="SLO311" s="974"/>
      <c r="SLP311" s="974"/>
      <c r="SLQ311" s="974"/>
      <c r="SLR311" s="974"/>
      <c r="SLS311" s="974"/>
      <c r="SLT311" s="974"/>
      <c r="SLU311" s="974"/>
      <c r="SLV311" s="974"/>
      <c r="SLW311" s="974"/>
      <c r="SLX311" s="974"/>
      <c r="SLY311" s="974"/>
      <c r="SLZ311" s="974"/>
      <c r="SMA311" s="974"/>
      <c r="SMB311" s="974"/>
      <c r="SMC311" s="974"/>
      <c r="SMD311" s="974"/>
      <c r="SME311" s="974"/>
      <c r="SMF311" s="974"/>
      <c r="SMG311" s="974"/>
      <c r="SMH311" s="974"/>
      <c r="SMI311" s="974"/>
      <c r="SMJ311" s="974"/>
      <c r="SMK311" s="974"/>
      <c r="SML311" s="974"/>
      <c r="SMM311" s="974"/>
      <c r="SMN311" s="974"/>
      <c r="SMO311" s="974"/>
      <c r="SMP311" s="974"/>
      <c r="SMQ311" s="974"/>
      <c r="SMR311" s="974"/>
      <c r="SMS311" s="974"/>
      <c r="SMT311" s="974"/>
      <c r="SMU311" s="974"/>
      <c r="SMV311" s="974"/>
      <c r="SMW311" s="974"/>
      <c r="SMX311" s="974"/>
      <c r="SMY311" s="974"/>
      <c r="SMZ311" s="974"/>
      <c r="SNA311" s="974"/>
      <c r="SNB311" s="974"/>
      <c r="SNC311" s="974"/>
      <c r="SND311" s="974"/>
      <c r="SNE311" s="974"/>
      <c r="SNF311" s="974"/>
      <c r="SNG311" s="974"/>
      <c r="SNH311" s="974"/>
      <c r="SNI311" s="974"/>
      <c r="SNJ311" s="974"/>
      <c r="SNK311" s="974"/>
      <c r="SNL311" s="974"/>
      <c r="SNM311" s="974"/>
      <c r="SNN311" s="974"/>
      <c r="SNO311" s="974"/>
      <c r="SNP311" s="974"/>
      <c r="SNQ311" s="974"/>
      <c r="SNR311" s="974"/>
      <c r="SNS311" s="974"/>
      <c r="SNT311" s="974"/>
      <c r="SNU311" s="974"/>
      <c r="SNV311" s="974"/>
      <c r="SNW311" s="974"/>
      <c r="SNX311" s="974"/>
      <c r="SNY311" s="974"/>
      <c r="SNZ311" s="974"/>
      <c r="SOA311" s="974"/>
      <c r="SOB311" s="974"/>
      <c r="SOC311" s="974"/>
      <c r="SOD311" s="974"/>
      <c r="SOE311" s="974"/>
      <c r="SOF311" s="974"/>
      <c r="SOG311" s="974"/>
      <c r="SOH311" s="974"/>
      <c r="SOI311" s="974"/>
      <c r="SOJ311" s="974"/>
      <c r="SOK311" s="974"/>
      <c r="SOL311" s="974"/>
      <c r="SOM311" s="974"/>
      <c r="SON311" s="974"/>
      <c r="SOO311" s="974"/>
      <c r="SOP311" s="974"/>
      <c r="SOQ311" s="974"/>
      <c r="SOR311" s="974"/>
      <c r="SOS311" s="974"/>
      <c r="SOT311" s="974"/>
      <c r="SOU311" s="974"/>
      <c r="SOV311" s="974"/>
      <c r="SOW311" s="974"/>
      <c r="SOX311" s="974"/>
      <c r="SOY311" s="974"/>
      <c r="SOZ311" s="974"/>
      <c r="SPA311" s="974"/>
      <c r="SPB311" s="974"/>
      <c r="SPC311" s="974"/>
      <c r="SPD311" s="974"/>
      <c r="SPE311" s="974"/>
      <c r="SPF311" s="974"/>
      <c r="SPG311" s="974"/>
      <c r="SPH311" s="974"/>
      <c r="SPI311" s="974"/>
      <c r="SPJ311" s="974"/>
      <c r="SPK311" s="974"/>
      <c r="SPL311" s="974"/>
      <c r="SPM311" s="974"/>
      <c r="SPN311" s="974"/>
      <c r="SPO311" s="974"/>
      <c r="SPP311" s="974"/>
      <c r="SPQ311" s="974"/>
      <c r="SPR311" s="974"/>
      <c r="SPS311" s="974"/>
      <c r="SPT311" s="974"/>
      <c r="SPU311" s="974"/>
      <c r="SPV311" s="974"/>
      <c r="SPW311" s="974"/>
      <c r="SPX311" s="974"/>
      <c r="SPY311" s="974"/>
      <c r="SPZ311" s="974"/>
      <c r="SQA311" s="974"/>
      <c r="SQB311" s="974"/>
      <c r="SQC311" s="974"/>
      <c r="SQD311" s="974"/>
      <c r="SQE311" s="974"/>
      <c r="SQF311" s="974"/>
      <c r="SQG311" s="974"/>
      <c r="SQH311" s="974"/>
      <c r="SQI311" s="974"/>
      <c r="SQJ311" s="974"/>
      <c r="SQK311" s="974"/>
      <c r="SQL311" s="974"/>
      <c r="SQM311" s="974"/>
      <c r="SQN311" s="974"/>
      <c r="SQO311" s="974"/>
      <c r="SQP311" s="974"/>
      <c r="SQQ311" s="974"/>
      <c r="SQR311" s="974"/>
      <c r="SQS311" s="974"/>
      <c r="SQT311" s="974"/>
      <c r="SQU311" s="974"/>
      <c r="SQV311" s="974"/>
      <c r="SQW311" s="974"/>
      <c r="SQX311" s="974"/>
      <c r="SQY311" s="974"/>
      <c r="SQZ311" s="974"/>
      <c r="SRA311" s="974"/>
      <c r="SRB311" s="974"/>
      <c r="SRC311" s="974"/>
      <c r="SRD311" s="974"/>
      <c r="SRE311" s="974"/>
      <c r="SRF311" s="974"/>
      <c r="SRG311" s="974"/>
      <c r="SRH311" s="974"/>
      <c r="SRI311" s="974"/>
      <c r="SRJ311" s="974"/>
      <c r="SRK311" s="974"/>
      <c r="SRL311" s="974"/>
      <c r="SRM311" s="974"/>
      <c r="SRN311" s="974"/>
      <c r="SRO311" s="974"/>
      <c r="SRP311" s="974"/>
      <c r="SRQ311" s="974"/>
      <c r="SRR311" s="974"/>
      <c r="SRS311" s="974"/>
      <c r="SRT311" s="974"/>
      <c r="SRU311" s="974"/>
      <c r="SRV311" s="974"/>
      <c r="SRW311" s="974"/>
      <c r="SRX311" s="974"/>
      <c r="SRY311" s="974"/>
      <c r="SRZ311" s="974"/>
      <c r="SSA311" s="974"/>
      <c r="SSB311" s="974"/>
      <c r="SSC311" s="974"/>
      <c r="SSD311" s="974"/>
      <c r="SSE311" s="974"/>
      <c r="SSF311" s="974"/>
      <c r="SSG311" s="974"/>
      <c r="SSH311" s="974"/>
      <c r="SSI311" s="974"/>
      <c r="SSJ311" s="974"/>
      <c r="SSK311" s="974"/>
      <c r="SSL311" s="974"/>
      <c r="SSM311" s="974"/>
      <c r="SSN311" s="974"/>
      <c r="SSO311" s="974"/>
      <c r="SSP311" s="974"/>
      <c r="SSQ311" s="974"/>
      <c r="SSR311" s="974"/>
      <c r="SSS311" s="974"/>
      <c r="SST311" s="974"/>
      <c r="SSU311" s="974"/>
      <c r="SSV311" s="974"/>
      <c r="SSW311" s="974"/>
      <c r="SSX311" s="974"/>
      <c r="SSY311" s="974"/>
      <c r="SSZ311" s="974"/>
      <c r="STA311" s="974"/>
      <c r="STB311" s="974"/>
      <c r="STC311" s="974"/>
      <c r="STD311" s="974"/>
      <c r="STE311" s="974"/>
      <c r="STF311" s="974"/>
      <c r="STG311" s="974"/>
      <c r="STH311" s="974"/>
      <c r="STI311" s="974"/>
      <c r="STJ311" s="974"/>
      <c r="STK311" s="974"/>
      <c r="STL311" s="974"/>
      <c r="STM311" s="974"/>
      <c r="STN311" s="974"/>
      <c r="STO311" s="974"/>
      <c r="STP311" s="974"/>
      <c r="STQ311" s="974"/>
      <c r="STR311" s="974"/>
      <c r="STS311" s="974"/>
      <c r="STT311" s="974"/>
      <c r="STU311" s="974"/>
      <c r="STV311" s="974"/>
      <c r="STW311" s="974"/>
      <c r="STX311" s="974"/>
      <c r="STY311" s="974"/>
      <c r="STZ311" s="974"/>
      <c r="SUA311" s="974"/>
      <c r="SUB311" s="974"/>
      <c r="SUC311" s="974"/>
      <c r="SUD311" s="974"/>
      <c r="SUE311" s="974"/>
      <c r="SUF311" s="974"/>
      <c r="SUG311" s="974"/>
      <c r="SUH311" s="974"/>
      <c r="SUI311" s="974"/>
      <c r="SUJ311" s="974"/>
      <c r="SUK311" s="974"/>
      <c r="SUL311" s="974"/>
      <c r="SUM311" s="974"/>
      <c r="SUN311" s="974"/>
      <c r="SUO311" s="974"/>
      <c r="SUP311" s="974"/>
      <c r="SUQ311" s="974"/>
      <c r="SUR311" s="974"/>
      <c r="SUS311" s="974"/>
      <c r="SUT311" s="974"/>
      <c r="SUU311" s="974"/>
      <c r="SUV311" s="974"/>
      <c r="SUW311" s="974"/>
      <c r="SUX311" s="974"/>
      <c r="SUY311" s="974"/>
      <c r="SUZ311" s="974"/>
      <c r="SVA311" s="974"/>
      <c r="SVB311" s="974"/>
      <c r="SVC311" s="974"/>
      <c r="SVD311" s="974"/>
      <c r="SVE311" s="974"/>
      <c r="SVF311" s="974"/>
      <c r="SVG311" s="974"/>
      <c r="SVH311" s="974"/>
      <c r="SVI311" s="974"/>
      <c r="SVJ311" s="974"/>
      <c r="SVK311" s="974"/>
      <c r="SVL311" s="974"/>
      <c r="SVM311" s="974"/>
      <c r="SVN311" s="974"/>
      <c r="SVO311" s="974"/>
      <c r="SVP311" s="974"/>
      <c r="SVQ311" s="974"/>
      <c r="SVR311" s="974"/>
      <c r="SVS311" s="974"/>
      <c r="SVT311" s="974"/>
      <c r="SVU311" s="974"/>
      <c r="SVV311" s="974"/>
      <c r="SVW311" s="974"/>
      <c r="SVX311" s="974"/>
      <c r="SVY311" s="974"/>
      <c r="SVZ311" s="974"/>
      <c r="SWA311" s="974"/>
      <c r="SWB311" s="974"/>
      <c r="SWC311" s="974"/>
      <c r="SWD311" s="974"/>
      <c r="SWE311" s="974"/>
      <c r="SWF311" s="974"/>
      <c r="SWG311" s="974"/>
      <c r="SWH311" s="974"/>
      <c r="SWI311" s="974"/>
      <c r="SWJ311" s="974"/>
      <c r="SWK311" s="974"/>
      <c r="SWL311" s="974"/>
      <c r="SWM311" s="974"/>
      <c r="SWN311" s="974"/>
      <c r="SWO311" s="974"/>
      <c r="SWP311" s="974"/>
      <c r="SWQ311" s="974"/>
      <c r="SWR311" s="974"/>
      <c r="SWS311" s="974"/>
      <c r="SWT311" s="974"/>
      <c r="SWU311" s="974"/>
      <c r="SWV311" s="974"/>
      <c r="SWW311" s="974"/>
      <c r="SWX311" s="974"/>
      <c r="SWY311" s="974"/>
      <c r="SWZ311" s="974"/>
      <c r="SXA311" s="974"/>
      <c r="SXB311" s="974"/>
      <c r="SXC311" s="974"/>
      <c r="SXD311" s="974"/>
      <c r="SXE311" s="974"/>
      <c r="SXF311" s="974"/>
      <c r="SXG311" s="974"/>
      <c r="SXH311" s="974"/>
      <c r="SXI311" s="974"/>
      <c r="SXJ311" s="974"/>
      <c r="SXK311" s="974"/>
      <c r="SXL311" s="974"/>
      <c r="SXM311" s="974"/>
      <c r="SXN311" s="974"/>
      <c r="SXO311" s="974"/>
      <c r="SXP311" s="974"/>
      <c r="SXQ311" s="974"/>
      <c r="SXR311" s="974"/>
      <c r="SXS311" s="974"/>
      <c r="SXT311" s="974"/>
      <c r="SXU311" s="974"/>
      <c r="SXV311" s="974"/>
      <c r="SXW311" s="974"/>
      <c r="SXX311" s="974"/>
      <c r="SXY311" s="974"/>
      <c r="SXZ311" s="974"/>
      <c r="SYA311" s="974"/>
      <c r="SYB311" s="974"/>
      <c r="SYC311" s="974"/>
      <c r="SYD311" s="974"/>
      <c r="SYE311" s="974"/>
      <c r="SYF311" s="974"/>
      <c r="SYG311" s="974"/>
      <c r="SYH311" s="974"/>
      <c r="SYI311" s="974"/>
      <c r="SYJ311" s="974"/>
      <c r="SYK311" s="974"/>
      <c r="SYL311" s="974"/>
      <c r="SYM311" s="974"/>
      <c r="SYN311" s="974"/>
      <c r="SYO311" s="974"/>
      <c r="SYP311" s="974"/>
      <c r="SYQ311" s="974"/>
      <c r="SYR311" s="974"/>
      <c r="SYS311" s="974"/>
      <c r="SYT311" s="974"/>
      <c r="SYU311" s="974"/>
      <c r="SYV311" s="974"/>
      <c r="SYW311" s="974"/>
      <c r="SYX311" s="974"/>
      <c r="SYY311" s="974"/>
      <c r="SYZ311" s="974"/>
      <c r="SZA311" s="974"/>
      <c r="SZB311" s="974"/>
      <c r="SZC311" s="974"/>
      <c r="SZD311" s="974"/>
      <c r="SZE311" s="974"/>
      <c r="SZF311" s="974"/>
      <c r="SZG311" s="974"/>
      <c r="SZH311" s="974"/>
      <c r="SZI311" s="974"/>
      <c r="SZJ311" s="974"/>
      <c r="SZK311" s="974"/>
      <c r="SZL311" s="974"/>
      <c r="SZM311" s="974"/>
      <c r="SZN311" s="974"/>
      <c r="SZO311" s="974"/>
      <c r="SZP311" s="974"/>
      <c r="SZQ311" s="974"/>
      <c r="SZR311" s="974"/>
      <c r="SZS311" s="974"/>
      <c r="SZT311" s="974"/>
      <c r="SZU311" s="974"/>
      <c r="SZV311" s="974"/>
      <c r="SZW311" s="974"/>
      <c r="SZX311" s="974"/>
      <c r="SZY311" s="974"/>
      <c r="SZZ311" s="974"/>
      <c r="TAA311" s="974"/>
      <c r="TAB311" s="974"/>
      <c r="TAC311" s="974"/>
      <c r="TAD311" s="974"/>
      <c r="TAE311" s="974"/>
      <c r="TAF311" s="974"/>
      <c r="TAG311" s="974"/>
      <c r="TAH311" s="974"/>
      <c r="TAI311" s="974"/>
      <c r="TAJ311" s="974"/>
      <c r="TAK311" s="974"/>
      <c r="TAL311" s="974"/>
      <c r="TAM311" s="974"/>
      <c r="TAN311" s="974"/>
      <c r="TAO311" s="974"/>
      <c r="TAP311" s="974"/>
      <c r="TAQ311" s="974"/>
      <c r="TAR311" s="974"/>
      <c r="TAS311" s="974"/>
      <c r="TAT311" s="974"/>
      <c r="TAU311" s="974"/>
      <c r="TAV311" s="974"/>
      <c r="TAW311" s="974"/>
      <c r="TAX311" s="974"/>
      <c r="TAY311" s="974"/>
      <c r="TAZ311" s="974"/>
      <c r="TBA311" s="974"/>
      <c r="TBB311" s="974"/>
      <c r="TBC311" s="974"/>
      <c r="TBD311" s="974"/>
      <c r="TBE311" s="974"/>
      <c r="TBF311" s="974"/>
      <c r="TBG311" s="974"/>
      <c r="TBH311" s="974"/>
      <c r="TBI311" s="974"/>
      <c r="TBJ311" s="974"/>
      <c r="TBK311" s="974"/>
      <c r="TBL311" s="974"/>
      <c r="TBM311" s="974"/>
      <c r="TBN311" s="974"/>
      <c r="TBO311" s="974"/>
      <c r="TBP311" s="974"/>
      <c r="TBQ311" s="974"/>
      <c r="TBR311" s="974"/>
      <c r="TBS311" s="974"/>
      <c r="TBT311" s="974"/>
      <c r="TBU311" s="974"/>
      <c r="TBV311" s="974"/>
      <c r="TBW311" s="974"/>
      <c r="TBX311" s="974"/>
      <c r="TBY311" s="974"/>
      <c r="TBZ311" s="974"/>
      <c r="TCA311" s="974"/>
      <c r="TCB311" s="974"/>
      <c r="TCC311" s="974"/>
      <c r="TCD311" s="974"/>
      <c r="TCE311" s="974"/>
      <c r="TCF311" s="974"/>
      <c r="TCG311" s="974"/>
      <c r="TCH311" s="974"/>
      <c r="TCI311" s="974"/>
      <c r="TCJ311" s="974"/>
      <c r="TCK311" s="974"/>
      <c r="TCL311" s="974"/>
      <c r="TCM311" s="974"/>
      <c r="TCN311" s="974"/>
      <c r="TCO311" s="974"/>
      <c r="TCP311" s="974"/>
      <c r="TCQ311" s="974"/>
      <c r="TCR311" s="974"/>
      <c r="TCS311" s="974"/>
      <c r="TCT311" s="974"/>
      <c r="TCU311" s="974"/>
      <c r="TCV311" s="974"/>
      <c r="TCW311" s="974"/>
      <c r="TCX311" s="974"/>
      <c r="TCY311" s="974"/>
      <c r="TCZ311" s="974"/>
      <c r="TDA311" s="974"/>
      <c r="TDB311" s="974"/>
      <c r="TDC311" s="974"/>
      <c r="TDD311" s="974"/>
      <c r="TDE311" s="974"/>
      <c r="TDF311" s="974"/>
      <c r="TDG311" s="974"/>
      <c r="TDH311" s="974"/>
      <c r="TDI311" s="974"/>
      <c r="TDJ311" s="974"/>
      <c r="TDK311" s="974"/>
      <c r="TDL311" s="974"/>
      <c r="TDM311" s="974"/>
      <c r="TDN311" s="974"/>
      <c r="TDO311" s="974"/>
      <c r="TDP311" s="974"/>
      <c r="TDQ311" s="974"/>
      <c r="TDR311" s="974"/>
      <c r="TDS311" s="974"/>
      <c r="TDT311" s="974"/>
      <c r="TDU311" s="974"/>
      <c r="TDV311" s="974"/>
      <c r="TDW311" s="974"/>
      <c r="TDX311" s="974"/>
      <c r="TDY311" s="974"/>
      <c r="TDZ311" s="974"/>
      <c r="TEA311" s="974"/>
      <c r="TEB311" s="974"/>
      <c r="TEC311" s="974"/>
      <c r="TED311" s="974"/>
      <c r="TEE311" s="974"/>
      <c r="TEF311" s="974"/>
      <c r="TEG311" s="974"/>
      <c r="TEH311" s="974"/>
      <c r="TEI311" s="974"/>
      <c r="TEJ311" s="974"/>
      <c r="TEK311" s="974"/>
      <c r="TEL311" s="974"/>
      <c r="TEM311" s="974"/>
      <c r="TEN311" s="974"/>
      <c r="TEO311" s="974"/>
      <c r="TEP311" s="974"/>
      <c r="TEQ311" s="974"/>
      <c r="TER311" s="974"/>
      <c r="TES311" s="974"/>
      <c r="TET311" s="974"/>
      <c r="TEU311" s="974"/>
      <c r="TEV311" s="974"/>
      <c r="TEW311" s="974"/>
      <c r="TEX311" s="974"/>
      <c r="TEY311" s="974"/>
      <c r="TEZ311" s="974"/>
      <c r="TFA311" s="974"/>
      <c r="TFB311" s="974"/>
      <c r="TFC311" s="974"/>
      <c r="TFD311" s="974"/>
      <c r="TFE311" s="974"/>
      <c r="TFF311" s="974"/>
      <c r="TFG311" s="974"/>
      <c r="TFH311" s="974"/>
      <c r="TFI311" s="974"/>
      <c r="TFJ311" s="974"/>
      <c r="TFK311" s="974"/>
      <c r="TFL311" s="974"/>
      <c r="TFM311" s="974"/>
      <c r="TFN311" s="974"/>
      <c r="TFO311" s="974"/>
      <c r="TFP311" s="974"/>
      <c r="TFQ311" s="974"/>
      <c r="TFR311" s="974"/>
      <c r="TFS311" s="974"/>
      <c r="TFT311" s="974"/>
      <c r="TFU311" s="974"/>
      <c r="TFV311" s="974"/>
      <c r="TFW311" s="974"/>
      <c r="TFX311" s="974"/>
      <c r="TFY311" s="974"/>
      <c r="TFZ311" s="974"/>
      <c r="TGA311" s="974"/>
      <c r="TGB311" s="974"/>
      <c r="TGC311" s="974"/>
      <c r="TGD311" s="974"/>
      <c r="TGE311" s="974"/>
      <c r="TGF311" s="974"/>
      <c r="TGG311" s="974"/>
      <c r="TGH311" s="974"/>
      <c r="TGI311" s="974"/>
      <c r="TGJ311" s="974"/>
      <c r="TGK311" s="974"/>
      <c r="TGL311" s="974"/>
      <c r="TGM311" s="974"/>
      <c r="TGN311" s="974"/>
      <c r="TGO311" s="974"/>
      <c r="TGP311" s="974"/>
      <c r="TGQ311" s="974"/>
      <c r="TGR311" s="974"/>
      <c r="TGS311" s="974"/>
      <c r="TGT311" s="974"/>
      <c r="TGU311" s="974"/>
      <c r="TGV311" s="974"/>
      <c r="TGW311" s="974"/>
      <c r="TGX311" s="974"/>
      <c r="TGY311" s="974"/>
      <c r="TGZ311" s="974"/>
      <c r="THA311" s="974"/>
      <c r="THB311" s="974"/>
      <c r="THC311" s="974"/>
      <c r="THD311" s="974"/>
      <c r="THE311" s="974"/>
      <c r="THF311" s="974"/>
      <c r="THG311" s="974"/>
      <c r="THH311" s="974"/>
      <c r="THI311" s="974"/>
      <c r="THJ311" s="974"/>
      <c r="THK311" s="974"/>
      <c r="THL311" s="974"/>
      <c r="THM311" s="974"/>
      <c r="THN311" s="974"/>
      <c r="THO311" s="974"/>
      <c r="THP311" s="974"/>
      <c r="THQ311" s="974"/>
      <c r="THR311" s="974"/>
      <c r="THS311" s="974"/>
      <c r="THT311" s="974"/>
      <c r="THU311" s="974"/>
      <c r="THV311" s="974"/>
      <c r="THW311" s="974"/>
      <c r="THX311" s="974"/>
      <c r="THY311" s="974"/>
      <c r="THZ311" s="974"/>
      <c r="TIA311" s="974"/>
      <c r="TIB311" s="974"/>
      <c r="TIC311" s="974"/>
      <c r="TID311" s="974"/>
      <c r="TIE311" s="974"/>
      <c r="TIF311" s="974"/>
      <c r="TIG311" s="974"/>
      <c r="TIH311" s="974"/>
      <c r="TII311" s="974"/>
      <c r="TIJ311" s="974"/>
      <c r="TIK311" s="974"/>
      <c r="TIL311" s="974"/>
      <c r="TIM311" s="974"/>
      <c r="TIN311" s="974"/>
      <c r="TIO311" s="974"/>
      <c r="TIP311" s="974"/>
      <c r="TIQ311" s="974"/>
      <c r="TIR311" s="974"/>
      <c r="TIS311" s="974"/>
      <c r="TIT311" s="974"/>
      <c r="TIU311" s="974"/>
      <c r="TIV311" s="974"/>
      <c r="TIW311" s="974"/>
      <c r="TIX311" s="974"/>
      <c r="TIY311" s="974"/>
      <c r="TIZ311" s="974"/>
      <c r="TJA311" s="974"/>
      <c r="TJB311" s="974"/>
      <c r="TJC311" s="974"/>
      <c r="TJD311" s="974"/>
      <c r="TJE311" s="974"/>
      <c r="TJF311" s="974"/>
      <c r="TJG311" s="974"/>
      <c r="TJH311" s="974"/>
      <c r="TJI311" s="974"/>
      <c r="TJJ311" s="974"/>
      <c r="TJK311" s="974"/>
      <c r="TJL311" s="974"/>
      <c r="TJM311" s="974"/>
      <c r="TJN311" s="974"/>
      <c r="TJO311" s="974"/>
      <c r="TJP311" s="974"/>
      <c r="TJQ311" s="974"/>
      <c r="TJR311" s="974"/>
      <c r="TJS311" s="974"/>
      <c r="TJT311" s="974"/>
      <c r="TJU311" s="974"/>
      <c r="TJV311" s="974"/>
      <c r="TJW311" s="974"/>
      <c r="TJX311" s="974"/>
      <c r="TJY311" s="974"/>
      <c r="TJZ311" s="974"/>
      <c r="TKA311" s="974"/>
      <c r="TKB311" s="974"/>
      <c r="TKC311" s="974"/>
      <c r="TKD311" s="974"/>
      <c r="TKE311" s="974"/>
      <c r="TKF311" s="974"/>
      <c r="TKG311" s="974"/>
      <c r="TKH311" s="974"/>
      <c r="TKI311" s="974"/>
      <c r="TKJ311" s="974"/>
      <c r="TKK311" s="974"/>
      <c r="TKL311" s="974"/>
      <c r="TKM311" s="974"/>
      <c r="TKN311" s="974"/>
      <c r="TKO311" s="974"/>
      <c r="TKP311" s="974"/>
      <c r="TKQ311" s="974"/>
      <c r="TKR311" s="974"/>
      <c r="TKS311" s="974"/>
      <c r="TKT311" s="974"/>
      <c r="TKU311" s="974"/>
      <c r="TKV311" s="974"/>
      <c r="TKW311" s="974"/>
      <c r="TKX311" s="974"/>
      <c r="TKY311" s="974"/>
      <c r="TKZ311" s="974"/>
      <c r="TLA311" s="974"/>
      <c r="TLB311" s="974"/>
      <c r="TLC311" s="974"/>
      <c r="TLD311" s="974"/>
      <c r="TLE311" s="974"/>
      <c r="TLF311" s="974"/>
      <c r="TLG311" s="974"/>
      <c r="TLH311" s="974"/>
      <c r="TLI311" s="974"/>
      <c r="TLJ311" s="974"/>
      <c r="TLK311" s="974"/>
      <c r="TLL311" s="974"/>
      <c r="TLM311" s="974"/>
      <c r="TLN311" s="974"/>
      <c r="TLO311" s="974"/>
      <c r="TLP311" s="974"/>
      <c r="TLQ311" s="974"/>
      <c r="TLR311" s="974"/>
      <c r="TLS311" s="974"/>
      <c r="TLT311" s="974"/>
      <c r="TLU311" s="974"/>
      <c r="TLV311" s="974"/>
      <c r="TLW311" s="974"/>
      <c r="TLX311" s="974"/>
      <c r="TLY311" s="974"/>
      <c r="TLZ311" s="974"/>
      <c r="TMA311" s="974"/>
      <c r="TMB311" s="974"/>
      <c r="TMC311" s="974"/>
      <c r="TMD311" s="974"/>
      <c r="TME311" s="974"/>
      <c r="TMF311" s="974"/>
      <c r="TMG311" s="974"/>
      <c r="TMH311" s="974"/>
      <c r="TMI311" s="974"/>
      <c r="TMJ311" s="974"/>
      <c r="TMK311" s="974"/>
      <c r="TML311" s="974"/>
      <c r="TMM311" s="974"/>
      <c r="TMN311" s="974"/>
      <c r="TMO311" s="974"/>
      <c r="TMP311" s="974"/>
      <c r="TMQ311" s="974"/>
      <c r="TMR311" s="974"/>
      <c r="TMS311" s="974"/>
      <c r="TMT311" s="974"/>
      <c r="TMU311" s="974"/>
      <c r="TMV311" s="974"/>
      <c r="TMW311" s="974"/>
      <c r="TMX311" s="974"/>
      <c r="TMY311" s="974"/>
      <c r="TMZ311" s="974"/>
      <c r="TNA311" s="974"/>
      <c r="TNB311" s="974"/>
      <c r="TNC311" s="974"/>
      <c r="TND311" s="974"/>
      <c r="TNE311" s="974"/>
      <c r="TNF311" s="974"/>
      <c r="TNG311" s="974"/>
      <c r="TNH311" s="974"/>
      <c r="TNI311" s="974"/>
      <c r="TNJ311" s="974"/>
      <c r="TNK311" s="974"/>
      <c r="TNL311" s="974"/>
      <c r="TNM311" s="974"/>
      <c r="TNN311" s="974"/>
      <c r="TNO311" s="974"/>
      <c r="TNP311" s="974"/>
      <c r="TNQ311" s="974"/>
      <c r="TNR311" s="974"/>
      <c r="TNS311" s="974"/>
      <c r="TNT311" s="974"/>
      <c r="TNU311" s="974"/>
      <c r="TNV311" s="974"/>
      <c r="TNW311" s="974"/>
      <c r="TNX311" s="974"/>
      <c r="TNY311" s="974"/>
      <c r="TNZ311" s="974"/>
      <c r="TOA311" s="974"/>
      <c r="TOB311" s="974"/>
      <c r="TOC311" s="974"/>
      <c r="TOD311" s="974"/>
      <c r="TOE311" s="974"/>
      <c r="TOF311" s="974"/>
      <c r="TOG311" s="974"/>
      <c r="TOH311" s="974"/>
      <c r="TOI311" s="974"/>
      <c r="TOJ311" s="974"/>
      <c r="TOK311" s="974"/>
      <c r="TOL311" s="974"/>
      <c r="TOM311" s="974"/>
      <c r="TON311" s="974"/>
      <c r="TOO311" s="974"/>
      <c r="TOP311" s="974"/>
      <c r="TOQ311" s="974"/>
      <c r="TOR311" s="974"/>
      <c r="TOS311" s="974"/>
      <c r="TOT311" s="974"/>
      <c r="TOU311" s="974"/>
      <c r="TOV311" s="974"/>
      <c r="TOW311" s="974"/>
      <c r="TOX311" s="974"/>
      <c r="TOY311" s="974"/>
      <c r="TOZ311" s="974"/>
      <c r="TPA311" s="974"/>
      <c r="TPB311" s="974"/>
      <c r="TPC311" s="974"/>
      <c r="TPD311" s="974"/>
      <c r="TPE311" s="974"/>
      <c r="TPF311" s="974"/>
      <c r="TPG311" s="974"/>
      <c r="TPH311" s="974"/>
      <c r="TPI311" s="974"/>
      <c r="TPJ311" s="974"/>
      <c r="TPK311" s="974"/>
      <c r="TPL311" s="974"/>
      <c r="TPM311" s="974"/>
      <c r="TPN311" s="974"/>
      <c r="TPO311" s="974"/>
      <c r="TPP311" s="974"/>
      <c r="TPQ311" s="974"/>
      <c r="TPR311" s="974"/>
      <c r="TPS311" s="974"/>
      <c r="TPT311" s="974"/>
      <c r="TPU311" s="974"/>
      <c r="TPV311" s="974"/>
      <c r="TPW311" s="974"/>
      <c r="TPX311" s="974"/>
      <c r="TPY311" s="974"/>
      <c r="TPZ311" s="974"/>
      <c r="TQA311" s="974"/>
      <c r="TQB311" s="974"/>
      <c r="TQC311" s="974"/>
      <c r="TQD311" s="974"/>
      <c r="TQE311" s="974"/>
      <c r="TQF311" s="974"/>
      <c r="TQG311" s="974"/>
      <c r="TQH311" s="974"/>
      <c r="TQI311" s="974"/>
      <c r="TQJ311" s="974"/>
      <c r="TQK311" s="974"/>
      <c r="TQL311" s="974"/>
      <c r="TQM311" s="974"/>
      <c r="TQN311" s="974"/>
      <c r="TQO311" s="974"/>
      <c r="TQP311" s="974"/>
      <c r="TQQ311" s="974"/>
      <c r="TQR311" s="974"/>
      <c r="TQS311" s="974"/>
      <c r="TQT311" s="974"/>
      <c r="TQU311" s="974"/>
      <c r="TQV311" s="974"/>
      <c r="TQW311" s="974"/>
      <c r="TQX311" s="974"/>
      <c r="TQY311" s="974"/>
      <c r="TQZ311" s="974"/>
      <c r="TRA311" s="974"/>
      <c r="TRB311" s="974"/>
      <c r="TRC311" s="974"/>
      <c r="TRD311" s="974"/>
      <c r="TRE311" s="974"/>
      <c r="TRF311" s="974"/>
      <c r="TRG311" s="974"/>
      <c r="TRH311" s="974"/>
      <c r="TRI311" s="974"/>
      <c r="TRJ311" s="974"/>
      <c r="TRK311" s="974"/>
      <c r="TRL311" s="974"/>
      <c r="TRM311" s="974"/>
      <c r="TRN311" s="974"/>
      <c r="TRO311" s="974"/>
      <c r="TRP311" s="974"/>
      <c r="TRQ311" s="974"/>
      <c r="TRR311" s="974"/>
      <c r="TRS311" s="974"/>
      <c r="TRT311" s="974"/>
      <c r="TRU311" s="974"/>
      <c r="TRV311" s="974"/>
      <c r="TRW311" s="974"/>
      <c r="TRX311" s="974"/>
      <c r="TRY311" s="974"/>
      <c r="TRZ311" s="974"/>
      <c r="TSA311" s="974"/>
      <c r="TSB311" s="974"/>
      <c r="TSC311" s="974"/>
      <c r="TSD311" s="974"/>
      <c r="TSE311" s="974"/>
      <c r="TSF311" s="974"/>
      <c r="TSG311" s="974"/>
      <c r="TSH311" s="974"/>
      <c r="TSI311" s="974"/>
      <c r="TSJ311" s="974"/>
      <c r="TSK311" s="974"/>
      <c r="TSL311" s="974"/>
      <c r="TSM311" s="974"/>
      <c r="TSN311" s="974"/>
      <c r="TSO311" s="974"/>
      <c r="TSP311" s="974"/>
      <c r="TSQ311" s="974"/>
      <c r="TSR311" s="974"/>
      <c r="TSS311" s="974"/>
      <c r="TST311" s="974"/>
      <c r="TSU311" s="974"/>
      <c r="TSV311" s="974"/>
      <c r="TSW311" s="974"/>
      <c r="TSX311" s="974"/>
      <c r="TSY311" s="974"/>
      <c r="TSZ311" s="974"/>
      <c r="TTA311" s="974"/>
      <c r="TTB311" s="974"/>
      <c r="TTC311" s="974"/>
      <c r="TTD311" s="974"/>
      <c r="TTE311" s="974"/>
      <c r="TTF311" s="974"/>
      <c r="TTG311" s="974"/>
      <c r="TTH311" s="974"/>
      <c r="TTI311" s="974"/>
      <c r="TTJ311" s="974"/>
      <c r="TTK311" s="974"/>
      <c r="TTL311" s="974"/>
      <c r="TTM311" s="974"/>
      <c r="TTN311" s="974"/>
      <c r="TTO311" s="974"/>
      <c r="TTP311" s="974"/>
      <c r="TTQ311" s="974"/>
      <c r="TTR311" s="974"/>
      <c r="TTS311" s="974"/>
      <c r="TTT311" s="974"/>
      <c r="TTU311" s="974"/>
      <c r="TTV311" s="974"/>
      <c r="TTW311" s="974"/>
      <c r="TTX311" s="974"/>
      <c r="TTY311" s="974"/>
      <c r="TTZ311" s="974"/>
      <c r="TUA311" s="974"/>
      <c r="TUB311" s="974"/>
      <c r="TUC311" s="974"/>
      <c r="TUD311" s="974"/>
      <c r="TUE311" s="974"/>
      <c r="TUF311" s="974"/>
      <c r="TUG311" s="974"/>
      <c r="TUH311" s="974"/>
      <c r="TUI311" s="974"/>
      <c r="TUJ311" s="974"/>
      <c r="TUK311" s="974"/>
      <c r="TUL311" s="974"/>
      <c r="TUM311" s="974"/>
      <c r="TUN311" s="974"/>
      <c r="TUO311" s="974"/>
      <c r="TUP311" s="974"/>
      <c r="TUQ311" s="974"/>
      <c r="TUR311" s="974"/>
      <c r="TUS311" s="974"/>
      <c r="TUT311" s="974"/>
      <c r="TUU311" s="974"/>
      <c r="TUV311" s="974"/>
      <c r="TUW311" s="974"/>
      <c r="TUX311" s="974"/>
      <c r="TUY311" s="974"/>
      <c r="TUZ311" s="974"/>
      <c r="TVA311" s="974"/>
      <c r="TVB311" s="974"/>
      <c r="TVC311" s="974"/>
      <c r="TVD311" s="974"/>
      <c r="TVE311" s="974"/>
      <c r="TVF311" s="974"/>
      <c r="TVG311" s="974"/>
      <c r="TVH311" s="974"/>
      <c r="TVI311" s="974"/>
      <c r="TVJ311" s="974"/>
      <c r="TVK311" s="974"/>
      <c r="TVL311" s="974"/>
      <c r="TVM311" s="974"/>
      <c r="TVN311" s="974"/>
      <c r="TVO311" s="974"/>
      <c r="TVP311" s="974"/>
      <c r="TVQ311" s="974"/>
      <c r="TVR311" s="974"/>
      <c r="TVS311" s="974"/>
      <c r="TVT311" s="974"/>
      <c r="TVU311" s="974"/>
      <c r="TVV311" s="974"/>
      <c r="TVW311" s="974"/>
      <c r="TVX311" s="974"/>
      <c r="TVY311" s="974"/>
      <c r="TVZ311" s="974"/>
      <c r="TWA311" s="974"/>
      <c r="TWB311" s="974"/>
      <c r="TWC311" s="974"/>
      <c r="TWD311" s="974"/>
      <c r="TWE311" s="974"/>
      <c r="TWF311" s="974"/>
      <c r="TWG311" s="974"/>
      <c r="TWH311" s="974"/>
      <c r="TWI311" s="974"/>
      <c r="TWJ311" s="974"/>
      <c r="TWK311" s="974"/>
      <c r="TWL311" s="974"/>
      <c r="TWM311" s="974"/>
      <c r="TWN311" s="974"/>
      <c r="TWO311" s="974"/>
      <c r="TWP311" s="974"/>
      <c r="TWQ311" s="974"/>
      <c r="TWR311" s="974"/>
      <c r="TWS311" s="974"/>
      <c r="TWT311" s="974"/>
      <c r="TWU311" s="974"/>
      <c r="TWV311" s="974"/>
      <c r="TWW311" s="974"/>
      <c r="TWX311" s="974"/>
      <c r="TWY311" s="974"/>
      <c r="TWZ311" s="974"/>
      <c r="TXA311" s="974"/>
      <c r="TXB311" s="974"/>
      <c r="TXC311" s="974"/>
      <c r="TXD311" s="974"/>
      <c r="TXE311" s="974"/>
      <c r="TXF311" s="974"/>
      <c r="TXG311" s="974"/>
      <c r="TXH311" s="974"/>
      <c r="TXI311" s="974"/>
      <c r="TXJ311" s="974"/>
      <c r="TXK311" s="974"/>
      <c r="TXL311" s="974"/>
      <c r="TXM311" s="974"/>
      <c r="TXN311" s="974"/>
      <c r="TXO311" s="974"/>
      <c r="TXP311" s="974"/>
      <c r="TXQ311" s="974"/>
      <c r="TXR311" s="974"/>
      <c r="TXS311" s="974"/>
      <c r="TXT311" s="974"/>
      <c r="TXU311" s="974"/>
      <c r="TXV311" s="974"/>
      <c r="TXW311" s="974"/>
      <c r="TXX311" s="974"/>
      <c r="TXY311" s="974"/>
      <c r="TXZ311" s="974"/>
      <c r="TYA311" s="974"/>
      <c r="TYB311" s="974"/>
      <c r="TYC311" s="974"/>
      <c r="TYD311" s="974"/>
      <c r="TYE311" s="974"/>
      <c r="TYF311" s="974"/>
      <c r="TYG311" s="974"/>
      <c r="TYH311" s="974"/>
      <c r="TYI311" s="974"/>
      <c r="TYJ311" s="974"/>
      <c r="TYK311" s="974"/>
      <c r="TYL311" s="974"/>
      <c r="TYM311" s="974"/>
      <c r="TYN311" s="974"/>
      <c r="TYO311" s="974"/>
      <c r="TYP311" s="974"/>
      <c r="TYQ311" s="974"/>
      <c r="TYR311" s="974"/>
      <c r="TYS311" s="974"/>
      <c r="TYT311" s="974"/>
      <c r="TYU311" s="974"/>
      <c r="TYV311" s="974"/>
      <c r="TYW311" s="974"/>
      <c r="TYX311" s="974"/>
      <c r="TYY311" s="974"/>
      <c r="TYZ311" s="974"/>
      <c r="TZA311" s="974"/>
      <c r="TZB311" s="974"/>
      <c r="TZC311" s="974"/>
      <c r="TZD311" s="974"/>
      <c r="TZE311" s="974"/>
      <c r="TZF311" s="974"/>
      <c r="TZG311" s="974"/>
      <c r="TZH311" s="974"/>
      <c r="TZI311" s="974"/>
      <c r="TZJ311" s="974"/>
      <c r="TZK311" s="974"/>
      <c r="TZL311" s="974"/>
      <c r="TZM311" s="974"/>
      <c r="TZN311" s="974"/>
      <c r="TZO311" s="974"/>
      <c r="TZP311" s="974"/>
      <c r="TZQ311" s="974"/>
      <c r="TZR311" s="974"/>
      <c r="TZS311" s="974"/>
      <c r="TZT311" s="974"/>
      <c r="TZU311" s="974"/>
      <c r="TZV311" s="974"/>
      <c r="TZW311" s="974"/>
      <c r="TZX311" s="974"/>
      <c r="TZY311" s="974"/>
      <c r="TZZ311" s="974"/>
      <c r="UAA311" s="974"/>
      <c r="UAB311" s="974"/>
      <c r="UAC311" s="974"/>
      <c r="UAD311" s="974"/>
      <c r="UAE311" s="974"/>
      <c r="UAF311" s="974"/>
      <c r="UAG311" s="974"/>
      <c r="UAH311" s="974"/>
      <c r="UAI311" s="974"/>
      <c r="UAJ311" s="974"/>
      <c r="UAK311" s="974"/>
      <c r="UAL311" s="974"/>
      <c r="UAM311" s="974"/>
      <c r="UAN311" s="974"/>
      <c r="UAO311" s="974"/>
      <c r="UAP311" s="974"/>
      <c r="UAQ311" s="974"/>
      <c r="UAR311" s="974"/>
      <c r="UAS311" s="974"/>
      <c r="UAT311" s="974"/>
      <c r="UAU311" s="974"/>
      <c r="UAV311" s="974"/>
      <c r="UAW311" s="974"/>
      <c r="UAX311" s="974"/>
      <c r="UAY311" s="974"/>
      <c r="UAZ311" s="974"/>
      <c r="UBA311" s="974"/>
      <c r="UBB311" s="974"/>
      <c r="UBC311" s="974"/>
      <c r="UBD311" s="974"/>
      <c r="UBE311" s="974"/>
      <c r="UBF311" s="974"/>
      <c r="UBG311" s="974"/>
      <c r="UBH311" s="974"/>
      <c r="UBI311" s="974"/>
      <c r="UBJ311" s="974"/>
      <c r="UBK311" s="974"/>
      <c r="UBL311" s="974"/>
      <c r="UBM311" s="974"/>
      <c r="UBN311" s="974"/>
      <c r="UBO311" s="974"/>
      <c r="UBP311" s="974"/>
      <c r="UBQ311" s="974"/>
      <c r="UBR311" s="974"/>
      <c r="UBS311" s="974"/>
      <c r="UBT311" s="974"/>
      <c r="UBU311" s="974"/>
      <c r="UBV311" s="974"/>
      <c r="UBW311" s="974"/>
      <c r="UBX311" s="974"/>
      <c r="UBY311" s="974"/>
      <c r="UBZ311" s="974"/>
      <c r="UCA311" s="974"/>
      <c r="UCB311" s="974"/>
      <c r="UCC311" s="974"/>
      <c r="UCD311" s="974"/>
      <c r="UCE311" s="974"/>
      <c r="UCF311" s="974"/>
      <c r="UCG311" s="974"/>
      <c r="UCH311" s="974"/>
      <c r="UCI311" s="974"/>
      <c r="UCJ311" s="974"/>
      <c r="UCK311" s="974"/>
      <c r="UCL311" s="974"/>
      <c r="UCM311" s="974"/>
      <c r="UCN311" s="974"/>
      <c r="UCO311" s="974"/>
      <c r="UCP311" s="974"/>
      <c r="UCQ311" s="974"/>
      <c r="UCR311" s="974"/>
      <c r="UCS311" s="974"/>
      <c r="UCT311" s="974"/>
      <c r="UCU311" s="974"/>
      <c r="UCV311" s="974"/>
      <c r="UCW311" s="974"/>
      <c r="UCX311" s="974"/>
      <c r="UCY311" s="974"/>
      <c r="UCZ311" s="974"/>
      <c r="UDA311" s="974"/>
      <c r="UDB311" s="974"/>
      <c r="UDC311" s="974"/>
      <c r="UDD311" s="974"/>
      <c r="UDE311" s="974"/>
      <c r="UDF311" s="974"/>
      <c r="UDG311" s="974"/>
      <c r="UDH311" s="974"/>
      <c r="UDI311" s="974"/>
      <c r="UDJ311" s="974"/>
      <c r="UDK311" s="974"/>
      <c r="UDL311" s="974"/>
      <c r="UDM311" s="974"/>
      <c r="UDN311" s="974"/>
      <c r="UDO311" s="974"/>
      <c r="UDP311" s="974"/>
      <c r="UDQ311" s="974"/>
      <c r="UDR311" s="974"/>
      <c r="UDS311" s="974"/>
      <c r="UDT311" s="974"/>
      <c r="UDU311" s="974"/>
      <c r="UDV311" s="974"/>
      <c r="UDW311" s="974"/>
      <c r="UDX311" s="974"/>
      <c r="UDY311" s="974"/>
      <c r="UDZ311" s="974"/>
      <c r="UEA311" s="974"/>
      <c r="UEB311" s="974"/>
      <c r="UEC311" s="974"/>
      <c r="UED311" s="974"/>
      <c r="UEE311" s="974"/>
      <c r="UEF311" s="974"/>
      <c r="UEG311" s="974"/>
      <c r="UEH311" s="974"/>
      <c r="UEI311" s="974"/>
      <c r="UEJ311" s="974"/>
      <c r="UEK311" s="974"/>
      <c r="UEL311" s="974"/>
      <c r="UEM311" s="974"/>
      <c r="UEN311" s="974"/>
      <c r="UEO311" s="974"/>
      <c r="UEP311" s="974"/>
      <c r="UEQ311" s="974"/>
      <c r="UER311" s="974"/>
      <c r="UES311" s="974"/>
      <c r="UET311" s="974"/>
      <c r="UEU311" s="974"/>
      <c r="UEV311" s="974"/>
      <c r="UEW311" s="974"/>
      <c r="UEX311" s="974"/>
      <c r="UEY311" s="974"/>
      <c r="UEZ311" s="974"/>
      <c r="UFA311" s="974"/>
      <c r="UFB311" s="974"/>
      <c r="UFC311" s="974"/>
      <c r="UFD311" s="974"/>
      <c r="UFE311" s="974"/>
      <c r="UFF311" s="974"/>
      <c r="UFG311" s="974"/>
      <c r="UFH311" s="974"/>
      <c r="UFI311" s="974"/>
      <c r="UFJ311" s="974"/>
      <c r="UFK311" s="974"/>
      <c r="UFL311" s="974"/>
      <c r="UFM311" s="974"/>
      <c r="UFN311" s="974"/>
      <c r="UFO311" s="974"/>
      <c r="UFP311" s="974"/>
      <c r="UFQ311" s="974"/>
      <c r="UFR311" s="974"/>
      <c r="UFS311" s="974"/>
      <c r="UFT311" s="974"/>
      <c r="UFU311" s="974"/>
      <c r="UFV311" s="974"/>
      <c r="UFW311" s="974"/>
      <c r="UFX311" s="974"/>
      <c r="UFY311" s="974"/>
      <c r="UFZ311" s="974"/>
      <c r="UGA311" s="974"/>
      <c r="UGB311" s="974"/>
      <c r="UGC311" s="974"/>
      <c r="UGD311" s="974"/>
      <c r="UGE311" s="974"/>
      <c r="UGF311" s="974"/>
      <c r="UGG311" s="974"/>
      <c r="UGH311" s="974"/>
      <c r="UGI311" s="974"/>
      <c r="UGJ311" s="974"/>
      <c r="UGK311" s="974"/>
      <c r="UGL311" s="974"/>
      <c r="UGM311" s="974"/>
      <c r="UGN311" s="974"/>
      <c r="UGO311" s="974"/>
      <c r="UGP311" s="974"/>
      <c r="UGQ311" s="974"/>
      <c r="UGR311" s="974"/>
      <c r="UGS311" s="974"/>
      <c r="UGT311" s="974"/>
      <c r="UGU311" s="974"/>
      <c r="UGV311" s="974"/>
      <c r="UGW311" s="974"/>
      <c r="UGX311" s="974"/>
      <c r="UGY311" s="974"/>
      <c r="UGZ311" s="974"/>
      <c r="UHA311" s="974"/>
      <c r="UHB311" s="974"/>
      <c r="UHC311" s="974"/>
      <c r="UHD311" s="974"/>
      <c r="UHE311" s="974"/>
      <c r="UHF311" s="974"/>
      <c r="UHG311" s="974"/>
      <c r="UHH311" s="974"/>
      <c r="UHI311" s="974"/>
      <c r="UHJ311" s="974"/>
      <c r="UHK311" s="974"/>
      <c r="UHL311" s="974"/>
      <c r="UHM311" s="974"/>
      <c r="UHN311" s="974"/>
      <c r="UHO311" s="974"/>
      <c r="UHP311" s="974"/>
      <c r="UHQ311" s="974"/>
      <c r="UHR311" s="974"/>
      <c r="UHS311" s="974"/>
      <c r="UHT311" s="974"/>
      <c r="UHU311" s="974"/>
      <c r="UHV311" s="974"/>
      <c r="UHW311" s="974"/>
      <c r="UHX311" s="974"/>
      <c r="UHY311" s="974"/>
      <c r="UHZ311" s="974"/>
      <c r="UIA311" s="974"/>
      <c r="UIB311" s="974"/>
      <c r="UIC311" s="974"/>
      <c r="UID311" s="974"/>
      <c r="UIE311" s="974"/>
      <c r="UIF311" s="974"/>
      <c r="UIG311" s="974"/>
      <c r="UIH311" s="974"/>
      <c r="UII311" s="974"/>
      <c r="UIJ311" s="974"/>
      <c r="UIK311" s="974"/>
      <c r="UIL311" s="974"/>
      <c r="UIM311" s="974"/>
      <c r="UIN311" s="974"/>
      <c r="UIO311" s="974"/>
      <c r="UIP311" s="974"/>
      <c r="UIQ311" s="974"/>
      <c r="UIR311" s="974"/>
      <c r="UIS311" s="974"/>
      <c r="UIT311" s="974"/>
      <c r="UIU311" s="974"/>
      <c r="UIV311" s="974"/>
      <c r="UIW311" s="974"/>
      <c r="UIX311" s="974"/>
      <c r="UIY311" s="974"/>
      <c r="UIZ311" s="974"/>
      <c r="UJA311" s="974"/>
      <c r="UJB311" s="974"/>
      <c r="UJC311" s="974"/>
      <c r="UJD311" s="974"/>
      <c r="UJE311" s="974"/>
      <c r="UJF311" s="974"/>
      <c r="UJG311" s="974"/>
      <c r="UJH311" s="974"/>
      <c r="UJI311" s="974"/>
      <c r="UJJ311" s="974"/>
      <c r="UJK311" s="974"/>
      <c r="UJL311" s="974"/>
      <c r="UJM311" s="974"/>
      <c r="UJN311" s="974"/>
      <c r="UJO311" s="974"/>
      <c r="UJP311" s="974"/>
      <c r="UJQ311" s="974"/>
      <c r="UJR311" s="974"/>
      <c r="UJS311" s="974"/>
      <c r="UJT311" s="974"/>
      <c r="UJU311" s="974"/>
      <c r="UJV311" s="974"/>
      <c r="UJW311" s="974"/>
      <c r="UJX311" s="974"/>
      <c r="UJY311" s="974"/>
      <c r="UJZ311" s="974"/>
      <c r="UKA311" s="974"/>
      <c r="UKB311" s="974"/>
      <c r="UKC311" s="974"/>
      <c r="UKD311" s="974"/>
      <c r="UKE311" s="974"/>
      <c r="UKF311" s="974"/>
      <c r="UKG311" s="974"/>
      <c r="UKH311" s="974"/>
      <c r="UKI311" s="974"/>
      <c r="UKJ311" s="974"/>
      <c r="UKK311" s="974"/>
      <c r="UKL311" s="974"/>
      <c r="UKM311" s="974"/>
      <c r="UKN311" s="974"/>
      <c r="UKO311" s="974"/>
      <c r="UKP311" s="974"/>
      <c r="UKQ311" s="974"/>
      <c r="UKR311" s="974"/>
      <c r="UKS311" s="974"/>
      <c r="UKT311" s="974"/>
      <c r="UKU311" s="974"/>
      <c r="UKV311" s="974"/>
      <c r="UKW311" s="974"/>
      <c r="UKX311" s="974"/>
      <c r="UKY311" s="974"/>
      <c r="UKZ311" s="974"/>
      <c r="ULA311" s="974"/>
      <c r="ULB311" s="974"/>
      <c r="ULC311" s="974"/>
      <c r="ULD311" s="974"/>
      <c r="ULE311" s="974"/>
      <c r="ULF311" s="974"/>
      <c r="ULG311" s="974"/>
      <c r="ULH311" s="974"/>
      <c r="ULI311" s="974"/>
      <c r="ULJ311" s="974"/>
      <c r="ULK311" s="974"/>
      <c r="ULL311" s="974"/>
      <c r="ULM311" s="974"/>
      <c r="ULN311" s="974"/>
      <c r="ULO311" s="974"/>
      <c r="ULP311" s="974"/>
      <c r="ULQ311" s="974"/>
      <c r="ULR311" s="974"/>
      <c r="ULS311" s="974"/>
      <c r="ULT311" s="974"/>
      <c r="ULU311" s="974"/>
      <c r="ULV311" s="974"/>
      <c r="ULW311" s="974"/>
      <c r="ULX311" s="974"/>
      <c r="ULY311" s="974"/>
      <c r="ULZ311" s="974"/>
      <c r="UMA311" s="974"/>
      <c r="UMB311" s="974"/>
      <c r="UMC311" s="974"/>
      <c r="UMD311" s="974"/>
      <c r="UME311" s="974"/>
      <c r="UMF311" s="974"/>
      <c r="UMG311" s="974"/>
      <c r="UMH311" s="974"/>
      <c r="UMI311" s="974"/>
      <c r="UMJ311" s="974"/>
      <c r="UMK311" s="974"/>
      <c r="UML311" s="974"/>
      <c r="UMM311" s="974"/>
      <c r="UMN311" s="974"/>
      <c r="UMO311" s="974"/>
      <c r="UMP311" s="974"/>
      <c r="UMQ311" s="974"/>
      <c r="UMR311" s="974"/>
      <c r="UMS311" s="974"/>
      <c r="UMT311" s="974"/>
      <c r="UMU311" s="974"/>
      <c r="UMV311" s="974"/>
      <c r="UMW311" s="974"/>
      <c r="UMX311" s="974"/>
      <c r="UMY311" s="974"/>
      <c r="UMZ311" s="974"/>
      <c r="UNA311" s="974"/>
      <c r="UNB311" s="974"/>
      <c r="UNC311" s="974"/>
      <c r="UND311" s="974"/>
      <c r="UNE311" s="974"/>
      <c r="UNF311" s="974"/>
      <c r="UNG311" s="974"/>
      <c r="UNH311" s="974"/>
      <c r="UNI311" s="974"/>
      <c r="UNJ311" s="974"/>
      <c r="UNK311" s="974"/>
      <c r="UNL311" s="974"/>
      <c r="UNM311" s="974"/>
      <c r="UNN311" s="974"/>
      <c r="UNO311" s="974"/>
      <c r="UNP311" s="974"/>
      <c r="UNQ311" s="974"/>
      <c r="UNR311" s="974"/>
      <c r="UNS311" s="974"/>
      <c r="UNT311" s="974"/>
      <c r="UNU311" s="974"/>
      <c r="UNV311" s="974"/>
      <c r="UNW311" s="974"/>
      <c r="UNX311" s="974"/>
      <c r="UNY311" s="974"/>
      <c r="UNZ311" s="974"/>
      <c r="UOA311" s="974"/>
      <c r="UOB311" s="974"/>
      <c r="UOC311" s="974"/>
      <c r="UOD311" s="974"/>
      <c r="UOE311" s="974"/>
      <c r="UOF311" s="974"/>
      <c r="UOG311" s="974"/>
      <c r="UOH311" s="974"/>
      <c r="UOI311" s="974"/>
      <c r="UOJ311" s="974"/>
      <c r="UOK311" s="974"/>
      <c r="UOL311" s="974"/>
      <c r="UOM311" s="974"/>
      <c r="UON311" s="974"/>
      <c r="UOO311" s="974"/>
      <c r="UOP311" s="974"/>
      <c r="UOQ311" s="974"/>
      <c r="UOR311" s="974"/>
      <c r="UOS311" s="974"/>
      <c r="UOT311" s="974"/>
      <c r="UOU311" s="974"/>
      <c r="UOV311" s="974"/>
      <c r="UOW311" s="974"/>
      <c r="UOX311" s="974"/>
      <c r="UOY311" s="974"/>
      <c r="UOZ311" s="974"/>
      <c r="UPA311" s="974"/>
      <c r="UPB311" s="974"/>
      <c r="UPC311" s="974"/>
      <c r="UPD311" s="974"/>
      <c r="UPE311" s="974"/>
      <c r="UPF311" s="974"/>
      <c r="UPG311" s="974"/>
      <c r="UPH311" s="974"/>
      <c r="UPI311" s="974"/>
      <c r="UPJ311" s="974"/>
      <c r="UPK311" s="974"/>
      <c r="UPL311" s="974"/>
      <c r="UPM311" s="974"/>
      <c r="UPN311" s="974"/>
      <c r="UPO311" s="974"/>
      <c r="UPP311" s="974"/>
      <c r="UPQ311" s="974"/>
      <c r="UPR311" s="974"/>
      <c r="UPS311" s="974"/>
      <c r="UPT311" s="974"/>
      <c r="UPU311" s="974"/>
      <c r="UPV311" s="974"/>
      <c r="UPW311" s="974"/>
      <c r="UPX311" s="974"/>
      <c r="UPY311" s="974"/>
      <c r="UPZ311" s="974"/>
      <c r="UQA311" s="974"/>
      <c r="UQB311" s="974"/>
      <c r="UQC311" s="974"/>
      <c r="UQD311" s="974"/>
      <c r="UQE311" s="974"/>
      <c r="UQF311" s="974"/>
      <c r="UQG311" s="974"/>
      <c r="UQH311" s="974"/>
      <c r="UQI311" s="974"/>
      <c r="UQJ311" s="974"/>
      <c r="UQK311" s="974"/>
      <c r="UQL311" s="974"/>
      <c r="UQM311" s="974"/>
      <c r="UQN311" s="974"/>
      <c r="UQO311" s="974"/>
      <c r="UQP311" s="974"/>
      <c r="UQQ311" s="974"/>
      <c r="UQR311" s="974"/>
      <c r="UQS311" s="974"/>
      <c r="UQT311" s="974"/>
      <c r="UQU311" s="974"/>
      <c r="UQV311" s="974"/>
      <c r="UQW311" s="974"/>
      <c r="UQX311" s="974"/>
      <c r="UQY311" s="974"/>
      <c r="UQZ311" s="974"/>
      <c r="URA311" s="974"/>
      <c r="URB311" s="974"/>
      <c r="URC311" s="974"/>
      <c r="URD311" s="974"/>
      <c r="URE311" s="974"/>
      <c r="URF311" s="974"/>
      <c r="URG311" s="974"/>
      <c r="URH311" s="974"/>
      <c r="URI311" s="974"/>
      <c r="URJ311" s="974"/>
      <c r="URK311" s="974"/>
      <c r="URL311" s="974"/>
      <c r="URM311" s="974"/>
      <c r="URN311" s="974"/>
      <c r="URO311" s="974"/>
      <c r="URP311" s="974"/>
      <c r="URQ311" s="974"/>
      <c r="URR311" s="974"/>
      <c r="URS311" s="974"/>
      <c r="URT311" s="974"/>
      <c r="URU311" s="974"/>
      <c r="URV311" s="974"/>
      <c r="URW311" s="974"/>
      <c r="URX311" s="974"/>
      <c r="URY311" s="974"/>
      <c r="URZ311" s="974"/>
      <c r="USA311" s="974"/>
      <c r="USB311" s="974"/>
      <c r="USC311" s="974"/>
      <c r="USD311" s="974"/>
      <c r="USE311" s="974"/>
      <c r="USF311" s="974"/>
      <c r="USG311" s="974"/>
      <c r="USH311" s="974"/>
      <c r="USI311" s="974"/>
      <c r="USJ311" s="974"/>
      <c r="USK311" s="974"/>
      <c r="USL311" s="974"/>
      <c r="USM311" s="974"/>
      <c r="USN311" s="974"/>
      <c r="USO311" s="974"/>
      <c r="USP311" s="974"/>
      <c r="USQ311" s="974"/>
      <c r="USR311" s="974"/>
      <c r="USS311" s="974"/>
      <c r="UST311" s="974"/>
      <c r="USU311" s="974"/>
      <c r="USV311" s="974"/>
      <c r="USW311" s="974"/>
      <c r="USX311" s="974"/>
      <c r="USY311" s="974"/>
      <c r="USZ311" s="974"/>
      <c r="UTA311" s="974"/>
      <c r="UTB311" s="974"/>
      <c r="UTC311" s="974"/>
      <c r="UTD311" s="974"/>
      <c r="UTE311" s="974"/>
      <c r="UTF311" s="974"/>
      <c r="UTG311" s="974"/>
      <c r="UTH311" s="974"/>
      <c r="UTI311" s="974"/>
      <c r="UTJ311" s="974"/>
      <c r="UTK311" s="974"/>
      <c r="UTL311" s="974"/>
      <c r="UTM311" s="974"/>
      <c r="UTN311" s="974"/>
      <c r="UTO311" s="974"/>
      <c r="UTP311" s="974"/>
      <c r="UTQ311" s="974"/>
      <c r="UTR311" s="974"/>
      <c r="UTS311" s="974"/>
      <c r="UTT311" s="974"/>
      <c r="UTU311" s="974"/>
      <c r="UTV311" s="974"/>
      <c r="UTW311" s="974"/>
      <c r="UTX311" s="974"/>
      <c r="UTY311" s="974"/>
      <c r="UTZ311" s="974"/>
      <c r="UUA311" s="974"/>
      <c r="UUB311" s="974"/>
      <c r="UUC311" s="974"/>
      <c r="UUD311" s="974"/>
      <c r="UUE311" s="974"/>
      <c r="UUF311" s="974"/>
      <c r="UUG311" s="974"/>
      <c r="UUH311" s="974"/>
      <c r="UUI311" s="974"/>
      <c r="UUJ311" s="974"/>
      <c r="UUK311" s="974"/>
      <c r="UUL311" s="974"/>
      <c r="UUM311" s="974"/>
      <c r="UUN311" s="974"/>
      <c r="UUO311" s="974"/>
      <c r="UUP311" s="974"/>
      <c r="UUQ311" s="974"/>
      <c r="UUR311" s="974"/>
      <c r="UUS311" s="974"/>
      <c r="UUT311" s="974"/>
      <c r="UUU311" s="974"/>
      <c r="UUV311" s="974"/>
      <c r="UUW311" s="974"/>
      <c r="UUX311" s="974"/>
      <c r="UUY311" s="974"/>
      <c r="UUZ311" s="974"/>
      <c r="UVA311" s="974"/>
      <c r="UVB311" s="974"/>
      <c r="UVC311" s="974"/>
      <c r="UVD311" s="974"/>
      <c r="UVE311" s="974"/>
      <c r="UVF311" s="974"/>
      <c r="UVG311" s="974"/>
      <c r="UVH311" s="974"/>
      <c r="UVI311" s="974"/>
      <c r="UVJ311" s="974"/>
      <c r="UVK311" s="974"/>
      <c r="UVL311" s="974"/>
      <c r="UVM311" s="974"/>
      <c r="UVN311" s="974"/>
      <c r="UVO311" s="974"/>
      <c r="UVP311" s="974"/>
      <c r="UVQ311" s="974"/>
      <c r="UVR311" s="974"/>
      <c r="UVS311" s="974"/>
      <c r="UVT311" s="974"/>
      <c r="UVU311" s="974"/>
      <c r="UVV311" s="974"/>
      <c r="UVW311" s="974"/>
      <c r="UVX311" s="974"/>
      <c r="UVY311" s="974"/>
      <c r="UVZ311" s="974"/>
      <c r="UWA311" s="974"/>
      <c r="UWB311" s="974"/>
      <c r="UWC311" s="974"/>
      <c r="UWD311" s="974"/>
      <c r="UWE311" s="974"/>
      <c r="UWF311" s="974"/>
      <c r="UWG311" s="974"/>
      <c r="UWH311" s="974"/>
      <c r="UWI311" s="974"/>
      <c r="UWJ311" s="974"/>
      <c r="UWK311" s="974"/>
      <c r="UWL311" s="974"/>
      <c r="UWM311" s="974"/>
      <c r="UWN311" s="974"/>
      <c r="UWO311" s="974"/>
      <c r="UWP311" s="974"/>
      <c r="UWQ311" s="974"/>
      <c r="UWR311" s="974"/>
      <c r="UWS311" s="974"/>
      <c r="UWT311" s="974"/>
      <c r="UWU311" s="974"/>
      <c r="UWV311" s="974"/>
      <c r="UWW311" s="974"/>
      <c r="UWX311" s="974"/>
      <c r="UWY311" s="974"/>
      <c r="UWZ311" s="974"/>
      <c r="UXA311" s="974"/>
      <c r="UXB311" s="974"/>
      <c r="UXC311" s="974"/>
      <c r="UXD311" s="974"/>
      <c r="UXE311" s="974"/>
      <c r="UXF311" s="974"/>
      <c r="UXG311" s="974"/>
      <c r="UXH311" s="974"/>
      <c r="UXI311" s="974"/>
      <c r="UXJ311" s="974"/>
      <c r="UXK311" s="974"/>
      <c r="UXL311" s="974"/>
      <c r="UXM311" s="974"/>
      <c r="UXN311" s="974"/>
      <c r="UXO311" s="974"/>
      <c r="UXP311" s="974"/>
      <c r="UXQ311" s="974"/>
      <c r="UXR311" s="974"/>
      <c r="UXS311" s="974"/>
      <c r="UXT311" s="974"/>
      <c r="UXU311" s="974"/>
      <c r="UXV311" s="974"/>
      <c r="UXW311" s="974"/>
      <c r="UXX311" s="974"/>
      <c r="UXY311" s="974"/>
      <c r="UXZ311" s="974"/>
      <c r="UYA311" s="974"/>
      <c r="UYB311" s="974"/>
      <c r="UYC311" s="974"/>
      <c r="UYD311" s="974"/>
      <c r="UYE311" s="974"/>
      <c r="UYF311" s="974"/>
      <c r="UYG311" s="974"/>
      <c r="UYH311" s="974"/>
      <c r="UYI311" s="974"/>
      <c r="UYJ311" s="974"/>
      <c r="UYK311" s="974"/>
      <c r="UYL311" s="974"/>
      <c r="UYM311" s="974"/>
      <c r="UYN311" s="974"/>
      <c r="UYO311" s="974"/>
      <c r="UYP311" s="974"/>
      <c r="UYQ311" s="974"/>
      <c r="UYR311" s="974"/>
      <c r="UYS311" s="974"/>
      <c r="UYT311" s="974"/>
      <c r="UYU311" s="974"/>
      <c r="UYV311" s="974"/>
      <c r="UYW311" s="974"/>
      <c r="UYX311" s="974"/>
      <c r="UYY311" s="974"/>
      <c r="UYZ311" s="974"/>
      <c r="UZA311" s="974"/>
      <c r="UZB311" s="974"/>
      <c r="UZC311" s="974"/>
      <c r="UZD311" s="974"/>
      <c r="UZE311" s="974"/>
      <c r="UZF311" s="974"/>
      <c r="UZG311" s="974"/>
      <c r="UZH311" s="974"/>
      <c r="UZI311" s="974"/>
      <c r="UZJ311" s="974"/>
      <c r="UZK311" s="974"/>
      <c r="UZL311" s="974"/>
      <c r="UZM311" s="974"/>
      <c r="UZN311" s="974"/>
      <c r="UZO311" s="974"/>
      <c r="UZP311" s="974"/>
      <c r="UZQ311" s="974"/>
      <c r="UZR311" s="974"/>
      <c r="UZS311" s="974"/>
      <c r="UZT311" s="974"/>
      <c r="UZU311" s="974"/>
      <c r="UZV311" s="974"/>
      <c r="UZW311" s="974"/>
      <c r="UZX311" s="974"/>
      <c r="UZY311" s="974"/>
      <c r="UZZ311" s="974"/>
      <c r="VAA311" s="974"/>
      <c r="VAB311" s="974"/>
      <c r="VAC311" s="974"/>
      <c r="VAD311" s="974"/>
      <c r="VAE311" s="974"/>
      <c r="VAF311" s="974"/>
      <c r="VAG311" s="974"/>
      <c r="VAH311" s="974"/>
      <c r="VAI311" s="974"/>
      <c r="VAJ311" s="974"/>
      <c r="VAK311" s="974"/>
      <c r="VAL311" s="974"/>
      <c r="VAM311" s="974"/>
      <c r="VAN311" s="974"/>
      <c r="VAO311" s="974"/>
      <c r="VAP311" s="974"/>
      <c r="VAQ311" s="974"/>
      <c r="VAR311" s="974"/>
      <c r="VAS311" s="974"/>
      <c r="VAT311" s="974"/>
      <c r="VAU311" s="974"/>
      <c r="VAV311" s="974"/>
      <c r="VAW311" s="974"/>
      <c r="VAX311" s="974"/>
      <c r="VAY311" s="974"/>
      <c r="VAZ311" s="974"/>
      <c r="VBA311" s="974"/>
      <c r="VBB311" s="974"/>
      <c r="VBC311" s="974"/>
      <c r="VBD311" s="974"/>
      <c r="VBE311" s="974"/>
      <c r="VBF311" s="974"/>
      <c r="VBG311" s="974"/>
      <c r="VBH311" s="974"/>
      <c r="VBI311" s="974"/>
      <c r="VBJ311" s="974"/>
      <c r="VBK311" s="974"/>
      <c r="VBL311" s="974"/>
      <c r="VBM311" s="974"/>
      <c r="VBN311" s="974"/>
      <c r="VBO311" s="974"/>
      <c r="VBP311" s="974"/>
      <c r="VBQ311" s="974"/>
      <c r="VBR311" s="974"/>
      <c r="VBS311" s="974"/>
      <c r="VBT311" s="974"/>
      <c r="VBU311" s="974"/>
      <c r="VBV311" s="974"/>
      <c r="VBW311" s="974"/>
      <c r="VBX311" s="974"/>
      <c r="VBY311" s="974"/>
      <c r="VBZ311" s="974"/>
      <c r="VCA311" s="974"/>
      <c r="VCB311" s="974"/>
      <c r="VCC311" s="974"/>
      <c r="VCD311" s="974"/>
      <c r="VCE311" s="974"/>
      <c r="VCF311" s="974"/>
      <c r="VCG311" s="974"/>
      <c r="VCH311" s="974"/>
      <c r="VCI311" s="974"/>
      <c r="VCJ311" s="974"/>
      <c r="VCK311" s="974"/>
      <c r="VCL311" s="974"/>
      <c r="VCM311" s="974"/>
      <c r="VCN311" s="974"/>
      <c r="VCO311" s="974"/>
      <c r="VCP311" s="974"/>
      <c r="VCQ311" s="974"/>
      <c r="VCR311" s="974"/>
      <c r="VCS311" s="974"/>
      <c r="VCT311" s="974"/>
      <c r="VCU311" s="974"/>
      <c r="VCV311" s="974"/>
      <c r="VCW311" s="974"/>
      <c r="VCX311" s="974"/>
      <c r="VCY311" s="974"/>
      <c r="VCZ311" s="974"/>
      <c r="VDA311" s="974"/>
      <c r="VDB311" s="974"/>
      <c r="VDC311" s="974"/>
      <c r="VDD311" s="974"/>
      <c r="VDE311" s="974"/>
      <c r="VDF311" s="974"/>
      <c r="VDG311" s="974"/>
      <c r="VDH311" s="974"/>
      <c r="VDI311" s="974"/>
      <c r="VDJ311" s="974"/>
      <c r="VDK311" s="974"/>
      <c r="VDL311" s="974"/>
      <c r="VDM311" s="974"/>
      <c r="VDN311" s="974"/>
      <c r="VDO311" s="974"/>
      <c r="VDP311" s="974"/>
      <c r="VDQ311" s="974"/>
      <c r="VDR311" s="974"/>
      <c r="VDS311" s="974"/>
      <c r="VDT311" s="974"/>
      <c r="VDU311" s="974"/>
      <c r="VDV311" s="974"/>
      <c r="VDW311" s="974"/>
      <c r="VDX311" s="974"/>
      <c r="VDY311" s="974"/>
      <c r="VDZ311" s="974"/>
      <c r="VEA311" s="974"/>
      <c r="VEB311" s="974"/>
      <c r="VEC311" s="974"/>
      <c r="VED311" s="974"/>
      <c r="VEE311" s="974"/>
      <c r="VEF311" s="974"/>
      <c r="VEG311" s="974"/>
      <c r="VEH311" s="974"/>
      <c r="VEI311" s="974"/>
      <c r="VEJ311" s="974"/>
      <c r="VEK311" s="974"/>
      <c r="VEL311" s="974"/>
      <c r="VEM311" s="974"/>
      <c r="VEN311" s="974"/>
      <c r="VEO311" s="974"/>
      <c r="VEP311" s="974"/>
      <c r="VEQ311" s="974"/>
      <c r="VER311" s="974"/>
      <c r="VES311" s="974"/>
      <c r="VET311" s="974"/>
      <c r="VEU311" s="974"/>
      <c r="VEV311" s="974"/>
      <c r="VEW311" s="974"/>
      <c r="VEX311" s="974"/>
      <c r="VEY311" s="974"/>
      <c r="VEZ311" s="974"/>
      <c r="VFA311" s="974"/>
      <c r="VFB311" s="974"/>
      <c r="VFC311" s="974"/>
      <c r="VFD311" s="974"/>
      <c r="VFE311" s="974"/>
      <c r="VFF311" s="974"/>
      <c r="VFG311" s="974"/>
      <c r="VFH311" s="974"/>
      <c r="VFI311" s="974"/>
      <c r="VFJ311" s="974"/>
      <c r="VFK311" s="974"/>
      <c r="VFL311" s="974"/>
      <c r="VFM311" s="974"/>
      <c r="VFN311" s="974"/>
      <c r="VFO311" s="974"/>
      <c r="VFP311" s="974"/>
      <c r="VFQ311" s="974"/>
      <c r="VFR311" s="974"/>
      <c r="VFS311" s="974"/>
      <c r="VFT311" s="974"/>
      <c r="VFU311" s="974"/>
      <c r="VFV311" s="974"/>
      <c r="VFW311" s="974"/>
      <c r="VFX311" s="974"/>
      <c r="VFY311" s="974"/>
      <c r="VFZ311" s="974"/>
      <c r="VGA311" s="974"/>
      <c r="VGB311" s="974"/>
      <c r="VGC311" s="974"/>
      <c r="VGD311" s="974"/>
      <c r="VGE311" s="974"/>
      <c r="VGF311" s="974"/>
      <c r="VGG311" s="974"/>
      <c r="VGH311" s="974"/>
      <c r="VGI311" s="974"/>
      <c r="VGJ311" s="974"/>
      <c r="VGK311" s="974"/>
      <c r="VGL311" s="974"/>
      <c r="VGM311" s="974"/>
      <c r="VGN311" s="974"/>
      <c r="VGO311" s="974"/>
      <c r="VGP311" s="974"/>
      <c r="VGQ311" s="974"/>
      <c r="VGR311" s="974"/>
      <c r="VGS311" s="974"/>
      <c r="VGT311" s="974"/>
      <c r="VGU311" s="974"/>
      <c r="VGV311" s="974"/>
      <c r="VGW311" s="974"/>
      <c r="VGX311" s="974"/>
      <c r="VGY311" s="974"/>
      <c r="VGZ311" s="974"/>
      <c r="VHA311" s="974"/>
      <c r="VHB311" s="974"/>
      <c r="VHC311" s="974"/>
      <c r="VHD311" s="974"/>
      <c r="VHE311" s="974"/>
      <c r="VHF311" s="974"/>
      <c r="VHG311" s="974"/>
      <c r="VHH311" s="974"/>
      <c r="VHI311" s="974"/>
      <c r="VHJ311" s="974"/>
      <c r="VHK311" s="974"/>
      <c r="VHL311" s="974"/>
      <c r="VHM311" s="974"/>
      <c r="VHN311" s="974"/>
      <c r="VHO311" s="974"/>
      <c r="VHP311" s="974"/>
      <c r="VHQ311" s="974"/>
      <c r="VHR311" s="974"/>
      <c r="VHS311" s="974"/>
      <c r="VHT311" s="974"/>
      <c r="VHU311" s="974"/>
      <c r="VHV311" s="974"/>
      <c r="VHW311" s="974"/>
      <c r="VHX311" s="974"/>
      <c r="VHY311" s="974"/>
      <c r="VHZ311" s="974"/>
      <c r="VIA311" s="974"/>
      <c r="VIB311" s="974"/>
      <c r="VIC311" s="974"/>
      <c r="VID311" s="974"/>
      <c r="VIE311" s="974"/>
      <c r="VIF311" s="974"/>
      <c r="VIG311" s="974"/>
      <c r="VIH311" s="974"/>
      <c r="VII311" s="974"/>
      <c r="VIJ311" s="974"/>
      <c r="VIK311" s="974"/>
      <c r="VIL311" s="974"/>
      <c r="VIM311" s="974"/>
      <c r="VIN311" s="974"/>
      <c r="VIO311" s="974"/>
      <c r="VIP311" s="974"/>
      <c r="VIQ311" s="974"/>
      <c r="VIR311" s="974"/>
      <c r="VIS311" s="974"/>
      <c r="VIT311" s="974"/>
      <c r="VIU311" s="974"/>
      <c r="VIV311" s="974"/>
      <c r="VIW311" s="974"/>
      <c r="VIX311" s="974"/>
      <c r="VIY311" s="974"/>
      <c r="VIZ311" s="974"/>
      <c r="VJA311" s="974"/>
      <c r="VJB311" s="974"/>
      <c r="VJC311" s="974"/>
      <c r="VJD311" s="974"/>
      <c r="VJE311" s="974"/>
      <c r="VJF311" s="974"/>
      <c r="VJG311" s="974"/>
      <c r="VJH311" s="974"/>
      <c r="VJI311" s="974"/>
      <c r="VJJ311" s="974"/>
      <c r="VJK311" s="974"/>
      <c r="VJL311" s="974"/>
      <c r="VJM311" s="974"/>
      <c r="VJN311" s="974"/>
      <c r="VJO311" s="974"/>
      <c r="VJP311" s="974"/>
      <c r="VJQ311" s="974"/>
      <c r="VJR311" s="974"/>
      <c r="VJS311" s="974"/>
      <c r="VJT311" s="974"/>
      <c r="VJU311" s="974"/>
      <c r="VJV311" s="974"/>
      <c r="VJW311" s="974"/>
      <c r="VJX311" s="974"/>
      <c r="VJY311" s="974"/>
      <c r="VJZ311" s="974"/>
      <c r="VKA311" s="974"/>
      <c r="VKB311" s="974"/>
      <c r="VKC311" s="974"/>
      <c r="VKD311" s="974"/>
      <c r="VKE311" s="974"/>
      <c r="VKF311" s="974"/>
      <c r="VKG311" s="974"/>
      <c r="VKH311" s="974"/>
      <c r="VKI311" s="974"/>
      <c r="VKJ311" s="974"/>
      <c r="VKK311" s="974"/>
      <c r="VKL311" s="974"/>
      <c r="VKM311" s="974"/>
      <c r="VKN311" s="974"/>
      <c r="VKO311" s="974"/>
      <c r="VKP311" s="974"/>
      <c r="VKQ311" s="974"/>
      <c r="VKR311" s="974"/>
      <c r="VKS311" s="974"/>
      <c r="VKT311" s="974"/>
      <c r="VKU311" s="974"/>
      <c r="VKV311" s="974"/>
      <c r="VKW311" s="974"/>
      <c r="VKX311" s="974"/>
      <c r="VKY311" s="974"/>
      <c r="VKZ311" s="974"/>
      <c r="VLA311" s="974"/>
      <c r="VLB311" s="974"/>
      <c r="VLC311" s="974"/>
      <c r="VLD311" s="974"/>
      <c r="VLE311" s="974"/>
      <c r="VLF311" s="974"/>
      <c r="VLG311" s="974"/>
      <c r="VLH311" s="974"/>
      <c r="VLI311" s="974"/>
      <c r="VLJ311" s="974"/>
      <c r="VLK311" s="974"/>
      <c r="VLL311" s="974"/>
      <c r="VLM311" s="974"/>
      <c r="VLN311" s="974"/>
      <c r="VLO311" s="974"/>
      <c r="VLP311" s="974"/>
      <c r="VLQ311" s="974"/>
      <c r="VLR311" s="974"/>
      <c r="VLS311" s="974"/>
      <c r="VLT311" s="974"/>
      <c r="VLU311" s="974"/>
      <c r="VLV311" s="974"/>
      <c r="VLW311" s="974"/>
      <c r="VLX311" s="974"/>
      <c r="VLY311" s="974"/>
      <c r="VLZ311" s="974"/>
      <c r="VMA311" s="974"/>
      <c r="VMB311" s="974"/>
      <c r="VMC311" s="974"/>
      <c r="VMD311" s="974"/>
      <c r="VME311" s="974"/>
      <c r="VMF311" s="974"/>
      <c r="VMG311" s="974"/>
      <c r="VMH311" s="974"/>
      <c r="VMI311" s="974"/>
      <c r="VMJ311" s="974"/>
      <c r="VMK311" s="974"/>
      <c r="VML311" s="974"/>
      <c r="VMM311" s="974"/>
      <c r="VMN311" s="974"/>
      <c r="VMO311" s="974"/>
      <c r="VMP311" s="974"/>
      <c r="VMQ311" s="974"/>
      <c r="VMR311" s="974"/>
      <c r="VMS311" s="974"/>
      <c r="VMT311" s="974"/>
      <c r="VMU311" s="974"/>
      <c r="VMV311" s="974"/>
      <c r="VMW311" s="974"/>
      <c r="VMX311" s="974"/>
      <c r="VMY311" s="974"/>
      <c r="VMZ311" s="974"/>
      <c r="VNA311" s="974"/>
      <c r="VNB311" s="974"/>
      <c r="VNC311" s="974"/>
      <c r="VND311" s="974"/>
      <c r="VNE311" s="974"/>
      <c r="VNF311" s="974"/>
      <c r="VNG311" s="974"/>
      <c r="VNH311" s="974"/>
      <c r="VNI311" s="974"/>
      <c r="VNJ311" s="974"/>
      <c r="VNK311" s="974"/>
      <c r="VNL311" s="974"/>
      <c r="VNM311" s="974"/>
      <c r="VNN311" s="974"/>
      <c r="VNO311" s="974"/>
      <c r="VNP311" s="974"/>
      <c r="VNQ311" s="974"/>
      <c r="VNR311" s="974"/>
      <c r="VNS311" s="974"/>
      <c r="VNT311" s="974"/>
      <c r="VNU311" s="974"/>
      <c r="VNV311" s="974"/>
      <c r="VNW311" s="974"/>
      <c r="VNX311" s="974"/>
      <c r="VNY311" s="974"/>
      <c r="VNZ311" s="974"/>
      <c r="VOA311" s="974"/>
      <c r="VOB311" s="974"/>
      <c r="VOC311" s="974"/>
      <c r="VOD311" s="974"/>
      <c r="VOE311" s="974"/>
      <c r="VOF311" s="974"/>
      <c r="VOG311" s="974"/>
      <c r="VOH311" s="974"/>
      <c r="VOI311" s="974"/>
      <c r="VOJ311" s="974"/>
      <c r="VOK311" s="974"/>
      <c r="VOL311" s="974"/>
      <c r="VOM311" s="974"/>
      <c r="VON311" s="974"/>
      <c r="VOO311" s="974"/>
      <c r="VOP311" s="974"/>
      <c r="VOQ311" s="974"/>
      <c r="VOR311" s="974"/>
      <c r="VOS311" s="974"/>
      <c r="VOT311" s="974"/>
      <c r="VOU311" s="974"/>
      <c r="VOV311" s="974"/>
      <c r="VOW311" s="974"/>
      <c r="VOX311" s="974"/>
      <c r="VOY311" s="974"/>
      <c r="VOZ311" s="974"/>
      <c r="VPA311" s="974"/>
      <c r="VPB311" s="974"/>
      <c r="VPC311" s="974"/>
      <c r="VPD311" s="974"/>
      <c r="VPE311" s="974"/>
      <c r="VPF311" s="974"/>
      <c r="VPG311" s="974"/>
      <c r="VPH311" s="974"/>
      <c r="VPI311" s="974"/>
      <c r="VPJ311" s="974"/>
      <c r="VPK311" s="974"/>
      <c r="VPL311" s="974"/>
      <c r="VPM311" s="974"/>
      <c r="VPN311" s="974"/>
      <c r="VPO311" s="974"/>
      <c r="VPP311" s="974"/>
      <c r="VPQ311" s="974"/>
      <c r="VPR311" s="974"/>
      <c r="VPS311" s="974"/>
      <c r="VPT311" s="974"/>
      <c r="VPU311" s="974"/>
      <c r="VPV311" s="974"/>
      <c r="VPW311" s="974"/>
      <c r="VPX311" s="974"/>
      <c r="VPY311" s="974"/>
      <c r="VPZ311" s="974"/>
      <c r="VQA311" s="974"/>
      <c r="VQB311" s="974"/>
      <c r="VQC311" s="974"/>
      <c r="VQD311" s="974"/>
      <c r="VQE311" s="974"/>
      <c r="VQF311" s="974"/>
      <c r="VQG311" s="974"/>
      <c r="VQH311" s="974"/>
      <c r="VQI311" s="974"/>
      <c r="VQJ311" s="974"/>
      <c r="VQK311" s="974"/>
      <c r="VQL311" s="974"/>
      <c r="VQM311" s="974"/>
      <c r="VQN311" s="974"/>
      <c r="VQO311" s="974"/>
      <c r="VQP311" s="974"/>
      <c r="VQQ311" s="974"/>
      <c r="VQR311" s="974"/>
      <c r="VQS311" s="974"/>
      <c r="VQT311" s="974"/>
      <c r="VQU311" s="974"/>
      <c r="VQV311" s="974"/>
      <c r="VQW311" s="974"/>
      <c r="VQX311" s="974"/>
      <c r="VQY311" s="974"/>
      <c r="VQZ311" s="974"/>
      <c r="VRA311" s="974"/>
      <c r="VRB311" s="974"/>
      <c r="VRC311" s="974"/>
      <c r="VRD311" s="974"/>
      <c r="VRE311" s="974"/>
      <c r="VRF311" s="974"/>
      <c r="VRG311" s="974"/>
      <c r="VRH311" s="974"/>
      <c r="VRI311" s="974"/>
      <c r="VRJ311" s="974"/>
      <c r="VRK311" s="974"/>
      <c r="VRL311" s="974"/>
      <c r="VRM311" s="974"/>
      <c r="VRN311" s="974"/>
      <c r="VRO311" s="974"/>
      <c r="VRP311" s="974"/>
      <c r="VRQ311" s="974"/>
      <c r="VRR311" s="974"/>
      <c r="VRS311" s="974"/>
      <c r="VRT311" s="974"/>
      <c r="VRU311" s="974"/>
      <c r="VRV311" s="974"/>
      <c r="VRW311" s="974"/>
      <c r="VRX311" s="974"/>
      <c r="VRY311" s="974"/>
      <c r="VRZ311" s="974"/>
      <c r="VSA311" s="974"/>
      <c r="VSB311" s="974"/>
      <c r="VSC311" s="974"/>
      <c r="VSD311" s="974"/>
      <c r="VSE311" s="974"/>
      <c r="VSF311" s="974"/>
      <c r="VSG311" s="974"/>
      <c r="VSH311" s="974"/>
      <c r="VSI311" s="974"/>
      <c r="VSJ311" s="974"/>
      <c r="VSK311" s="974"/>
      <c r="VSL311" s="974"/>
      <c r="VSM311" s="974"/>
      <c r="VSN311" s="974"/>
      <c r="VSO311" s="974"/>
      <c r="VSP311" s="974"/>
      <c r="VSQ311" s="974"/>
      <c r="VSR311" s="974"/>
      <c r="VSS311" s="974"/>
      <c r="VST311" s="974"/>
      <c r="VSU311" s="974"/>
      <c r="VSV311" s="974"/>
      <c r="VSW311" s="974"/>
      <c r="VSX311" s="974"/>
      <c r="VSY311" s="974"/>
      <c r="VSZ311" s="974"/>
      <c r="VTA311" s="974"/>
      <c r="VTB311" s="974"/>
      <c r="VTC311" s="974"/>
      <c r="VTD311" s="974"/>
      <c r="VTE311" s="974"/>
      <c r="VTF311" s="974"/>
      <c r="VTG311" s="974"/>
      <c r="VTH311" s="974"/>
      <c r="VTI311" s="974"/>
      <c r="VTJ311" s="974"/>
      <c r="VTK311" s="974"/>
      <c r="VTL311" s="974"/>
      <c r="VTM311" s="974"/>
      <c r="VTN311" s="974"/>
      <c r="VTO311" s="974"/>
      <c r="VTP311" s="974"/>
      <c r="VTQ311" s="974"/>
      <c r="VTR311" s="974"/>
      <c r="VTS311" s="974"/>
      <c r="VTT311" s="974"/>
      <c r="VTU311" s="974"/>
      <c r="VTV311" s="974"/>
      <c r="VTW311" s="974"/>
      <c r="VTX311" s="974"/>
      <c r="VTY311" s="974"/>
      <c r="VTZ311" s="974"/>
      <c r="VUA311" s="974"/>
      <c r="VUB311" s="974"/>
      <c r="VUC311" s="974"/>
      <c r="VUD311" s="974"/>
      <c r="VUE311" s="974"/>
      <c r="VUF311" s="974"/>
      <c r="VUG311" s="974"/>
      <c r="VUH311" s="974"/>
      <c r="VUI311" s="974"/>
      <c r="VUJ311" s="974"/>
      <c r="VUK311" s="974"/>
      <c r="VUL311" s="974"/>
      <c r="VUM311" s="974"/>
      <c r="VUN311" s="974"/>
      <c r="VUO311" s="974"/>
      <c r="VUP311" s="974"/>
      <c r="VUQ311" s="974"/>
      <c r="VUR311" s="974"/>
      <c r="VUS311" s="974"/>
      <c r="VUT311" s="974"/>
      <c r="VUU311" s="974"/>
      <c r="VUV311" s="974"/>
      <c r="VUW311" s="974"/>
      <c r="VUX311" s="974"/>
      <c r="VUY311" s="974"/>
      <c r="VUZ311" s="974"/>
      <c r="VVA311" s="974"/>
      <c r="VVB311" s="974"/>
      <c r="VVC311" s="974"/>
      <c r="VVD311" s="974"/>
      <c r="VVE311" s="974"/>
      <c r="VVF311" s="974"/>
      <c r="VVG311" s="974"/>
      <c r="VVH311" s="974"/>
      <c r="VVI311" s="974"/>
      <c r="VVJ311" s="974"/>
      <c r="VVK311" s="974"/>
      <c r="VVL311" s="974"/>
      <c r="VVM311" s="974"/>
      <c r="VVN311" s="974"/>
      <c r="VVO311" s="974"/>
      <c r="VVP311" s="974"/>
      <c r="VVQ311" s="974"/>
      <c r="VVR311" s="974"/>
      <c r="VVS311" s="974"/>
      <c r="VVT311" s="974"/>
      <c r="VVU311" s="974"/>
      <c r="VVV311" s="974"/>
      <c r="VVW311" s="974"/>
      <c r="VVX311" s="974"/>
      <c r="VVY311" s="974"/>
      <c r="VVZ311" s="974"/>
      <c r="VWA311" s="974"/>
      <c r="VWB311" s="974"/>
      <c r="VWC311" s="974"/>
      <c r="VWD311" s="974"/>
      <c r="VWE311" s="974"/>
      <c r="VWF311" s="974"/>
      <c r="VWG311" s="974"/>
      <c r="VWH311" s="974"/>
      <c r="VWI311" s="974"/>
      <c r="VWJ311" s="974"/>
      <c r="VWK311" s="974"/>
      <c r="VWL311" s="974"/>
      <c r="VWM311" s="974"/>
      <c r="VWN311" s="974"/>
      <c r="VWO311" s="974"/>
      <c r="VWP311" s="974"/>
      <c r="VWQ311" s="974"/>
      <c r="VWR311" s="974"/>
      <c r="VWS311" s="974"/>
      <c r="VWT311" s="974"/>
      <c r="VWU311" s="974"/>
      <c r="VWV311" s="974"/>
      <c r="VWW311" s="974"/>
      <c r="VWX311" s="974"/>
      <c r="VWY311" s="974"/>
      <c r="VWZ311" s="974"/>
      <c r="VXA311" s="974"/>
      <c r="VXB311" s="974"/>
      <c r="VXC311" s="974"/>
      <c r="VXD311" s="974"/>
      <c r="VXE311" s="974"/>
      <c r="VXF311" s="974"/>
      <c r="VXG311" s="974"/>
      <c r="VXH311" s="974"/>
      <c r="VXI311" s="974"/>
      <c r="VXJ311" s="974"/>
      <c r="VXK311" s="974"/>
      <c r="VXL311" s="974"/>
      <c r="VXM311" s="974"/>
      <c r="VXN311" s="974"/>
      <c r="VXO311" s="974"/>
      <c r="VXP311" s="974"/>
      <c r="VXQ311" s="974"/>
      <c r="VXR311" s="974"/>
      <c r="VXS311" s="974"/>
      <c r="VXT311" s="974"/>
      <c r="VXU311" s="974"/>
      <c r="VXV311" s="974"/>
      <c r="VXW311" s="974"/>
      <c r="VXX311" s="974"/>
      <c r="VXY311" s="974"/>
      <c r="VXZ311" s="974"/>
      <c r="VYA311" s="974"/>
      <c r="VYB311" s="974"/>
      <c r="VYC311" s="974"/>
      <c r="VYD311" s="974"/>
      <c r="VYE311" s="974"/>
      <c r="VYF311" s="974"/>
      <c r="VYG311" s="974"/>
      <c r="VYH311" s="974"/>
      <c r="VYI311" s="974"/>
      <c r="VYJ311" s="974"/>
      <c r="VYK311" s="974"/>
      <c r="VYL311" s="974"/>
      <c r="VYM311" s="974"/>
      <c r="VYN311" s="974"/>
      <c r="VYO311" s="974"/>
      <c r="VYP311" s="974"/>
      <c r="VYQ311" s="974"/>
      <c r="VYR311" s="974"/>
      <c r="VYS311" s="974"/>
      <c r="VYT311" s="974"/>
      <c r="VYU311" s="974"/>
      <c r="VYV311" s="974"/>
      <c r="VYW311" s="974"/>
      <c r="VYX311" s="974"/>
      <c r="VYY311" s="974"/>
      <c r="VYZ311" s="974"/>
      <c r="VZA311" s="974"/>
      <c r="VZB311" s="974"/>
      <c r="VZC311" s="974"/>
      <c r="VZD311" s="974"/>
      <c r="VZE311" s="974"/>
      <c r="VZF311" s="974"/>
      <c r="VZG311" s="974"/>
      <c r="VZH311" s="974"/>
      <c r="VZI311" s="974"/>
      <c r="VZJ311" s="974"/>
      <c r="VZK311" s="974"/>
      <c r="VZL311" s="974"/>
      <c r="VZM311" s="974"/>
      <c r="VZN311" s="974"/>
      <c r="VZO311" s="974"/>
      <c r="VZP311" s="974"/>
      <c r="VZQ311" s="974"/>
      <c r="VZR311" s="974"/>
      <c r="VZS311" s="974"/>
      <c r="VZT311" s="974"/>
      <c r="VZU311" s="974"/>
      <c r="VZV311" s="974"/>
      <c r="VZW311" s="974"/>
      <c r="VZX311" s="974"/>
      <c r="VZY311" s="974"/>
      <c r="VZZ311" s="974"/>
      <c r="WAA311" s="974"/>
      <c r="WAB311" s="974"/>
      <c r="WAC311" s="974"/>
      <c r="WAD311" s="974"/>
      <c r="WAE311" s="974"/>
      <c r="WAF311" s="974"/>
      <c r="WAG311" s="974"/>
      <c r="WAH311" s="974"/>
      <c r="WAI311" s="974"/>
      <c r="WAJ311" s="974"/>
      <c r="WAK311" s="974"/>
      <c r="WAL311" s="974"/>
      <c r="WAM311" s="974"/>
      <c r="WAN311" s="974"/>
      <c r="WAO311" s="974"/>
      <c r="WAP311" s="974"/>
      <c r="WAQ311" s="974"/>
      <c r="WAR311" s="974"/>
      <c r="WAS311" s="974"/>
      <c r="WAT311" s="974"/>
      <c r="WAU311" s="974"/>
      <c r="WAV311" s="974"/>
      <c r="WAW311" s="974"/>
      <c r="WAX311" s="974"/>
      <c r="WAY311" s="974"/>
      <c r="WAZ311" s="974"/>
      <c r="WBA311" s="974"/>
      <c r="WBB311" s="974"/>
      <c r="WBC311" s="974"/>
      <c r="WBD311" s="974"/>
      <c r="WBE311" s="974"/>
      <c r="WBF311" s="974"/>
      <c r="WBG311" s="974"/>
      <c r="WBH311" s="974"/>
      <c r="WBI311" s="974"/>
      <c r="WBJ311" s="974"/>
      <c r="WBK311" s="974"/>
      <c r="WBL311" s="974"/>
      <c r="WBM311" s="974"/>
      <c r="WBN311" s="974"/>
      <c r="WBO311" s="974"/>
      <c r="WBP311" s="974"/>
      <c r="WBQ311" s="974"/>
      <c r="WBR311" s="974"/>
      <c r="WBS311" s="974"/>
      <c r="WBT311" s="974"/>
      <c r="WBU311" s="974"/>
      <c r="WBV311" s="974"/>
      <c r="WBW311" s="974"/>
      <c r="WBX311" s="974"/>
      <c r="WBY311" s="974"/>
      <c r="WBZ311" s="974"/>
      <c r="WCA311" s="974"/>
      <c r="WCB311" s="974"/>
      <c r="WCC311" s="974"/>
      <c r="WCD311" s="974"/>
      <c r="WCE311" s="974"/>
      <c r="WCF311" s="974"/>
      <c r="WCG311" s="974"/>
      <c r="WCH311" s="974"/>
      <c r="WCI311" s="974"/>
      <c r="WCJ311" s="974"/>
      <c r="WCK311" s="974"/>
      <c r="WCL311" s="974"/>
      <c r="WCM311" s="974"/>
      <c r="WCN311" s="974"/>
      <c r="WCO311" s="974"/>
      <c r="WCP311" s="974"/>
      <c r="WCQ311" s="974"/>
      <c r="WCR311" s="974"/>
      <c r="WCS311" s="974"/>
      <c r="WCT311" s="974"/>
      <c r="WCU311" s="974"/>
      <c r="WCV311" s="974"/>
      <c r="WCW311" s="974"/>
      <c r="WCX311" s="974"/>
      <c r="WCY311" s="974"/>
      <c r="WCZ311" s="974"/>
      <c r="WDA311" s="974"/>
      <c r="WDB311" s="974"/>
      <c r="WDC311" s="974"/>
      <c r="WDD311" s="974"/>
      <c r="WDE311" s="974"/>
      <c r="WDF311" s="974"/>
      <c r="WDG311" s="974"/>
      <c r="WDH311" s="974"/>
      <c r="WDI311" s="974"/>
      <c r="WDJ311" s="974"/>
      <c r="WDK311" s="974"/>
      <c r="WDL311" s="974"/>
      <c r="WDM311" s="974"/>
      <c r="WDN311" s="974"/>
      <c r="WDO311" s="974"/>
      <c r="WDP311" s="974"/>
      <c r="WDQ311" s="974"/>
      <c r="WDR311" s="974"/>
      <c r="WDS311" s="974"/>
      <c r="WDT311" s="974"/>
      <c r="WDU311" s="974"/>
      <c r="WDV311" s="974"/>
      <c r="WDW311" s="974"/>
      <c r="WDX311" s="974"/>
      <c r="WDY311" s="974"/>
      <c r="WDZ311" s="974"/>
      <c r="WEA311" s="974"/>
      <c r="WEB311" s="974"/>
      <c r="WEC311" s="974"/>
      <c r="WED311" s="974"/>
      <c r="WEE311" s="974"/>
      <c r="WEF311" s="974"/>
      <c r="WEG311" s="974"/>
      <c r="WEH311" s="974"/>
      <c r="WEI311" s="974"/>
      <c r="WEJ311" s="974"/>
      <c r="WEK311" s="974"/>
      <c r="WEL311" s="974"/>
      <c r="WEM311" s="974"/>
      <c r="WEN311" s="974"/>
      <c r="WEO311" s="974"/>
      <c r="WEP311" s="974"/>
      <c r="WEQ311" s="974"/>
      <c r="WER311" s="974"/>
      <c r="WES311" s="974"/>
      <c r="WET311" s="974"/>
      <c r="WEU311" s="974"/>
      <c r="WEV311" s="974"/>
      <c r="WEW311" s="974"/>
      <c r="WEX311" s="974"/>
      <c r="WEY311" s="974"/>
      <c r="WEZ311" s="974"/>
      <c r="WFA311" s="974"/>
      <c r="WFB311" s="974"/>
      <c r="WFC311" s="974"/>
      <c r="WFD311" s="974"/>
      <c r="WFE311" s="974"/>
      <c r="WFF311" s="974"/>
      <c r="WFG311" s="974"/>
      <c r="WFH311" s="974"/>
      <c r="WFI311" s="974"/>
      <c r="WFJ311" s="974"/>
      <c r="WFK311" s="974"/>
      <c r="WFL311" s="974"/>
      <c r="WFM311" s="974"/>
      <c r="WFN311" s="974"/>
      <c r="WFO311" s="974"/>
      <c r="WFP311" s="974"/>
      <c r="WFQ311" s="974"/>
      <c r="WFR311" s="974"/>
      <c r="WFS311" s="974"/>
      <c r="WFT311" s="974"/>
      <c r="WFU311" s="974"/>
      <c r="WFV311" s="974"/>
      <c r="WFW311" s="974"/>
      <c r="WFX311" s="974"/>
      <c r="WFY311" s="974"/>
      <c r="WFZ311" s="974"/>
      <c r="WGA311" s="974"/>
      <c r="WGB311" s="974"/>
      <c r="WGC311" s="974"/>
      <c r="WGD311" s="974"/>
      <c r="WGE311" s="974"/>
      <c r="WGF311" s="974"/>
      <c r="WGG311" s="974"/>
      <c r="WGH311" s="974"/>
      <c r="WGI311" s="974"/>
      <c r="WGJ311" s="974"/>
      <c r="WGK311" s="974"/>
      <c r="WGL311" s="974"/>
      <c r="WGM311" s="974"/>
      <c r="WGN311" s="974"/>
      <c r="WGO311" s="974"/>
      <c r="WGP311" s="974"/>
      <c r="WGQ311" s="974"/>
      <c r="WGR311" s="974"/>
      <c r="WGS311" s="974"/>
      <c r="WGT311" s="974"/>
      <c r="WGU311" s="974"/>
      <c r="WGV311" s="974"/>
      <c r="WGW311" s="974"/>
      <c r="WGX311" s="974"/>
      <c r="WGY311" s="974"/>
      <c r="WGZ311" s="974"/>
      <c r="WHA311" s="974"/>
      <c r="WHB311" s="974"/>
      <c r="WHC311" s="974"/>
      <c r="WHD311" s="974"/>
      <c r="WHE311" s="974"/>
      <c r="WHF311" s="974"/>
      <c r="WHG311" s="974"/>
      <c r="WHH311" s="974"/>
      <c r="WHI311" s="974"/>
      <c r="WHJ311" s="974"/>
      <c r="WHK311" s="974"/>
      <c r="WHL311" s="974"/>
      <c r="WHM311" s="974"/>
      <c r="WHN311" s="974"/>
      <c r="WHO311" s="974"/>
      <c r="WHP311" s="974"/>
      <c r="WHQ311" s="974"/>
      <c r="WHR311" s="974"/>
      <c r="WHS311" s="974"/>
      <c r="WHT311" s="974"/>
      <c r="WHU311" s="974"/>
      <c r="WHV311" s="974"/>
      <c r="WHW311" s="974"/>
      <c r="WHX311" s="974"/>
      <c r="WHY311" s="974"/>
      <c r="WHZ311" s="974"/>
      <c r="WIA311" s="974"/>
      <c r="WIB311" s="974"/>
      <c r="WIC311" s="974"/>
      <c r="WID311" s="974"/>
      <c r="WIE311" s="974"/>
      <c r="WIF311" s="974"/>
      <c r="WIG311" s="974"/>
      <c r="WIH311" s="974"/>
      <c r="WII311" s="974"/>
      <c r="WIJ311" s="974"/>
      <c r="WIK311" s="974"/>
      <c r="WIL311" s="974"/>
      <c r="WIM311" s="974"/>
      <c r="WIN311" s="974"/>
      <c r="WIO311" s="974"/>
      <c r="WIP311" s="974"/>
      <c r="WIQ311" s="974"/>
      <c r="WIR311" s="974"/>
      <c r="WIS311" s="974"/>
      <c r="WIT311" s="974"/>
      <c r="WIU311" s="974"/>
      <c r="WIV311" s="974"/>
      <c r="WIW311" s="974"/>
      <c r="WIX311" s="974"/>
      <c r="WIY311" s="974"/>
      <c r="WIZ311" s="974"/>
      <c r="WJA311" s="974"/>
      <c r="WJB311" s="974"/>
      <c r="WJC311" s="974"/>
      <c r="WJD311" s="974"/>
      <c r="WJE311" s="974"/>
      <c r="WJF311" s="974"/>
      <c r="WJG311" s="974"/>
      <c r="WJH311" s="974"/>
      <c r="WJI311" s="974"/>
      <c r="WJJ311" s="974"/>
      <c r="WJK311" s="974"/>
      <c r="WJL311" s="974"/>
      <c r="WJM311" s="974"/>
      <c r="WJN311" s="974"/>
      <c r="WJO311" s="974"/>
      <c r="WJP311" s="974"/>
      <c r="WJQ311" s="974"/>
      <c r="WJR311" s="974"/>
      <c r="WJS311" s="974"/>
      <c r="WJT311" s="974"/>
      <c r="WJU311" s="974"/>
      <c r="WJV311" s="974"/>
      <c r="WJW311" s="974"/>
      <c r="WJX311" s="974"/>
      <c r="WJY311" s="974"/>
      <c r="WJZ311" s="974"/>
      <c r="WKA311" s="974"/>
      <c r="WKB311" s="974"/>
      <c r="WKC311" s="974"/>
      <c r="WKD311" s="974"/>
      <c r="WKE311" s="974"/>
      <c r="WKF311" s="974"/>
      <c r="WKG311" s="974"/>
      <c r="WKH311" s="974"/>
      <c r="WKI311" s="974"/>
      <c r="WKJ311" s="974"/>
      <c r="WKK311" s="974"/>
      <c r="WKL311" s="974"/>
      <c r="WKM311" s="974"/>
      <c r="WKN311" s="974"/>
      <c r="WKO311" s="974"/>
      <c r="WKP311" s="974"/>
      <c r="WKQ311" s="974"/>
      <c r="WKR311" s="974"/>
      <c r="WKS311" s="974"/>
      <c r="WKT311" s="974"/>
      <c r="WKU311" s="974"/>
      <c r="WKV311" s="974"/>
      <c r="WKW311" s="974"/>
      <c r="WKX311" s="974"/>
      <c r="WKY311" s="974"/>
      <c r="WKZ311" s="974"/>
      <c r="WLA311" s="974"/>
      <c r="WLB311" s="974"/>
      <c r="WLC311" s="974"/>
      <c r="WLD311" s="974"/>
      <c r="WLE311" s="974"/>
      <c r="WLF311" s="974"/>
      <c r="WLG311" s="974"/>
      <c r="WLH311" s="974"/>
      <c r="WLI311" s="974"/>
      <c r="WLJ311" s="974"/>
      <c r="WLK311" s="974"/>
      <c r="WLL311" s="974"/>
      <c r="WLM311" s="974"/>
      <c r="WLN311" s="974"/>
      <c r="WLO311" s="974"/>
      <c r="WLP311" s="974"/>
      <c r="WLQ311" s="974"/>
      <c r="WLR311" s="974"/>
      <c r="WLS311" s="974"/>
      <c r="WLT311" s="974"/>
      <c r="WLU311" s="974"/>
      <c r="WLV311" s="974"/>
      <c r="WLW311" s="974"/>
      <c r="WLX311" s="974"/>
      <c r="WLY311" s="974"/>
      <c r="WLZ311" s="974"/>
      <c r="WMA311" s="974"/>
      <c r="WMB311" s="974"/>
      <c r="WMC311" s="974"/>
      <c r="WMD311" s="974"/>
      <c r="WME311" s="974"/>
      <c r="WMF311" s="974"/>
      <c r="WMG311" s="974"/>
      <c r="WMH311" s="974"/>
      <c r="WMI311" s="974"/>
      <c r="WMJ311" s="974"/>
      <c r="WMK311" s="974"/>
      <c r="WML311" s="974"/>
      <c r="WMM311" s="974"/>
      <c r="WMN311" s="974"/>
      <c r="WMO311" s="974"/>
      <c r="WMP311" s="974"/>
      <c r="WMQ311" s="974"/>
      <c r="WMR311" s="974"/>
      <c r="WMS311" s="974"/>
      <c r="WMT311" s="974"/>
      <c r="WMU311" s="974"/>
      <c r="WMV311" s="974"/>
      <c r="WMW311" s="974"/>
      <c r="WMX311" s="974"/>
      <c r="WMY311" s="974"/>
      <c r="WMZ311" s="974"/>
      <c r="WNA311" s="974"/>
      <c r="WNB311" s="974"/>
      <c r="WNC311" s="974"/>
      <c r="WND311" s="974"/>
      <c r="WNE311" s="974"/>
      <c r="WNF311" s="974"/>
      <c r="WNG311" s="974"/>
      <c r="WNH311" s="974"/>
      <c r="WNI311" s="974"/>
      <c r="WNJ311" s="974"/>
      <c r="WNK311" s="974"/>
      <c r="WNL311" s="974"/>
      <c r="WNM311" s="974"/>
      <c r="WNN311" s="974"/>
      <c r="WNO311" s="974"/>
      <c r="WNP311" s="974"/>
      <c r="WNQ311" s="974"/>
      <c r="WNR311" s="974"/>
      <c r="WNS311" s="974"/>
      <c r="WNT311" s="974"/>
      <c r="WNU311" s="974"/>
      <c r="WNV311" s="974"/>
      <c r="WNW311" s="974"/>
      <c r="WNX311" s="974"/>
      <c r="WNY311" s="974"/>
      <c r="WNZ311" s="974"/>
      <c r="WOA311" s="974"/>
      <c r="WOB311" s="974"/>
      <c r="WOC311" s="974"/>
      <c r="WOD311" s="974"/>
      <c r="WOE311" s="974"/>
      <c r="WOF311" s="974"/>
      <c r="WOG311" s="974"/>
      <c r="WOH311" s="974"/>
      <c r="WOI311" s="974"/>
      <c r="WOJ311" s="974"/>
      <c r="WOK311" s="974"/>
      <c r="WOL311" s="974"/>
      <c r="WOM311" s="974"/>
      <c r="WON311" s="974"/>
      <c r="WOO311" s="974"/>
      <c r="WOP311" s="974"/>
      <c r="WOQ311" s="974"/>
      <c r="WOR311" s="974"/>
      <c r="WOS311" s="974"/>
      <c r="WOT311" s="974"/>
      <c r="WOU311" s="974"/>
      <c r="WOV311" s="974"/>
      <c r="WOW311" s="974"/>
      <c r="WOX311" s="974"/>
      <c r="WOY311" s="974"/>
      <c r="WOZ311" s="974"/>
      <c r="WPA311" s="974"/>
      <c r="WPB311" s="974"/>
      <c r="WPC311" s="974"/>
      <c r="WPD311" s="974"/>
      <c r="WPE311" s="974"/>
      <c r="WPF311" s="974"/>
      <c r="WPG311" s="974"/>
      <c r="WPH311" s="974"/>
      <c r="WPI311" s="974"/>
      <c r="WPJ311" s="974"/>
      <c r="WPK311" s="974"/>
      <c r="WPL311" s="974"/>
      <c r="WPM311" s="974"/>
      <c r="WPN311" s="974"/>
      <c r="WPO311" s="974"/>
      <c r="WPP311" s="974"/>
      <c r="WPQ311" s="974"/>
      <c r="WPR311" s="974"/>
      <c r="WPS311" s="974"/>
      <c r="WPT311" s="974"/>
      <c r="WPU311" s="974"/>
      <c r="WPV311" s="974"/>
      <c r="WPW311" s="974"/>
      <c r="WPX311" s="974"/>
      <c r="WPY311" s="974"/>
      <c r="WPZ311" s="974"/>
      <c r="WQA311" s="974"/>
      <c r="WQB311" s="974"/>
      <c r="WQC311" s="974"/>
      <c r="WQD311" s="974"/>
      <c r="WQE311" s="974"/>
      <c r="WQF311" s="974"/>
      <c r="WQG311" s="974"/>
      <c r="WQH311" s="974"/>
      <c r="WQI311" s="974"/>
      <c r="WQJ311" s="974"/>
      <c r="WQK311" s="974"/>
      <c r="WQL311" s="974"/>
      <c r="WQM311" s="974"/>
      <c r="WQN311" s="974"/>
      <c r="WQO311" s="974"/>
      <c r="WQP311" s="974"/>
      <c r="WQQ311" s="974"/>
      <c r="WQR311" s="974"/>
      <c r="WQS311" s="974"/>
      <c r="WQT311" s="974"/>
      <c r="WQU311" s="974"/>
      <c r="WQV311" s="974"/>
      <c r="WQW311" s="974"/>
      <c r="WQX311" s="974"/>
      <c r="WQY311" s="974"/>
      <c r="WQZ311" s="974"/>
      <c r="WRA311" s="974"/>
      <c r="WRB311" s="974"/>
      <c r="WRC311" s="974"/>
      <c r="WRD311" s="974"/>
      <c r="WRE311" s="974"/>
      <c r="WRF311" s="974"/>
      <c r="WRG311" s="974"/>
      <c r="WRH311" s="974"/>
      <c r="WRI311" s="974"/>
      <c r="WRJ311" s="974"/>
      <c r="WRK311" s="974"/>
      <c r="WRL311" s="974"/>
      <c r="WRM311" s="974"/>
      <c r="WRN311" s="974"/>
      <c r="WRO311" s="974"/>
      <c r="WRP311" s="974"/>
      <c r="WRQ311" s="974"/>
      <c r="WRR311" s="974"/>
      <c r="WRS311" s="974"/>
      <c r="WRT311" s="974"/>
      <c r="WRU311" s="974"/>
      <c r="WRV311" s="974"/>
      <c r="WRW311" s="974"/>
      <c r="WRX311" s="974"/>
      <c r="WRY311" s="974"/>
      <c r="WRZ311" s="974"/>
      <c r="WSA311" s="974"/>
      <c r="WSB311" s="974"/>
      <c r="WSC311" s="974"/>
      <c r="WSD311" s="974"/>
      <c r="WSE311" s="974"/>
      <c r="WSF311" s="974"/>
      <c r="WSG311" s="974"/>
      <c r="WSH311" s="974"/>
      <c r="WSI311" s="974"/>
      <c r="WSJ311" s="974"/>
      <c r="WSK311" s="974"/>
      <c r="WSL311" s="974"/>
      <c r="WSM311" s="974"/>
      <c r="WSN311" s="974"/>
      <c r="WSO311" s="974"/>
      <c r="WSP311" s="974"/>
      <c r="WSQ311" s="974"/>
      <c r="WSR311" s="974"/>
      <c r="WSS311" s="974"/>
      <c r="WST311" s="974"/>
      <c r="WSU311" s="974"/>
      <c r="WSV311" s="974"/>
      <c r="WSW311" s="974"/>
      <c r="WSX311" s="974"/>
      <c r="WSY311" s="974"/>
      <c r="WSZ311" s="974"/>
      <c r="WTA311" s="974"/>
      <c r="WTB311" s="974"/>
      <c r="WTC311" s="974"/>
      <c r="WTD311" s="974"/>
      <c r="WTE311" s="974"/>
      <c r="WTF311" s="974"/>
      <c r="WTG311" s="974"/>
      <c r="WTH311" s="974"/>
      <c r="WTI311" s="974"/>
      <c r="WTJ311" s="974"/>
      <c r="WTK311" s="974"/>
      <c r="WTL311" s="974"/>
      <c r="WTM311" s="974"/>
      <c r="WTN311" s="974"/>
      <c r="WTO311" s="974"/>
      <c r="WTP311" s="974"/>
      <c r="WTQ311" s="974"/>
      <c r="WTR311" s="974"/>
      <c r="WTS311" s="974"/>
      <c r="WTT311" s="974"/>
      <c r="WTU311" s="974"/>
      <c r="WTV311" s="974"/>
      <c r="WTW311" s="974"/>
      <c r="WTX311" s="974"/>
      <c r="WTY311" s="974"/>
      <c r="WTZ311" s="974"/>
      <c r="WUA311" s="974"/>
      <c r="WUB311" s="974"/>
      <c r="WUC311" s="974"/>
      <c r="WUD311" s="974"/>
      <c r="WUE311" s="974"/>
      <c r="WUF311" s="974"/>
      <c r="WUG311" s="974"/>
      <c r="WUH311" s="974"/>
      <c r="WUI311" s="974"/>
      <c r="WUJ311" s="974"/>
      <c r="WUK311" s="974"/>
      <c r="WUL311" s="974"/>
      <c r="WUM311" s="974"/>
      <c r="WUN311" s="974"/>
      <c r="WUO311" s="974"/>
      <c r="WUP311" s="974"/>
      <c r="WUQ311" s="974"/>
      <c r="WUR311" s="974"/>
      <c r="WUS311" s="974"/>
      <c r="WUT311" s="974"/>
      <c r="WUU311" s="974"/>
      <c r="WUV311" s="974"/>
      <c r="WUW311" s="974"/>
      <c r="WUX311" s="974"/>
      <c r="WUY311" s="974"/>
      <c r="WUZ311" s="974"/>
      <c r="WVA311" s="974"/>
      <c r="WVB311" s="974"/>
      <c r="WVC311" s="974"/>
      <c r="WVD311" s="974"/>
      <c r="WVE311" s="974"/>
      <c r="WVF311" s="974"/>
      <c r="WVG311" s="974"/>
      <c r="WVH311" s="974"/>
      <c r="WVI311" s="974"/>
      <c r="WVJ311" s="974"/>
      <c r="WVK311" s="974"/>
      <c r="WVL311" s="974"/>
      <c r="WVM311" s="974"/>
      <c r="WVN311" s="974"/>
      <c r="WVO311" s="974"/>
      <c r="WVP311" s="974"/>
      <c r="WVQ311" s="974"/>
      <c r="WVR311" s="974"/>
      <c r="WVS311" s="974"/>
      <c r="WVT311" s="974"/>
      <c r="WVU311" s="974"/>
      <c r="WVV311" s="974"/>
      <c r="WVW311" s="974"/>
      <c r="WVX311" s="974"/>
      <c r="WVY311" s="974"/>
      <c r="WVZ311" s="974"/>
      <c r="WWA311" s="974"/>
      <c r="WWB311" s="974"/>
      <c r="WWC311" s="974"/>
      <c r="WWD311" s="974"/>
      <c r="WWE311" s="974"/>
      <c r="WWF311" s="974"/>
      <c r="WWG311" s="974"/>
      <c r="WWH311" s="974"/>
      <c r="WWI311" s="974"/>
      <c r="WWJ311" s="974"/>
      <c r="WWK311" s="974"/>
      <c r="WWL311" s="974"/>
      <c r="WWM311" s="974"/>
      <c r="WWN311" s="974"/>
      <c r="WWO311" s="974"/>
      <c r="WWP311" s="974"/>
      <c r="WWQ311" s="974"/>
      <c r="WWR311" s="974"/>
      <c r="WWS311" s="974"/>
      <c r="WWT311" s="974"/>
      <c r="WWU311" s="974"/>
      <c r="WWV311" s="974"/>
      <c r="WWW311" s="974"/>
      <c r="WWX311" s="974"/>
      <c r="WWY311" s="974"/>
      <c r="WWZ311" s="974"/>
      <c r="WXA311" s="974"/>
      <c r="WXB311" s="974"/>
      <c r="WXC311" s="974"/>
      <c r="WXD311" s="974"/>
      <c r="WXE311" s="974"/>
      <c r="WXF311" s="974"/>
      <c r="WXG311" s="974"/>
      <c r="WXH311" s="974"/>
      <c r="WXI311" s="974"/>
      <c r="WXJ311" s="974"/>
      <c r="WXK311" s="974"/>
      <c r="WXL311" s="974"/>
      <c r="WXM311" s="974"/>
      <c r="WXN311" s="974"/>
      <c r="WXO311" s="974"/>
      <c r="WXP311" s="974"/>
      <c r="WXQ311" s="974"/>
      <c r="WXR311" s="974"/>
      <c r="WXS311" s="974"/>
      <c r="WXT311" s="974"/>
      <c r="WXU311" s="974"/>
      <c r="WXV311" s="974"/>
      <c r="WXW311" s="974"/>
      <c r="WXX311" s="974"/>
      <c r="WXY311" s="974"/>
      <c r="WXZ311" s="974"/>
      <c r="WYA311" s="974"/>
      <c r="WYB311" s="974"/>
      <c r="WYC311" s="974"/>
      <c r="WYD311" s="974"/>
      <c r="WYE311" s="974"/>
      <c r="WYF311" s="974"/>
      <c r="WYG311" s="974"/>
      <c r="WYH311" s="974"/>
      <c r="WYI311" s="974"/>
      <c r="WYJ311" s="974"/>
      <c r="WYK311" s="974"/>
      <c r="WYL311" s="974"/>
      <c r="WYM311" s="974"/>
      <c r="WYN311" s="974"/>
      <c r="WYO311" s="974"/>
      <c r="WYP311" s="974"/>
      <c r="WYQ311" s="974"/>
      <c r="WYR311" s="974"/>
      <c r="WYS311" s="974"/>
      <c r="WYT311" s="974"/>
      <c r="WYU311" s="974"/>
      <c r="WYV311" s="974"/>
      <c r="WYW311" s="974"/>
      <c r="WYX311" s="974"/>
      <c r="WYY311" s="974"/>
      <c r="WYZ311" s="974"/>
      <c r="WZA311" s="974"/>
      <c r="WZB311" s="974"/>
      <c r="WZC311" s="974"/>
      <c r="WZD311" s="974"/>
      <c r="WZE311" s="974"/>
      <c r="WZF311" s="974"/>
      <c r="WZG311" s="974"/>
      <c r="WZH311" s="974"/>
      <c r="WZI311" s="974"/>
      <c r="WZJ311" s="974"/>
      <c r="WZK311" s="974"/>
      <c r="WZL311" s="974"/>
      <c r="WZM311" s="974"/>
      <c r="WZN311" s="974"/>
      <c r="WZO311" s="974"/>
      <c r="WZP311" s="974"/>
      <c r="WZQ311" s="974"/>
      <c r="WZR311" s="974"/>
      <c r="WZS311" s="974"/>
      <c r="WZT311" s="974"/>
      <c r="WZU311" s="974"/>
      <c r="WZV311" s="974"/>
      <c r="WZW311" s="974"/>
      <c r="WZX311" s="974"/>
      <c r="WZY311" s="974"/>
      <c r="WZZ311" s="974"/>
      <c r="XAA311" s="974"/>
      <c r="XAB311" s="974"/>
      <c r="XAC311" s="974"/>
      <c r="XAD311" s="974"/>
      <c r="XAE311" s="974"/>
      <c r="XAF311" s="974"/>
      <c r="XAG311" s="974"/>
      <c r="XAH311" s="974"/>
      <c r="XAI311" s="974"/>
      <c r="XAJ311" s="974"/>
      <c r="XAK311" s="974"/>
      <c r="XAL311" s="974"/>
      <c r="XAM311" s="974"/>
      <c r="XAN311" s="974"/>
      <c r="XAO311" s="974"/>
      <c r="XAP311" s="974"/>
      <c r="XAQ311" s="974"/>
      <c r="XAR311" s="974"/>
      <c r="XAS311" s="974"/>
      <c r="XAT311" s="974"/>
      <c r="XAU311" s="974"/>
      <c r="XAV311" s="974"/>
      <c r="XAW311" s="974"/>
      <c r="XAX311" s="974"/>
      <c r="XAY311" s="974"/>
      <c r="XAZ311" s="974"/>
      <c r="XBA311" s="974"/>
      <c r="XBB311" s="974"/>
      <c r="XBC311" s="974"/>
      <c r="XBD311" s="974"/>
      <c r="XBE311" s="974"/>
      <c r="XBF311" s="974"/>
      <c r="XBG311" s="974"/>
      <c r="XBH311" s="974"/>
      <c r="XBI311" s="974"/>
      <c r="XBJ311" s="974"/>
      <c r="XBK311" s="974"/>
      <c r="XBL311" s="974"/>
      <c r="XBM311" s="974"/>
      <c r="XBN311" s="974"/>
      <c r="XBO311" s="974"/>
      <c r="XBP311" s="974"/>
      <c r="XBQ311" s="974"/>
      <c r="XBR311" s="974"/>
      <c r="XBS311" s="974"/>
      <c r="XBT311" s="974"/>
      <c r="XBU311" s="974"/>
      <c r="XBV311" s="974"/>
      <c r="XBW311" s="974"/>
      <c r="XBX311" s="974"/>
      <c r="XBY311" s="974"/>
      <c r="XBZ311" s="974"/>
      <c r="XCA311" s="974"/>
      <c r="XCB311" s="974"/>
      <c r="XCC311" s="974"/>
      <c r="XCD311" s="974"/>
      <c r="XCE311" s="974"/>
      <c r="XCF311" s="974"/>
      <c r="XCG311" s="974"/>
      <c r="XCH311" s="974"/>
      <c r="XCI311" s="974"/>
      <c r="XCJ311" s="974"/>
      <c r="XCK311" s="974"/>
      <c r="XCL311" s="974"/>
      <c r="XCM311" s="974"/>
      <c r="XCN311" s="974"/>
      <c r="XCO311" s="974"/>
      <c r="XCP311" s="974"/>
      <c r="XCQ311" s="974"/>
      <c r="XCR311" s="974"/>
      <c r="XCS311" s="974"/>
      <c r="XCT311" s="974"/>
      <c r="XCU311" s="974"/>
      <c r="XCV311" s="974"/>
      <c r="XCW311" s="974"/>
      <c r="XCX311" s="974"/>
      <c r="XCY311" s="974"/>
      <c r="XCZ311" s="974"/>
      <c r="XDA311" s="974"/>
      <c r="XDB311" s="974"/>
      <c r="XDC311" s="974"/>
      <c r="XDD311" s="974"/>
      <c r="XDE311" s="974"/>
      <c r="XDF311" s="974"/>
      <c r="XDG311" s="974"/>
      <c r="XDH311" s="974"/>
      <c r="XDI311" s="974"/>
      <c r="XDJ311" s="974"/>
      <c r="XDK311" s="974"/>
      <c r="XDL311" s="974"/>
      <c r="XDM311" s="974"/>
      <c r="XDN311" s="974"/>
      <c r="XDO311" s="974"/>
      <c r="XDP311" s="974"/>
      <c r="XDQ311" s="974"/>
      <c r="XDR311" s="974"/>
      <c r="XDS311" s="974"/>
      <c r="XDT311" s="974"/>
      <c r="XDU311" s="974"/>
      <c r="XDV311" s="974"/>
      <c r="XDW311" s="974"/>
      <c r="XDX311" s="974"/>
      <c r="XDY311" s="974"/>
      <c r="XDZ311" s="974"/>
      <c r="XEA311" s="974"/>
      <c r="XEB311" s="974"/>
      <c r="XEC311" s="974"/>
      <c r="XED311" s="974"/>
      <c r="XEE311" s="974"/>
      <c r="XEF311" s="974"/>
      <c r="XEG311" s="974"/>
      <c r="XEH311" s="974"/>
      <c r="XEI311" s="974"/>
      <c r="XEJ311" s="974"/>
      <c r="XEK311" s="974"/>
      <c r="XEL311" s="974"/>
      <c r="XEM311" s="974"/>
      <c r="XEN311" s="974"/>
      <c r="XEO311" s="974"/>
      <c r="XEP311" s="974"/>
      <c r="XEQ311" s="974"/>
      <c r="XER311" s="974"/>
      <c r="XES311" s="974"/>
      <c r="XET311" s="974"/>
      <c r="XEU311" s="974"/>
      <c r="XEV311" s="974"/>
      <c r="XEW311" s="974"/>
      <c r="XEX311" s="974"/>
      <c r="XEY311" s="974"/>
      <c r="XEZ311" s="974"/>
      <c r="XFA311" s="974"/>
      <c r="XFB311" s="974"/>
      <c r="XFC311" s="974"/>
      <c r="XFD311" s="974"/>
    </row>
    <row r="312" spans="1:16384" x14ac:dyDescent="0.2">
      <c r="A312" s="974"/>
      <c r="B312" s="974"/>
      <c r="C312" s="974"/>
      <c r="D312" s="974"/>
      <c r="E312" s="974"/>
      <c r="F312" s="974"/>
      <c r="G312" s="974"/>
      <c r="H312" s="974"/>
      <c r="I312" s="974"/>
      <c r="J312" s="974"/>
      <c r="K312" s="974"/>
      <c r="L312" s="974"/>
      <c r="M312" s="974"/>
      <c r="N312" s="974"/>
      <c r="O312" s="974"/>
      <c r="P312" s="974"/>
      <c r="Q312" s="974"/>
      <c r="R312" s="974"/>
      <c r="S312" s="974"/>
      <c r="T312" s="974"/>
      <c r="U312" s="974"/>
      <c r="V312" s="974"/>
      <c r="W312" s="974"/>
      <c r="X312" s="974"/>
      <c r="Y312" s="974"/>
      <c r="Z312" s="974"/>
      <c r="AA312" s="974"/>
      <c r="AB312" s="974"/>
      <c r="AC312" s="974"/>
      <c r="AD312" s="974"/>
      <c r="AE312" s="974"/>
      <c r="AF312" s="974"/>
      <c r="AG312" s="974"/>
      <c r="AH312" s="974"/>
      <c r="AI312" s="974"/>
      <c r="AJ312" s="974"/>
      <c r="AK312" s="974"/>
      <c r="AL312" s="974"/>
      <c r="AM312" s="974"/>
      <c r="AN312" s="974"/>
      <c r="AO312" s="974"/>
      <c r="AP312" s="974"/>
      <c r="AQ312" s="974"/>
      <c r="AR312" s="974"/>
      <c r="AS312" s="974"/>
      <c r="AT312" s="974"/>
      <c r="AU312" s="974"/>
      <c r="AV312" s="974"/>
      <c r="AW312" s="974"/>
      <c r="AX312" s="974"/>
      <c r="AY312" s="974"/>
      <c r="AZ312" s="974"/>
      <c r="BA312" s="974"/>
      <c r="BB312" s="974"/>
      <c r="BC312" s="974"/>
      <c r="BD312" s="974"/>
      <c r="BE312" s="974"/>
      <c r="BF312" s="974"/>
      <c r="BG312" s="974"/>
      <c r="BH312" s="974"/>
      <c r="BI312" s="974"/>
      <c r="BJ312" s="974"/>
      <c r="BK312" s="974"/>
      <c r="BL312" s="974"/>
      <c r="BM312" s="974"/>
      <c r="BN312" s="974"/>
      <c r="BO312" s="974"/>
      <c r="BP312" s="974"/>
      <c r="BQ312" s="974"/>
      <c r="BR312" s="974"/>
      <c r="BS312" s="974"/>
      <c r="BT312" s="974"/>
      <c r="BU312" s="974"/>
      <c r="BV312" s="974"/>
      <c r="BW312" s="974"/>
      <c r="BX312" s="974"/>
      <c r="BY312" s="974"/>
      <c r="BZ312" s="974"/>
      <c r="CA312" s="974"/>
      <c r="CB312" s="974"/>
      <c r="CC312" s="974"/>
      <c r="CD312" s="974"/>
      <c r="CE312" s="974"/>
      <c r="CF312" s="974"/>
      <c r="CG312" s="974"/>
      <c r="CH312" s="974"/>
      <c r="CI312" s="974"/>
      <c r="CJ312" s="974"/>
      <c r="CK312" s="974"/>
      <c r="CL312" s="974"/>
      <c r="CM312" s="974"/>
      <c r="CN312" s="974"/>
      <c r="CO312" s="974"/>
      <c r="CP312" s="974"/>
      <c r="CQ312" s="974"/>
      <c r="CR312" s="974"/>
      <c r="CS312" s="974"/>
      <c r="CT312" s="974"/>
      <c r="CU312" s="974"/>
      <c r="CV312" s="974"/>
      <c r="CW312" s="974"/>
      <c r="CX312" s="974"/>
      <c r="CY312" s="974"/>
      <c r="CZ312" s="974"/>
      <c r="DA312" s="974"/>
      <c r="DB312" s="974"/>
      <c r="DC312" s="974"/>
      <c r="DD312" s="974"/>
      <c r="DE312" s="974"/>
      <c r="DF312" s="974"/>
      <c r="DG312" s="974"/>
      <c r="DH312" s="974"/>
      <c r="DI312" s="974"/>
      <c r="DJ312" s="974"/>
      <c r="DK312" s="974"/>
      <c r="DL312" s="974"/>
      <c r="DM312" s="974"/>
      <c r="DN312" s="974"/>
      <c r="DO312" s="974"/>
      <c r="DP312" s="974"/>
      <c r="DQ312" s="974"/>
      <c r="DR312" s="974"/>
      <c r="DS312" s="974"/>
      <c r="DT312" s="974"/>
      <c r="DU312" s="974"/>
      <c r="DV312" s="974"/>
      <c r="DW312" s="974"/>
      <c r="DX312" s="974"/>
      <c r="DY312" s="974"/>
      <c r="DZ312" s="974"/>
      <c r="EA312" s="974"/>
      <c r="EB312" s="974"/>
      <c r="EC312" s="974"/>
      <c r="ED312" s="974"/>
      <c r="EE312" s="974"/>
      <c r="EF312" s="974"/>
      <c r="EG312" s="974"/>
      <c r="EH312" s="974"/>
      <c r="EI312" s="974"/>
      <c r="EJ312" s="974"/>
      <c r="EK312" s="974"/>
      <c r="EL312" s="974"/>
      <c r="EM312" s="974"/>
      <c r="EN312" s="974"/>
      <c r="EO312" s="974"/>
      <c r="EP312" s="974"/>
      <c r="EQ312" s="974"/>
      <c r="ER312" s="974"/>
      <c r="ES312" s="974"/>
      <c r="ET312" s="974"/>
      <c r="EU312" s="974"/>
      <c r="EV312" s="974"/>
      <c r="EW312" s="974"/>
      <c r="EX312" s="974"/>
      <c r="EY312" s="974"/>
      <c r="EZ312" s="974"/>
      <c r="FA312" s="974"/>
      <c r="FB312" s="974"/>
      <c r="FC312" s="974"/>
      <c r="FD312" s="974"/>
      <c r="FE312" s="974"/>
      <c r="FF312" s="974"/>
      <c r="FG312" s="974"/>
      <c r="FH312" s="974"/>
      <c r="FI312" s="974"/>
      <c r="FJ312" s="974"/>
      <c r="FK312" s="974"/>
      <c r="FL312" s="974"/>
      <c r="FM312" s="974"/>
      <c r="FN312" s="974"/>
      <c r="FO312" s="974"/>
      <c r="FP312" s="974"/>
      <c r="FQ312" s="974"/>
      <c r="FR312" s="974"/>
      <c r="FS312" s="974"/>
      <c r="FT312" s="974"/>
      <c r="FU312" s="974"/>
      <c r="FV312" s="974"/>
      <c r="FW312" s="974"/>
      <c r="FX312" s="974"/>
      <c r="FY312" s="974"/>
      <c r="FZ312" s="974"/>
      <c r="GA312" s="974"/>
      <c r="GB312" s="974"/>
      <c r="GC312" s="974"/>
      <c r="GD312" s="974"/>
      <c r="GE312" s="974"/>
      <c r="GF312" s="974"/>
      <c r="GG312" s="974"/>
      <c r="GH312" s="974"/>
      <c r="GI312" s="974"/>
      <c r="GJ312" s="974"/>
      <c r="GK312" s="974"/>
      <c r="GL312" s="974"/>
      <c r="GM312" s="974"/>
      <c r="GN312" s="974"/>
      <c r="GO312" s="974"/>
      <c r="GP312" s="974"/>
      <c r="GQ312" s="974"/>
      <c r="GR312" s="974"/>
      <c r="GS312" s="974"/>
      <c r="GT312" s="974"/>
      <c r="GU312" s="974"/>
      <c r="GV312" s="974"/>
      <c r="GW312" s="974"/>
      <c r="GX312" s="974"/>
      <c r="GY312" s="974"/>
      <c r="GZ312" s="974"/>
      <c r="HA312" s="974"/>
      <c r="HB312" s="974"/>
      <c r="HC312" s="974"/>
      <c r="HD312" s="974"/>
      <c r="HE312" s="974"/>
      <c r="HF312" s="974"/>
      <c r="HG312" s="974"/>
      <c r="HH312" s="974"/>
      <c r="HI312" s="974"/>
      <c r="HJ312" s="974"/>
      <c r="HK312" s="974"/>
      <c r="HL312" s="974"/>
      <c r="HM312" s="974"/>
      <c r="HN312" s="974"/>
      <c r="HO312" s="974"/>
      <c r="HP312" s="974"/>
      <c r="HQ312" s="974"/>
      <c r="HR312" s="974"/>
      <c r="HS312" s="974"/>
      <c r="HT312" s="974"/>
      <c r="HU312" s="974"/>
      <c r="HV312" s="974"/>
      <c r="HW312" s="974"/>
      <c r="HX312" s="974"/>
      <c r="HY312" s="974"/>
      <c r="HZ312" s="974"/>
      <c r="IA312" s="974"/>
      <c r="IB312" s="974"/>
      <c r="IC312" s="974"/>
      <c r="ID312" s="974"/>
      <c r="IE312" s="974"/>
      <c r="IF312" s="974"/>
      <c r="IG312" s="974"/>
      <c r="IH312" s="974"/>
      <c r="II312" s="974"/>
      <c r="IJ312" s="974"/>
      <c r="IK312" s="974"/>
      <c r="IL312" s="974"/>
      <c r="IM312" s="974"/>
      <c r="IN312" s="974"/>
      <c r="IO312" s="974"/>
      <c r="IP312" s="974"/>
      <c r="IQ312" s="974"/>
      <c r="IR312" s="974"/>
      <c r="IS312" s="974"/>
      <c r="IT312" s="974"/>
      <c r="IU312" s="974"/>
      <c r="IV312" s="974"/>
      <c r="IW312" s="974"/>
      <c r="IX312" s="974"/>
      <c r="IY312" s="974"/>
      <c r="IZ312" s="974"/>
      <c r="JA312" s="974"/>
      <c r="JB312" s="974"/>
      <c r="JC312" s="974"/>
      <c r="JD312" s="974"/>
      <c r="JE312" s="974"/>
      <c r="JF312" s="974"/>
      <c r="JG312" s="974"/>
      <c r="JH312" s="974"/>
      <c r="JI312" s="974"/>
      <c r="JJ312" s="974"/>
      <c r="JK312" s="974"/>
      <c r="JL312" s="974"/>
      <c r="JM312" s="974"/>
      <c r="JN312" s="974"/>
      <c r="JO312" s="974"/>
      <c r="JP312" s="974"/>
      <c r="JQ312" s="974"/>
      <c r="JR312" s="974"/>
      <c r="JS312" s="974"/>
      <c r="JT312" s="974"/>
      <c r="JU312" s="974"/>
      <c r="JV312" s="974"/>
      <c r="JW312" s="974"/>
      <c r="JX312" s="974"/>
      <c r="JY312" s="974"/>
      <c r="JZ312" s="974"/>
      <c r="KA312" s="974"/>
      <c r="KB312" s="974"/>
      <c r="KC312" s="974"/>
      <c r="KD312" s="974"/>
      <c r="KE312" s="974"/>
      <c r="KF312" s="974"/>
      <c r="KG312" s="974"/>
      <c r="KH312" s="974"/>
      <c r="KI312" s="974"/>
      <c r="KJ312" s="974"/>
      <c r="KK312" s="974"/>
      <c r="KL312" s="974"/>
      <c r="KM312" s="974"/>
      <c r="KN312" s="974"/>
      <c r="KO312" s="974"/>
      <c r="KP312" s="974"/>
      <c r="KQ312" s="974"/>
      <c r="KR312" s="974"/>
      <c r="KS312" s="974"/>
      <c r="KT312" s="974"/>
      <c r="KU312" s="974"/>
      <c r="KV312" s="974"/>
      <c r="KW312" s="974"/>
      <c r="KX312" s="974"/>
      <c r="KY312" s="974"/>
      <c r="KZ312" s="974"/>
      <c r="LA312" s="974"/>
      <c r="LB312" s="974"/>
      <c r="LC312" s="974"/>
      <c r="LD312" s="974"/>
      <c r="LE312" s="974"/>
      <c r="LF312" s="974"/>
      <c r="LG312" s="974"/>
      <c r="LH312" s="974"/>
      <c r="LI312" s="974"/>
      <c r="LJ312" s="974"/>
      <c r="LK312" s="974"/>
      <c r="LL312" s="974"/>
      <c r="LM312" s="974"/>
      <c r="LN312" s="974"/>
      <c r="LO312" s="974"/>
      <c r="LP312" s="974"/>
      <c r="LQ312" s="974"/>
      <c r="LR312" s="974"/>
      <c r="LS312" s="974"/>
      <c r="LT312" s="974"/>
      <c r="LU312" s="974"/>
      <c r="LV312" s="974"/>
      <c r="LW312" s="974"/>
      <c r="LX312" s="974"/>
      <c r="LY312" s="974"/>
      <c r="LZ312" s="974"/>
      <c r="MA312" s="974"/>
      <c r="MB312" s="974"/>
      <c r="MC312" s="974"/>
      <c r="MD312" s="974"/>
      <c r="ME312" s="974"/>
      <c r="MF312" s="974"/>
      <c r="MG312" s="974"/>
      <c r="MH312" s="974"/>
      <c r="MI312" s="974"/>
      <c r="MJ312" s="974"/>
      <c r="MK312" s="974"/>
      <c r="ML312" s="974"/>
      <c r="MM312" s="974"/>
      <c r="MN312" s="974"/>
      <c r="MO312" s="974"/>
      <c r="MP312" s="974"/>
      <c r="MQ312" s="974"/>
      <c r="MR312" s="974"/>
      <c r="MS312" s="974"/>
      <c r="MT312" s="974"/>
      <c r="MU312" s="974"/>
      <c r="MV312" s="974"/>
      <c r="MW312" s="974"/>
      <c r="MX312" s="974"/>
      <c r="MY312" s="974"/>
      <c r="MZ312" s="974"/>
      <c r="NA312" s="974"/>
      <c r="NB312" s="974"/>
      <c r="NC312" s="974"/>
      <c r="ND312" s="974"/>
      <c r="NE312" s="974"/>
      <c r="NF312" s="974"/>
      <c r="NG312" s="974"/>
      <c r="NH312" s="974"/>
      <c r="NI312" s="974"/>
      <c r="NJ312" s="974"/>
      <c r="NK312" s="974"/>
      <c r="NL312" s="974"/>
      <c r="NM312" s="974"/>
      <c r="NN312" s="974"/>
      <c r="NO312" s="974"/>
      <c r="NP312" s="974"/>
      <c r="NQ312" s="974"/>
      <c r="NR312" s="974"/>
      <c r="NS312" s="974"/>
      <c r="NT312" s="974"/>
      <c r="NU312" s="974"/>
      <c r="NV312" s="974"/>
      <c r="NW312" s="974"/>
      <c r="NX312" s="974"/>
      <c r="NY312" s="974"/>
      <c r="NZ312" s="974"/>
      <c r="OA312" s="974"/>
      <c r="OB312" s="974"/>
      <c r="OC312" s="974"/>
      <c r="OD312" s="974"/>
      <c r="OE312" s="974"/>
      <c r="OF312" s="974"/>
      <c r="OG312" s="974"/>
      <c r="OH312" s="974"/>
      <c r="OI312" s="974"/>
      <c r="OJ312" s="974"/>
      <c r="OK312" s="974"/>
      <c r="OL312" s="974"/>
      <c r="OM312" s="974"/>
      <c r="ON312" s="974"/>
      <c r="OO312" s="974"/>
      <c r="OP312" s="974"/>
      <c r="OQ312" s="974"/>
      <c r="OR312" s="974"/>
      <c r="OS312" s="974"/>
      <c r="OT312" s="974"/>
      <c r="OU312" s="974"/>
      <c r="OV312" s="974"/>
      <c r="OW312" s="974"/>
      <c r="OX312" s="974"/>
      <c r="OY312" s="974"/>
      <c r="OZ312" s="974"/>
      <c r="PA312" s="974"/>
      <c r="PB312" s="974"/>
      <c r="PC312" s="974"/>
      <c r="PD312" s="974"/>
      <c r="PE312" s="974"/>
      <c r="PF312" s="974"/>
      <c r="PG312" s="974"/>
      <c r="PH312" s="974"/>
      <c r="PI312" s="974"/>
      <c r="PJ312" s="974"/>
      <c r="PK312" s="974"/>
      <c r="PL312" s="974"/>
      <c r="PM312" s="974"/>
      <c r="PN312" s="974"/>
      <c r="PO312" s="974"/>
      <c r="PP312" s="974"/>
      <c r="PQ312" s="974"/>
      <c r="PR312" s="974"/>
      <c r="PS312" s="974"/>
      <c r="PT312" s="974"/>
      <c r="PU312" s="974"/>
      <c r="PV312" s="974"/>
      <c r="PW312" s="974"/>
      <c r="PX312" s="974"/>
      <c r="PY312" s="974"/>
      <c r="PZ312" s="974"/>
      <c r="QA312" s="974"/>
      <c r="QB312" s="974"/>
      <c r="QC312" s="974"/>
      <c r="QD312" s="974"/>
      <c r="QE312" s="974"/>
      <c r="QF312" s="974"/>
      <c r="QG312" s="974"/>
      <c r="QH312" s="974"/>
      <c r="QI312" s="974"/>
      <c r="QJ312" s="974"/>
      <c r="QK312" s="974"/>
      <c r="QL312" s="974"/>
      <c r="QM312" s="974"/>
      <c r="QN312" s="974"/>
      <c r="QO312" s="974"/>
      <c r="QP312" s="974"/>
      <c r="QQ312" s="974"/>
      <c r="QR312" s="974"/>
      <c r="QS312" s="974"/>
      <c r="QT312" s="974"/>
      <c r="QU312" s="974"/>
      <c r="QV312" s="974"/>
      <c r="QW312" s="974"/>
      <c r="QX312" s="974"/>
      <c r="QY312" s="974"/>
      <c r="QZ312" s="974"/>
      <c r="RA312" s="974"/>
      <c r="RB312" s="974"/>
      <c r="RC312" s="974"/>
      <c r="RD312" s="974"/>
      <c r="RE312" s="974"/>
      <c r="RF312" s="974"/>
      <c r="RG312" s="974"/>
      <c r="RH312" s="974"/>
      <c r="RI312" s="974"/>
      <c r="RJ312" s="974"/>
      <c r="RK312" s="974"/>
      <c r="RL312" s="974"/>
      <c r="RM312" s="974"/>
      <c r="RN312" s="974"/>
      <c r="RO312" s="974"/>
      <c r="RP312" s="974"/>
      <c r="RQ312" s="974"/>
      <c r="RR312" s="974"/>
      <c r="RS312" s="974"/>
      <c r="RT312" s="974"/>
      <c r="RU312" s="974"/>
      <c r="RV312" s="974"/>
      <c r="RW312" s="974"/>
      <c r="RX312" s="974"/>
      <c r="RY312" s="974"/>
      <c r="RZ312" s="974"/>
      <c r="SA312" s="974"/>
      <c r="SB312" s="974"/>
      <c r="SC312" s="974"/>
      <c r="SD312" s="974"/>
      <c r="SE312" s="974"/>
      <c r="SF312" s="974"/>
      <c r="SG312" s="974"/>
      <c r="SH312" s="974"/>
      <c r="SI312" s="974"/>
      <c r="SJ312" s="974"/>
      <c r="SK312" s="974"/>
      <c r="SL312" s="974"/>
      <c r="SM312" s="974"/>
      <c r="SN312" s="974"/>
      <c r="SO312" s="974"/>
      <c r="SP312" s="974"/>
      <c r="SQ312" s="974"/>
      <c r="SR312" s="974"/>
      <c r="SS312" s="974"/>
      <c r="ST312" s="974"/>
      <c r="SU312" s="974"/>
      <c r="SV312" s="974"/>
      <c r="SW312" s="974"/>
      <c r="SX312" s="974"/>
      <c r="SY312" s="974"/>
      <c r="SZ312" s="974"/>
      <c r="TA312" s="974"/>
      <c r="TB312" s="974"/>
      <c r="TC312" s="974"/>
      <c r="TD312" s="974"/>
      <c r="TE312" s="974"/>
      <c r="TF312" s="974"/>
      <c r="TG312" s="974"/>
      <c r="TH312" s="974"/>
      <c r="TI312" s="974"/>
      <c r="TJ312" s="974"/>
      <c r="TK312" s="974"/>
      <c r="TL312" s="974"/>
      <c r="TM312" s="974"/>
      <c r="TN312" s="974"/>
      <c r="TO312" s="974"/>
      <c r="TP312" s="974"/>
      <c r="TQ312" s="974"/>
      <c r="TR312" s="974"/>
      <c r="TS312" s="974"/>
      <c r="TT312" s="974"/>
      <c r="TU312" s="974"/>
      <c r="TV312" s="974"/>
      <c r="TW312" s="974"/>
      <c r="TX312" s="974"/>
      <c r="TY312" s="974"/>
      <c r="TZ312" s="974"/>
      <c r="UA312" s="974"/>
      <c r="UB312" s="974"/>
      <c r="UC312" s="974"/>
      <c r="UD312" s="974"/>
      <c r="UE312" s="974"/>
      <c r="UF312" s="974"/>
      <c r="UG312" s="974"/>
      <c r="UH312" s="974"/>
      <c r="UI312" s="974"/>
      <c r="UJ312" s="974"/>
      <c r="UK312" s="974"/>
      <c r="UL312" s="974"/>
      <c r="UM312" s="974"/>
      <c r="UN312" s="974"/>
      <c r="UO312" s="974"/>
      <c r="UP312" s="974"/>
      <c r="UQ312" s="974"/>
      <c r="UR312" s="974"/>
      <c r="US312" s="974"/>
      <c r="UT312" s="974"/>
      <c r="UU312" s="974"/>
      <c r="UV312" s="974"/>
      <c r="UW312" s="974"/>
      <c r="UX312" s="974"/>
      <c r="UY312" s="974"/>
      <c r="UZ312" s="974"/>
      <c r="VA312" s="974"/>
      <c r="VB312" s="974"/>
      <c r="VC312" s="974"/>
      <c r="VD312" s="974"/>
      <c r="VE312" s="974"/>
      <c r="VF312" s="974"/>
      <c r="VG312" s="974"/>
      <c r="VH312" s="974"/>
      <c r="VI312" s="974"/>
      <c r="VJ312" s="974"/>
      <c r="VK312" s="974"/>
      <c r="VL312" s="974"/>
      <c r="VM312" s="974"/>
      <c r="VN312" s="974"/>
      <c r="VO312" s="974"/>
      <c r="VP312" s="974"/>
      <c r="VQ312" s="974"/>
      <c r="VR312" s="974"/>
      <c r="VS312" s="974"/>
      <c r="VT312" s="974"/>
      <c r="VU312" s="974"/>
      <c r="VV312" s="974"/>
      <c r="VW312" s="974"/>
      <c r="VX312" s="974"/>
      <c r="VY312" s="974"/>
      <c r="VZ312" s="974"/>
      <c r="WA312" s="974"/>
      <c r="WB312" s="974"/>
      <c r="WC312" s="974"/>
      <c r="WD312" s="974"/>
      <c r="WE312" s="974"/>
      <c r="WF312" s="974"/>
      <c r="WG312" s="974"/>
      <c r="WH312" s="974"/>
      <c r="WI312" s="974"/>
      <c r="WJ312" s="974"/>
      <c r="WK312" s="974"/>
      <c r="WL312" s="974"/>
      <c r="WM312" s="974"/>
      <c r="WN312" s="974"/>
      <c r="WO312" s="974"/>
      <c r="WP312" s="974"/>
      <c r="WQ312" s="974"/>
      <c r="WR312" s="974"/>
      <c r="WS312" s="974"/>
      <c r="WT312" s="974"/>
      <c r="WU312" s="974"/>
      <c r="WV312" s="974"/>
      <c r="WW312" s="974"/>
      <c r="WX312" s="974"/>
      <c r="WY312" s="974"/>
      <c r="WZ312" s="974"/>
      <c r="XA312" s="974"/>
      <c r="XB312" s="974"/>
      <c r="XC312" s="974"/>
      <c r="XD312" s="974"/>
      <c r="XE312" s="974"/>
      <c r="XF312" s="974"/>
      <c r="XG312" s="974"/>
      <c r="XH312" s="974"/>
      <c r="XI312" s="974"/>
      <c r="XJ312" s="974"/>
      <c r="XK312" s="974"/>
      <c r="XL312" s="974"/>
      <c r="XM312" s="974"/>
      <c r="XN312" s="974"/>
      <c r="XO312" s="974"/>
      <c r="XP312" s="974"/>
      <c r="XQ312" s="974"/>
      <c r="XR312" s="974"/>
      <c r="XS312" s="974"/>
      <c r="XT312" s="974"/>
      <c r="XU312" s="974"/>
      <c r="XV312" s="974"/>
      <c r="XW312" s="974"/>
      <c r="XX312" s="974"/>
      <c r="XY312" s="974"/>
      <c r="XZ312" s="974"/>
      <c r="YA312" s="974"/>
      <c r="YB312" s="974"/>
      <c r="YC312" s="974"/>
      <c r="YD312" s="974"/>
      <c r="YE312" s="974"/>
      <c r="YF312" s="974"/>
      <c r="YG312" s="974"/>
      <c r="YH312" s="974"/>
      <c r="YI312" s="974"/>
      <c r="YJ312" s="974"/>
      <c r="YK312" s="974"/>
      <c r="YL312" s="974"/>
      <c r="YM312" s="974"/>
      <c r="YN312" s="974"/>
      <c r="YO312" s="974"/>
      <c r="YP312" s="974"/>
      <c r="YQ312" s="974"/>
      <c r="YR312" s="974"/>
      <c r="YS312" s="974"/>
      <c r="YT312" s="974"/>
      <c r="YU312" s="974"/>
      <c r="YV312" s="974"/>
      <c r="YW312" s="974"/>
      <c r="YX312" s="974"/>
      <c r="YY312" s="974"/>
      <c r="YZ312" s="974"/>
      <c r="ZA312" s="974"/>
      <c r="ZB312" s="974"/>
      <c r="ZC312" s="974"/>
      <c r="ZD312" s="974"/>
      <c r="ZE312" s="974"/>
      <c r="ZF312" s="974"/>
      <c r="ZG312" s="974"/>
      <c r="ZH312" s="974"/>
      <c r="ZI312" s="974"/>
      <c r="ZJ312" s="974"/>
      <c r="ZK312" s="974"/>
      <c r="ZL312" s="974"/>
      <c r="ZM312" s="974"/>
      <c r="ZN312" s="974"/>
      <c r="ZO312" s="974"/>
      <c r="ZP312" s="974"/>
      <c r="ZQ312" s="974"/>
      <c r="ZR312" s="974"/>
      <c r="ZS312" s="974"/>
      <c r="ZT312" s="974"/>
      <c r="ZU312" s="974"/>
      <c r="ZV312" s="974"/>
      <c r="ZW312" s="974"/>
      <c r="ZX312" s="974"/>
      <c r="ZY312" s="974"/>
      <c r="ZZ312" s="974"/>
      <c r="AAA312" s="974"/>
      <c r="AAB312" s="974"/>
      <c r="AAC312" s="974"/>
      <c r="AAD312" s="974"/>
      <c r="AAE312" s="974"/>
      <c r="AAF312" s="974"/>
      <c r="AAG312" s="974"/>
      <c r="AAH312" s="974"/>
      <c r="AAI312" s="974"/>
      <c r="AAJ312" s="974"/>
      <c r="AAK312" s="974"/>
      <c r="AAL312" s="974"/>
      <c r="AAM312" s="974"/>
      <c r="AAN312" s="974"/>
      <c r="AAO312" s="974"/>
      <c r="AAP312" s="974"/>
      <c r="AAQ312" s="974"/>
      <c r="AAR312" s="974"/>
      <c r="AAS312" s="974"/>
      <c r="AAT312" s="974"/>
      <c r="AAU312" s="974"/>
      <c r="AAV312" s="974"/>
      <c r="AAW312" s="974"/>
      <c r="AAX312" s="974"/>
      <c r="AAY312" s="974"/>
      <c r="AAZ312" s="974"/>
      <c r="ABA312" s="974"/>
      <c r="ABB312" s="974"/>
      <c r="ABC312" s="974"/>
      <c r="ABD312" s="974"/>
      <c r="ABE312" s="974"/>
      <c r="ABF312" s="974"/>
      <c r="ABG312" s="974"/>
      <c r="ABH312" s="974"/>
      <c r="ABI312" s="974"/>
      <c r="ABJ312" s="974"/>
      <c r="ABK312" s="974"/>
      <c r="ABL312" s="974"/>
      <c r="ABM312" s="974"/>
      <c r="ABN312" s="974"/>
      <c r="ABO312" s="974"/>
      <c r="ABP312" s="974"/>
      <c r="ABQ312" s="974"/>
      <c r="ABR312" s="974"/>
      <c r="ABS312" s="974"/>
      <c r="ABT312" s="974"/>
      <c r="ABU312" s="974"/>
      <c r="ABV312" s="974"/>
      <c r="ABW312" s="974"/>
      <c r="ABX312" s="974"/>
      <c r="ABY312" s="974"/>
      <c r="ABZ312" s="974"/>
      <c r="ACA312" s="974"/>
      <c r="ACB312" s="974"/>
      <c r="ACC312" s="974"/>
      <c r="ACD312" s="974"/>
      <c r="ACE312" s="974"/>
      <c r="ACF312" s="974"/>
      <c r="ACG312" s="974"/>
      <c r="ACH312" s="974"/>
      <c r="ACI312" s="974"/>
      <c r="ACJ312" s="974"/>
      <c r="ACK312" s="974"/>
      <c r="ACL312" s="974"/>
      <c r="ACM312" s="974"/>
      <c r="ACN312" s="974"/>
      <c r="ACO312" s="974"/>
      <c r="ACP312" s="974"/>
      <c r="ACQ312" s="974"/>
      <c r="ACR312" s="974"/>
      <c r="ACS312" s="974"/>
      <c r="ACT312" s="974"/>
      <c r="ACU312" s="974"/>
      <c r="ACV312" s="974"/>
      <c r="ACW312" s="974"/>
      <c r="ACX312" s="974"/>
      <c r="ACY312" s="974"/>
      <c r="ACZ312" s="974"/>
      <c r="ADA312" s="974"/>
      <c r="ADB312" s="974"/>
      <c r="ADC312" s="974"/>
      <c r="ADD312" s="974"/>
      <c r="ADE312" s="974"/>
      <c r="ADF312" s="974"/>
      <c r="ADG312" s="974"/>
      <c r="ADH312" s="974"/>
      <c r="ADI312" s="974"/>
      <c r="ADJ312" s="974"/>
      <c r="ADK312" s="974"/>
      <c r="ADL312" s="974"/>
      <c r="ADM312" s="974"/>
      <c r="ADN312" s="974"/>
      <c r="ADO312" s="974"/>
      <c r="ADP312" s="974"/>
      <c r="ADQ312" s="974"/>
      <c r="ADR312" s="974"/>
      <c r="ADS312" s="974"/>
      <c r="ADT312" s="974"/>
      <c r="ADU312" s="974"/>
      <c r="ADV312" s="974"/>
      <c r="ADW312" s="974"/>
      <c r="ADX312" s="974"/>
      <c r="ADY312" s="974"/>
      <c r="ADZ312" s="974"/>
      <c r="AEA312" s="974"/>
      <c r="AEB312" s="974"/>
      <c r="AEC312" s="974"/>
      <c r="AED312" s="974"/>
      <c r="AEE312" s="974"/>
      <c r="AEF312" s="974"/>
      <c r="AEG312" s="974"/>
      <c r="AEH312" s="974"/>
      <c r="AEI312" s="974"/>
      <c r="AEJ312" s="974"/>
      <c r="AEK312" s="974"/>
      <c r="AEL312" s="974"/>
      <c r="AEM312" s="974"/>
      <c r="AEN312" s="974"/>
      <c r="AEO312" s="974"/>
      <c r="AEP312" s="974"/>
      <c r="AEQ312" s="974"/>
      <c r="AER312" s="974"/>
      <c r="AES312" s="974"/>
      <c r="AET312" s="974"/>
      <c r="AEU312" s="974"/>
      <c r="AEV312" s="974"/>
      <c r="AEW312" s="974"/>
      <c r="AEX312" s="974"/>
      <c r="AEY312" s="974"/>
      <c r="AEZ312" s="974"/>
      <c r="AFA312" s="974"/>
      <c r="AFB312" s="974"/>
      <c r="AFC312" s="974"/>
      <c r="AFD312" s="974"/>
      <c r="AFE312" s="974"/>
      <c r="AFF312" s="974"/>
      <c r="AFG312" s="974"/>
      <c r="AFH312" s="974"/>
      <c r="AFI312" s="974"/>
      <c r="AFJ312" s="974"/>
      <c r="AFK312" s="974"/>
      <c r="AFL312" s="974"/>
      <c r="AFM312" s="974"/>
      <c r="AFN312" s="974"/>
      <c r="AFO312" s="974"/>
      <c r="AFP312" s="974"/>
      <c r="AFQ312" s="974"/>
      <c r="AFR312" s="974"/>
      <c r="AFS312" s="974"/>
      <c r="AFT312" s="974"/>
      <c r="AFU312" s="974"/>
      <c r="AFV312" s="974"/>
      <c r="AFW312" s="974"/>
      <c r="AFX312" s="974"/>
      <c r="AFY312" s="974"/>
      <c r="AFZ312" s="974"/>
      <c r="AGA312" s="974"/>
      <c r="AGB312" s="974"/>
      <c r="AGC312" s="974"/>
      <c r="AGD312" s="974"/>
      <c r="AGE312" s="974"/>
      <c r="AGF312" s="974"/>
      <c r="AGG312" s="974"/>
      <c r="AGH312" s="974"/>
      <c r="AGI312" s="974"/>
      <c r="AGJ312" s="974"/>
      <c r="AGK312" s="974"/>
      <c r="AGL312" s="974"/>
      <c r="AGM312" s="974"/>
      <c r="AGN312" s="974"/>
      <c r="AGO312" s="974"/>
      <c r="AGP312" s="974"/>
      <c r="AGQ312" s="974"/>
      <c r="AGR312" s="974"/>
      <c r="AGS312" s="974"/>
      <c r="AGT312" s="974"/>
      <c r="AGU312" s="974"/>
      <c r="AGV312" s="974"/>
      <c r="AGW312" s="974"/>
      <c r="AGX312" s="974"/>
      <c r="AGY312" s="974"/>
      <c r="AGZ312" s="974"/>
      <c r="AHA312" s="974"/>
      <c r="AHB312" s="974"/>
      <c r="AHC312" s="974"/>
      <c r="AHD312" s="974"/>
      <c r="AHE312" s="974"/>
      <c r="AHF312" s="974"/>
      <c r="AHG312" s="974"/>
      <c r="AHH312" s="974"/>
      <c r="AHI312" s="974"/>
      <c r="AHJ312" s="974"/>
      <c r="AHK312" s="974"/>
      <c r="AHL312" s="974"/>
      <c r="AHM312" s="974"/>
      <c r="AHN312" s="974"/>
      <c r="AHO312" s="974"/>
      <c r="AHP312" s="974"/>
      <c r="AHQ312" s="974"/>
      <c r="AHR312" s="974"/>
      <c r="AHS312" s="974"/>
      <c r="AHT312" s="974"/>
      <c r="AHU312" s="974"/>
      <c r="AHV312" s="974"/>
      <c r="AHW312" s="974"/>
      <c r="AHX312" s="974"/>
      <c r="AHY312" s="974"/>
      <c r="AHZ312" s="974"/>
      <c r="AIA312" s="974"/>
      <c r="AIB312" s="974"/>
      <c r="AIC312" s="974"/>
      <c r="AID312" s="974"/>
      <c r="AIE312" s="974"/>
      <c r="AIF312" s="974"/>
      <c r="AIG312" s="974"/>
      <c r="AIH312" s="974"/>
      <c r="AII312" s="974"/>
      <c r="AIJ312" s="974"/>
      <c r="AIK312" s="974"/>
      <c r="AIL312" s="974"/>
      <c r="AIM312" s="974"/>
      <c r="AIN312" s="974"/>
      <c r="AIO312" s="974"/>
      <c r="AIP312" s="974"/>
      <c r="AIQ312" s="974"/>
      <c r="AIR312" s="974"/>
      <c r="AIS312" s="974"/>
      <c r="AIT312" s="974"/>
      <c r="AIU312" s="974"/>
      <c r="AIV312" s="974"/>
      <c r="AIW312" s="974"/>
      <c r="AIX312" s="974"/>
      <c r="AIY312" s="974"/>
      <c r="AIZ312" s="974"/>
      <c r="AJA312" s="974"/>
      <c r="AJB312" s="974"/>
      <c r="AJC312" s="974"/>
      <c r="AJD312" s="974"/>
      <c r="AJE312" s="974"/>
      <c r="AJF312" s="974"/>
      <c r="AJG312" s="974"/>
      <c r="AJH312" s="974"/>
      <c r="AJI312" s="974"/>
      <c r="AJJ312" s="974"/>
      <c r="AJK312" s="974"/>
      <c r="AJL312" s="974"/>
      <c r="AJM312" s="974"/>
      <c r="AJN312" s="974"/>
      <c r="AJO312" s="974"/>
      <c r="AJP312" s="974"/>
      <c r="AJQ312" s="974"/>
      <c r="AJR312" s="974"/>
      <c r="AJS312" s="974"/>
      <c r="AJT312" s="974"/>
      <c r="AJU312" s="974"/>
      <c r="AJV312" s="974"/>
      <c r="AJW312" s="974"/>
      <c r="AJX312" s="974"/>
      <c r="AJY312" s="974"/>
      <c r="AJZ312" s="974"/>
      <c r="AKA312" s="974"/>
      <c r="AKB312" s="974"/>
      <c r="AKC312" s="974"/>
      <c r="AKD312" s="974"/>
      <c r="AKE312" s="974"/>
      <c r="AKF312" s="974"/>
      <c r="AKG312" s="974"/>
      <c r="AKH312" s="974"/>
      <c r="AKI312" s="974"/>
      <c r="AKJ312" s="974"/>
      <c r="AKK312" s="974"/>
      <c r="AKL312" s="974"/>
      <c r="AKM312" s="974"/>
      <c r="AKN312" s="974"/>
      <c r="AKO312" s="974"/>
      <c r="AKP312" s="974"/>
      <c r="AKQ312" s="974"/>
      <c r="AKR312" s="974"/>
      <c r="AKS312" s="974"/>
      <c r="AKT312" s="974"/>
      <c r="AKU312" s="974"/>
      <c r="AKV312" s="974"/>
      <c r="AKW312" s="974"/>
      <c r="AKX312" s="974"/>
      <c r="AKY312" s="974"/>
      <c r="AKZ312" s="974"/>
      <c r="ALA312" s="974"/>
      <c r="ALB312" s="974"/>
      <c r="ALC312" s="974"/>
      <c r="ALD312" s="974"/>
      <c r="ALE312" s="974"/>
      <c r="ALF312" s="974"/>
      <c r="ALG312" s="974"/>
      <c r="ALH312" s="974"/>
      <c r="ALI312" s="974"/>
      <c r="ALJ312" s="974"/>
      <c r="ALK312" s="974"/>
      <c r="ALL312" s="974"/>
      <c r="ALM312" s="974"/>
      <c r="ALN312" s="974"/>
      <c r="ALO312" s="974"/>
      <c r="ALP312" s="974"/>
      <c r="ALQ312" s="974"/>
      <c r="ALR312" s="974"/>
      <c r="ALS312" s="974"/>
      <c r="ALT312" s="974"/>
      <c r="ALU312" s="974"/>
      <c r="ALV312" s="974"/>
      <c r="ALW312" s="974"/>
      <c r="ALX312" s="974"/>
      <c r="ALY312" s="974"/>
      <c r="ALZ312" s="974"/>
      <c r="AMA312" s="974"/>
      <c r="AMB312" s="974"/>
      <c r="AMC312" s="974"/>
      <c r="AMD312" s="974"/>
      <c r="AME312" s="974"/>
      <c r="AMF312" s="974"/>
      <c r="AMG312" s="974"/>
      <c r="AMH312" s="974"/>
      <c r="AMI312" s="974"/>
      <c r="AMJ312" s="974"/>
      <c r="AMK312" s="974"/>
      <c r="AML312" s="974"/>
      <c r="AMM312" s="974"/>
      <c r="AMN312" s="974"/>
      <c r="AMO312" s="974"/>
      <c r="AMP312" s="974"/>
      <c r="AMQ312" s="974"/>
      <c r="AMR312" s="974"/>
      <c r="AMS312" s="974"/>
      <c r="AMT312" s="974"/>
      <c r="AMU312" s="974"/>
      <c r="AMV312" s="974"/>
      <c r="AMW312" s="974"/>
      <c r="AMX312" s="974"/>
      <c r="AMY312" s="974"/>
      <c r="AMZ312" s="974"/>
      <c r="ANA312" s="974"/>
      <c r="ANB312" s="974"/>
      <c r="ANC312" s="974"/>
      <c r="AND312" s="974"/>
      <c r="ANE312" s="974"/>
      <c r="ANF312" s="974"/>
      <c r="ANG312" s="974"/>
      <c r="ANH312" s="974"/>
      <c r="ANI312" s="974"/>
      <c r="ANJ312" s="974"/>
      <c r="ANK312" s="974"/>
      <c r="ANL312" s="974"/>
      <c r="ANM312" s="974"/>
      <c r="ANN312" s="974"/>
      <c r="ANO312" s="974"/>
      <c r="ANP312" s="974"/>
      <c r="ANQ312" s="974"/>
      <c r="ANR312" s="974"/>
      <c r="ANS312" s="974"/>
      <c r="ANT312" s="974"/>
      <c r="ANU312" s="974"/>
      <c r="ANV312" s="974"/>
      <c r="ANW312" s="974"/>
      <c r="ANX312" s="974"/>
      <c r="ANY312" s="974"/>
      <c r="ANZ312" s="974"/>
      <c r="AOA312" s="974"/>
      <c r="AOB312" s="974"/>
      <c r="AOC312" s="974"/>
      <c r="AOD312" s="974"/>
      <c r="AOE312" s="974"/>
      <c r="AOF312" s="974"/>
      <c r="AOG312" s="974"/>
      <c r="AOH312" s="974"/>
      <c r="AOI312" s="974"/>
      <c r="AOJ312" s="974"/>
      <c r="AOK312" s="974"/>
      <c r="AOL312" s="974"/>
      <c r="AOM312" s="974"/>
      <c r="AON312" s="974"/>
      <c r="AOO312" s="974"/>
      <c r="AOP312" s="974"/>
      <c r="AOQ312" s="974"/>
      <c r="AOR312" s="974"/>
      <c r="AOS312" s="974"/>
      <c r="AOT312" s="974"/>
      <c r="AOU312" s="974"/>
      <c r="AOV312" s="974"/>
      <c r="AOW312" s="974"/>
      <c r="AOX312" s="974"/>
      <c r="AOY312" s="974"/>
      <c r="AOZ312" s="974"/>
      <c r="APA312" s="974"/>
      <c r="APB312" s="974"/>
      <c r="APC312" s="974"/>
      <c r="APD312" s="974"/>
      <c r="APE312" s="974"/>
      <c r="APF312" s="974"/>
      <c r="APG312" s="974"/>
      <c r="APH312" s="974"/>
      <c r="API312" s="974"/>
      <c r="APJ312" s="974"/>
      <c r="APK312" s="974"/>
      <c r="APL312" s="974"/>
      <c r="APM312" s="974"/>
      <c r="APN312" s="974"/>
      <c r="APO312" s="974"/>
      <c r="APP312" s="974"/>
      <c r="APQ312" s="974"/>
      <c r="APR312" s="974"/>
      <c r="APS312" s="974"/>
      <c r="APT312" s="974"/>
      <c r="APU312" s="974"/>
      <c r="APV312" s="974"/>
      <c r="APW312" s="974"/>
      <c r="APX312" s="974"/>
      <c r="APY312" s="974"/>
      <c r="APZ312" s="974"/>
      <c r="AQA312" s="974"/>
      <c r="AQB312" s="974"/>
      <c r="AQC312" s="974"/>
      <c r="AQD312" s="974"/>
      <c r="AQE312" s="974"/>
      <c r="AQF312" s="974"/>
      <c r="AQG312" s="974"/>
      <c r="AQH312" s="974"/>
      <c r="AQI312" s="974"/>
      <c r="AQJ312" s="974"/>
      <c r="AQK312" s="974"/>
      <c r="AQL312" s="974"/>
      <c r="AQM312" s="974"/>
      <c r="AQN312" s="974"/>
      <c r="AQO312" s="974"/>
      <c r="AQP312" s="974"/>
      <c r="AQQ312" s="974"/>
      <c r="AQR312" s="974"/>
      <c r="AQS312" s="974"/>
      <c r="AQT312" s="974"/>
      <c r="AQU312" s="974"/>
      <c r="AQV312" s="974"/>
      <c r="AQW312" s="974"/>
      <c r="AQX312" s="974"/>
      <c r="AQY312" s="974"/>
      <c r="AQZ312" s="974"/>
      <c r="ARA312" s="974"/>
      <c r="ARB312" s="974"/>
      <c r="ARC312" s="974"/>
      <c r="ARD312" s="974"/>
      <c r="ARE312" s="974"/>
      <c r="ARF312" s="974"/>
      <c r="ARG312" s="974"/>
      <c r="ARH312" s="974"/>
      <c r="ARI312" s="974"/>
      <c r="ARJ312" s="974"/>
      <c r="ARK312" s="974"/>
      <c r="ARL312" s="974"/>
      <c r="ARM312" s="974"/>
      <c r="ARN312" s="974"/>
      <c r="ARO312" s="974"/>
      <c r="ARP312" s="974"/>
      <c r="ARQ312" s="974"/>
      <c r="ARR312" s="974"/>
      <c r="ARS312" s="974"/>
      <c r="ART312" s="974"/>
      <c r="ARU312" s="974"/>
      <c r="ARV312" s="974"/>
      <c r="ARW312" s="974"/>
      <c r="ARX312" s="974"/>
      <c r="ARY312" s="974"/>
      <c r="ARZ312" s="974"/>
      <c r="ASA312" s="974"/>
      <c r="ASB312" s="974"/>
      <c r="ASC312" s="974"/>
      <c r="ASD312" s="974"/>
      <c r="ASE312" s="974"/>
      <c r="ASF312" s="974"/>
      <c r="ASG312" s="974"/>
      <c r="ASH312" s="974"/>
      <c r="ASI312" s="974"/>
      <c r="ASJ312" s="974"/>
      <c r="ASK312" s="974"/>
      <c r="ASL312" s="974"/>
      <c r="ASM312" s="974"/>
      <c r="ASN312" s="974"/>
      <c r="ASO312" s="974"/>
      <c r="ASP312" s="974"/>
      <c r="ASQ312" s="974"/>
      <c r="ASR312" s="974"/>
      <c r="ASS312" s="974"/>
      <c r="AST312" s="974"/>
      <c r="ASU312" s="974"/>
      <c r="ASV312" s="974"/>
      <c r="ASW312" s="974"/>
      <c r="ASX312" s="974"/>
      <c r="ASY312" s="974"/>
      <c r="ASZ312" s="974"/>
      <c r="ATA312" s="974"/>
      <c r="ATB312" s="974"/>
      <c r="ATC312" s="974"/>
      <c r="ATD312" s="974"/>
      <c r="ATE312" s="974"/>
      <c r="ATF312" s="974"/>
      <c r="ATG312" s="974"/>
      <c r="ATH312" s="974"/>
      <c r="ATI312" s="974"/>
      <c r="ATJ312" s="974"/>
      <c r="ATK312" s="974"/>
      <c r="ATL312" s="974"/>
      <c r="ATM312" s="974"/>
      <c r="ATN312" s="974"/>
      <c r="ATO312" s="974"/>
      <c r="ATP312" s="974"/>
      <c r="ATQ312" s="974"/>
      <c r="ATR312" s="974"/>
      <c r="ATS312" s="974"/>
      <c r="ATT312" s="974"/>
      <c r="ATU312" s="974"/>
      <c r="ATV312" s="974"/>
      <c r="ATW312" s="974"/>
      <c r="ATX312" s="974"/>
      <c r="ATY312" s="974"/>
      <c r="ATZ312" s="974"/>
      <c r="AUA312" s="974"/>
      <c r="AUB312" s="974"/>
      <c r="AUC312" s="974"/>
      <c r="AUD312" s="974"/>
      <c r="AUE312" s="974"/>
      <c r="AUF312" s="974"/>
      <c r="AUG312" s="974"/>
      <c r="AUH312" s="974"/>
      <c r="AUI312" s="974"/>
      <c r="AUJ312" s="974"/>
      <c r="AUK312" s="974"/>
      <c r="AUL312" s="974"/>
      <c r="AUM312" s="974"/>
      <c r="AUN312" s="974"/>
      <c r="AUO312" s="974"/>
      <c r="AUP312" s="974"/>
      <c r="AUQ312" s="974"/>
      <c r="AUR312" s="974"/>
      <c r="AUS312" s="974"/>
      <c r="AUT312" s="974"/>
      <c r="AUU312" s="974"/>
      <c r="AUV312" s="974"/>
      <c r="AUW312" s="974"/>
      <c r="AUX312" s="974"/>
      <c r="AUY312" s="974"/>
      <c r="AUZ312" s="974"/>
      <c r="AVA312" s="974"/>
      <c r="AVB312" s="974"/>
      <c r="AVC312" s="974"/>
      <c r="AVD312" s="974"/>
      <c r="AVE312" s="974"/>
      <c r="AVF312" s="974"/>
      <c r="AVG312" s="974"/>
      <c r="AVH312" s="974"/>
      <c r="AVI312" s="974"/>
      <c r="AVJ312" s="974"/>
      <c r="AVK312" s="974"/>
      <c r="AVL312" s="974"/>
      <c r="AVM312" s="974"/>
      <c r="AVN312" s="974"/>
      <c r="AVO312" s="974"/>
      <c r="AVP312" s="974"/>
      <c r="AVQ312" s="974"/>
      <c r="AVR312" s="974"/>
      <c r="AVS312" s="974"/>
      <c r="AVT312" s="974"/>
      <c r="AVU312" s="974"/>
      <c r="AVV312" s="974"/>
      <c r="AVW312" s="974"/>
      <c r="AVX312" s="974"/>
      <c r="AVY312" s="974"/>
      <c r="AVZ312" s="974"/>
      <c r="AWA312" s="974"/>
      <c r="AWB312" s="974"/>
      <c r="AWC312" s="974"/>
      <c r="AWD312" s="974"/>
      <c r="AWE312" s="974"/>
      <c r="AWF312" s="974"/>
      <c r="AWG312" s="974"/>
      <c r="AWH312" s="974"/>
      <c r="AWI312" s="974"/>
      <c r="AWJ312" s="974"/>
      <c r="AWK312" s="974"/>
      <c r="AWL312" s="974"/>
      <c r="AWM312" s="974"/>
      <c r="AWN312" s="974"/>
      <c r="AWO312" s="974"/>
      <c r="AWP312" s="974"/>
      <c r="AWQ312" s="974"/>
      <c r="AWR312" s="974"/>
      <c r="AWS312" s="974"/>
      <c r="AWT312" s="974"/>
      <c r="AWU312" s="974"/>
      <c r="AWV312" s="974"/>
      <c r="AWW312" s="974"/>
      <c r="AWX312" s="974"/>
      <c r="AWY312" s="974"/>
      <c r="AWZ312" s="974"/>
      <c r="AXA312" s="974"/>
      <c r="AXB312" s="974"/>
      <c r="AXC312" s="974"/>
      <c r="AXD312" s="974"/>
      <c r="AXE312" s="974"/>
      <c r="AXF312" s="974"/>
      <c r="AXG312" s="974"/>
      <c r="AXH312" s="974"/>
      <c r="AXI312" s="974"/>
      <c r="AXJ312" s="974"/>
      <c r="AXK312" s="974"/>
      <c r="AXL312" s="974"/>
      <c r="AXM312" s="974"/>
      <c r="AXN312" s="974"/>
      <c r="AXO312" s="974"/>
      <c r="AXP312" s="974"/>
      <c r="AXQ312" s="974"/>
      <c r="AXR312" s="974"/>
      <c r="AXS312" s="974"/>
      <c r="AXT312" s="974"/>
      <c r="AXU312" s="974"/>
      <c r="AXV312" s="974"/>
      <c r="AXW312" s="974"/>
      <c r="AXX312" s="974"/>
      <c r="AXY312" s="974"/>
      <c r="AXZ312" s="974"/>
      <c r="AYA312" s="974"/>
      <c r="AYB312" s="974"/>
      <c r="AYC312" s="974"/>
      <c r="AYD312" s="974"/>
      <c r="AYE312" s="974"/>
      <c r="AYF312" s="974"/>
      <c r="AYG312" s="974"/>
      <c r="AYH312" s="974"/>
      <c r="AYI312" s="974"/>
      <c r="AYJ312" s="974"/>
      <c r="AYK312" s="974"/>
      <c r="AYL312" s="974"/>
      <c r="AYM312" s="974"/>
      <c r="AYN312" s="974"/>
      <c r="AYO312" s="974"/>
      <c r="AYP312" s="974"/>
      <c r="AYQ312" s="974"/>
      <c r="AYR312" s="974"/>
      <c r="AYS312" s="974"/>
      <c r="AYT312" s="974"/>
      <c r="AYU312" s="974"/>
      <c r="AYV312" s="974"/>
      <c r="AYW312" s="974"/>
      <c r="AYX312" s="974"/>
      <c r="AYY312" s="974"/>
      <c r="AYZ312" s="974"/>
      <c r="AZA312" s="974"/>
      <c r="AZB312" s="974"/>
      <c r="AZC312" s="974"/>
      <c r="AZD312" s="974"/>
      <c r="AZE312" s="974"/>
      <c r="AZF312" s="974"/>
      <c r="AZG312" s="974"/>
      <c r="AZH312" s="974"/>
      <c r="AZI312" s="974"/>
      <c r="AZJ312" s="974"/>
      <c r="AZK312" s="974"/>
      <c r="AZL312" s="974"/>
      <c r="AZM312" s="974"/>
      <c r="AZN312" s="974"/>
      <c r="AZO312" s="974"/>
      <c r="AZP312" s="974"/>
      <c r="AZQ312" s="974"/>
      <c r="AZR312" s="974"/>
      <c r="AZS312" s="974"/>
      <c r="AZT312" s="974"/>
      <c r="AZU312" s="974"/>
      <c r="AZV312" s="974"/>
      <c r="AZW312" s="974"/>
      <c r="AZX312" s="974"/>
      <c r="AZY312" s="974"/>
      <c r="AZZ312" s="974"/>
      <c r="BAA312" s="974"/>
      <c r="BAB312" s="974"/>
      <c r="BAC312" s="974"/>
      <c r="BAD312" s="974"/>
      <c r="BAE312" s="974"/>
      <c r="BAF312" s="974"/>
      <c r="BAG312" s="974"/>
      <c r="BAH312" s="974"/>
      <c r="BAI312" s="974"/>
      <c r="BAJ312" s="974"/>
      <c r="BAK312" s="974"/>
      <c r="BAL312" s="974"/>
      <c r="BAM312" s="974"/>
      <c r="BAN312" s="974"/>
      <c r="BAO312" s="974"/>
      <c r="BAP312" s="974"/>
      <c r="BAQ312" s="974"/>
      <c r="BAR312" s="974"/>
      <c r="BAS312" s="974"/>
      <c r="BAT312" s="974"/>
      <c r="BAU312" s="974"/>
      <c r="BAV312" s="974"/>
      <c r="BAW312" s="974"/>
      <c r="BAX312" s="974"/>
      <c r="BAY312" s="974"/>
      <c r="BAZ312" s="974"/>
      <c r="BBA312" s="974"/>
      <c r="BBB312" s="974"/>
      <c r="BBC312" s="974"/>
      <c r="BBD312" s="974"/>
      <c r="BBE312" s="974"/>
      <c r="BBF312" s="974"/>
      <c r="BBG312" s="974"/>
      <c r="BBH312" s="974"/>
      <c r="BBI312" s="974"/>
      <c r="BBJ312" s="974"/>
      <c r="BBK312" s="974"/>
      <c r="BBL312" s="974"/>
      <c r="BBM312" s="974"/>
      <c r="BBN312" s="974"/>
      <c r="BBO312" s="974"/>
      <c r="BBP312" s="974"/>
      <c r="BBQ312" s="974"/>
      <c r="BBR312" s="974"/>
      <c r="BBS312" s="974"/>
      <c r="BBT312" s="974"/>
      <c r="BBU312" s="974"/>
      <c r="BBV312" s="974"/>
      <c r="BBW312" s="974"/>
      <c r="BBX312" s="974"/>
      <c r="BBY312" s="974"/>
      <c r="BBZ312" s="974"/>
      <c r="BCA312" s="974"/>
      <c r="BCB312" s="974"/>
      <c r="BCC312" s="974"/>
      <c r="BCD312" s="974"/>
      <c r="BCE312" s="974"/>
      <c r="BCF312" s="974"/>
      <c r="BCG312" s="974"/>
      <c r="BCH312" s="974"/>
      <c r="BCI312" s="974"/>
      <c r="BCJ312" s="974"/>
      <c r="BCK312" s="974"/>
      <c r="BCL312" s="974"/>
      <c r="BCM312" s="974"/>
      <c r="BCN312" s="974"/>
      <c r="BCO312" s="974"/>
      <c r="BCP312" s="974"/>
      <c r="BCQ312" s="974"/>
      <c r="BCR312" s="974"/>
      <c r="BCS312" s="974"/>
      <c r="BCT312" s="974"/>
      <c r="BCU312" s="974"/>
      <c r="BCV312" s="974"/>
      <c r="BCW312" s="974"/>
      <c r="BCX312" s="974"/>
      <c r="BCY312" s="974"/>
      <c r="BCZ312" s="974"/>
      <c r="BDA312" s="974"/>
      <c r="BDB312" s="974"/>
      <c r="BDC312" s="974"/>
      <c r="BDD312" s="974"/>
      <c r="BDE312" s="974"/>
      <c r="BDF312" s="974"/>
      <c r="BDG312" s="974"/>
      <c r="BDH312" s="974"/>
      <c r="BDI312" s="974"/>
      <c r="BDJ312" s="974"/>
      <c r="BDK312" s="974"/>
      <c r="BDL312" s="974"/>
      <c r="BDM312" s="974"/>
      <c r="BDN312" s="974"/>
      <c r="BDO312" s="974"/>
      <c r="BDP312" s="974"/>
      <c r="BDQ312" s="974"/>
      <c r="BDR312" s="974"/>
      <c r="BDS312" s="974"/>
      <c r="BDT312" s="974"/>
      <c r="BDU312" s="974"/>
      <c r="BDV312" s="974"/>
      <c r="BDW312" s="974"/>
      <c r="BDX312" s="974"/>
      <c r="BDY312" s="974"/>
      <c r="BDZ312" s="974"/>
      <c r="BEA312" s="974"/>
      <c r="BEB312" s="974"/>
      <c r="BEC312" s="974"/>
      <c r="BED312" s="974"/>
      <c r="BEE312" s="974"/>
      <c r="BEF312" s="974"/>
      <c r="BEG312" s="974"/>
      <c r="BEH312" s="974"/>
      <c r="BEI312" s="974"/>
      <c r="BEJ312" s="974"/>
      <c r="BEK312" s="974"/>
      <c r="BEL312" s="974"/>
      <c r="BEM312" s="974"/>
      <c r="BEN312" s="974"/>
      <c r="BEO312" s="974"/>
      <c r="BEP312" s="974"/>
      <c r="BEQ312" s="974"/>
      <c r="BER312" s="974"/>
      <c r="BES312" s="974"/>
      <c r="BET312" s="974"/>
      <c r="BEU312" s="974"/>
      <c r="BEV312" s="974"/>
      <c r="BEW312" s="974"/>
      <c r="BEX312" s="974"/>
      <c r="BEY312" s="974"/>
      <c r="BEZ312" s="974"/>
      <c r="BFA312" s="974"/>
      <c r="BFB312" s="974"/>
      <c r="BFC312" s="974"/>
      <c r="BFD312" s="974"/>
      <c r="BFE312" s="974"/>
      <c r="BFF312" s="974"/>
      <c r="BFG312" s="974"/>
      <c r="BFH312" s="974"/>
      <c r="BFI312" s="974"/>
      <c r="BFJ312" s="974"/>
      <c r="BFK312" s="974"/>
      <c r="BFL312" s="974"/>
      <c r="BFM312" s="974"/>
      <c r="BFN312" s="974"/>
      <c r="BFO312" s="974"/>
      <c r="BFP312" s="974"/>
      <c r="BFQ312" s="974"/>
      <c r="BFR312" s="974"/>
      <c r="BFS312" s="974"/>
      <c r="BFT312" s="974"/>
      <c r="BFU312" s="974"/>
      <c r="BFV312" s="974"/>
      <c r="BFW312" s="974"/>
      <c r="BFX312" s="974"/>
      <c r="BFY312" s="974"/>
      <c r="BFZ312" s="974"/>
      <c r="BGA312" s="974"/>
      <c r="BGB312" s="974"/>
      <c r="BGC312" s="974"/>
      <c r="BGD312" s="974"/>
      <c r="BGE312" s="974"/>
      <c r="BGF312" s="974"/>
      <c r="BGG312" s="974"/>
      <c r="BGH312" s="974"/>
      <c r="BGI312" s="974"/>
      <c r="BGJ312" s="974"/>
      <c r="BGK312" s="974"/>
      <c r="BGL312" s="974"/>
      <c r="BGM312" s="974"/>
      <c r="BGN312" s="974"/>
      <c r="BGO312" s="974"/>
      <c r="BGP312" s="974"/>
      <c r="BGQ312" s="974"/>
      <c r="BGR312" s="974"/>
      <c r="BGS312" s="974"/>
      <c r="BGT312" s="974"/>
      <c r="BGU312" s="974"/>
      <c r="BGV312" s="974"/>
      <c r="BGW312" s="974"/>
      <c r="BGX312" s="974"/>
      <c r="BGY312" s="974"/>
      <c r="BGZ312" s="974"/>
      <c r="BHA312" s="974"/>
      <c r="BHB312" s="974"/>
      <c r="BHC312" s="974"/>
      <c r="BHD312" s="974"/>
      <c r="BHE312" s="974"/>
      <c r="BHF312" s="974"/>
      <c r="BHG312" s="974"/>
      <c r="BHH312" s="974"/>
      <c r="BHI312" s="974"/>
      <c r="BHJ312" s="974"/>
      <c r="BHK312" s="974"/>
      <c r="BHL312" s="974"/>
      <c r="BHM312" s="974"/>
      <c r="BHN312" s="974"/>
      <c r="BHO312" s="974"/>
      <c r="BHP312" s="974"/>
      <c r="BHQ312" s="974"/>
      <c r="BHR312" s="974"/>
      <c r="BHS312" s="974"/>
      <c r="BHT312" s="974"/>
      <c r="BHU312" s="974"/>
      <c r="BHV312" s="974"/>
      <c r="BHW312" s="974"/>
      <c r="BHX312" s="974"/>
      <c r="BHY312" s="974"/>
      <c r="BHZ312" s="974"/>
      <c r="BIA312" s="974"/>
      <c r="BIB312" s="974"/>
      <c r="BIC312" s="974"/>
      <c r="BID312" s="974"/>
      <c r="BIE312" s="974"/>
      <c r="BIF312" s="974"/>
      <c r="BIG312" s="974"/>
      <c r="BIH312" s="974"/>
      <c r="BII312" s="974"/>
      <c r="BIJ312" s="974"/>
      <c r="BIK312" s="974"/>
      <c r="BIL312" s="974"/>
      <c r="BIM312" s="974"/>
      <c r="BIN312" s="974"/>
      <c r="BIO312" s="974"/>
      <c r="BIP312" s="974"/>
      <c r="BIQ312" s="974"/>
      <c r="BIR312" s="974"/>
      <c r="BIS312" s="974"/>
      <c r="BIT312" s="974"/>
      <c r="BIU312" s="974"/>
      <c r="BIV312" s="974"/>
      <c r="BIW312" s="974"/>
      <c r="BIX312" s="974"/>
      <c r="BIY312" s="974"/>
      <c r="BIZ312" s="974"/>
      <c r="BJA312" s="974"/>
      <c r="BJB312" s="974"/>
      <c r="BJC312" s="974"/>
      <c r="BJD312" s="974"/>
      <c r="BJE312" s="974"/>
      <c r="BJF312" s="974"/>
      <c r="BJG312" s="974"/>
      <c r="BJH312" s="974"/>
      <c r="BJI312" s="974"/>
      <c r="BJJ312" s="974"/>
      <c r="BJK312" s="974"/>
      <c r="BJL312" s="974"/>
      <c r="BJM312" s="974"/>
      <c r="BJN312" s="974"/>
      <c r="BJO312" s="974"/>
      <c r="BJP312" s="974"/>
      <c r="BJQ312" s="974"/>
      <c r="BJR312" s="974"/>
      <c r="BJS312" s="974"/>
      <c r="BJT312" s="974"/>
      <c r="BJU312" s="974"/>
      <c r="BJV312" s="974"/>
      <c r="BJW312" s="974"/>
      <c r="BJX312" s="974"/>
      <c r="BJY312" s="974"/>
      <c r="BJZ312" s="974"/>
      <c r="BKA312" s="974"/>
      <c r="BKB312" s="974"/>
      <c r="BKC312" s="974"/>
      <c r="BKD312" s="974"/>
      <c r="BKE312" s="974"/>
      <c r="BKF312" s="974"/>
      <c r="BKG312" s="974"/>
      <c r="BKH312" s="974"/>
      <c r="BKI312" s="974"/>
      <c r="BKJ312" s="974"/>
      <c r="BKK312" s="974"/>
      <c r="BKL312" s="974"/>
      <c r="BKM312" s="974"/>
      <c r="BKN312" s="974"/>
      <c r="BKO312" s="974"/>
      <c r="BKP312" s="974"/>
      <c r="BKQ312" s="974"/>
      <c r="BKR312" s="974"/>
      <c r="BKS312" s="974"/>
      <c r="BKT312" s="974"/>
      <c r="BKU312" s="974"/>
      <c r="BKV312" s="974"/>
      <c r="BKW312" s="974"/>
      <c r="BKX312" s="974"/>
      <c r="BKY312" s="974"/>
      <c r="BKZ312" s="974"/>
      <c r="BLA312" s="974"/>
      <c r="BLB312" s="974"/>
      <c r="BLC312" s="974"/>
      <c r="BLD312" s="974"/>
      <c r="BLE312" s="974"/>
      <c r="BLF312" s="974"/>
      <c r="BLG312" s="974"/>
      <c r="BLH312" s="974"/>
      <c r="BLI312" s="974"/>
      <c r="BLJ312" s="974"/>
      <c r="BLK312" s="974"/>
      <c r="BLL312" s="974"/>
      <c r="BLM312" s="974"/>
      <c r="BLN312" s="974"/>
      <c r="BLO312" s="974"/>
      <c r="BLP312" s="974"/>
      <c r="BLQ312" s="974"/>
      <c r="BLR312" s="974"/>
      <c r="BLS312" s="974"/>
      <c r="BLT312" s="974"/>
      <c r="BLU312" s="974"/>
      <c r="BLV312" s="974"/>
      <c r="BLW312" s="974"/>
      <c r="BLX312" s="974"/>
      <c r="BLY312" s="974"/>
      <c r="BLZ312" s="974"/>
      <c r="BMA312" s="974"/>
      <c r="BMB312" s="974"/>
      <c r="BMC312" s="974"/>
      <c r="BMD312" s="974"/>
      <c r="BME312" s="974"/>
      <c r="BMF312" s="974"/>
      <c r="BMG312" s="974"/>
      <c r="BMH312" s="974"/>
      <c r="BMI312" s="974"/>
      <c r="BMJ312" s="974"/>
      <c r="BMK312" s="974"/>
      <c r="BML312" s="974"/>
      <c r="BMM312" s="974"/>
      <c r="BMN312" s="974"/>
      <c r="BMO312" s="974"/>
      <c r="BMP312" s="974"/>
      <c r="BMQ312" s="974"/>
      <c r="BMR312" s="974"/>
      <c r="BMS312" s="974"/>
      <c r="BMT312" s="974"/>
      <c r="BMU312" s="974"/>
      <c r="BMV312" s="974"/>
      <c r="BMW312" s="974"/>
      <c r="BMX312" s="974"/>
      <c r="BMY312" s="974"/>
      <c r="BMZ312" s="974"/>
      <c r="BNA312" s="974"/>
      <c r="BNB312" s="974"/>
      <c r="BNC312" s="974"/>
      <c r="BND312" s="974"/>
      <c r="BNE312" s="974"/>
      <c r="BNF312" s="974"/>
      <c r="BNG312" s="974"/>
      <c r="BNH312" s="974"/>
      <c r="BNI312" s="974"/>
      <c r="BNJ312" s="974"/>
      <c r="BNK312" s="974"/>
      <c r="BNL312" s="974"/>
      <c r="BNM312" s="974"/>
      <c r="BNN312" s="974"/>
      <c r="BNO312" s="974"/>
      <c r="BNP312" s="974"/>
      <c r="BNQ312" s="974"/>
      <c r="BNR312" s="974"/>
      <c r="BNS312" s="974"/>
      <c r="BNT312" s="974"/>
      <c r="BNU312" s="974"/>
      <c r="BNV312" s="974"/>
      <c r="BNW312" s="974"/>
      <c r="BNX312" s="974"/>
      <c r="BNY312" s="974"/>
      <c r="BNZ312" s="974"/>
      <c r="BOA312" s="974"/>
      <c r="BOB312" s="974"/>
      <c r="BOC312" s="974"/>
      <c r="BOD312" s="974"/>
      <c r="BOE312" s="974"/>
      <c r="BOF312" s="974"/>
      <c r="BOG312" s="974"/>
      <c r="BOH312" s="974"/>
      <c r="BOI312" s="974"/>
      <c r="BOJ312" s="974"/>
      <c r="BOK312" s="974"/>
      <c r="BOL312" s="974"/>
      <c r="BOM312" s="974"/>
      <c r="BON312" s="974"/>
      <c r="BOO312" s="974"/>
      <c r="BOP312" s="974"/>
      <c r="BOQ312" s="974"/>
      <c r="BOR312" s="974"/>
      <c r="BOS312" s="974"/>
      <c r="BOT312" s="974"/>
      <c r="BOU312" s="974"/>
      <c r="BOV312" s="974"/>
      <c r="BOW312" s="974"/>
      <c r="BOX312" s="974"/>
      <c r="BOY312" s="974"/>
      <c r="BOZ312" s="974"/>
      <c r="BPA312" s="974"/>
      <c r="BPB312" s="974"/>
      <c r="BPC312" s="974"/>
      <c r="BPD312" s="974"/>
      <c r="BPE312" s="974"/>
      <c r="BPF312" s="974"/>
      <c r="BPG312" s="974"/>
      <c r="BPH312" s="974"/>
      <c r="BPI312" s="974"/>
      <c r="BPJ312" s="974"/>
      <c r="BPK312" s="974"/>
      <c r="BPL312" s="974"/>
      <c r="BPM312" s="974"/>
      <c r="BPN312" s="974"/>
      <c r="BPO312" s="974"/>
      <c r="BPP312" s="974"/>
      <c r="BPQ312" s="974"/>
      <c r="BPR312" s="974"/>
      <c r="BPS312" s="974"/>
      <c r="BPT312" s="974"/>
      <c r="BPU312" s="974"/>
      <c r="BPV312" s="974"/>
      <c r="BPW312" s="974"/>
      <c r="BPX312" s="974"/>
      <c r="BPY312" s="974"/>
      <c r="BPZ312" s="974"/>
      <c r="BQA312" s="974"/>
      <c r="BQB312" s="974"/>
      <c r="BQC312" s="974"/>
      <c r="BQD312" s="974"/>
      <c r="BQE312" s="974"/>
      <c r="BQF312" s="974"/>
      <c r="BQG312" s="974"/>
      <c r="BQH312" s="974"/>
      <c r="BQI312" s="974"/>
      <c r="BQJ312" s="974"/>
      <c r="BQK312" s="974"/>
      <c r="BQL312" s="974"/>
      <c r="BQM312" s="974"/>
      <c r="BQN312" s="974"/>
      <c r="BQO312" s="974"/>
      <c r="BQP312" s="974"/>
      <c r="BQQ312" s="974"/>
      <c r="BQR312" s="974"/>
      <c r="BQS312" s="974"/>
      <c r="BQT312" s="974"/>
      <c r="BQU312" s="974"/>
      <c r="BQV312" s="974"/>
      <c r="BQW312" s="974"/>
      <c r="BQX312" s="974"/>
      <c r="BQY312" s="974"/>
      <c r="BQZ312" s="974"/>
      <c r="BRA312" s="974"/>
      <c r="BRB312" s="974"/>
      <c r="BRC312" s="974"/>
      <c r="BRD312" s="974"/>
      <c r="BRE312" s="974"/>
      <c r="BRF312" s="974"/>
      <c r="BRG312" s="974"/>
      <c r="BRH312" s="974"/>
      <c r="BRI312" s="974"/>
      <c r="BRJ312" s="974"/>
      <c r="BRK312" s="974"/>
      <c r="BRL312" s="974"/>
      <c r="BRM312" s="974"/>
      <c r="BRN312" s="974"/>
      <c r="BRO312" s="974"/>
      <c r="BRP312" s="974"/>
      <c r="BRQ312" s="974"/>
      <c r="BRR312" s="974"/>
      <c r="BRS312" s="974"/>
      <c r="BRT312" s="974"/>
      <c r="BRU312" s="974"/>
      <c r="BRV312" s="974"/>
      <c r="BRW312" s="974"/>
      <c r="BRX312" s="974"/>
      <c r="BRY312" s="974"/>
      <c r="BRZ312" s="974"/>
      <c r="BSA312" s="974"/>
      <c r="BSB312" s="974"/>
      <c r="BSC312" s="974"/>
      <c r="BSD312" s="974"/>
      <c r="BSE312" s="974"/>
      <c r="BSF312" s="974"/>
      <c r="BSG312" s="974"/>
      <c r="BSH312" s="974"/>
      <c r="BSI312" s="974"/>
      <c r="BSJ312" s="974"/>
      <c r="BSK312" s="974"/>
      <c r="BSL312" s="974"/>
      <c r="BSM312" s="974"/>
      <c r="BSN312" s="974"/>
      <c r="BSO312" s="974"/>
      <c r="BSP312" s="974"/>
      <c r="BSQ312" s="974"/>
      <c r="BSR312" s="974"/>
      <c r="BSS312" s="974"/>
      <c r="BST312" s="974"/>
      <c r="BSU312" s="974"/>
      <c r="BSV312" s="974"/>
      <c r="BSW312" s="974"/>
      <c r="BSX312" s="974"/>
      <c r="BSY312" s="974"/>
      <c r="BSZ312" s="974"/>
      <c r="BTA312" s="974"/>
      <c r="BTB312" s="974"/>
      <c r="BTC312" s="974"/>
      <c r="BTD312" s="974"/>
      <c r="BTE312" s="974"/>
      <c r="BTF312" s="974"/>
      <c r="BTG312" s="974"/>
      <c r="BTH312" s="974"/>
      <c r="BTI312" s="974"/>
      <c r="BTJ312" s="974"/>
      <c r="BTK312" s="974"/>
      <c r="BTL312" s="974"/>
      <c r="BTM312" s="974"/>
      <c r="BTN312" s="974"/>
      <c r="BTO312" s="974"/>
      <c r="BTP312" s="974"/>
      <c r="BTQ312" s="974"/>
      <c r="BTR312" s="974"/>
      <c r="BTS312" s="974"/>
      <c r="BTT312" s="974"/>
      <c r="BTU312" s="974"/>
      <c r="BTV312" s="974"/>
      <c r="BTW312" s="974"/>
      <c r="BTX312" s="974"/>
      <c r="BTY312" s="974"/>
      <c r="BTZ312" s="974"/>
      <c r="BUA312" s="974"/>
      <c r="BUB312" s="974"/>
      <c r="BUC312" s="974"/>
      <c r="BUD312" s="974"/>
      <c r="BUE312" s="974"/>
      <c r="BUF312" s="974"/>
      <c r="BUG312" s="974"/>
      <c r="BUH312" s="974"/>
      <c r="BUI312" s="974"/>
      <c r="BUJ312" s="974"/>
      <c r="BUK312" s="974"/>
      <c r="BUL312" s="974"/>
      <c r="BUM312" s="974"/>
      <c r="BUN312" s="974"/>
      <c r="BUO312" s="974"/>
      <c r="BUP312" s="974"/>
      <c r="BUQ312" s="974"/>
      <c r="BUR312" s="974"/>
      <c r="BUS312" s="974"/>
      <c r="BUT312" s="974"/>
      <c r="BUU312" s="974"/>
      <c r="BUV312" s="974"/>
      <c r="BUW312" s="974"/>
      <c r="BUX312" s="974"/>
      <c r="BUY312" s="974"/>
      <c r="BUZ312" s="974"/>
      <c r="BVA312" s="974"/>
      <c r="BVB312" s="974"/>
      <c r="BVC312" s="974"/>
      <c r="BVD312" s="974"/>
      <c r="BVE312" s="974"/>
      <c r="BVF312" s="974"/>
      <c r="BVG312" s="974"/>
      <c r="BVH312" s="974"/>
      <c r="BVI312" s="974"/>
      <c r="BVJ312" s="974"/>
      <c r="BVK312" s="974"/>
      <c r="BVL312" s="974"/>
      <c r="BVM312" s="974"/>
      <c r="BVN312" s="974"/>
      <c r="BVO312" s="974"/>
      <c r="BVP312" s="974"/>
      <c r="BVQ312" s="974"/>
      <c r="BVR312" s="974"/>
      <c r="BVS312" s="974"/>
      <c r="BVT312" s="974"/>
      <c r="BVU312" s="974"/>
      <c r="BVV312" s="974"/>
      <c r="BVW312" s="974"/>
      <c r="BVX312" s="974"/>
      <c r="BVY312" s="974"/>
      <c r="BVZ312" s="974"/>
      <c r="BWA312" s="974"/>
      <c r="BWB312" s="974"/>
      <c r="BWC312" s="974"/>
      <c r="BWD312" s="974"/>
      <c r="BWE312" s="974"/>
      <c r="BWF312" s="974"/>
      <c r="BWG312" s="974"/>
      <c r="BWH312" s="974"/>
      <c r="BWI312" s="974"/>
      <c r="BWJ312" s="974"/>
      <c r="BWK312" s="974"/>
      <c r="BWL312" s="974"/>
      <c r="BWM312" s="974"/>
      <c r="BWN312" s="974"/>
      <c r="BWO312" s="974"/>
      <c r="BWP312" s="974"/>
      <c r="BWQ312" s="974"/>
      <c r="BWR312" s="974"/>
      <c r="BWS312" s="974"/>
      <c r="BWT312" s="974"/>
      <c r="BWU312" s="974"/>
      <c r="BWV312" s="974"/>
      <c r="BWW312" s="974"/>
      <c r="BWX312" s="974"/>
      <c r="BWY312" s="974"/>
      <c r="BWZ312" s="974"/>
      <c r="BXA312" s="974"/>
      <c r="BXB312" s="974"/>
      <c r="BXC312" s="974"/>
      <c r="BXD312" s="974"/>
      <c r="BXE312" s="974"/>
      <c r="BXF312" s="974"/>
      <c r="BXG312" s="974"/>
      <c r="BXH312" s="974"/>
      <c r="BXI312" s="974"/>
      <c r="BXJ312" s="974"/>
      <c r="BXK312" s="974"/>
      <c r="BXL312" s="974"/>
      <c r="BXM312" s="974"/>
      <c r="BXN312" s="974"/>
      <c r="BXO312" s="974"/>
      <c r="BXP312" s="974"/>
      <c r="BXQ312" s="974"/>
      <c r="BXR312" s="974"/>
      <c r="BXS312" s="974"/>
      <c r="BXT312" s="974"/>
      <c r="BXU312" s="974"/>
      <c r="BXV312" s="974"/>
      <c r="BXW312" s="974"/>
      <c r="BXX312" s="974"/>
      <c r="BXY312" s="974"/>
      <c r="BXZ312" s="974"/>
      <c r="BYA312" s="974"/>
      <c r="BYB312" s="974"/>
      <c r="BYC312" s="974"/>
      <c r="BYD312" s="974"/>
      <c r="BYE312" s="974"/>
      <c r="BYF312" s="974"/>
      <c r="BYG312" s="974"/>
      <c r="BYH312" s="974"/>
      <c r="BYI312" s="974"/>
      <c r="BYJ312" s="974"/>
      <c r="BYK312" s="974"/>
      <c r="BYL312" s="974"/>
      <c r="BYM312" s="974"/>
      <c r="BYN312" s="974"/>
      <c r="BYO312" s="974"/>
      <c r="BYP312" s="974"/>
      <c r="BYQ312" s="974"/>
      <c r="BYR312" s="974"/>
      <c r="BYS312" s="974"/>
      <c r="BYT312" s="974"/>
      <c r="BYU312" s="974"/>
      <c r="BYV312" s="974"/>
      <c r="BYW312" s="974"/>
      <c r="BYX312" s="974"/>
      <c r="BYY312" s="974"/>
      <c r="BYZ312" s="974"/>
      <c r="BZA312" s="974"/>
      <c r="BZB312" s="974"/>
      <c r="BZC312" s="974"/>
      <c r="BZD312" s="974"/>
      <c r="BZE312" s="974"/>
      <c r="BZF312" s="974"/>
      <c r="BZG312" s="974"/>
      <c r="BZH312" s="974"/>
      <c r="BZI312" s="974"/>
      <c r="BZJ312" s="974"/>
      <c r="BZK312" s="974"/>
      <c r="BZL312" s="974"/>
      <c r="BZM312" s="974"/>
      <c r="BZN312" s="974"/>
      <c r="BZO312" s="974"/>
      <c r="BZP312" s="974"/>
      <c r="BZQ312" s="974"/>
      <c r="BZR312" s="974"/>
      <c r="BZS312" s="974"/>
      <c r="BZT312" s="974"/>
      <c r="BZU312" s="974"/>
      <c r="BZV312" s="974"/>
      <c r="BZW312" s="974"/>
      <c r="BZX312" s="974"/>
      <c r="BZY312" s="974"/>
      <c r="BZZ312" s="974"/>
      <c r="CAA312" s="974"/>
      <c r="CAB312" s="974"/>
      <c r="CAC312" s="974"/>
      <c r="CAD312" s="974"/>
      <c r="CAE312" s="974"/>
      <c r="CAF312" s="974"/>
      <c r="CAG312" s="974"/>
      <c r="CAH312" s="974"/>
      <c r="CAI312" s="974"/>
      <c r="CAJ312" s="974"/>
      <c r="CAK312" s="974"/>
      <c r="CAL312" s="974"/>
      <c r="CAM312" s="974"/>
      <c r="CAN312" s="974"/>
      <c r="CAO312" s="974"/>
      <c r="CAP312" s="974"/>
      <c r="CAQ312" s="974"/>
      <c r="CAR312" s="974"/>
      <c r="CAS312" s="974"/>
      <c r="CAT312" s="974"/>
      <c r="CAU312" s="974"/>
      <c r="CAV312" s="974"/>
      <c r="CAW312" s="974"/>
      <c r="CAX312" s="974"/>
      <c r="CAY312" s="974"/>
      <c r="CAZ312" s="974"/>
      <c r="CBA312" s="974"/>
      <c r="CBB312" s="974"/>
      <c r="CBC312" s="974"/>
      <c r="CBD312" s="974"/>
      <c r="CBE312" s="974"/>
      <c r="CBF312" s="974"/>
      <c r="CBG312" s="974"/>
      <c r="CBH312" s="974"/>
      <c r="CBI312" s="974"/>
      <c r="CBJ312" s="974"/>
      <c r="CBK312" s="974"/>
      <c r="CBL312" s="974"/>
      <c r="CBM312" s="974"/>
      <c r="CBN312" s="974"/>
      <c r="CBO312" s="974"/>
      <c r="CBP312" s="974"/>
      <c r="CBQ312" s="974"/>
      <c r="CBR312" s="974"/>
      <c r="CBS312" s="974"/>
      <c r="CBT312" s="974"/>
      <c r="CBU312" s="974"/>
      <c r="CBV312" s="974"/>
      <c r="CBW312" s="974"/>
      <c r="CBX312" s="974"/>
      <c r="CBY312" s="974"/>
      <c r="CBZ312" s="974"/>
      <c r="CCA312" s="974"/>
      <c r="CCB312" s="974"/>
      <c r="CCC312" s="974"/>
      <c r="CCD312" s="974"/>
      <c r="CCE312" s="974"/>
      <c r="CCF312" s="974"/>
      <c r="CCG312" s="974"/>
      <c r="CCH312" s="974"/>
      <c r="CCI312" s="974"/>
      <c r="CCJ312" s="974"/>
      <c r="CCK312" s="974"/>
      <c r="CCL312" s="974"/>
      <c r="CCM312" s="974"/>
      <c r="CCN312" s="974"/>
      <c r="CCO312" s="974"/>
      <c r="CCP312" s="974"/>
      <c r="CCQ312" s="974"/>
      <c r="CCR312" s="974"/>
      <c r="CCS312" s="974"/>
      <c r="CCT312" s="974"/>
      <c r="CCU312" s="974"/>
      <c r="CCV312" s="974"/>
      <c r="CCW312" s="974"/>
      <c r="CCX312" s="974"/>
      <c r="CCY312" s="974"/>
      <c r="CCZ312" s="974"/>
      <c r="CDA312" s="974"/>
      <c r="CDB312" s="974"/>
      <c r="CDC312" s="974"/>
      <c r="CDD312" s="974"/>
      <c r="CDE312" s="974"/>
      <c r="CDF312" s="974"/>
      <c r="CDG312" s="974"/>
      <c r="CDH312" s="974"/>
      <c r="CDI312" s="974"/>
      <c r="CDJ312" s="974"/>
      <c r="CDK312" s="974"/>
      <c r="CDL312" s="974"/>
      <c r="CDM312" s="974"/>
      <c r="CDN312" s="974"/>
      <c r="CDO312" s="974"/>
      <c r="CDP312" s="974"/>
      <c r="CDQ312" s="974"/>
      <c r="CDR312" s="974"/>
      <c r="CDS312" s="974"/>
      <c r="CDT312" s="974"/>
      <c r="CDU312" s="974"/>
      <c r="CDV312" s="974"/>
      <c r="CDW312" s="974"/>
      <c r="CDX312" s="974"/>
      <c r="CDY312" s="974"/>
      <c r="CDZ312" s="974"/>
      <c r="CEA312" s="974"/>
      <c r="CEB312" s="974"/>
      <c r="CEC312" s="974"/>
      <c r="CED312" s="974"/>
      <c r="CEE312" s="974"/>
      <c r="CEF312" s="974"/>
      <c r="CEG312" s="974"/>
      <c r="CEH312" s="974"/>
      <c r="CEI312" s="974"/>
      <c r="CEJ312" s="974"/>
      <c r="CEK312" s="974"/>
      <c r="CEL312" s="974"/>
      <c r="CEM312" s="974"/>
      <c r="CEN312" s="974"/>
      <c r="CEO312" s="974"/>
      <c r="CEP312" s="974"/>
      <c r="CEQ312" s="974"/>
      <c r="CER312" s="974"/>
      <c r="CES312" s="974"/>
      <c r="CET312" s="974"/>
      <c r="CEU312" s="974"/>
      <c r="CEV312" s="974"/>
      <c r="CEW312" s="974"/>
      <c r="CEX312" s="974"/>
      <c r="CEY312" s="974"/>
      <c r="CEZ312" s="974"/>
      <c r="CFA312" s="974"/>
      <c r="CFB312" s="974"/>
      <c r="CFC312" s="974"/>
      <c r="CFD312" s="974"/>
      <c r="CFE312" s="974"/>
      <c r="CFF312" s="974"/>
      <c r="CFG312" s="974"/>
      <c r="CFH312" s="974"/>
      <c r="CFI312" s="974"/>
      <c r="CFJ312" s="974"/>
      <c r="CFK312" s="974"/>
      <c r="CFL312" s="974"/>
      <c r="CFM312" s="974"/>
      <c r="CFN312" s="974"/>
      <c r="CFO312" s="974"/>
      <c r="CFP312" s="974"/>
      <c r="CFQ312" s="974"/>
      <c r="CFR312" s="974"/>
      <c r="CFS312" s="974"/>
      <c r="CFT312" s="974"/>
      <c r="CFU312" s="974"/>
      <c r="CFV312" s="974"/>
      <c r="CFW312" s="974"/>
      <c r="CFX312" s="974"/>
      <c r="CFY312" s="974"/>
      <c r="CFZ312" s="974"/>
      <c r="CGA312" s="974"/>
      <c r="CGB312" s="974"/>
      <c r="CGC312" s="974"/>
      <c r="CGD312" s="974"/>
      <c r="CGE312" s="974"/>
      <c r="CGF312" s="974"/>
      <c r="CGG312" s="974"/>
      <c r="CGH312" s="974"/>
      <c r="CGI312" s="974"/>
      <c r="CGJ312" s="974"/>
      <c r="CGK312" s="974"/>
      <c r="CGL312" s="974"/>
      <c r="CGM312" s="974"/>
      <c r="CGN312" s="974"/>
      <c r="CGO312" s="974"/>
      <c r="CGP312" s="974"/>
      <c r="CGQ312" s="974"/>
      <c r="CGR312" s="974"/>
      <c r="CGS312" s="974"/>
      <c r="CGT312" s="974"/>
      <c r="CGU312" s="974"/>
      <c r="CGV312" s="974"/>
      <c r="CGW312" s="974"/>
      <c r="CGX312" s="974"/>
      <c r="CGY312" s="974"/>
      <c r="CGZ312" s="974"/>
      <c r="CHA312" s="974"/>
      <c r="CHB312" s="974"/>
      <c r="CHC312" s="974"/>
      <c r="CHD312" s="974"/>
      <c r="CHE312" s="974"/>
      <c r="CHF312" s="974"/>
      <c r="CHG312" s="974"/>
      <c r="CHH312" s="974"/>
      <c r="CHI312" s="974"/>
      <c r="CHJ312" s="974"/>
      <c r="CHK312" s="974"/>
      <c r="CHL312" s="974"/>
      <c r="CHM312" s="974"/>
      <c r="CHN312" s="974"/>
      <c r="CHO312" s="974"/>
      <c r="CHP312" s="974"/>
      <c r="CHQ312" s="974"/>
      <c r="CHR312" s="974"/>
      <c r="CHS312" s="974"/>
      <c r="CHT312" s="974"/>
      <c r="CHU312" s="974"/>
      <c r="CHV312" s="974"/>
      <c r="CHW312" s="974"/>
      <c r="CHX312" s="974"/>
      <c r="CHY312" s="974"/>
      <c r="CHZ312" s="974"/>
      <c r="CIA312" s="974"/>
      <c r="CIB312" s="974"/>
      <c r="CIC312" s="974"/>
      <c r="CID312" s="974"/>
      <c r="CIE312" s="974"/>
      <c r="CIF312" s="974"/>
      <c r="CIG312" s="974"/>
      <c r="CIH312" s="974"/>
      <c r="CII312" s="974"/>
      <c r="CIJ312" s="974"/>
      <c r="CIK312" s="974"/>
      <c r="CIL312" s="974"/>
      <c r="CIM312" s="974"/>
      <c r="CIN312" s="974"/>
      <c r="CIO312" s="974"/>
      <c r="CIP312" s="974"/>
      <c r="CIQ312" s="974"/>
      <c r="CIR312" s="974"/>
      <c r="CIS312" s="974"/>
      <c r="CIT312" s="974"/>
      <c r="CIU312" s="974"/>
      <c r="CIV312" s="974"/>
      <c r="CIW312" s="974"/>
      <c r="CIX312" s="974"/>
      <c r="CIY312" s="974"/>
      <c r="CIZ312" s="974"/>
      <c r="CJA312" s="974"/>
      <c r="CJB312" s="974"/>
      <c r="CJC312" s="974"/>
      <c r="CJD312" s="974"/>
      <c r="CJE312" s="974"/>
      <c r="CJF312" s="974"/>
      <c r="CJG312" s="974"/>
      <c r="CJH312" s="974"/>
      <c r="CJI312" s="974"/>
      <c r="CJJ312" s="974"/>
      <c r="CJK312" s="974"/>
      <c r="CJL312" s="974"/>
      <c r="CJM312" s="974"/>
      <c r="CJN312" s="974"/>
      <c r="CJO312" s="974"/>
      <c r="CJP312" s="974"/>
      <c r="CJQ312" s="974"/>
      <c r="CJR312" s="974"/>
      <c r="CJS312" s="974"/>
      <c r="CJT312" s="974"/>
      <c r="CJU312" s="974"/>
      <c r="CJV312" s="974"/>
      <c r="CJW312" s="974"/>
      <c r="CJX312" s="974"/>
      <c r="CJY312" s="974"/>
      <c r="CJZ312" s="974"/>
      <c r="CKA312" s="974"/>
      <c r="CKB312" s="974"/>
      <c r="CKC312" s="974"/>
      <c r="CKD312" s="974"/>
      <c r="CKE312" s="974"/>
      <c r="CKF312" s="974"/>
      <c r="CKG312" s="974"/>
      <c r="CKH312" s="974"/>
      <c r="CKI312" s="974"/>
      <c r="CKJ312" s="974"/>
      <c r="CKK312" s="974"/>
      <c r="CKL312" s="974"/>
      <c r="CKM312" s="974"/>
      <c r="CKN312" s="974"/>
      <c r="CKO312" s="974"/>
      <c r="CKP312" s="974"/>
      <c r="CKQ312" s="974"/>
      <c r="CKR312" s="974"/>
      <c r="CKS312" s="974"/>
      <c r="CKT312" s="974"/>
      <c r="CKU312" s="974"/>
      <c r="CKV312" s="974"/>
      <c r="CKW312" s="974"/>
      <c r="CKX312" s="974"/>
      <c r="CKY312" s="974"/>
      <c r="CKZ312" s="974"/>
      <c r="CLA312" s="974"/>
      <c r="CLB312" s="974"/>
      <c r="CLC312" s="974"/>
      <c r="CLD312" s="974"/>
      <c r="CLE312" s="974"/>
      <c r="CLF312" s="974"/>
      <c r="CLG312" s="974"/>
      <c r="CLH312" s="974"/>
      <c r="CLI312" s="974"/>
      <c r="CLJ312" s="974"/>
      <c r="CLK312" s="974"/>
      <c r="CLL312" s="974"/>
      <c r="CLM312" s="974"/>
      <c r="CLN312" s="974"/>
      <c r="CLO312" s="974"/>
      <c r="CLP312" s="974"/>
      <c r="CLQ312" s="974"/>
      <c r="CLR312" s="974"/>
      <c r="CLS312" s="974"/>
      <c r="CLT312" s="974"/>
      <c r="CLU312" s="974"/>
      <c r="CLV312" s="974"/>
      <c r="CLW312" s="974"/>
      <c r="CLX312" s="974"/>
      <c r="CLY312" s="974"/>
      <c r="CLZ312" s="974"/>
      <c r="CMA312" s="974"/>
      <c r="CMB312" s="974"/>
      <c r="CMC312" s="974"/>
      <c r="CMD312" s="974"/>
      <c r="CME312" s="974"/>
      <c r="CMF312" s="974"/>
      <c r="CMG312" s="974"/>
      <c r="CMH312" s="974"/>
      <c r="CMI312" s="974"/>
      <c r="CMJ312" s="974"/>
      <c r="CMK312" s="974"/>
      <c r="CML312" s="974"/>
      <c r="CMM312" s="974"/>
      <c r="CMN312" s="974"/>
      <c r="CMO312" s="974"/>
      <c r="CMP312" s="974"/>
      <c r="CMQ312" s="974"/>
      <c r="CMR312" s="974"/>
      <c r="CMS312" s="974"/>
      <c r="CMT312" s="974"/>
      <c r="CMU312" s="974"/>
      <c r="CMV312" s="974"/>
      <c r="CMW312" s="974"/>
      <c r="CMX312" s="974"/>
      <c r="CMY312" s="974"/>
      <c r="CMZ312" s="974"/>
      <c r="CNA312" s="974"/>
      <c r="CNB312" s="974"/>
      <c r="CNC312" s="974"/>
      <c r="CND312" s="974"/>
      <c r="CNE312" s="974"/>
      <c r="CNF312" s="974"/>
      <c r="CNG312" s="974"/>
      <c r="CNH312" s="974"/>
      <c r="CNI312" s="974"/>
      <c r="CNJ312" s="974"/>
      <c r="CNK312" s="974"/>
      <c r="CNL312" s="974"/>
      <c r="CNM312" s="974"/>
      <c r="CNN312" s="974"/>
      <c r="CNO312" s="974"/>
      <c r="CNP312" s="974"/>
      <c r="CNQ312" s="974"/>
      <c r="CNR312" s="974"/>
      <c r="CNS312" s="974"/>
      <c r="CNT312" s="974"/>
      <c r="CNU312" s="974"/>
      <c r="CNV312" s="974"/>
      <c r="CNW312" s="974"/>
      <c r="CNX312" s="974"/>
      <c r="CNY312" s="974"/>
      <c r="CNZ312" s="974"/>
      <c r="COA312" s="974"/>
      <c r="COB312" s="974"/>
      <c r="COC312" s="974"/>
      <c r="COD312" s="974"/>
      <c r="COE312" s="974"/>
      <c r="COF312" s="974"/>
      <c r="COG312" s="974"/>
      <c r="COH312" s="974"/>
      <c r="COI312" s="974"/>
      <c r="COJ312" s="974"/>
      <c r="COK312" s="974"/>
      <c r="COL312" s="974"/>
      <c r="COM312" s="974"/>
      <c r="CON312" s="974"/>
      <c r="COO312" s="974"/>
      <c r="COP312" s="974"/>
      <c r="COQ312" s="974"/>
      <c r="COR312" s="974"/>
      <c r="COS312" s="974"/>
      <c r="COT312" s="974"/>
      <c r="COU312" s="974"/>
      <c r="COV312" s="974"/>
      <c r="COW312" s="974"/>
      <c r="COX312" s="974"/>
      <c r="COY312" s="974"/>
      <c r="COZ312" s="974"/>
      <c r="CPA312" s="974"/>
      <c r="CPB312" s="974"/>
      <c r="CPC312" s="974"/>
      <c r="CPD312" s="974"/>
      <c r="CPE312" s="974"/>
      <c r="CPF312" s="974"/>
      <c r="CPG312" s="974"/>
      <c r="CPH312" s="974"/>
      <c r="CPI312" s="974"/>
      <c r="CPJ312" s="974"/>
      <c r="CPK312" s="974"/>
      <c r="CPL312" s="974"/>
      <c r="CPM312" s="974"/>
      <c r="CPN312" s="974"/>
      <c r="CPO312" s="974"/>
      <c r="CPP312" s="974"/>
      <c r="CPQ312" s="974"/>
      <c r="CPR312" s="974"/>
      <c r="CPS312" s="974"/>
      <c r="CPT312" s="974"/>
      <c r="CPU312" s="974"/>
      <c r="CPV312" s="974"/>
      <c r="CPW312" s="974"/>
      <c r="CPX312" s="974"/>
      <c r="CPY312" s="974"/>
      <c r="CPZ312" s="974"/>
      <c r="CQA312" s="974"/>
      <c r="CQB312" s="974"/>
      <c r="CQC312" s="974"/>
      <c r="CQD312" s="974"/>
      <c r="CQE312" s="974"/>
      <c r="CQF312" s="974"/>
      <c r="CQG312" s="974"/>
      <c r="CQH312" s="974"/>
      <c r="CQI312" s="974"/>
      <c r="CQJ312" s="974"/>
      <c r="CQK312" s="974"/>
      <c r="CQL312" s="974"/>
      <c r="CQM312" s="974"/>
      <c r="CQN312" s="974"/>
      <c r="CQO312" s="974"/>
      <c r="CQP312" s="974"/>
      <c r="CQQ312" s="974"/>
      <c r="CQR312" s="974"/>
      <c r="CQS312" s="974"/>
      <c r="CQT312" s="974"/>
      <c r="CQU312" s="974"/>
      <c r="CQV312" s="974"/>
      <c r="CQW312" s="974"/>
      <c r="CQX312" s="974"/>
      <c r="CQY312" s="974"/>
      <c r="CQZ312" s="974"/>
      <c r="CRA312" s="974"/>
      <c r="CRB312" s="974"/>
      <c r="CRC312" s="974"/>
      <c r="CRD312" s="974"/>
      <c r="CRE312" s="974"/>
      <c r="CRF312" s="974"/>
      <c r="CRG312" s="974"/>
      <c r="CRH312" s="974"/>
      <c r="CRI312" s="974"/>
      <c r="CRJ312" s="974"/>
      <c r="CRK312" s="974"/>
      <c r="CRL312" s="974"/>
      <c r="CRM312" s="974"/>
      <c r="CRN312" s="974"/>
      <c r="CRO312" s="974"/>
      <c r="CRP312" s="974"/>
      <c r="CRQ312" s="974"/>
      <c r="CRR312" s="974"/>
      <c r="CRS312" s="974"/>
      <c r="CRT312" s="974"/>
      <c r="CRU312" s="974"/>
      <c r="CRV312" s="974"/>
      <c r="CRW312" s="974"/>
      <c r="CRX312" s="974"/>
      <c r="CRY312" s="974"/>
      <c r="CRZ312" s="974"/>
      <c r="CSA312" s="974"/>
      <c r="CSB312" s="974"/>
      <c r="CSC312" s="974"/>
      <c r="CSD312" s="974"/>
      <c r="CSE312" s="974"/>
      <c r="CSF312" s="974"/>
      <c r="CSG312" s="974"/>
      <c r="CSH312" s="974"/>
      <c r="CSI312" s="974"/>
      <c r="CSJ312" s="974"/>
      <c r="CSK312" s="974"/>
      <c r="CSL312" s="974"/>
      <c r="CSM312" s="974"/>
      <c r="CSN312" s="974"/>
      <c r="CSO312" s="974"/>
      <c r="CSP312" s="974"/>
      <c r="CSQ312" s="974"/>
      <c r="CSR312" s="974"/>
      <c r="CSS312" s="974"/>
      <c r="CST312" s="974"/>
      <c r="CSU312" s="974"/>
      <c r="CSV312" s="974"/>
      <c r="CSW312" s="974"/>
      <c r="CSX312" s="974"/>
      <c r="CSY312" s="974"/>
      <c r="CSZ312" s="974"/>
      <c r="CTA312" s="974"/>
      <c r="CTB312" s="974"/>
      <c r="CTC312" s="974"/>
      <c r="CTD312" s="974"/>
      <c r="CTE312" s="974"/>
      <c r="CTF312" s="974"/>
      <c r="CTG312" s="974"/>
      <c r="CTH312" s="974"/>
      <c r="CTI312" s="974"/>
      <c r="CTJ312" s="974"/>
      <c r="CTK312" s="974"/>
      <c r="CTL312" s="974"/>
      <c r="CTM312" s="974"/>
      <c r="CTN312" s="974"/>
      <c r="CTO312" s="974"/>
      <c r="CTP312" s="974"/>
      <c r="CTQ312" s="974"/>
      <c r="CTR312" s="974"/>
      <c r="CTS312" s="974"/>
      <c r="CTT312" s="974"/>
      <c r="CTU312" s="974"/>
      <c r="CTV312" s="974"/>
      <c r="CTW312" s="974"/>
      <c r="CTX312" s="974"/>
      <c r="CTY312" s="974"/>
      <c r="CTZ312" s="974"/>
      <c r="CUA312" s="974"/>
      <c r="CUB312" s="974"/>
      <c r="CUC312" s="974"/>
      <c r="CUD312" s="974"/>
      <c r="CUE312" s="974"/>
      <c r="CUF312" s="974"/>
      <c r="CUG312" s="974"/>
      <c r="CUH312" s="974"/>
      <c r="CUI312" s="974"/>
      <c r="CUJ312" s="974"/>
      <c r="CUK312" s="974"/>
      <c r="CUL312" s="974"/>
      <c r="CUM312" s="974"/>
      <c r="CUN312" s="974"/>
      <c r="CUO312" s="974"/>
      <c r="CUP312" s="974"/>
      <c r="CUQ312" s="974"/>
      <c r="CUR312" s="974"/>
      <c r="CUS312" s="974"/>
      <c r="CUT312" s="974"/>
      <c r="CUU312" s="974"/>
      <c r="CUV312" s="974"/>
      <c r="CUW312" s="974"/>
      <c r="CUX312" s="974"/>
      <c r="CUY312" s="974"/>
      <c r="CUZ312" s="974"/>
      <c r="CVA312" s="974"/>
      <c r="CVB312" s="974"/>
      <c r="CVC312" s="974"/>
      <c r="CVD312" s="974"/>
      <c r="CVE312" s="974"/>
      <c r="CVF312" s="974"/>
      <c r="CVG312" s="974"/>
      <c r="CVH312" s="974"/>
      <c r="CVI312" s="974"/>
      <c r="CVJ312" s="974"/>
      <c r="CVK312" s="974"/>
      <c r="CVL312" s="974"/>
      <c r="CVM312" s="974"/>
      <c r="CVN312" s="974"/>
      <c r="CVO312" s="974"/>
      <c r="CVP312" s="974"/>
      <c r="CVQ312" s="974"/>
      <c r="CVR312" s="974"/>
      <c r="CVS312" s="974"/>
      <c r="CVT312" s="974"/>
      <c r="CVU312" s="974"/>
      <c r="CVV312" s="974"/>
      <c r="CVW312" s="974"/>
      <c r="CVX312" s="974"/>
      <c r="CVY312" s="974"/>
      <c r="CVZ312" s="974"/>
      <c r="CWA312" s="974"/>
      <c r="CWB312" s="974"/>
      <c r="CWC312" s="974"/>
      <c r="CWD312" s="974"/>
      <c r="CWE312" s="974"/>
      <c r="CWF312" s="974"/>
      <c r="CWG312" s="974"/>
      <c r="CWH312" s="974"/>
      <c r="CWI312" s="974"/>
      <c r="CWJ312" s="974"/>
      <c r="CWK312" s="974"/>
      <c r="CWL312" s="974"/>
      <c r="CWM312" s="974"/>
      <c r="CWN312" s="974"/>
      <c r="CWO312" s="974"/>
      <c r="CWP312" s="974"/>
      <c r="CWQ312" s="974"/>
      <c r="CWR312" s="974"/>
      <c r="CWS312" s="974"/>
      <c r="CWT312" s="974"/>
      <c r="CWU312" s="974"/>
      <c r="CWV312" s="974"/>
      <c r="CWW312" s="974"/>
      <c r="CWX312" s="974"/>
      <c r="CWY312" s="974"/>
      <c r="CWZ312" s="974"/>
      <c r="CXA312" s="974"/>
      <c r="CXB312" s="974"/>
      <c r="CXC312" s="974"/>
      <c r="CXD312" s="974"/>
      <c r="CXE312" s="974"/>
      <c r="CXF312" s="974"/>
      <c r="CXG312" s="974"/>
      <c r="CXH312" s="974"/>
      <c r="CXI312" s="974"/>
      <c r="CXJ312" s="974"/>
      <c r="CXK312" s="974"/>
      <c r="CXL312" s="974"/>
      <c r="CXM312" s="974"/>
      <c r="CXN312" s="974"/>
      <c r="CXO312" s="974"/>
      <c r="CXP312" s="974"/>
      <c r="CXQ312" s="974"/>
      <c r="CXR312" s="974"/>
      <c r="CXS312" s="974"/>
      <c r="CXT312" s="974"/>
      <c r="CXU312" s="974"/>
      <c r="CXV312" s="974"/>
      <c r="CXW312" s="974"/>
      <c r="CXX312" s="974"/>
      <c r="CXY312" s="974"/>
      <c r="CXZ312" s="974"/>
      <c r="CYA312" s="974"/>
      <c r="CYB312" s="974"/>
      <c r="CYC312" s="974"/>
      <c r="CYD312" s="974"/>
      <c r="CYE312" s="974"/>
      <c r="CYF312" s="974"/>
      <c r="CYG312" s="974"/>
      <c r="CYH312" s="974"/>
      <c r="CYI312" s="974"/>
      <c r="CYJ312" s="974"/>
      <c r="CYK312" s="974"/>
      <c r="CYL312" s="974"/>
      <c r="CYM312" s="974"/>
      <c r="CYN312" s="974"/>
      <c r="CYO312" s="974"/>
      <c r="CYP312" s="974"/>
      <c r="CYQ312" s="974"/>
      <c r="CYR312" s="974"/>
      <c r="CYS312" s="974"/>
      <c r="CYT312" s="974"/>
      <c r="CYU312" s="974"/>
      <c r="CYV312" s="974"/>
      <c r="CYW312" s="974"/>
      <c r="CYX312" s="974"/>
      <c r="CYY312" s="974"/>
      <c r="CYZ312" s="974"/>
      <c r="CZA312" s="974"/>
      <c r="CZB312" s="974"/>
      <c r="CZC312" s="974"/>
      <c r="CZD312" s="974"/>
      <c r="CZE312" s="974"/>
      <c r="CZF312" s="974"/>
      <c r="CZG312" s="974"/>
      <c r="CZH312" s="974"/>
      <c r="CZI312" s="974"/>
      <c r="CZJ312" s="974"/>
      <c r="CZK312" s="974"/>
      <c r="CZL312" s="974"/>
      <c r="CZM312" s="974"/>
      <c r="CZN312" s="974"/>
      <c r="CZO312" s="974"/>
      <c r="CZP312" s="974"/>
      <c r="CZQ312" s="974"/>
      <c r="CZR312" s="974"/>
      <c r="CZS312" s="974"/>
      <c r="CZT312" s="974"/>
      <c r="CZU312" s="974"/>
      <c r="CZV312" s="974"/>
      <c r="CZW312" s="974"/>
      <c r="CZX312" s="974"/>
      <c r="CZY312" s="974"/>
      <c r="CZZ312" s="974"/>
      <c r="DAA312" s="974"/>
      <c r="DAB312" s="974"/>
      <c r="DAC312" s="974"/>
      <c r="DAD312" s="974"/>
      <c r="DAE312" s="974"/>
      <c r="DAF312" s="974"/>
      <c r="DAG312" s="974"/>
      <c r="DAH312" s="974"/>
      <c r="DAI312" s="974"/>
      <c r="DAJ312" s="974"/>
      <c r="DAK312" s="974"/>
      <c r="DAL312" s="974"/>
      <c r="DAM312" s="974"/>
      <c r="DAN312" s="974"/>
      <c r="DAO312" s="974"/>
      <c r="DAP312" s="974"/>
      <c r="DAQ312" s="974"/>
      <c r="DAR312" s="974"/>
      <c r="DAS312" s="974"/>
      <c r="DAT312" s="974"/>
      <c r="DAU312" s="974"/>
      <c r="DAV312" s="974"/>
      <c r="DAW312" s="974"/>
      <c r="DAX312" s="974"/>
      <c r="DAY312" s="974"/>
      <c r="DAZ312" s="974"/>
      <c r="DBA312" s="974"/>
      <c r="DBB312" s="974"/>
      <c r="DBC312" s="974"/>
      <c r="DBD312" s="974"/>
      <c r="DBE312" s="974"/>
      <c r="DBF312" s="974"/>
      <c r="DBG312" s="974"/>
      <c r="DBH312" s="974"/>
      <c r="DBI312" s="974"/>
      <c r="DBJ312" s="974"/>
      <c r="DBK312" s="974"/>
      <c r="DBL312" s="974"/>
      <c r="DBM312" s="974"/>
      <c r="DBN312" s="974"/>
      <c r="DBO312" s="974"/>
      <c r="DBP312" s="974"/>
      <c r="DBQ312" s="974"/>
      <c r="DBR312" s="974"/>
      <c r="DBS312" s="974"/>
      <c r="DBT312" s="974"/>
      <c r="DBU312" s="974"/>
      <c r="DBV312" s="974"/>
      <c r="DBW312" s="974"/>
      <c r="DBX312" s="974"/>
      <c r="DBY312" s="974"/>
      <c r="DBZ312" s="974"/>
      <c r="DCA312" s="974"/>
      <c r="DCB312" s="974"/>
      <c r="DCC312" s="974"/>
      <c r="DCD312" s="974"/>
      <c r="DCE312" s="974"/>
      <c r="DCF312" s="974"/>
      <c r="DCG312" s="974"/>
      <c r="DCH312" s="974"/>
      <c r="DCI312" s="974"/>
      <c r="DCJ312" s="974"/>
      <c r="DCK312" s="974"/>
      <c r="DCL312" s="974"/>
      <c r="DCM312" s="974"/>
      <c r="DCN312" s="974"/>
      <c r="DCO312" s="974"/>
      <c r="DCP312" s="974"/>
      <c r="DCQ312" s="974"/>
      <c r="DCR312" s="974"/>
      <c r="DCS312" s="974"/>
      <c r="DCT312" s="974"/>
      <c r="DCU312" s="974"/>
      <c r="DCV312" s="974"/>
      <c r="DCW312" s="974"/>
      <c r="DCX312" s="974"/>
      <c r="DCY312" s="974"/>
      <c r="DCZ312" s="974"/>
      <c r="DDA312" s="974"/>
      <c r="DDB312" s="974"/>
      <c r="DDC312" s="974"/>
      <c r="DDD312" s="974"/>
      <c r="DDE312" s="974"/>
      <c r="DDF312" s="974"/>
      <c r="DDG312" s="974"/>
      <c r="DDH312" s="974"/>
      <c r="DDI312" s="974"/>
      <c r="DDJ312" s="974"/>
      <c r="DDK312" s="974"/>
      <c r="DDL312" s="974"/>
      <c r="DDM312" s="974"/>
      <c r="DDN312" s="974"/>
      <c r="DDO312" s="974"/>
      <c r="DDP312" s="974"/>
      <c r="DDQ312" s="974"/>
      <c r="DDR312" s="974"/>
      <c r="DDS312" s="974"/>
      <c r="DDT312" s="974"/>
      <c r="DDU312" s="974"/>
      <c r="DDV312" s="974"/>
      <c r="DDW312" s="974"/>
      <c r="DDX312" s="974"/>
      <c r="DDY312" s="974"/>
      <c r="DDZ312" s="974"/>
      <c r="DEA312" s="974"/>
      <c r="DEB312" s="974"/>
      <c r="DEC312" s="974"/>
      <c r="DED312" s="974"/>
      <c r="DEE312" s="974"/>
      <c r="DEF312" s="974"/>
      <c r="DEG312" s="974"/>
      <c r="DEH312" s="974"/>
      <c r="DEI312" s="974"/>
      <c r="DEJ312" s="974"/>
      <c r="DEK312" s="974"/>
      <c r="DEL312" s="974"/>
      <c r="DEM312" s="974"/>
      <c r="DEN312" s="974"/>
      <c r="DEO312" s="974"/>
      <c r="DEP312" s="974"/>
      <c r="DEQ312" s="974"/>
      <c r="DER312" s="974"/>
      <c r="DES312" s="974"/>
      <c r="DET312" s="974"/>
      <c r="DEU312" s="974"/>
      <c r="DEV312" s="974"/>
      <c r="DEW312" s="974"/>
      <c r="DEX312" s="974"/>
      <c r="DEY312" s="974"/>
      <c r="DEZ312" s="974"/>
      <c r="DFA312" s="974"/>
      <c r="DFB312" s="974"/>
      <c r="DFC312" s="974"/>
      <c r="DFD312" s="974"/>
      <c r="DFE312" s="974"/>
      <c r="DFF312" s="974"/>
      <c r="DFG312" s="974"/>
      <c r="DFH312" s="974"/>
      <c r="DFI312" s="974"/>
      <c r="DFJ312" s="974"/>
      <c r="DFK312" s="974"/>
      <c r="DFL312" s="974"/>
      <c r="DFM312" s="974"/>
      <c r="DFN312" s="974"/>
      <c r="DFO312" s="974"/>
      <c r="DFP312" s="974"/>
      <c r="DFQ312" s="974"/>
      <c r="DFR312" s="974"/>
      <c r="DFS312" s="974"/>
      <c r="DFT312" s="974"/>
      <c r="DFU312" s="974"/>
      <c r="DFV312" s="974"/>
      <c r="DFW312" s="974"/>
      <c r="DFX312" s="974"/>
      <c r="DFY312" s="974"/>
      <c r="DFZ312" s="974"/>
      <c r="DGA312" s="974"/>
      <c r="DGB312" s="974"/>
      <c r="DGC312" s="974"/>
      <c r="DGD312" s="974"/>
      <c r="DGE312" s="974"/>
      <c r="DGF312" s="974"/>
      <c r="DGG312" s="974"/>
      <c r="DGH312" s="974"/>
      <c r="DGI312" s="974"/>
      <c r="DGJ312" s="974"/>
      <c r="DGK312" s="974"/>
      <c r="DGL312" s="974"/>
      <c r="DGM312" s="974"/>
      <c r="DGN312" s="974"/>
      <c r="DGO312" s="974"/>
      <c r="DGP312" s="974"/>
      <c r="DGQ312" s="974"/>
      <c r="DGR312" s="974"/>
      <c r="DGS312" s="974"/>
      <c r="DGT312" s="974"/>
      <c r="DGU312" s="974"/>
      <c r="DGV312" s="974"/>
      <c r="DGW312" s="974"/>
      <c r="DGX312" s="974"/>
      <c r="DGY312" s="974"/>
      <c r="DGZ312" s="974"/>
      <c r="DHA312" s="974"/>
      <c r="DHB312" s="974"/>
      <c r="DHC312" s="974"/>
      <c r="DHD312" s="974"/>
      <c r="DHE312" s="974"/>
      <c r="DHF312" s="974"/>
      <c r="DHG312" s="974"/>
      <c r="DHH312" s="974"/>
      <c r="DHI312" s="974"/>
      <c r="DHJ312" s="974"/>
      <c r="DHK312" s="974"/>
      <c r="DHL312" s="974"/>
      <c r="DHM312" s="974"/>
      <c r="DHN312" s="974"/>
      <c r="DHO312" s="974"/>
      <c r="DHP312" s="974"/>
      <c r="DHQ312" s="974"/>
      <c r="DHR312" s="974"/>
      <c r="DHS312" s="974"/>
      <c r="DHT312" s="974"/>
      <c r="DHU312" s="974"/>
      <c r="DHV312" s="974"/>
      <c r="DHW312" s="974"/>
      <c r="DHX312" s="974"/>
      <c r="DHY312" s="974"/>
      <c r="DHZ312" s="974"/>
      <c r="DIA312" s="974"/>
      <c r="DIB312" s="974"/>
      <c r="DIC312" s="974"/>
      <c r="DID312" s="974"/>
      <c r="DIE312" s="974"/>
      <c r="DIF312" s="974"/>
      <c r="DIG312" s="974"/>
      <c r="DIH312" s="974"/>
      <c r="DII312" s="974"/>
      <c r="DIJ312" s="974"/>
      <c r="DIK312" s="974"/>
      <c r="DIL312" s="974"/>
      <c r="DIM312" s="974"/>
      <c r="DIN312" s="974"/>
      <c r="DIO312" s="974"/>
      <c r="DIP312" s="974"/>
      <c r="DIQ312" s="974"/>
      <c r="DIR312" s="974"/>
      <c r="DIS312" s="974"/>
      <c r="DIT312" s="974"/>
      <c r="DIU312" s="974"/>
      <c r="DIV312" s="974"/>
      <c r="DIW312" s="974"/>
      <c r="DIX312" s="974"/>
      <c r="DIY312" s="974"/>
      <c r="DIZ312" s="974"/>
      <c r="DJA312" s="974"/>
      <c r="DJB312" s="974"/>
      <c r="DJC312" s="974"/>
      <c r="DJD312" s="974"/>
      <c r="DJE312" s="974"/>
      <c r="DJF312" s="974"/>
      <c r="DJG312" s="974"/>
      <c r="DJH312" s="974"/>
      <c r="DJI312" s="974"/>
      <c r="DJJ312" s="974"/>
      <c r="DJK312" s="974"/>
      <c r="DJL312" s="974"/>
      <c r="DJM312" s="974"/>
      <c r="DJN312" s="974"/>
      <c r="DJO312" s="974"/>
      <c r="DJP312" s="974"/>
      <c r="DJQ312" s="974"/>
      <c r="DJR312" s="974"/>
      <c r="DJS312" s="974"/>
      <c r="DJT312" s="974"/>
      <c r="DJU312" s="974"/>
      <c r="DJV312" s="974"/>
      <c r="DJW312" s="974"/>
      <c r="DJX312" s="974"/>
      <c r="DJY312" s="974"/>
      <c r="DJZ312" s="974"/>
      <c r="DKA312" s="974"/>
      <c r="DKB312" s="974"/>
      <c r="DKC312" s="974"/>
      <c r="DKD312" s="974"/>
      <c r="DKE312" s="974"/>
      <c r="DKF312" s="974"/>
      <c r="DKG312" s="974"/>
      <c r="DKH312" s="974"/>
      <c r="DKI312" s="974"/>
      <c r="DKJ312" s="974"/>
      <c r="DKK312" s="974"/>
      <c r="DKL312" s="974"/>
      <c r="DKM312" s="974"/>
      <c r="DKN312" s="974"/>
      <c r="DKO312" s="974"/>
      <c r="DKP312" s="974"/>
      <c r="DKQ312" s="974"/>
      <c r="DKR312" s="974"/>
      <c r="DKS312" s="974"/>
      <c r="DKT312" s="974"/>
      <c r="DKU312" s="974"/>
      <c r="DKV312" s="974"/>
      <c r="DKW312" s="974"/>
      <c r="DKX312" s="974"/>
      <c r="DKY312" s="974"/>
      <c r="DKZ312" s="974"/>
      <c r="DLA312" s="974"/>
      <c r="DLB312" s="974"/>
      <c r="DLC312" s="974"/>
      <c r="DLD312" s="974"/>
      <c r="DLE312" s="974"/>
      <c r="DLF312" s="974"/>
      <c r="DLG312" s="974"/>
      <c r="DLH312" s="974"/>
      <c r="DLI312" s="974"/>
      <c r="DLJ312" s="974"/>
      <c r="DLK312" s="974"/>
      <c r="DLL312" s="974"/>
      <c r="DLM312" s="974"/>
      <c r="DLN312" s="974"/>
      <c r="DLO312" s="974"/>
      <c r="DLP312" s="974"/>
      <c r="DLQ312" s="974"/>
      <c r="DLR312" s="974"/>
      <c r="DLS312" s="974"/>
      <c r="DLT312" s="974"/>
      <c r="DLU312" s="974"/>
      <c r="DLV312" s="974"/>
      <c r="DLW312" s="974"/>
      <c r="DLX312" s="974"/>
      <c r="DLY312" s="974"/>
      <c r="DLZ312" s="974"/>
      <c r="DMA312" s="974"/>
      <c r="DMB312" s="974"/>
      <c r="DMC312" s="974"/>
      <c r="DMD312" s="974"/>
      <c r="DME312" s="974"/>
      <c r="DMF312" s="974"/>
      <c r="DMG312" s="974"/>
      <c r="DMH312" s="974"/>
      <c r="DMI312" s="974"/>
      <c r="DMJ312" s="974"/>
      <c r="DMK312" s="974"/>
      <c r="DML312" s="974"/>
      <c r="DMM312" s="974"/>
      <c r="DMN312" s="974"/>
      <c r="DMO312" s="974"/>
      <c r="DMP312" s="974"/>
      <c r="DMQ312" s="974"/>
      <c r="DMR312" s="974"/>
      <c r="DMS312" s="974"/>
      <c r="DMT312" s="974"/>
      <c r="DMU312" s="974"/>
      <c r="DMV312" s="974"/>
      <c r="DMW312" s="974"/>
      <c r="DMX312" s="974"/>
      <c r="DMY312" s="974"/>
      <c r="DMZ312" s="974"/>
      <c r="DNA312" s="974"/>
      <c r="DNB312" s="974"/>
      <c r="DNC312" s="974"/>
      <c r="DND312" s="974"/>
      <c r="DNE312" s="974"/>
      <c r="DNF312" s="974"/>
      <c r="DNG312" s="974"/>
      <c r="DNH312" s="974"/>
      <c r="DNI312" s="974"/>
      <c r="DNJ312" s="974"/>
      <c r="DNK312" s="974"/>
      <c r="DNL312" s="974"/>
      <c r="DNM312" s="974"/>
      <c r="DNN312" s="974"/>
      <c r="DNO312" s="974"/>
      <c r="DNP312" s="974"/>
      <c r="DNQ312" s="974"/>
      <c r="DNR312" s="974"/>
      <c r="DNS312" s="974"/>
      <c r="DNT312" s="974"/>
      <c r="DNU312" s="974"/>
      <c r="DNV312" s="974"/>
      <c r="DNW312" s="974"/>
      <c r="DNX312" s="974"/>
      <c r="DNY312" s="974"/>
      <c r="DNZ312" s="974"/>
      <c r="DOA312" s="974"/>
      <c r="DOB312" s="974"/>
      <c r="DOC312" s="974"/>
      <c r="DOD312" s="974"/>
      <c r="DOE312" s="974"/>
      <c r="DOF312" s="974"/>
      <c r="DOG312" s="974"/>
      <c r="DOH312" s="974"/>
      <c r="DOI312" s="974"/>
      <c r="DOJ312" s="974"/>
      <c r="DOK312" s="974"/>
      <c r="DOL312" s="974"/>
      <c r="DOM312" s="974"/>
      <c r="DON312" s="974"/>
      <c r="DOO312" s="974"/>
      <c r="DOP312" s="974"/>
      <c r="DOQ312" s="974"/>
      <c r="DOR312" s="974"/>
      <c r="DOS312" s="974"/>
      <c r="DOT312" s="974"/>
      <c r="DOU312" s="974"/>
      <c r="DOV312" s="974"/>
      <c r="DOW312" s="974"/>
      <c r="DOX312" s="974"/>
      <c r="DOY312" s="974"/>
      <c r="DOZ312" s="974"/>
      <c r="DPA312" s="974"/>
      <c r="DPB312" s="974"/>
      <c r="DPC312" s="974"/>
      <c r="DPD312" s="974"/>
      <c r="DPE312" s="974"/>
      <c r="DPF312" s="974"/>
      <c r="DPG312" s="974"/>
      <c r="DPH312" s="974"/>
      <c r="DPI312" s="974"/>
      <c r="DPJ312" s="974"/>
      <c r="DPK312" s="974"/>
      <c r="DPL312" s="974"/>
      <c r="DPM312" s="974"/>
      <c r="DPN312" s="974"/>
      <c r="DPO312" s="974"/>
      <c r="DPP312" s="974"/>
      <c r="DPQ312" s="974"/>
      <c r="DPR312" s="974"/>
      <c r="DPS312" s="974"/>
      <c r="DPT312" s="974"/>
      <c r="DPU312" s="974"/>
      <c r="DPV312" s="974"/>
      <c r="DPW312" s="974"/>
      <c r="DPX312" s="974"/>
      <c r="DPY312" s="974"/>
      <c r="DPZ312" s="974"/>
      <c r="DQA312" s="974"/>
      <c r="DQB312" s="974"/>
      <c r="DQC312" s="974"/>
      <c r="DQD312" s="974"/>
      <c r="DQE312" s="974"/>
      <c r="DQF312" s="974"/>
      <c r="DQG312" s="974"/>
      <c r="DQH312" s="974"/>
      <c r="DQI312" s="974"/>
      <c r="DQJ312" s="974"/>
      <c r="DQK312" s="974"/>
      <c r="DQL312" s="974"/>
      <c r="DQM312" s="974"/>
      <c r="DQN312" s="974"/>
      <c r="DQO312" s="974"/>
      <c r="DQP312" s="974"/>
      <c r="DQQ312" s="974"/>
      <c r="DQR312" s="974"/>
      <c r="DQS312" s="974"/>
      <c r="DQT312" s="974"/>
      <c r="DQU312" s="974"/>
      <c r="DQV312" s="974"/>
      <c r="DQW312" s="974"/>
      <c r="DQX312" s="974"/>
      <c r="DQY312" s="974"/>
      <c r="DQZ312" s="974"/>
      <c r="DRA312" s="974"/>
      <c r="DRB312" s="974"/>
      <c r="DRC312" s="974"/>
      <c r="DRD312" s="974"/>
      <c r="DRE312" s="974"/>
      <c r="DRF312" s="974"/>
      <c r="DRG312" s="974"/>
      <c r="DRH312" s="974"/>
      <c r="DRI312" s="974"/>
      <c r="DRJ312" s="974"/>
      <c r="DRK312" s="974"/>
      <c r="DRL312" s="974"/>
      <c r="DRM312" s="974"/>
      <c r="DRN312" s="974"/>
      <c r="DRO312" s="974"/>
      <c r="DRP312" s="974"/>
      <c r="DRQ312" s="974"/>
      <c r="DRR312" s="974"/>
      <c r="DRS312" s="974"/>
      <c r="DRT312" s="974"/>
      <c r="DRU312" s="974"/>
      <c r="DRV312" s="974"/>
      <c r="DRW312" s="974"/>
      <c r="DRX312" s="974"/>
      <c r="DRY312" s="974"/>
      <c r="DRZ312" s="974"/>
      <c r="DSA312" s="974"/>
      <c r="DSB312" s="974"/>
      <c r="DSC312" s="974"/>
      <c r="DSD312" s="974"/>
      <c r="DSE312" s="974"/>
      <c r="DSF312" s="974"/>
      <c r="DSG312" s="974"/>
      <c r="DSH312" s="974"/>
      <c r="DSI312" s="974"/>
      <c r="DSJ312" s="974"/>
      <c r="DSK312" s="974"/>
      <c r="DSL312" s="974"/>
      <c r="DSM312" s="974"/>
      <c r="DSN312" s="974"/>
      <c r="DSO312" s="974"/>
      <c r="DSP312" s="974"/>
      <c r="DSQ312" s="974"/>
      <c r="DSR312" s="974"/>
      <c r="DSS312" s="974"/>
      <c r="DST312" s="974"/>
      <c r="DSU312" s="974"/>
      <c r="DSV312" s="974"/>
      <c r="DSW312" s="974"/>
      <c r="DSX312" s="974"/>
      <c r="DSY312" s="974"/>
      <c r="DSZ312" s="974"/>
      <c r="DTA312" s="974"/>
      <c r="DTB312" s="974"/>
      <c r="DTC312" s="974"/>
      <c r="DTD312" s="974"/>
      <c r="DTE312" s="974"/>
      <c r="DTF312" s="974"/>
      <c r="DTG312" s="974"/>
      <c r="DTH312" s="974"/>
      <c r="DTI312" s="974"/>
      <c r="DTJ312" s="974"/>
      <c r="DTK312" s="974"/>
      <c r="DTL312" s="974"/>
      <c r="DTM312" s="974"/>
      <c r="DTN312" s="974"/>
      <c r="DTO312" s="974"/>
      <c r="DTP312" s="974"/>
      <c r="DTQ312" s="974"/>
      <c r="DTR312" s="974"/>
      <c r="DTS312" s="974"/>
      <c r="DTT312" s="974"/>
      <c r="DTU312" s="974"/>
      <c r="DTV312" s="974"/>
      <c r="DTW312" s="974"/>
      <c r="DTX312" s="974"/>
      <c r="DTY312" s="974"/>
      <c r="DTZ312" s="974"/>
      <c r="DUA312" s="974"/>
      <c r="DUB312" s="974"/>
      <c r="DUC312" s="974"/>
      <c r="DUD312" s="974"/>
      <c r="DUE312" s="974"/>
      <c r="DUF312" s="974"/>
      <c r="DUG312" s="974"/>
      <c r="DUH312" s="974"/>
      <c r="DUI312" s="974"/>
      <c r="DUJ312" s="974"/>
      <c r="DUK312" s="974"/>
      <c r="DUL312" s="974"/>
      <c r="DUM312" s="974"/>
      <c r="DUN312" s="974"/>
      <c r="DUO312" s="974"/>
      <c r="DUP312" s="974"/>
      <c r="DUQ312" s="974"/>
      <c r="DUR312" s="974"/>
      <c r="DUS312" s="974"/>
      <c r="DUT312" s="974"/>
      <c r="DUU312" s="974"/>
      <c r="DUV312" s="974"/>
      <c r="DUW312" s="974"/>
      <c r="DUX312" s="974"/>
      <c r="DUY312" s="974"/>
      <c r="DUZ312" s="974"/>
      <c r="DVA312" s="974"/>
      <c r="DVB312" s="974"/>
      <c r="DVC312" s="974"/>
      <c r="DVD312" s="974"/>
      <c r="DVE312" s="974"/>
      <c r="DVF312" s="974"/>
      <c r="DVG312" s="974"/>
      <c r="DVH312" s="974"/>
      <c r="DVI312" s="974"/>
      <c r="DVJ312" s="974"/>
      <c r="DVK312" s="974"/>
      <c r="DVL312" s="974"/>
      <c r="DVM312" s="974"/>
      <c r="DVN312" s="974"/>
      <c r="DVO312" s="974"/>
      <c r="DVP312" s="974"/>
      <c r="DVQ312" s="974"/>
      <c r="DVR312" s="974"/>
      <c r="DVS312" s="974"/>
      <c r="DVT312" s="974"/>
      <c r="DVU312" s="974"/>
      <c r="DVV312" s="974"/>
      <c r="DVW312" s="974"/>
      <c r="DVX312" s="974"/>
      <c r="DVY312" s="974"/>
      <c r="DVZ312" s="974"/>
      <c r="DWA312" s="974"/>
      <c r="DWB312" s="974"/>
      <c r="DWC312" s="974"/>
      <c r="DWD312" s="974"/>
      <c r="DWE312" s="974"/>
      <c r="DWF312" s="974"/>
      <c r="DWG312" s="974"/>
      <c r="DWH312" s="974"/>
      <c r="DWI312" s="974"/>
      <c r="DWJ312" s="974"/>
      <c r="DWK312" s="974"/>
      <c r="DWL312" s="974"/>
      <c r="DWM312" s="974"/>
      <c r="DWN312" s="974"/>
      <c r="DWO312" s="974"/>
      <c r="DWP312" s="974"/>
      <c r="DWQ312" s="974"/>
      <c r="DWR312" s="974"/>
      <c r="DWS312" s="974"/>
      <c r="DWT312" s="974"/>
      <c r="DWU312" s="974"/>
      <c r="DWV312" s="974"/>
      <c r="DWW312" s="974"/>
      <c r="DWX312" s="974"/>
      <c r="DWY312" s="974"/>
      <c r="DWZ312" s="974"/>
      <c r="DXA312" s="974"/>
      <c r="DXB312" s="974"/>
      <c r="DXC312" s="974"/>
      <c r="DXD312" s="974"/>
      <c r="DXE312" s="974"/>
      <c r="DXF312" s="974"/>
      <c r="DXG312" s="974"/>
      <c r="DXH312" s="974"/>
      <c r="DXI312" s="974"/>
      <c r="DXJ312" s="974"/>
      <c r="DXK312" s="974"/>
      <c r="DXL312" s="974"/>
      <c r="DXM312" s="974"/>
      <c r="DXN312" s="974"/>
      <c r="DXO312" s="974"/>
      <c r="DXP312" s="974"/>
      <c r="DXQ312" s="974"/>
      <c r="DXR312" s="974"/>
      <c r="DXS312" s="974"/>
      <c r="DXT312" s="974"/>
      <c r="DXU312" s="974"/>
      <c r="DXV312" s="974"/>
      <c r="DXW312" s="974"/>
      <c r="DXX312" s="974"/>
      <c r="DXY312" s="974"/>
      <c r="DXZ312" s="974"/>
      <c r="DYA312" s="974"/>
      <c r="DYB312" s="974"/>
      <c r="DYC312" s="974"/>
      <c r="DYD312" s="974"/>
      <c r="DYE312" s="974"/>
      <c r="DYF312" s="974"/>
      <c r="DYG312" s="974"/>
      <c r="DYH312" s="974"/>
      <c r="DYI312" s="974"/>
      <c r="DYJ312" s="974"/>
      <c r="DYK312" s="974"/>
      <c r="DYL312" s="974"/>
      <c r="DYM312" s="974"/>
      <c r="DYN312" s="974"/>
      <c r="DYO312" s="974"/>
      <c r="DYP312" s="974"/>
      <c r="DYQ312" s="974"/>
      <c r="DYR312" s="974"/>
      <c r="DYS312" s="974"/>
      <c r="DYT312" s="974"/>
      <c r="DYU312" s="974"/>
      <c r="DYV312" s="974"/>
      <c r="DYW312" s="974"/>
      <c r="DYX312" s="974"/>
      <c r="DYY312" s="974"/>
      <c r="DYZ312" s="974"/>
      <c r="DZA312" s="974"/>
      <c r="DZB312" s="974"/>
      <c r="DZC312" s="974"/>
      <c r="DZD312" s="974"/>
      <c r="DZE312" s="974"/>
      <c r="DZF312" s="974"/>
      <c r="DZG312" s="974"/>
      <c r="DZH312" s="974"/>
      <c r="DZI312" s="974"/>
      <c r="DZJ312" s="974"/>
      <c r="DZK312" s="974"/>
      <c r="DZL312" s="974"/>
      <c r="DZM312" s="974"/>
      <c r="DZN312" s="974"/>
      <c r="DZO312" s="974"/>
      <c r="DZP312" s="974"/>
      <c r="DZQ312" s="974"/>
      <c r="DZR312" s="974"/>
      <c r="DZS312" s="974"/>
      <c r="DZT312" s="974"/>
      <c r="DZU312" s="974"/>
      <c r="DZV312" s="974"/>
      <c r="DZW312" s="974"/>
      <c r="DZX312" s="974"/>
      <c r="DZY312" s="974"/>
      <c r="DZZ312" s="974"/>
      <c r="EAA312" s="974"/>
      <c r="EAB312" s="974"/>
      <c r="EAC312" s="974"/>
      <c r="EAD312" s="974"/>
      <c r="EAE312" s="974"/>
      <c r="EAF312" s="974"/>
      <c r="EAG312" s="974"/>
      <c r="EAH312" s="974"/>
      <c r="EAI312" s="974"/>
      <c r="EAJ312" s="974"/>
      <c r="EAK312" s="974"/>
      <c r="EAL312" s="974"/>
      <c r="EAM312" s="974"/>
      <c r="EAN312" s="974"/>
      <c r="EAO312" s="974"/>
      <c r="EAP312" s="974"/>
      <c r="EAQ312" s="974"/>
      <c r="EAR312" s="974"/>
      <c r="EAS312" s="974"/>
      <c r="EAT312" s="974"/>
      <c r="EAU312" s="974"/>
      <c r="EAV312" s="974"/>
      <c r="EAW312" s="974"/>
      <c r="EAX312" s="974"/>
      <c r="EAY312" s="974"/>
      <c r="EAZ312" s="974"/>
      <c r="EBA312" s="974"/>
      <c r="EBB312" s="974"/>
      <c r="EBC312" s="974"/>
      <c r="EBD312" s="974"/>
      <c r="EBE312" s="974"/>
      <c r="EBF312" s="974"/>
      <c r="EBG312" s="974"/>
      <c r="EBH312" s="974"/>
      <c r="EBI312" s="974"/>
      <c r="EBJ312" s="974"/>
      <c r="EBK312" s="974"/>
      <c r="EBL312" s="974"/>
      <c r="EBM312" s="974"/>
      <c r="EBN312" s="974"/>
      <c r="EBO312" s="974"/>
      <c r="EBP312" s="974"/>
      <c r="EBQ312" s="974"/>
      <c r="EBR312" s="974"/>
      <c r="EBS312" s="974"/>
      <c r="EBT312" s="974"/>
      <c r="EBU312" s="974"/>
      <c r="EBV312" s="974"/>
      <c r="EBW312" s="974"/>
      <c r="EBX312" s="974"/>
      <c r="EBY312" s="974"/>
      <c r="EBZ312" s="974"/>
      <c r="ECA312" s="974"/>
      <c r="ECB312" s="974"/>
      <c r="ECC312" s="974"/>
      <c r="ECD312" s="974"/>
      <c r="ECE312" s="974"/>
      <c r="ECF312" s="974"/>
      <c r="ECG312" s="974"/>
      <c r="ECH312" s="974"/>
      <c r="ECI312" s="974"/>
      <c r="ECJ312" s="974"/>
      <c r="ECK312" s="974"/>
      <c r="ECL312" s="974"/>
      <c r="ECM312" s="974"/>
      <c r="ECN312" s="974"/>
      <c r="ECO312" s="974"/>
      <c r="ECP312" s="974"/>
      <c r="ECQ312" s="974"/>
      <c r="ECR312" s="974"/>
      <c r="ECS312" s="974"/>
      <c r="ECT312" s="974"/>
      <c r="ECU312" s="974"/>
      <c r="ECV312" s="974"/>
      <c r="ECW312" s="974"/>
      <c r="ECX312" s="974"/>
      <c r="ECY312" s="974"/>
      <c r="ECZ312" s="974"/>
      <c r="EDA312" s="974"/>
      <c r="EDB312" s="974"/>
      <c r="EDC312" s="974"/>
      <c r="EDD312" s="974"/>
      <c r="EDE312" s="974"/>
      <c r="EDF312" s="974"/>
      <c r="EDG312" s="974"/>
      <c r="EDH312" s="974"/>
      <c r="EDI312" s="974"/>
      <c r="EDJ312" s="974"/>
      <c r="EDK312" s="974"/>
      <c r="EDL312" s="974"/>
      <c r="EDM312" s="974"/>
      <c r="EDN312" s="974"/>
      <c r="EDO312" s="974"/>
      <c r="EDP312" s="974"/>
      <c r="EDQ312" s="974"/>
      <c r="EDR312" s="974"/>
      <c r="EDS312" s="974"/>
      <c r="EDT312" s="974"/>
      <c r="EDU312" s="974"/>
      <c r="EDV312" s="974"/>
      <c r="EDW312" s="974"/>
      <c r="EDX312" s="974"/>
      <c r="EDY312" s="974"/>
      <c r="EDZ312" s="974"/>
      <c r="EEA312" s="974"/>
      <c r="EEB312" s="974"/>
      <c r="EEC312" s="974"/>
      <c r="EED312" s="974"/>
      <c r="EEE312" s="974"/>
      <c r="EEF312" s="974"/>
      <c r="EEG312" s="974"/>
      <c r="EEH312" s="974"/>
      <c r="EEI312" s="974"/>
      <c r="EEJ312" s="974"/>
      <c r="EEK312" s="974"/>
      <c r="EEL312" s="974"/>
      <c r="EEM312" s="974"/>
      <c r="EEN312" s="974"/>
      <c r="EEO312" s="974"/>
      <c r="EEP312" s="974"/>
      <c r="EEQ312" s="974"/>
      <c r="EER312" s="974"/>
      <c r="EES312" s="974"/>
      <c r="EET312" s="974"/>
      <c r="EEU312" s="974"/>
      <c r="EEV312" s="974"/>
      <c r="EEW312" s="974"/>
      <c r="EEX312" s="974"/>
      <c r="EEY312" s="974"/>
      <c r="EEZ312" s="974"/>
      <c r="EFA312" s="974"/>
      <c r="EFB312" s="974"/>
      <c r="EFC312" s="974"/>
      <c r="EFD312" s="974"/>
      <c r="EFE312" s="974"/>
      <c r="EFF312" s="974"/>
      <c r="EFG312" s="974"/>
      <c r="EFH312" s="974"/>
      <c r="EFI312" s="974"/>
      <c r="EFJ312" s="974"/>
      <c r="EFK312" s="974"/>
      <c r="EFL312" s="974"/>
      <c r="EFM312" s="974"/>
      <c r="EFN312" s="974"/>
      <c r="EFO312" s="974"/>
      <c r="EFP312" s="974"/>
      <c r="EFQ312" s="974"/>
      <c r="EFR312" s="974"/>
      <c r="EFS312" s="974"/>
      <c r="EFT312" s="974"/>
      <c r="EFU312" s="974"/>
      <c r="EFV312" s="974"/>
      <c r="EFW312" s="974"/>
      <c r="EFX312" s="974"/>
      <c r="EFY312" s="974"/>
      <c r="EFZ312" s="974"/>
      <c r="EGA312" s="974"/>
      <c r="EGB312" s="974"/>
      <c r="EGC312" s="974"/>
      <c r="EGD312" s="974"/>
      <c r="EGE312" s="974"/>
      <c r="EGF312" s="974"/>
      <c r="EGG312" s="974"/>
      <c r="EGH312" s="974"/>
      <c r="EGI312" s="974"/>
      <c r="EGJ312" s="974"/>
      <c r="EGK312" s="974"/>
      <c r="EGL312" s="974"/>
      <c r="EGM312" s="974"/>
      <c r="EGN312" s="974"/>
      <c r="EGO312" s="974"/>
      <c r="EGP312" s="974"/>
      <c r="EGQ312" s="974"/>
      <c r="EGR312" s="974"/>
      <c r="EGS312" s="974"/>
      <c r="EGT312" s="974"/>
      <c r="EGU312" s="974"/>
      <c r="EGV312" s="974"/>
      <c r="EGW312" s="974"/>
      <c r="EGX312" s="974"/>
      <c r="EGY312" s="974"/>
      <c r="EGZ312" s="974"/>
      <c r="EHA312" s="974"/>
      <c r="EHB312" s="974"/>
      <c r="EHC312" s="974"/>
      <c r="EHD312" s="974"/>
      <c r="EHE312" s="974"/>
      <c r="EHF312" s="974"/>
      <c r="EHG312" s="974"/>
      <c r="EHH312" s="974"/>
      <c r="EHI312" s="974"/>
      <c r="EHJ312" s="974"/>
      <c r="EHK312" s="974"/>
      <c r="EHL312" s="974"/>
      <c r="EHM312" s="974"/>
      <c r="EHN312" s="974"/>
      <c r="EHO312" s="974"/>
      <c r="EHP312" s="974"/>
      <c r="EHQ312" s="974"/>
      <c r="EHR312" s="974"/>
      <c r="EHS312" s="974"/>
      <c r="EHT312" s="974"/>
      <c r="EHU312" s="974"/>
      <c r="EHV312" s="974"/>
      <c r="EHW312" s="974"/>
      <c r="EHX312" s="974"/>
      <c r="EHY312" s="974"/>
      <c r="EHZ312" s="974"/>
      <c r="EIA312" s="974"/>
      <c r="EIB312" s="974"/>
      <c r="EIC312" s="974"/>
      <c r="EID312" s="974"/>
      <c r="EIE312" s="974"/>
      <c r="EIF312" s="974"/>
      <c r="EIG312" s="974"/>
      <c r="EIH312" s="974"/>
      <c r="EII312" s="974"/>
      <c r="EIJ312" s="974"/>
      <c r="EIK312" s="974"/>
      <c r="EIL312" s="974"/>
      <c r="EIM312" s="974"/>
      <c r="EIN312" s="974"/>
      <c r="EIO312" s="974"/>
      <c r="EIP312" s="974"/>
      <c r="EIQ312" s="974"/>
      <c r="EIR312" s="974"/>
      <c r="EIS312" s="974"/>
      <c r="EIT312" s="974"/>
      <c r="EIU312" s="974"/>
      <c r="EIV312" s="974"/>
      <c r="EIW312" s="974"/>
      <c r="EIX312" s="974"/>
      <c r="EIY312" s="974"/>
      <c r="EIZ312" s="974"/>
      <c r="EJA312" s="974"/>
      <c r="EJB312" s="974"/>
      <c r="EJC312" s="974"/>
      <c r="EJD312" s="974"/>
      <c r="EJE312" s="974"/>
      <c r="EJF312" s="974"/>
      <c r="EJG312" s="974"/>
      <c r="EJH312" s="974"/>
      <c r="EJI312" s="974"/>
      <c r="EJJ312" s="974"/>
      <c r="EJK312" s="974"/>
      <c r="EJL312" s="974"/>
      <c r="EJM312" s="974"/>
      <c r="EJN312" s="974"/>
      <c r="EJO312" s="974"/>
      <c r="EJP312" s="974"/>
      <c r="EJQ312" s="974"/>
      <c r="EJR312" s="974"/>
      <c r="EJS312" s="974"/>
      <c r="EJT312" s="974"/>
      <c r="EJU312" s="974"/>
      <c r="EJV312" s="974"/>
      <c r="EJW312" s="974"/>
      <c r="EJX312" s="974"/>
      <c r="EJY312" s="974"/>
      <c r="EJZ312" s="974"/>
      <c r="EKA312" s="974"/>
      <c r="EKB312" s="974"/>
      <c r="EKC312" s="974"/>
      <c r="EKD312" s="974"/>
      <c r="EKE312" s="974"/>
      <c r="EKF312" s="974"/>
      <c r="EKG312" s="974"/>
      <c r="EKH312" s="974"/>
      <c r="EKI312" s="974"/>
      <c r="EKJ312" s="974"/>
      <c r="EKK312" s="974"/>
      <c r="EKL312" s="974"/>
      <c r="EKM312" s="974"/>
      <c r="EKN312" s="974"/>
      <c r="EKO312" s="974"/>
      <c r="EKP312" s="974"/>
      <c r="EKQ312" s="974"/>
      <c r="EKR312" s="974"/>
      <c r="EKS312" s="974"/>
      <c r="EKT312" s="974"/>
      <c r="EKU312" s="974"/>
      <c r="EKV312" s="974"/>
      <c r="EKW312" s="974"/>
      <c r="EKX312" s="974"/>
      <c r="EKY312" s="974"/>
      <c r="EKZ312" s="974"/>
      <c r="ELA312" s="974"/>
      <c r="ELB312" s="974"/>
      <c r="ELC312" s="974"/>
      <c r="ELD312" s="974"/>
      <c r="ELE312" s="974"/>
      <c r="ELF312" s="974"/>
      <c r="ELG312" s="974"/>
      <c r="ELH312" s="974"/>
      <c r="ELI312" s="974"/>
      <c r="ELJ312" s="974"/>
      <c r="ELK312" s="974"/>
      <c r="ELL312" s="974"/>
      <c r="ELM312" s="974"/>
      <c r="ELN312" s="974"/>
      <c r="ELO312" s="974"/>
      <c r="ELP312" s="974"/>
      <c r="ELQ312" s="974"/>
      <c r="ELR312" s="974"/>
      <c r="ELS312" s="974"/>
      <c r="ELT312" s="974"/>
      <c r="ELU312" s="974"/>
      <c r="ELV312" s="974"/>
      <c r="ELW312" s="974"/>
      <c r="ELX312" s="974"/>
      <c r="ELY312" s="974"/>
      <c r="ELZ312" s="974"/>
      <c r="EMA312" s="974"/>
      <c r="EMB312" s="974"/>
      <c r="EMC312" s="974"/>
      <c r="EMD312" s="974"/>
      <c r="EME312" s="974"/>
      <c r="EMF312" s="974"/>
      <c r="EMG312" s="974"/>
      <c r="EMH312" s="974"/>
      <c r="EMI312" s="974"/>
      <c r="EMJ312" s="974"/>
      <c r="EMK312" s="974"/>
      <c r="EML312" s="974"/>
      <c r="EMM312" s="974"/>
      <c r="EMN312" s="974"/>
      <c r="EMO312" s="974"/>
      <c r="EMP312" s="974"/>
      <c r="EMQ312" s="974"/>
      <c r="EMR312" s="974"/>
      <c r="EMS312" s="974"/>
      <c r="EMT312" s="974"/>
      <c r="EMU312" s="974"/>
      <c r="EMV312" s="974"/>
      <c r="EMW312" s="974"/>
      <c r="EMX312" s="974"/>
      <c r="EMY312" s="974"/>
      <c r="EMZ312" s="974"/>
      <c r="ENA312" s="974"/>
      <c r="ENB312" s="974"/>
      <c r="ENC312" s="974"/>
      <c r="END312" s="974"/>
      <c r="ENE312" s="974"/>
      <c r="ENF312" s="974"/>
      <c r="ENG312" s="974"/>
      <c r="ENH312" s="974"/>
      <c r="ENI312" s="974"/>
      <c r="ENJ312" s="974"/>
      <c r="ENK312" s="974"/>
      <c r="ENL312" s="974"/>
      <c r="ENM312" s="974"/>
      <c r="ENN312" s="974"/>
      <c r="ENO312" s="974"/>
      <c r="ENP312" s="974"/>
      <c r="ENQ312" s="974"/>
      <c r="ENR312" s="974"/>
      <c r="ENS312" s="974"/>
      <c r="ENT312" s="974"/>
      <c r="ENU312" s="974"/>
      <c r="ENV312" s="974"/>
      <c r="ENW312" s="974"/>
      <c r="ENX312" s="974"/>
      <c r="ENY312" s="974"/>
      <c r="ENZ312" s="974"/>
      <c r="EOA312" s="974"/>
      <c r="EOB312" s="974"/>
      <c r="EOC312" s="974"/>
      <c r="EOD312" s="974"/>
      <c r="EOE312" s="974"/>
      <c r="EOF312" s="974"/>
      <c r="EOG312" s="974"/>
      <c r="EOH312" s="974"/>
      <c r="EOI312" s="974"/>
      <c r="EOJ312" s="974"/>
      <c r="EOK312" s="974"/>
      <c r="EOL312" s="974"/>
      <c r="EOM312" s="974"/>
      <c r="EON312" s="974"/>
      <c r="EOO312" s="974"/>
      <c r="EOP312" s="974"/>
      <c r="EOQ312" s="974"/>
      <c r="EOR312" s="974"/>
      <c r="EOS312" s="974"/>
      <c r="EOT312" s="974"/>
      <c r="EOU312" s="974"/>
      <c r="EOV312" s="974"/>
      <c r="EOW312" s="974"/>
      <c r="EOX312" s="974"/>
      <c r="EOY312" s="974"/>
      <c r="EOZ312" s="974"/>
      <c r="EPA312" s="974"/>
      <c r="EPB312" s="974"/>
      <c r="EPC312" s="974"/>
      <c r="EPD312" s="974"/>
      <c r="EPE312" s="974"/>
      <c r="EPF312" s="974"/>
      <c r="EPG312" s="974"/>
      <c r="EPH312" s="974"/>
      <c r="EPI312" s="974"/>
      <c r="EPJ312" s="974"/>
      <c r="EPK312" s="974"/>
      <c r="EPL312" s="974"/>
      <c r="EPM312" s="974"/>
      <c r="EPN312" s="974"/>
      <c r="EPO312" s="974"/>
      <c r="EPP312" s="974"/>
      <c r="EPQ312" s="974"/>
      <c r="EPR312" s="974"/>
      <c r="EPS312" s="974"/>
      <c r="EPT312" s="974"/>
      <c r="EPU312" s="974"/>
      <c r="EPV312" s="974"/>
      <c r="EPW312" s="974"/>
      <c r="EPX312" s="974"/>
      <c r="EPY312" s="974"/>
      <c r="EPZ312" s="974"/>
      <c r="EQA312" s="974"/>
      <c r="EQB312" s="974"/>
      <c r="EQC312" s="974"/>
      <c r="EQD312" s="974"/>
      <c r="EQE312" s="974"/>
      <c r="EQF312" s="974"/>
      <c r="EQG312" s="974"/>
      <c r="EQH312" s="974"/>
      <c r="EQI312" s="974"/>
      <c r="EQJ312" s="974"/>
      <c r="EQK312" s="974"/>
      <c r="EQL312" s="974"/>
      <c r="EQM312" s="974"/>
      <c r="EQN312" s="974"/>
      <c r="EQO312" s="974"/>
      <c r="EQP312" s="974"/>
      <c r="EQQ312" s="974"/>
      <c r="EQR312" s="974"/>
      <c r="EQS312" s="974"/>
      <c r="EQT312" s="974"/>
      <c r="EQU312" s="974"/>
      <c r="EQV312" s="974"/>
      <c r="EQW312" s="974"/>
      <c r="EQX312" s="974"/>
      <c r="EQY312" s="974"/>
      <c r="EQZ312" s="974"/>
      <c r="ERA312" s="974"/>
      <c r="ERB312" s="974"/>
      <c r="ERC312" s="974"/>
      <c r="ERD312" s="974"/>
      <c r="ERE312" s="974"/>
      <c r="ERF312" s="974"/>
      <c r="ERG312" s="974"/>
      <c r="ERH312" s="974"/>
      <c r="ERI312" s="974"/>
      <c r="ERJ312" s="974"/>
      <c r="ERK312" s="974"/>
      <c r="ERL312" s="974"/>
      <c r="ERM312" s="974"/>
      <c r="ERN312" s="974"/>
      <c r="ERO312" s="974"/>
      <c r="ERP312" s="974"/>
      <c r="ERQ312" s="974"/>
      <c r="ERR312" s="974"/>
      <c r="ERS312" s="974"/>
      <c r="ERT312" s="974"/>
      <c r="ERU312" s="974"/>
      <c r="ERV312" s="974"/>
      <c r="ERW312" s="974"/>
      <c r="ERX312" s="974"/>
      <c r="ERY312" s="974"/>
      <c r="ERZ312" s="974"/>
      <c r="ESA312" s="974"/>
      <c r="ESB312" s="974"/>
      <c r="ESC312" s="974"/>
      <c r="ESD312" s="974"/>
      <c r="ESE312" s="974"/>
      <c r="ESF312" s="974"/>
      <c r="ESG312" s="974"/>
      <c r="ESH312" s="974"/>
      <c r="ESI312" s="974"/>
      <c r="ESJ312" s="974"/>
      <c r="ESK312" s="974"/>
      <c r="ESL312" s="974"/>
      <c r="ESM312" s="974"/>
      <c r="ESN312" s="974"/>
      <c r="ESO312" s="974"/>
      <c r="ESP312" s="974"/>
      <c r="ESQ312" s="974"/>
      <c r="ESR312" s="974"/>
      <c r="ESS312" s="974"/>
      <c r="EST312" s="974"/>
      <c r="ESU312" s="974"/>
      <c r="ESV312" s="974"/>
      <c r="ESW312" s="974"/>
      <c r="ESX312" s="974"/>
      <c r="ESY312" s="974"/>
      <c r="ESZ312" s="974"/>
      <c r="ETA312" s="974"/>
      <c r="ETB312" s="974"/>
      <c r="ETC312" s="974"/>
      <c r="ETD312" s="974"/>
      <c r="ETE312" s="974"/>
      <c r="ETF312" s="974"/>
      <c r="ETG312" s="974"/>
      <c r="ETH312" s="974"/>
      <c r="ETI312" s="974"/>
      <c r="ETJ312" s="974"/>
      <c r="ETK312" s="974"/>
      <c r="ETL312" s="974"/>
      <c r="ETM312" s="974"/>
      <c r="ETN312" s="974"/>
      <c r="ETO312" s="974"/>
      <c r="ETP312" s="974"/>
      <c r="ETQ312" s="974"/>
      <c r="ETR312" s="974"/>
      <c r="ETS312" s="974"/>
      <c r="ETT312" s="974"/>
      <c r="ETU312" s="974"/>
      <c r="ETV312" s="974"/>
      <c r="ETW312" s="974"/>
      <c r="ETX312" s="974"/>
      <c r="ETY312" s="974"/>
      <c r="ETZ312" s="974"/>
      <c r="EUA312" s="974"/>
      <c r="EUB312" s="974"/>
      <c r="EUC312" s="974"/>
      <c r="EUD312" s="974"/>
      <c r="EUE312" s="974"/>
      <c r="EUF312" s="974"/>
      <c r="EUG312" s="974"/>
      <c r="EUH312" s="974"/>
      <c r="EUI312" s="974"/>
      <c r="EUJ312" s="974"/>
      <c r="EUK312" s="974"/>
      <c r="EUL312" s="974"/>
      <c r="EUM312" s="974"/>
      <c r="EUN312" s="974"/>
      <c r="EUO312" s="974"/>
      <c r="EUP312" s="974"/>
      <c r="EUQ312" s="974"/>
      <c r="EUR312" s="974"/>
      <c r="EUS312" s="974"/>
      <c r="EUT312" s="974"/>
      <c r="EUU312" s="974"/>
      <c r="EUV312" s="974"/>
      <c r="EUW312" s="974"/>
      <c r="EUX312" s="974"/>
      <c r="EUY312" s="974"/>
      <c r="EUZ312" s="974"/>
      <c r="EVA312" s="974"/>
      <c r="EVB312" s="974"/>
      <c r="EVC312" s="974"/>
      <c r="EVD312" s="974"/>
      <c r="EVE312" s="974"/>
      <c r="EVF312" s="974"/>
      <c r="EVG312" s="974"/>
      <c r="EVH312" s="974"/>
      <c r="EVI312" s="974"/>
      <c r="EVJ312" s="974"/>
      <c r="EVK312" s="974"/>
      <c r="EVL312" s="974"/>
      <c r="EVM312" s="974"/>
      <c r="EVN312" s="974"/>
      <c r="EVO312" s="974"/>
      <c r="EVP312" s="974"/>
      <c r="EVQ312" s="974"/>
      <c r="EVR312" s="974"/>
      <c r="EVS312" s="974"/>
      <c r="EVT312" s="974"/>
      <c r="EVU312" s="974"/>
      <c r="EVV312" s="974"/>
      <c r="EVW312" s="974"/>
      <c r="EVX312" s="974"/>
      <c r="EVY312" s="974"/>
      <c r="EVZ312" s="974"/>
      <c r="EWA312" s="974"/>
      <c r="EWB312" s="974"/>
      <c r="EWC312" s="974"/>
      <c r="EWD312" s="974"/>
      <c r="EWE312" s="974"/>
      <c r="EWF312" s="974"/>
      <c r="EWG312" s="974"/>
      <c r="EWH312" s="974"/>
      <c r="EWI312" s="974"/>
      <c r="EWJ312" s="974"/>
      <c r="EWK312" s="974"/>
      <c r="EWL312" s="974"/>
      <c r="EWM312" s="974"/>
      <c r="EWN312" s="974"/>
      <c r="EWO312" s="974"/>
      <c r="EWP312" s="974"/>
      <c r="EWQ312" s="974"/>
      <c r="EWR312" s="974"/>
      <c r="EWS312" s="974"/>
      <c r="EWT312" s="974"/>
      <c r="EWU312" s="974"/>
      <c r="EWV312" s="974"/>
      <c r="EWW312" s="974"/>
      <c r="EWX312" s="974"/>
      <c r="EWY312" s="974"/>
      <c r="EWZ312" s="974"/>
      <c r="EXA312" s="974"/>
      <c r="EXB312" s="974"/>
      <c r="EXC312" s="974"/>
      <c r="EXD312" s="974"/>
      <c r="EXE312" s="974"/>
      <c r="EXF312" s="974"/>
      <c r="EXG312" s="974"/>
      <c r="EXH312" s="974"/>
      <c r="EXI312" s="974"/>
      <c r="EXJ312" s="974"/>
      <c r="EXK312" s="974"/>
      <c r="EXL312" s="974"/>
      <c r="EXM312" s="974"/>
      <c r="EXN312" s="974"/>
      <c r="EXO312" s="974"/>
      <c r="EXP312" s="974"/>
      <c r="EXQ312" s="974"/>
      <c r="EXR312" s="974"/>
      <c r="EXS312" s="974"/>
      <c r="EXT312" s="974"/>
      <c r="EXU312" s="974"/>
      <c r="EXV312" s="974"/>
      <c r="EXW312" s="974"/>
      <c r="EXX312" s="974"/>
      <c r="EXY312" s="974"/>
      <c r="EXZ312" s="974"/>
      <c r="EYA312" s="974"/>
      <c r="EYB312" s="974"/>
      <c r="EYC312" s="974"/>
      <c r="EYD312" s="974"/>
      <c r="EYE312" s="974"/>
      <c r="EYF312" s="974"/>
      <c r="EYG312" s="974"/>
      <c r="EYH312" s="974"/>
      <c r="EYI312" s="974"/>
      <c r="EYJ312" s="974"/>
      <c r="EYK312" s="974"/>
      <c r="EYL312" s="974"/>
      <c r="EYM312" s="974"/>
      <c r="EYN312" s="974"/>
      <c r="EYO312" s="974"/>
      <c r="EYP312" s="974"/>
      <c r="EYQ312" s="974"/>
      <c r="EYR312" s="974"/>
      <c r="EYS312" s="974"/>
      <c r="EYT312" s="974"/>
      <c r="EYU312" s="974"/>
      <c r="EYV312" s="974"/>
      <c r="EYW312" s="974"/>
      <c r="EYX312" s="974"/>
      <c r="EYY312" s="974"/>
      <c r="EYZ312" s="974"/>
      <c r="EZA312" s="974"/>
      <c r="EZB312" s="974"/>
      <c r="EZC312" s="974"/>
      <c r="EZD312" s="974"/>
      <c r="EZE312" s="974"/>
      <c r="EZF312" s="974"/>
      <c r="EZG312" s="974"/>
      <c r="EZH312" s="974"/>
      <c r="EZI312" s="974"/>
      <c r="EZJ312" s="974"/>
      <c r="EZK312" s="974"/>
      <c r="EZL312" s="974"/>
      <c r="EZM312" s="974"/>
      <c r="EZN312" s="974"/>
      <c r="EZO312" s="974"/>
      <c r="EZP312" s="974"/>
      <c r="EZQ312" s="974"/>
      <c r="EZR312" s="974"/>
      <c r="EZS312" s="974"/>
      <c r="EZT312" s="974"/>
      <c r="EZU312" s="974"/>
      <c r="EZV312" s="974"/>
      <c r="EZW312" s="974"/>
      <c r="EZX312" s="974"/>
      <c r="EZY312" s="974"/>
      <c r="EZZ312" s="974"/>
      <c r="FAA312" s="974"/>
      <c r="FAB312" s="974"/>
      <c r="FAC312" s="974"/>
      <c r="FAD312" s="974"/>
      <c r="FAE312" s="974"/>
      <c r="FAF312" s="974"/>
      <c r="FAG312" s="974"/>
      <c r="FAH312" s="974"/>
      <c r="FAI312" s="974"/>
      <c r="FAJ312" s="974"/>
      <c r="FAK312" s="974"/>
      <c r="FAL312" s="974"/>
      <c r="FAM312" s="974"/>
      <c r="FAN312" s="974"/>
      <c r="FAO312" s="974"/>
      <c r="FAP312" s="974"/>
      <c r="FAQ312" s="974"/>
      <c r="FAR312" s="974"/>
      <c r="FAS312" s="974"/>
      <c r="FAT312" s="974"/>
      <c r="FAU312" s="974"/>
      <c r="FAV312" s="974"/>
      <c r="FAW312" s="974"/>
      <c r="FAX312" s="974"/>
      <c r="FAY312" s="974"/>
      <c r="FAZ312" s="974"/>
      <c r="FBA312" s="974"/>
      <c r="FBB312" s="974"/>
      <c r="FBC312" s="974"/>
      <c r="FBD312" s="974"/>
      <c r="FBE312" s="974"/>
      <c r="FBF312" s="974"/>
      <c r="FBG312" s="974"/>
      <c r="FBH312" s="974"/>
      <c r="FBI312" s="974"/>
      <c r="FBJ312" s="974"/>
      <c r="FBK312" s="974"/>
      <c r="FBL312" s="974"/>
      <c r="FBM312" s="974"/>
      <c r="FBN312" s="974"/>
      <c r="FBO312" s="974"/>
      <c r="FBP312" s="974"/>
      <c r="FBQ312" s="974"/>
      <c r="FBR312" s="974"/>
      <c r="FBS312" s="974"/>
      <c r="FBT312" s="974"/>
      <c r="FBU312" s="974"/>
      <c r="FBV312" s="974"/>
      <c r="FBW312" s="974"/>
      <c r="FBX312" s="974"/>
      <c r="FBY312" s="974"/>
      <c r="FBZ312" s="974"/>
      <c r="FCA312" s="974"/>
      <c r="FCB312" s="974"/>
      <c r="FCC312" s="974"/>
      <c r="FCD312" s="974"/>
      <c r="FCE312" s="974"/>
      <c r="FCF312" s="974"/>
      <c r="FCG312" s="974"/>
      <c r="FCH312" s="974"/>
      <c r="FCI312" s="974"/>
      <c r="FCJ312" s="974"/>
      <c r="FCK312" s="974"/>
      <c r="FCL312" s="974"/>
      <c r="FCM312" s="974"/>
      <c r="FCN312" s="974"/>
      <c r="FCO312" s="974"/>
      <c r="FCP312" s="974"/>
      <c r="FCQ312" s="974"/>
      <c r="FCR312" s="974"/>
      <c r="FCS312" s="974"/>
      <c r="FCT312" s="974"/>
      <c r="FCU312" s="974"/>
      <c r="FCV312" s="974"/>
      <c r="FCW312" s="974"/>
      <c r="FCX312" s="974"/>
      <c r="FCY312" s="974"/>
      <c r="FCZ312" s="974"/>
      <c r="FDA312" s="974"/>
      <c r="FDB312" s="974"/>
      <c r="FDC312" s="974"/>
      <c r="FDD312" s="974"/>
      <c r="FDE312" s="974"/>
      <c r="FDF312" s="974"/>
      <c r="FDG312" s="974"/>
      <c r="FDH312" s="974"/>
      <c r="FDI312" s="974"/>
      <c r="FDJ312" s="974"/>
      <c r="FDK312" s="974"/>
      <c r="FDL312" s="974"/>
      <c r="FDM312" s="974"/>
      <c r="FDN312" s="974"/>
      <c r="FDO312" s="974"/>
      <c r="FDP312" s="974"/>
      <c r="FDQ312" s="974"/>
      <c r="FDR312" s="974"/>
      <c r="FDS312" s="974"/>
      <c r="FDT312" s="974"/>
      <c r="FDU312" s="974"/>
      <c r="FDV312" s="974"/>
      <c r="FDW312" s="974"/>
      <c r="FDX312" s="974"/>
      <c r="FDY312" s="974"/>
      <c r="FDZ312" s="974"/>
      <c r="FEA312" s="974"/>
      <c r="FEB312" s="974"/>
      <c r="FEC312" s="974"/>
      <c r="FED312" s="974"/>
      <c r="FEE312" s="974"/>
      <c r="FEF312" s="974"/>
      <c r="FEG312" s="974"/>
      <c r="FEH312" s="974"/>
      <c r="FEI312" s="974"/>
      <c r="FEJ312" s="974"/>
      <c r="FEK312" s="974"/>
      <c r="FEL312" s="974"/>
      <c r="FEM312" s="974"/>
      <c r="FEN312" s="974"/>
      <c r="FEO312" s="974"/>
      <c r="FEP312" s="974"/>
      <c r="FEQ312" s="974"/>
      <c r="FER312" s="974"/>
      <c r="FES312" s="974"/>
      <c r="FET312" s="974"/>
      <c r="FEU312" s="974"/>
      <c r="FEV312" s="974"/>
      <c r="FEW312" s="974"/>
      <c r="FEX312" s="974"/>
      <c r="FEY312" s="974"/>
      <c r="FEZ312" s="974"/>
      <c r="FFA312" s="974"/>
      <c r="FFB312" s="974"/>
      <c r="FFC312" s="974"/>
      <c r="FFD312" s="974"/>
      <c r="FFE312" s="974"/>
      <c r="FFF312" s="974"/>
      <c r="FFG312" s="974"/>
      <c r="FFH312" s="974"/>
      <c r="FFI312" s="974"/>
      <c r="FFJ312" s="974"/>
      <c r="FFK312" s="974"/>
      <c r="FFL312" s="974"/>
      <c r="FFM312" s="974"/>
      <c r="FFN312" s="974"/>
      <c r="FFO312" s="974"/>
      <c r="FFP312" s="974"/>
      <c r="FFQ312" s="974"/>
      <c r="FFR312" s="974"/>
      <c r="FFS312" s="974"/>
      <c r="FFT312" s="974"/>
      <c r="FFU312" s="974"/>
      <c r="FFV312" s="974"/>
      <c r="FFW312" s="974"/>
      <c r="FFX312" s="974"/>
      <c r="FFY312" s="974"/>
      <c r="FFZ312" s="974"/>
      <c r="FGA312" s="974"/>
      <c r="FGB312" s="974"/>
      <c r="FGC312" s="974"/>
      <c r="FGD312" s="974"/>
      <c r="FGE312" s="974"/>
      <c r="FGF312" s="974"/>
      <c r="FGG312" s="974"/>
      <c r="FGH312" s="974"/>
      <c r="FGI312" s="974"/>
      <c r="FGJ312" s="974"/>
      <c r="FGK312" s="974"/>
      <c r="FGL312" s="974"/>
      <c r="FGM312" s="974"/>
      <c r="FGN312" s="974"/>
      <c r="FGO312" s="974"/>
      <c r="FGP312" s="974"/>
      <c r="FGQ312" s="974"/>
      <c r="FGR312" s="974"/>
      <c r="FGS312" s="974"/>
      <c r="FGT312" s="974"/>
      <c r="FGU312" s="974"/>
      <c r="FGV312" s="974"/>
      <c r="FGW312" s="974"/>
      <c r="FGX312" s="974"/>
      <c r="FGY312" s="974"/>
      <c r="FGZ312" s="974"/>
      <c r="FHA312" s="974"/>
      <c r="FHB312" s="974"/>
      <c r="FHC312" s="974"/>
      <c r="FHD312" s="974"/>
      <c r="FHE312" s="974"/>
      <c r="FHF312" s="974"/>
      <c r="FHG312" s="974"/>
      <c r="FHH312" s="974"/>
      <c r="FHI312" s="974"/>
      <c r="FHJ312" s="974"/>
      <c r="FHK312" s="974"/>
      <c r="FHL312" s="974"/>
      <c r="FHM312" s="974"/>
      <c r="FHN312" s="974"/>
      <c r="FHO312" s="974"/>
      <c r="FHP312" s="974"/>
      <c r="FHQ312" s="974"/>
      <c r="FHR312" s="974"/>
      <c r="FHS312" s="974"/>
      <c r="FHT312" s="974"/>
      <c r="FHU312" s="974"/>
      <c r="FHV312" s="974"/>
      <c r="FHW312" s="974"/>
      <c r="FHX312" s="974"/>
      <c r="FHY312" s="974"/>
      <c r="FHZ312" s="974"/>
      <c r="FIA312" s="974"/>
      <c r="FIB312" s="974"/>
      <c r="FIC312" s="974"/>
      <c r="FID312" s="974"/>
      <c r="FIE312" s="974"/>
      <c r="FIF312" s="974"/>
      <c r="FIG312" s="974"/>
      <c r="FIH312" s="974"/>
      <c r="FII312" s="974"/>
      <c r="FIJ312" s="974"/>
      <c r="FIK312" s="974"/>
      <c r="FIL312" s="974"/>
      <c r="FIM312" s="974"/>
      <c r="FIN312" s="974"/>
      <c r="FIO312" s="974"/>
      <c r="FIP312" s="974"/>
      <c r="FIQ312" s="974"/>
      <c r="FIR312" s="974"/>
      <c r="FIS312" s="974"/>
      <c r="FIT312" s="974"/>
      <c r="FIU312" s="974"/>
      <c r="FIV312" s="974"/>
      <c r="FIW312" s="974"/>
      <c r="FIX312" s="974"/>
      <c r="FIY312" s="974"/>
      <c r="FIZ312" s="974"/>
      <c r="FJA312" s="974"/>
      <c r="FJB312" s="974"/>
      <c r="FJC312" s="974"/>
      <c r="FJD312" s="974"/>
      <c r="FJE312" s="974"/>
      <c r="FJF312" s="974"/>
      <c r="FJG312" s="974"/>
      <c r="FJH312" s="974"/>
      <c r="FJI312" s="974"/>
      <c r="FJJ312" s="974"/>
      <c r="FJK312" s="974"/>
      <c r="FJL312" s="974"/>
      <c r="FJM312" s="974"/>
      <c r="FJN312" s="974"/>
      <c r="FJO312" s="974"/>
      <c r="FJP312" s="974"/>
      <c r="FJQ312" s="974"/>
      <c r="FJR312" s="974"/>
      <c r="FJS312" s="974"/>
      <c r="FJT312" s="974"/>
      <c r="FJU312" s="974"/>
      <c r="FJV312" s="974"/>
      <c r="FJW312" s="974"/>
      <c r="FJX312" s="974"/>
      <c r="FJY312" s="974"/>
      <c r="FJZ312" s="974"/>
      <c r="FKA312" s="974"/>
      <c r="FKB312" s="974"/>
      <c r="FKC312" s="974"/>
      <c r="FKD312" s="974"/>
      <c r="FKE312" s="974"/>
      <c r="FKF312" s="974"/>
      <c r="FKG312" s="974"/>
      <c r="FKH312" s="974"/>
      <c r="FKI312" s="974"/>
      <c r="FKJ312" s="974"/>
      <c r="FKK312" s="974"/>
      <c r="FKL312" s="974"/>
      <c r="FKM312" s="974"/>
      <c r="FKN312" s="974"/>
      <c r="FKO312" s="974"/>
      <c r="FKP312" s="974"/>
      <c r="FKQ312" s="974"/>
      <c r="FKR312" s="974"/>
      <c r="FKS312" s="974"/>
      <c r="FKT312" s="974"/>
      <c r="FKU312" s="974"/>
      <c r="FKV312" s="974"/>
      <c r="FKW312" s="974"/>
      <c r="FKX312" s="974"/>
      <c r="FKY312" s="974"/>
      <c r="FKZ312" s="974"/>
      <c r="FLA312" s="974"/>
      <c r="FLB312" s="974"/>
      <c r="FLC312" s="974"/>
      <c r="FLD312" s="974"/>
      <c r="FLE312" s="974"/>
      <c r="FLF312" s="974"/>
      <c r="FLG312" s="974"/>
      <c r="FLH312" s="974"/>
      <c r="FLI312" s="974"/>
      <c r="FLJ312" s="974"/>
      <c r="FLK312" s="974"/>
      <c r="FLL312" s="974"/>
      <c r="FLM312" s="974"/>
      <c r="FLN312" s="974"/>
      <c r="FLO312" s="974"/>
      <c r="FLP312" s="974"/>
      <c r="FLQ312" s="974"/>
      <c r="FLR312" s="974"/>
      <c r="FLS312" s="974"/>
      <c r="FLT312" s="974"/>
      <c r="FLU312" s="974"/>
      <c r="FLV312" s="974"/>
      <c r="FLW312" s="974"/>
      <c r="FLX312" s="974"/>
      <c r="FLY312" s="974"/>
      <c r="FLZ312" s="974"/>
      <c r="FMA312" s="974"/>
      <c r="FMB312" s="974"/>
      <c r="FMC312" s="974"/>
      <c r="FMD312" s="974"/>
      <c r="FME312" s="974"/>
      <c r="FMF312" s="974"/>
      <c r="FMG312" s="974"/>
      <c r="FMH312" s="974"/>
      <c r="FMI312" s="974"/>
      <c r="FMJ312" s="974"/>
      <c r="FMK312" s="974"/>
      <c r="FML312" s="974"/>
      <c r="FMM312" s="974"/>
      <c r="FMN312" s="974"/>
      <c r="FMO312" s="974"/>
      <c r="FMP312" s="974"/>
      <c r="FMQ312" s="974"/>
      <c r="FMR312" s="974"/>
      <c r="FMS312" s="974"/>
      <c r="FMT312" s="974"/>
      <c r="FMU312" s="974"/>
      <c r="FMV312" s="974"/>
      <c r="FMW312" s="974"/>
      <c r="FMX312" s="974"/>
      <c r="FMY312" s="974"/>
      <c r="FMZ312" s="974"/>
      <c r="FNA312" s="974"/>
      <c r="FNB312" s="974"/>
      <c r="FNC312" s="974"/>
      <c r="FND312" s="974"/>
      <c r="FNE312" s="974"/>
      <c r="FNF312" s="974"/>
      <c r="FNG312" s="974"/>
      <c r="FNH312" s="974"/>
      <c r="FNI312" s="974"/>
      <c r="FNJ312" s="974"/>
      <c r="FNK312" s="974"/>
      <c r="FNL312" s="974"/>
      <c r="FNM312" s="974"/>
      <c r="FNN312" s="974"/>
      <c r="FNO312" s="974"/>
      <c r="FNP312" s="974"/>
      <c r="FNQ312" s="974"/>
      <c r="FNR312" s="974"/>
      <c r="FNS312" s="974"/>
      <c r="FNT312" s="974"/>
      <c r="FNU312" s="974"/>
      <c r="FNV312" s="974"/>
      <c r="FNW312" s="974"/>
      <c r="FNX312" s="974"/>
      <c r="FNY312" s="974"/>
      <c r="FNZ312" s="974"/>
      <c r="FOA312" s="974"/>
      <c r="FOB312" s="974"/>
      <c r="FOC312" s="974"/>
      <c r="FOD312" s="974"/>
      <c r="FOE312" s="974"/>
      <c r="FOF312" s="974"/>
      <c r="FOG312" s="974"/>
      <c r="FOH312" s="974"/>
      <c r="FOI312" s="974"/>
      <c r="FOJ312" s="974"/>
      <c r="FOK312" s="974"/>
      <c r="FOL312" s="974"/>
      <c r="FOM312" s="974"/>
      <c r="FON312" s="974"/>
      <c r="FOO312" s="974"/>
      <c r="FOP312" s="974"/>
      <c r="FOQ312" s="974"/>
      <c r="FOR312" s="974"/>
      <c r="FOS312" s="974"/>
      <c r="FOT312" s="974"/>
      <c r="FOU312" s="974"/>
      <c r="FOV312" s="974"/>
      <c r="FOW312" s="974"/>
      <c r="FOX312" s="974"/>
      <c r="FOY312" s="974"/>
      <c r="FOZ312" s="974"/>
      <c r="FPA312" s="974"/>
      <c r="FPB312" s="974"/>
      <c r="FPC312" s="974"/>
      <c r="FPD312" s="974"/>
      <c r="FPE312" s="974"/>
      <c r="FPF312" s="974"/>
      <c r="FPG312" s="974"/>
      <c r="FPH312" s="974"/>
      <c r="FPI312" s="974"/>
      <c r="FPJ312" s="974"/>
      <c r="FPK312" s="974"/>
      <c r="FPL312" s="974"/>
      <c r="FPM312" s="974"/>
      <c r="FPN312" s="974"/>
      <c r="FPO312" s="974"/>
      <c r="FPP312" s="974"/>
      <c r="FPQ312" s="974"/>
      <c r="FPR312" s="974"/>
      <c r="FPS312" s="974"/>
      <c r="FPT312" s="974"/>
      <c r="FPU312" s="974"/>
      <c r="FPV312" s="974"/>
      <c r="FPW312" s="974"/>
      <c r="FPX312" s="974"/>
      <c r="FPY312" s="974"/>
      <c r="FPZ312" s="974"/>
      <c r="FQA312" s="974"/>
      <c r="FQB312" s="974"/>
      <c r="FQC312" s="974"/>
      <c r="FQD312" s="974"/>
      <c r="FQE312" s="974"/>
      <c r="FQF312" s="974"/>
      <c r="FQG312" s="974"/>
      <c r="FQH312" s="974"/>
      <c r="FQI312" s="974"/>
      <c r="FQJ312" s="974"/>
      <c r="FQK312" s="974"/>
      <c r="FQL312" s="974"/>
      <c r="FQM312" s="974"/>
      <c r="FQN312" s="974"/>
      <c r="FQO312" s="974"/>
      <c r="FQP312" s="974"/>
      <c r="FQQ312" s="974"/>
      <c r="FQR312" s="974"/>
      <c r="FQS312" s="974"/>
      <c r="FQT312" s="974"/>
      <c r="FQU312" s="974"/>
      <c r="FQV312" s="974"/>
      <c r="FQW312" s="974"/>
      <c r="FQX312" s="974"/>
      <c r="FQY312" s="974"/>
      <c r="FQZ312" s="974"/>
      <c r="FRA312" s="974"/>
      <c r="FRB312" s="974"/>
      <c r="FRC312" s="974"/>
      <c r="FRD312" s="974"/>
      <c r="FRE312" s="974"/>
      <c r="FRF312" s="974"/>
      <c r="FRG312" s="974"/>
      <c r="FRH312" s="974"/>
      <c r="FRI312" s="974"/>
      <c r="FRJ312" s="974"/>
      <c r="FRK312" s="974"/>
      <c r="FRL312" s="974"/>
      <c r="FRM312" s="974"/>
      <c r="FRN312" s="974"/>
      <c r="FRO312" s="974"/>
      <c r="FRP312" s="974"/>
      <c r="FRQ312" s="974"/>
      <c r="FRR312" s="974"/>
      <c r="FRS312" s="974"/>
      <c r="FRT312" s="974"/>
      <c r="FRU312" s="974"/>
      <c r="FRV312" s="974"/>
      <c r="FRW312" s="974"/>
      <c r="FRX312" s="974"/>
      <c r="FRY312" s="974"/>
      <c r="FRZ312" s="974"/>
      <c r="FSA312" s="974"/>
      <c r="FSB312" s="974"/>
      <c r="FSC312" s="974"/>
      <c r="FSD312" s="974"/>
      <c r="FSE312" s="974"/>
      <c r="FSF312" s="974"/>
      <c r="FSG312" s="974"/>
      <c r="FSH312" s="974"/>
      <c r="FSI312" s="974"/>
      <c r="FSJ312" s="974"/>
      <c r="FSK312" s="974"/>
      <c r="FSL312" s="974"/>
      <c r="FSM312" s="974"/>
      <c r="FSN312" s="974"/>
      <c r="FSO312" s="974"/>
      <c r="FSP312" s="974"/>
      <c r="FSQ312" s="974"/>
      <c r="FSR312" s="974"/>
      <c r="FSS312" s="974"/>
      <c r="FST312" s="974"/>
      <c r="FSU312" s="974"/>
      <c r="FSV312" s="974"/>
      <c r="FSW312" s="974"/>
      <c r="FSX312" s="974"/>
      <c r="FSY312" s="974"/>
      <c r="FSZ312" s="974"/>
      <c r="FTA312" s="974"/>
      <c r="FTB312" s="974"/>
      <c r="FTC312" s="974"/>
      <c r="FTD312" s="974"/>
      <c r="FTE312" s="974"/>
      <c r="FTF312" s="974"/>
      <c r="FTG312" s="974"/>
      <c r="FTH312" s="974"/>
      <c r="FTI312" s="974"/>
      <c r="FTJ312" s="974"/>
      <c r="FTK312" s="974"/>
      <c r="FTL312" s="974"/>
      <c r="FTM312" s="974"/>
      <c r="FTN312" s="974"/>
      <c r="FTO312" s="974"/>
      <c r="FTP312" s="974"/>
      <c r="FTQ312" s="974"/>
      <c r="FTR312" s="974"/>
      <c r="FTS312" s="974"/>
      <c r="FTT312" s="974"/>
      <c r="FTU312" s="974"/>
      <c r="FTV312" s="974"/>
      <c r="FTW312" s="974"/>
      <c r="FTX312" s="974"/>
      <c r="FTY312" s="974"/>
      <c r="FTZ312" s="974"/>
      <c r="FUA312" s="974"/>
      <c r="FUB312" s="974"/>
      <c r="FUC312" s="974"/>
      <c r="FUD312" s="974"/>
      <c r="FUE312" s="974"/>
      <c r="FUF312" s="974"/>
      <c r="FUG312" s="974"/>
      <c r="FUH312" s="974"/>
      <c r="FUI312" s="974"/>
      <c r="FUJ312" s="974"/>
      <c r="FUK312" s="974"/>
      <c r="FUL312" s="974"/>
      <c r="FUM312" s="974"/>
      <c r="FUN312" s="974"/>
      <c r="FUO312" s="974"/>
      <c r="FUP312" s="974"/>
      <c r="FUQ312" s="974"/>
      <c r="FUR312" s="974"/>
      <c r="FUS312" s="974"/>
      <c r="FUT312" s="974"/>
      <c r="FUU312" s="974"/>
      <c r="FUV312" s="974"/>
      <c r="FUW312" s="974"/>
      <c r="FUX312" s="974"/>
      <c r="FUY312" s="974"/>
      <c r="FUZ312" s="974"/>
      <c r="FVA312" s="974"/>
      <c r="FVB312" s="974"/>
      <c r="FVC312" s="974"/>
      <c r="FVD312" s="974"/>
      <c r="FVE312" s="974"/>
      <c r="FVF312" s="974"/>
      <c r="FVG312" s="974"/>
      <c r="FVH312" s="974"/>
      <c r="FVI312" s="974"/>
      <c r="FVJ312" s="974"/>
      <c r="FVK312" s="974"/>
      <c r="FVL312" s="974"/>
      <c r="FVM312" s="974"/>
      <c r="FVN312" s="974"/>
      <c r="FVO312" s="974"/>
      <c r="FVP312" s="974"/>
      <c r="FVQ312" s="974"/>
      <c r="FVR312" s="974"/>
      <c r="FVS312" s="974"/>
      <c r="FVT312" s="974"/>
      <c r="FVU312" s="974"/>
      <c r="FVV312" s="974"/>
      <c r="FVW312" s="974"/>
      <c r="FVX312" s="974"/>
      <c r="FVY312" s="974"/>
      <c r="FVZ312" s="974"/>
      <c r="FWA312" s="974"/>
      <c r="FWB312" s="974"/>
      <c r="FWC312" s="974"/>
      <c r="FWD312" s="974"/>
      <c r="FWE312" s="974"/>
      <c r="FWF312" s="974"/>
      <c r="FWG312" s="974"/>
      <c r="FWH312" s="974"/>
      <c r="FWI312" s="974"/>
      <c r="FWJ312" s="974"/>
      <c r="FWK312" s="974"/>
      <c r="FWL312" s="974"/>
      <c r="FWM312" s="974"/>
      <c r="FWN312" s="974"/>
      <c r="FWO312" s="974"/>
      <c r="FWP312" s="974"/>
      <c r="FWQ312" s="974"/>
      <c r="FWR312" s="974"/>
      <c r="FWS312" s="974"/>
      <c r="FWT312" s="974"/>
      <c r="FWU312" s="974"/>
      <c r="FWV312" s="974"/>
      <c r="FWW312" s="974"/>
      <c r="FWX312" s="974"/>
      <c r="FWY312" s="974"/>
      <c r="FWZ312" s="974"/>
      <c r="FXA312" s="974"/>
      <c r="FXB312" s="974"/>
      <c r="FXC312" s="974"/>
      <c r="FXD312" s="974"/>
      <c r="FXE312" s="974"/>
      <c r="FXF312" s="974"/>
      <c r="FXG312" s="974"/>
      <c r="FXH312" s="974"/>
      <c r="FXI312" s="974"/>
      <c r="FXJ312" s="974"/>
      <c r="FXK312" s="974"/>
      <c r="FXL312" s="974"/>
      <c r="FXM312" s="974"/>
      <c r="FXN312" s="974"/>
      <c r="FXO312" s="974"/>
      <c r="FXP312" s="974"/>
      <c r="FXQ312" s="974"/>
      <c r="FXR312" s="974"/>
      <c r="FXS312" s="974"/>
      <c r="FXT312" s="974"/>
      <c r="FXU312" s="974"/>
      <c r="FXV312" s="974"/>
      <c r="FXW312" s="974"/>
      <c r="FXX312" s="974"/>
      <c r="FXY312" s="974"/>
      <c r="FXZ312" s="974"/>
      <c r="FYA312" s="974"/>
      <c r="FYB312" s="974"/>
      <c r="FYC312" s="974"/>
      <c r="FYD312" s="974"/>
      <c r="FYE312" s="974"/>
      <c r="FYF312" s="974"/>
      <c r="FYG312" s="974"/>
      <c r="FYH312" s="974"/>
      <c r="FYI312" s="974"/>
      <c r="FYJ312" s="974"/>
      <c r="FYK312" s="974"/>
      <c r="FYL312" s="974"/>
      <c r="FYM312" s="974"/>
      <c r="FYN312" s="974"/>
      <c r="FYO312" s="974"/>
      <c r="FYP312" s="974"/>
      <c r="FYQ312" s="974"/>
      <c r="FYR312" s="974"/>
      <c r="FYS312" s="974"/>
      <c r="FYT312" s="974"/>
      <c r="FYU312" s="974"/>
      <c r="FYV312" s="974"/>
      <c r="FYW312" s="974"/>
      <c r="FYX312" s="974"/>
      <c r="FYY312" s="974"/>
      <c r="FYZ312" s="974"/>
      <c r="FZA312" s="974"/>
      <c r="FZB312" s="974"/>
      <c r="FZC312" s="974"/>
      <c r="FZD312" s="974"/>
      <c r="FZE312" s="974"/>
      <c r="FZF312" s="974"/>
      <c r="FZG312" s="974"/>
      <c r="FZH312" s="974"/>
      <c r="FZI312" s="974"/>
      <c r="FZJ312" s="974"/>
      <c r="FZK312" s="974"/>
      <c r="FZL312" s="974"/>
      <c r="FZM312" s="974"/>
      <c r="FZN312" s="974"/>
      <c r="FZO312" s="974"/>
      <c r="FZP312" s="974"/>
      <c r="FZQ312" s="974"/>
      <c r="FZR312" s="974"/>
      <c r="FZS312" s="974"/>
      <c r="FZT312" s="974"/>
      <c r="FZU312" s="974"/>
      <c r="FZV312" s="974"/>
      <c r="FZW312" s="974"/>
      <c r="FZX312" s="974"/>
      <c r="FZY312" s="974"/>
      <c r="FZZ312" s="974"/>
      <c r="GAA312" s="974"/>
      <c r="GAB312" s="974"/>
      <c r="GAC312" s="974"/>
      <c r="GAD312" s="974"/>
      <c r="GAE312" s="974"/>
      <c r="GAF312" s="974"/>
      <c r="GAG312" s="974"/>
      <c r="GAH312" s="974"/>
      <c r="GAI312" s="974"/>
      <c r="GAJ312" s="974"/>
      <c r="GAK312" s="974"/>
      <c r="GAL312" s="974"/>
      <c r="GAM312" s="974"/>
      <c r="GAN312" s="974"/>
      <c r="GAO312" s="974"/>
      <c r="GAP312" s="974"/>
      <c r="GAQ312" s="974"/>
      <c r="GAR312" s="974"/>
      <c r="GAS312" s="974"/>
      <c r="GAT312" s="974"/>
      <c r="GAU312" s="974"/>
      <c r="GAV312" s="974"/>
      <c r="GAW312" s="974"/>
      <c r="GAX312" s="974"/>
      <c r="GAY312" s="974"/>
      <c r="GAZ312" s="974"/>
      <c r="GBA312" s="974"/>
      <c r="GBB312" s="974"/>
      <c r="GBC312" s="974"/>
      <c r="GBD312" s="974"/>
      <c r="GBE312" s="974"/>
      <c r="GBF312" s="974"/>
      <c r="GBG312" s="974"/>
      <c r="GBH312" s="974"/>
      <c r="GBI312" s="974"/>
      <c r="GBJ312" s="974"/>
      <c r="GBK312" s="974"/>
      <c r="GBL312" s="974"/>
      <c r="GBM312" s="974"/>
      <c r="GBN312" s="974"/>
      <c r="GBO312" s="974"/>
      <c r="GBP312" s="974"/>
      <c r="GBQ312" s="974"/>
      <c r="GBR312" s="974"/>
      <c r="GBS312" s="974"/>
      <c r="GBT312" s="974"/>
      <c r="GBU312" s="974"/>
      <c r="GBV312" s="974"/>
      <c r="GBW312" s="974"/>
      <c r="GBX312" s="974"/>
      <c r="GBY312" s="974"/>
      <c r="GBZ312" s="974"/>
      <c r="GCA312" s="974"/>
      <c r="GCB312" s="974"/>
      <c r="GCC312" s="974"/>
      <c r="GCD312" s="974"/>
      <c r="GCE312" s="974"/>
      <c r="GCF312" s="974"/>
      <c r="GCG312" s="974"/>
      <c r="GCH312" s="974"/>
      <c r="GCI312" s="974"/>
      <c r="GCJ312" s="974"/>
      <c r="GCK312" s="974"/>
      <c r="GCL312" s="974"/>
      <c r="GCM312" s="974"/>
      <c r="GCN312" s="974"/>
      <c r="GCO312" s="974"/>
      <c r="GCP312" s="974"/>
      <c r="GCQ312" s="974"/>
      <c r="GCR312" s="974"/>
      <c r="GCS312" s="974"/>
      <c r="GCT312" s="974"/>
      <c r="GCU312" s="974"/>
      <c r="GCV312" s="974"/>
      <c r="GCW312" s="974"/>
      <c r="GCX312" s="974"/>
      <c r="GCY312" s="974"/>
      <c r="GCZ312" s="974"/>
      <c r="GDA312" s="974"/>
      <c r="GDB312" s="974"/>
      <c r="GDC312" s="974"/>
      <c r="GDD312" s="974"/>
      <c r="GDE312" s="974"/>
      <c r="GDF312" s="974"/>
      <c r="GDG312" s="974"/>
      <c r="GDH312" s="974"/>
      <c r="GDI312" s="974"/>
      <c r="GDJ312" s="974"/>
      <c r="GDK312" s="974"/>
      <c r="GDL312" s="974"/>
      <c r="GDM312" s="974"/>
      <c r="GDN312" s="974"/>
      <c r="GDO312" s="974"/>
      <c r="GDP312" s="974"/>
      <c r="GDQ312" s="974"/>
      <c r="GDR312" s="974"/>
      <c r="GDS312" s="974"/>
      <c r="GDT312" s="974"/>
      <c r="GDU312" s="974"/>
      <c r="GDV312" s="974"/>
      <c r="GDW312" s="974"/>
      <c r="GDX312" s="974"/>
      <c r="GDY312" s="974"/>
      <c r="GDZ312" s="974"/>
      <c r="GEA312" s="974"/>
      <c r="GEB312" s="974"/>
      <c r="GEC312" s="974"/>
      <c r="GED312" s="974"/>
      <c r="GEE312" s="974"/>
      <c r="GEF312" s="974"/>
      <c r="GEG312" s="974"/>
      <c r="GEH312" s="974"/>
      <c r="GEI312" s="974"/>
      <c r="GEJ312" s="974"/>
      <c r="GEK312" s="974"/>
      <c r="GEL312" s="974"/>
      <c r="GEM312" s="974"/>
      <c r="GEN312" s="974"/>
      <c r="GEO312" s="974"/>
      <c r="GEP312" s="974"/>
      <c r="GEQ312" s="974"/>
      <c r="GER312" s="974"/>
      <c r="GES312" s="974"/>
      <c r="GET312" s="974"/>
      <c r="GEU312" s="974"/>
      <c r="GEV312" s="974"/>
      <c r="GEW312" s="974"/>
      <c r="GEX312" s="974"/>
      <c r="GEY312" s="974"/>
      <c r="GEZ312" s="974"/>
      <c r="GFA312" s="974"/>
      <c r="GFB312" s="974"/>
      <c r="GFC312" s="974"/>
      <c r="GFD312" s="974"/>
      <c r="GFE312" s="974"/>
      <c r="GFF312" s="974"/>
      <c r="GFG312" s="974"/>
      <c r="GFH312" s="974"/>
      <c r="GFI312" s="974"/>
      <c r="GFJ312" s="974"/>
      <c r="GFK312" s="974"/>
      <c r="GFL312" s="974"/>
      <c r="GFM312" s="974"/>
      <c r="GFN312" s="974"/>
      <c r="GFO312" s="974"/>
      <c r="GFP312" s="974"/>
      <c r="GFQ312" s="974"/>
      <c r="GFR312" s="974"/>
      <c r="GFS312" s="974"/>
      <c r="GFT312" s="974"/>
      <c r="GFU312" s="974"/>
      <c r="GFV312" s="974"/>
      <c r="GFW312" s="974"/>
      <c r="GFX312" s="974"/>
      <c r="GFY312" s="974"/>
      <c r="GFZ312" s="974"/>
      <c r="GGA312" s="974"/>
      <c r="GGB312" s="974"/>
      <c r="GGC312" s="974"/>
      <c r="GGD312" s="974"/>
      <c r="GGE312" s="974"/>
      <c r="GGF312" s="974"/>
      <c r="GGG312" s="974"/>
      <c r="GGH312" s="974"/>
      <c r="GGI312" s="974"/>
      <c r="GGJ312" s="974"/>
      <c r="GGK312" s="974"/>
      <c r="GGL312" s="974"/>
      <c r="GGM312" s="974"/>
      <c r="GGN312" s="974"/>
      <c r="GGO312" s="974"/>
      <c r="GGP312" s="974"/>
      <c r="GGQ312" s="974"/>
      <c r="GGR312" s="974"/>
      <c r="GGS312" s="974"/>
      <c r="GGT312" s="974"/>
      <c r="GGU312" s="974"/>
      <c r="GGV312" s="974"/>
      <c r="GGW312" s="974"/>
      <c r="GGX312" s="974"/>
      <c r="GGY312" s="974"/>
      <c r="GGZ312" s="974"/>
      <c r="GHA312" s="974"/>
      <c r="GHB312" s="974"/>
      <c r="GHC312" s="974"/>
      <c r="GHD312" s="974"/>
      <c r="GHE312" s="974"/>
      <c r="GHF312" s="974"/>
      <c r="GHG312" s="974"/>
      <c r="GHH312" s="974"/>
      <c r="GHI312" s="974"/>
      <c r="GHJ312" s="974"/>
      <c r="GHK312" s="974"/>
      <c r="GHL312" s="974"/>
      <c r="GHM312" s="974"/>
      <c r="GHN312" s="974"/>
      <c r="GHO312" s="974"/>
      <c r="GHP312" s="974"/>
      <c r="GHQ312" s="974"/>
      <c r="GHR312" s="974"/>
      <c r="GHS312" s="974"/>
      <c r="GHT312" s="974"/>
      <c r="GHU312" s="974"/>
      <c r="GHV312" s="974"/>
      <c r="GHW312" s="974"/>
      <c r="GHX312" s="974"/>
      <c r="GHY312" s="974"/>
      <c r="GHZ312" s="974"/>
      <c r="GIA312" s="974"/>
      <c r="GIB312" s="974"/>
      <c r="GIC312" s="974"/>
      <c r="GID312" s="974"/>
      <c r="GIE312" s="974"/>
      <c r="GIF312" s="974"/>
      <c r="GIG312" s="974"/>
      <c r="GIH312" s="974"/>
      <c r="GII312" s="974"/>
      <c r="GIJ312" s="974"/>
      <c r="GIK312" s="974"/>
      <c r="GIL312" s="974"/>
      <c r="GIM312" s="974"/>
      <c r="GIN312" s="974"/>
      <c r="GIO312" s="974"/>
      <c r="GIP312" s="974"/>
      <c r="GIQ312" s="974"/>
      <c r="GIR312" s="974"/>
      <c r="GIS312" s="974"/>
      <c r="GIT312" s="974"/>
      <c r="GIU312" s="974"/>
      <c r="GIV312" s="974"/>
      <c r="GIW312" s="974"/>
      <c r="GIX312" s="974"/>
      <c r="GIY312" s="974"/>
      <c r="GIZ312" s="974"/>
      <c r="GJA312" s="974"/>
      <c r="GJB312" s="974"/>
      <c r="GJC312" s="974"/>
      <c r="GJD312" s="974"/>
      <c r="GJE312" s="974"/>
      <c r="GJF312" s="974"/>
      <c r="GJG312" s="974"/>
      <c r="GJH312" s="974"/>
      <c r="GJI312" s="974"/>
      <c r="GJJ312" s="974"/>
      <c r="GJK312" s="974"/>
      <c r="GJL312" s="974"/>
      <c r="GJM312" s="974"/>
      <c r="GJN312" s="974"/>
      <c r="GJO312" s="974"/>
      <c r="GJP312" s="974"/>
      <c r="GJQ312" s="974"/>
      <c r="GJR312" s="974"/>
      <c r="GJS312" s="974"/>
      <c r="GJT312" s="974"/>
      <c r="GJU312" s="974"/>
      <c r="GJV312" s="974"/>
      <c r="GJW312" s="974"/>
      <c r="GJX312" s="974"/>
      <c r="GJY312" s="974"/>
      <c r="GJZ312" s="974"/>
      <c r="GKA312" s="974"/>
      <c r="GKB312" s="974"/>
      <c r="GKC312" s="974"/>
      <c r="GKD312" s="974"/>
      <c r="GKE312" s="974"/>
      <c r="GKF312" s="974"/>
      <c r="GKG312" s="974"/>
      <c r="GKH312" s="974"/>
      <c r="GKI312" s="974"/>
      <c r="GKJ312" s="974"/>
      <c r="GKK312" s="974"/>
      <c r="GKL312" s="974"/>
      <c r="GKM312" s="974"/>
      <c r="GKN312" s="974"/>
      <c r="GKO312" s="974"/>
      <c r="GKP312" s="974"/>
      <c r="GKQ312" s="974"/>
      <c r="GKR312" s="974"/>
      <c r="GKS312" s="974"/>
      <c r="GKT312" s="974"/>
      <c r="GKU312" s="974"/>
      <c r="GKV312" s="974"/>
      <c r="GKW312" s="974"/>
      <c r="GKX312" s="974"/>
      <c r="GKY312" s="974"/>
      <c r="GKZ312" s="974"/>
      <c r="GLA312" s="974"/>
      <c r="GLB312" s="974"/>
      <c r="GLC312" s="974"/>
      <c r="GLD312" s="974"/>
      <c r="GLE312" s="974"/>
      <c r="GLF312" s="974"/>
      <c r="GLG312" s="974"/>
      <c r="GLH312" s="974"/>
      <c r="GLI312" s="974"/>
      <c r="GLJ312" s="974"/>
      <c r="GLK312" s="974"/>
      <c r="GLL312" s="974"/>
      <c r="GLM312" s="974"/>
      <c r="GLN312" s="974"/>
      <c r="GLO312" s="974"/>
      <c r="GLP312" s="974"/>
      <c r="GLQ312" s="974"/>
      <c r="GLR312" s="974"/>
      <c r="GLS312" s="974"/>
      <c r="GLT312" s="974"/>
      <c r="GLU312" s="974"/>
      <c r="GLV312" s="974"/>
      <c r="GLW312" s="974"/>
      <c r="GLX312" s="974"/>
      <c r="GLY312" s="974"/>
      <c r="GLZ312" s="974"/>
      <c r="GMA312" s="974"/>
      <c r="GMB312" s="974"/>
      <c r="GMC312" s="974"/>
      <c r="GMD312" s="974"/>
      <c r="GME312" s="974"/>
      <c r="GMF312" s="974"/>
      <c r="GMG312" s="974"/>
      <c r="GMH312" s="974"/>
      <c r="GMI312" s="974"/>
      <c r="GMJ312" s="974"/>
      <c r="GMK312" s="974"/>
      <c r="GML312" s="974"/>
      <c r="GMM312" s="974"/>
      <c r="GMN312" s="974"/>
      <c r="GMO312" s="974"/>
      <c r="GMP312" s="974"/>
      <c r="GMQ312" s="974"/>
      <c r="GMR312" s="974"/>
      <c r="GMS312" s="974"/>
      <c r="GMT312" s="974"/>
      <c r="GMU312" s="974"/>
      <c r="GMV312" s="974"/>
      <c r="GMW312" s="974"/>
      <c r="GMX312" s="974"/>
      <c r="GMY312" s="974"/>
      <c r="GMZ312" s="974"/>
      <c r="GNA312" s="974"/>
      <c r="GNB312" s="974"/>
      <c r="GNC312" s="974"/>
      <c r="GND312" s="974"/>
      <c r="GNE312" s="974"/>
      <c r="GNF312" s="974"/>
      <c r="GNG312" s="974"/>
      <c r="GNH312" s="974"/>
      <c r="GNI312" s="974"/>
      <c r="GNJ312" s="974"/>
      <c r="GNK312" s="974"/>
      <c r="GNL312" s="974"/>
      <c r="GNM312" s="974"/>
      <c r="GNN312" s="974"/>
      <c r="GNO312" s="974"/>
      <c r="GNP312" s="974"/>
      <c r="GNQ312" s="974"/>
      <c r="GNR312" s="974"/>
      <c r="GNS312" s="974"/>
      <c r="GNT312" s="974"/>
      <c r="GNU312" s="974"/>
      <c r="GNV312" s="974"/>
      <c r="GNW312" s="974"/>
      <c r="GNX312" s="974"/>
      <c r="GNY312" s="974"/>
      <c r="GNZ312" s="974"/>
      <c r="GOA312" s="974"/>
      <c r="GOB312" s="974"/>
      <c r="GOC312" s="974"/>
      <c r="GOD312" s="974"/>
      <c r="GOE312" s="974"/>
      <c r="GOF312" s="974"/>
      <c r="GOG312" s="974"/>
      <c r="GOH312" s="974"/>
      <c r="GOI312" s="974"/>
      <c r="GOJ312" s="974"/>
      <c r="GOK312" s="974"/>
      <c r="GOL312" s="974"/>
      <c r="GOM312" s="974"/>
      <c r="GON312" s="974"/>
      <c r="GOO312" s="974"/>
      <c r="GOP312" s="974"/>
      <c r="GOQ312" s="974"/>
      <c r="GOR312" s="974"/>
      <c r="GOS312" s="974"/>
      <c r="GOT312" s="974"/>
      <c r="GOU312" s="974"/>
      <c r="GOV312" s="974"/>
      <c r="GOW312" s="974"/>
      <c r="GOX312" s="974"/>
      <c r="GOY312" s="974"/>
      <c r="GOZ312" s="974"/>
      <c r="GPA312" s="974"/>
      <c r="GPB312" s="974"/>
      <c r="GPC312" s="974"/>
      <c r="GPD312" s="974"/>
      <c r="GPE312" s="974"/>
      <c r="GPF312" s="974"/>
      <c r="GPG312" s="974"/>
      <c r="GPH312" s="974"/>
      <c r="GPI312" s="974"/>
      <c r="GPJ312" s="974"/>
      <c r="GPK312" s="974"/>
      <c r="GPL312" s="974"/>
      <c r="GPM312" s="974"/>
      <c r="GPN312" s="974"/>
      <c r="GPO312" s="974"/>
      <c r="GPP312" s="974"/>
      <c r="GPQ312" s="974"/>
      <c r="GPR312" s="974"/>
      <c r="GPS312" s="974"/>
      <c r="GPT312" s="974"/>
      <c r="GPU312" s="974"/>
      <c r="GPV312" s="974"/>
      <c r="GPW312" s="974"/>
      <c r="GPX312" s="974"/>
      <c r="GPY312" s="974"/>
      <c r="GPZ312" s="974"/>
      <c r="GQA312" s="974"/>
      <c r="GQB312" s="974"/>
      <c r="GQC312" s="974"/>
      <c r="GQD312" s="974"/>
      <c r="GQE312" s="974"/>
      <c r="GQF312" s="974"/>
      <c r="GQG312" s="974"/>
      <c r="GQH312" s="974"/>
      <c r="GQI312" s="974"/>
      <c r="GQJ312" s="974"/>
      <c r="GQK312" s="974"/>
      <c r="GQL312" s="974"/>
      <c r="GQM312" s="974"/>
      <c r="GQN312" s="974"/>
      <c r="GQO312" s="974"/>
      <c r="GQP312" s="974"/>
      <c r="GQQ312" s="974"/>
      <c r="GQR312" s="974"/>
      <c r="GQS312" s="974"/>
      <c r="GQT312" s="974"/>
      <c r="GQU312" s="974"/>
      <c r="GQV312" s="974"/>
      <c r="GQW312" s="974"/>
      <c r="GQX312" s="974"/>
      <c r="GQY312" s="974"/>
      <c r="GQZ312" s="974"/>
      <c r="GRA312" s="974"/>
      <c r="GRB312" s="974"/>
      <c r="GRC312" s="974"/>
      <c r="GRD312" s="974"/>
      <c r="GRE312" s="974"/>
      <c r="GRF312" s="974"/>
      <c r="GRG312" s="974"/>
      <c r="GRH312" s="974"/>
      <c r="GRI312" s="974"/>
      <c r="GRJ312" s="974"/>
      <c r="GRK312" s="974"/>
      <c r="GRL312" s="974"/>
      <c r="GRM312" s="974"/>
      <c r="GRN312" s="974"/>
      <c r="GRO312" s="974"/>
      <c r="GRP312" s="974"/>
      <c r="GRQ312" s="974"/>
      <c r="GRR312" s="974"/>
      <c r="GRS312" s="974"/>
      <c r="GRT312" s="974"/>
      <c r="GRU312" s="974"/>
      <c r="GRV312" s="974"/>
      <c r="GRW312" s="974"/>
      <c r="GRX312" s="974"/>
      <c r="GRY312" s="974"/>
      <c r="GRZ312" s="974"/>
      <c r="GSA312" s="974"/>
      <c r="GSB312" s="974"/>
      <c r="GSC312" s="974"/>
      <c r="GSD312" s="974"/>
      <c r="GSE312" s="974"/>
      <c r="GSF312" s="974"/>
      <c r="GSG312" s="974"/>
      <c r="GSH312" s="974"/>
      <c r="GSI312" s="974"/>
      <c r="GSJ312" s="974"/>
      <c r="GSK312" s="974"/>
      <c r="GSL312" s="974"/>
      <c r="GSM312" s="974"/>
      <c r="GSN312" s="974"/>
      <c r="GSO312" s="974"/>
      <c r="GSP312" s="974"/>
      <c r="GSQ312" s="974"/>
      <c r="GSR312" s="974"/>
      <c r="GSS312" s="974"/>
      <c r="GST312" s="974"/>
      <c r="GSU312" s="974"/>
      <c r="GSV312" s="974"/>
      <c r="GSW312" s="974"/>
      <c r="GSX312" s="974"/>
      <c r="GSY312" s="974"/>
      <c r="GSZ312" s="974"/>
      <c r="GTA312" s="974"/>
      <c r="GTB312" s="974"/>
      <c r="GTC312" s="974"/>
      <c r="GTD312" s="974"/>
      <c r="GTE312" s="974"/>
      <c r="GTF312" s="974"/>
      <c r="GTG312" s="974"/>
      <c r="GTH312" s="974"/>
      <c r="GTI312" s="974"/>
      <c r="GTJ312" s="974"/>
      <c r="GTK312" s="974"/>
      <c r="GTL312" s="974"/>
      <c r="GTM312" s="974"/>
      <c r="GTN312" s="974"/>
      <c r="GTO312" s="974"/>
      <c r="GTP312" s="974"/>
      <c r="GTQ312" s="974"/>
      <c r="GTR312" s="974"/>
      <c r="GTS312" s="974"/>
      <c r="GTT312" s="974"/>
      <c r="GTU312" s="974"/>
      <c r="GTV312" s="974"/>
      <c r="GTW312" s="974"/>
      <c r="GTX312" s="974"/>
      <c r="GTY312" s="974"/>
      <c r="GTZ312" s="974"/>
      <c r="GUA312" s="974"/>
      <c r="GUB312" s="974"/>
      <c r="GUC312" s="974"/>
      <c r="GUD312" s="974"/>
      <c r="GUE312" s="974"/>
      <c r="GUF312" s="974"/>
      <c r="GUG312" s="974"/>
      <c r="GUH312" s="974"/>
      <c r="GUI312" s="974"/>
      <c r="GUJ312" s="974"/>
      <c r="GUK312" s="974"/>
      <c r="GUL312" s="974"/>
      <c r="GUM312" s="974"/>
      <c r="GUN312" s="974"/>
      <c r="GUO312" s="974"/>
      <c r="GUP312" s="974"/>
      <c r="GUQ312" s="974"/>
      <c r="GUR312" s="974"/>
      <c r="GUS312" s="974"/>
      <c r="GUT312" s="974"/>
      <c r="GUU312" s="974"/>
      <c r="GUV312" s="974"/>
      <c r="GUW312" s="974"/>
      <c r="GUX312" s="974"/>
      <c r="GUY312" s="974"/>
      <c r="GUZ312" s="974"/>
      <c r="GVA312" s="974"/>
      <c r="GVB312" s="974"/>
      <c r="GVC312" s="974"/>
      <c r="GVD312" s="974"/>
      <c r="GVE312" s="974"/>
      <c r="GVF312" s="974"/>
      <c r="GVG312" s="974"/>
      <c r="GVH312" s="974"/>
      <c r="GVI312" s="974"/>
      <c r="GVJ312" s="974"/>
      <c r="GVK312" s="974"/>
      <c r="GVL312" s="974"/>
      <c r="GVM312" s="974"/>
      <c r="GVN312" s="974"/>
      <c r="GVO312" s="974"/>
      <c r="GVP312" s="974"/>
      <c r="GVQ312" s="974"/>
      <c r="GVR312" s="974"/>
      <c r="GVS312" s="974"/>
      <c r="GVT312" s="974"/>
      <c r="GVU312" s="974"/>
      <c r="GVV312" s="974"/>
      <c r="GVW312" s="974"/>
      <c r="GVX312" s="974"/>
      <c r="GVY312" s="974"/>
      <c r="GVZ312" s="974"/>
      <c r="GWA312" s="974"/>
      <c r="GWB312" s="974"/>
      <c r="GWC312" s="974"/>
      <c r="GWD312" s="974"/>
      <c r="GWE312" s="974"/>
      <c r="GWF312" s="974"/>
      <c r="GWG312" s="974"/>
      <c r="GWH312" s="974"/>
      <c r="GWI312" s="974"/>
      <c r="GWJ312" s="974"/>
      <c r="GWK312" s="974"/>
      <c r="GWL312" s="974"/>
      <c r="GWM312" s="974"/>
      <c r="GWN312" s="974"/>
      <c r="GWO312" s="974"/>
      <c r="GWP312" s="974"/>
      <c r="GWQ312" s="974"/>
      <c r="GWR312" s="974"/>
      <c r="GWS312" s="974"/>
      <c r="GWT312" s="974"/>
      <c r="GWU312" s="974"/>
      <c r="GWV312" s="974"/>
      <c r="GWW312" s="974"/>
      <c r="GWX312" s="974"/>
      <c r="GWY312" s="974"/>
      <c r="GWZ312" s="974"/>
      <c r="GXA312" s="974"/>
      <c r="GXB312" s="974"/>
      <c r="GXC312" s="974"/>
      <c r="GXD312" s="974"/>
      <c r="GXE312" s="974"/>
      <c r="GXF312" s="974"/>
      <c r="GXG312" s="974"/>
      <c r="GXH312" s="974"/>
      <c r="GXI312" s="974"/>
      <c r="GXJ312" s="974"/>
      <c r="GXK312" s="974"/>
      <c r="GXL312" s="974"/>
      <c r="GXM312" s="974"/>
      <c r="GXN312" s="974"/>
      <c r="GXO312" s="974"/>
      <c r="GXP312" s="974"/>
      <c r="GXQ312" s="974"/>
      <c r="GXR312" s="974"/>
      <c r="GXS312" s="974"/>
      <c r="GXT312" s="974"/>
      <c r="GXU312" s="974"/>
      <c r="GXV312" s="974"/>
      <c r="GXW312" s="974"/>
      <c r="GXX312" s="974"/>
      <c r="GXY312" s="974"/>
      <c r="GXZ312" s="974"/>
      <c r="GYA312" s="974"/>
      <c r="GYB312" s="974"/>
      <c r="GYC312" s="974"/>
      <c r="GYD312" s="974"/>
      <c r="GYE312" s="974"/>
      <c r="GYF312" s="974"/>
      <c r="GYG312" s="974"/>
      <c r="GYH312" s="974"/>
      <c r="GYI312" s="974"/>
      <c r="GYJ312" s="974"/>
      <c r="GYK312" s="974"/>
      <c r="GYL312" s="974"/>
      <c r="GYM312" s="974"/>
      <c r="GYN312" s="974"/>
      <c r="GYO312" s="974"/>
      <c r="GYP312" s="974"/>
      <c r="GYQ312" s="974"/>
      <c r="GYR312" s="974"/>
      <c r="GYS312" s="974"/>
      <c r="GYT312" s="974"/>
      <c r="GYU312" s="974"/>
      <c r="GYV312" s="974"/>
      <c r="GYW312" s="974"/>
      <c r="GYX312" s="974"/>
      <c r="GYY312" s="974"/>
      <c r="GYZ312" s="974"/>
      <c r="GZA312" s="974"/>
      <c r="GZB312" s="974"/>
      <c r="GZC312" s="974"/>
      <c r="GZD312" s="974"/>
      <c r="GZE312" s="974"/>
      <c r="GZF312" s="974"/>
      <c r="GZG312" s="974"/>
      <c r="GZH312" s="974"/>
      <c r="GZI312" s="974"/>
      <c r="GZJ312" s="974"/>
      <c r="GZK312" s="974"/>
      <c r="GZL312" s="974"/>
      <c r="GZM312" s="974"/>
      <c r="GZN312" s="974"/>
      <c r="GZO312" s="974"/>
      <c r="GZP312" s="974"/>
      <c r="GZQ312" s="974"/>
      <c r="GZR312" s="974"/>
      <c r="GZS312" s="974"/>
      <c r="GZT312" s="974"/>
      <c r="GZU312" s="974"/>
      <c r="GZV312" s="974"/>
      <c r="GZW312" s="974"/>
      <c r="GZX312" s="974"/>
      <c r="GZY312" s="974"/>
      <c r="GZZ312" s="974"/>
      <c r="HAA312" s="974"/>
      <c r="HAB312" s="974"/>
      <c r="HAC312" s="974"/>
      <c r="HAD312" s="974"/>
      <c r="HAE312" s="974"/>
      <c r="HAF312" s="974"/>
      <c r="HAG312" s="974"/>
      <c r="HAH312" s="974"/>
      <c r="HAI312" s="974"/>
      <c r="HAJ312" s="974"/>
      <c r="HAK312" s="974"/>
      <c r="HAL312" s="974"/>
      <c r="HAM312" s="974"/>
      <c r="HAN312" s="974"/>
      <c r="HAO312" s="974"/>
      <c r="HAP312" s="974"/>
      <c r="HAQ312" s="974"/>
      <c r="HAR312" s="974"/>
      <c r="HAS312" s="974"/>
      <c r="HAT312" s="974"/>
      <c r="HAU312" s="974"/>
      <c r="HAV312" s="974"/>
      <c r="HAW312" s="974"/>
      <c r="HAX312" s="974"/>
      <c r="HAY312" s="974"/>
      <c r="HAZ312" s="974"/>
      <c r="HBA312" s="974"/>
      <c r="HBB312" s="974"/>
      <c r="HBC312" s="974"/>
      <c r="HBD312" s="974"/>
      <c r="HBE312" s="974"/>
      <c r="HBF312" s="974"/>
      <c r="HBG312" s="974"/>
      <c r="HBH312" s="974"/>
      <c r="HBI312" s="974"/>
      <c r="HBJ312" s="974"/>
      <c r="HBK312" s="974"/>
      <c r="HBL312" s="974"/>
      <c r="HBM312" s="974"/>
      <c r="HBN312" s="974"/>
      <c r="HBO312" s="974"/>
      <c r="HBP312" s="974"/>
      <c r="HBQ312" s="974"/>
      <c r="HBR312" s="974"/>
      <c r="HBS312" s="974"/>
      <c r="HBT312" s="974"/>
      <c r="HBU312" s="974"/>
      <c r="HBV312" s="974"/>
      <c r="HBW312" s="974"/>
      <c r="HBX312" s="974"/>
      <c r="HBY312" s="974"/>
      <c r="HBZ312" s="974"/>
      <c r="HCA312" s="974"/>
      <c r="HCB312" s="974"/>
      <c r="HCC312" s="974"/>
      <c r="HCD312" s="974"/>
      <c r="HCE312" s="974"/>
      <c r="HCF312" s="974"/>
      <c r="HCG312" s="974"/>
      <c r="HCH312" s="974"/>
      <c r="HCI312" s="974"/>
      <c r="HCJ312" s="974"/>
      <c r="HCK312" s="974"/>
      <c r="HCL312" s="974"/>
      <c r="HCM312" s="974"/>
      <c r="HCN312" s="974"/>
      <c r="HCO312" s="974"/>
      <c r="HCP312" s="974"/>
      <c r="HCQ312" s="974"/>
      <c r="HCR312" s="974"/>
      <c r="HCS312" s="974"/>
      <c r="HCT312" s="974"/>
      <c r="HCU312" s="974"/>
      <c r="HCV312" s="974"/>
      <c r="HCW312" s="974"/>
      <c r="HCX312" s="974"/>
      <c r="HCY312" s="974"/>
      <c r="HCZ312" s="974"/>
      <c r="HDA312" s="974"/>
      <c r="HDB312" s="974"/>
      <c r="HDC312" s="974"/>
      <c r="HDD312" s="974"/>
      <c r="HDE312" s="974"/>
      <c r="HDF312" s="974"/>
      <c r="HDG312" s="974"/>
      <c r="HDH312" s="974"/>
      <c r="HDI312" s="974"/>
      <c r="HDJ312" s="974"/>
      <c r="HDK312" s="974"/>
      <c r="HDL312" s="974"/>
      <c r="HDM312" s="974"/>
      <c r="HDN312" s="974"/>
      <c r="HDO312" s="974"/>
      <c r="HDP312" s="974"/>
      <c r="HDQ312" s="974"/>
      <c r="HDR312" s="974"/>
      <c r="HDS312" s="974"/>
      <c r="HDT312" s="974"/>
      <c r="HDU312" s="974"/>
      <c r="HDV312" s="974"/>
      <c r="HDW312" s="974"/>
      <c r="HDX312" s="974"/>
      <c r="HDY312" s="974"/>
      <c r="HDZ312" s="974"/>
      <c r="HEA312" s="974"/>
      <c r="HEB312" s="974"/>
      <c r="HEC312" s="974"/>
      <c r="HED312" s="974"/>
      <c r="HEE312" s="974"/>
      <c r="HEF312" s="974"/>
      <c r="HEG312" s="974"/>
      <c r="HEH312" s="974"/>
      <c r="HEI312" s="974"/>
      <c r="HEJ312" s="974"/>
      <c r="HEK312" s="974"/>
      <c r="HEL312" s="974"/>
      <c r="HEM312" s="974"/>
      <c r="HEN312" s="974"/>
      <c r="HEO312" s="974"/>
      <c r="HEP312" s="974"/>
      <c r="HEQ312" s="974"/>
      <c r="HER312" s="974"/>
      <c r="HES312" s="974"/>
      <c r="HET312" s="974"/>
      <c r="HEU312" s="974"/>
      <c r="HEV312" s="974"/>
      <c r="HEW312" s="974"/>
      <c r="HEX312" s="974"/>
      <c r="HEY312" s="974"/>
      <c r="HEZ312" s="974"/>
      <c r="HFA312" s="974"/>
      <c r="HFB312" s="974"/>
      <c r="HFC312" s="974"/>
      <c r="HFD312" s="974"/>
      <c r="HFE312" s="974"/>
      <c r="HFF312" s="974"/>
      <c r="HFG312" s="974"/>
      <c r="HFH312" s="974"/>
      <c r="HFI312" s="974"/>
      <c r="HFJ312" s="974"/>
      <c r="HFK312" s="974"/>
      <c r="HFL312" s="974"/>
      <c r="HFM312" s="974"/>
      <c r="HFN312" s="974"/>
      <c r="HFO312" s="974"/>
      <c r="HFP312" s="974"/>
      <c r="HFQ312" s="974"/>
      <c r="HFR312" s="974"/>
      <c r="HFS312" s="974"/>
      <c r="HFT312" s="974"/>
      <c r="HFU312" s="974"/>
      <c r="HFV312" s="974"/>
      <c r="HFW312" s="974"/>
      <c r="HFX312" s="974"/>
      <c r="HFY312" s="974"/>
      <c r="HFZ312" s="974"/>
      <c r="HGA312" s="974"/>
      <c r="HGB312" s="974"/>
      <c r="HGC312" s="974"/>
      <c r="HGD312" s="974"/>
      <c r="HGE312" s="974"/>
      <c r="HGF312" s="974"/>
      <c r="HGG312" s="974"/>
      <c r="HGH312" s="974"/>
      <c r="HGI312" s="974"/>
      <c r="HGJ312" s="974"/>
      <c r="HGK312" s="974"/>
      <c r="HGL312" s="974"/>
      <c r="HGM312" s="974"/>
      <c r="HGN312" s="974"/>
      <c r="HGO312" s="974"/>
      <c r="HGP312" s="974"/>
      <c r="HGQ312" s="974"/>
      <c r="HGR312" s="974"/>
      <c r="HGS312" s="974"/>
      <c r="HGT312" s="974"/>
      <c r="HGU312" s="974"/>
      <c r="HGV312" s="974"/>
      <c r="HGW312" s="974"/>
      <c r="HGX312" s="974"/>
      <c r="HGY312" s="974"/>
      <c r="HGZ312" s="974"/>
      <c r="HHA312" s="974"/>
      <c r="HHB312" s="974"/>
      <c r="HHC312" s="974"/>
      <c r="HHD312" s="974"/>
      <c r="HHE312" s="974"/>
      <c r="HHF312" s="974"/>
      <c r="HHG312" s="974"/>
      <c r="HHH312" s="974"/>
      <c r="HHI312" s="974"/>
      <c r="HHJ312" s="974"/>
      <c r="HHK312" s="974"/>
      <c r="HHL312" s="974"/>
      <c r="HHM312" s="974"/>
      <c r="HHN312" s="974"/>
      <c r="HHO312" s="974"/>
      <c r="HHP312" s="974"/>
      <c r="HHQ312" s="974"/>
      <c r="HHR312" s="974"/>
      <c r="HHS312" s="974"/>
      <c r="HHT312" s="974"/>
      <c r="HHU312" s="974"/>
      <c r="HHV312" s="974"/>
      <c r="HHW312" s="974"/>
      <c r="HHX312" s="974"/>
      <c r="HHY312" s="974"/>
      <c r="HHZ312" s="974"/>
      <c r="HIA312" s="974"/>
      <c r="HIB312" s="974"/>
      <c r="HIC312" s="974"/>
      <c r="HID312" s="974"/>
      <c r="HIE312" s="974"/>
      <c r="HIF312" s="974"/>
      <c r="HIG312" s="974"/>
      <c r="HIH312" s="974"/>
      <c r="HII312" s="974"/>
      <c r="HIJ312" s="974"/>
      <c r="HIK312" s="974"/>
      <c r="HIL312" s="974"/>
      <c r="HIM312" s="974"/>
      <c r="HIN312" s="974"/>
      <c r="HIO312" s="974"/>
      <c r="HIP312" s="974"/>
      <c r="HIQ312" s="974"/>
      <c r="HIR312" s="974"/>
      <c r="HIS312" s="974"/>
      <c r="HIT312" s="974"/>
      <c r="HIU312" s="974"/>
      <c r="HIV312" s="974"/>
      <c r="HIW312" s="974"/>
      <c r="HIX312" s="974"/>
      <c r="HIY312" s="974"/>
      <c r="HIZ312" s="974"/>
      <c r="HJA312" s="974"/>
      <c r="HJB312" s="974"/>
      <c r="HJC312" s="974"/>
      <c r="HJD312" s="974"/>
      <c r="HJE312" s="974"/>
      <c r="HJF312" s="974"/>
      <c r="HJG312" s="974"/>
      <c r="HJH312" s="974"/>
      <c r="HJI312" s="974"/>
      <c r="HJJ312" s="974"/>
      <c r="HJK312" s="974"/>
      <c r="HJL312" s="974"/>
      <c r="HJM312" s="974"/>
      <c r="HJN312" s="974"/>
      <c r="HJO312" s="974"/>
      <c r="HJP312" s="974"/>
      <c r="HJQ312" s="974"/>
      <c r="HJR312" s="974"/>
      <c r="HJS312" s="974"/>
      <c r="HJT312" s="974"/>
      <c r="HJU312" s="974"/>
      <c r="HJV312" s="974"/>
      <c r="HJW312" s="974"/>
      <c r="HJX312" s="974"/>
      <c r="HJY312" s="974"/>
      <c r="HJZ312" s="974"/>
      <c r="HKA312" s="974"/>
      <c r="HKB312" s="974"/>
      <c r="HKC312" s="974"/>
      <c r="HKD312" s="974"/>
      <c r="HKE312" s="974"/>
      <c r="HKF312" s="974"/>
      <c r="HKG312" s="974"/>
      <c r="HKH312" s="974"/>
      <c r="HKI312" s="974"/>
      <c r="HKJ312" s="974"/>
      <c r="HKK312" s="974"/>
      <c r="HKL312" s="974"/>
      <c r="HKM312" s="974"/>
      <c r="HKN312" s="974"/>
      <c r="HKO312" s="974"/>
      <c r="HKP312" s="974"/>
      <c r="HKQ312" s="974"/>
      <c r="HKR312" s="974"/>
      <c r="HKS312" s="974"/>
      <c r="HKT312" s="974"/>
      <c r="HKU312" s="974"/>
      <c r="HKV312" s="974"/>
      <c r="HKW312" s="974"/>
      <c r="HKX312" s="974"/>
      <c r="HKY312" s="974"/>
      <c r="HKZ312" s="974"/>
      <c r="HLA312" s="974"/>
      <c r="HLB312" s="974"/>
      <c r="HLC312" s="974"/>
      <c r="HLD312" s="974"/>
      <c r="HLE312" s="974"/>
      <c r="HLF312" s="974"/>
      <c r="HLG312" s="974"/>
      <c r="HLH312" s="974"/>
      <c r="HLI312" s="974"/>
      <c r="HLJ312" s="974"/>
      <c r="HLK312" s="974"/>
      <c r="HLL312" s="974"/>
      <c r="HLM312" s="974"/>
      <c r="HLN312" s="974"/>
      <c r="HLO312" s="974"/>
      <c r="HLP312" s="974"/>
      <c r="HLQ312" s="974"/>
      <c r="HLR312" s="974"/>
      <c r="HLS312" s="974"/>
      <c r="HLT312" s="974"/>
      <c r="HLU312" s="974"/>
      <c r="HLV312" s="974"/>
      <c r="HLW312" s="974"/>
      <c r="HLX312" s="974"/>
      <c r="HLY312" s="974"/>
      <c r="HLZ312" s="974"/>
      <c r="HMA312" s="974"/>
      <c r="HMB312" s="974"/>
      <c r="HMC312" s="974"/>
      <c r="HMD312" s="974"/>
      <c r="HME312" s="974"/>
      <c r="HMF312" s="974"/>
      <c r="HMG312" s="974"/>
      <c r="HMH312" s="974"/>
      <c r="HMI312" s="974"/>
      <c r="HMJ312" s="974"/>
      <c r="HMK312" s="974"/>
      <c r="HML312" s="974"/>
      <c r="HMM312" s="974"/>
      <c r="HMN312" s="974"/>
      <c r="HMO312" s="974"/>
      <c r="HMP312" s="974"/>
      <c r="HMQ312" s="974"/>
      <c r="HMR312" s="974"/>
      <c r="HMS312" s="974"/>
      <c r="HMT312" s="974"/>
      <c r="HMU312" s="974"/>
      <c r="HMV312" s="974"/>
      <c r="HMW312" s="974"/>
      <c r="HMX312" s="974"/>
      <c r="HMY312" s="974"/>
      <c r="HMZ312" s="974"/>
      <c r="HNA312" s="974"/>
      <c r="HNB312" s="974"/>
      <c r="HNC312" s="974"/>
      <c r="HND312" s="974"/>
      <c r="HNE312" s="974"/>
      <c r="HNF312" s="974"/>
      <c r="HNG312" s="974"/>
      <c r="HNH312" s="974"/>
      <c r="HNI312" s="974"/>
      <c r="HNJ312" s="974"/>
      <c r="HNK312" s="974"/>
      <c r="HNL312" s="974"/>
      <c r="HNM312" s="974"/>
      <c r="HNN312" s="974"/>
      <c r="HNO312" s="974"/>
      <c r="HNP312" s="974"/>
      <c r="HNQ312" s="974"/>
      <c r="HNR312" s="974"/>
      <c r="HNS312" s="974"/>
      <c r="HNT312" s="974"/>
      <c r="HNU312" s="974"/>
      <c r="HNV312" s="974"/>
      <c r="HNW312" s="974"/>
      <c r="HNX312" s="974"/>
      <c r="HNY312" s="974"/>
      <c r="HNZ312" s="974"/>
      <c r="HOA312" s="974"/>
      <c r="HOB312" s="974"/>
      <c r="HOC312" s="974"/>
      <c r="HOD312" s="974"/>
      <c r="HOE312" s="974"/>
      <c r="HOF312" s="974"/>
      <c r="HOG312" s="974"/>
      <c r="HOH312" s="974"/>
      <c r="HOI312" s="974"/>
      <c r="HOJ312" s="974"/>
      <c r="HOK312" s="974"/>
      <c r="HOL312" s="974"/>
      <c r="HOM312" s="974"/>
      <c r="HON312" s="974"/>
      <c r="HOO312" s="974"/>
      <c r="HOP312" s="974"/>
      <c r="HOQ312" s="974"/>
      <c r="HOR312" s="974"/>
      <c r="HOS312" s="974"/>
      <c r="HOT312" s="974"/>
      <c r="HOU312" s="974"/>
      <c r="HOV312" s="974"/>
      <c r="HOW312" s="974"/>
      <c r="HOX312" s="974"/>
      <c r="HOY312" s="974"/>
      <c r="HOZ312" s="974"/>
      <c r="HPA312" s="974"/>
      <c r="HPB312" s="974"/>
      <c r="HPC312" s="974"/>
      <c r="HPD312" s="974"/>
      <c r="HPE312" s="974"/>
      <c r="HPF312" s="974"/>
      <c r="HPG312" s="974"/>
      <c r="HPH312" s="974"/>
      <c r="HPI312" s="974"/>
      <c r="HPJ312" s="974"/>
      <c r="HPK312" s="974"/>
      <c r="HPL312" s="974"/>
      <c r="HPM312" s="974"/>
      <c r="HPN312" s="974"/>
      <c r="HPO312" s="974"/>
      <c r="HPP312" s="974"/>
      <c r="HPQ312" s="974"/>
      <c r="HPR312" s="974"/>
      <c r="HPS312" s="974"/>
      <c r="HPT312" s="974"/>
      <c r="HPU312" s="974"/>
      <c r="HPV312" s="974"/>
      <c r="HPW312" s="974"/>
      <c r="HPX312" s="974"/>
      <c r="HPY312" s="974"/>
      <c r="HPZ312" s="974"/>
      <c r="HQA312" s="974"/>
      <c r="HQB312" s="974"/>
      <c r="HQC312" s="974"/>
      <c r="HQD312" s="974"/>
      <c r="HQE312" s="974"/>
      <c r="HQF312" s="974"/>
      <c r="HQG312" s="974"/>
      <c r="HQH312" s="974"/>
      <c r="HQI312" s="974"/>
      <c r="HQJ312" s="974"/>
      <c r="HQK312" s="974"/>
      <c r="HQL312" s="974"/>
      <c r="HQM312" s="974"/>
      <c r="HQN312" s="974"/>
      <c r="HQO312" s="974"/>
      <c r="HQP312" s="974"/>
      <c r="HQQ312" s="974"/>
      <c r="HQR312" s="974"/>
      <c r="HQS312" s="974"/>
      <c r="HQT312" s="974"/>
      <c r="HQU312" s="974"/>
      <c r="HQV312" s="974"/>
      <c r="HQW312" s="974"/>
      <c r="HQX312" s="974"/>
      <c r="HQY312" s="974"/>
      <c r="HQZ312" s="974"/>
      <c r="HRA312" s="974"/>
      <c r="HRB312" s="974"/>
      <c r="HRC312" s="974"/>
      <c r="HRD312" s="974"/>
      <c r="HRE312" s="974"/>
      <c r="HRF312" s="974"/>
      <c r="HRG312" s="974"/>
      <c r="HRH312" s="974"/>
      <c r="HRI312" s="974"/>
      <c r="HRJ312" s="974"/>
      <c r="HRK312" s="974"/>
      <c r="HRL312" s="974"/>
      <c r="HRM312" s="974"/>
      <c r="HRN312" s="974"/>
      <c r="HRO312" s="974"/>
      <c r="HRP312" s="974"/>
      <c r="HRQ312" s="974"/>
      <c r="HRR312" s="974"/>
      <c r="HRS312" s="974"/>
      <c r="HRT312" s="974"/>
      <c r="HRU312" s="974"/>
      <c r="HRV312" s="974"/>
      <c r="HRW312" s="974"/>
      <c r="HRX312" s="974"/>
      <c r="HRY312" s="974"/>
      <c r="HRZ312" s="974"/>
      <c r="HSA312" s="974"/>
      <c r="HSB312" s="974"/>
      <c r="HSC312" s="974"/>
      <c r="HSD312" s="974"/>
      <c r="HSE312" s="974"/>
      <c r="HSF312" s="974"/>
      <c r="HSG312" s="974"/>
      <c r="HSH312" s="974"/>
      <c r="HSI312" s="974"/>
      <c r="HSJ312" s="974"/>
      <c r="HSK312" s="974"/>
      <c r="HSL312" s="974"/>
      <c r="HSM312" s="974"/>
      <c r="HSN312" s="974"/>
      <c r="HSO312" s="974"/>
      <c r="HSP312" s="974"/>
      <c r="HSQ312" s="974"/>
      <c r="HSR312" s="974"/>
      <c r="HSS312" s="974"/>
      <c r="HST312" s="974"/>
      <c r="HSU312" s="974"/>
      <c r="HSV312" s="974"/>
      <c r="HSW312" s="974"/>
      <c r="HSX312" s="974"/>
      <c r="HSY312" s="974"/>
      <c r="HSZ312" s="974"/>
      <c r="HTA312" s="974"/>
      <c r="HTB312" s="974"/>
      <c r="HTC312" s="974"/>
      <c r="HTD312" s="974"/>
      <c r="HTE312" s="974"/>
      <c r="HTF312" s="974"/>
      <c r="HTG312" s="974"/>
      <c r="HTH312" s="974"/>
      <c r="HTI312" s="974"/>
      <c r="HTJ312" s="974"/>
      <c r="HTK312" s="974"/>
      <c r="HTL312" s="974"/>
      <c r="HTM312" s="974"/>
      <c r="HTN312" s="974"/>
      <c r="HTO312" s="974"/>
      <c r="HTP312" s="974"/>
      <c r="HTQ312" s="974"/>
      <c r="HTR312" s="974"/>
      <c r="HTS312" s="974"/>
      <c r="HTT312" s="974"/>
      <c r="HTU312" s="974"/>
      <c r="HTV312" s="974"/>
      <c r="HTW312" s="974"/>
      <c r="HTX312" s="974"/>
      <c r="HTY312" s="974"/>
      <c r="HTZ312" s="974"/>
      <c r="HUA312" s="974"/>
      <c r="HUB312" s="974"/>
      <c r="HUC312" s="974"/>
      <c r="HUD312" s="974"/>
      <c r="HUE312" s="974"/>
      <c r="HUF312" s="974"/>
      <c r="HUG312" s="974"/>
      <c r="HUH312" s="974"/>
      <c r="HUI312" s="974"/>
      <c r="HUJ312" s="974"/>
      <c r="HUK312" s="974"/>
      <c r="HUL312" s="974"/>
      <c r="HUM312" s="974"/>
      <c r="HUN312" s="974"/>
      <c r="HUO312" s="974"/>
      <c r="HUP312" s="974"/>
      <c r="HUQ312" s="974"/>
      <c r="HUR312" s="974"/>
      <c r="HUS312" s="974"/>
      <c r="HUT312" s="974"/>
      <c r="HUU312" s="974"/>
      <c r="HUV312" s="974"/>
      <c r="HUW312" s="974"/>
      <c r="HUX312" s="974"/>
      <c r="HUY312" s="974"/>
      <c r="HUZ312" s="974"/>
      <c r="HVA312" s="974"/>
      <c r="HVB312" s="974"/>
      <c r="HVC312" s="974"/>
      <c r="HVD312" s="974"/>
      <c r="HVE312" s="974"/>
      <c r="HVF312" s="974"/>
      <c r="HVG312" s="974"/>
      <c r="HVH312" s="974"/>
      <c r="HVI312" s="974"/>
      <c r="HVJ312" s="974"/>
      <c r="HVK312" s="974"/>
      <c r="HVL312" s="974"/>
      <c r="HVM312" s="974"/>
      <c r="HVN312" s="974"/>
      <c r="HVO312" s="974"/>
      <c r="HVP312" s="974"/>
      <c r="HVQ312" s="974"/>
      <c r="HVR312" s="974"/>
      <c r="HVS312" s="974"/>
      <c r="HVT312" s="974"/>
      <c r="HVU312" s="974"/>
      <c r="HVV312" s="974"/>
      <c r="HVW312" s="974"/>
      <c r="HVX312" s="974"/>
      <c r="HVY312" s="974"/>
      <c r="HVZ312" s="974"/>
      <c r="HWA312" s="974"/>
      <c r="HWB312" s="974"/>
      <c r="HWC312" s="974"/>
      <c r="HWD312" s="974"/>
      <c r="HWE312" s="974"/>
      <c r="HWF312" s="974"/>
      <c r="HWG312" s="974"/>
      <c r="HWH312" s="974"/>
      <c r="HWI312" s="974"/>
      <c r="HWJ312" s="974"/>
      <c r="HWK312" s="974"/>
      <c r="HWL312" s="974"/>
      <c r="HWM312" s="974"/>
      <c r="HWN312" s="974"/>
      <c r="HWO312" s="974"/>
      <c r="HWP312" s="974"/>
      <c r="HWQ312" s="974"/>
      <c r="HWR312" s="974"/>
      <c r="HWS312" s="974"/>
      <c r="HWT312" s="974"/>
      <c r="HWU312" s="974"/>
      <c r="HWV312" s="974"/>
      <c r="HWW312" s="974"/>
      <c r="HWX312" s="974"/>
      <c r="HWY312" s="974"/>
      <c r="HWZ312" s="974"/>
      <c r="HXA312" s="974"/>
      <c r="HXB312" s="974"/>
      <c r="HXC312" s="974"/>
      <c r="HXD312" s="974"/>
      <c r="HXE312" s="974"/>
      <c r="HXF312" s="974"/>
      <c r="HXG312" s="974"/>
      <c r="HXH312" s="974"/>
      <c r="HXI312" s="974"/>
      <c r="HXJ312" s="974"/>
      <c r="HXK312" s="974"/>
      <c r="HXL312" s="974"/>
      <c r="HXM312" s="974"/>
      <c r="HXN312" s="974"/>
      <c r="HXO312" s="974"/>
      <c r="HXP312" s="974"/>
      <c r="HXQ312" s="974"/>
      <c r="HXR312" s="974"/>
      <c r="HXS312" s="974"/>
      <c r="HXT312" s="974"/>
      <c r="HXU312" s="974"/>
      <c r="HXV312" s="974"/>
      <c r="HXW312" s="974"/>
      <c r="HXX312" s="974"/>
      <c r="HXY312" s="974"/>
      <c r="HXZ312" s="974"/>
      <c r="HYA312" s="974"/>
      <c r="HYB312" s="974"/>
      <c r="HYC312" s="974"/>
      <c r="HYD312" s="974"/>
      <c r="HYE312" s="974"/>
      <c r="HYF312" s="974"/>
      <c r="HYG312" s="974"/>
      <c r="HYH312" s="974"/>
      <c r="HYI312" s="974"/>
      <c r="HYJ312" s="974"/>
      <c r="HYK312" s="974"/>
      <c r="HYL312" s="974"/>
      <c r="HYM312" s="974"/>
      <c r="HYN312" s="974"/>
      <c r="HYO312" s="974"/>
      <c r="HYP312" s="974"/>
      <c r="HYQ312" s="974"/>
      <c r="HYR312" s="974"/>
      <c r="HYS312" s="974"/>
      <c r="HYT312" s="974"/>
      <c r="HYU312" s="974"/>
      <c r="HYV312" s="974"/>
      <c r="HYW312" s="974"/>
      <c r="HYX312" s="974"/>
      <c r="HYY312" s="974"/>
      <c r="HYZ312" s="974"/>
      <c r="HZA312" s="974"/>
      <c r="HZB312" s="974"/>
      <c r="HZC312" s="974"/>
      <c r="HZD312" s="974"/>
      <c r="HZE312" s="974"/>
      <c r="HZF312" s="974"/>
      <c r="HZG312" s="974"/>
      <c r="HZH312" s="974"/>
      <c r="HZI312" s="974"/>
      <c r="HZJ312" s="974"/>
      <c r="HZK312" s="974"/>
      <c r="HZL312" s="974"/>
      <c r="HZM312" s="974"/>
      <c r="HZN312" s="974"/>
      <c r="HZO312" s="974"/>
      <c r="HZP312" s="974"/>
      <c r="HZQ312" s="974"/>
      <c r="HZR312" s="974"/>
      <c r="HZS312" s="974"/>
      <c r="HZT312" s="974"/>
      <c r="HZU312" s="974"/>
      <c r="HZV312" s="974"/>
      <c r="HZW312" s="974"/>
      <c r="HZX312" s="974"/>
      <c r="HZY312" s="974"/>
      <c r="HZZ312" s="974"/>
      <c r="IAA312" s="974"/>
      <c r="IAB312" s="974"/>
      <c r="IAC312" s="974"/>
      <c r="IAD312" s="974"/>
      <c r="IAE312" s="974"/>
      <c r="IAF312" s="974"/>
      <c r="IAG312" s="974"/>
      <c r="IAH312" s="974"/>
      <c r="IAI312" s="974"/>
      <c r="IAJ312" s="974"/>
      <c r="IAK312" s="974"/>
      <c r="IAL312" s="974"/>
      <c r="IAM312" s="974"/>
      <c r="IAN312" s="974"/>
      <c r="IAO312" s="974"/>
      <c r="IAP312" s="974"/>
      <c r="IAQ312" s="974"/>
      <c r="IAR312" s="974"/>
      <c r="IAS312" s="974"/>
      <c r="IAT312" s="974"/>
      <c r="IAU312" s="974"/>
      <c r="IAV312" s="974"/>
      <c r="IAW312" s="974"/>
      <c r="IAX312" s="974"/>
      <c r="IAY312" s="974"/>
      <c r="IAZ312" s="974"/>
      <c r="IBA312" s="974"/>
      <c r="IBB312" s="974"/>
      <c r="IBC312" s="974"/>
      <c r="IBD312" s="974"/>
      <c r="IBE312" s="974"/>
      <c r="IBF312" s="974"/>
      <c r="IBG312" s="974"/>
      <c r="IBH312" s="974"/>
      <c r="IBI312" s="974"/>
      <c r="IBJ312" s="974"/>
      <c r="IBK312" s="974"/>
      <c r="IBL312" s="974"/>
      <c r="IBM312" s="974"/>
      <c r="IBN312" s="974"/>
      <c r="IBO312" s="974"/>
      <c r="IBP312" s="974"/>
      <c r="IBQ312" s="974"/>
      <c r="IBR312" s="974"/>
      <c r="IBS312" s="974"/>
      <c r="IBT312" s="974"/>
      <c r="IBU312" s="974"/>
      <c r="IBV312" s="974"/>
      <c r="IBW312" s="974"/>
      <c r="IBX312" s="974"/>
      <c r="IBY312" s="974"/>
      <c r="IBZ312" s="974"/>
      <c r="ICA312" s="974"/>
      <c r="ICB312" s="974"/>
      <c r="ICC312" s="974"/>
      <c r="ICD312" s="974"/>
      <c r="ICE312" s="974"/>
      <c r="ICF312" s="974"/>
      <c r="ICG312" s="974"/>
      <c r="ICH312" s="974"/>
      <c r="ICI312" s="974"/>
      <c r="ICJ312" s="974"/>
      <c r="ICK312" s="974"/>
      <c r="ICL312" s="974"/>
      <c r="ICM312" s="974"/>
      <c r="ICN312" s="974"/>
      <c r="ICO312" s="974"/>
      <c r="ICP312" s="974"/>
      <c r="ICQ312" s="974"/>
      <c r="ICR312" s="974"/>
      <c r="ICS312" s="974"/>
      <c r="ICT312" s="974"/>
      <c r="ICU312" s="974"/>
      <c r="ICV312" s="974"/>
      <c r="ICW312" s="974"/>
      <c r="ICX312" s="974"/>
      <c r="ICY312" s="974"/>
      <c r="ICZ312" s="974"/>
      <c r="IDA312" s="974"/>
      <c r="IDB312" s="974"/>
      <c r="IDC312" s="974"/>
      <c r="IDD312" s="974"/>
      <c r="IDE312" s="974"/>
      <c r="IDF312" s="974"/>
      <c r="IDG312" s="974"/>
      <c r="IDH312" s="974"/>
      <c r="IDI312" s="974"/>
      <c r="IDJ312" s="974"/>
      <c r="IDK312" s="974"/>
      <c r="IDL312" s="974"/>
      <c r="IDM312" s="974"/>
      <c r="IDN312" s="974"/>
      <c r="IDO312" s="974"/>
      <c r="IDP312" s="974"/>
      <c r="IDQ312" s="974"/>
      <c r="IDR312" s="974"/>
      <c r="IDS312" s="974"/>
      <c r="IDT312" s="974"/>
      <c r="IDU312" s="974"/>
      <c r="IDV312" s="974"/>
      <c r="IDW312" s="974"/>
      <c r="IDX312" s="974"/>
      <c r="IDY312" s="974"/>
      <c r="IDZ312" s="974"/>
      <c r="IEA312" s="974"/>
      <c r="IEB312" s="974"/>
      <c r="IEC312" s="974"/>
      <c r="IED312" s="974"/>
      <c r="IEE312" s="974"/>
      <c r="IEF312" s="974"/>
      <c r="IEG312" s="974"/>
      <c r="IEH312" s="974"/>
      <c r="IEI312" s="974"/>
      <c r="IEJ312" s="974"/>
      <c r="IEK312" s="974"/>
      <c r="IEL312" s="974"/>
      <c r="IEM312" s="974"/>
      <c r="IEN312" s="974"/>
      <c r="IEO312" s="974"/>
      <c r="IEP312" s="974"/>
      <c r="IEQ312" s="974"/>
      <c r="IER312" s="974"/>
      <c r="IES312" s="974"/>
      <c r="IET312" s="974"/>
      <c r="IEU312" s="974"/>
      <c r="IEV312" s="974"/>
      <c r="IEW312" s="974"/>
      <c r="IEX312" s="974"/>
      <c r="IEY312" s="974"/>
      <c r="IEZ312" s="974"/>
      <c r="IFA312" s="974"/>
      <c r="IFB312" s="974"/>
      <c r="IFC312" s="974"/>
      <c r="IFD312" s="974"/>
      <c r="IFE312" s="974"/>
      <c r="IFF312" s="974"/>
      <c r="IFG312" s="974"/>
      <c r="IFH312" s="974"/>
      <c r="IFI312" s="974"/>
      <c r="IFJ312" s="974"/>
      <c r="IFK312" s="974"/>
      <c r="IFL312" s="974"/>
      <c r="IFM312" s="974"/>
      <c r="IFN312" s="974"/>
      <c r="IFO312" s="974"/>
      <c r="IFP312" s="974"/>
      <c r="IFQ312" s="974"/>
      <c r="IFR312" s="974"/>
      <c r="IFS312" s="974"/>
      <c r="IFT312" s="974"/>
      <c r="IFU312" s="974"/>
      <c r="IFV312" s="974"/>
      <c r="IFW312" s="974"/>
      <c r="IFX312" s="974"/>
      <c r="IFY312" s="974"/>
      <c r="IFZ312" s="974"/>
      <c r="IGA312" s="974"/>
      <c r="IGB312" s="974"/>
      <c r="IGC312" s="974"/>
      <c r="IGD312" s="974"/>
      <c r="IGE312" s="974"/>
      <c r="IGF312" s="974"/>
      <c r="IGG312" s="974"/>
      <c r="IGH312" s="974"/>
      <c r="IGI312" s="974"/>
      <c r="IGJ312" s="974"/>
      <c r="IGK312" s="974"/>
      <c r="IGL312" s="974"/>
      <c r="IGM312" s="974"/>
      <c r="IGN312" s="974"/>
      <c r="IGO312" s="974"/>
      <c r="IGP312" s="974"/>
      <c r="IGQ312" s="974"/>
      <c r="IGR312" s="974"/>
      <c r="IGS312" s="974"/>
      <c r="IGT312" s="974"/>
      <c r="IGU312" s="974"/>
      <c r="IGV312" s="974"/>
      <c r="IGW312" s="974"/>
      <c r="IGX312" s="974"/>
      <c r="IGY312" s="974"/>
      <c r="IGZ312" s="974"/>
      <c r="IHA312" s="974"/>
      <c r="IHB312" s="974"/>
      <c r="IHC312" s="974"/>
      <c r="IHD312" s="974"/>
      <c r="IHE312" s="974"/>
      <c r="IHF312" s="974"/>
      <c r="IHG312" s="974"/>
      <c r="IHH312" s="974"/>
      <c r="IHI312" s="974"/>
      <c r="IHJ312" s="974"/>
      <c r="IHK312" s="974"/>
      <c r="IHL312" s="974"/>
      <c r="IHM312" s="974"/>
      <c r="IHN312" s="974"/>
      <c r="IHO312" s="974"/>
      <c r="IHP312" s="974"/>
      <c r="IHQ312" s="974"/>
      <c r="IHR312" s="974"/>
      <c r="IHS312" s="974"/>
      <c r="IHT312" s="974"/>
      <c r="IHU312" s="974"/>
      <c r="IHV312" s="974"/>
      <c r="IHW312" s="974"/>
      <c r="IHX312" s="974"/>
      <c r="IHY312" s="974"/>
      <c r="IHZ312" s="974"/>
      <c r="IIA312" s="974"/>
      <c r="IIB312" s="974"/>
      <c r="IIC312" s="974"/>
      <c r="IID312" s="974"/>
      <c r="IIE312" s="974"/>
      <c r="IIF312" s="974"/>
      <c r="IIG312" s="974"/>
      <c r="IIH312" s="974"/>
      <c r="III312" s="974"/>
      <c r="IIJ312" s="974"/>
      <c r="IIK312" s="974"/>
      <c r="IIL312" s="974"/>
      <c r="IIM312" s="974"/>
      <c r="IIN312" s="974"/>
      <c r="IIO312" s="974"/>
      <c r="IIP312" s="974"/>
      <c r="IIQ312" s="974"/>
      <c r="IIR312" s="974"/>
      <c r="IIS312" s="974"/>
      <c r="IIT312" s="974"/>
      <c r="IIU312" s="974"/>
      <c r="IIV312" s="974"/>
      <c r="IIW312" s="974"/>
      <c r="IIX312" s="974"/>
      <c r="IIY312" s="974"/>
      <c r="IIZ312" s="974"/>
      <c r="IJA312" s="974"/>
      <c r="IJB312" s="974"/>
      <c r="IJC312" s="974"/>
      <c r="IJD312" s="974"/>
      <c r="IJE312" s="974"/>
      <c r="IJF312" s="974"/>
      <c r="IJG312" s="974"/>
      <c r="IJH312" s="974"/>
      <c r="IJI312" s="974"/>
      <c r="IJJ312" s="974"/>
      <c r="IJK312" s="974"/>
      <c r="IJL312" s="974"/>
      <c r="IJM312" s="974"/>
      <c r="IJN312" s="974"/>
      <c r="IJO312" s="974"/>
      <c r="IJP312" s="974"/>
      <c r="IJQ312" s="974"/>
      <c r="IJR312" s="974"/>
      <c r="IJS312" s="974"/>
      <c r="IJT312" s="974"/>
      <c r="IJU312" s="974"/>
      <c r="IJV312" s="974"/>
      <c r="IJW312" s="974"/>
      <c r="IJX312" s="974"/>
      <c r="IJY312" s="974"/>
      <c r="IJZ312" s="974"/>
      <c r="IKA312" s="974"/>
      <c r="IKB312" s="974"/>
      <c r="IKC312" s="974"/>
      <c r="IKD312" s="974"/>
      <c r="IKE312" s="974"/>
      <c r="IKF312" s="974"/>
      <c r="IKG312" s="974"/>
      <c r="IKH312" s="974"/>
      <c r="IKI312" s="974"/>
      <c r="IKJ312" s="974"/>
      <c r="IKK312" s="974"/>
      <c r="IKL312" s="974"/>
      <c r="IKM312" s="974"/>
      <c r="IKN312" s="974"/>
      <c r="IKO312" s="974"/>
      <c r="IKP312" s="974"/>
      <c r="IKQ312" s="974"/>
      <c r="IKR312" s="974"/>
      <c r="IKS312" s="974"/>
      <c r="IKT312" s="974"/>
      <c r="IKU312" s="974"/>
      <c r="IKV312" s="974"/>
      <c r="IKW312" s="974"/>
      <c r="IKX312" s="974"/>
      <c r="IKY312" s="974"/>
      <c r="IKZ312" s="974"/>
      <c r="ILA312" s="974"/>
      <c r="ILB312" s="974"/>
      <c r="ILC312" s="974"/>
      <c r="ILD312" s="974"/>
      <c r="ILE312" s="974"/>
      <c r="ILF312" s="974"/>
      <c r="ILG312" s="974"/>
      <c r="ILH312" s="974"/>
      <c r="ILI312" s="974"/>
      <c r="ILJ312" s="974"/>
      <c r="ILK312" s="974"/>
      <c r="ILL312" s="974"/>
      <c r="ILM312" s="974"/>
      <c r="ILN312" s="974"/>
      <c r="ILO312" s="974"/>
      <c r="ILP312" s="974"/>
      <c r="ILQ312" s="974"/>
      <c r="ILR312" s="974"/>
      <c r="ILS312" s="974"/>
      <c r="ILT312" s="974"/>
      <c r="ILU312" s="974"/>
      <c r="ILV312" s="974"/>
      <c r="ILW312" s="974"/>
      <c r="ILX312" s="974"/>
      <c r="ILY312" s="974"/>
      <c r="ILZ312" s="974"/>
      <c r="IMA312" s="974"/>
      <c r="IMB312" s="974"/>
      <c r="IMC312" s="974"/>
      <c r="IMD312" s="974"/>
      <c r="IME312" s="974"/>
      <c r="IMF312" s="974"/>
      <c r="IMG312" s="974"/>
      <c r="IMH312" s="974"/>
      <c r="IMI312" s="974"/>
      <c r="IMJ312" s="974"/>
      <c r="IMK312" s="974"/>
      <c r="IML312" s="974"/>
      <c r="IMM312" s="974"/>
      <c r="IMN312" s="974"/>
      <c r="IMO312" s="974"/>
      <c r="IMP312" s="974"/>
      <c r="IMQ312" s="974"/>
      <c r="IMR312" s="974"/>
      <c r="IMS312" s="974"/>
      <c r="IMT312" s="974"/>
      <c r="IMU312" s="974"/>
      <c r="IMV312" s="974"/>
      <c r="IMW312" s="974"/>
      <c r="IMX312" s="974"/>
      <c r="IMY312" s="974"/>
      <c r="IMZ312" s="974"/>
      <c r="INA312" s="974"/>
      <c r="INB312" s="974"/>
      <c r="INC312" s="974"/>
      <c r="IND312" s="974"/>
      <c r="INE312" s="974"/>
      <c r="INF312" s="974"/>
      <c r="ING312" s="974"/>
      <c r="INH312" s="974"/>
      <c r="INI312" s="974"/>
      <c r="INJ312" s="974"/>
      <c r="INK312" s="974"/>
      <c r="INL312" s="974"/>
      <c r="INM312" s="974"/>
      <c r="INN312" s="974"/>
      <c r="INO312" s="974"/>
      <c r="INP312" s="974"/>
      <c r="INQ312" s="974"/>
      <c r="INR312" s="974"/>
      <c r="INS312" s="974"/>
      <c r="INT312" s="974"/>
      <c r="INU312" s="974"/>
      <c r="INV312" s="974"/>
      <c r="INW312" s="974"/>
      <c r="INX312" s="974"/>
      <c r="INY312" s="974"/>
      <c r="INZ312" s="974"/>
      <c r="IOA312" s="974"/>
      <c r="IOB312" s="974"/>
      <c r="IOC312" s="974"/>
      <c r="IOD312" s="974"/>
      <c r="IOE312" s="974"/>
      <c r="IOF312" s="974"/>
      <c r="IOG312" s="974"/>
      <c r="IOH312" s="974"/>
      <c r="IOI312" s="974"/>
      <c r="IOJ312" s="974"/>
      <c r="IOK312" s="974"/>
      <c r="IOL312" s="974"/>
      <c r="IOM312" s="974"/>
      <c r="ION312" s="974"/>
      <c r="IOO312" s="974"/>
      <c r="IOP312" s="974"/>
      <c r="IOQ312" s="974"/>
      <c r="IOR312" s="974"/>
      <c r="IOS312" s="974"/>
      <c r="IOT312" s="974"/>
      <c r="IOU312" s="974"/>
      <c r="IOV312" s="974"/>
      <c r="IOW312" s="974"/>
      <c r="IOX312" s="974"/>
      <c r="IOY312" s="974"/>
      <c r="IOZ312" s="974"/>
      <c r="IPA312" s="974"/>
      <c r="IPB312" s="974"/>
      <c r="IPC312" s="974"/>
      <c r="IPD312" s="974"/>
      <c r="IPE312" s="974"/>
      <c r="IPF312" s="974"/>
      <c r="IPG312" s="974"/>
      <c r="IPH312" s="974"/>
      <c r="IPI312" s="974"/>
      <c r="IPJ312" s="974"/>
      <c r="IPK312" s="974"/>
      <c r="IPL312" s="974"/>
      <c r="IPM312" s="974"/>
      <c r="IPN312" s="974"/>
      <c r="IPO312" s="974"/>
      <c r="IPP312" s="974"/>
      <c r="IPQ312" s="974"/>
      <c r="IPR312" s="974"/>
      <c r="IPS312" s="974"/>
      <c r="IPT312" s="974"/>
      <c r="IPU312" s="974"/>
      <c r="IPV312" s="974"/>
      <c r="IPW312" s="974"/>
      <c r="IPX312" s="974"/>
      <c r="IPY312" s="974"/>
      <c r="IPZ312" s="974"/>
      <c r="IQA312" s="974"/>
      <c r="IQB312" s="974"/>
      <c r="IQC312" s="974"/>
      <c r="IQD312" s="974"/>
      <c r="IQE312" s="974"/>
      <c r="IQF312" s="974"/>
      <c r="IQG312" s="974"/>
      <c r="IQH312" s="974"/>
      <c r="IQI312" s="974"/>
      <c r="IQJ312" s="974"/>
      <c r="IQK312" s="974"/>
      <c r="IQL312" s="974"/>
      <c r="IQM312" s="974"/>
      <c r="IQN312" s="974"/>
      <c r="IQO312" s="974"/>
      <c r="IQP312" s="974"/>
      <c r="IQQ312" s="974"/>
      <c r="IQR312" s="974"/>
      <c r="IQS312" s="974"/>
      <c r="IQT312" s="974"/>
      <c r="IQU312" s="974"/>
      <c r="IQV312" s="974"/>
      <c r="IQW312" s="974"/>
      <c r="IQX312" s="974"/>
      <c r="IQY312" s="974"/>
      <c r="IQZ312" s="974"/>
      <c r="IRA312" s="974"/>
      <c r="IRB312" s="974"/>
      <c r="IRC312" s="974"/>
      <c r="IRD312" s="974"/>
      <c r="IRE312" s="974"/>
      <c r="IRF312" s="974"/>
      <c r="IRG312" s="974"/>
      <c r="IRH312" s="974"/>
      <c r="IRI312" s="974"/>
      <c r="IRJ312" s="974"/>
      <c r="IRK312" s="974"/>
      <c r="IRL312" s="974"/>
      <c r="IRM312" s="974"/>
      <c r="IRN312" s="974"/>
      <c r="IRO312" s="974"/>
      <c r="IRP312" s="974"/>
      <c r="IRQ312" s="974"/>
      <c r="IRR312" s="974"/>
      <c r="IRS312" s="974"/>
      <c r="IRT312" s="974"/>
      <c r="IRU312" s="974"/>
      <c r="IRV312" s="974"/>
      <c r="IRW312" s="974"/>
      <c r="IRX312" s="974"/>
      <c r="IRY312" s="974"/>
      <c r="IRZ312" s="974"/>
      <c r="ISA312" s="974"/>
      <c r="ISB312" s="974"/>
      <c r="ISC312" s="974"/>
      <c r="ISD312" s="974"/>
      <c r="ISE312" s="974"/>
      <c r="ISF312" s="974"/>
      <c r="ISG312" s="974"/>
      <c r="ISH312" s="974"/>
      <c r="ISI312" s="974"/>
      <c r="ISJ312" s="974"/>
      <c r="ISK312" s="974"/>
      <c r="ISL312" s="974"/>
      <c r="ISM312" s="974"/>
      <c r="ISN312" s="974"/>
      <c r="ISO312" s="974"/>
      <c r="ISP312" s="974"/>
      <c r="ISQ312" s="974"/>
      <c r="ISR312" s="974"/>
      <c r="ISS312" s="974"/>
      <c r="IST312" s="974"/>
      <c r="ISU312" s="974"/>
      <c r="ISV312" s="974"/>
      <c r="ISW312" s="974"/>
      <c r="ISX312" s="974"/>
      <c r="ISY312" s="974"/>
      <c r="ISZ312" s="974"/>
      <c r="ITA312" s="974"/>
      <c r="ITB312" s="974"/>
      <c r="ITC312" s="974"/>
      <c r="ITD312" s="974"/>
      <c r="ITE312" s="974"/>
      <c r="ITF312" s="974"/>
      <c r="ITG312" s="974"/>
      <c r="ITH312" s="974"/>
      <c r="ITI312" s="974"/>
      <c r="ITJ312" s="974"/>
      <c r="ITK312" s="974"/>
      <c r="ITL312" s="974"/>
      <c r="ITM312" s="974"/>
      <c r="ITN312" s="974"/>
      <c r="ITO312" s="974"/>
      <c r="ITP312" s="974"/>
      <c r="ITQ312" s="974"/>
      <c r="ITR312" s="974"/>
      <c r="ITS312" s="974"/>
      <c r="ITT312" s="974"/>
      <c r="ITU312" s="974"/>
      <c r="ITV312" s="974"/>
      <c r="ITW312" s="974"/>
      <c r="ITX312" s="974"/>
      <c r="ITY312" s="974"/>
      <c r="ITZ312" s="974"/>
      <c r="IUA312" s="974"/>
      <c r="IUB312" s="974"/>
      <c r="IUC312" s="974"/>
      <c r="IUD312" s="974"/>
      <c r="IUE312" s="974"/>
      <c r="IUF312" s="974"/>
      <c r="IUG312" s="974"/>
      <c r="IUH312" s="974"/>
      <c r="IUI312" s="974"/>
      <c r="IUJ312" s="974"/>
      <c r="IUK312" s="974"/>
      <c r="IUL312" s="974"/>
      <c r="IUM312" s="974"/>
      <c r="IUN312" s="974"/>
      <c r="IUO312" s="974"/>
      <c r="IUP312" s="974"/>
      <c r="IUQ312" s="974"/>
      <c r="IUR312" s="974"/>
      <c r="IUS312" s="974"/>
      <c r="IUT312" s="974"/>
      <c r="IUU312" s="974"/>
      <c r="IUV312" s="974"/>
      <c r="IUW312" s="974"/>
      <c r="IUX312" s="974"/>
      <c r="IUY312" s="974"/>
      <c r="IUZ312" s="974"/>
      <c r="IVA312" s="974"/>
      <c r="IVB312" s="974"/>
      <c r="IVC312" s="974"/>
      <c r="IVD312" s="974"/>
      <c r="IVE312" s="974"/>
      <c r="IVF312" s="974"/>
      <c r="IVG312" s="974"/>
      <c r="IVH312" s="974"/>
      <c r="IVI312" s="974"/>
      <c r="IVJ312" s="974"/>
      <c r="IVK312" s="974"/>
      <c r="IVL312" s="974"/>
      <c r="IVM312" s="974"/>
      <c r="IVN312" s="974"/>
      <c r="IVO312" s="974"/>
      <c r="IVP312" s="974"/>
      <c r="IVQ312" s="974"/>
      <c r="IVR312" s="974"/>
      <c r="IVS312" s="974"/>
      <c r="IVT312" s="974"/>
      <c r="IVU312" s="974"/>
      <c r="IVV312" s="974"/>
      <c r="IVW312" s="974"/>
      <c r="IVX312" s="974"/>
      <c r="IVY312" s="974"/>
      <c r="IVZ312" s="974"/>
      <c r="IWA312" s="974"/>
      <c r="IWB312" s="974"/>
      <c r="IWC312" s="974"/>
      <c r="IWD312" s="974"/>
      <c r="IWE312" s="974"/>
      <c r="IWF312" s="974"/>
      <c r="IWG312" s="974"/>
      <c r="IWH312" s="974"/>
      <c r="IWI312" s="974"/>
      <c r="IWJ312" s="974"/>
      <c r="IWK312" s="974"/>
      <c r="IWL312" s="974"/>
      <c r="IWM312" s="974"/>
      <c r="IWN312" s="974"/>
      <c r="IWO312" s="974"/>
      <c r="IWP312" s="974"/>
      <c r="IWQ312" s="974"/>
      <c r="IWR312" s="974"/>
      <c r="IWS312" s="974"/>
      <c r="IWT312" s="974"/>
      <c r="IWU312" s="974"/>
      <c r="IWV312" s="974"/>
      <c r="IWW312" s="974"/>
      <c r="IWX312" s="974"/>
      <c r="IWY312" s="974"/>
      <c r="IWZ312" s="974"/>
      <c r="IXA312" s="974"/>
      <c r="IXB312" s="974"/>
      <c r="IXC312" s="974"/>
      <c r="IXD312" s="974"/>
      <c r="IXE312" s="974"/>
      <c r="IXF312" s="974"/>
      <c r="IXG312" s="974"/>
      <c r="IXH312" s="974"/>
      <c r="IXI312" s="974"/>
      <c r="IXJ312" s="974"/>
      <c r="IXK312" s="974"/>
      <c r="IXL312" s="974"/>
      <c r="IXM312" s="974"/>
      <c r="IXN312" s="974"/>
      <c r="IXO312" s="974"/>
      <c r="IXP312" s="974"/>
      <c r="IXQ312" s="974"/>
      <c r="IXR312" s="974"/>
      <c r="IXS312" s="974"/>
      <c r="IXT312" s="974"/>
      <c r="IXU312" s="974"/>
      <c r="IXV312" s="974"/>
      <c r="IXW312" s="974"/>
      <c r="IXX312" s="974"/>
      <c r="IXY312" s="974"/>
      <c r="IXZ312" s="974"/>
      <c r="IYA312" s="974"/>
      <c r="IYB312" s="974"/>
      <c r="IYC312" s="974"/>
      <c r="IYD312" s="974"/>
      <c r="IYE312" s="974"/>
      <c r="IYF312" s="974"/>
      <c r="IYG312" s="974"/>
      <c r="IYH312" s="974"/>
      <c r="IYI312" s="974"/>
      <c r="IYJ312" s="974"/>
      <c r="IYK312" s="974"/>
      <c r="IYL312" s="974"/>
      <c r="IYM312" s="974"/>
      <c r="IYN312" s="974"/>
      <c r="IYO312" s="974"/>
      <c r="IYP312" s="974"/>
      <c r="IYQ312" s="974"/>
      <c r="IYR312" s="974"/>
      <c r="IYS312" s="974"/>
      <c r="IYT312" s="974"/>
      <c r="IYU312" s="974"/>
      <c r="IYV312" s="974"/>
      <c r="IYW312" s="974"/>
      <c r="IYX312" s="974"/>
      <c r="IYY312" s="974"/>
      <c r="IYZ312" s="974"/>
      <c r="IZA312" s="974"/>
      <c r="IZB312" s="974"/>
      <c r="IZC312" s="974"/>
      <c r="IZD312" s="974"/>
      <c r="IZE312" s="974"/>
      <c r="IZF312" s="974"/>
      <c r="IZG312" s="974"/>
      <c r="IZH312" s="974"/>
      <c r="IZI312" s="974"/>
      <c r="IZJ312" s="974"/>
      <c r="IZK312" s="974"/>
      <c r="IZL312" s="974"/>
      <c r="IZM312" s="974"/>
      <c r="IZN312" s="974"/>
      <c r="IZO312" s="974"/>
      <c r="IZP312" s="974"/>
      <c r="IZQ312" s="974"/>
      <c r="IZR312" s="974"/>
      <c r="IZS312" s="974"/>
      <c r="IZT312" s="974"/>
      <c r="IZU312" s="974"/>
      <c r="IZV312" s="974"/>
      <c r="IZW312" s="974"/>
      <c r="IZX312" s="974"/>
      <c r="IZY312" s="974"/>
      <c r="IZZ312" s="974"/>
      <c r="JAA312" s="974"/>
      <c r="JAB312" s="974"/>
      <c r="JAC312" s="974"/>
      <c r="JAD312" s="974"/>
      <c r="JAE312" s="974"/>
      <c r="JAF312" s="974"/>
      <c r="JAG312" s="974"/>
      <c r="JAH312" s="974"/>
      <c r="JAI312" s="974"/>
      <c r="JAJ312" s="974"/>
      <c r="JAK312" s="974"/>
      <c r="JAL312" s="974"/>
      <c r="JAM312" s="974"/>
      <c r="JAN312" s="974"/>
      <c r="JAO312" s="974"/>
      <c r="JAP312" s="974"/>
      <c r="JAQ312" s="974"/>
      <c r="JAR312" s="974"/>
      <c r="JAS312" s="974"/>
      <c r="JAT312" s="974"/>
      <c r="JAU312" s="974"/>
      <c r="JAV312" s="974"/>
      <c r="JAW312" s="974"/>
      <c r="JAX312" s="974"/>
      <c r="JAY312" s="974"/>
      <c r="JAZ312" s="974"/>
      <c r="JBA312" s="974"/>
      <c r="JBB312" s="974"/>
      <c r="JBC312" s="974"/>
      <c r="JBD312" s="974"/>
      <c r="JBE312" s="974"/>
      <c r="JBF312" s="974"/>
      <c r="JBG312" s="974"/>
      <c r="JBH312" s="974"/>
      <c r="JBI312" s="974"/>
      <c r="JBJ312" s="974"/>
      <c r="JBK312" s="974"/>
      <c r="JBL312" s="974"/>
      <c r="JBM312" s="974"/>
      <c r="JBN312" s="974"/>
      <c r="JBO312" s="974"/>
      <c r="JBP312" s="974"/>
      <c r="JBQ312" s="974"/>
      <c r="JBR312" s="974"/>
      <c r="JBS312" s="974"/>
      <c r="JBT312" s="974"/>
      <c r="JBU312" s="974"/>
      <c r="JBV312" s="974"/>
      <c r="JBW312" s="974"/>
      <c r="JBX312" s="974"/>
      <c r="JBY312" s="974"/>
      <c r="JBZ312" s="974"/>
      <c r="JCA312" s="974"/>
      <c r="JCB312" s="974"/>
      <c r="JCC312" s="974"/>
      <c r="JCD312" s="974"/>
      <c r="JCE312" s="974"/>
      <c r="JCF312" s="974"/>
      <c r="JCG312" s="974"/>
      <c r="JCH312" s="974"/>
      <c r="JCI312" s="974"/>
      <c r="JCJ312" s="974"/>
      <c r="JCK312" s="974"/>
      <c r="JCL312" s="974"/>
      <c r="JCM312" s="974"/>
      <c r="JCN312" s="974"/>
      <c r="JCO312" s="974"/>
      <c r="JCP312" s="974"/>
      <c r="JCQ312" s="974"/>
      <c r="JCR312" s="974"/>
      <c r="JCS312" s="974"/>
      <c r="JCT312" s="974"/>
      <c r="JCU312" s="974"/>
      <c r="JCV312" s="974"/>
      <c r="JCW312" s="974"/>
      <c r="JCX312" s="974"/>
      <c r="JCY312" s="974"/>
      <c r="JCZ312" s="974"/>
      <c r="JDA312" s="974"/>
      <c r="JDB312" s="974"/>
      <c r="JDC312" s="974"/>
      <c r="JDD312" s="974"/>
      <c r="JDE312" s="974"/>
      <c r="JDF312" s="974"/>
      <c r="JDG312" s="974"/>
      <c r="JDH312" s="974"/>
      <c r="JDI312" s="974"/>
      <c r="JDJ312" s="974"/>
      <c r="JDK312" s="974"/>
      <c r="JDL312" s="974"/>
      <c r="JDM312" s="974"/>
      <c r="JDN312" s="974"/>
      <c r="JDO312" s="974"/>
      <c r="JDP312" s="974"/>
      <c r="JDQ312" s="974"/>
      <c r="JDR312" s="974"/>
      <c r="JDS312" s="974"/>
      <c r="JDT312" s="974"/>
      <c r="JDU312" s="974"/>
      <c r="JDV312" s="974"/>
      <c r="JDW312" s="974"/>
      <c r="JDX312" s="974"/>
      <c r="JDY312" s="974"/>
      <c r="JDZ312" s="974"/>
      <c r="JEA312" s="974"/>
      <c r="JEB312" s="974"/>
      <c r="JEC312" s="974"/>
      <c r="JED312" s="974"/>
      <c r="JEE312" s="974"/>
      <c r="JEF312" s="974"/>
      <c r="JEG312" s="974"/>
      <c r="JEH312" s="974"/>
      <c r="JEI312" s="974"/>
      <c r="JEJ312" s="974"/>
      <c r="JEK312" s="974"/>
      <c r="JEL312" s="974"/>
      <c r="JEM312" s="974"/>
      <c r="JEN312" s="974"/>
      <c r="JEO312" s="974"/>
      <c r="JEP312" s="974"/>
      <c r="JEQ312" s="974"/>
      <c r="JER312" s="974"/>
      <c r="JES312" s="974"/>
      <c r="JET312" s="974"/>
      <c r="JEU312" s="974"/>
      <c r="JEV312" s="974"/>
      <c r="JEW312" s="974"/>
      <c r="JEX312" s="974"/>
      <c r="JEY312" s="974"/>
      <c r="JEZ312" s="974"/>
      <c r="JFA312" s="974"/>
      <c r="JFB312" s="974"/>
      <c r="JFC312" s="974"/>
      <c r="JFD312" s="974"/>
      <c r="JFE312" s="974"/>
      <c r="JFF312" s="974"/>
      <c r="JFG312" s="974"/>
      <c r="JFH312" s="974"/>
      <c r="JFI312" s="974"/>
      <c r="JFJ312" s="974"/>
      <c r="JFK312" s="974"/>
      <c r="JFL312" s="974"/>
      <c r="JFM312" s="974"/>
      <c r="JFN312" s="974"/>
      <c r="JFO312" s="974"/>
      <c r="JFP312" s="974"/>
      <c r="JFQ312" s="974"/>
      <c r="JFR312" s="974"/>
      <c r="JFS312" s="974"/>
      <c r="JFT312" s="974"/>
      <c r="JFU312" s="974"/>
      <c r="JFV312" s="974"/>
      <c r="JFW312" s="974"/>
      <c r="JFX312" s="974"/>
      <c r="JFY312" s="974"/>
      <c r="JFZ312" s="974"/>
      <c r="JGA312" s="974"/>
      <c r="JGB312" s="974"/>
      <c r="JGC312" s="974"/>
      <c r="JGD312" s="974"/>
      <c r="JGE312" s="974"/>
      <c r="JGF312" s="974"/>
      <c r="JGG312" s="974"/>
      <c r="JGH312" s="974"/>
      <c r="JGI312" s="974"/>
      <c r="JGJ312" s="974"/>
      <c r="JGK312" s="974"/>
      <c r="JGL312" s="974"/>
      <c r="JGM312" s="974"/>
      <c r="JGN312" s="974"/>
      <c r="JGO312" s="974"/>
      <c r="JGP312" s="974"/>
      <c r="JGQ312" s="974"/>
      <c r="JGR312" s="974"/>
      <c r="JGS312" s="974"/>
      <c r="JGT312" s="974"/>
      <c r="JGU312" s="974"/>
      <c r="JGV312" s="974"/>
      <c r="JGW312" s="974"/>
      <c r="JGX312" s="974"/>
      <c r="JGY312" s="974"/>
      <c r="JGZ312" s="974"/>
      <c r="JHA312" s="974"/>
      <c r="JHB312" s="974"/>
      <c r="JHC312" s="974"/>
      <c r="JHD312" s="974"/>
      <c r="JHE312" s="974"/>
      <c r="JHF312" s="974"/>
      <c r="JHG312" s="974"/>
      <c r="JHH312" s="974"/>
      <c r="JHI312" s="974"/>
      <c r="JHJ312" s="974"/>
      <c r="JHK312" s="974"/>
      <c r="JHL312" s="974"/>
      <c r="JHM312" s="974"/>
      <c r="JHN312" s="974"/>
      <c r="JHO312" s="974"/>
      <c r="JHP312" s="974"/>
      <c r="JHQ312" s="974"/>
      <c r="JHR312" s="974"/>
      <c r="JHS312" s="974"/>
      <c r="JHT312" s="974"/>
      <c r="JHU312" s="974"/>
      <c r="JHV312" s="974"/>
      <c r="JHW312" s="974"/>
      <c r="JHX312" s="974"/>
      <c r="JHY312" s="974"/>
      <c r="JHZ312" s="974"/>
      <c r="JIA312" s="974"/>
      <c r="JIB312" s="974"/>
      <c r="JIC312" s="974"/>
      <c r="JID312" s="974"/>
      <c r="JIE312" s="974"/>
      <c r="JIF312" s="974"/>
      <c r="JIG312" s="974"/>
      <c r="JIH312" s="974"/>
      <c r="JII312" s="974"/>
      <c r="JIJ312" s="974"/>
      <c r="JIK312" s="974"/>
      <c r="JIL312" s="974"/>
      <c r="JIM312" s="974"/>
      <c r="JIN312" s="974"/>
      <c r="JIO312" s="974"/>
      <c r="JIP312" s="974"/>
      <c r="JIQ312" s="974"/>
      <c r="JIR312" s="974"/>
      <c r="JIS312" s="974"/>
      <c r="JIT312" s="974"/>
      <c r="JIU312" s="974"/>
      <c r="JIV312" s="974"/>
      <c r="JIW312" s="974"/>
      <c r="JIX312" s="974"/>
      <c r="JIY312" s="974"/>
      <c r="JIZ312" s="974"/>
      <c r="JJA312" s="974"/>
      <c r="JJB312" s="974"/>
      <c r="JJC312" s="974"/>
      <c r="JJD312" s="974"/>
      <c r="JJE312" s="974"/>
      <c r="JJF312" s="974"/>
      <c r="JJG312" s="974"/>
      <c r="JJH312" s="974"/>
      <c r="JJI312" s="974"/>
      <c r="JJJ312" s="974"/>
      <c r="JJK312" s="974"/>
      <c r="JJL312" s="974"/>
      <c r="JJM312" s="974"/>
      <c r="JJN312" s="974"/>
      <c r="JJO312" s="974"/>
      <c r="JJP312" s="974"/>
      <c r="JJQ312" s="974"/>
      <c r="JJR312" s="974"/>
      <c r="JJS312" s="974"/>
      <c r="JJT312" s="974"/>
      <c r="JJU312" s="974"/>
      <c r="JJV312" s="974"/>
      <c r="JJW312" s="974"/>
      <c r="JJX312" s="974"/>
      <c r="JJY312" s="974"/>
      <c r="JJZ312" s="974"/>
      <c r="JKA312" s="974"/>
      <c r="JKB312" s="974"/>
      <c r="JKC312" s="974"/>
      <c r="JKD312" s="974"/>
      <c r="JKE312" s="974"/>
      <c r="JKF312" s="974"/>
      <c r="JKG312" s="974"/>
      <c r="JKH312" s="974"/>
      <c r="JKI312" s="974"/>
      <c r="JKJ312" s="974"/>
      <c r="JKK312" s="974"/>
      <c r="JKL312" s="974"/>
      <c r="JKM312" s="974"/>
      <c r="JKN312" s="974"/>
      <c r="JKO312" s="974"/>
      <c r="JKP312" s="974"/>
      <c r="JKQ312" s="974"/>
      <c r="JKR312" s="974"/>
      <c r="JKS312" s="974"/>
      <c r="JKT312" s="974"/>
      <c r="JKU312" s="974"/>
      <c r="JKV312" s="974"/>
      <c r="JKW312" s="974"/>
      <c r="JKX312" s="974"/>
      <c r="JKY312" s="974"/>
      <c r="JKZ312" s="974"/>
      <c r="JLA312" s="974"/>
      <c r="JLB312" s="974"/>
      <c r="JLC312" s="974"/>
      <c r="JLD312" s="974"/>
      <c r="JLE312" s="974"/>
      <c r="JLF312" s="974"/>
      <c r="JLG312" s="974"/>
      <c r="JLH312" s="974"/>
      <c r="JLI312" s="974"/>
      <c r="JLJ312" s="974"/>
      <c r="JLK312" s="974"/>
      <c r="JLL312" s="974"/>
      <c r="JLM312" s="974"/>
      <c r="JLN312" s="974"/>
      <c r="JLO312" s="974"/>
      <c r="JLP312" s="974"/>
      <c r="JLQ312" s="974"/>
      <c r="JLR312" s="974"/>
      <c r="JLS312" s="974"/>
      <c r="JLT312" s="974"/>
      <c r="JLU312" s="974"/>
      <c r="JLV312" s="974"/>
      <c r="JLW312" s="974"/>
      <c r="JLX312" s="974"/>
      <c r="JLY312" s="974"/>
      <c r="JLZ312" s="974"/>
      <c r="JMA312" s="974"/>
      <c r="JMB312" s="974"/>
      <c r="JMC312" s="974"/>
      <c r="JMD312" s="974"/>
      <c r="JME312" s="974"/>
      <c r="JMF312" s="974"/>
      <c r="JMG312" s="974"/>
      <c r="JMH312" s="974"/>
      <c r="JMI312" s="974"/>
      <c r="JMJ312" s="974"/>
      <c r="JMK312" s="974"/>
      <c r="JML312" s="974"/>
      <c r="JMM312" s="974"/>
      <c r="JMN312" s="974"/>
      <c r="JMO312" s="974"/>
      <c r="JMP312" s="974"/>
      <c r="JMQ312" s="974"/>
      <c r="JMR312" s="974"/>
      <c r="JMS312" s="974"/>
      <c r="JMT312" s="974"/>
      <c r="JMU312" s="974"/>
      <c r="JMV312" s="974"/>
      <c r="JMW312" s="974"/>
      <c r="JMX312" s="974"/>
      <c r="JMY312" s="974"/>
      <c r="JMZ312" s="974"/>
      <c r="JNA312" s="974"/>
      <c r="JNB312" s="974"/>
      <c r="JNC312" s="974"/>
      <c r="JND312" s="974"/>
      <c r="JNE312" s="974"/>
      <c r="JNF312" s="974"/>
      <c r="JNG312" s="974"/>
      <c r="JNH312" s="974"/>
      <c r="JNI312" s="974"/>
      <c r="JNJ312" s="974"/>
      <c r="JNK312" s="974"/>
      <c r="JNL312" s="974"/>
      <c r="JNM312" s="974"/>
      <c r="JNN312" s="974"/>
      <c r="JNO312" s="974"/>
      <c r="JNP312" s="974"/>
      <c r="JNQ312" s="974"/>
      <c r="JNR312" s="974"/>
      <c r="JNS312" s="974"/>
      <c r="JNT312" s="974"/>
      <c r="JNU312" s="974"/>
      <c r="JNV312" s="974"/>
      <c r="JNW312" s="974"/>
      <c r="JNX312" s="974"/>
      <c r="JNY312" s="974"/>
      <c r="JNZ312" s="974"/>
      <c r="JOA312" s="974"/>
      <c r="JOB312" s="974"/>
      <c r="JOC312" s="974"/>
      <c r="JOD312" s="974"/>
      <c r="JOE312" s="974"/>
      <c r="JOF312" s="974"/>
      <c r="JOG312" s="974"/>
      <c r="JOH312" s="974"/>
      <c r="JOI312" s="974"/>
      <c r="JOJ312" s="974"/>
      <c r="JOK312" s="974"/>
      <c r="JOL312" s="974"/>
      <c r="JOM312" s="974"/>
      <c r="JON312" s="974"/>
      <c r="JOO312" s="974"/>
      <c r="JOP312" s="974"/>
      <c r="JOQ312" s="974"/>
      <c r="JOR312" s="974"/>
      <c r="JOS312" s="974"/>
      <c r="JOT312" s="974"/>
      <c r="JOU312" s="974"/>
      <c r="JOV312" s="974"/>
      <c r="JOW312" s="974"/>
      <c r="JOX312" s="974"/>
      <c r="JOY312" s="974"/>
      <c r="JOZ312" s="974"/>
      <c r="JPA312" s="974"/>
      <c r="JPB312" s="974"/>
      <c r="JPC312" s="974"/>
      <c r="JPD312" s="974"/>
      <c r="JPE312" s="974"/>
      <c r="JPF312" s="974"/>
      <c r="JPG312" s="974"/>
      <c r="JPH312" s="974"/>
      <c r="JPI312" s="974"/>
      <c r="JPJ312" s="974"/>
      <c r="JPK312" s="974"/>
      <c r="JPL312" s="974"/>
      <c r="JPM312" s="974"/>
      <c r="JPN312" s="974"/>
      <c r="JPO312" s="974"/>
      <c r="JPP312" s="974"/>
      <c r="JPQ312" s="974"/>
      <c r="JPR312" s="974"/>
      <c r="JPS312" s="974"/>
      <c r="JPT312" s="974"/>
      <c r="JPU312" s="974"/>
      <c r="JPV312" s="974"/>
      <c r="JPW312" s="974"/>
      <c r="JPX312" s="974"/>
      <c r="JPY312" s="974"/>
      <c r="JPZ312" s="974"/>
      <c r="JQA312" s="974"/>
      <c r="JQB312" s="974"/>
      <c r="JQC312" s="974"/>
      <c r="JQD312" s="974"/>
      <c r="JQE312" s="974"/>
      <c r="JQF312" s="974"/>
      <c r="JQG312" s="974"/>
      <c r="JQH312" s="974"/>
      <c r="JQI312" s="974"/>
      <c r="JQJ312" s="974"/>
      <c r="JQK312" s="974"/>
      <c r="JQL312" s="974"/>
      <c r="JQM312" s="974"/>
      <c r="JQN312" s="974"/>
      <c r="JQO312" s="974"/>
      <c r="JQP312" s="974"/>
      <c r="JQQ312" s="974"/>
      <c r="JQR312" s="974"/>
      <c r="JQS312" s="974"/>
      <c r="JQT312" s="974"/>
      <c r="JQU312" s="974"/>
      <c r="JQV312" s="974"/>
      <c r="JQW312" s="974"/>
      <c r="JQX312" s="974"/>
      <c r="JQY312" s="974"/>
      <c r="JQZ312" s="974"/>
      <c r="JRA312" s="974"/>
      <c r="JRB312" s="974"/>
      <c r="JRC312" s="974"/>
      <c r="JRD312" s="974"/>
      <c r="JRE312" s="974"/>
      <c r="JRF312" s="974"/>
      <c r="JRG312" s="974"/>
      <c r="JRH312" s="974"/>
      <c r="JRI312" s="974"/>
      <c r="JRJ312" s="974"/>
      <c r="JRK312" s="974"/>
      <c r="JRL312" s="974"/>
      <c r="JRM312" s="974"/>
      <c r="JRN312" s="974"/>
      <c r="JRO312" s="974"/>
      <c r="JRP312" s="974"/>
      <c r="JRQ312" s="974"/>
      <c r="JRR312" s="974"/>
      <c r="JRS312" s="974"/>
      <c r="JRT312" s="974"/>
      <c r="JRU312" s="974"/>
      <c r="JRV312" s="974"/>
      <c r="JRW312" s="974"/>
      <c r="JRX312" s="974"/>
      <c r="JRY312" s="974"/>
      <c r="JRZ312" s="974"/>
      <c r="JSA312" s="974"/>
      <c r="JSB312" s="974"/>
      <c r="JSC312" s="974"/>
      <c r="JSD312" s="974"/>
      <c r="JSE312" s="974"/>
      <c r="JSF312" s="974"/>
      <c r="JSG312" s="974"/>
      <c r="JSH312" s="974"/>
      <c r="JSI312" s="974"/>
      <c r="JSJ312" s="974"/>
      <c r="JSK312" s="974"/>
      <c r="JSL312" s="974"/>
      <c r="JSM312" s="974"/>
      <c r="JSN312" s="974"/>
      <c r="JSO312" s="974"/>
      <c r="JSP312" s="974"/>
      <c r="JSQ312" s="974"/>
      <c r="JSR312" s="974"/>
      <c r="JSS312" s="974"/>
      <c r="JST312" s="974"/>
      <c r="JSU312" s="974"/>
      <c r="JSV312" s="974"/>
      <c r="JSW312" s="974"/>
      <c r="JSX312" s="974"/>
      <c r="JSY312" s="974"/>
      <c r="JSZ312" s="974"/>
      <c r="JTA312" s="974"/>
      <c r="JTB312" s="974"/>
      <c r="JTC312" s="974"/>
      <c r="JTD312" s="974"/>
      <c r="JTE312" s="974"/>
      <c r="JTF312" s="974"/>
      <c r="JTG312" s="974"/>
      <c r="JTH312" s="974"/>
      <c r="JTI312" s="974"/>
      <c r="JTJ312" s="974"/>
      <c r="JTK312" s="974"/>
      <c r="JTL312" s="974"/>
      <c r="JTM312" s="974"/>
      <c r="JTN312" s="974"/>
      <c r="JTO312" s="974"/>
      <c r="JTP312" s="974"/>
      <c r="JTQ312" s="974"/>
      <c r="JTR312" s="974"/>
      <c r="JTS312" s="974"/>
      <c r="JTT312" s="974"/>
      <c r="JTU312" s="974"/>
      <c r="JTV312" s="974"/>
      <c r="JTW312" s="974"/>
      <c r="JTX312" s="974"/>
      <c r="JTY312" s="974"/>
      <c r="JTZ312" s="974"/>
      <c r="JUA312" s="974"/>
      <c r="JUB312" s="974"/>
      <c r="JUC312" s="974"/>
      <c r="JUD312" s="974"/>
      <c r="JUE312" s="974"/>
      <c r="JUF312" s="974"/>
      <c r="JUG312" s="974"/>
      <c r="JUH312" s="974"/>
      <c r="JUI312" s="974"/>
      <c r="JUJ312" s="974"/>
      <c r="JUK312" s="974"/>
      <c r="JUL312" s="974"/>
      <c r="JUM312" s="974"/>
      <c r="JUN312" s="974"/>
      <c r="JUO312" s="974"/>
      <c r="JUP312" s="974"/>
      <c r="JUQ312" s="974"/>
      <c r="JUR312" s="974"/>
      <c r="JUS312" s="974"/>
      <c r="JUT312" s="974"/>
      <c r="JUU312" s="974"/>
      <c r="JUV312" s="974"/>
      <c r="JUW312" s="974"/>
      <c r="JUX312" s="974"/>
      <c r="JUY312" s="974"/>
      <c r="JUZ312" s="974"/>
      <c r="JVA312" s="974"/>
      <c r="JVB312" s="974"/>
      <c r="JVC312" s="974"/>
      <c r="JVD312" s="974"/>
      <c r="JVE312" s="974"/>
      <c r="JVF312" s="974"/>
      <c r="JVG312" s="974"/>
      <c r="JVH312" s="974"/>
      <c r="JVI312" s="974"/>
      <c r="JVJ312" s="974"/>
      <c r="JVK312" s="974"/>
      <c r="JVL312" s="974"/>
      <c r="JVM312" s="974"/>
      <c r="JVN312" s="974"/>
      <c r="JVO312" s="974"/>
      <c r="JVP312" s="974"/>
      <c r="JVQ312" s="974"/>
      <c r="JVR312" s="974"/>
      <c r="JVS312" s="974"/>
      <c r="JVT312" s="974"/>
      <c r="JVU312" s="974"/>
      <c r="JVV312" s="974"/>
      <c r="JVW312" s="974"/>
      <c r="JVX312" s="974"/>
      <c r="JVY312" s="974"/>
      <c r="JVZ312" s="974"/>
      <c r="JWA312" s="974"/>
      <c r="JWB312" s="974"/>
      <c r="JWC312" s="974"/>
      <c r="JWD312" s="974"/>
      <c r="JWE312" s="974"/>
      <c r="JWF312" s="974"/>
      <c r="JWG312" s="974"/>
      <c r="JWH312" s="974"/>
      <c r="JWI312" s="974"/>
      <c r="JWJ312" s="974"/>
      <c r="JWK312" s="974"/>
      <c r="JWL312" s="974"/>
      <c r="JWM312" s="974"/>
      <c r="JWN312" s="974"/>
      <c r="JWO312" s="974"/>
      <c r="JWP312" s="974"/>
      <c r="JWQ312" s="974"/>
      <c r="JWR312" s="974"/>
      <c r="JWS312" s="974"/>
      <c r="JWT312" s="974"/>
      <c r="JWU312" s="974"/>
      <c r="JWV312" s="974"/>
      <c r="JWW312" s="974"/>
      <c r="JWX312" s="974"/>
      <c r="JWY312" s="974"/>
      <c r="JWZ312" s="974"/>
      <c r="JXA312" s="974"/>
      <c r="JXB312" s="974"/>
      <c r="JXC312" s="974"/>
      <c r="JXD312" s="974"/>
      <c r="JXE312" s="974"/>
      <c r="JXF312" s="974"/>
      <c r="JXG312" s="974"/>
      <c r="JXH312" s="974"/>
      <c r="JXI312" s="974"/>
      <c r="JXJ312" s="974"/>
      <c r="JXK312" s="974"/>
      <c r="JXL312" s="974"/>
      <c r="JXM312" s="974"/>
      <c r="JXN312" s="974"/>
      <c r="JXO312" s="974"/>
      <c r="JXP312" s="974"/>
      <c r="JXQ312" s="974"/>
      <c r="JXR312" s="974"/>
      <c r="JXS312" s="974"/>
      <c r="JXT312" s="974"/>
      <c r="JXU312" s="974"/>
      <c r="JXV312" s="974"/>
      <c r="JXW312" s="974"/>
      <c r="JXX312" s="974"/>
      <c r="JXY312" s="974"/>
      <c r="JXZ312" s="974"/>
      <c r="JYA312" s="974"/>
      <c r="JYB312" s="974"/>
      <c r="JYC312" s="974"/>
      <c r="JYD312" s="974"/>
      <c r="JYE312" s="974"/>
      <c r="JYF312" s="974"/>
      <c r="JYG312" s="974"/>
      <c r="JYH312" s="974"/>
      <c r="JYI312" s="974"/>
      <c r="JYJ312" s="974"/>
      <c r="JYK312" s="974"/>
      <c r="JYL312" s="974"/>
      <c r="JYM312" s="974"/>
      <c r="JYN312" s="974"/>
      <c r="JYO312" s="974"/>
      <c r="JYP312" s="974"/>
      <c r="JYQ312" s="974"/>
      <c r="JYR312" s="974"/>
      <c r="JYS312" s="974"/>
      <c r="JYT312" s="974"/>
      <c r="JYU312" s="974"/>
      <c r="JYV312" s="974"/>
      <c r="JYW312" s="974"/>
      <c r="JYX312" s="974"/>
      <c r="JYY312" s="974"/>
      <c r="JYZ312" s="974"/>
      <c r="JZA312" s="974"/>
      <c r="JZB312" s="974"/>
      <c r="JZC312" s="974"/>
      <c r="JZD312" s="974"/>
      <c r="JZE312" s="974"/>
      <c r="JZF312" s="974"/>
      <c r="JZG312" s="974"/>
      <c r="JZH312" s="974"/>
      <c r="JZI312" s="974"/>
      <c r="JZJ312" s="974"/>
      <c r="JZK312" s="974"/>
      <c r="JZL312" s="974"/>
      <c r="JZM312" s="974"/>
      <c r="JZN312" s="974"/>
      <c r="JZO312" s="974"/>
      <c r="JZP312" s="974"/>
      <c r="JZQ312" s="974"/>
      <c r="JZR312" s="974"/>
      <c r="JZS312" s="974"/>
      <c r="JZT312" s="974"/>
      <c r="JZU312" s="974"/>
      <c r="JZV312" s="974"/>
      <c r="JZW312" s="974"/>
      <c r="JZX312" s="974"/>
      <c r="JZY312" s="974"/>
      <c r="JZZ312" s="974"/>
      <c r="KAA312" s="974"/>
      <c r="KAB312" s="974"/>
      <c r="KAC312" s="974"/>
      <c r="KAD312" s="974"/>
      <c r="KAE312" s="974"/>
      <c r="KAF312" s="974"/>
      <c r="KAG312" s="974"/>
      <c r="KAH312" s="974"/>
      <c r="KAI312" s="974"/>
      <c r="KAJ312" s="974"/>
      <c r="KAK312" s="974"/>
      <c r="KAL312" s="974"/>
      <c r="KAM312" s="974"/>
      <c r="KAN312" s="974"/>
      <c r="KAO312" s="974"/>
      <c r="KAP312" s="974"/>
      <c r="KAQ312" s="974"/>
      <c r="KAR312" s="974"/>
      <c r="KAS312" s="974"/>
      <c r="KAT312" s="974"/>
      <c r="KAU312" s="974"/>
      <c r="KAV312" s="974"/>
      <c r="KAW312" s="974"/>
      <c r="KAX312" s="974"/>
      <c r="KAY312" s="974"/>
      <c r="KAZ312" s="974"/>
      <c r="KBA312" s="974"/>
      <c r="KBB312" s="974"/>
      <c r="KBC312" s="974"/>
      <c r="KBD312" s="974"/>
      <c r="KBE312" s="974"/>
      <c r="KBF312" s="974"/>
      <c r="KBG312" s="974"/>
      <c r="KBH312" s="974"/>
      <c r="KBI312" s="974"/>
      <c r="KBJ312" s="974"/>
      <c r="KBK312" s="974"/>
      <c r="KBL312" s="974"/>
      <c r="KBM312" s="974"/>
      <c r="KBN312" s="974"/>
      <c r="KBO312" s="974"/>
      <c r="KBP312" s="974"/>
      <c r="KBQ312" s="974"/>
      <c r="KBR312" s="974"/>
      <c r="KBS312" s="974"/>
      <c r="KBT312" s="974"/>
      <c r="KBU312" s="974"/>
      <c r="KBV312" s="974"/>
      <c r="KBW312" s="974"/>
      <c r="KBX312" s="974"/>
      <c r="KBY312" s="974"/>
      <c r="KBZ312" s="974"/>
      <c r="KCA312" s="974"/>
      <c r="KCB312" s="974"/>
      <c r="KCC312" s="974"/>
      <c r="KCD312" s="974"/>
      <c r="KCE312" s="974"/>
      <c r="KCF312" s="974"/>
      <c r="KCG312" s="974"/>
      <c r="KCH312" s="974"/>
      <c r="KCI312" s="974"/>
      <c r="KCJ312" s="974"/>
      <c r="KCK312" s="974"/>
      <c r="KCL312" s="974"/>
      <c r="KCM312" s="974"/>
      <c r="KCN312" s="974"/>
      <c r="KCO312" s="974"/>
      <c r="KCP312" s="974"/>
      <c r="KCQ312" s="974"/>
      <c r="KCR312" s="974"/>
      <c r="KCS312" s="974"/>
      <c r="KCT312" s="974"/>
      <c r="KCU312" s="974"/>
      <c r="KCV312" s="974"/>
      <c r="KCW312" s="974"/>
      <c r="KCX312" s="974"/>
      <c r="KCY312" s="974"/>
      <c r="KCZ312" s="974"/>
      <c r="KDA312" s="974"/>
      <c r="KDB312" s="974"/>
      <c r="KDC312" s="974"/>
      <c r="KDD312" s="974"/>
      <c r="KDE312" s="974"/>
      <c r="KDF312" s="974"/>
      <c r="KDG312" s="974"/>
      <c r="KDH312" s="974"/>
      <c r="KDI312" s="974"/>
      <c r="KDJ312" s="974"/>
      <c r="KDK312" s="974"/>
      <c r="KDL312" s="974"/>
      <c r="KDM312" s="974"/>
      <c r="KDN312" s="974"/>
      <c r="KDO312" s="974"/>
      <c r="KDP312" s="974"/>
      <c r="KDQ312" s="974"/>
      <c r="KDR312" s="974"/>
      <c r="KDS312" s="974"/>
      <c r="KDT312" s="974"/>
      <c r="KDU312" s="974"/>
      <c r="KDV312" s="974"/>
      <c r="KDW312" s="974"/>
      <c r="KDX312" s="974"/>
      <c r="KDY312" s="974"/>
      <c r="KDZ312" s="974"/>
      <c r="KEA312" s="974"/>
      <c r="KEB312" s="974"/>
      <c r="KEC312" s="974"/>
      <c r="KED312" s="974"/>
      <c r="KEE312" s="974"/>
      <c r="KEF312" s="974"/>
      <c r="KEG312" s="974"/>
      <c r="KEH312" s="974"/>
      <c r="KEI312" s="974"/>
      <c r="KEJ312" s="974"/>
      <c r="KEK312" s="974"/>
      <c r="KEL312" s="974"/>
      <c r="KEM312" s="974"/>
      <c r="KEN312" s="974"/>
      <c r="KEO312" s="974"/>
      <c r="KEP312" s="974"/>
      <c r="KEQ312" s="974"/>
      <c r="KER312" s="974"/>
      <c r="KES312" s="974"/>
      <c r="KET312" s="974"/>
      <c r="KEU312" s="974"/>
      <c r="KEV312" s="974"/>
      <c r="KEW312" s="974"/>
      <c r="KEX312" s="974"/>
      <c r="KEY312" s="974"/>
      <c r="KEZ312" s="974"/>
      <c r="KFA312" s="974"/>
      <c r="KFB312" s="974"/>
      <c r="KFC312" s="974"/>
      <c r="KFD312" s="974"/>
      <c r="KFE312" s="974"/>
      <c r="KFF312" s="974"/>
      <c r="KFG312" s="974"/>
      <c r="KFH312" s="974"/>
      <c r="KFI312" s="974"/>
      <c r="KFJ312" s="974"/>
      <c r="KFK312" s="974"/>
      <c r="KFL312" s="974"/>
      <c r="KFM312" s="974"/>
      <c r="KFN312" s="974"/>
      <c r="KFO312" s="974"/>
      <c r="KFP312" s="974"/>
      <c r="KFQ312" s="974"/>
      <c r="KFR312" s="974"/>
      <c r="KFS312" s="974"/>
      <c r="KFT312" s="974"/>
      <c r="KFU312" s="974"/>
      <c r="KFV312" s="974"/>
      <c r="KFW312" s="974"/>
      <c r="KFX312" s="974"/>
      <c r="KFY312" s="974"/>
      <c r="KFZ312" s="974"/>
      <c r="KGA312" s="974"/>
      <c r="KGB312" s="974"/>
      <c r="KGC312" s="974"/>
      <c r="KGD312" s="974"/>
      <c r="KGE312" s="974"/>
      <c r="KGF312" s="974"/>
      <c r="KGG312" s="974"/>
      <c r="KGH312" s="974"/>
      <c r="KGI312" s="974"/>
      <c r="KGJ312" s="974"/>
      <c r="KGK312" s="974"/>
      <c r="KGL312" s="974"/>
      <c r="KGM312" s="974"/>
      <c r="KGN312" s="974"/>
      <c r="KGO312" s="974"/>
      <c r="KGP312" s="974"/>
      <c r="KGQ312" s="974"/>
      <c r="KGR312" s="974"/>
      <c r="KGS312" s="974"/>
      <c r="KGT312" s="974"/>
      <c r="KGU312" s="974"/>
      <c r="KGV312" s="974"/>
      <c r="KGW312" s="974"/>
      <c r="KGX312" s="974"/>
      <c r="KGY312" s="974"/>
      <c r="KGZ312" s="974"/>
      <c r="KHA312" s="974"/>
      <c r="KHB312" s="974"/>
      <c r="KHC312" s="974"/>
      <c r="KHD312" s="974"/>
      <c r="KHE312" s="974"/>
      <c r="KHF312" s="974"/>
      <c r="KHG312" s="974"/>
      <c r="KHH312" s="974"/>
      <c r="KHI312" s="974"/>
      <c r="KHJ312" s="974"/>
      <c r="KHK312" s="974"/>
      <c r="KHL312" s="974"/>
      <c r="KHM312" s="974"/>
      <c r="KHN312" s="974"/>
      <c r="KHO312" s="974"/>
      <c r="KHP312" s="974"/>
      <c r="KHQ312" s="974"/>
      <c r="KHR312" s="974"/>
      <c r="KHS312" s="974"/>
      <c r="KHT312" s="974"/>
      <c r="KHU312" s="974"/>
      <c r="KHV312" s="974"/>
      <c r="KHW312" s="974"/>
      <c r="KHX312" s="974"/>
      <c r="KHY312" s="974"/>
      <c r="KHZ312" s="974"/>
      <c r="KIA312" s="974"/>
      <c r="KIB312" s="974"/>
      <c r="KIC312" s="974"/>
      <c r="KID312" s="974"/>
      <c r="KIE312" s="974"/>
      <c r="KIF312" s="974"/>
      <c r="KIG312" s="974"/>
      <c r="KIH312" s="974"/>
      <c r="KII312" s="974"/>
      <c r="KIJ312" s="974"/>
      <c r="KIK312" s="974"/>
      <c r="KIL312" s="974"/>
      <c r="KIM312" s="974"/>
      <c r="KIN312" s="974"/>
      <c r="KIO312" s="974"/>
      <c r="KIP312" s="974"/>
      <c r="KIQ312" s="974"/>
      <c r="KIR312" s="974"/>
      <c r="KIS312" s="974"/>
      <c r="KIT312" s="974"/>
      <c r="KIU312" s="974"/>
      <c r="KIV312" s="974"/>
      <c r="KIW312" s="974"/>
      <c r="KIX312" s="974"/>
      <c r="KIY312" s="974"/>
      <c r="KIZ312" s="974"/>
      <c r="KJA312" s="974"/>
      <c r="KJB312" s="974"/>
      <c r="KJC312" s="974"/>
      <c r="KJD312" s="974"/>
      <c r="KJE312" s="974"/>
      <c r="KJF312" s="974"/>
      <c r="KJG312" s="974"/>
      <c r="KJH312" s="974"/>
      <c r="KJI312" s="974"/>
      <c r="KJJ312" s="974"/>
      <c r="KJK312" s="974"/>
      <c r="KJL312" s="974"/>
      <c r="KJM312" s="974"/>
      <c r="KJN312" s="974"/>
      <c r="KJO312" s="974"/>
      <c r="KJP312" s="974"/>
      <c r="KJQ312" s="974"/>
      <c r="KJR312" s="974"/>
      <c r="KJS312" s="974"/>
      <c r="KJT312" s="974"/>
      <c r="KJU312" s="974"/>
      <c r="KJV312" s="974"/>
      <c r="KJW312" s="974"/>
      <c r="KJX312" s="974"/>
      <c r="KJY312" s="974"/>
      <c r="KJZ312" s="974"/>
      <c r="KKA312" s="974"/>
      <c r="KKB312" s="974"/>
      <c r="KKC312" s="974"/>
      <c r="KKD312" s="974"/>
      <c r="KKE312" s="974"/>
      <c r="KKF312" s="974"/>
      <c r="KKG312" s="974"/>
      <c r="KKH312" s="974"/>
      <c r="KKI312" s="974"/>
      <c r="KKJ312" s="974"/>
      <c r="KKK312" s="974"/>
      <c r="KKL312" s="974"/>
      <c r="KKM312" s="974"/>
      <c r="KKN312" s="974"/>
      <c r="KKO312" s="974"/>
      <c r="KKP312" s="974"/>
      <c r="KKQ312" s="974"/>
      <c r="KKR312" s="974"/>
      <c r="KKS312" s="974"/>
      <c r="KKT312" s="974"/>
      <c r="KKU312" s="974"/>
      <c r="KKV312" s="974"/>
      <c r="KKW312" s="974"/>
      <c r="KKX312" s="974"/>
      <c r="KKY312" s="974"/>
      <c r="KKZ312" s="974"/>
      <c r="KLA312" s="974"/>
      <c r="KLB312" s="974"/>
      <c r="KLC312" s="974"/>
      <c r="KLD312" s="974"/>
      <c r="KLE312" s="974"/>
      <c r="KLF312" s="974"/>
      <c r="KLG312" s="974"/>
      <c r="KLH312" s="974"/>
      <c r="KLI312" s="974"/>
      <c r="KLJ312" s="974"/>
      <c r="KLK312" s="974"/>
      <c r="KLL312" s="974"/>
      <c r="KLM312" s="974"/>
      <c r="KLN312" s="974"/>
      <c r="KLO312" s="974"/>
      <c r="KLP312" s="974"/>
      <c r="KLQ312" s="974"/>
      <c r="KLR312" s="974"/>
      <c r="KLS312" s="974"/>
      <c r="KLT312" s="974"/>
      <c r="KLU312" s="974"/>
      <c r="KLV312" s="974"/>
      <c r="KLW312" s="974"/>
      <c r="KLX312" s="974"/>
      <c r="KLY312" s="974"/>
      <c r="KLZ312" s="974"/>
      <c r="KMA312" s="974"/>
      <c r="KMB312" s="974"/>
      <c r="KMC312" s="974"/>
      <c r="KMD312" s="974"/>
      <c r="KME312" s="974"/>
      <c r="KMF312" s="974"/>
      <c r="KMG312" s="974"/>
      <c r="KMH312" s="974"/>
      <c r="KMI312" s="974"/>
      <c r="KMJ312" s="974"/>
      <c r="KMK312" s="974"/>
      <c r="KML312" s="974"/>
      <c r="KMM312" s="974"/>
      <c r="KMN312" s="974"/>
      <c r="KMO312" s="974"/>
      <c r="KMP312" s="974"/>
      <c r="KMQ312" s="974"/>
      <c r="KMR312" s="974"/>
      <c r="KMS312" s="974"/>
      <c r="KMT312" s="974"/>
      <c r="KMU312" s="974"/>
      <c r="KMV312" s="974"/>
      <c r="KMW312" s="974"/>
      <c r="KMX312" s="974"/>
      <c r="KMY312" s="974"/>
      <c r="KMZ312" s="974"/>
      <c r="KNA312" s="974"/>
      <c r="KNB312" s="974"/>
      <c r="KNC312" s="974"/>
      <c r="KND312" s="974"/>
      <c r="KNE312" s="974"/>
      <c r="KNF312" s="974"/>
      <c r="KNG312" s="974"/>
      <c r="KNH312" s="974"/>
      <c r="KNI312" s="974"/>
      <c r="KNJ312" s="974"/>
      <c r="KNK312" s="974"/>
      <c r="KNL312" s="974"/>
      <c r="KNM312" s="974"/>
      <c r="KNN312" s="974"/>
      <c r="KNO312" s="974"/>
      <c r="KNP312" s="974"/>
      <c r="KNQ312" s="974"/>
      <c r="KNR312" s="974"/>
      <c r="KNS312" s="974"/>
      <c r="KNT312" s="974"/>
      <c r="KNU312" s="974"/>
      <c r="KNV312" s="974"/>
      <c r="KNW312" s="974"/>
      <c r="KNX312" s="974"/>
      <c r="KNY312" s="974"/>
      <c r="KNZ312" s="974"/>
      <c r="KOA312" s="974"/>
      <c r="KOB312" s="974"/>
      <c r="KOC312" s="974"/>
      <c r="KOD312" s="974"/>
      <c r="KOE312" s="974"/>
      <c r="KOF312" s="974"/>
      <c r="KOG312" s="974"/>
      <c r="KOH312" s="974"/>
      <c r="KOI312" s="974"/>
      <c r="KOJ312" s="974"/>
      <c r="KOK312" s="974"/>
      <c r="KOL312" s="974"/>
      <c r="KOM312" s="974"/>
      <c r="KON312" s="974"/>
      <c r="KOO312" s="974"/>
      <c r="KOP312" s="974"/>
      <c r="KOQ312" s="974"/>
      <c r="KOR312" s="974"/>
      <c r="KOS312" s="974"/>
      <c r="KOT312" s="974"/>
      <c r="KOU312" s="974"/>
      <c r="KOV312" s="974"/>
      <c r="KOW312" s="974"/>
      <c r="KOX312" s="974"/>
      <c r="KOY312" s="974"/>
      <c r="KOZ312" s="974"/>
      <c r="KPA312" s="974"/>
      <c r="KPB312" s="974"/>
      <c r="KPC312" s="974"/>
      <c r="KPD312" s="974"/>
      <c r="KPE312" s="974"/>
      <c r="KPF312" s="974"/>
      <c r="KPG312" s="974"/>
      <c r="KPH312" s="974"/>
      <c r="KPI312" s="974"/>
      <c r="KPJ312" s="974"/>
      <c r="KPK312" s="974"/>
      <c r="KPL312" s="974"/>
      <c r="KPM312" s="974"/>
      <c r="KPN312" s="974"/>
      <c r="KPO312" s="974"/>
      <c r="KPP312" s="974"/>
      <c r="KPQ312" s="974"/>
      <c r="KPR312" s="974"/>
      <c r="KPS312" s="974"/>
      <c r="KPT312" s="974"/>
      <c r="KPU312" s="974"/>
      <c r="KPV312" s="974"/>
      <c r="KPW312" s="974"/>
      <c r="KPX312" s="974"/>
      <c r="KPY312" s="974"/>
      <c r="KPZ312" s="974"/>
      <c r="KQA312" s="974"/>
      <c r="KQB312" s="974"/>
      <c r="KQC312" s="974"/>
      <c r="KQD312" s="974"/>
      <c r="KQE312" s="974"/>
      <c r="KQF312" s="974"/>
      <c r="KQG312" s="974"/>
      <c r="KQH312" s="974"/>
      <c r="KQI312" s="974"/>
      <c r="KQJ312" s="974"/>
      <c r="KQK312" s="974"/>
      <c r="KQL312" s="974"/>
      <c r="KQM312" s="974"/>
      <c r="KQN312" s="974"/>
      <c r="KQO312" s="974"/>
      <c r="KQP312" s="974"/>
      <c r="KQQ312" s="974"/>
      <c r="KQR312" s="974"/>
      <c r="KQS312" s="974"/>
      <c r="KQT312" s="974"/>
      <c r="KQU312" s="974"/>
      <c r="KQV312" s="974"/>
      <c r="KQW312" s="974"/>
      <c r="KQX312" s="974"/>
      <c r="KQY312" s="974"/>
      <c r="KQZ312" s="974"/>
      <c r="KRA312" s="974"/>
      <c r="KRB312" s="974"/>
      <c r="KRC312" s="974"/>
      <c r="KRD312" s="974"/>
      <c r="KRE312" s="974"/>
      <c r="KRF312" s="974"/>
      <c r="KRG312" s="974"/>
      <c r="KRH312" s="974"/>
      <c r="KRI312" s="974"/>
      <c r="KRJ312" s="974"/>
      <c r="KRK312" s="974"/>
      <c r="KRL312" s="974"/>
      <c r="KRM312" s="974"/>
      <c r="KRN312" s="974"/>
      <c r="KRO312" s="974"/>
      <c r="KRP312" s="974"/>
      <c r="KRQ312" s="974"/>
      <c r="KRR312" s="974"/>
      <c r="KRS312" s="974"/>
      <c r="KRT312" s="974"/>
      <c r="KRU312" s="974"/>
      <c r="KRV312" s="974"/>
      <c r="KRW312" s="974"/>
      <c r="KRX312" s="974"/>
      <c r="KRY312" s="974"/>
      <c r="KRZ312" s="974"/>
      <c r="KSA312" s="974"/>
      <c r="KSB312" s="974"/>
      <c r="KSC312" s="974"/>
      <c r="KSD312" s="974"/>
      <c r="KSE312" s="974"/>
      <c r="KSF312" s="974"/>
      <c r="KSG312" s="974"/>
      <c r="KSH312" s="974"/>
      <c r="KSI312" s="974"/>
      <c r="KSJ312" s="974"/>
      <c r="KSK312" s="974"/>
      <c r="KSL312" s="974"/>
      <c r="KSM312" s="974"/>
      <c r="KSN312" s="974"/>
      <c r="KSO312" s="974"/>
      <c r="KSP312" s="974"/>
      <c r="KSQ312" s="974"/>
      <c r="KSR312" s="974"/>
      <c r="KSS312" s="974"/>
      <c r="KST312" s="974"/>
      <c r="KSU312" s="974"/>
      <c r="KSV312" s="974"/>
      <c r="KSW312" s="974"/>
      <c r="KSX312" s="974"/>
      <c r="KSY312" s="974"/>
      <c r="KSZ312" s="974"/>
      <c r="KTA312" s="974"/>
      <c r="KTB312" s="974"/>
      <c r="KTC312" s="974"/>
      <c r="KTD312" s="974"/>
      <c r="KTE312" s="974"/>
      <c r="KTF312" s="974"/>
      <c r="KTG312" s="974"/>
      <c r="KTH312" s="974"/>
      <c r="KTI312" s="974"/>
      <c r="KTJ312" s="974"/>
      <c r="KTK312" s="974"/>
      <c r="KTL312" s="974"/>
      <c r="KTM312" s="974"/>
      <c r="KTN312" s="974"/>
      <c r="KTO312" s="974"/>
      <c r="KTP312" s="974"/>
      <c r="KTQ312" s="974"/>
      <c r="KTR312" s="974"/>
      <c r="KTS312" s="974"/>
      <c r="KTT312" s="974"/>
      <c r="KTU312" s="974"/>
      <c r="KTV312" s="974"/>
      <c r="KTW312" s="974"/>
      <c r="KTX312" s="974"/>
      <c r="KTY312" s="974"/>
      <c r="KTZ312" s="974"/>
      <c r="KUA312" s="974"/>
      <c r="KUB312" s="974"/>
      <c r="KUC312" s="974"/>
      <c r="KUD312" s="974"/>
      <c r="KUE312" s="974"/>
      <c r="KUF312" s="974"/>
      <c r="KUG312" s="974"/>
      <c r="KUH312" s="974"/>
      <c r="KUI312" s="974"/>
      <c r="KUJ312" s="974"/>
      <c r="KUK312" s="974"/>
      <c r="KUL312" s="974"/>
      <c r="KUM312" s="974"/>
      <c r="KUN312" s="974"/>
      <c r="KUO312" s="974"/>
      <c r="KUP312" s="974"/>
      <c r="KUQ312" s="974"/>
      <c r="KUR312" s="974"/>
      <c r="KUS312" s="974"/>
      <c r="KUT312" s="974"/>
      <c r="KUU312" s="974"/>
      <c r="KUV312" s="974"/>
      <c r="KUW312" s="974"/>
      <c r="KUX312" s="974"/>
      <c r="KUY312" s="974"/>
      <c r="KUZ312" s="974"/>
      <c r="KVA312" s="974"/>
      <c r="KVB312" s="974"/>
      <c r="KVC312" s="974"/>
      <c r="KVD312" s="974"/>
      <c r="KVE312" s="974"/>
      <c r="KVF312" s="974"/>
      <c r="KVG312" s="974"/>
      <c r="KVH312" s="974"/>
      <c r="KVI312" s="974"/>
      <c r="KVJ312" s="974"/>
      <c r="KVK312" s="974"/>
      <c r="KVL312" s="974"/>
      <c r="KVM312" s="974"/>
      <c r="KVN312" s="974"/>
      <c r="KVO312" s="974"/>
      <c r="KVP312" s="974"/>
      <c r="KVQ312" s="974"/>
      <c r="KVR312" s="974"/>
      <c r="KVS312" s="974"/>
      <c r="KVT312" s="974"/>
      <c r="KVU312" s="974"/>
      <c r="KVV312" s="974"/>
      <c r="KVW312" s="974"/>
      <c r="KVX312" s="974"/>
      <c r="KVY312" s="974"/>
      <c r="KVZ312" s="974"/>
      <c r="KWA312" s="974"/>
      <c r="KWB312" s="974"/>
      <c r="KWC312" s="974"/>
      <c r="KWD312" s="974"/>
      <c r="KWE312" s="974"/>
      <c r="KWF312" s="974"/>
      <c r="KWG312" s="974"/>
      <c r="KWH312" s="974"/>
      <c r="KWI312" s="974"/>
      <c r="KWJ312" s="974"/>
      <c r="KWK312" s="974"/>
      <c r="KWL312" s="974"/>
      <c r="KWM312" s="974"/>
      <c r="KWN312" s="974"/>
      <c r="KWO312" s="974"/>
      <c r="KWP312" s="974"/>
      <c r="KWQ312" s="974"/>
      <c r="KWR312" s="974"/>
      <c r="KWS312" s="974"/>
      <c r="KWT312" s="974"/>
      <c r="KWU312" s="974"/>
      <c r="KWV312" s="974"/>
      <c r="KWW312" s="974"/>
      <c r="KWX312" s="974"/>
      <c r="KWY312" s="974"/>
      <c r="KWZ312" s="974"/>
      <c r="KXA312" s="974"/>
      <c r="KXB312" s="974"/>
      <c r="KXC312" s="974"/>
      <c r="KXD312" s="974"/>
      <c r="KXE312" s="974"/>
      <c r="KXF312" s="974"/>
      <c r="KXG312" s="974"/>
      <c r="KXH312" s="974"/>
      <c r="KXI312" s="974"/>
      <c r="KXJ312" s="974"/>
      <c r="KXK312" s="974"/>
      <c r="KXL312" s="974"/>
      <c r="KXM312" s="974"/>
      <c r="KXN312" s="974"/>
      <c r="KXO312" s="974"/>
      <c r="KXP312" s="974"/>
      <c r="KXQ312" s="974"/>
      <c r="KXR312" s="974"/>
      <c r="KXS312" s="974"/>
      <c r="KXT312" s="974"/>
      <c r="KXU312" s="974"/>
      <c r="KXV312" s="974"/>
      <c r="KXW312" s="974"/>
      <c r="KXX312" s="974"/>
      <c r="KXY312" s="974"/>
      <c r="KXZ312" s="974"/>
      <c r="KYA312" s="974"/>
      <c r="KYB312" s="974"/>
      <c r="KYC312" s="974"/>
      <c r="KYD312" s="974"/>
      <c r="KYE312" s="974"/>
      <c r="KYF312" s="974"/>
      <c r="KYG312" s="974"/>
      <c r="KYH312" s="974"/>
      <c r="KYI312" s="974"/>
      <c r="KYJ312" s="974"/>
      <c r="KYK312" s="974"/>
      <c r="KYL312" s="974"/>
      <c r="KYM312" s="974"/>
      <c r="KYN312" s="974"/>
      <c r="KYO312" s="974"/>
      <c r="KYP312" s="974"/>
      <c r="KYQ312" s="974"/>
      <c r="KYR312" s="974"/>
      <c r="KYS312" s="974"/>
      <c r="KYT312" s="974"/>
      <c r="KYU312" s="974"/>
      <c r="KYV312" s="974"/>
      <c r="KYW312" s="974"/>
      <c r="KYX312" s="974"/>
      <c r="KYY312" s="974"/>
      <c r="KYZ312" s="974"/>
      <c r="KZA312" s="974"/>
      <c r="KZB312" s="974"/>
      <c r="KZC312" s="974"/>
      <c r="KZD312" s="974"/>
      <c r="KZE312" s="974"/>
      <c r="KZF312" s="974"/>
      <c r="KZG312" s="974"/>
      <c r="KZH312" s="974"/>
      <c r="KZI312" s="974"/>
      <c r="KZJ312" s="974"/>
      <c r="KZK312" s="974"/>
      <c r="KZL312" s="974"/>
      <c r="KZM312" s="974"/>
      <c r="KZN312" s="974"/>
      <c r="KZO312" s="974"/>
      <c r="KZP312" s="974"/>
      <c r="KZQ312" s="974"/>
      <c r="KZR312" s="974"/>
      <c r="KZS312" s="974"/>
      <c r="KZT312" s="974"/>
      <c r="KZU312" s="974"/>
      <c r="KZV312" s="974"/>
      <c r="KZW312" s="974"/>
      <c r="KZX312" s="974"/>
      <c r="KZY312" s="974"/>
      <c r="KZZ312" s="974"/>
      <c r="LAA312" s="974"/>
      <c r="LAB312" s="974"/>
      <c r="LAC312" s="974"/>
      <c r="LAD312" s="974"/>
      <c r="LAE312" s="974"/>
      <c r="LAF312" s="974"/>
      <c r="LAG312" s="974"/>
      <c r="LAH312" s="974"/>
      <c r="LAI312" s="974"/>
      <c r="LAJ312" s="974"/>
      <c r="LAK312" s="974"/>
      <c r="LAL312" s="974"/>
      <c r="LAM312" s="974"/>
      <c r="LAN312" s="974"/>
      <c r="LAO312" s="974"/>
      <c r="LAP312" s="974"/>
      <c r="LAQ312" s="974"/>
      <c r="LAR312" s="974"/>
      <c r="LAS312" s="974"/>
      <c r="LAT312" s="974"/>
      <c r="LAU312" s="974"/>
      <c r="LAV312" s="974"/>
      <c r="LAW312" s="974"/>
      <c r="LAX312" s="974"/>
      <c r="LAY312" s="974"/>
      <c r="LAZ312" s="974"/>
      <c r="LBA312" s="974"/>
      <c r="LBB312" s="974"/>
      <c r="LBC312" s="974"/>
      <c r="LBD312" s="974"/>
      <c r="LBE312" s="974"/>
      <c r="LBF312" s="974"/>
      <c r="LBG312" s="974"/>
      <c r="LBH312" s="974"/>
      <c r="LBI312" s="974"/>
      <c r="LBJ312" s="974"/>
      <c r="LBK312" s="974"/>
      <c r="LBL312" s="974"/>
      <c r="LBM312" s="974"/>
      <c r="LBN312" s="974"/>
      <c r="LBO312" s="974"/>
      <c r="LBP312" s="974"/>
      <c r="LBQ312" s="974"/>
      <c r="LBR312" s="974"/>
      <c r="LBS312" s="974"/>
      <c r="LBT312" s="974"/>
      <c r="LBU312" s="974"/>
      <c r="LBV312" s="974"/>
      <c r="LBW312" s="974"/>
      <c r="LBX312" s="974"/>
      <c r="LBY312" s="974"/>
      <c r="LBZ312" s="974"/>
      <c r="LCA312" s="974"/>
      <c r="LCB312" s="974"/>
      <c r="LCC312" s="974"/>
      <c r="LCD312" s="974"/>
      <c r="LCE312" s="974"/>
      <c r="LCF312" s="974"/>
      <c r="LCG312" s="974"/>
      <c r="LCH312" s="974"/>
      <c r="LCI312" s="974"/>
      <c r="LCJ312" s="974"/>
      <c r="LCK312" s="974"/>
      <c r="LCL312" s="974"/>
      <c r="LCM312" s="974"/>
      <c r="LCN312" s="974"/>
      <c r="LCO312" s="974"/>
      <c r="LCP312" s="974"/>
      <c r="LCQ312" s="974"/>
      <c r="LCR312" s="974"/>
      <c r="LCS312" s="974"/>
      <c r="LCT312" s="974"/>
      <c r="LCU312" s="974"/>
      <c r="LCV312" s="974"/>
      <c r="LCW312" s="974"/>
      <c r="LCX312" s="974"/>
      <c r="LCY312" s="974"/>
      <c r="LCZ312" s="974"/>
      <c r="LDA312" s="974"/>
      <c r="LDB312" s="974"/>
      <c r="LDC312" s="974"/>
      <c r="LDD312" s="974"/>
      <c r="LDE312" s="974"/>
      <c r="LDF312" s="974"/>
      <c r="LDG312" s="974"/>
      <c r="LDH312" s="974"/>
      <c r="LDI312" s="974"/>
      <c r="LDJ312" s="974"/>
      <c r="LDK312" s="974"/>
      <c r="LDL312" s="974"/>
      <c r="LDM312" s="974"/>
      <c r="LDN312" s="974"/>
      <c r="LDO312" s="974"/>
      <c r="LDP312" s="974"/>
      <c r="LDQ312" s="974"/>
      <c r="LDR312" s="974"/>
      <c r="LDS312" s="974"/>
      <c r="LDT312" s="974"/>
      <c r="LDU312" s="974"/>
      <c r="LDV312" s="974"/>
      <c r="LDW312" s="974"/>
      <c r="LDX312" s="974"/>
      <c r="LDY312" s="974"/>
      <c r="LDZ312" s="974"/>
      <c r="LEA312" s="974"/>
      <c r="LEB312" s="974"/>
      <c r="LEC312" s="974"/>
      <c r="LED312" s="974"/>
      <c r="LEE312" s="974"/>
      <c r="LEF312" s="974"/>
      <c r="LEG312" s="974"/>
      <c r="LEH312" s="974"/>
      <c r="LEI312" s="974"/>
      <c r="LEJ312" s="974"/>
      <c r="LEK312" s="974"/>
      <c r="LEL312" s="974"/>
      <c r="LEM312" s="974"/>
      <c r="LEN312" s="974"/>
      <c r="LEO312" s="974"/>
      <c r="LEP312" s="974"/>
      <c r="LEQ312" s="974"/>
      <c r="LER312" s="974"/>
      <c r="LES312" s="974"/>
      <c r="LET312" s="974"/>
      <c r="LEU312" s="974"/>
      <c r="LEV312" s="974"/>
      <c r="LEW312" s="974"/>
      <c r="LEX312" s="974"/>
      <c r="LEY312" s="974"/>
      <c r="LEZ312" s="974"/>
      <c r="LFA312" s="974"/>
      <c r="LFB312" s="974"/>
      <c r="LFC312" s="974"/>
      <c r="LFD312" s="974"/>
      <c r="LFE312" s="974"/>
      <c r="LFF312" s="974"/>
      <c r="LFG312" s="974"/>
      <c r="LFH312" s="974"/>
      <c r="LFI312" s="974"/>
      <c r="LFJ312" s="974"/>
      <c r="LFK312" s="974"/>
      <c r="LFL312" s="974"/>
      <c r="LFM312" s="974"/>
      <c r="LFN312" s="974"/>
      <c r="LFO312" s="974"/>
      <c r="LFP312" s="974"/>
      <c r="LFQ312" s="974"/>
      <c r="LFR312" s="974"/>
      <c r="LFS312" s="974"/>
      <c r="LFT312" s="974"/>
      <c r="LFU312" s="974"/>
      <c r="LFV312" s="974"/>
      <c r="LFW312" s="974"/>
      <c r="LFX312" s="974"/>
      <c r="LFY312" s="974"/>
      <c r="LFZ312" s="974"/>
      <c r="LGA312" s="974"/>
      <c r="LGB312" s="974"/>
      <c r="LGC312" s="974"/>
      <c r="LGD312" s="974"/>
      <c r="LGE312" s="974"/>
      <c r="LGF312" s="974"/>
      <c r="LGG312" s="974"/>
      <c r="LGH312" s="974"/>
      <c r="LGI312" s="974"/>
      <c r="LGJ312" s="974"/>
      <c r="LGK312" s="974"/>
      <c r="LGL312" s="974"/>
      <c r="LGM312" s="974"/>
      <c r="LGN312" s="974"/>
      <c r="LGO312" s="974"/>
      <c r="LGP312" s="974"/>
      <c r="LGQ312" s="974"/>
      <c r="LGR312" s="974"/>
      <c r="LGS312" s="974"/>
      <c r="LGT312" s="974"/>
      <c r="LGU312" s="974"/>
      <c r="LGV312" s="974"/>
      <c r="LGW312" s="974"/>
      <c r="LGX312" s="974"/>
      <c r="LGY312" s="974"/>
      <c r="LGZ312" s="974"/>
      <c r="LHA312" s="974"/>
      <c r="LHB312" s="974"/>
      <c r="LHC312" s="974"/>
      <c r="LHD312" s="974"/>
      <c r="LHE312" s="974"/>
      <c r="LHF312" s="974"/>
      <c r="LHG312" s="974"/>
      <c r="LHH312" s="974"/>
      <c r="LHI312" s="974"/>
      <c r="LHJ312" s="974"/>
      <c r="LHK312" s="974"/>
      <c r="LHL312" s="974"/>
      <c r="LHM312" s="974"/>
      <c r="LHN312" s="974"/>
      <c r="LHO312" s="974"/>
      <c r="LHP312" s="974"/>
      <c r="LHQ312" s="974"/>
      <c r="LHR312" s="974"/>
      <c r="LHS312" s="974"/>
      <c r="LHT312" s="974"/>
      <c r="LHU312" s="974"/>
      <c r="LHV312" s="974"/>
      <c r="LHW312" s="974"/>
      <c r="LHX312" s="974"/>
      <c r="LHY312" s="974"/>
      <c r="LHZ312" s="974"/>
      <c r="LIA312" s="974"/>
      <c r="LIB312" s="974"/>
      <c r="LIC312" s="974"/>
      <c r="LID312" s="974"/>
      <c r="LIE312" s="974"/>
      <c r="LIF312" s="974"/>
      <c r="LIG312" s="974"/>
      <c r="LIH312" s="974"/>
      <c r="LII312" s="974"/>
      <c r="LIJ312" s="974"/>
      <c r="LIK312" s="974"/>
      <c r="LIL312" s="974"/>
      <c r="LIM312" s="974"/>
      <c r="LIN312" s="974"/>
      <c r="LIO312" s="974"/>
      <c r="LIP312" s="974"/>
      <c r="LIQ312" s="974"/>
      <c r="LIR312" s="974"/>
      <c r="LIS312" s="974"/>
      <c r="LIT312" s="974"/>
      <c r="LIU312" s="974"/>
      <c r="LIV312" s="974"/>
      <c r="LIW312" s="974"/>
      <c r="LIX312" s="974"/>
      <c r="LIY312" s="974"/>
      <c r="LIZ312" s="974"/>
      <c r="LJA312" s="974"/>
      <c r="LJB312" s="974"/>
      <c r="LJC312" s="974"/>
      <c r="LJD312" s="974"/>
      <c r="LJE312" s="974"/>
      <c r="LJF312" s="974"/>
      <c r="LJG312" s="974"/>
      <c r="LJH312" s="974"/>
      <c r="LJI312" s="974"/>
      <c r="LJJ312" s="974"/>
      <c r="LJK312" s="974"/>
      <c r="LJL312" s="974"/>
      <c r="LJM312" s="974"/>
      <c r="LJN312" s="974"/>
      <c r="LJO312" s="974"/>
      <c r="LJP312" s="974"/>
      <c r="LJQ312" s="974"/>
      <c r="LJR312" s="974"/>
      <c r="LJS312" s="974"/>
      <c r="LJT312" s="974"/>
      <c r="LJU312" s="974"/>
      <c r="LJV312" s="974"/>
      <c r="LJW312" s="974"/>
      <c r="LJX312" s="974"/>
      <c r="LJY312" s="974"/>
      <c r="LJZ312" s="974"/>
      <c r="LKA312" s="974"/>
      <c r="LKB312" s="974"/>
      <c r="LKC312" s="974"/>
      <c r="LKD312" s="974"/>
      <c r="LKE312" s="974"/>
      <c r="LKF312" s="974"/>
      <c r="LKG312" s="974"/>
      <c r="LKH312" s="974"/>
      <c r="LKI312" s="974"/>
      <c r="LKJ312" s="974"/>
      <c r="LKK312" s="974"/>
      <c r="LKL312" s="974"/>
      <c r="LKM312" s="974"/>
      <c r="LKN312" s="974"/>
      <c r="LKO312" s="974"/>
      <c r="LKP312" s="974"/>
      <c r="LKQ312" s="974"/>
      <c r="LKR312" s="974"/>
      <c r="LKS312" s="974"/>
      <c r="LKT312" s="974"/>
      <c r="LKU312" s="974"/>
      <c r="LKV312" s="974"/>
      <c r="LKW312" s="974"/>
      <c r="LKX312" s="974"/>
      <c r="LKY312" s="974"/>
      <c r="LKZ312" s="974"/>
      <c r="LLA312" s="974"/>
      <c r="LLB312" s="974"/>
      <c r="LLC312" s="974"/>
      <c r="LLD312" s="974"/>
      <c r="LLE312" s="974"/>
      <c r="LLF312" s="974"/>
      <c r="LLG312" s="974"/>
      <c r="LLH312" s="974"/>
      <c r="LLI312" s="974"/>
      <c r="LLJ312" s="974"/>
      <c r="LLK312" s="974"/>
      <c r="LLL312" s="974"/>
      <c r="LLM312" s="974"/>
      <c r="LLN312" s="974"/>
      <c r="LLO312" s="974"/>
      <c r="LLP312" s="974"/>
      <c r="LLQ312" s="974"/>
      <c r="LLR312" s="974"/>
      <c r="LLS312" s="974"/>
      <c r="LLT312" s="974"/>
      <c r="LLU312" s="974"/>
      <c r="LLV312" s="974"/>
      <c r="LLW312" s="974"/>
      <c r="LLX312" s="974"/>
      <c r="LLY312" s="974"/>
      <c r="LLZ312" s="974"/>
      <c r="LMA312" s="974"/>
      <c r="LMB312" s="974"/>
      <c r="LMC312" s="974"/>
      <c r="LMD312" s="974"/>
      <c r="LME312" s="974"/>
      <c r="LMF312" s="974"/>
      <c r="LMG312" s="974"/>
      <c r="LMH312" s="974"/>
      <c r="LMI312" s="974"/>
      <c r="LMJ312" s="974"/>
      <c r="LMK312" s="974"/>
      <c r="LML312" s="974"/>
      <c r="LMM312" s="974"/>
      <c r="LMN312" s="974"/>
      <c r="LMO312" s="974"/>
      <c r="LMP312" s="974"/>
      <c r="LMQ312" s="974"/>
      <c r="LMR312" s="974"/>
      <c r="LMS312" s="974"/>
      <c r="LMT312" s="974"/>
      <c r="LMU312" s="974"/>
      <c r="LMV312" s="974"/>
      <c r="LMW312" s="974"/>
      <c r="LMX312" s="974"/>
      <c r="LMY312" s="974"/>
      <c r="LMZ312" s="974"/>
      <c r="LNA312" s="974"/>
      <c r="LNB312" s="974"/>
      <c r="LNC312" s="974"/>
      <c r="LND312" s="974"/>
      <c r="LNE312" s="974"/>
      <c r="LNF312" s="974"/>
      <c r="LNG312" s="974"/>
      <c r="LNH312" s="974"/>
      <c r="LNI312" s="974"/>
      <c r="LNJ312" s="974"/>
      <c r="LNK312" s="974"/>
      <c r="LNL312" s="974"/>
      <c r="LNM312" s="974"/>
      <c r="LNN312" s="974"/>
      <c r="LNO312" s="974"/>
      <c r="LNP312" s="974"/>
      <c r="LNQ312" s="974"/>
      <c r="LNR312" s="974"/>
      <c r="LNS312" s="974"/>
      <c r="LNT312" s="974"/>
      <c r="LNU312" s="974"/>
      <c r="LNV312" s="974"/>
      <c r="LNW312" s="974"/>
      <c r="LNX312" s="974"/>
      <c r="LNY312" s="974"/>
      <c r="LNZ312" s="974"/>
      <c r="LOA312" s="974"/>
      <c r="LOB312" s="974"/>
      <c r="LOC312" s="974"/>
      <c r="LOD312" s="974"/>
      <c r="LOE312" s="974"/>
      <c r="LOF312" s="974"/>
      <c r="LOG312" s="974"/>
      <c r="LOH312" s="974"/>
      <c r="LOI312" s="974"/>
      <c r="LOJ312" s="974"/>
      <c r="LOK312" s="974"/>
      <c r="LOL312" s="974"/>
      <c r="LOM312" s="974"/>
      <c r="LON312" s="974"/>
      <c r="LOO312" s="974"/>
      <c r="LOP312" s="974"/>
      <c r="LOQ312" s="974"/>
      <c r="LOR312" s="974"/>
      <c r="LOS312" s="974"/>
      <c r="LOT312" s="974"/>
      <c r="LOU312" s="974"/>
      <c r="LOV312" s="974"/>
      <c r="LOW312" s="974"/>
      <c r="LOX312" s="974"/>
      <c r="LOY312" s="974"/>
      <c r="LOZ312" s="974"/>
      <c r="LPA312" s="974"/>
      <c r="LPB312" s="974"/>
      <c r="LPC312" s="974"/>
      <c r="LPD312" s="974"/>
      <c r="LPE312" s="974"/>
      <c r="LPF312" s="974"/>
      <c r="LPG312" s="974"/>
      <c r="LPH312" s="974"/>
      <c r="LPI312" s="974"/>
      <c r="LPJ312" s="974"/>
      <c r="LPK312" s="974"/>
      <c r="LPL312" s="974"/>
      <c r="LPM312" s="974"/>
      <c r="LPN312" s="974"/>
      <c r="LPO312" s="974"/>
      <c r="LPP312" s="974"/>
      <c r="LPQ312" s="974"/>
      <c r="LPR312" s="974"/>
      <c r="LPS312" s="974"/>
      <c r="LPT312" s="974"/>
      <c r="LPU312" s="974"/>
      <c r="LPV312" s="974"/>
      <c r="LPW312" s="974"/>
      <c r="LPX312" s="974"/>
      <c r="LPY312" s="974"/>
      <c r="LPZ312" s="974"/>
      <c r="LQA312" s="974"/>
      <c r="LQB312" s="974"/>
      <c r="LQC312" s="974"/>
      <c r="LQD312" s="974"/>
      <c r="LQE312" s="974"/>
      <c r="LQF312" s="974"/>
      <c r="LQG312" s="974"/>
      <c r="LQH312" s="974"/>
      <c r="LQI312" s="974"/>
      <c r="LQJ312" s="974"/>
      <c r="LQK312" s="974"/>
      <c r="LQL312" s="974"/>
      <c r="LQM312" s="974"/>
      <c r="LQN312" s="974"/>
      <c r="LQO312" s="974"/>
      <c r="LQP312" s="974"/>
      <c r="LQQ312" s="974"/>
      <c r="LQR312" s="974"/>
      <c r="LQS312" s="974"/>
      <c r="LQT312" s="974"/>
      <c r="LQU312" s="974"/>
      <c r="LQV312" s="974"/>
      <c r="LQW312" s="974"/>
      <c r="LQX312" s="974"/>
      <c r="LQY312" s="974"/>
      <c r="LQZ312" s="974"/>
      <c r="LRA312" s="974"/>
      <c r="LRB312" s="974"/>
      <c r="LRC312" s="974"/>
      <c r="LRD312" s="974"/>
      <c r="LRE312" s="974"/>
      <c r="LRF312" s="974"/>
      <c r="LRG312" s="974"/>
      <c r="LRH312" s="974"/>
      <c r="LRI312" s="974"/>
      <c r="LRJ312" s="974"/>
      <c r="LRK312" s="974"/>
      <c r="LRL312" s="974"/>
      <c r="LRM312" s="974"/>
      <c r="LRN312" s="974"/>
      <c r="LRO312" s="974"/>
      <c r="LRP312" s="974"/>
      <c r="LRQ312" s="974"/>
      <c r="LRR312" s="974"/>
      <c r="LRS312" s="974"/>
      <c r="LRT312" s="974"/>
      <c r="LRU312" s="974"/>
      <c r="LRV312" s="974"/>
      <c r="LRW312" s="974"/>
      <c r="LRX312" s="974"/>
      <c r="LRY312" s="974"/>
      <c r="LRZ312" s="974"/>
      <c r="LSA312" s="974"/>
      <c r="LSB312" s="974"/>
      <c r="LSC312" s="974"/>
      <c r="LSD312" s="974"/>
      <c r="LSE312" s="974"/>
      <c r="LSF312" s="974"/>
      <c r="LSG312" s="974"/>
      <c r="LSH312" s="974"/>
      <c r="LSI312" s="974"/>
      <c r="LSJ312" s="974"/>
      <c r="LSK312" s="974"/>
      <c r="LSL312" s="974"/>
      <c r="LSM312" s="974"/>
      <c r="LSN312" s="974"/>
      <c r="LSO312" s="974"/>
      <c r="LSP312" s="974"/>
      <c r="LSQ312" s="974"/>
      <c r="LSR312" s="974"/>
      <c r="LSS312" s="974"/>
      <c r="LST312" s="974"/>
      <c r="LSU312" s="974"/>
      <c r="LSV312" s="974"/>
      <c r="LSW312" s="974"/>
      <c r="LSX312" s="974"/>
      <c r="LSY312" s="974"/>
      <c r="LSZ312" s="974"/>
      <c r="LTA312" s="974"/>
      <c r="LTB312" s="974"/>
      <c r="LTC312" s="974"/>
      <c r="LTD312" s="974"/>
      <c r="LTE312" s="974"/>
      <c r="LTF312" s="974"/>
      <c r="LTG312" s="974"/>
      <c r="LTH312" s="974"/>
      <c r="LTI312" s="974"/>
      <c r="LTJ312" s="974"/>
      <c r="LTK312" s="974"/>
      <c r="LTL312" s="974"/>
      <c r="LTM312" s="974"/>
      <c r="LTN312" s="974"/>
      <c r="LTO312" s="974"/>
      <c r="LTP312" s="974"/>
      <c r="LTQ312" s="974"/>
      <c r="LTR312" s="974"/>
      <c r="LTS312" s="974"/>
      <c r="LTT312" s="974"/>
      <c r="LTU312" s="974"/>
      <c r="LTV312" s="974"/>
      <c r="LTW312" s="974"/>
      <c r="LTX312" s="974"/>
      <c r="LTY312" s="974"/>
      <c r="LTZ312" s="974"/>
      <c r="LUA312" s="974"/>
      <c r="LUB312" s="974"/>
      <c r="LUC312" s="974"/>
      <c r="LUD312" s="974"/>
      <c r="LUE312" s="974"/>
      <c r="LUF312" s="974"/>
      <c r="LUG312" s="974"/>
      <c r="LUH312" s="974"/>
      <c r="LUI312" s="974"/>
      <c r="LUJ312" s="974"/>
      <c r="LUK312" s="974"/>
      <c r="LUL312" s="974"/>
      <c r="LUM312" s="974"/>
      <c r="LUN312" s="974"/>
      <c r="LUO312" s="974"/>
      <c r="LUP312" s="974"/>
      <c r="LUQ312" s="974"/>
      <c r="LUR312" s="974"/>
      <c r="LUS312" s="974"/>
      <c r="LUT312" s="974"/>
      <c r="LUU312" s="974"/>
      <c r="LUV312" s="974"/>
      <c r="LUW312" s="974"/>
      <c r="LUX312" s="974"/>
      <c r="LUY312" s="974"/>
      <c r="LUZ312" s="974"/>
      <c r="LVA312" s="974"/>
      <c r="LVB312" s="974"/>
      <c r="LVC312" s="974"/>
      <c r="LVD312" s="974"/>
      <c r="LVE312" s="974"/>
      <c r="LVF312" s="974"/>
      <c r="LVG312" s="974"/>
      <c r="LVH312" s="974"/>
      <c r="LVI312" s="974"/>
      <c r="LVJ312" s="974"/>
      <c r="LVK312" s="974"/>
      <c r="LVL312" s="974"/>
      <c r="LVM312" s="974"/>
      <c r="LVN312" s="974"/>
      <c r="LVO312" s="974"/>
      <c r="LVP312" s="974"/>
      <c r="LVQ312" s="974"/>
      <c r="LVR312" s="974"/>
      <c r="LVS312" s="974"/>
      <c r="LVT312" s="974"/>
      <c r="LVU312" s="974"/>
      <c r="LVV312" s="974"/>
      <c r="LVW312" s="974"/>
      <c r="LVX312" s="974"/>
      <c r="LVY312" s="974"/>
      <c r="LVZ312" s="974"/>
      <c r="LWA312" s="974"/>
      <c r="LWB312" s="974"/>
      <c r="LWC312" s="974"/>
      <c r="LWD312" s="974"/>
      <c r="LWE312" s="974"/>
      <c r="LWF312" s="974"/>
      <c r="LWG312" s="974"/>
      <c r="LWH312" s="974"/>
      <c r="LWI312" s="974"/>
      <c r="LWJ312" s="974"/>
      <c r="LWK312" s="974"/>
      <c r="LWL312" s="974"/>
      <c r="LWM312" s="974"/>
      <c r="LWN312" s="974"/>
      <c r="LWO312" s="974"/>
      <c r="LWP312" s="974"/>
      <c r="LWQ312" s="974"/>
      <c r="LWR312" s="974"/>
      <c r="LWS312" s="974"/>
      <c r="LWT312" s="974"/>
      <c r="LWU312" s="974"/>
      <c r="LWV312" s="974"/>
      <c r="LWW312" s="974"/>
      <c r="LWX312" s="974"/>
      <c r="LWY312" s="974"/>
      <c r="LWZ312" s="974"/>
      <c r="LXA312" s="974"/>
      <c r="LXB312" s="974"/>
      <c r="LXC312" s="974"/>
      <c r="LXD312" s="974"/>
      <c r="LXE312" s="974"/>
      <c r="LXF312" s="974"/>
      <c r="LXG312" s="974"/>
      <c r="LXH312" s="974"/>
      <c r="LXI312" s="974"/>
      <c r="LXJ312" s="974"/>
      <c r="LXK312" s="974"/>
      <c r="LXL312" s="974"/>
      <c r="LXM312" s="974"/>
      <c r="LXN312" s="974"/>
      <c r="LXO312" s="974"/>
      <c r="LXP312" s="974"/>
      <c r="LXQ312" s="974"/>
      <c r="LXR312" s="974"/>
      <c r="LXS312" s="974"/>
      <c r="LXT312" s="974"/>
      <c r="LXU312" s="974"/>
      <c r="LXV312" s="974"/>
      <c r="LXW312" s="974"/>
      <c r="LXX312" s="974"/>
      <c r="LXY312" s="974"/>
      <c r="LXZ312" s="974"/>
      <c r="LYA312" s="974"/>
      <c r="LYB312" s="974"/>
      <c r="LYC312" s="974"/>
      <c r="LYD312" s="974"/>
      <c r="LYE312" s="974"/>
      <c r="LYF312" s="974"/>
      <c r="LYG312" s="974"/>
      <c r="LYH312" s="974"/>
      <c r="LYI312" s="974"/>
      <c r="LYJ312" s="974"/>
      <c r="LYK312" s="974"/>
      <c r="LYL312" s="974"/>
      <c r="LYM312" s="974"/>
      <c r="LYN312" s="974"/>
      <c r="LYO312" s="974"/>
      <c r="LYP312" s="974"/>
      <c r="LYQ312" s="974"/>
      <c r="LYR312" s="974"/>
      <c r="LYS312" s="974"/>
      <c r="LYT312" s="974"/>
      <c r="LYU312" s="974"/>
      <c r="LYV312" s="974"/>
      <c r="LYW312" s="974"/>
      <c r="LYX312" s="974"/>
      <c r="LYY312" s="974"/>
      <c r="LYZ312" s="974"/>
      <c r="LZA312" s="974"/>
      <c r="LZB312" s="974"/>
      <c r="LZC312" s="974"/>
      <c r="LZD312" s="974"/>
      <c r="LZE312" s="974"/>
      <c r="LZF312" s="974"/>
      <c r="LZG312" s="974"/>
      <c r="LZH312" s="974"/>
      <c r="LZI312" s="974"/>
      <c r="LZJ312" s="974"/>
      <c r="LZK312" s="974"/>
      <c r="LZL312" s="974"/>
      <c r="LZM312" s="974"/>
      <c r="LZN312" s="974"/>
      <c r="LZO312" s="974"/>
      <c r="LZP312" s="974"/>
      <c r="LZQ312" s="974"/>
      <c r="LZR312" s="974"/>
      <c r="LZS312" s="974"/>
      <c r="LZT312" s="974"/>
      <c r="LZU312" s="974"/>
      <c r="LZV312" s="974"/>
      <c r="LZW312" s="974"/>
      <c r="LZX312" s="974"/>
      <c r="LZY312" s="974"/>
      <c r="LZZ312" s="974"/>
      <c r="MAA312" s="974"/>
      <c r="MAB312" s="974"/>
      <c r="MAC312" s="974"/>
      <c r="MAD312" s="974"/>
      <c r="MAE312" s="974"/>
      <c r="MAF312" s="974"/>
      <c r="MAG312" s="974"/>
      <c r="MAH312" s="974"/>
      <c r="MAI312" s="974"/>
      <c r="MAJ312" s="974"/>
      <c r="MAK312" s="974"/>
      <c r="MAL312" s="974"/>
      <c r="MAM312" s="974"/>
      <c r="MAN312" s="974"/>
      <c r="MAO312" s="974"/>
      <c r="MAP312" s="974"/>
      <c r="MAQ312" s="974"/>
      <c r="MAR312" s="974"/>
      <c r="MAS312" s="974"/>
      <c r="MAT312" s="974"/>
      <c r="MAU312" s="974"/>
      <c r="MAV312" s="974"/>
      <c r="MAW312" s="974"/>
      <c r="MAX312" s="974"/>
      <c r="MAY312" s="974"/>
      <c r="MAZ312" s="974"/>
      <c r="MBA312" s="974"/>
      <c r="MBB312" s="974"/>
      <c r="MBC312" s="974"/>
      <c r="MBD312" s="974"/>
      <c r="MBE312" s="974"/>
      <c r="MBF312" s="974"/>
      <c r="MBG312" s="974"/>
      <c r="MBH312" s="974"/>
      <c r="MBI312" s="974"/>
      <c r="MBJ312" s="974"/>
      <c r="MBK312" s="974"/>
      <c r="MBL312" s="974"/>
      <c r="MBM312" s="974"/>
      <c r="MBN312" s="974"/>
      <c r="MBO312" s="974"/>
      <c r="MBP312" s="974"/>
      <c r="MBQ312" s="974"/>
      <c r="MBR312" s="974"/>
      <c r="MBS312" s="974"/>
      <c r="MBT312" s="974"/>
      <c r="MBU312" s="974"/>
      <c r="MBV312" s="974"/>
      <c r="MBW312" s="974"/>
      <c r="MBX312" s="974"/>
      <c r="MBY312" s="974"/>
      <c r="MBZ312" s="974"/>
      <c r="MCA312" s="974"/>
      <c r="MCB312" s="974"/>
      <c r="MCC312" s="974"/>
      <c r="MCD312" s="974"/>
      <c r="MCE312" s="974"/>
      <c r="MCF312" s="974"/>
      <c r="MCG312" s="974"/>
      <c r="MCH312" s="974"/>
      <c r="MCI312" s="974"/>
      <c r="MCJ312" s="974"/>
      <c r="MCK312" s="974"/>
      <c r="MCL312" s="974"/>
      <c r="MCM312" s="974"/>
      <c r="MCN312" s="974"/>
      <c r="MCO312" s="974"/>
      <c r="MCP312" s="974"/>
      <c r="MCQ312" s="974"/>
      <c r="MCR312" s="974"/>
      <c r="MCS312" s="974"/>
      <c r="MCT312" s="974"/>
      <c r="MCU312" s="974"/>
      <c r="MCV312" s="974"/>
      <c r="MCW312" s="974"/>
      <c r="MCX312" s="974"/>
      <c r="MCY312" s="974"/>
      <c r="MCZ312" s="974"/>
      <c r="MDA312" s="974"/>
      <c r="MDB312" s="974"/>
      <c r="MDC312" s="974"/>
      <c r="MDD312" s="974"/>
      <c r="MDE312" s="974"/>
      <c r="MDF312" s="974"/>
      <c r="MDG312" s="974"/>
      <c r="MDH312" s="974"/>
      <c r="MDI312" s="974"/>
      <c r="MDJ312" s="974"/>
      <c r="MDK312" s="974"/>
      <c r="MDL312" s="974"/>
      <c r="MDM312" s="974"/>
      <c r="MDN312" s="974"/>
      <c r="MDO312" s="974"/>
      <c r="MDP312" s="974"/>
      <c r="MDQ312" s="974"/>
      <c r="MDR312" s="974"/>
      <c r="MDS312" s="974"/>
      <c r="MDT312" s="974"/>
      <c r="MDU312" s="974"/>
      <c r="MDV312" s="974"/>
      <c r="MDW312" s="974"/>
      <c r="MDX312" s="974"/>
      <c r="MDY312" s="974"/>
      <c r="MDZ312" s="974"/>
      <c r="MEA312" s="974"/>
      <c r="MEB312" s="974"/>
      <c r="MEC312" s="974"/>
      <c r="MED312" s="974"/>
      <c r="MEE312" s="974"/>
      <c r="MEF312" s="974"/>
      <c r="MEG312" s="974"/>
      <c r="MEH312" s="974"/>
      <c r="MEI312" s="974"/>
      <c r="MEJ312" s="974"/>
      <c r="MEK312" s="974"/>
      <c r="MEL312" s="974"/>
      <c r="MEM312" s="974"/>
      <c r="MEN312" s="974"/>
      <c r="MEO312" s="974"/>
      <c r="MEP312" s="974"/>
      <c r="MEQ312" s="974"/>
      <c r="MER312" s="974"/>
      <c r="MES312" s="974"/>
      <c r="MET312" s="974"/>
      <c r="MEU312" s="974"/>
      <c r="MEV312" s="974"/>
      <c r="MEW312" s="974"/>
      <c r="MEX312" s="974"/>
      <c r="MEY312" s="974"/>
      <c r="MEZ312" s="974"/>
      <c r="MFA312" s="974"/>
      <c r="MFB312" s="974"/>
      <c r="MFC312" s="974"/>
      <c r="MFD312" s="974"/>
      <c r="MFE312" s="974"/>
      <c r="MFF312" s="974"/>
      <c r="MFG312" s="974"/>
      <c r="MFH312" s="974"/>
      <c r="MFI312" s="974"/>
      <c r="MFJ312" s="974"/>
      <c r="MFK312" s="974"/>
      <c r="MFL312" s="974"/>
      <c r="MFM312" s="974"/>
      <c r="MFN312" s="974"/>
      <c r="MFO312" s="974"/>
      <c r="MFP312" s="974"/>
      <c r="MFQ312" s="974"/>
      <c r="MFR312" s="974"/>
      <c r="MFS312" s="974"/>
      <c r="MFT312" s="974"/>
      <c r="MFU312" s="974"/>
      <c r="MFV312" s="974"/>
      <c r="MFW312" s="974"/>
      <c r="MFX312" s="974"/>
      <c r="MFY312" s="974"/>
      <c r="MFZ312" s="974"/>
      <c r="MGA312" s="974"/>
      <c r="MGB312" s="974"/>
      <c r="MGC312" s="974"/>
      <c r="MGD312" s="974"/>
      <c r="MGE312" s="974"/>
      <c r="MGF312" s="974"/>
      <c r="MGG312" s="974"/>
      <c r="MGH312" s="974"/>
      <c r="MGI312" s="974"/>
      <c r="MGJ312" s="974"/>
      <c r="MGK312" s="974"/>
      <c r="MGL312" s="974"/>
      <c r="MGM312" s="974"/>
      <c r="MGN312" s="974"/>
      <c r="MGO312" s="974"/>
      <c r="MGP312" s="974"/>
      <c r="MGQ312" s="974"/>
      <c r="MGR312" s="974"/>
      <c r="MGS312" s="974"/>
      <c r="MGT312" s="974"/>
      <c r="MGU312" s="974"/>
      <c r="MGV312" s="974"/>
      <c r="MGW312" s="974"/>
      <c r="MGX312" s="974"/>
      <c r="MGY312" s="974"/>
      <c r="MGZ312" s="974"/>
      <c r="MHA312" s="974"/>
      <c r="MHB312" s="974"/>
      <c r="MHC312" s="974"/>
      <c r="MHD312" s="974"/>
      <c r="MHE312" s="974"/>
      <c r="MHF312" s="974"/>
      <c r="MHG312" s="974"/>
      <c r="MHH312" s="974"/>
      <c r="MHI312" s="974"/>
      <c r="MHJ312" s="974"/>
      <c r="MHK312" s="974"/>
      <c r="MHL312" s="974"/>
      <c r="MHM312" s="974"/>
      <c r="MHN312" s="974"/>
      <c r="MHO312" s="974"/>
      <c r="MHP312" s="974"/>
      <c r="MHQ312" s="974"/>
      <c r="MHR312" s="974"/>
      <c r="MHS312" s="974"/>
      <c r="MHT312" s="974"/>
      <c r="MHU312" s="974"/>
      <c r="MHV312" s="974"/>
      <c r="MHW312" s="974"/>
      <c r="MHX312" s="974"/>
      <c r="MHY312" s="974"/>
      <c r="MHZ312" s="974"/>
      <c r="MIA312" s="974"/>
      <c r="MIB312" s="974"/>
      <c r="MIC312" s="974"/>
      <c r="MID312" s="974"/>
      <c r="MIE312" s="974"/>
      <c r="MIF312" s="974"/>
      <c r="MIG312" s="974"/>
      <c r="MIH312" s="974"/>
      <c r="MII312" s="974"/>
      <c r="MIJ312" s="974"/>
      <c r="MIK312" s="974"/>
      <c r="MIL312" s="974"/>
      <c r="MIM312" s="974"/>
      <c r="MIN312" s="974"/>
      <c r="MIO312" s="974"/>
      <c r="MIP312" s="974"/>
      <c r="MIQ312" s="974"/>
      <c r="MIR312" s="974"/>
      <c r="MIS312" s="974"/>
      <c r="MIT312" s="974"/>
      <c r="MIU312" s="974"/>
      <c r="MIV312" s="974"/>
      <c r="MIW312" s="974"/>
      <c r="MIX312" s="974"/>
      <c r="MIY312" s="974"/>
      <c r="MIZ312" s="974"/>
      <c r="MJA312" s="974"/>
      <c r="MJB312" s="974"/>
      <c r="MJC312" s="974"/>
      <c r="MJD312" s="974"/>
      <c r="MJE312" s="974"/>
      <c r="MJF312" s="974"/>
      <c r="MJG312" s="974"/>
      <c r="MJH312" s="974"/>
      <c r="MJI312" s="974"/>
      <c r="MJJ312" s="974"/>
      <c r="MJK312" s="974"/>
      <c r="MJL312" s="974"/>
      <c r="MJM312" s="974"/>
      <c r="MJN312" s="974"/>
      <c r="MJO312" s="974"/>
      <c r="MJP312" s="974"/>
      <c r="MJQ312" s="974"/>
      <c r="MJR312" s="974"/>
      <c r="MJS312" s="974"/>
      <c r="MJT312" s="974"/>
      <c r="MJU312" s="974"/>
      <c r="MJV312" s="974"/>
      <c r="MJW312" s="974"/>
      <c r="MJX312" s="974"/>
      <c r="MJY312" s="974"/>
      <c r="MJZ312" s="974"/>
      <c r="MKA312" s="974"/>
      <c r="MKB312" s="974"/>
      <c r="MKC312" s="974"/>
      <c r="MKD312" s="974"/>
      <c r="MKE312" s="974"/>
      <c r="MKF312" s="974"/>
      <c r="MKG312" s="974"/>
      <c r="MKH312" s="974"/>
      <c r="MKI312" s="974"/>
      <c r="MKJ312" s="974"/>
      <c r="MKK312" s="974"/>
      <c r="MKL312" s="974"/>
      <c r="MKM312" s="974"/>
      <c r="MKN312" s="974"/>
      <c r="MKO312" s="974"/>
      <c r="MKP312" s="974"/>
      <c r="MKQ312" s="974"/>
      <c r="MKR312" s="974"/>
      <c r="MKS312" s="974"/>
      <c r="MKT312" s="974"/>
      <c r="MKU312" s="974"/>
      <c r="MKV312" s="974"/>
      <c r="MKW312" s="974"/>
      <c r="MKX312" s="974"/>
      <c r="MKY312" s="974"/>
      <c r="MKZ312" s="974"/>
      <c r="MLA312" s="974"/>
      <c r="MLB312" s="974"/>
      <c r="MLC312" s="974"/>
      <c r="MLD312" s="974"/>
      <c r="MLE312" s="974"/>
      <c r="MLF312" s="974"/>
      <c r="MLG312" s="974"/>
      <c r="MLH312" s="974"/>
      <c r="MLI312" s="974"/>
      <c r="MLJ312" s="974"/>
      <c r="MLK312" s="974"/>
      <c r="MLL312" s="974"/>
      <c r="MLM312" s="974"/>
      <c r="MLN312" s="974"/>
      <c r="MLO312" s="974"/>
      <c r="MLP312" s="974"/>
      <c r="MLQ312" s="974"/>
      <c r="MLR312" s="974"/>
      <c r="MLS312" s="974"/>
      <c r="MLT312" s="974"/>
      <c r="MLU312" s="974"/>
      <c r="MLV312" s="974"/>
      <c r="MLW312" s="974"/>
      <c r="MLX312" s="974"/>
      <c r="MLY312" s="974"/>
      <c r="MLZ312" s="974"/>
      <c r="MMA312" s="974"/>
      <c r="MMB312" s="974"/>
      <c r="MMC312" s="974"/>
      <c r="MMD312" s="974"/>
      <c r="MME312" s="974"/>
      <c r="MMF312" s="974"/>
      <c r="MMG312" s="974"/>
      <c r="MMH312" s="974"/>
      <c r="MMI312" s="974"/>
      <c r="MMJ312" s="974"/>
      <c r="MMK312" s="974"/>
      <c r="MML312" s="974"/>
      <c r="MMM312" s="974"/>
      <c r="MMN312" s="974"/>
      <c r="MMO312" s="974"/>
      <c r="MMP312" s="974"/>
      <c r="MMQ312" s="974"/>
      <c r="MMR312" s="974"/>
      <c r="MMS312" s="974"/>
      <c r="MMT312" s="974"/>
      <c r="MMU312" s="974"/>
      <c r="MMV312" s="974"/>
      <c r="MMW312" s="974"/>
      <c r="MMX312" s="974"/>
      <c r="MMY312" s="974"/>
      <c r="MMZ312" s="974"/>
      <c r="MNA312" s="974"/>
      <c r="MNB312" s="974"/>
      <c r="MNC312" s="974"/>
      <c r="MND312" s="974"/>
      <c r="MNE312" s="974"/>
      <c r="MNF312" s="974"/>
      <c r="MNG312" s="974"/>
      <c r="MNH312" s="974"/>
      <c r="MNI312" s="974"/>
      <c r="MNJ312" s="974"/>
      <c r="MNK312" s="974"/>
      <c r="MNL312" s="974"/>
      <c r="MNM312" s="974"/>
      <c r="MNN312" s="974"/>
      <c r="MNO312" s="974"/>
      <c r="MNP312" s="974"/>
      <c r="MNQ312" s="974"/>
      <c r="MNR312" s="974"/>
      <c r="MNS312" s="974"/>
      <c r="MNT312" s="974"/>
      <c r="MNU312" s="974"/>
      <c r="MNV312" s="974"/>
      <c r="MNW312" s="974"/>
      <c r="MNX312" s="974"/>
      <c r="MNY312" s="974"/>
      <c r="MNZ312" s="974"/>
      <c r="MOA312" s="974"/>
      <c r="MOB312" s="974"/>
      <c r="MOC312" s="974"/>
      <c r="MOD312" s="974"/>
      <c r="MOE312" s="974"/>
      <c r="MOF312" s="974"/>
      <c r="MOG312" s="974"/>
      <c r="MOH312" s="974"/>
      <c r="MOI312" s="974"/>
      <c r="MOJ312" s="974"/>
      <c r="MOK312" s="974"/>
      <c r="MOL312" s="974"/>
      <c r="MOM312" s="974"/>
      <c r="MON312" s="974"/>
      <c r="MOO312" s="974"/>
      <c r="MOP312" s="974"/>
      <c r="MOQ312" s="974"/>
      <c r="MOR312" s="974"/>
      <c r="MOS312" s="974"/>
      <c r="MOT312" s="974"/>
      <c r="MOU312" s="974"/>
      <c r="MOV312" s="974"/>
      <c r="MOW312" s="974"/>
      <c r="MOX312" s="974"/>
      <c r="MOY312" s="974"/>
      <c r="MOZ312" s="974"/>
      <c r="MPA312" s="974"/>
      <c r="MPB312" s="974"/>
      <c r="MPC312" s="974"/>
      <c r="MPD312" s="974"/>
      <c r="MPE312" s="974"/>
      <c r="MPF312" s="974"/>
      <c r="MPG312" s="974"/>
      <c r="MPH312" s="974"/>
      <c r="MPI312" s="974"/>
      <c r="MPJ312" s="974"/>
      <c r="MPK312" s="974"/>
      <c r="MPL312" s="974"/>
      <c r="MPM312" s="974"/>
      <c r="MPN312" s="974"/>
      <c r="MPO312" s="974"/>
      <c r="MPP312" s="974"/>
      <c r="MPQ312" s="974"/>
      <c r="MPR312" s="974"/>
      <c r="MPS312" s="974"/>
      <c r="MPT312" s="974"/>
      <c r="MPU312" s="974"/>
      <c r="MPV312" s="974"/>
      <c r="MPW312" s="974"/>
      <c r="MPX312" s="974"/>
      <c r="MPY312" s="974"/>
      <c r="MPZ312" s="974"/>
      <c r="MQA312" s="974"/>
      <c r="MQB312" s="974"/>
      <c r="MQC312" s="974"/>
      <c r="MQD312" s="974"/>
      <c r="MQE312" s="974"/>
      <c r="MQF312" s="974"/>
      <c r="MQG312" s="974"/>
      <c r="MQH312" s="974"/>
      <c r="MQI312" s="974"/>
      <c r="MQJ312" s="974"/>
      <c r="MQK312" s="974"/>
      <c r="MQL312" s="974"/>
      <c r="MQM312" s="974"/>
      <c r="MQN312" s="974"/>
      <c r="MQO312" s="974"/>
      <c r="MQP312" s="974"/>
      <c r="MQQ312" s="974"/>
      <c r="MQR312" s="974"/>
      <c r="MQS312" s="974"/>
      <c r="MQT312" s="974"/>
      <c r="MQU312" s="974"/>
      <c r="MQV312" s="974"/>
      <c r="MQW312" s="974"/>
      <c r="MQX312" s="974"/>
      <c r="MQY312" s="974"/>
      <c r="MQZ312" s="974"/>
      <c r="MRA312" s="974"/>
      <c r="MRB312" s="974"/>
      <c r="MRC312" s="974"/>
      <c r="MRD312" s="974"/>
      <c r="MRE312" s="974"/>
      <c r="MRF312" s="974"/>
      <c r="MRG312" s="974"/>
      <c r="MRH312" s="974"/>
      <c r="MRI312" s="974"/>
      <c r="MRJ312" s="974"/>
      <c r="MRK312" s="974"/>
      <c r="MRL312" s="974"/>
      <c r="MRM312" s="974"/>
      <c r="MRN312" s="974"/>
      <c r="MRO312" s="974"/>
      <c r="MRP312" s="974"/>
      <c r="MRQ312" s="974"/>
      <c r="MRR312" s="974"/>
      <c r="MRS312" s="974"/>
      <c r="MRT312" s="974"/>
      <c r="MRU312" s="974"/>
      <c r="MRV312" s="974"/>
      <c r="MRW312" s="974"/>
      <c r="MRX312" s="974"/>
      <c r="MRY312" s="974"/>
      <c r="MRZ312" s="974"/>
      <c r="MSA312" s="974"/>
      <c r="MSB312" s="974"/>
      <c r="MSC312" s="974"/>
      <c r="MSD312" s="974"/>
      <c r="MSE312" s="974"/>
      <c r="MSF312" s="974"/>
      <c r="MSG312" s="974"/>
      <c r="MSH312" s="974"/>
      <c r="MSI312" s="974"/>
      <c r="MSJ312" s="974"/>
      <c r="MSK312" s="974"/>
      <c r="MSL312" s="974"/>
      <c r="MSM312" s="974"/>
      <c r="MSN312" s="974"/>
      <c r="MSO312" s="974"/>
      <c r="MSP312" s="974"/>
      <c r="MSQ312" s="974"/>
      <c r="MSR312" s="974"/>
      <c r="MSS312" s="974"/>
      <c r="MST312" s="974"/>
      <c r="MSU312" s="974"/>
      <c r="MSV312" s="974"/>
      <c r="MSW312" s="974"/>
      <c r="MSX312" s="974"/>
      <c r="MSY312" s="974"/>
      <c r="MSZ312" s="974"/>
      <c r="MTA312" s="974"/>
      <c r="MTB312" s="974"/>
      <c r="MTC312" s="974"/>
      <c r="MTD312" s="974"/>
      <c r="MTE312" s="974"/>
      <c r="MTF312" s="974"/>
      <c r="MTG312" s="974"/>
      <c r="MTH312" s="974"/>
      <c r="MTI312" s="974"/>
      <c r="MTJ312" s="974"/>
      <c r="MTK312" s="974"/>
      <c r="MTL312" s="974"/>
      <c r="MTM312" s="974"/>
      <c r="MTN312" s="974"/>
      <c r="MTO312" s="974"/>
      <c r="MTP312" s="974"/>
      <c r="MTQ312" s="974"/>
      <c r="MTR312" s="974"/>
      <c r="MTS312" s="974"/>
      <c r="MTT312" s="974"/>
      <c r="MTU312" s="974"/>
      <c r="MTV312" s="974"/>
      <c r="MTW312" s="974"/>
      <c r="MTX312" s="974"/>
      <c r="MTY312" s="974"/>
      <c r="MTZ312" s="974"/>
      <c r="MUA312" s="974"/>
      <c r="MUB312" s="974"/>
      <c r="MUC312" s="974"/>
      <c r="MUD312" s="974"/>
      <c r="MUE312" s="974"/>
      <c r="MUF312" s="974"/>
      <c r="MUG312" s="974"/>
      <c r="MUH312" s="974"/>
      <c r="MUI312" s="974"/>
      <c r="MUJ312" s="974"/>
      <c r="MUK312" s="974"/>
      <c r="MUL312" s="974"/>
      <c r="MUM312" s="974"/>
      <c r="MUN312" s="974"/>
      <c r="MUO312" s="974"/>
      <c r="MUP312" s="974"/>
      <c r="MUQ312" s="974"/>
      <c r="MUR312" s="974"/>
      <c r="MUS312" s="974"/>
      <c r="MUT312" s="974"/>
      <c r="MUU312" s="974"/>
      <c r="MUV312" s="974"/>
      <c r="MUW312" s="974"/>
      <c r="MUX312" s="974"/>
      <c r="MUY312" s="974"/>
      <c r="MUZ312" s="974"/>
      <c r="MVA312" s="974"/>
      <c r="MVB312" s="974"/>
      <c r="MVC312" s="974"/>
      <c r="MVD312" s="974"/>
      <c r="MVE312" s="974"/>
      <c r="MVF312" s="974"/>
      <c r="MVG312" s="974"/>
      <c r="MVH312" s="974"/>
      <c r="MVI312" s="974"/>
      <c r="MVJ312" s="974"/>
      <c r="MVK312" s="974"/>
      <c r="MVL312" s="974"/>
      <c r="MVM312" s="974"/>
      <c r="MVN312" s="974"/>
      <c r="MVO312" s="974"/>
      <c r="MVP312" s="974"/>
      <c r="MVQ312" s="974"/>
      <c r="MVR312" s="974"/>
      <c r="MVS312" s="974"/>
      <c r="MVT312" s="974"/>
      <c r="MVU312" s="974"/>
      <c r="MVV312" s="974"/>
      <c r="MVW312" s="974"/>
      <c r="MVX312" s="974"/>
      <c r="MVY312" s="974"/>
      <c r="MVZ312" s="974"/>
      <c r="MWA312" s="974"/>
      <c r="MWB312" s="974"/>
      <c r="MWC312" s="974"/>
      <c r="MWD312" s="974"/>
      <c r="MWE312" s="974"/>
      <c r="MWF312" s="974"/>
      <c r="MWG312" s="974"/>
      <c r="MWH312" s="974"/>
      <c r="MWI312" s="974"/>
      <c r="MWJ312" s="974"/>
      <c r="MWK312" s="974"/>
      <c r="MWL312" s="974"/>
      <c r="MWM312" s="974"/>
      <c r="MWN312" s="974"/>
      <c r="MWO312" s="974"/>
      <c r="MWP312" s="974"/>
      <c r="MWQ312" s="974"/>
      <c r="MWR312" s="974"/>
      <c r="MWS312" s="974"/>
      <c r="MWT312" s="974"/>
      <c r="MWU312" s="974"/>
      <c r="MWV312" s="974"/>
      <c r="MWW312" s="974"/>
      <c r="MWX312" s="974"/>
      <c r="MWY312" s="974"/>
      <c r="MWZ312" s="974"/>
      <c r="MXA312" s="974"/>
      <c r="MXB312" s="974"/>
      <c r="MXC312" s="974"/>
      <c r="MXD312" s="974"/>
      <c r="MXE312" s="974"/>
      <c r="MXF312" s="974"/>
      <c r="MXG312" s="974"/>
      <c r="MXH312" s="974"/>
      <c r="MXI312" s="974"/>
      <c r="MXJ312" s="974"/>
      <c r="MXK312" s="974"/>
      <c r="MXL312" s="974"/>
      <c r="MXM312" s="974"/>
      <c r="MXN312" s="974"/>
      <c r="MXO312" s="974"/>
      <c r="MXP312" s="974"/>
      <c r="MXQ312" s="974"/>
      <c r="MXR312" s="974"/>
      <c r="MXS312" s="974"/>
      <c r="MXT312" s="974"/>
      <c r="MXU312" s="974"/>
      <c r="MXV312" s="974"/>
      <c r="MXW312" s="974"/>
      <c r="MXX312" s="974"/>
      <c r="MXY312" s="974"/>
      <c r="MXZ312" s="974"/>
      <c r="MYA312" s="974"/>
      <c r="MYB312" s="974"/>
      <c r="MYC312" s="974"/>
      <c r="MYD312" s="974"/>
      <c r="MYE312" s="974"/>
      <c r="MYF312" s="974"/>
      <c r="MYG312" s="974"/>
      <c r="MYH312" s="974"/>
      <c r="MYI312" s="974"/>
      <c r="MYJ312" s="974"/>
      <c r="MYK312" s="974"/>
      <c r="MYL312" s="974"/>
      <c r="MYM312" s="974"/>
      <c r="MYN312" s="974"/>
      <c r="MYO312" s="974"/>
      <c r="MYP312" s="974"/>
      <c r="MYQ312" s="974"/>
      <c r="MYR312" s="974"/>
      <c r="MYS312" s="974"/>
      <c r="MYT312" s="974"/>
      <c r="MYU312" s="974"/>
      <c r="MYV312" s="974"/>
      <c r="MYW312" s="974"/>
      <c r="MYX312" s="974"/>
      <c r="MYY312" s="974"/>
      <c r="MYZ312" s="974"/>
      <c r="MZA312" s="974"/>
      <c r="MZB312" s="974"/>
      <c r="MZC312" s="974"/>
      <c r="MZD312" s="974"/>
      <c r="MZE312" s="974"/>
      <c r="MZF312" s="974"/>
      <c r="MZG312" s="974"/>
      <c r="MZH312" s="974"/>
      <c r="MZI312" s="974"/>
      <c r="MZJ312" s="974"/>
      <c r="MZK312" s="974"/>
      <c r="MZL312" s="974"/>
      <c r="MZM312" s="974"/>
      <c r="MZN312" s="974"/>
      <c r="MZO312" s="974"/>
      <c r="MZP312" s="974"/>
      <c r="MZQ312" s="974"/>
      <c r="MZR312" s="974"/>
      <c r="MZS312" s="974"/>
      <c r="MZT312" s="974"/>
      <c r="MZU312" s="974"/>
      <c r="MZV312" s="974"/>
      <c r="MZW312" s="974"/>
      <c r="MZX312" s="974"/>
      <c r="MZY312" s="974"/>
      <c r="MZZ312" s="974"/>
      <c r="NAA312" s="974"/>
      <c r="NAB312" s="974"/>
      <c r="NAC312" s="974"/>
      <c r="NAD312" s="974"/>
      <c r="NAE312" s="974"/>
      <c r="NAF312" s="974"/>
      <c r="NAG312" s="974"/>
      <c r="NAH312" s="974"/>
      <c r="NAI312" s="974"/>
      <c r="NAJ312" s="974"/>
      <c r="NAK312" s="974"/>
      <c r="NAL312" s="974"/>
      <c r="NAM312" s="974"/>
      <c r="NAN312" s="974"/>
      <c r="NAO312" s="974"/>
      <c r="NAP312" s="974"/>
      <c r="NAQ312" s="974"/>
      <c r="NAR312" s="974"/>
      <c r="NAS312" s="974"/>
      <c r="NAT312" s="974"/>
      <c r="NAU312" s="974"/>
      <c r="NAV312" s="974"/>
      <c r="NAW312" s="974"/>
      <c r="NAX312" s="974"/>
      <c r="NAY312" s="974"/>
      <c r="NAZ312" s="974"/>
      <c r="NBA312" s="974"/>
      <c r="NBB312" s="974"/>
      <c r="NBC312" s="974"/>
      <c r="NBD312" s="974"/>
      <c r="NBE312" s="974"/>
      <c r="NBF312" s="974"/>
      <c r="NBG312" s="974"/>
      <c r="NBH312" s="974"/>
      <c r="NBI312" s="974"/>
      <c r="NBJ312" s="974"/>
      <c r="NBK312" s="974"/>
      <c r="NBL312" s="974"/>
      <c r="NBM312" s="974"/>
      <c r="NBN312" s="974"/>
      <c r="NBO312" s="974"/>
      <c r="NBP312" s="974"/>
      <c r="NBQ312" s="974"/>
      <c r="NBR312" s="974"/>
      <c r="NBS312" s="974"/>
      <c r="NBT312" s="974"/>
      <c r="NBU312" s="974"/>
      <c r="NBV312" s="974"/>
      <c r="NBW312" s="974"/>
      <c r="NBX312" s="974"/>
      <c r="NBY312" s="974"/>
      <c r="NBZ312" s="974"/>
      <c r="NCA312" s="974"/>
      <c r="NCB312" s="974"/>
      <c r="NCC312" s="974"/>
      <c r="NCD312" s="974"/>
      <c r="NCE312" s="974"/>
      <c r="NCF312" s="974"/>
      <c r="NCG312" s="974"/>
      <c r="NCH312" s="974"/>
      <c r="NCI312" s="974"/>
      <c r="NCJ312" s="974"/>
      <c r="NCK312" s="974"/>
      <c r="NCL312" s="974"/>
      <c r="NCM312" s="974"/>
      <c r="NCN312" s="974"/>
      <c r="NCO312" s="974"/>
      <c r="NCP312" s="974"/>
      <c r="NCQ312" s="974"/>
      <c r="NCR312" s="974"/>
      <c r="NCS312" s="974"/>
      <c r="NCT312" s="974"/>
      <c r="NCU312" s="974"/>
      <c r="NCV312" s="974"/>
      <c r="NCW312" s="974"/>
      <c r="NCX312" s="974"/>
      <c r="NCY312" s="974"/>
      <c r="NCZ312" s="974"/>
      <c r="NDA312" s="974"/>
      <c r="NDB312" s="974"/>
      <c r="NDC312" s="974"/>
      <c r="NDD312" s="974"/>
      <c r="NDE312" s="974"/>
      <c r="NDF312" s="974"/>
      <c r="NDG312" s="974"/>
      <c r="NDH312" s="974"/>
      <c r="NDI312" s="974"/>
      <c r="NDJ312" s="974"/>
      <c r="NDK312" s="974"/>
      <c r="NDL312" s="974"/>
      <c r="NDM312" s="974"/>
      <c r="NDN312" s="974"/>
      <c r="NDO312" s="974"/>
      <c r="NDP312" s="974"/>
      <c r="NDQ312" s="974"/>
      <c r="NDR312" s="974"/>
      <c r="NDS312" s="974"/>
      <c r="NDT312" s="974"/>
      <c r="NDU312" s="974"/>
      <c r="NDV312" s="974"/>
      <c r="NDW312" s="974"/>
      <c r="NDX312" s="974"/>
      <c r="NDY312" s="974"/>
      <c r="NDZ312" s="974"/>
      <c r="NEA312" s="974"/>
      <c r="NEB312" s="974"/>
      <c r="NEC312" s="974"/>
      <c r="NED312" s="974"/>
      <c r="NEE312" s="974"/>
      <c r="NEF312" s="974"/>
      <c r="NEG312" s="974"/>
      <c r="NEH312" s="974"/>
      <c r="NEI312" s="974"/>
      <c r="NEJ312" s="974"/>
      <c r="NEK312" s="974"/>
      <c r="NEL312" s="974"/>
      <c r="NEM312" s="974"/>
      <c r="NEN312" s="974"/>
      <c r="NEO312" s="974"/>
      <c r="NEP312" s="974"/>
      <c r="NEQ312" s="974"/>
      <c r="NER312" s="974"/>
      <c r="NES312" s="974"/>
      <c r="NET312" s="974"/>
      <c r="NEU312" s="974"/>
      <c r="NEV312" s="974"/>
      <c r="NEW312" s="974"/>
      <c r="NEX312" s="974"/>
      <c r="NEY312" s="974"/>
      <c r="NEZ312" s="974"/>
      <c r="NFA312" s="974"/>
      <c r="NFB312" s="974"/>
      <c r="NFC312" s="974"/>
      <c r="NFD312" s="974"/>
      <c r="NFE312" s="974"/>
      <c r="NFF312" s="974"/>
      <c r="NFG312" s="974"/>
      <c r="NFH312" s="974"/>
      <c r="NFI312" s="974"/>
      <c r="NFJ312" s="974"/>
      <c r="NFK312" s="974"/>
      <c r="NFL312" s="974"/>
      <c r="NFM312" s="974"/>
      <c r="NFN312" s="974"/>
      <c r="NFO312" s="974"/>
      <c r="NFP312" s="974"/>
      <c r="NFQ312" s="974"/>
      <c r="NFR312" s="974"/>
      <c r="NFS312" s="974"/>
      <c r="NFT312" s="974"/>
      <c r="NFU312" s="974"/>
      <c r="NFV312" s="974"/>
      <c r="NFW312" s="974"/>
      <c r="NFX312" s="974"/>
      <c r="NFY312" s="974"/>
      <c r="NFZ312" s="974"/>
      <c r="NGA312" s="974"/>
      <c r="NGB312" s="974"/>
      <c r="NGC312" s="974"/>
      <c r="NGD312" s="974"/>
      <c r="NGE312" s="974"/>
      <c r="NGF312" s="974"/>
      <c r="NGG312" s="974"/>
      <c r="NGH312" s="974"/>
      <c r="NGI312" s="974"/>
      <c r="NGJ312" s="974"/>
      <c r="NGK312" s="974"/>
      <c r="NGL312" s="974"/>
      <c r="NGM312" s="974"/>
      <c r="NGN312" s="974"/>
      <c r="NGO312" s="974"/>
      <c r="NGP312" s="974"/>
      <c r="NGQ312" s="974"/>
      <c r="NGR312" s="974"/>
      <c r="NGS312" s="974"/>
      <c r="NGT312" s="974"/>
      <c r="NGU312" s="974"/>
      <c r="NGV312" s="974"/>
      <c r="NGW312" s="974"/>
      <c r="NGX312" s="974"/>
      <c r="NGY312" s="974"/>
      <c r="NGZ312" s="974"/>
      <c r="NHA312" s="974"/>
      <c r="NHB312" s="974"/>
      <c r="NHC312" s="974"/>
      <c r="NHD312" s="974"/>
      <c r="NHE312" s="974"/>
      <c r="NHF312" s="974"/>
      <c r="NHG312" s="974"/>
      <c r="NHH312" s="974"/>
      <c r="NHI312" s="974"/>
      <c r="NHJ312" s="974"/>
      <c r="NHK312" s="974"/>
      <c r="NHL312" s="974"/>
      <c r="NHM312" s="974"/>
      <c r="NHN312" s="974"/>
      <c r="NHO312" s="974"/>
      <c r="NHP312" s="974"/>
      <c r="NHQ312" s="974"/>
      <c r="NHR312" s="974"/>
      <c r="NHS312" s="974"/>
      <c r="NHT312" s="974"/>
      <c r="NHU312" s="974"/>
      <c r="NHV312" s="974"/>
      <c r="NHW312" s="974"/>
      <c r="NHX312" s="974"/>
      <c r="NHY312" s="974"/>
      <c r="NHZ312" s="974"/>
      <c r="NIA312" s="974"/>
      <c r="NIB312" s="974"/>
      <c r="NIC312" s="974"/>
      <c r="NID312" s="974"/>
      <c r="NIE312" s="974"/>
      <c r="NIF312" s="974"/>
      <c r="NIG312" s="974"/>
      <c r="NIH312" s="974"/>
      <c r="NII312" s="974"/>
      <c r="NIJ312" s="974"/>
      <c r="NIK312" s="974"/>
      <c r="NIL312" s="974"/>
      <c r="NIM312" s="974"/>
      <c r="NIN312" s="974"/>
      <c r="NIO312" s="974"/>
      <c r="NIP312" s="974"/>
      <c r="NIQ312" s="974"/>
      <c r="NIR312" s="974"/>
      <c r="NIS312" s="974"/>
      <c r="NIT312" s="974"/>
      <c r="NIU312" s="974"/>
      <c r="NIV312" s="974"/>
      <c r="NIW312" s="974"/>
      <c r="NIX312" s="974"/>
      <c r="NIY312" s="974"/>
      <c r="NIZ312" s="974"/>
      <c r="NJA312" s="974"/>
      <c r="NJB312" s="974"/>
      <c r="NJC312" s="974"/>
      <c r="NJD312" s="974"/>
      <c r="NJE312" s="974"/>
      <c r="NJF312" s="974"/>
      <c r="NJG312" s="974"/>
      <c r="NJH312" s="974"/>
      <c r="NJI312" s="974"/>
      <c r="NJJ312" s="974"/>
      <c r="NJK312" s="974"/>
      <c r="NJL312" s="974"/>
      <c r="NJM312" s="974"/>
      <c r="NJN312" s="974"/>
      <c r="NJO312" s="974"/>
      <c r="NJP312" s="974"/>
      <c r="NJQ312" s="974"/>
      <c r="NJR312" s="974"/>
      <c r="NJS312" s="974"/>
      <c r="NJT312" s="974"/>
      <c r="NJU312" s="974"/>
      <c r="NJV312" s="974"/>
      <c r="NJW312" s="974"/>
      <c r="NJX312" s="974"/>
      <c r="NJY312" s="974"/>
      <c r="NJZ312" s="974"/>
      <c r="NKA312" s="974"/>
      <c r="NKB312" s="974"/>
      <c r="NKC312" s="974"/>
      <c r="NKD312" s="974"/>
      <c r="NKE312" s="974"/>
      <c r="NKF312" s="974"/>
      <c r="NKG312" s="974"/>
      <c r="NKH312" s="974"/>
      <c r="NKI312" s="974"/>
      <c r="NKJ312" s="974"/>
      <c r="NKK312" s="974"/>
      <c r="NKL312" s="974"/>
      <c r="NKM312" s="974"/>
      <c r="NKN312" s="974"/>
      <c r="NKO312" s="974"/>
      <c r="NKP312" s="974"/>
      <c r="NKQ312" s="974"/>
      <c r="NKR312" s="974"/>
      <c r="NKS312" s="974"/>
      <c r="NKT312" s="974"/>
      <c r="NKU312" s="974"/>
      <c r="NKV312" s="974"/>
      <c r="NKW312" s="974"/>
      <c r="NKX312" s="974"/>
      <c r="NKY312" s="974"/>
      <c r="NKZ312" s="974"/>
      <c r="NLA312" s="974"/>
      <c r="NLB312" s="974"/>
      <c r="NLC312" s="974"/>
      <c r="NLD312" s="974"/>
      <c r="NLE312" s="974"/>
      <c r="NLF312" s="974"/>
      <c r="NLG312" s="974"/>
      <c r="NLH312" s="974"/>
      <c r="NLI312" s="974"/>
      <c r="NLJ312" s="974"/>
      <c r="NLK312" s="974"/>
      <c r="NLL312" s="974"/>
      <c r="NLM312" s="974"/>
      <c r="NLN312" s="974"/>
      <c r="NLO312" s="974"/>
      <c r="NLP312" s="974"/>
      <c r="NLQ312" s="974"/>
      <c r="NLR312" s="974"/>
      <c r="NLS312" s="974"/>
      <c r="NLT312" s="974"/>
      <c r="NLU312" s="974"/>
      <c r="NLV312" s="974"/>
      <c r="NLW312" s="974"/>
      <c r="NLX312" s="974"/>
      <c r="NLY312" s="974"/>
      <c r="NLZ312" s="974"/>
      <c r="NMA312" s="974"/>
      <c r="NMB312" s="974"/>
      <c r="NMC312" s="974"/>
      <c r="NMD312" s="974"/>
      <c r="NME312" s="974"/>
      <c r="NMF312" s="974"/>
      <c r="NMG312" s="974"/>
      <c r="NMH312" s="974"/>
      <c r="NMI312" s="974"/>
      <c r="NMJ312" s="974"/>
      <c r="NMK312" s="974"/>
      <c r="NML312" s="974"/>
      <c r="NMM312" s="974"/>
      <c r="NMN312" s="974"/>
      <c r="NMO312" s="974"/>
      <c r="NMP312" s="974"/>
      <c r="NMQ312" s="974"/>
      <c r="NMR312" s="974"/>
      <c r="NMS312" s="974"/>
      <c r="NMT312" s="974"/>
      <c r="NMU312" s="974"/>
      <c r="NMV312" s="974"/>
      <c r="NMW312" s="974"/>
      <c r="NMX312" s="974"/>
      <c r="NMY312" s="974"/>
      <c r="NMZ312" s="974"/>
      <c r="NNA312" s="974"/>
      <c r="NNB312" s="974"/>
      <c r="NNC312" s="974"/>
      <c r="NND312" s="974"/>
      <c r="NNE312" s="974"/>
      <c r="NNF312" s="974"/>
      <c r="NNG312" s="974"/>
      <c r="NNH312" s="974"/>
      <c r="NNI312" s="974"/>
      <c r="NNJ312" s="974"/>
      <c r="NNK312" s="974"/>
      <c r="NNL312" s="974"/>
      <c r="NNM312" s="974"/>
      <c r="NNN312" s="974"/>
      <c r="NNO312" s="974"/>
      <c r="NNP312" s="974"/>
      <c r="NNQ312" s="974"/>
      <c r="NNR312" s="974"/>
      <c r="NNS312" s="974"/>
      <c r="NNT312" s="974"/>
      <c r="NNU312" s="974"/>
      <c r="NNV312" s="974"/>
      <c r="NNW312" s="974"/>
      <c r="NNX312" s="974"/>
      <c r="NNY312" s="974"/>
      <c r="NNZ312" s="974"/>
      <c r="NOA312" s="974"/>
      <c r="NOB312" s="974"/>
      <c r="NOC312" s="974"/>
      <c r="NOD312" s="974"/>
      <c r="NOE312" s="974"/>
      <c r="NOF312" s="974"/>
      <c r="NOG312" s="974"/>
      <c r="NOH312" s="974"/>
      <c r="NOI312" s="974"/>
      <c r="NOJ312" s="974"/>
      <c r="NOK312" s="974"/>
      <c r="NOL312" s="974"/>
      <c r="NOM312" s="974"/>
      <c r="NON312" s="974"/>
      <c r="NOO312" s="974"/>
      <c r="NOP312" s="974"/>
      <c r="NOQ312" s="974"/>
      <c r="NOR312" s="974"/>
      <c r="NOS312" s="974"/>
      <c r="NOT312" s="974"/>
      <c r="NOU312" s="974"/>
      <c r="NOV312" s="974"/>
      <c r="NOW312" s="974"/>
      <c r="NOX312" s="974"/>
      <c r="NOY312" s="974"/>
      <c r="NOZ312" s="974"/>
      <c r="NPA312" s="974"/>
      <c r="NPB312" s="974"/>
      <c r="NPC312" s="974"/>
      <c r="NPD312" s="974"/>
      <c r="NPE312" s="974"/>
      <c r="NPF312" s="974"/>
      <c r="NPG312" s="974"/>
      <c r="NPH312" s="974"/>
      <c r="NPI312" s="974"/>
      <c r="NPJ312" s="974"/>
      <c r="NPK312" s="974"/>
      <c r="NPL312" s="974"/>
      <c r="NPM312" s="974"/>
      <c r="NPN312" s="974"/>
      <c r="NPO312" s="974"/>
      <c r="NPP312" s="974"/>
      <c r="NPQ312" s="974"/>
      <c r="NPR312" s="974"/>
      <c r="NPS312" s="974"/>
      <c r="NPT312" s="974"/>
      <c r="NPU312" s="974"/>
      <c r="NPV312" s="974"/>
      <c r="NPW312" s="974"/>
      <c r="NPX312" s="974"/>
      <c r="NPY312" s="974"/>
      <c r="NPZ312" s="974"/>
      <c r="NQA312" s="974"/>
      <c r="NQB312" s="974"/>
      <c r="NQC312" s="974"/>
      <c r="NQD312" s="974"/>
      <c r="NQE312" s="974"/>
      <c r="NQF312" s="974"/>
      <c r="NQG312" s="974"/>
      <c r="NQH312" s="974"/>
      <c r="NQI312" s="974"/>
      <c r="NQJ312" s="974"/>
      <c r="NQK312" s="974"/>
      <c r="NQL312" s="974"/>
      <c r="NQM312" s="974"/>
      <c r="NQN312" s="974"/>
      <c r="NQO312" s="974"/>
      <c r="NQP312" s="974"/>
      <c r="NQQ312" s="974"/>
      <c r="NQR312" s="974"/>
      <c r="NQS312" s="974"/>
      <c r="NQT312" s="974"/>
      <c r="NQU312" s="974"/>
      <c r="NQV312" s="974"/>
      <c r="NQW312" s="974"/>
      <c r="NQX312" s="974"/>
      <c r="NQY312" s="974"/>
      <c r="NQZ312" s="974"/>
      <c r="NRA312" s="974"/>
      <c r="NRB312" s="974"/>
      <c r="NRC312" s="974"/>
      <c r="NRD312" s="974"/>
      <c r="NRE312" s="974"/>
      <c r="NRF312" s="974"/>
      <c r="NRG312" s="974"/>
      <c r="NRH312" s="974"/>
      <c r="NRI312" s="974"/>
      <c r="NRJ312" s="974"/>
      <c r="NRK312" s="974"/>
      <c r="NRL312" s="974"/>
      <c r="NRM312" s="974"/>
      <c r="NRN312" s="974"/>
      <c r="NRO312" s="974"/>
      <c r="NRP312" s="974"/>
      <c r="NRQ312" s="974"/>
      <c r="NRR312" s="974"/>
      <c r="NRS312" s="974"/>
      <c r="NRT312" s="974"/>
      <c r="NRU312" s="974"/>
      <c r="NRV312" s="974"/>
      <c r="NRW312" s="974"/>
      <c r="NRX312" s="974"/>
      <c r="NRY312" s="974"/>
      <c r="NRZ312" s="974"/>
      <c r="NSA312" s="974"/>
      <c r="NSB312" s="974"/>
      <c r="NSC312" s="974"/>
      <c r="NSD312" s="974"/>
      <c r="NSE312" s="974"/>
      <c r="NSF312" s="974"/>
      <c r="NSG312" s="974"/>
      <c r="NSH312" s="974"/>
      <c r="NSI312" s="974"/>
      <c r="NSJ312" s="974"/>
      <c r="NSK312" s="974"/>
      <c r="NSL312" s="974"/>
      <c r="NSM312" s="974"/>
      <c r="NSN312" s="974"/>
      <c r="NSO312" s="974"/>
      <c r="NSP312" s="974"/>
      <c r="NSQ312" s="974"/>
      <c r="NSR312" s="974"/>
      <c r="NSS312" s="974"/>
      <c r="NST312" s="974"/>
      <c r="NSU312" s="974"/>
      <c r="NSV312" s="974"/>
      <c r="NSW312" s="974"/>
      <c r="NSX312" s="974"/>
      <c r="NSY312" s="974"/>
      <c r="NSZ312" s="974"/>
      <c r="NTA312" s="974"/>
      <c r="NTB312" s="974"/>
      <c r="NTC312" s="974"/>
      <c r="NTD312" s="974"/>
      <c r="NTE312" s="974"/>
      <c r="NTF312" s="974"/>
      <c r="NTG312" s="974"/>
      <c r="NTH312" s="974"/>
      <c r="NTI312" s="974"/>
      <c r="NTJ312" s="974"/>
      <c r="NTK312" s="974"/>
      <c r="NTL312" s="974"/>
      <c r="NTM312" s="974"/>
      <c r="NTN312" s="974"/>
      <c r="NTO312" s="974"/>
      <c r="NTP312" s="974"/>
      <c r="NTQ312" s="974"/>
      <c r="NTR312" s="974"/>
      <c r="NTS312" s="974"/>
      <c r="NTT312" s="974"/>
      <c r="NTU312" s="974"/>
      <c r="NTV312" s="974"/>
      <c r="NTW312" s="974"/>
      <c r="NTX312" s="974"/>
      <c r="NTY312" s="974"/>
      <c r="NTZ312" s="974"/>
      <c r="NUA312" s="974"/>
      <c r="NUB312" s="974"/>
      <c r="NUC312" s="974"/>
      <c r="NUD312" s="974"/>
      <c r="NUE312" s="974"/>
      <c r="NUF312" s="974"/>
      <c r="NUG312" s="974"/>
      <c r="NUH312" s="974"/>
      <c r="NUI312" s="974"/>
      <c r="NUJ312" s="974"/>
      <c r="NUK312" s="974"/>
      <c r="NUL312" s="974"/>
      <c r="NUM312" s="974"/>
      <c r="NUN312" s="974"/>
      <c r="NUO312" s="974"/>
      <c r="NUP312" s="974"/>
      <c r="NUQ312" s="974"/>
      <c r="NUR312" s="974"/>
      <c r="NUS312" s="974"/>
      <c r="NUT312" s="974"/>
      <c r="NUU312" s="974"/>
      <c r="NUV312" s="974"/>
      <c r="NUW312" s="974"/>
      <c r="NUX312" s="974"/>
      <c r="NUY312" s="974"/>
      <c r="NUZ312" s="974"/>
      <c r="NVA312" s="974"/>
      <c r="NVB312" s="974"/>
      <c r="NVC312" s="974"/>
      <c r="NVD312" s="974"/>
      <c r="NVE312" s="974"/>
      <c r="NVF312" s="974"/>
      <c r="NVG312" s="974"/>
      <c r="NVH312" s="974"/>
      <c r="NVI312" s="974"/>
      <c r="NVJ312" s="974"/>
      <c r="NVK312" s="974"/>
      <c r="NVL312" s="974"/>
      <c r="NVM312" s="974"/>
      <c r="NVN312" s="974"/>
      <c r="NVO312" s="974"/>
      <c r="NVP312" s="974"/>
      <c r="NVQ312" s="974"/>
      <c r="NVR312" s="974"/>
      <c r="NVS312" s="974"/>
      <c r="NVT312" s="974"/>
      <c r="NVU312" s="974"/>
      <c r="NVV312" s="974"/>
      <c r="NVW312" s="974"/>
      <c r="NVX312" s="974"/>
      <c r="NVY312" s="974"/>
      <c r="NVZ312" s="974"/>
      <c r="NWA312" s="974"/>
      <c r="NWB312" s="974"/>
      <c r="NWC312" s="974"/>
      <c r="NWD312" s="974"/>
      <c r="NWE312" s="974"/>
      <c r="NWF312" s="974"/>
      <c r="NWG312" s="974"/>
      <c r="NWH312" s="974"/>
      <c r="NWI312" s="974"/>
      <c r="NWJ312" s="974"/>
      <c r="NWK312" s="974"/>
      <c r="NWL312" s="974"/>
      <c r="NWM312" s="974"/>
      <c r="NWN312" s="974"/>
      <c r="NWO312" s="974"/>
      <c r="NWP312" s="974"/>
      <c r="NWQ312" s="974"/>
      <c r="NWR312" s="974"/>
      <c r="NWS312" s="974"/>
      <c r="NWT312" s="974"/>
      <c r="NWU312" s="974"/>
      <c r="NWV312" s="974"/>
      <c r="NWW312" s="974"/>
      <c r="NWX312" s="974"/>
      <c r="NWY312" s="974"/>
      <c r="NWZ312" s="974"/>
      <c r="NXA312" s="974"/>
      <c r="NXB312" s="974"/>
      <c r="NXC312" s="974"/>
      <c r="NXD312" s="974"/>
      <c r="NXE312" s="974"/>
      <c r="NXF312" s="974"/>
      <c r="NXG312" s="974"/>
      <c r="NXH312" s="974"/>
      <c r="NXI312" s="974"/>
      <c r="NXJ312" s="974"/>
      <c r="NXK312" s="974"/>
      <c r="NXL312" s="974"/>
      <c r="NXM312" s="974"/>
      <c r="NXN312" s="974"/>
      <c r="NXO312" s="974"/>
      <c r="NXP312" s="974"/>
      <c r="NXQ312" s="974"/>
      <c r="NXR312" s="974"/>
      <c r="NXS312" s="974"/>
      <c r="NXT312" s="974"/>
      <c r="NXU312" s="974"/>
      <c r="NXV312" s="974"/>
      <c r="NXW312" s="974"/>
      <c r="NXX312" s="974"/>
      <c r="NXY312" s="974"/>
      <c r="NXZ312" s="974"/>
      <c r="NYA312" s="974"/>
      <c r="NYB312" s="974"/>
      <c r="NYC312" s="974"/>
      <c r="NYD312" s="974"/>
      <c r="NYE312" s="974"/>
      <c r="NYF312" s="974"/>
      <c r="NYG312" s="974"/>
      <c r="NYH312" s="974"/>
      <c r="NYI312" s="974"/>
      <c r="NYJ312" s="974"/>
      <c r="NYK312" s="974"/>
      <c r="NYL312" s="974"/>
      <c r="NYM312" s="974"/>
      <c r="NYN312" s="974"/>
      <c r="NYO312" s="974"/>
      <c r="NYP312" s="974"/>
      <c r="NYQ312" s="974"/>
      <c r="NYR312" s="974"/>
      <c r="NYS312" s="974"/>
      <c r="NYT312" s="974"/>
      <c r="NYU312" s="974"/>
      <c r="NYV312" s="974"/>
      <c r="NYW312" s="974"/>
      <c r="NYX312" s="974"/>
      <c r="NYY312" s="974"/>
      <c r="NYZ312" s="974"/>
      <c r="NZA312" s="974"/>
      <c r="NZB312" s="974"/>
      <c r="NZC312" s="974"/>
      <c r="NZD312" s="974"/>
      <c r="NZE312" s="974"/>
      <c r="NZF312" s="974"/>
      <c r="NZG312" s="974"/>
      <c r="NZH312" s="974"/>
      <c r="NZI312" s="974"/>
      <c r="NZJ312" s="974"/>
      <c r="NZK312" s="974"/>
      <c r="NZL312" s="974"/>
      <c r="NZM312" s="974"/>
      <c r="NZN312" s="974"/>
      <c r="NZO312" s="974"/>
      <c r="NZP312" s="974"/>
      <c r="NZQ312" s="974"/>
      <c r="NZR312" s="974"/>
      <c r="NZS312" s="974"/>
      <c r="NZT312" s="974"/>
      <c r="NZU312" s="974"/>
      <c r="NZV312" s="974"/>
      <c r="NZW312" s="974"/>
      <c r="NZX312" s="974"/>
      <c r="NZY312" s="974"/>
      <c r="NZZ312" s="974"/>
      <c r="OAA312" s="974"/>
      <c r="OAB312" s="974"/>
      <c r="OAC312" s="974"/>
      <c r="OAD312" s="974"/>
      <c r="OAE312" s="974"/>
      <c r="OAF312" s="974"/>
      <c r="OAG312" s="974"/>
      <c r="OAH312" s="974"/>
      <c r="OAI312" s="974"/>
      <c r="OAJ312" s="974"/>
      <c r="OAK312" s="974"/>
      <c r="OAL312" s="974"/>
      <c r="OAM312" s="974"/>
      <c r="OAN312" s="974"/>
      <c r="OAO312" s="974"/>
      <c r="OAP312" s="974"/>
      <c r="OAQ312" s="974"/>
      <c r="OAR312" s="974"/>
      <c r="OAS312" s="974"/>
      <c r="OAT312" s="974"/>
      <c r="OAU312" s="974"/>
      <c r="OAV312" s="974"/>
      <c r="OAW312" s="974"/>
      <c r="OAX312" s="974"/>
      <c r="OAY312" s="974"/>
      <c r="OAZ312" s="974"/>
      <c r="OBA312" s="974"/>
      <c r="OBB312" s="974"/>
      <c r="OBC312" s="974"/>
      <c r="OBD312" s="974"/>
      <c r="OBE312" s="974"/>
      <c r="OBF312" s="974"/>
      <c r="OBG312" s="974"/>
      <c r="OBH312" s="974"/>
      <c r="OBI312" s="974"/>
      <c r="OBJ312" s="974"/>
      <c r="OBK312" s="974"/>
      <c r="OBL312" s="974"/>
      <c r="OBM312" s="974"/>
      <c r="OBN312" s="974"/>
      <c r="OBO312" s="974"/>
      <c r="OBP312" s="974"/>
      <c r="OBQ312" s="974"/>
      <c r="OBR312" s="974"/>
      <c r="OBS312" s="974"/>
      <c r="OBT312" s="974"/>
      <c r="OBU312" s="974"/>
      <c r="OBV312" s="974"/>
      <c r="OBW312" s="974"/>
      <c r="OBX312" s="974"/>
      <c r="OBY312" s="974"/>
      <c r="OBZ312" s="974"/>
      <c r="OCA312" s="974"/>
      <c r="OCB312" s="974"/>
      <c r="OCC312" s="974"/>
      <c r="OCD312" s="974"/>
      <c r="OCE312" s="974"/>
      <c r="OCF312" s="974"/>
      <c r="OCG312" s="974"/>
      <c r="OCH312" s="974"/>
      <c r="OCI312" s="974"/>
      <c r="OCJ312" s="974"/>
      <c r="OCK312" s="974"/>
      <c r="OCL312" s="974"/>
      <c r="OCM312" s="974"/>
      <c r="OCN312" s="974"/>
      <c r="OCO312" s="974"/>
      <c r="OCP312" s="974"/>
      <c r="OCQ312" s="974"/>
      <c r="OCR312" s="974"/>
      <c r="OCS312" s="974"/>
      <c r="OCT312" s="974"/>
      <c r="OCU312" s="974"/>
      <c r="OCV312" s="974"/>
      <c r="OCW312" s="974"/>
      <c r="OCX312" s="974"/>
      <c r="OCY312" s="974"/>
      <c r="OCZ312" s="974"/>
      <c r="ODA312" s="974"/>
      <c r="ODB312" s="974"/>
      <c r="ODC312" s="974"/>
      <c r="ODD312" s="974"/>
      <c r="ODE312" s="974"/>
      <c r="ODF312" s="974"/>
      <c r="ODG312" s="974"/>
      <c r="ODH312" s="974"/>
      <c r="ODI312" s="974"/>
      <c r="ODJ312" s="974"/>
      <c r="ODK312" s="974"/>
      <c r="ODL312" s="974"/>
      <c r="ODM312" s="974"/>
      <c r="ODN312" s="974"/>
      <c r="ODO312" s="974"/>
      <c r="ODP312" s="974"/>
      <c r="ODQ312" s="974"/>
      <c r="ODR312" s="974"/>
      <c r="ODS312" s="974"/>
      <c r="ODT312" s="974"/>
      <c r="ODU312" s="974"/>
      <c r="ODV312" s="974"/>
      <c r="ODW312" s="974"/>
      <c r="ODX312" s="974"/>
      <c r="ODY312" s="974"/>
      <c r="ODZ312" s="974"/>
      <c r="OEA312" s="974"/>
      <c r="OEB312" s="974"/>
      <c r="OEC312" s="974"/>
      <c r="OED312" s="974"/>
      <c r="OEE312" s="974"/>
      <c r="OEF312" s="974"/>
      <c r="OEG312" s="974"/>
      <c r="OEH312" s="974"/>
      <c r="OEI312" s="974"/>
      <c r="OEJ312" s="974"/>
      <c r="OEK312" s="974"/>
      <c r="OEL312" s="974"/>
      <c r="OEM312" s="974"/>
      <c r="OEN312" s="974"/>
      <c r="OEO312" s="974"/>
      <c r="OEP312" s="974"/>
      <c r="OEQ312" s="974"/>
      <c r="OER312" s="974"/>
      <c r="OES312" s="974"/>
      <c r="OET312" s="974"/>
      <c r="OEU312" s="974"/>
      <c r="OEV312" s="974"/>
      <c r="OEW312" s="974"/>
      <c r="OEX312" s="974"/>
      <c r="OEY312" s="974"/>
      <c r="OEZ312" s="974"/>
      <c r="OFA312" s="974"/>
      <c r="OFB312" s="974"/>
      <c r="OFC312" s="974"/>
      <c r="OFD312" s="974"/>
      <c r="OFE312" s="974"/>
      <c r="OFF312" s="974"/>
      <c r="OFG312" s="974"/>
      <c r="OFH312" s="974"/>
      <c r="OFI312" s="974"/>
      <c r="OFJ312" s="974"/>
      <c r="OFK312" s="974"/>
      <c r="OFL312" s="974"/>
      <c r="OFM312" s="974"/>
      <c r="OFN312" s="974"/>
      <c r="OFO312" s="974"/>
      <c r="OFP312" s="974"/>
      <c r="OFQ312" s="974"/>
      <c r="OFR312" s="974"/>
      <c r="OFS312" s="974"/>
      <c r="OFT312" s="974"/>
      <c r="OFU312" s="974"/>
      <c r="OFV312" s="974"/>
      <c r="OFW312" s="974"/>
      <c r="OFX312" s="974"/>
      <c r="OFY312" s="974"/>
      <c r="OFZ312" s="974"/>
      <c r="OGA312" s="974"/>
      <c r="OGB312" s="974"/>
      <c r="OGC312" s="974"/>
      <c r="OGD312" s="974"/>
      <c r="OGE312" s="974"/>
      <c r="OGF312" s="974"/>
      <c r="OGG312" s="974"/>
      <c r="OGH312" s="974"/>
      <c r="OGI312" s="974"/>
      <c r="OGJ312" s="974"/>
      <c r="OGK312" s="974"/>
      <c r="OGL312" s="974"/>
      <c r="OGM312" s="974"/>
      <c r="OGN312" s="974"/>
      <c r="OGO312" s="974"/>
      <c r="OGP312" s="974"/>
      <c r="OGQ312" s="974"/>
      <c r="OGR312" s="974"/>
      <c r="OGS312" s="974"/>
      <c r="OGT312" s="974"/>
      <c r="OGU312" s="974"/>
      <c r="OGV312" s="974"/>
      <c r="OGW312" s="974"/>
      <c r="OGX312" s="974"/>
      <c r="OGY312" s="974"/>
      <c r="OGZ312" s="974"/>
      <c r="OHA312" s="974"/>
      <c r="OHB312" s="974"/>
      <c r="OHC312" s="974"/>
      <c r="OHD312" s="974"/>
      <c r="OHE312" s="974"/>
      <c r="OHF312" s="974"/>
      <c r="OHG312" s="974"/>
      <c r="OHH312" s="974"/>
      <c r="OHI312" s="974"/>
      <c r="OHJ312" s="974"/>
      <c r="OHK312" s="974"/>
      <c r="OHL312" s="974"/>
      <c r="OHM312" s="974"/>
      <c r="OHN312" s="974"/>
      <c r="OHO312" s="974"/>
      <c r="OHP312" s="974"/>
      <c r="OHQ312" s="974"/>
      <c r="OHR312" s="974"/>
      <c r="OHS312" s="974"/>
      <c r="OHT312" s="974"/>
      <c r="OHU312" s="974"/>
      <c r="OHV312" s="974"/>
      <c r="OHW312" s="974"/>
      <c r="OHX312" s="974"/>
      <c r="OHY312" s="974"/>
      <c r="OHZ312" s="974"/>
      <c r="OIA312" s="974"/>
      <c r="OIB312" s="974"/>
      <c r="OIC312" s="974"/>
      <c r="OID312" s="974"/>
      <c r="OIE312" s="974"/>
      <c r="OIF312" s="974"/>
      <c r="OIG312" s="974"/>
      <c r="OIH312" s="974"/>
      <c r="OII312" s="974"/>
      <c r="OIJ312" s="974"/>
      <c r="OIK312" s="974"/>
      <c r="OIL312" s="974"/>
      <c r="OIM312" s="974"/>
      <c r="OIN312" s="974"/>
      <c r="OIO312" s="974"/>
      <c r="OIP312" s="974"/>
      <c r="OIQ312" s="974"/>
      <c r="OIR312" s="974"/>
      <c r="OIS312" s="974"/>
      <c r="OIT312" s="974"/>
      <c r="OIU312" s="974"/>
      <c r="OIV312" s="974"/>
      <c r="OIW312" s="974"/>
      <c r="OIX312" s="974"/>
      <c r="OIY312" s="974"/>
      <c r="OIZ312" s="974"/>
      <c r="OJA312" s="974"/>
      <c r="OJB312" s="974"/>
      <c r="OJC312" s="974"/>
      <c r="OJD312" s="974"/>
      <c r="OJE312" s="974"/>
      <c r="OJF312" s="974"/>
      <c r="OJG312" s="974"/>
      <c r="OJH312" s="974"/>
      <c r="OJI312" s="974"/>
      <c r="OJJ312" s="974"/>
      <c r="OJK312" s="974"/>
      <c r="OJL312" s="974"/>
      <c r="OJM312" s="974"/>
      <c r="OJN312" s="974"/>
      <c r="OJO312" s="974"/>
      <c r="OJP312" s="974"/>
      <c r="OJQ312" s="974"/>
      <c r="OJR312" s="974"/>
      <c r="OJS312" s="974"/>
      <c r="OJT312" s="974"/>
      <c r="OJU312" s="974"/>
      <c r="OJV312" s="974"/>
      <c r="OJW312" s="974"/>
      <c r="OJX312" s="974"/>
      <c r="OJY312" s="974"/>
      <c r="OJZ312" s="974"/>
      <c r="OKA312" s="974"/>
      <c r="OKB312" s="974"/>
      <c r="OKC312" s="974"/>
      <c r="OKD312" s="974"/>
      <c r="OKE312" s="974"/>
      <c r="OKF312" s="974"/>
      <c r="OKG312" s="974"/>
      <c r="OKH312" s="974"/>
      <c r="OKI312" s="974"/>
      <c r="OKJ312" s="974"/>
      <c r="OKK312" s="974"/>
      <c r="OKL312" s="974"/>
      <c r="OKM312" s="974"/>
      <c r="OKN312" s="974"/>
      <c r="OKO312" s="974"/>
      <c r="OKP312" s="974"/>
      <c r="OKQ312" s="974"/>
      <c r="OKR312" s="974"/>
      <c r="OKS312" s="974"/>
      <c r="OKT312" s="974"/>
      <c r="OKU312" s="974"/>
      <c r="OKV312" s="974"/>
      <c r="OKW312" s="974"/>
      <c r="OKX312" s="974"/>
      <c r="OKY312" s="974"/>
      <c r="OKZ312" s="974"/>
      <c r="OLA312" s="974"/>
      <c r="OLB312" s="974"/>
      <c r="OLC312" s="974"/>
      <c r="OLD312" s="974"/>
      <c r="OLE312" s="974"/>
      <c r="OLF312" s="974"/>
      <c r="OLG312" s="974"/>
      <c r="OLH312" s="974"/>
      <c r="OLI312" s="974"/>
      <c r="OLJ312" s="974"/>
      <c r="OLK312" s="974"/>
      <c r="OLL312" s="974"/>
      <c r="OLM312" s="974"/>
      <c r="OLN312" s="974"/>
      <c r="OLO312" s="974"/>
      <c r="OLP312" s="974"/>
      <c r="OLQ312" s="974"/>
      <c r="OLR312" s="974"/>
      <c r="OLS312" s="974"/>
      <c r="OLT312" s="974"/>
      <c r="OLU312" s="974"/>
      <c r="OLV312" s="974"/>
      <c r="OLW312" s="974"/>
      <c r="OLX312" s="974"/>
      <c r="OLY312" s="974"/>
      <c r="OLZ312" s="974"/>
      <c r="OMA312" s="974"/>
      <c r="OMB312" s="974"/>
      <c r="OMC312" s="974"/>
      <c r="OMD312" s="974"/>
      <c r="OME312" s="974"/>
      <c r="OMF312" s="974"/>
      <c r="OMG312" s="974"/>
      <c r="OMH312" s="974"/>
      <c r="OMI312" s="974"/>
      <c r="OMJ312" s="974"/>
      <c r="OMK312" s="974"/>
      <c r="OML312" s="974"/>
      <c r="OMM312" s="974"/>
      <c r="OMN312" s="974"/>
      <c r="OMO312" s="974"/>
      <c r="OMP312" s="974"/>
      <c r="OMQ312" s="974"/>
      <c r="OMR312" s="974"/>
      <c r="OMS312" s="974"/>
      <c r="OMT312" s="974"/>
      <c r="OMU312" s="974"/>
      <c r="OMV312" s="974"/>
      <c r="OMW312" s="974"/>
      <c r="OMX312" s="974"/>
      <c r="OMY312" s="974"/>
      <c r="OMZ312" s="974"/>
      <c r="ONA312" s="974"/>
      <c r="ONB312" s="974"/>
      <c r="ONC312" s="974"/>
      <c r="OND312" s="974"/>
      <c r="ONE312" s="974"/>
      <c r="ONF312" s="974"/>
      <c r="ONG312" s="974"/>
      <c r="ONH312" s="974"/>
      <c r="ONI312" s="974"/>
      <c r="ONJ312" s="974"/>
      <c r="ONK312" s="974"/>
      <c r="ONL312" s="974"/>
      <c r="ONM312" s="974"/>
      <c r="ONN312" s="974"/>
      <c r="ONO312" s="974"/>
      <c r="ONP312" s="974"/>
      <c r="ONQ312" s="974"/>
      <c r="ONR312" s="974"/>
      <c r="ONS312" s="974"/>
      <c r="ONT312" s="974"/>
      <c r="ONU312" s="974"/>
      <c r="ONV312" s="974"/>
      <c r="ONW312" s="974"/>
      <c r="ONX312" s="974"/>
      <c r="ONY312" s="974"/>
      <c r="ONZ312" s="974"/>
      <c r="OOA312" s="974"/>
      <c r="OOB312" s="974"/>
      <c r="OOC312" s="974"/>
      <c r="OOD312" s="974"/>
      <c r="OOE312" s="974"/>
      <c r="OOF312" s="974"/>
      <c r="OOG312" s="974"/>
      <c r="OOH312" s="974"/>
      <c r="OOI312" s="974"/>
      <c r="OOJ312" s="974"/>
      <c r="OOK312" s="974"/>
      <c r="OOL312" s="974"/>
      <c r="OOM312" s="974"/>
      <c r="OON312" s="974"/>
      <c r="OOO312" s="974"/>
      <c r="OOP312" s="974"/>
      <c r="OOQ312" s="974"/>
      <c r="OOR312" s="974"/>
      <c r="OOS312" s="974"/>
      <c r="OOT312" s="974"/>
      <c r="OOU312" s="974"/>
      <c r="OOV312" s="974"/>
      <c r="OOW312" s="974"/>
      <c r="OOX312" s="974"/>
      <c r="OOY312" s="974"/>
      <c r="OOZ312" s="974"/>
      <c r="OPA312" s="974"/>
      <c r="OPB312" s="974"/>
      <c r="OPC312" s="974"/>
      <c r="OPD312" s="974"/>
      <c r="OPE312" s="974"/>
      <c r="OPF312" s="974"/>
      <c r="OPG312" s="974"/>
      <c r="OPH312" s="974"/>
      <c r="OPI312" s="974"/>
      <c r="OPJ312" s="974"/>
      <c r="OPK312" s="974"/>
      <c r="OPL312" s="974"/>
      <c r="OPM312" s="974"/>
      <c r="OPN312" s="974"/>
      <c r="OPO312" s="974"/>
      <c r="OPP312" s="974"/>
      <c r="OPQ312" s="974"/>
      <c r="OPR312" s="974"/>
      <c r="OPS312" s="974"/>
      <c r="OPT312" s="974"/>
      <c r="OPU312" s="974"/>
      <c r="OPV312" s="974"/>
      <c r="OPW312" s="974"/>
      <c r="OPX312" s="974"/>
      <c r="OPY312" s="974"/>
      <c r="OPZ312" s="974"/>
      <c r="OQA312" s="974"/>
      <c r="OQB312" s="974"/>
      <c r="OQC312" s="974"/>
      <c r="OQD312" s="974"/>
      <c r="OQE312" s="974"/>
      <c r="OQF312" s="974"/>
      <c r="OQG312" s="974"/>
      <c r="OQH312" s="974"/>
      <c r="OQI312" s="974"/>
      <c r="OQJ312" s="974"/>
      <c r="OQK312" s="974"/>
      <c r="OQL312" s="974"/>
      <c r="OQM312" s="974"/>
      <c r="OQN312" s="974"/>
      <c r="OQO312" s="974"/>
      <c r="OQP312" s="974"/>
      <c r="OQQ312" s="974"/>
      <c r="OQR312" s="974"/>
      <c r="OQS312" s="974"/>
      <c r="OQT312" s="974"/>
      <c r="OQU312" s="974"/>
      <c r="OQV312" s="974"/>
      <c r="OQW312" s="974"/>
      <c r="OQX312" s="974"/>
      <c r="OQY312" s="974"/>
      <c r="OQZ312" s="974"/>
      <c r="ORA312" s="974"/>
      <c r="ORB312" s="974"/>
      <c r="ORC312" s="974"/>
      <c r="ORD312" s="974"/>
      <c r="ORE312" s="974"/>
      <c r="ORF312" s="974"/>
      <c r="ORG312" s="974"/>
      <c r="ORH312" s="974"/>
      <c r="ORI312" s="974"/>
      <c r="ORJ312" s="974"/>
      <c r="ORK312" s="974"/>
      <c r="ORL312" s="974"/>
      <c r="ORM312" s="974"/>
      <c r="ORN312" s="974"/>
      <c r="ORO312" s="974"/>
      <c r="ORP312" s="974"/>
      <c r="ORQ312" s="974"/>
      <c r="ORR312" s="974"/>
      <c r="ORS312" s="974"/>
      <c r="ORT312" s="974"/>
      <c r="ORU312" s="974"/>
      <c r="ORV312" s="974"/>
      <c r="ORW312" s="974"/>
      <c r="ORX312" s="974"/>
      <c r="ORY312" s="974"/>
      <c r="ORZ312" s="974"/>
      <c r="OSA312" s="974"/>
      <c r="OSB312" s="974"/>
      <c r="OSC312" s="974"/>
      <c r="OSD312" s="974"/>
      <c r="OSE312" s="974"/>
      <c r="OSF312" s="974"/>
      <c r="OSG312" s="974"/>
      <c r="OSH312" s="974"/>
      <c r="OSI312" s="974"/>
      <c r="OSJ312" s="974"/>
      <c r="OSK312" s="974"/>
      <c r="OSL312" s="974"/>
      <c r="OSM312" s="974"/>
      <c r="OSN312" s="974"/>
      <c r="OSO312" s="974"/>
      <c r="OSP312" s="974"/>
      <c r="OSQ312" s="974"/>
      <c r="OSR312" s="974"/>
      <c r="OSS312" s="974"/>
      <c r="OST312" s="974"/>
      <c r="OSU312" s="974"/>
      <c r="OSV312" s="974"/>
      <c r="OSW312" s="974"/>
      <c r="OSX312" s="974"/>
      <c r="OSY312" s="974"/>
      <c r="OSZ312" s="974"/>
      <c r="OTA312" s="974"/>
      <c r="OTB312" s="974"/>
      <c r="OTC312" s="974"/>
      <c r="OTD312" s="974"/>
      <c r="OTE312" s="974"/>
      <c r="OTF312" s="974"/>
      <c r="OTG312" s="974"/>
      <c r="OTH312" s="974"/>
      <c r="OTI312" s="974"/>
      <c r="OTJ312" s="974"/>
      <c r="OTK312" s="974"/>
      <c r="OTL312" s="974"/>
      <c r="OTM312" s="974"/>
      <c r="OTN312" s="974"/>
      <c r="OTO312" s="974"/>
      <c r="OTP312" s="974"/>
      <c r="OTQ312" s="974"/>
      <c r="OTR312" s="974"/>
      <c r="OTS312" s="974"/>
      <c r="OTT312" s="974"/>
      <c r="OTU312" s="974"/>
      <c r="OTV312" s="974"/>
      <c r="OTW312" s="974"/>
      <c r="OTX312" s="974"/>
      <c r="OTY312" s="974"/>
      <c r="OTZ312" s="974"/>
      <c r="OUA312" s="974"/>
      <c r="OUB312" s="974"/>
      <c r="OUC312" s="974"/>
      <c r="OUD312" s="974"/>
      <c r="OUE312" s="974"/>
      <c r="OUF312" s="974"/>
      <c r="OUG312" s="974"/>
      <c r="OUH312" s="974"/>
      <c r="OUI312" s="974"/>
      <c r="OUJ312" s="974"/>
      <c r="OUK312" s="974"/>
      <c r="OUL312" s="974"/>
      <c r="OUM312" s="974"/>
      <c r="OUN312" s="974"/>
      <c r="OUO312" s="974"/>
      <c r="OUP312" s="974"/>
      <c r="OUQ312" s="974"/>
      <c r="OUR312" s="974"/>
      <c r="OUS312" s="974"/>
      <c r="OUT312" s="974"/>
      <c r="OUU312" s="974"/>
      <c r="OUV312" s="974"/>
      <c r="OUW312" s="974"/>
      <c r="OUX312" s="974"/>
      <c r="OUY312" s="974"/>
      <c r="OUZ312" s="974"/>
      <c r="OVA312" s="974"/>
      <c r="OVB312" s="974"/>
      <c r="OVC312" s="974"/>
      <c r="OVD312" s="974"/>
      <c r="OVE312" s="974"/>
      <c r="OVF312" s="974"/>
      <c r="OVG312" s="974"/>
      <c r="OVH312" s="974"/>
      <c r="OVI312" s="974"/>
      <c r="OVJ312" s="974"/>
      <c r="OVK312" s="974"/>
      <c r="OVL312" s="974"/>
      <c r="OVM312" s="974"/>
      <c r="OVN312" s="974"/>
      <c r="OVO312" s="974"/>
      <c r="OVP312" s="974"/>
      <c r="OVQ312" s="974"/>
      <c r="OVR312" s="974"/>
      <c r="OVS312" s="974"/>
      <c r="OVT312" s="974"/>
      <c r="OVU312" s="974"/>
      <c r="OVV312" s="974"/>
      <c r="OVW312" s="974"/>
      <c r="OVX312" s="974"/>
      <c r="OVY312" s="974"/>
      <c r="OVZ312" s="974"/>
      <c r="OWA312" s="974"/>
      <c r="OWB312" s="974"/>
      <c r="OWC312" s="974"/>
      <c r="OWD312" s="974"/>
      <c r="OWE312" s="974"/>
      <c r="OWF312" s="974"/>
      <c r="OWG312" s="974"/>
      <c r="OWH312" s="974"/>
      <c r="OWI312" s="974"/>
      <c r="OWJ312" s="974"/>
      <c r="OWK312" s="974"/>
      <c r="OWL312" s="974"/>
      <c r="OWM312" s="974"/>
      <c r="OWN312" s="974"/>
      <c r="OWO312" s="974"/>
      <c r="OWP312" s="974"/>
      <c r="OWQ312" s="974"/>
      <c r="OWR312" s="974"/>
      <c r="OWS312" s="974"/>
      <c r="OWT312" s="974"/>
      <c r="OWU312" s="974"/>
      <c r="OWV312" s="974"/>
      <c r="OWW312" s="974"/>
      <c r="OWX312" s="974"/>
      <c r="OWY312" s="974"/>
      <c r="OWZ312" s="974"/>
      <c r="OXA312" s="974"/>
      <c r="OXB312" s="974"/>
      <c r="OXC312" s="974"/>
      <c r="OXD312" s="974"/>
      <c r="OXE312" s="974"/>
      <c r="OXF312" s="974"/>
      <c r="OXG312" s="974"/>
      <c r="OXH312" s="974"/>
      <c r="OXI312" s="974"/>
      <c r="OXJ312" s="974"/>
      <c r="OXK312" s="974"/>
      <c r="OXL312" s="974"/>
      <c r="OXM312" s="974"/>
      <c r="OXN312" s="974"/>
      <c r="OXO312" s="974"/>
      <c r="OXP312" s="974"/>
      <c r="OXQ312" s="974"/>
      <c r="OXR312" s="974"/>
      <c r="OXS312" s="974"/>
      <c r="OXT312" s="974"/>
      <c r="OXU312" s="974"/>
      <c r="OXV312" s="974"/>
      <c r="OXW312" s="974"/>
      <c r="OXX312" s="974"/>
      <c r="OXY312" s="974"/>
      <c r="OXZ312" s="974"/>
      <c r="OYA312" s="974"/>
      <c r="OYB312" s="974"/>
      <c r="OYC312" s="974"/>
      <c r="OYD312" s="974"/>
      <c r="OYE312" s="974"/>
      <c r="OYF312" s="974"/>
      <c r="OYG312" s="974"/>
      <c r="OYH312" s="974"/>
      <c r="OYI312" s="974"/>
      <c r="OYJ312" s="974"/>
      <c r="OYK312" s="974"/>
      <c r="OYL312" s="974"/>
      <c r="OYM312" s="974"/>
      <c r="OYN312" s="974"/>
      <c r="OYO312" s="974"/>
      <c r="OYP312" s="974"/>
      <c r="OYQ312" s="974"/>
      <c r="OYR312" s="974"/>
      <c r="OYS312" s="974"/>
      <c r="OYT312" s="974"/>
      <c r="OYU312" s="974"/>
      <c r="OYV312" s="974"/>
      <c r="OYW312" s="974"/>
      <c r="OYX312" s="974"/>
      <c r="OYY312" s="974"/>
      <c r="OYZ312" s="974"/>
      <c r="OZA312" s="974"/>
      <c r="OZB312" s="974"/>
      <c r="OZC312" s="974"/>
      <c r="OZD312" s="974"/>
      <c r="OZE312" s="974"/>
      <c r="OZF312" s="974"/>
      <c r="OZG312" s="974"/>
      <c r="OZH312" s="974"/>
      <c r="OZI312" s="974"/>
      <c r="OZJ312" s="974"/>
      <c r="OZK312" s="974"/>
      <c r="OZL312" s="974"/>
      <c r="OZM312" s="974"/>
      <c r="OZN312" s="974"/>
      <c r="OZO312" s="974"/>
      <c r="OZP312" s="974"/>
      <c r="OZQ312" s="974"/>
      <c r="OZR312" s="974"/>
      <c r="OZS312" s="974"/>
      <c r="OZT312" s="974"/>
      <c r="OZU312" s="974"/>
      <c r="OZV312" s="974"/>
      <c r="OZW312" s="974"/>
      <c r="OZX312" s="974"/>
      <c r="OZY312" s="974"/>
      <c r="OZZ312" s="974"/>
      <c r="PAA312" s="974"/>
      <c r="PAB312" s="974"/>
      <c r="PAC312" s="974"/>
      <c r="PAD312" s="974"/>
      <c r="PAE312" s="974"/>
      <c r="PAF312" s="974"/>
      <c r="PAG312" s="974"/>
      <c r="PAH312" s="974"/>
      <c r="PAI312" s="974"/>
      <c r="PAJ312" s="974"/>
      <c r="PAK312" s="974"/>
      <c r="PAL312" s="974"/>
      <c r="PAM312" s="974"/>
      <c r="PAN312" s="974"/>
      <c r="PAO312" s="974"/>
      <c r="PAP312" s="974"/>
      <c r="PAQ312" s="974"/>
      <c r="PAR312" s="974"/>
      <c r="PAS312" s="974"/>
      <c r="PAT312" s="974"/>
      <c r="PAU312" s="974"/>
      <c r="PAV312" s="974"/>
      <c r="PAW312" s="974"/>
      <c r="PAX312" s="974"/>
      <c r="PAY312" s="974"/>
      <c r="PAZ312" s="974"/>
      <c r="PBA312" s="974"/>
      <c r="PBB312" s="974"/>
      <c r="PBC312" s="974"/>
      <c r="PBD312" s="974"/>
      <c r="PBE312" s="974"/>
      <c r="PBF312" s="974"/>
      <c r="PBG312" s="974"/>
      <c r="PBH312" s="974"/>
      <c r="PBI312" s="974"/>
      <c r="PBJ312" s="974"/>
      <c r="PBK312" s="974"/>
      <c r="PBL312" s="974"/>
      <c r="PBM312" s="974"/>
      <c r="PBN312" s="974"/>
      <c r="PBO312" s="974"/>
      <c r="PBP312" s="974"/>
      <c r="PBQ312" s="974"/>
      <c r="PBR312" s="974"/>
      <c r="PBS312" s="974"/>
      <c r="PBT312" s="974"/>
      <c r="PBU312" s="974"/>
      <c r="PBV312" s="974"/>
      <c r="PBW312" s="974"/>
      <c r="PBX312" s="974"/>
      <c r="PBY312" s="974"/>
      <c r="PBZ312" s="974"/>
      <c r="PCA312" s="974"/>
      <c r="PCB312" s="974"/>
      <c r="PCC312" s="974"/>
      <c r="PCD312" s="974"/>
      <c r="PCE312" s="974"/>
      <c r="PCF312" s="974"/>
      <c r="PCG312" s="974"/>
      <c r="PCH312" s="974"/>
      <c r="PCI312" s="974"/>
      <c r="PCJ312" s="974"/>
      <c r="PCK312" s="974"/>
      <c r="PCL312" s="974"/>
      <c r="PCM312" s="974"/>
      <c r="PCN312" s="974"/>
      <c r="PCO312" s="974"/>
      <c r="PCP312" s="974"/>
      <c r="PCQ312" s="974"/>
      <c r="PCR312" s="974"/>
      <c r="PCS312" s="974"/>
      <c r="PCT312" s="974"/>
      <c r="PCU312" s="974"/>
      <c r="PCV312" s="974"/>
      <c r="PCW312" s="974"/>
      <c r="PCX312" s="974"/>
      <c r="PCY312" s="974"/>
      <c r="PCZ312" s="974"/>
      <c r="PDA312" s="974"/>
      <c r="PDB312" s="974"/>
      <c r="PDC312" s="974"/>
      <c r="PDD312" s="974"/>
      <c r="PDE312" s="974"/>
      <c r="PDF312" s="974"/>
      <c r="PDG312" s="974"/>
      <c r="PDH312" s="974"/>
      <c r="PDI312" s="974"/>
      <c r="PDJ312" s="974"/>
      <c r="PDK312" s="974"/>
      <c r="PDL312" s="974"/>
      <c r="PDM312" s="974"/>
      <c r="PDN312" s="974"/>
      <c r="PDO312" s="974"/>
      <c r="PDP312" s="974"/>
      <c r="PDQ312" s="974"/>
      <c r="PDR312" s="974"/>
      <c r="PDS312" s="974"/>
      <c r="PDT312" s="974"/>
      <c r="PDU312" s="974"/>
      <c r="PDV312" s="974"/>
      <c r="PDW312" s="974"/>
      <c r="PDX312" s="974"/>
      <c r="PDY312" s="974"/>
      <c r="PDZ312" s="974"/>
      <c r="PEA312" s="974"/>
      <c r="PEB312" s="974"/>
      <c r="PEC312" s="974"/>
      <c r="PED312" s="974"/>
      <c r="PEE312" s="974"/>
      <c r="PEF312" s="974"/>
      <c r="PEG312" s="974"/>
      <c r="PEH312" s="974"/>
      <c r="PEI312" s="974"/>
      <c r="PEJ312" s="974"/>
      <c r="PEK312" s="974"/>
      <c r="PEL312" s="974"/>
      <c r="PEM312" s="974"/>
      <c r="PEN312" s="974"/>
      <c r="PEO312" s="974"/>
      <c r="PEP312" s="974"/>
      <c r="PEQ312" s="974"/>
      <c r="PER312" s="974"/>
      <c r="PES312" s="974"/>
      <c r="PET312" s="974"/>
      <c r="PEU312" s="974"/>
      <c r="PEV312" s="974"/>
      <c r="PEW312" s="974"/>
      <c r="PEX312" s="974"/>
      <c r="PEY312" s="974"/>
      <c r="PEZ312" s="974"/>
      <c r="PFA312" s="974"/>
      <c r="PFB312" s="974"/>
      <c r="PFC312" s="974"/>
      <c r="PFD312" s="974"/>
      <c r="PFE312" s="974"/>
      <c r="PFF312" s="974"/>
      <c r="PFG312" s="974"/>
      <c r="PFH312" s="974"/>
      <c r="PFI312" s="974"/>
      <c r="PFJ312" s="974"/>
      <c r="PFK312" s="974"/>
      <c r="PFL312" s="974"/>
      <c r="PFM312" s="974"/>
      <c r="PFN312" s="974"/>
      <c r="PFO312" s="974"/>
      <c r="PFP312" s="974"/>
      <c r="PFQ312" s="974"/>
      <c r="PFR312" s="974"/>
      <c r="PFS312" s="974"/>
      <c r="PFT312" s="974"/>
      <c r="PFU312" s="974"/>
      <c r="PFV312" s="974"/>
      <c r="PFW312" s="974"/>
      <c r="PFX312" s="974"/>
      <c r="PFY312" s="974"/>
      <c r="PFZ312" s="974"/>
      <c r="PGA312" s="974"/>
      <c r="PGB312" s="974"/>
      <c r="PGC312" s="974"/>
      <c r="PGD312" s="974"/>
      <c r="PGE312" s="974"/>
      <c r="PGF312" s="974"/>
      <c r="PGG312" s="974"/>
      <c r="PGH312" s="974"/>
      <c r="PGI312" s="974"/>
      <c r="PGJ312" s="974"/>
      <c r="PGK312" s="974"/>
      <c r="PGL312" s="974"/>
      <c r="PGM312" s="974"/>
      <c r="PGN312" s="974"/>
      <c r="PGO312" s="974"/>
      <c r="PGP312" s="974"/>
      <c r="PGQ312" s="974"/>
      <c r="PGR312" s="974"/>
      <c r="PGS312" s="974"/>
      <c r="PGT312" s="974"/>
      <c r="PGU312" s="974"/>
      <c r="PGV312" s="974"/>
      <c r="PGW312" s="974"/>
      <c r="PGX312" s="974"/>
      <c r="PGY312" s="974"/>
      <c r="PGZ312" s="974"/>
      <c r="PHA312" s="974"/>
      <c r="PHB312" s="974"/>
      <c r="PHC312" s="974"/>
      <c r="PHD312" s="974"/>
      <c r="PHE312" s="974"/>
      <c r="PHF312" s="974"/>
      <c r="PHG312" s="974"/>
      <c r="PHH312" s="974"/>
      <c r="PHI312" s="974"/>
      <c r="PHJ312" s="974"/>
      <c r="PHK312" s="974"/>
      <c r="PHL312" s="974"/>
      <c r="PHM312" s="974"/>
      <c r="PHN312" s="974"/>
      <c r="PHO312" s="974"/>
      <c r="PHP312" s="974"/>
      <c r="PHQ312" s="974"/>
      <c r="PHR312" s="974"/>
      <c r="PHS312" s="974"/>
      <c r="PHT312" s="974"/>
      <c r="PHU312" s="974"/>
      <c r="PHV312" s="974"/>
      <c r="PHW312" s="974"/>
      <c r="PHX312" s="974"/>
      <c r="PHY312" s="974"/>
      <c r="PHZ312" s="974"/>
      <c r="PIA312" s="974"/>
      <c r="PIB312" s="974"/>
      <c r="PIC312" s="974"/>
      <c r="PID312" s="974"/>
      <c r="PIE312" s="974"/>
      <c r="PIF312" s="974"/>
      <c r="PIG312" s="974"/>
      <c r="PIH312" s="974"/>
      <c r="PII312" s="974"/>
      <c r="PIJ312" s="974"/>
      <c r="PIK312" s="974"/>
      <c r="PIL312" s="974"/>
      <c r="PIM312" s="974"/>
      <c r="PIN312" s="974"/>
      <c r="PIO312" s="974"/>
      <c r="PIP312" s="974"/>
      <c r="PIQ312" s="974"/>
      <c r="PIR312" s="974"/>
      <c r="PIS312" s="974"/>
      <c r="PIT312" s="974"/>
      <c r="PIU312" s="974"/>
      <c r="PIV312" s="974"/>
      <c r="PIW312" s="974"/>
      <c r="PIX312" s="974"/>
      <c r="PIY312" s="974"/>
      <c r="PIZ312" s="974"/>
      <c r="PJA312" s="974"/>
      <c r="PJB312" s="974"/>
      <c r="PJC312" s="974"/>
      <c r="PJD312" s="974"/>
      <c r="PJE312" s="974"/>
      <c r="PJF312" s="974"/>
      <c r="PJG312" s="974"/>
      <c r="PJH312" s="974"/>
      <c r="PJI312" s="974"/>
      <c r="PJJ312" s="974"/>
      <c r="PJK312" s="974"/>
      <c r="PJL312" s="974"/>
      <c r="PJM312" s="974"/>
      <c r="PJN312" s="974"/>
      <c r="PJO312" s="974"/>
      <c r="PJP312" s="974"/>
      <c r="PJQ312" s="974"/>
      <c r="PJR312" s="974"/>
      <c r="PJS312" s="974"/>
      <c r="PJT312" s="974"/>
      <c r="PJU312" s="974"/>
      <c r="PJV312" s="974"/>
      <c r="PJW312" s="974"/>
      <c r="PJX312" s="974"/>
      <c r="PJY312" s="974"/>
      <c r="PJZ312" s="974"/>
      <c r="PKA312" s="974"/>
      <c r="PKB312" s="974"/>
      <c r="PKC312" s="974"/>
      <c r="PKD312" s="974"/>
      <c r="PKE312" s="974"/>
      <c r="PKF312" s="974"/>
      <c r="PKG312" s="974"/>
      <c r="PKH312" s="974"/>
      <c r="PKI312" s="974"/>
      <c r="PKJ312" s="974"/>
      <c r="PKK312" s="974"/>
      <c r="PKL312" s="974"/>
      <c r="PKM312" s="974"/>
      <c r="PKN312" s="974"/>
      <c r="PKO312" s="974"/>
      <c r="PKP312" s="974"/>
      <c r="PKQ312" s="974"/>
      <c r="PKR312" s="974"/>
      <c r="PKS312" s="974"/>
      <c r="PKT312" s="974"/>
      <c r="PKU312" s="974"/>
      <c r="PKV312" s="974"/>
      <c r="PKW312" s="974"/>
      <c r="PKX312" s="974"/>
      <c r="PKY312" s="974"/>
      <c r="PKZ312" s="974"/>
      <c r="PLA312" s="974"/>
      <c r="PLB312" s="974"/>
      <c r="PLC312" s="974"/>
      <c r="PLD312" s="974"/>
      <c r="PLE312" s="974"/>
      <c r="PLF312" s="974"/>
      <c r="PLG312" s="974"/>
      <c r="PLH312" s="974"/>
      <c r="PLI312" s="974"/>
      <c r="PLJ312" s="974"/>
      <c r="PLK312" s="974"/>
      <c r="PLL312" s="974"/>
      <c r="PLM312" s="974"/>
      <c r="PLN312" s="974"/>
      <c r="PLO312" s="974"/>
      <c r="PLP312" s="974"/>
      <c r="PLQ312" s="974"/>
      <c r="PLR312" s="974"/>
      <c r="PLS312" s="974"/>
      <c r="PLT312" s="974"/>
      <c r="PLU312" s="974"/>
      <c r="PLV312" s="974"/>
      <c r="PLW312" s="974"/>
      <c r="PLX312" s="974"/>
      <c r="PLY312" s="974"/>
      <c r="PLZ312" s="974"/>
      <c r="PMA312" s="974"/>
      <c r="PMB312" s="974"/>
      <c r="PMC312" s="974"/>
      <c r="PMD312" s="974"/>
      <c r="PME312" s="974"/>
      <c r="PMF312" s="974"/>
      <c r="PMG312" s="974"/>
      <c r="PMH312" s="974"/>
      <c r="PMI312" s="974"/>
      <c r="PMJ312" s="974"/>
      <c r="PMK312" s="974"/>
      <c r="PML312" s="974"/>
      <c r="PMM312" s="974"/>
      <c r="PMN312" s="974"/>
      <c r="PMO312" s="974"/>
      <c r="PMP312" s="974"/>
      <c r="PMQ312" s="974"/>
      <c r="PMR312" s="974"/>
      <c r="PMS312" s="974"/>
      <c r="PMT312" s="974"/>
      <c r="PMU312" s="974"/>
      <c r="PMV312" s="974"/>
      <c r="PMW312" s="974"/>
      <c r="PMX312" s="974"/>
      <c r="PMY312" s="974"/>
      <c r="PMZ312" s="974"/>
      <c r="PNA312" s="974"/>
      <c r="PNB312" s="974"/>
      <c r="PNC312" s="974"/>
      <c r="PND312" s="974"/>
      <c r="PNE312" s="974"/>
      <c r="PNF312" s="974"/>
      <c r="PNG312" s="974"/>
      <c r="PNH312" s="974"/>
      <c r="PNI312" s="974"/>
      <c r="PNJ312" s="974"/>
      <c r="PNK312" s="974"/>
      <c r="PNL312" s="974"/>
      <c r="PNM312" s="974"/>
      <c r="PNN312" s="974"/>
      <c r="PNO312" s="974"/>
      <c r="PNP312" s="974"/>
      <c r="PNQ312" s="974"/>
      <c r="PNR312" s="974"/>
      <c r="PNS312" s="974"/>
      <c r="PNT312" s="974"/>
      <c r="PNU312" s="974"/>
      <c r="PNV312" s="974"/>
      <c r="PNW312" s="974"/>
      <c r="PNX312" s="974"/>
      <c r="PNY312" s="974"/>
      <c r="PNZ312" s="974"/>
      <c r="POA312" s="974"/>
      <c r="POB312" s="974"/>
      <c r="POC312" s="974"/>
      <c r="POD312" s="974"/>
      <c r="POE312" s="974"/>
      <c r="POF312" s="974"/>
      <c r="POG312" s="974"/>
      <c r="POH312" s="974"/>
      <c r="POI312" s="974"/>
      <c r="POJ312" s="974"/>
      <c r="POK312" s="974"/>
      <c r="POL312" s="974"/>
      <c r="POM312" s="974"/>
      <c r="PON312" s="974"/>
      <c r="POO312" s="974"/>
      <c r="POP312" s="974"/>
      <c r="POQ312" s="974"/>
      <c r="POR312" s="974"/>
      <c r="POS312" s="974"/>
      <c r="POT312" s="974"/>
      <c r="POU312" s="974"/>
      <c r="POV312" s="974"/>
      <c r="POW312" s="974"/>
      <c r="POX312" s="974"/>
      <c r="POY312" s="974"/>
      <c r="POZ312" s="974"/>
      <c r="PPA312" s="974"/>
      <c r="PPB312" s="974"/>
      <c r="PPC312" s="974"/>
      <c r="PPD312" s="974"/>
      <c r="PPE312" s="974"/>
      <c r="PPF312" s="974"/>
      <c r="PPG312" s="974"/>
      <c r="PPH312" s="974"/>
      <c r="PPI312" s="974"/>
      <c r="PPJ312" s="974"/>
      <c r="PPK312" s="974"/>
      <c r="PPL312" s="974"/>
      <c r="PPM312" s="974"/>
      <c r="PPN312" s="974"/>
      <c r="PPO312" s="974"/>
      <c r="PPP312" s="974"/>
      <c r="PPQ312" s="974"/>
      <c r="PPR312" s="974"/>
      <c r="PPS312" s="974"/>
      <c r="PPT312" s="974"/>
      <c r="PPU312" s="974"/>
      <c r="PPV312" s="974"/>
      <c r="PPW312" s="974"/>
      <c r="PPX312" s="974"/>
      <c r="PPY312" s="974"/>
      <c r="PPZ312" s="974"/>
      <c r="PQA312" s="974"/>
      <c r="PQB312" s="974"/>
      <c r="PQC312" s="974"/>
      <c r="PQD312" s="974"/>
      <c r="PQE312" s="974"/>
      <c r="PQF312" s="974"/>
      <c r="PQG312" s="974"/>
      <c r="PQH312" s="974"/>
      <c r="PQI312" s="974"/>
      <c r="PQJ312" s="974"/>
      <c r="PQK312" s="974"/>
      <c r="PQL312" s="974"/>
      <c r="PQM312" s="974"/>
      <c r="PQN312" s="974"/>
      <c r="PQO312" s="974"/>
      <c r="PQP312" s="974"/>
      <c r="PQQ312" s="974"/>
      <c r="PQR312" s="974"/>
      <c r="PQS312" s="974"/>
      <c r="PQT312" s="974"/>
      <c r="PQU312" s="974"/>
      <c r="PQV312" s="974"/>
      <c r="PQW312" s="974"/>
      <c r="PQX312" s="974"/>
      <c r="PQY312" s="974"/>
      <c r="PQZ312" s="974"/>
      <c r="PRA312" s="974"/>
      <c r="PRB312" s="974"/>
      <c r="PRC312" s="974"/>
      <c r="PRD312" s="974"/>
      <c r="PRE312" s="974"/>
      <c r="PRF312" s="974"/>
      <c r="PRG312" s="974"/>
      <c r="PRH312" s="974"/>
      <c r="PRI312" s="974"/>
      <c r="PRJ312" s="974"/>
      <c r="PRK312" s="974"/>
      <c r="PRL312" s="974"/>
      <c r="PRM312" s="974"/>
      <c r="PRN312" s="974"/>
      <c r="PRO312" s="974"/>
      <c r="PRP312" s="974"/>
      <c r="PRQ312" s="974"/>
      <c r="PRR312" s="974"/>
      <c r="PRS312" s="974"/>
      <c r="PRT312" s="974"/>
      <c r="PRU312" s="974"/>
      <c r="PRV312" s="974"/>
      <c r="PRW312" s="974"/>
      <c r="PRX312" s="974"/>
      <c r="PRY312" s="974"/>
      <c r="PRZ312" s="974"/>
      <c r="PSA312" s="974"/>
      <c r="PSB312" s="974"/>
      <c r="PSC312" s="974"/>
      <c r="PSD312" s="974"/>
      <c r="PSE312" s="974"/>
      <c r="PSF312" s="974"/>
      <c r="PSG312" s="974"/>
      <c r="PSH312" s="974"/>
      <c r="PSI312" s="974"/>
      <c r="PSJ312" s="974"/>
      <c r="PSK312" s="974"/>
      <c r="PSL312" s="974"/>
      <c r="PSM312" s="974"/>
      <c r="PSN312" s="974"/>
      <c r="PSO312" s="974"/>
      <c r="PSP312" s="974"/>
      <c r="PSQ312" s="974"/>
      <c r="PSR312" s="974"/>
      <c r="PSS312" s="974"/>
      <c r="PST312" s="974"/>
      <c r="PSU312" s="974"/>
      <c r="PSV312" s="974"/>
      <c r="PSW312" s="974"/>
      <c r="PSX312" s="974"/>
      <c r="PSY312" s="974"/>
      <c r="PSZ312" s="974"/>
      <c r="PTA312" s="974"/>
      <c r="PTB312" s="974"/>
      <c r="PTC312" s="974"/>
      <c r="PTD312" s="974"/>
      <c r="PTE312" s="974"/>
      <c r="PTF312" s="974"/>
      <c r="PTG312" s="974"/>
      <c r="PTH312" s="974"/>
      <c r="PTI312" s="974"/>
      <c r="PTJ312" s="974"/>
      <c r="PTK312" s="974"/>
      <c r="PTL312" s="974"/>
      <c r="PTM312" s="974"/>
      <c r="PTN312" s="974"/>
      <c r="PTO312" s="974"/>
      <c r="PTP312" s="974"/>
      <c r="PTQ312" s="974"/>
      <c r="PTR312" s="974"/>
      <c r="PTS312" s="974"/>
      <c r="PTT312" s="974"/>
      <c r="PTU312" s="974"/>
      <c r="PTV312" s="974"/>
      <c r="PTW312" s="974"/>
      <c r="PTX312" s="974"/>
      <c r="PTY312" s="974"/>
      <c r="PTZ312" s="974"/>
      <c r="PUA312" s="974"/>
      <c r="PUB312" s="974"/>
      <c r="PUC312" s="974"/>
      <c r="PUD312" s="974"/>
      <c r="PUE312" s="974"/>
      <c r="PUF312" s="974"/>
      <c r="PUG312" s="974"/>
      <c r="PUH312" s="974"/>
      <c r="PUI312" s="974"/>
      <c r="PUJ312" s="974"/>
      <c r="PUK312" s="974"/>
      <c r="PUL312" s="974"/>
      <c r="PUM312" s="974"/>
      <c r="PUN312" s="974"/>
      <c r="PUO312" s="974"/>
      <c r="PUP312" s="974"/>
      <c r="PUQ312" s="974"/>
      <c r="PUR312" s="974"/>
      <c r="PUS312" s="974"/>
      <c r="PUT312" s="974"/>
      <c r="PUU312" s="974"/>
      <c r="PUV312" s="974"/>
      <c r="PUW312" s="974"/>
      <c r="PUX312" s="974"/>
      <c r="PUY312" s="974"/>
      <c r="PUZ312" s="974"/>
      <c r="PVA312" s="974"/>
      <c r="PVB312" s="974"/>
      <c r="PVC312" s="974"/>
      <c r="PVD312" s="974"/>
      <c r="PVE312" s="974"/>
      <c r="PVF312" s="974"/>
      <c r="PVG312" s="974"/>
      <c r="PVH312" s="974"/>
      <c r="PVI312" s="974"/>
      <c r="PVJ312" s="974"/>
      <c r="PVK312" s="974"/>
      <c r="PVL312" s="974"/>
      <c r="PVM312" s="974"/>
      <c r="PVN312" s="974"/>
      <c r="PVO312" s="974"/>
      <c r="PVP312" s="974"/>
      <c r="PVQ312" s="974"/>
      <c r="PVR312" s="974"/>
      <c r="PVS312" s="974"/>
      <c r="PVT312" s="974"/>
      <c r="PVU312" s="974"/>
      <c r="PVV312" s="974"/>
      <c r="PVW312" s="974"/>
      <c r="PVX312" s="974"/>
      <c r="PVY312" s="974"/>
      <c r="PVZ312" s="974"/>
      <c r="PWA312" s="974"/>
      <c r="PWB312" s="974"/>
      <c r="PWC312" s="974"/>
      <c r="PWD312" s="974"/>
      <c r="PWE312" s="974"/>
      <c r="PWF312" s="974"/>
      <c r="PWG312" s="974"/>
      <c r="PWH312" s="974"/>
      <c r="PWI312" s="974"/>
      <c r="PWJ312" s="974"/>
      <c r="PWK312" s="974"/>
      <c r="PWL312" s="974"/>
      <c r="PWM312" s="974"/>
      <c r="PWN312" s="974"/>
      <c r="PWO312" s="974"/>
      <c r="PWP312" s="974"/>
      <c r="PWQ312" s="974"/>
      <c r="PWR312" s="974"/>
      <c r="PWS312" s="974"/>
      <c r="PWT312" s="974"/>
      <c r="PWU312" s="974"/>
      <c r="PWV312" s="974"/>
      <c r="PWW312" s="974"/>
      <c r="PWX312" s="974"/>
      <c r="PWY312" s="974"/>
      <c r="PWZ312" s="974"/>
      <c r="PXA312" s="974"/>
      <c r="PXB312" s="974"/>
      <c r="PXC312" s="974"/>
      <c r="PXD312" s="974"/>
      <c r="PXE312" s="974"/>
      <c r="PXF312" s="974"/>
      <c r="PXG312" s="974"/>
      <c r="PXH312" s="974"/>
      <c r="PXI312" s="974"/>
      <c r="PXJ312" s="974"/>
      <c r="PXK312" s="974"/>
      <c r="PXL312" s="974"/>
      <c r="PXM312" s="974"/>
      <c r="PXN312" s="974"/>
      <c r="PXO312" s="974"/>
      <c r="PXP312" s="974"/>
      <c r="PXQ312" s="974"/>
      <c r="PXR312" s="974"/>
      <c r="PXS312" s="974"/>
      <c r="PXT312" s="974"/>
      <c r="PXU312" s="974"/>
      <c r="PXV312" s="974"/>
      <c r="PXW312" s="974"/>
      <c r="PXX312" s="974"/>
      <c r="PXY312" s="974"/>
      <c r="PXZ312" s="974"/>
      <c r="PYA312" s="974"/>
      <c r="PYB312" s="974"/>
      <c r="PYC312" s="974"/>
      <c r="PYD312" s="974"/>
      <c r="PYE312" s="974"/>
      <c r="PYF312" s="974"/>
      <c r="PYG312" s="974"/>
      <c r="PYH312" s="974"/>
      <c r="PYI312" s="974"/>
      <c r="PYJ312" s="974"/>
      <c r="PYK312" s="974"/>
      <c r="PYL312" s="974"/>
      <c r="PYM312" s="974"/>
      <c r="PYN312" s="974"/>
      <c r="PYO312" s="974"/>
      <c r="PYP312" s="974"/>
      <c r="PYQ312" s="974"/>
      <c r="PYR312" s="974"/>
      <c r="PYS312" s="974"/>
      <c r="PYT312" s="974"/>
      <c r="PYU312" s="974"/>
      <c r="PYV312" s="974"/>
      <c r="PYW312" s="974"/>
      <c r="PYX312" s="974"/>
      <c r="PYY312" s="974"/>
      <c r="PYZ312" s="974"/>
      <c r="PZA312" s="974"/>
      <c r="PZB312" s="974"/>
      <c r="PZC312" s="974"/>
      <c r="PZD312" s="974"/>
      <c r="PZE312" s="974"/>
      <c r="PZF312" s="974"/>
      <c r="PZG312" s="974"/>
      <c r="PZH312" s="974"/>
      <c r="PZI312" s="974"/>
      <c r="PZJ312" s="974"/>
      <c r="PZK312" s="974"/>
      <c r="PZL312" s="974"/>
      <c r="PZM312" s="974"/>
      <c r="PZN312" s="974"/>
      <c r="PZO312" s="974"/>
      <c r="PZP312" s="974"/>
      <c r="PZQ312" s="974"/>
      <c r="PZR312" s="974"/>
      <c r="PZS312" s="974"/>
      <c r="PZT312" s="974"/>
      <c r="PZU312" s="974"/>
      <c r="PZV312" s="974"/>
      <c r="PZW312" s="974"/>
      <c r="PZX312" s="974"/>
      <c r="PZY312" s="974"/>
      <c r="PZZ312" s="974"/>
      <c r="QAA312" s="974"/>
      <c r="QAB312" s="974"/>
      <c r="QAC312" s="974"/>
      <c r="QAD312" s="974"/>
      <c r="QAE312" s="974"/>
      <c r="QAF312" s="974"/>
      <c r="QAG312" s="974"/>
      <c r="QAH312" s="974"/>
      <c r="QAI312" s="974"/>
      <c r="QAJ312" s="974"/>
      <c r="QAK312" s="974"/>
      <c r="QAL312" s="974"/>
      <c r="QAM312" s="974"/>
      <c r="QAN312" s="974"/>
      <c r="QAO312" s="974"/>
      <c r="QAP312" s="974"/>
      <c r="QAQ312" s="974"/>
      <c r="QAR312" s="974"/>
      <c r="QAS312" s="974"/>
      <c r="QAT312" s="974"/>
      <c r="QAU312" s="974"/>
      <c r="QAV312" s="974"/>
      <c r="QAW312" s="974"/>
      <c r="QAX312" s="974"/>
      <c r="QAY312" s="974"/>
      <c r="QAZ312" s="974"/>
      <c r="QBA312" s="974"/>
      <c r="QBB312" s="974"/>
      <c r="QBC312" s="974"/>
      <c r="QBD312" s="974"/>
      <c r="QBE312" s="974"/>
      <c r="QBF312" s="974"/>
      <c r="QBG312" s="974"/>
      <c r="QBH312" s="974"/>
      <c r="QBI312" s="974"/>
      <c r="QBJ312" s="974"/>
      <c r="QBK312" s="974"/>
      <c r="QBL312" s="974"/>
      <c r="QBM312" s="974"/>
      <c r="QBN312" s="974"/>
      <c r="QBO312" s="974"/>
      <c r="QBP312" s="974"/>
      <c r="QBQ312" s="974"/>
      <c r="QBR312" s="974"/>
      <c r="QBS312" s="974"/>
      <c r="QBT312" s="974"/>
      <c r="QBU312" s="974"/>
      <c r="QBV312" s="974"/>
      <c r="QBW312" s="974"/>
      <c r="QBX312" s="974"/>
      <c r="QBY312" s="974"/>
      <c r="QBZ312" s="974"/>
      <c r="QCA312" s="974"/>
      <c r="QCB312" s="974"/>
      <c r="QCC312" s="974"/>
      <c r="QCD312" s="974"/>
      <c r="QCE312" s="974"/>
      <c r="QCF312" s="974"/>
      <c r="QCG312" s="974"/>
      <c r="QCH312" s="974"/>
      <c r="QCI312" s="974"/>
      <c r="QCJ312" s="974"/>
      <c r="QCK312" s="974"/>
      <c r="QCL312" s="974"/>
      <c r="QCM312" s="974"/>
      <c r="QCN312" s="974"/>
      <c r="QCO312" s="974"/>
      <c r="QCP312" s="974"/>
      <c r="QCQ312" s="974"/>
      <c r="QCR312" s="974"/>
      <c r="QCS312" s="974"/>
      <c r="QCT312" s="974"/>
      <c r="QCU312" s="974"/>
      <c r="QCV312" s="974"/>
      <c r="QCW312" s="974"/>
      <c r="QCX312" s="974"/>
      <c r="QCY312" s="974"/>
      <c r="QCZ312" s="974"/>
      <c r="QDA312" s="974"/>
      <c r="QDB312" s="974"/>
      <c r="QDC312" s="974"/>
      <c r="QDD312" s="974"/>
      <c r="QDE312" s="974"/>
      <c r="QDF312" s="974"/>
      <c r="QDG312" s="974"/>
      <c r="QDH312" s="974"/>
      <c r="QDI312" s="974"/>
      <c r="QDJ312" s="974"/>
      <c r="QDK312" s="974"/>
      <c r="QDL312" s="974"/>
      <c r="QDM312" s="974"/>
      <c r="QDN312" s="974"/>
      <c r="QDO312" s="974"/>
      <c r="QDP312" s="974"/>
      <c r="QDQ312" s="974"/>
      <c r="QDR312" s="974"/>
      <c r="QDS312" s="974"/>
      <c r="QDT312" s="974"/>
      <c r="QDU312" s="974"/>
      <c r="QDV312" s="974"/>
      <c r="QDW312" s="974"/>
      <c r="QDX312" s="974"/>
      <c r="QDY312" s="974"/>
      <c r="QDZ312" s="974"/>
      <c r="QEA312" s="974"/>
      <c r="QEB312" s="974"/>
      <c r="QEC312" s="974"/>
      <c r="QED312" s="974"/>
      <c r="QEE312" s="974"/>
      <c r="QEF312" s="974"/>
      <c r="QEG312" s="974"/>
      <c r="QEH312" s="974"/>
      <c r="QEI312" s="974"/>
      <c r="QEJ312" s="974"/>
      <c r="QEK312" s="974"/>
      <c r="QEL312" s="974"/>
      <c r="QEM312" s="974"/>
      <c r="QEN312" s="974"/>
      <c r="QEO312" s="974"/>
      <c r="QEP312" s="974"/>
      <c r="QEQ312" s="974"/>
      <c r="QER312" s="974"/>
      <c r="QES312" s="974"/>
      <c r="QET312" s="974"/>
      <c r="QEU312" s="974"/>
      <c r="QEV312" s="974"/>
      <c r="QEW312" s="974"/>
      <c r="QEX312" s="974"/>
      <c r="QEY312" s="974"/>
      <c r="QEZ312" s="974"/>
      <c r="QFA312" s="974"/>
      <c r="QFB312" s="974"/>
      <c r="QFC312" s="974"/>
      <c r="QFD312" s="974"/>
      <c r="QFE312" s="974"/>
      <c r="QFF312" s="974"/>
      <c r="QFG312" s="974"/>
      <c r="QFH312" s="974"/>
      <c r="QFI312" s="974"/>
      <c r="QFJ312" s="974"/>
      <c r="QFK312" s="974"/>
      <c r="QFL312" s="974"/>
      <c r="QFM312" s="974"/>
      <c r="QFN312" s="974"/>
      <c r="QFO312" s="974"/>
      <c r="QFP312" s="974"/>
      <c r="QFQ312" s="974"/>
      <c r="QFR312" s="974"/>
      <c r="QFS312" s="974"/>
      <c r="QFT312" s="974"/>
      <c r="QFU312" s="974"/>
      <c r="QFV312" s="974"/>
      <c r="QFW312" s="974"/>
      <c r="QFX312" s="974"/>
      <c r="QFY312" s="974"/>
      <c r="QFZ312" s="974"/>
      <c r="QGA312" s="974"/>
      <c r="QGB312" s="974"/>
      <c r="QGC312" s="974"/>
      <c r="QGD312" s="974"/>
      <c r="QGE312" s="974"/>
      <c r="QGF312" s="974"/>
      <c r="QGG312" s="974"/>
      <c r="QGH312" s="974"/>
      <c r="QGI312" s="974"/>
      <c r="QGJ312" s="974"/>
      <c r="QGK312" s="974"/>
      <c r="QGL312" s="974"/>
      <c r="QGM312" s="974"/>
      <c r="QGN312" s="974"/>
      <c r="QGO312" s="974"/>
      <c r="QGP312" s="974"/>
      <c r="QGQ312" s="974"/>
      <c r="QGR312" s="974"/>
      <c r="QGS312" s="974"/>
      <c r="QGT312" s="974"/>
      <c r="QGU312" s="974"/>
      <c r="QGV312" s="974"/>
      <c r="QGW312" s="974"/>
      <c r="QGX312" s="974"/>
      <c r="QGY312" s="974"/>
      <c r="QGZ312" s="974"/>
      <c r="QHA312" s="974"/>
      <c r="QHB312" s="974"/>
      <c r="QHC312" s="974"/>
      <c r="QHD312" s="974"/>
      <c r="QHE312" s="974"/>
      <c r="QHF312" s="974"/>
      <c r="QHG312" s="974"/>
      <c r="QHH312" s="974"/>
      <c r="QHI312" s="974"/>
      <c r="QHJ312" s="974"/>
      <c r="QHK312" s="974"/>
      <c r="QHL312" s="974"/>
      <c r="QHM312" s="974"/>
      <c r="QHN312" s="974"/>
      <c r="QHO312" s="974"/>
      <c r="QHP312" s="974"/>
      <c r="QHQ312" s="974"/>
      <c r="QHR312" s="974"/>
      <c r="QHS312" s="974"/>
      <c r="QHT312" s="974"/>
      <c r="QHU312" s="974"/>
      <c r="QHV312" s="974"/>
      <c r="QHW312" s="974"/>
      <c r="QHX312" s="974"/>
      <c r="QHY312" s="974"/>
      <c r="QHZ312" s="974"/>
      <c r="QIA312" s="974"/>
      <c r="QIB312" s="974"/>
      <c r="QIC312" s="974"/>
      <c r="QID312" s="974"/>
      <c r="QIE312" s="974"/>
      <c r="QIF312" s="974"/>
      <c r="QIG312" s="974"/>
      <c r="QIH312" s="974"/>
      <c r="QII312" s="974"/>
      <c r="QIJ312" s="974"/>
      <c r="QIK312" s="974"/>
      <c r="QIL312" s="974"/>
      <c r="QIM312" s="974"/>
      <c r="QIN312" s="974"/>
      <c r="QIO312" s="974"/>
      <c r="QIP312" s="974"/>
      <c r="QIQ312" s="974"/>
      <c r="QIR312" s="974"/>
      <c r="QIS312" s="974"/>
      <c r="QIT312" s="974"/>
      <c r="QIU312" s="974"/>
      <c r="QIV312" s="974"/>
      <c r="QIW312" s="974"/>
      <c r="QIX312" s="974"/>
      <c r="QIY312" s="974"/>
      <c r="QIZ312" s="974"/>
      <c r="QJA312" s="974"/>
      <c r="QJB312" s="974"/>
      <c r="QJC312" s="974"/>
      <c r="QJD312" s="974"/>
      <c r="QJE312" s="974"/>
      <c r="QJF312" s="974"/>
      <c r="QJG312" s="974"/>
      <c r="QJH312" s="974"/>
      <c r="QJI312" s="974"/>
      <c r="QJJ312" s="974"/>
      <c r="QJK312" s="974"/>
      <c r="QJL312" s="974"/>
      <c r="QJM312" s="974"/>
      <c r="QJN312" s="974"/>
      <c r="QJO312" s="974"/>
      <c r="QJP312" s="974"/>
      <c r="QJQ312" s="974"/>
      <c r="QJR312" s="974"/>
      <c r="QJS312" s="974"/>
      <c r="QJT312" s="974"/>
      <c r="QJU312" s="974"/>
      <c r="QJV312" s="974"/>
      <c r="QJW312" s="974"/>
      <c r="QJX312" s="974"/>
      <c r="QJY312" s="974"/>
      <c r="QJZ312" s="974"/>
      <c r="QKA312" s="974"/>
      <c r="QKB312" s="974"/>
      <c r="QKC312" s="974"/>
      <c r="QKD312" s="974"/>
      <c r="QKE312" s="974"/>
      <c r="QKF312" s="974"/>
      <c r="QKG312" s="974"/>
      <c r="QKH312" s="974"/>
      <c r="QKI312" s="974"/>
      <c r="QKJ312" s="974"/>
      <c r="QKK312" s="974"/>
      <c r="QKL312" s="974"/>
      <c r="QKM312" s="974"/>
      <c r="QKN312" s="974"/>
      <c r="QKO312" s="974"/>
      <c r="QKP312" s="974"/>
      <c r="QKQ312" s="974"/>
      <c r="QKR312" s="974"/>
      <c r="QKS312" s="974"/>
      <c r="QKT312" s="974"/>
      <c r="QKU312" s="974"/>
      <c r="QKV312" s="974"/>
      <c r="QKW312" s="974"/>
      <c r="QKX312" s="974"/>
      <c r="QKY312" s="974"/>
      <c r="QKZ312" s="974"/>
      <c r="QLA312" s="974"/>
      <c r="QLB312" s="974"/>
      <c r="QLC312" s="974"/>
      <c r="QLD312" s="974"/>
      <c r="QLE312" s="974"/>
      <c r="QLF312" s="974"/>
      <c r="QLG312" s="974"/>
      <c r="QLH312" s="974"/>
      <c r="QLI312" s="974"/>
      <c r="QLJ312" s="974"/>
      <c r="QLK312" s="974"/>
      <c r="QLL312" s="974"/>
      <c r="QLM312" s="974"/>
      <c r="QLN312" s="974"/>
      <c r="QLO312" s="974"/>
      <c r="QLP312" s="974"/>
      <c r="QLQ312" s="974"/>
      <c r="QLR312" s="974"/>
      <c r="QLS312" s="974"/>
      <c r="QLT312" s="974"/>
      <c r="QLU312" s="974"/>
      <c r="QLV312" s="974"/>
      <c r="QLW312" s="974"/>
      <c r="QLX312" s="974"/>
      <c r="QLY312" s="974"/>
      <c r="QLZ312" s="974"/>
      <c r="QMA312" s="974"/>
      <c r="QMB312" s="974"/>
      <c r="QMC312" s="974"/>
      <c r="QMD312" s="974"/>
      <c r="QME312" s="974"/>
      <c r="QMF312" s="974"/>
      <c r="QMG312" s="974"/>
      <c r="QMH312" s="974"/>
      <c r="QMI312" s="974"/>
      <c r="QMJ312" s="974"/>
      <c r="QMK312" s="974"/>
      <c r="QML312" s="974"/>
      <c r="QMM312" s="974"/>
      <c r="QMN312" s="974"/>
      <c r="QMO312" s="974"/>
      <c r="QMP312" s="974"/>
      <c r="QMQ312" s="974"/>
      <c r="QMR312" s="974"/>
      <c r="QMS312" s="974"/>
      <c r="QMT312" s="974"/>
      <c r="QMU312" s="974"/>
      <c r="QMV312" s="974"/>
      <c r="QMW312" s="974"/>
      <c r="QMX312" s="974"/>
      <c r="QMY312" s="974"/>
      <c r="QMZ312" s="974"/>
      <c r="QNA312" s="974"/>
      <c r="QNB312" s="974"/>
      <c r="QNC312" s="974"/>
      <c r="QND312" s="974"/>
      <c r="QNE312" s="974"/>
      <c r="QNF312" s="974"/>
      <c r="QNG312" s="974"/>
      <c r="QNH312" s="974"/>
      <c r="QNI312" s="974"/>
      <c r="QNJ312" s="974"/>
      <c r="QNK312" s="974"/>
      <c r="QNL312" s="974"/>
      <c r="QNM312" s="974"/>
      <c r="QNN312" s="974"/>
      <c r="QNO312" s="974"/>
      <c r="QNP312" s="974"/>
      <c r="QNQ312" s="974"/>
      <c r="QNR312" s="974"/>
      <c r="QNS312" s="974"/>
      <c r="QNT312" s="974"/>
      <c r="QNU312" s="974"/>
      <c r="QNV312" s="974"/>
      <c r="QNW312" s="974"/>
      <c r="QNX312" s="974"/>
      <c r="QNY312" s="974"/>
      <c r="QNZ312" s="974"/>
      <c r="QOA312" s="974"/>
      <c r="QOB312" s="974"/>
      <c r="QOC312" s="974"/>
      <c r="QOD312" s="974"/>
      <c r="QOE312" s="974"/>
      <c r="QOF312" s="974"/>
      <c r="QOG312" s="974"/>
      <c r="QOH312" s="974"/>
      <c r="QOI312" s="974"/>
      <c r="QOJ312" s="974"/>
      <c r="QOK312" s="974"/>
      <c r="QOL312" s="974"/>
      <c r="QOM312" s="974"/>
      <c r="QON312" s="974"/>
      <c r="QOO312" s="974"/>
      <c r="QOP312" s="974"/>
      <c r="QOQ312" s="974"/>
      <c r="QOR312" s="974"/>
      <c r="QOS312" s="974"/>
      <c r="QOT312" s="974"/>
      <c r="QOU312" s="974"/>
      <c r="QOV312" s="974"/>
      <c r="QOW312" s="974"/>
      <c r="QOX312" s="974"/>
      <c r="QOY312" s="974"/>
      <c r="QOZ312" s="974"/>
      <c r="QPA312" s="974"/>
      <c r="QPB312" s="974"/>
      <c r="QPC312" s="974"/>
      <c r="QPD312" s="974"/>
      <c r="QPE312" s="974"/>
      <c r="QPF312" s="974"/>
      <c r="QPG312" s="974"/>
      <c r="QPH312" s="974"/>
      <c r="QPI312" s="974"/>
      <c r="QPJ312" s="974"/>
      <c r="QPK312" s="974"/>
      <c r="QPL312" s="974"/>
      <c r="QPM312" s="974"/>
      <c r="QPN312" s="974"/>
      <c r="QPO312" s="974"/>
      <c r="QPP312" s="974"/>
      <c r="QPQ312" s="974"/>
      <c r="QPR312" s="974"/>
      <c r="QPS312" s="974"/>
      <c r="QPT312" s="974"/>
      <c r="QPU312" s="974"/>
      <c r="QPV312" s="974"/>
      <c r="QPW312" s="974"/>
      <c r="QPX312" s="974"/>
      <c r="QPY312" s="974"/>
      <c r="QPZ312" s="974"/>
      <c r="QQA312" s="974"/>
      <c r="QQB312" s="974"/>
      <c r="QQC312" s="974"/>
      <c r="QQD312" s="974"/>
      <c r="QQE312" s="974"/>
      <c r="QQF312" s="974"/>
      <c r="QQG312" s="974"/>
      <c r="QQH312" s="974"/>
      <c r="QQI312" s="974"/>
      <c r="QQJ312" s="974"/>
      <c r="QQK312" s="974"/>
      <c r="QQL312" s="974"/>
      <c r="QQM312" s="974"/>
      <c r="QQN312" s="974"/>
      <c r="QQO312" s="974"/>
      <c r="QQP312" s="974"/>
      <c r="QQQ312" s="974"/>
      <c r="QQR312" s="974"/>
      <c r="QQS312" s="974"/>
      <c r="QQT312" s="974"/>
      <c r="QQU312" s="974"/>
      <c r="QQV312" s="974"/>
      <c r="QQW312" s="974"/>
      <c r="QQX312" s="974"/>
      <c r="QQY312" s="974"/>
      <c r="QQZ312" s="974"/>
      <c r="QRA312" s="974"/>
      <c r="QRB312" s="974"/>
      <c r="QRC312" s="974"/>
      <c r="QRD312" s="974"/>
      <c r="QRE312" s="974"/>
      <c r="QRF312" s="974"/>
      <c r="QRG312" s="974"/>
      <c r="QRH312" s="974"/>
      <c r="QRI312" s="974"/>
      <c r="QRJ312" s="974"/>
      <c r="QRK312" s="974"/>
      <c r="QRL312" s="974"/>
      <c r="QRM312" s="974"/>
      <c r="QRN312" s="974"/>
      <c r="QRO312" s="974"/>
      <c r="QRP312" s="974"/>
      <c r="QRQ312" s="974"/>
      <c r="QRR312" s="974"/>
      <c r="QRS312" s="974"/>
      <c r="QRT312" s="974"/>
      <c r="QRU312" s="974"/>
      <c r="QRV312" s="974"/>
      <c r="QRW312" s="974"/>
      <c r="QRX312" s="974"/>
      <c r="QRY312" s="974"/>
      <c r="QRZ312" s="974"/>
      <c r="QSA312" s="974"/>
      <c r="QSB312" s="974"/>
      <c r="QSC312" s="974"/>
      <c r="QSD312" s="974"/>
      <c r="QSE312" s="974"/>
      <c r="QSF312" s="974"/>
      <c r="QSG312" s="974"/>
      <c r="QSH312" s="974"/>
      <c r="QSI312" s="974"/>
      <c r="QSJ312" s="974"/>
      <c r="QSK312" s="974"/>
      <c r="QSL312" s="974"/>
      <c r="QSM312" s="974"/>
      <c r="QSN312" s="974"/>
      <c r="QSO312" s="974"/>
      <c r="QSP312" s="974"/>
      <c r="QSQ312" s="974"/>
      <c r="QSR312" s="974"/>
      <c r="QSS312" s="974"/>
      <c r="QST312" s="974"/>
      <c r="QSU312" s="974"/>
      <c r="QSV312" s="974"/>
      <c r="QSW312" s="974"/>
      <c r="QSX312" s="974"/>
      <c r="QSY312" s="974"/>
      <c r="QSZ312" s="974"/>
      <c r="QTA312" s="974"/>
      <c r="QTB312" s="974"/>
      <c r="QTC312" s="974"/>
      <c r="QTD312" s="974"/>
      <c r="QTE312" s="974"/>
      <c r="QTF312" s="974"/>
      <c r="QTG312" s="974"/>
      <c r="QTH312" s="974"/>
      <c r="QTI312" s="974"/>
      <c r="QTJ312" s="974"/>
      <c r="QTK312" s="974"/>
      <c r="QTL312" s="974"/>
      <c r="QTM312" s="974"/>
      <c r="QTN312" s="974"/>
      <c r="QTO312" s="974"/>
      <c r="QTP312" s="974"/>
      <c r="QTQ312" s="974"/>
      <c r="QTR312" s="974"/>
      <c r="QTS312" s="974"/>
      <c r="QTT312" s="974"/>
      <c r="QTU312" s="974"/>
      <c r="QTV312" s="974"/>
      <c r="QTW312" s="974"/>
      <c r="QTX312" s="974"/>
      <c r="QTY312" s="974"/>
      <c r="QTZ312" s="974"/>
      <c r="QUA312" s="974"/>
      <c r="QUB312" s="974"/>
      <c r="QUC312" s="974"/>
      <c r="QUD312" s="974"/>
      <c r="QUE312" s="974"/>
      <c r="QUF312" s="974"/>
      <c r="QUG312" s="974"/>
      <c r="QUH312" s="974"/>
      <c r="QUI312" s="974"/>
      <c r="QUJ312" s="974"/>
      <c r="QUK312" s="974"/>
      <c r="QUL312" s="974"/>
      <c r="QUM312" s="974"/>
      <c r="QUN312" s="974"/>
      <c r="QUO312" s="974"/>
      <c r="QUP312" s="974"/>
      <c r="QUQ312" s="974"/>
      <c r="QUR312" s="974"/>
      <c r="QUS312" s="974"/>
      <c r="QUT312" s="974"/>
      <c r="QUU312" s="974"/>
      <c r="QUV312" s="974"/>
      <c r="QUW312" s="974"/>
      <c r="QUX312" s="974"/>
      <c r="QUY312" s="974"/>
      <c r="QUZ312" s="974"/>
      <c r="QVA312" s="974"/>
      <c r="QVB312" s="974"/>
      <c r="QVC312" s="974"/>
      <c r="QVD312" s="974"/>
      <c r="QVE312" s="974"/>
      <c r="QVF312" s="974"/>
      <c r="QVG312" s="974"/>
      <c r="QVH312" s="974"/>
      <c r="QVI312" s="974"/>
      <c r="QVJ312" s="974"/>
      <c r="QVK312" s="974"/>
      <c r="QVL312" s="974"/>
      <c r="QVM312" s="974"/>
      <c r="QVN312" s="974"/>
      <c r="QVO312" s="974"/>
      <c r="QVP312" s="974"/>
      <c r="QVQ312" s="974"/>
      <c r="QVR312" s="974"/>
      <c r="QVS312" s="974"/>
      <c r="QVT312" s="974"/>
      <c r="QVU312" s="974"/>
      <c r="QVV312" s="974"/>
      <c r="QVW312" s="974"/>
      <c r="QVX312" s="974"/>
      <c r="QVY312" s="974"/>
      <c r="QVZ312" s="974"/>
      <c r="QWA312" s="974"/>
      <c r="QWB312" s="974"/>
      <c r="QWC312" s="974"/>
      <c r="QWD312" s="974"/>
      <c r="QWE312" s="974"/>
      <c r="QWF312" s="974"/>
      <c r="QWG312" s="974"/>
      <c r="QWH312" s="974"/>
      <c r="QWI312" s="974"/>
      <c r="QWJ312" s="974"/>
      <c r="QWK312" s="974"/>
      <c r="QWL312" s="974"/>
      <c r="QWM312" s="974"/>
      <c r="QWN312" s="974"/>
      <c r="QWO312" s="974"/>
      <c r="QWP312" s="974"/>
      <c r="QWQ312" s="974"/>
      <c r="QWR312" s="974"/>
      <c r="QWS312" s="974"/>
      <c r="QWT312" s="974"/>
      <c r="QWU312" s="974"/>
      <c r="QWV312" s="974"/>
      <c r="QWW312" s="974"/>
      <c r="QWX312" s="974"/>
      <c r="QWY312" s="974"/>
      <c r="QWZ312" s="974"/>
      <c r="QXA312" s="974"/>
      <c r="QXB312" s="974"/>
      <c r="QXC312" s="974"/>
      <c r="QXD312" s="974"/>
      <c r="QXE312" s="974"/>
      <c r="QXF312" s="974"/>
      <c r="QXG312" s="974"/>
      <c r="QXH312" s="974"/>
      <c r="QXI312" s="974"/>
      <c r="QXJ312" s="974"/>
      <c r="QXK312" s="974"/>
      <c r="QXL312" s="974"/>
      <c r="QXM312" s="974"/>
      <c r="QXN312" s="974"/>
      <c r="QXO312" s="974"/>
      <c r="QXP312" s="974"/>
      <c r="QXQ312" s="974"/>
      <c r="QXR312" s="974"/>
      <c r="QXS312" s="974"/>
      <c r="QXT312" s="974"/>
      <c r="QXU312" s="974"/>
      <c r="QXV312" s="974"/>
      <c r="QXW312" s="974"/>
      <c r="QXX312" s="974"/>
      <c r="QXY312" s="974"/>
      <c r="QXZ312" s="974"/>
      <c r="QYA312" s="974"/>
      <c r="QYB312" s="974"/>
      <c r="QYC312" s="974"/>
      <c r="QYD312" s="974"/>
      <c r="QYE312" s="974"/>
      <c r="QYF312" s="974"/>
      <c r="QYG312" s="974"/>
      <c r="QYH312" s="974"/>
      <c r="QYI312" s="974"/>
      <c r="QYJ312" s="974"/>
      <c r="QYK312" s="974"/>
      <c r="QYL312" s="974"/>
      <c r="QYM312" s="974"/>
      <c r="QYN312" s="974"/>
      <c r="QYO312" s="974"/>
      <c r="QYP312" s="974"/>
      <c r="QYQ312" s="974"/>
      <c r="QYR312" s="974"/>
      <c r="QYS312" s="974"/>
      <c r="QYT312" s="974"/>
      <c r="QYU312" s="974"/>
      <c r="QYV312" s="974"/>
      <c r="QYW312" s="974"/>
      <c r="QYX312" s="974"/>
      <c r="QYY312" s="974"/>
      <c r="QYZ312" s="974"/>
      <c r="QZA312" s="974"/>
      <c r="QZB312" s="974"/>
      <c r="QZC312" s="974"/>
      <c r="QZD312" s="974"/>
      <c r="QZE312" s="974"/>
      <c r="QZF312" s="974"/>
      <c r="QZG312" s="974"/>
      <c r="QZH312" s="974"/>
      <c r="QZI312" s="974"/>
      <c r="QZJ312" s="974"/>
      <c r="QZK312" s="974"/>
      <c r="QZL312" s="974"/>
      <c r="QZM312" s="974"/>
      <c r="QZN312" s="974"/>
      <c r="QZO312" s="974"/>
      <c r="QZP312" s="974"/>
      <c r="QZQ312" s="974"/>
      <c r="QZR312" s="974"/>
      <c r="QZS312" s="974"/>
      <c r="QZT312" s="974"/>
      <c r="QZU312" s="974"/>
      <c r="QZV312" s="974"/>
      <c r="QZW312" s="974"/>
      <c r="QZX312" s="974"/>
      <c r="QZY312" s="974"/>
      <c r="QZZ312" s="974"/>
      <c r="RAA312" s="974"/>
      <c r="RAB312" s="974"/>
      <c r="RAC312" s="974"/>
      <c r="RAD312" s="974"/>
      <c r="RAE312" s="974"/>
      <c r="RAF312" s="974"/>
      <c r="RAG312" s="974"/>
      <c r="RAH312" s="974"/>
      <c r="RAI312" s="974"/>
      <c r="RAJ312" s="974"/>
      <c r="RAK312" s="974"/>
      <c r="RAL312" s="974"/>
      <c r="RAM312" s="974"/>
      <c r="RAN312" s="974"/>
      <c r="RAO312" s="974"/>
      <c r="RAP312" s="974"/>
      <c r="RAQ312" s="974"/>
      <c r="RAR312" s="974"/>
      <c r="RAS312" s="974"/>
      <c r="RAT312" s="974"/>
      <c r="RAU312" s="974"/>
      <c r="RAV312" s="974"/>
      <c r="RAW312" s="974"/>
      <c r="RAX312" s="974"/>
      <c r="RAY312" s="974"/>
      <c r="RAZ312" s="974"/>
      <c r="RBA312" s="974"/>
      <c r="RBB312" s="974"/>
      <c r="RBC312" s="974"/>
      <c r="RBD312" s="974"/>
      <c r="RBE312" s="974"/>
      <c r="RBF312" s="974"/>
      <c r="RBG312" s="974"/>
      <c r="RBH312" s="974"/>
      <c r="RBI312" s="974"/>
      <c r="RBJ312" s="974"/>
      <c r="RBK312" s="974"/>
      <c r="RBL312" s="974"/>
      <c r="RBM312" s="974"/>
      <c r="RBN312" s="974"/>
      <c r="RBO312" s="974"/>
      <c r="RBP312" s="974"/>
      <c r="RBQ312" s="974"/>
      <c r="RBR312" s="974"/>
      <c r="RBS312" s="974"/>
      <c r="RBT312" s="974"/>
      <c r="RBU312" s="974"/>
      <c r="RBV312" s="974"/>
      <c r="RBW312" s="974"/>
      <c r="RBX312" s="974"/>
      <c r="RBY312" s="974"/>
      <c r="RBZ312" s="974"/>
      <c r="RCA312" s="974"/>
      <c r="RCB312" s="974"/>
      <c r="RCC312" s="974"/>
      <c r="RCD312" s="974"/>
      <c r="RCE312" s="974"/>
      <c r="RCF312" s="974"/>
      <c r="RCG312" s="974"/>
      <c r="RCH312" s="974"/>
      <c r="RCI312" s="974"/>
      <c r="RCJ312" s="974"/>
      <c r="RCK312" s="974"/>
      <c r="RCL312" s="974"/>
      <c r="RCM312" s="974"/>
      <c r="RCN312" s="974"/>
      <c r="RCO312" s="974"/>
      <c r="RCP312" s="974"/>
      <c r="RCQ312" s="974"/>
      <c r="RCR312" s="974"/>
      <c r="RCS312" s="974"/>
      <c r="RCT312" s="974"/>
      <c r="RCU312" s="974"/>
      <c r="RCV312" s="974"/>
      <c r="RCW312" s="974"/>
      <c r="RCX312" s="974"/>
      <c r="RCY312" s="974"/>
      <c r="RCZ312" s="974"/>
      <c r="RDA312" s="974"/>
      <c r="RDB312" s="974"/>
      <c r="RDC312" s="974"/>
      <c r="RDD312" s="974"/>
      <c r="RDE312" s="974"/>
      <c r="RDF312" s="974"/>
      <c r="RDG312" s="974"/>
      <c r="RDH312" s="974"/>
      <c r="RDI312" s="974"/>
      <c r="RDJ312" s="974"/>
      <c r="RDK312" s="974"/>
      <c r="RDL312" s="974"/>
      <c r="RDM312" s="974"/>
      <c r="RDN312" s="974"/>
      <c r="RDO312" s="974"/>
      <c r="RDP312" s="974"/>
      <c r="RDQ312" s="974"/>
      <c r="RDR312" s="974"/>
      <c r="RDS312" s="974"/>
      <c r="RDT312" s="974"/>
      <c r="RDU312" s="974"/>
      <c r="RDV312" s="974"/>
      <c r="RDW312" s="974"/>
      <c r="RDX312" s="974"/>
      <c r="RDY312" s="974"/>
      <c r="RDZ312" s="974"/>
      <c r="REA312" s="974"/>
      <c r="REB312" s="974"/>
      <c r="REC312" s="974"/>
      <c r="RED312" s="974"/>
      <c r="REE312" s="974"/>
      <c r="REF312" s="974"/>
      <c r="REG312" s="974"/>
      <c r="REH312" s="974"/>
      <c r="REI312" s="974"/>
      <c r="REJ312" s="974"/>
      <c r="REK312" s="974"/>
      <c r="REL312" s="974"/>
      <c r="REM312" s="974"/>
      <c r="REN312" s="974"/>
      <c r="REO312" s="974"/>
      <c r="REP312" s="974"/>
      <c r="REQ312" s="974"/>
      <c r="RER312" s="974"/>
      <c r="RES312" s="974"/>
      <c r="RET312" s="974"/>
      <c r="REU312" s="974"/>
      <c r="REV312" s="974"/>
      <c r="REW312" s="974"/>
      <c r="REX312" s="974"/>
      <c r="REY312" s="974"/>
      <c r="REZ312" s="974"/>
      <c r="RFA312" s="974"/>
      <c r="RFB312" s="974"/>
      <c r="RFC312" s="974"/>
      <c r="RFD312" s="974"/>
      <c r="RFE312" s="974"/>
      <c r="RFF312" s="974"/>
      <c r="RFG312" s="974"/>
      <c r="RFH312" s="974"/>
      <c r="RFI312" s="974"/>
      <c r="RFJ312" s="974"/>
      <c r="RFK312" s="974"/>
      <c r="RFL312" s="974"/>
      <c r="RFM312" s="974"/>
      <c r="RFN312" s="974"/>
      <c r="RFO312" s="974"/>
      <c r="RFP312" s="974"/>
      <c r="RFQ312" s="974"/>
      <c r="RFR312" s="974"/>
      <c r="RFS312" s="974"/>
      <c r="RFT312" s="974"/>
      <c r="RFU312" s="974"/>
      <c r="RFV312" s="974"/>
      <c r="RFW312" s="974"/>
      <c r="RFX312" s="974"/>
      <c r="RFY312" s="974"/>
      <c r="RFZ312" s="974"/>
      <c r="RGA312" s="974"/>
      <c r="RGB312" s="974"/>
      <c r="RGC312" s="974"/>
      <c r="RGD312" s="974"/>
      <c r="RGE312" s="974"/>
      <c r="RGF312" s="974"/>
      <c r="RGG312" s="974"/>
      <c r="RGH312" s="974"/>
      <c r="RGI312" s="974"/>
      <c r="RGJ312" s="974"/>
      <c r="RGK312" s="974"/>
      <c r="RGL312" s="974"/>
      <c r="RGM312" s="974"/>
      <c r="RGN312" s="974"/>
      <c r="RGO312" s="974"/>
      <c r="RGP312" s="974"/>
      <c r="RGQ312" s="974"/>
      <c r="RGR312" s="974"/>
      <c r="RGS312" s="974"/>
      <c r="RGT312" s="974"/>
      <c r="RGU312" s="974"/>
      <c r="RGV312" s="974"/>
      <c r="RGW312" s="974"/>
      <c r="RGX312" s="974"/>
      <c r="RGY312" s="974"/>
      <c r="RGZ312" s="974"/>
      <c r="RHA312" s="974"/>
      <c r="RHB312" s="974"/>
      <c r="RHC312" s="974"/>
      <c r="RHD312" s="974"/>
      <c r="RHE312" s="974"/>
      <c r="RHF312" s="974"/>
      <c r="RHG312" s="974"/>
      <c r="RHH312" s="974"/>
      <c r="RHI312" s="974"/>
      <c r="RHJ312" s="974"/>
      <c r="RHK312" s="974"/>
      <c r="RHL312" s="974"/>
      <c r="RHM312" s="974"/>
      <c r="RHN312" s="974"/>
      <c r="RHO312" s="974"/>
      <c r="RHP312" s="974"/>
      <c r="RHQ312" s="974"/>
      <c r="RHR312" s="974"/>
      <c r="RHS312" s="974"/>
      <c r="RHT312" s="974"/>
      <c r="RHU312" s="974"/>
      <c r="RHV312" s="974"/>
      <c r="RHW312" s="974"/>
      <c r="RHX312" s="974"/>
      <c r="RHY312" s="974"/>
      <c r="RHZ312" s="974"/>
      <c r="RIA312" s="974"/>
      <c r="RIB312" s="974"/>
      <c r="RIC312" s="974"/>
      <c r="RID312" s="974"/>
      <c r="RIE312" s="974"/>
      <c r="RIF312" s="974"/>
      <c r="RIG312" s="974"/>
      <c r="RIH312" s="974"/>
      <c r="RII312" s="974"/>
      <c r="RIJ312" s="974"/>
      <c r="RIK312" s="974"/>
      <c r="RIL312" s="974"/>
      <c r="RIM312" s="974"/>
      <c r="RIN312" s="974"/>
      <c r="RIO312" s="974"/>
      <c r="RIP312" s="974"/>
      <c r="RIQ312" s="974"/>
      <c r="RIR312" s="974"/>
      <c r="RIS312" s="974"/>
      <c r="RIT312" s="974"/>
      <c r="RIU312" s="974"/>
      <c r="RIV312" s="974"/>
      <c r="RIW312" s="974"/>
      <c r="RIX312" s="974"/>
      <c r="RIY312" s="974"/>
      <c r="RIZ312" s="974"/>
      <c r="RJA312" s="974"/>
      <c r="RJB312" s="974"/>
      <c r="RJC312" s="974"/>
      <c r="RJD312" s="974"/>
      <c r="RJE312" s="974"/>
      <c r="RJF312" s="974"/>
      <c r="RJG312" s="974"/>
      <c r="RJH312" s="974"/>
      <c r="RJI312" s="974"/>
      <c r="RJJ312" s="974"/>
      <c r="RJK312" s="974"/>
      <c r="RJL312" s="974"/>
      <c r="RJM312" s="974"/>
      <c r="RJN312" s="974"/>
      <c r="RJO312" s="974"/>
      <c r="RJP312" s="974"/>
      <c r="RJQ312" s="974"/>
      <c r="RJR312" s="974"/>
      <c r="RJS312" s="974"/>
      <c r="RJT312" s="974"/>
      <c r="RJU312" s="974"/>
      <c r="RJV312" s="974"/>
      <c r="RJW312" s="974"/>
      <c r="RJX312" s="974"/>
      <c r="RJY312" s="974"/>
      <c r="RJZ312" s="974"/>
      <c r="RKA312" s="974"/>
      <c r="RKB312" s="974"/>
      <c r="RKC312" s="974"/>
      <c r="RKD312" s="974"/>
      <c r="RKE312" s="974"/>
      <c r="RKF312" s="974"/>
      <c r="RKG312" s="974"/>
      <c r="RKH312" s="974"/>
      <c r="RKI312" s="974"/>
      <c r="RKJ312" s="974"/>
      <c r="RKK312" s="974"/>
      <c r="RKL312" s="974"/>
      <c r="RKM312" s="974"/>
      <c r="RKN312" s="974"/>
      <c r="RKO312" s="974"/>
      <c r="RKP312" s="974"/>
      <c r="RKQ312" s="974"/>
      <c r="RKR312" s="974"/>
      <c r="RKS312" s="974"/>
      <c r="RKT312" s="974"/>
      <c r="RKU312" s="974"/>
      <c r="RKV312" s="974"/>
      <c r="RKW312" s="974"/>
      <c r="RKX312" s="974"/>
      <c r="RKY312" s="974"/>
      <c r="RKZ312" s="974"/>
      <c r="RLA312" s="974"/>
      <c r="RLB312" s="974"/>
      <c r="RLC312" s="974"/>
      <c r="RLD312" s="974"/>
      <c r="RLE312" s="974"/>
      <c r="RLF312" s="974"/>
      <c r="RLG312" s="974"/>
      <c r="RLH312" s="974"/>
      <c r="RLI312" s="974"/>
      <c r="RLJ312" s="974"/>
      <c r="RLK312" s="974"/>
      <c r="RLL312" s="974"/>
      <c r="RLM312" s="974"/>
      <c r="RLN312" s="974"/>
      <c r="RLO312" s="974"/>
      <c r="RLP312" s="974"/>
      <c r="RLQ312" s="974"/>
      <c r="RLR312" s="974"/>
      <c r="RLS312" s="974"/>
      <c r="RLT312" s="974"/>
      <c r="RLU312" s="974"/>
      <c r="RLV312" s="974"/>
      <c r="RLW312" s="974"/>
      <c r="RLX312" s="974"/>
      <c r="RLY312" s="974"/>
      <c r="RLZ312" s="974"/>
      <c r="RMA312" s="974"/>
      <c r="RMB312" s="974"/>
      <c r="RMC312" s="974"/>
      <c r="RMD312" s="974"/>
      <c r="RME312" s="974"/>
      <c r="RMF312" s="974"/>
      <c r="RMG312" s="974"/>
      <c r="RMH312" s="974"/>
      <c r="RMI312" s="974"/>
      <c r="RMJ312" s="974"/>
      <c r="RMK312" s="974"/>
      <c r="RML312" s="974"/>
      <c r="RMM312" s="974"/>
      <c r="RMN312" s="974"/>
      <c r="RMO312" s="974"/>
      <c r="RMP312" s="974"/>
      <c r="RMQ312" s="974"/>
      <c r="RMR312" s="974"/>
      <c r="RMS312" s="974"/>
      <c r="RMT312" s="974"/>
      <c r="RMU312" s="974"/>
      <c r="RMV312" s="974"/>
      <c r="RMW312" s="974"/>
      <c r="RMX312" s="974"/>
      <c r="RMY312" s="974"/>
      <c r="RMZ312" s="974"/>
      <c r="RNA312" s="974"/>
      <c r="RNB312" s="974"/>
      <c r="RNC312" s="974"/>
      <c r="RND312" s="974"/>
      <c r="RNE312" s="974"/>
      <c r="RNF312" s="974"/>
      <c r="RNG312" s="974"/>
      <c r="RNH312" s="974"/>
      <c r="RNI312" s="974"/>
      <c r="RNJ312" s="974"/>
      <c r="RNK312" s="974"/>
      <c r="RNL312" s="974"/>
      <c r="RNM312" s="974"/>
      <c r="RNN312" s="974"/>
      <c r="RNO312" s="974"/>
      <c r="RNP312" s="974"/>
      <c r="RNQ312" s="974"/>
      <c r="RNR312" s="974"/>
      <c r="RNS312" s="974"/>
      <c r="RNT312" s="974"/>
      <c r="RNU312" s="974"/>
      <c r="RNV312" s="974"/>
      <c r="RNW312" s="974"/>
      <c r="RNX312" s="974"/>
      <c r="RNY312" s="974"/>
      <c r="RNZ312" s="974"/>
      <c r="ROA312" s="974"/>
      <c r="ROB312" s="974"/>
      <c r="ROC312" s="974"/>
      <c r="ROD312" s="974"/>
      <c r="ROE312" s="974"/>
      <c r="ROF312" s="974"/>
      <c r="ROG312" s="974"/>
      <c r="ROH312" s="974"/>
      <c r="ROI312" s="974"/>
      <c r="ROJ312" s="974"/>
      <c r="ROK312" s="974"/>
      <c r="ROL312" s="974"/>
      <c r="ROM312" s="974"/>
      <c r="RON312" s="974"/>
      <c r="ROO312" s="974"/>
      <c r="ROP312" s="974"/>
      <c r="ROQ312" s="974"/>
      <c r="ROR312" s="974"/>
      <c r="ROS312" s="974"/>
      <c r="ROT312" s="974"/>
      <c r="ROU312" s="974"/>
      <c r="ROV312" s="974"/>
      <c r="ROW312" s="974"/>
      <c r="ROX312" s="974"/>
      <c r="ROY312" s="974"/>
      <c r="ROZ312" s="974"/>
      <c r="RPA312" s="974"/>
      <c r="RPB312" s="974"/>
      <c r="RPC312" s="974"/>
      <c r="RPD312" s="974"/>
      <c r="RPE312" s="974"/>
      <c r="RPF312" s="974"/>
      <c r="RPG312" s="974"/>
      <c r="RPH312" s="974"/>
      <c r="RPI312" s="974"/>
      <c r="RPJ312" s="974"/>
      <c r="RPK312" s="974"/>
      <c r="RPL312" s="974"/>
      <c r="RPM312" s="974"/>
      <c r="RPN312" s="974"/>
      <c r="RPO312" s="974"/>
      <c r="RPP312" s="974"/>
      <c r="RPQ312" s="974"/>
      <c r="RPR312" s="974"/>
      <c r="RPS312" s="974"/>
      <c r="RPT312" s="974"/>
      <c r="RPU312" s="974"/>
      <c r="RPV312" s="974"/>
      <c r="RPW312" s="974"/>
      <c r="RPX312" s="974"/>
      <c r="RPY312" s="974"/>
      <c r="RPZ312" s="974"/>
      <c r="RQA312" s="974"/>
      <c r="RQB312" s="974"/>
      <c r="RQC312" s="974"/>
      <c r="RQD312" s="974"/>
      <c r="RQE312" s="974"/>
      <c r="RQF312" s="974"/>
      <c r="RQG312" s="974"/>
      <c r="RQH312" s="974"/>
      <c r="RQI312" s="974"/>
      <c r="RQJ312" s="974"/>
      <c r="RQK312" s="974"/>
      <c r="RQL312" s="974"/>
      <c r="RQM312" s="974"/>
      <c r="RQN312" s="974"/>
      <c r="RQO312" s="974"/>
      <c r="RQP312" s="974"/>
      <c r="RQQ312" s="974"/>
      <c r="RQR312" s="974"/>
      <c r="RQS312" s="974"/>
      <c r="RQT312" s="974"/>
      <c r="RQU312" s="974"/>
      <c r="RQV312" s="974"/>
      <c r="RQW312" s="974"/>
      <c r="RQX312" s="974"/>
      <c r="RQY312" s="974"/>
      <c r="RQZ312" s="974"/>
      <c r="RRA312" s="974"/>
      <c r="RRB312" s="974"/>
      <c r="RRC312" s="974"/>
      <c r="RRD312" s="974"/>
      <c r="RRE312" s="974"/>
      <c r="RRF312" s="974"/>
      <c r="RRG312" s="974"/>
      <c r="RRH312" s="974"/>
      <c r="RRI312" s="974"/>
      <c r="RRJ312" s="974"/>
      <c r="RRK312" s="974"/>
      <c r="RRL312" s="974"/>
      <c r="RRM312" s="974"/>
      <c r="RRN312" s="974"/>
      <c r="RRO312" s="974"/>
      <c r="RRP312" s="974"/>
      <c r="RRQ312" s="974"/>
      <c r="RRR312" s="974"/>
      <c r="RRS312" s="974"/>
      <c r="RRT312" s="974"/>
      <c r="RRU312" s="974"/>
      <c r="RRV312" s="974"/>
      <c r="RRW312" s="974"/>
      <c r="RRX312" s="974"/>
      <c r="RRY312" s="974"/>
      <c r="RRZ312" s="974"/>
      <c r="RSA312" s="974"/>
      <c r="RSB312" s="974"/>
      <c r="RSC312" s="974"/>
      <c r="RSD312" s="974"/>
      <c r="RSE312" s="974"/>
      <c r="RSF312" s="974"/>
      <c r="RSG312" s="974"/>
      <c r="RSH312" s="974"/>
      <c r="RSI312" s="974"/>
      <c r="RSJ312" s="974"/>
      <c r="RSK312" s="974"/>
      <c r="RSL312" s="974"/>
      <c r="RSM312" s="974"/>
      <c r="RSN312" s="974"/>
      <c r="RSO312" s="974"/>
      <c r="RSP312" s="974"/>
      <c r="RSQ312" s="974"/>
      <c r="RSR312" s="974"/>
      <c r="RSS312" s="974"/>
      <c r="RST312" s="974"/>
      <c r="RSU312" s="974"/>
      <c r="RSV312" s="974"/>
      <c r="RSW312" s="974"/>
      <c r="RSX312" s="974"/>
      <c r="RSY312" s="974"/>
      <c r="RSZ312" s="974"/>
      <c r="RTA312" s="974"/>
      <c r="RTB312" s="974"/>
      <c r="RTC312" s="974"/>
      <c r="RTD312" s="974"/>
      <c r="RTE312" s="974"/>
      <c r="RTF312" s="974"/>
      <c r="RTG312" s="974"/>
      <c r="RTH312" s="974"/>
      <c r="RTI312" s="974"/>
      <c r="RTJ312" s="974"/>
      <c r="RTK312" s="974"/>
      <c r="RTL312" s="974"/>
      <c r="RTM312" s="974"/>
      <c r="RTN312" s="974"/>
      <c r="RTO312" s="974"/>
      <c r="RTP312" s="974"/>
      <c r="RTQ312" s="974"/>
      <c r="RTR312" s="974"/>
      <c r="RTS312" s="974"/>
      <c r="RTT312" s="974"/>
      <c r="RTU312" s="974"/>
      <c r="RTV312" s="974"/>
      <c r="RTW312" s="974"/>
      <c r="RTX312" s="974"/>
      <c r="RTY312" s="974"/>
      <c r="RTZ312" s="974"/>
      <c r="RUA312" s="974"/>
      <c r="RUB312" s="974"/>
      <c r="RUC312" s="974"/>
      <c r="RUD312" s="974"/>
      <c r="RUE312" s="974"/>
      <c r="RUF312" s="974"/>
      <c r="RUG312" s="974"/>
      <c r="RUH312" s="974"/>
      <c r="RUI312" s="974"/>
      <c r="RUJ312" s="974"/>
      <c r="RUK312" s="974"/>
      <c r="RUL312" s="974"/>
      <c r="RUM312" s="974"/>
      <c r="RUN312" s="974"/>
      <c r="RUO312" s="974"/>
      <c r="RUP312" s="974"/>
      <c r="RUQ312" s="974"/>
      <c r="RUR312" s="974"/>
      <c r="RUS312" s="974"/>
      <c r="RUT312" s="974"/>
      <c r="RUU312" s="974"/>
      <c r="RUV312" s="974"/>
      <c r="RUW312" s="974"/>
      <c r="RUX312" s="974"/>
      <c r="RUY312" s="974"/>
      <c r="RUZ312" s="974"/>
      <c r="RVA312" s="974"/>
      <c r="RVB312" s="974"/>
      <c r="RVC312" s="974"/>
      <c r="RVD312" s="974"/>
      <c r="RVE312" s="974"/>
      <c r="RVF312" s="974"/>
      <c r="RVG312" s="974"/>
      <c r="RVH312" s="974"/>
      <c r="RVI312" s="974"/>
      <c r="RVJ312" s="974"/>
      <c r="RVK312" s="974"/>
      <c r="RVL312" s="974"/>
      <c r="RVM312" s="974"/>
      <c r="RVN312" s="974"/>
      <c r="RVO312" s="974"/>
      <c r="RVP312" s="974"/>
      <c r="RVQ312" s="974"/>
      <c r="RVR312" s="974"/>
      <c r="RVS312" s="974"/>
      <c r="RVT312" s="974"/>
      <c r="RVU312" s="974"/>
      <c r="RVV312" s="974"/>
      <c r="RVW312" s="974"/>
      <c r="RVX312" s="974"/>
      <c r="RVY312" s="974"/>
      <c r="RVZ312" s="974"/>
      <c r="RWA312" s="974"/>
      <c r="RWB312" s="974"/>
      <c r="RWC312" s="974"/>
      <c r="RWD312" s="974"/>
      <c r="RWE312" s="974"/>
      <c r="RWF312" s="974"/>
      <c r="RWG312" s="974"/>
      <c r="RWH312" s="974"/>
      <c r="RWI312" s="974"/>
      <c r="RWJ312" s="974"/>
      <c r="RWK312" s="974"/>
      <c r="RWL312" s="974"/>
      <c r="RWM312" s="974"/>
      <c r="RWN312" s="974"/>
      <c r="RWO312" s="974"/>
      <c r="RWP312" s="974"/>
      <c r="RWQ312" s="974"/>
      <c r="RWR312" s="974"/>
      <c r="RWS312" s="974"/>
      <c r="RWT312" s="974"/>
      <c r="RWU312" s="974"/>
      <c r="RWV312" s="974"/>
      <c r="RWW312" s="974"/>
      <c r="RWX312" s="974"/>
      <c r="RWY312" s="974"/>
      <c r="RWZ312" s="974"/>
      <c r="RXA312" s="974"/>
      <c r="RXB312" s="974"/>
      <c r="RXC312" s="974"/>
      <c r="RXD312" s="974"/>
      <c r="RXE312" s="974"/>
      <c r="RXF312" s="974"/>
      <c r="RXG312" s="974"/>
      <c r="RXH312" s="974"/>
      <c r="RXI312" s="974"/>
      <c r="RXJ312" s="974"/>
      <c r="RXK312" s="974"/>
      <c r="RXL312" s="974"/>
      <c r="RXM312" s="974"/>
      <c r="RXN312" s="974"/>
      <c r="RXO312" s="974"/>
      <c r="RXP312" s="974"/>
      <c r="RXQ312" s="974"/>
      <c r="RXR312" s="974"/>
      <c r="RXS312" s="974"/>
      <c r="RXT312" s="974"/>
      <c r="RXU312" s="974"/>
      <c r="RXV312" s="974"/>
      <c r="RXW312" s="974"/>
      <c r="RXX312" s="974"/>
      <c r="RXY312" s="974"/>
      <c r="RXZ312" s="974"/>
      <c r="RYA312" s="974"/>
      <c r="RYB312" s="974"/>
      <c r="RYC312" s="974"/>
      <c r="RYD312" s="974"/>
      <c r="RYE312" s="974"/>
      <c r="RYF312" s="974"/>
      <c r="RYG312" s="974"/>
      <c r="RYH312" s="974"/>
      <c r="RYI312" s="974"/>
      <c r="RYJ312" s="974"/>
      <c r="RYK312" s="974"/>
      <c r="RYL312" s="974"/>
      <c r="RYM312" s="974"/>
      <c r="RYN312" s="974"/>
      <c r="RYO312" s="974"/>
      <c r="RYP312" s="974"/>
      <c r="RYQ312" s="974"/>
      <c r="RYR312" s="974"/>
      <c r="RYS312" s="974"/>
      <c r="RYT312" s="974"/>
      <c r="RYU312" s="974"/>
      <c r="RYV312" s="974"/>
      <c r="RYW312" s="974"/>
      <c r="RYX312" s="974"/>
      <c r="RYY312" s="974"/>
      <c r="RYZ312" s="974"/>
      <c r="RZA312" s="974"/>
      <c r="RZB312" s="974"/>
      <c r="RZC312" s="974"/>
      <c r="RZD312" s="974"/>
      <c r="RZE312" s="974"/>
      <c r="RZF312" s="974"/>
      <c r="RZG312" s="974"/>
      <c r="RZH312" s="974"/>
      <c r="RZI312" s="974"/>
      <c r="RZJ312" s="974"/>
      <c r="RZK312" s="974"/>
      <c r="RZL312" s="974"/>
      <c r="RZM312" s="974"/>
      <c r="RZN312" s="974"/>
      <c r="RZO312" s="974"/>
      <c r="RZP312" s="974"/>
      <c r="RZQ312" s="974"/>
      <c r="RZR312" s="974"/>
      <c r="RZS312" s="974"/>
      <c r="RZT312" s="974"/>
      <c r="RZU312" s="974"/>
      <c r="RZV312" s="974"/>
      <c r="RZW312" s="974"/>
      <c r="RZX312" s="974"/>
      <c r="RZY312" s="974"/>
      <c r="RZZ312" s="974"/>
      <c r="SAA312" s="974"/>
      <c r="SAB312" s="974"/>
      <c r="SAC312" s="974"/>
      <c r="SAD312" s="974"/>
      <c r="SAE312" s="974"/>
      <c r="SAF312" s="974"/>
      <c r="SAG312" s="974"/>
      <c r="SAH312" s="974"/>
      <c r="SAI312" s="974"/>
      <c r="SAJ312" s="974"/>
      <c r="SAK312" s="974"/>
      <c r="SAL312" s="974"/>
      <c r="SAM312" s="974"/>
      <c r="SAN312" s="974"/>
      <c r="SAO312" s="974"/>
      <c r="SAP312" s="974"/>
      <c r="SAQ312" s="974"/>
      <c r="SAR312" s="974"/>
      <c r="SAS312" s="974"/>
      <c r="SAT312" s="974"/>
      <c r="SAU312" s="974"/>
      <c r="SAV312" s="974"/>
      <c r="SAW312" s="974"/>
      <c r="SAX312" s="974"/>
      <c r="SAY312" s="974"/>
      <c r="SAZ312" s="974"/>
      <c r="SBA312" s="974"/>
      <c r="SBB312" s="974"/>
      <c r="SBC312" s="974"/>
      <c r="SBD312" s="974"/>
      <c r="SBE312" s="974"/>
      <c r="SBF312" s="974"/>
      <c r="SBG312" s="974"/>
      <c r="SBH312" s="974"/>
      <c r="SBI312" s="974"/>
      <c r="SBJ312" s="974"/>
      <c r="SBK312" s="974"/>
      <c r="SBL312" s="974"/>
      <c r="SBM312" s="974"/>
      <c r="SBN312" s="974"/>
      <c r="SBO312" s="974"/>
      <c r="SBP312" s="974"/>
      <c r="SBQ312" s="974"/>
      <c r="SBR312" s="974"/>
      <c r="SBS312" s="974"/>
      <c r="SBT312" s="974"/>
      <c r="SBU312" s="974"/>
      <c r="SBV312" s="974"/>
      <c r="SBW312" s="974"/>
      <c r="SBX312" s="974"/>
      <c r="SBY312" s="974"/>
      <c r="SBZ312" s="974"/>
      <c r="SCA312" s="974"/>
      <c r="SCB312" s="974"/>
      <c r="SCC312" s="974"/>
      <c r="SCD312" s="974"/>
      <c r="SCE312" s="974"/>
      <c r="SCF312" s="974"/>
      <c r="SCG312" s="974"/>
      <c r="SCH312" s="974"/>
      <c r="SCI312" s="974"/>
      <c r="SCJ312" s="974"/>
      <c r="SCK312" s="974"/>
      <c r="SCL312" s="974"/>
      <c r="SCM312" s="974"/>
      <c r="SCN312" s="974"/>
      <c r="SCO312" s="974"/>
      <c r="SCP312" s="974"/>
      <c r="SCQ312" s="974"/>
      <c r="SCR312" s="974"/>
      <c r="SCS312" s="974"/>
      <c r="SCT312" s="974"/>
      <c r="SCU312" s="974"/>
      <c r="SCV312" s="974"/>
      <c r="SCW312" s="974"/>
      <c r="SCX312" s="974"/>
      <c r="SCY312" s="974"/>
      <c r="SCZ312" s="974"/>
      <c r="SDA312" s="974"/>
      <c r="SDB312" s="974"/>
      <c r="SDC312" s="974"/>
      <c r="SDD312" s="974"/>
      <c r="SDE312" s="974"/>
      <c r="SDF312" s="974"/>
      <c r="SDG312" s="974"/>
      <c r="SDH312" s="974"/>
      <c r="SDI312" s="974"/>
      <c r="SDJ312" s="974"/>
      <c r="SDK312" s="974"/>
      <c r="SDL312" s="974"/>
      <c r="SDM312" s="974"/>
      <c r="SDN312" s="974"/>
      <c r="SDO312" s="974"/>
      <c r="SDP312" s="974"/>
      <c r="SDQ312" s="974"/>
      <c r="SDR312" s="974"/>
      <c r="SDS312" s="974"/>
      <c r="SDT312" s="974"/>
      <c r="SDU312" s="974"/>
      <c r="SDV312" s="974"/>
      <c r="SDW312" s="974"/>
      <c r="SDX312" s="974"/>
      <c r="SDY312" s="974"/>
      <c r="SDZ312" s="974"/>
      <c r="SEA312" s="974"/>
      <c r="SEB312" s="974"/>
      <c r="SEC312" s="974"/>
      <c r="SED312" s="974"/>
      <c r="SEE312" s="974"/>
      <c r="SEF312" s="974"/>
      <c r="SEG312" s="974"/>
      <c r="SEH312" s="974"/>
      <c r="SEI312" s="974"/>
      <c r="SEJ312" s="974"/>
      <c r="SEK312" s="974"/>
      <c r="SEL312" s="974"/>
      <c r="SEM312" s="974"/>
      <c r="SEN312" s="974"/>
      <c r="SEO312" s="974"/>
      <c r="SEP312" s="974"/>
      <c r="SEQ312" s="974"/>
      <c r="SER312" s="974"/>
      <c r="SES312" s="974"/>
      <c r="SET312" s="974"/>
      <c r="SEU312" s="974"/>
      <c r="SEV312" s="974"/>
      <c r="SEW312" s="974"/>
      <c r="SEX312" s="974"/>
      <c r="SEY312" s="974"/>
      <c r="SEZ312" s="974"/>
      <c r="SFA312" s="974"/>
      <c r="SFB312" s="974"/>
      <c r="SFC312" s="974"/>
      <c r="SFD312" s="974"/>
      <c r="SFE312" s="974"/>
      <c r="SFF312" s="974"/>
      <c r="SFG312" s="974"/>
      <c r="SFH312" s="974"/>
      <c r="SFI312" s="974"/>
      <c r="SFJ312" s="974"/>
      <c r="SFK312" s="974"/>
      <c r="SFL312" s="974"/>
      <c r="SFM312" s="974"/>
      <c r="SFN312" s="974"/>
      <c r="SFO312" s="974"/>
      <c r="SFP312" s="974"/>
      <c r="SFQ312" s="974"/>
      <c r="SFR312" s="974"/>
      <c r="SFS312" s="974"/>
      <c r="SFT312" s="974"/>
      <c r="SFU312" s="974"/>
      <c r="SFV312" s="974"/>
      <c r="SFW312" s="974"/>
      <c r="SFX312" s="974"/>
      <c r="SFY312" s="974"/>
      <c r="SFZ312" s="974"/>
      <c r="SGA312" s="974"/>
      <c r="SGB312" s="974"/>
      <c r="SGC312" s="974"/>
      <c r="SGD312" s="974"/>
      <c r="SGE312" s="974"/>
      <c r="SGF312" s="974"/>
      <c r="SGG312" s="974"/>
      <c r="SGH312" s="974"/>
      <c r="SGI312" s="974"/>
      <c r="SGJ312" s="974"/>
      <c r="SGK312" s="974"/>
      <c r="SGL312" s="974"/>
      <c r="SGM312" s="974"/>
      <c r="SGN312" s="974"/>
      <c r="SGO312" s="974"/>
      <c r="SGP312" s="974"/>
      <c r="SGQ312" s="974"/>
      <c r="SGR312" s="974"/>
      <c r="SGS312" s="974"/>
      <c r="SGT312" s="974"/>
      <c r="SGU312" s="974"/>
      <c r="SGV312" s="974"/>
      <c r="SGW312" s="974"/>
      <c r="SGX312" s="974"/>
      <c r="SGY312" s="974"/>
      <c r="SGZ312" s="974"/>
      <c r="SHA312" s="974"/>
      <c r="SHB312" s="974"/>
      <c r="SHC312" s="974"/>
      <c r="SHD312" s="974"/>
      <c r="SHE312" s="974"/>
      <c r="SHF312" s="974"/>
      <c r="SHG312" s="974"/>
      <c r="SHH312" s="974"/>
      <c r="SHI312" s="974"/>
      <c r="SHJ312" s="974"/>
      <c r="SHK312" s="974"/>
      <c r="SHL312" s="974"/>
      <c r="SHM312" s="974"/>
      <c r="SHN312" s="974"/>
      <c r="SHO312" s="974"/>
      <c r="SHP312" s="974"/>
      <c r="SHQ312" s="974"/>
      <c r="SHR312" s="974"/>
      <c r="SHS312" s="974"/>
      <c r="SHT312" s="974"/>
      <c r="SHU312" s="974"/>
      <c r="SHV312" s="974"/>
      <c r="SHW312" s="974"/>
      <c r="SHX312" s="974"/>
      <c r="SHY312" s="974"/>
      <c r="SHZ312" s="974"/>
      <c r="SIA312" s="974"/>
      <c r="SIB312" s="974"/>
      <c r="SIC312" s="974"/>
      <c r="SID312" s="974"/>
      <c r="SIE312" s="974"/>
      <c r="SIF312" s="974"/>
      <c r="SIG312" s="974"/>
      <c r="SIH312" s="974"/>
      <c r="SII312" s="974"/>
      <c r="SIJ312" s="974"/>
      <c r="SIK312" s="974"/>
      <c r="SIL312" s="974"/>
      <c r="SIM312" s="974"/>
      <c r="SIN312" s="974"/>
      <c r="SIO312" s="974"/>
      <c r="SIP312" s="974"/>
      <c r="SIQ312" s="974"/>
      <c r="SIR312" s="974"/>
      <c r="SIS312" s="974"/>
      <c r="SIT312" s="974"/>
      <c r="SIU312" s="974"/>
      <c r="SIV312" s="974"/>
      <c r="SIW312" s="974"/>
      <c r="SIX312" s="974"/>
      <c r="SIY312" s="974"/>
      <c r="SIZ312" s="974"/>
      <c r="SJA312" s="974"/>
      <c r="SJB312" s="974"/>
      <c r="SJC312" s="974"/>
      <c r="SJD312" s="974"/>
      <c r="SJE312" s="974"/>
      <c r="SJF312" s="974"/>
      <c r="SJG312" s="974"/>
      <c r="SJH312" s="974"/>
      <c r="SJI312" s="974"/>
      <c r="SJJ312" s="974"/>
      <c r="SJK312" s="974"/>
      <c r="SJL312" s="974"/>
      <c r="SJM312" s="974"/>
      <c r="SJN312" s="974"/>
      <c r="SJO312" s="974"/>
      <c r="SJP312" s="974"/>
      <c r="SJQ312" s="974"/>
      <c r="SJR312" s="974"/>
      <c r="SJS312" s="974"/>
      <c r="SJT312" s="974"/>
      <c r="SJU312" s="974"/>
      <c r="SJV312" s="974"/>
      <c r="SJW312" s="974"/>
      <c r="SJX312" s="974"/>
      <c r="SJY312" s="974"/>
      <c r="SJZ312" s="974"/>
      <c r="SKA312" s="974"/>
      <c r="SKB312" s="974"/>
      <c r="SKC312" s="974"/>
      <c r="SKD312" s="974"/>
      <c r="SKE312" s="974"/>
      <c r="SKF312" s="974"/>
      <c r="SKG312" s="974"/>
      <c r="SKH312" s="974"/>
      <c r="SKI312" s="974"/>
      <c r="SKJ312" s="974"/>
      <c r="SKK312" s="974"/>
      <c r="SKL312" s="974"/>
      <c r="SKM312" s="974"/>
      <c r="SKN312" s="974"/>
      <c r="SKO312" s="974"/>
      <c r="SKP312" s="974"/>
      <c r="SKQ312" s="974"/>
      <c r="SKR312" s="974"/>
      <c r="SKS312" s="974"/>
      <c r="SKT312" s="974"/>
      <c r="SKU312" s="974"/>
      <c r="SKV312" s="974"/>
      <c r="SKW312" s="974"/>
      <c r="SKX312" s="974"/>
      <c r="SKY312" s="974"/>
      <c r="SKZ312" s="974"/>
      <c r="SLA312" s="974"/>
      <c r="SLB312" s="974"/>
      <c r="SLC312" s="974"/>
      <c r="SLD312" s="974"/>
      <c r="SLE312" s="974"/>
      <c r="SLF312" s="974"/>
      <c r="SLG312" s="974"/>
      <c r="SLH312" s="974"/>
      <c r="SLI312" s="974"/>
      <c r="SLJ312" s="974"/>
      <c r="SLK312" s="974"/>
      <c r="SLL312" s="974"/>
      <c r="SLM312" s="974"/>
      <c r="SLN312" s="974"/>
      <c r="SLO312" s="974"/>
      <c r="SLP312" s="974"/>
      <c r="SLQ312" s="974"/>
      <c r="SLR312" s="974"/>
      <c r="SLS312" s="974"/>
      <c r="SLT312" s="974"/>
      <c r="SLU312" s="974"/>
      <c r="SLV312" s="974"/>
      <c r="SLW312" s="974"/>
      <c r="SLX312" s="974"/>
      <c r="SLY312" s="974"/>
      <c r="SLZ312" s="974"/>
      <c r="SMA312" s="974"/>
      <c r="SMB312" s="974"/>
      <c r="SMC312" s="974"/>
      <c r="SMD312" s="974"/>
      <c r="SME312" s="974"/>
      <c r="SMF312" s="974"/>
      <c r="SMG312" s="974"/>
      <c r="SMH312" s="974"/>
      <c r="SMI312" s="974"/>
      <c r="SMJ312" s="974"/>
      <c r="SMK312" s="974"/>
      <c r="SML312" s="974"/>
      <c r="SMM312" s="974"/>
      <c r="SMN312" s="974"/>
      <c r="SMO312" s="974"/>
      <c r="SMP312" s="974"/>
      <c r="SMQ312" s="974"/>
      <c r="SMR312" s="974"/>
      <c r="SMS312" s="974"/>
      <c r="SMT312" s="974"/>
      <c r="SMU312" s="974"/>
      <c r="SMV312" s="974"/>
      <c r="SMW312" s="974"/>
      <c r="SMX312" s="974"/>
      <c r="SMY312" s="974"/>
      <c r="SMZ312" s="974"/>
      <c r="SNA312" s="974"/>
      <c r="SNB312" s="974"/>
      <c r="SNC312" s="974"/>
      <c r="SND312" s="974"/>
      <c r="SNE312" s="974"/>
      <c r="SNF312" s="974"/>
      <c r="SNG312" s="974"/>
      <c r="SNH312" s="974"/>
      <c r="SNI312" s="974"/>
      <c r="SNJ312" s="974"/>
      <c r="SNK312" s="974"/>
      <c r="SNL312" s="974"/>
      <c r="SNM312" s="974"/>
      <c r="SNN312" s="974"/>
      <c r="SNO312" s="974"/>
      <c r="SNP312" s="974"/>
      <c r="SNQ312" s="974"/>
      <c r="SNR312" s="974"/>
      <c r="SNS312" s="974"/>
      <c r="SNT312" s="974"/>
      <c r="SNU312" s="974"/>
      <c r="SNV312" s="974"/>
      <c r="SNW312" s="974"/>
      <c r="SNX312" s="974"/>
      <c r="SNY312" s="974"/>
      <c r="SNZ312" s="974"/>
      <c r="SOA312" s="974"/>
      <c r="SOB312" s="974"/>
      <c r="SOC312" s="974"/>
      <c r="SOD312" s="974"/>
      <c r="SOE312" s="974"/>
      <c r="SOF312" s="974"/>
      <c r="SOG312" s="974"/>
      <c r="SOH312" s="974"/>
      <c r="SOI312" s="974"/>
      <c r="SOJ312" s="974"/>
      <c r="SOK312" s="974"/>
      <c r="SOL312" s="974"/>
      <c r="SOM312" s="974"/>
      <c r="SON312" s="974"/>
      <c r="SOO312" s="974"/>
      <c r="SOP312" s="974"/>
      <c r="SOQ312" s="974"/>
      <c r="SOR312" s="974"/>
      <c r="SOS312" s="974"/>
      <c r="SOT312" s="974"/>
      <c r="SOU312" s="974"/>
      <c r="SOV312" s="974"/>
      <c r="SOW312" s="974"/>
      <c r="SOX312" s="974"/>
      <c r="SOY312" s="974"/>
      <c r="SOZ312" s="974"/>
      <c r="SPA312" s="974"/>
      <c r="SPB312" s="974"/>
      <c r="SPC312" s="974"/>
      <c r="SPD312" s="974"/>
      <c r="SPE312" s="974"/>
      <c r="SPF312" s="974"/>
      <c r="SPG312" s="974"/>
      <c r="SPH312" s="974"/>
      <c r="SPI312" s="974"/>
      <c r="SPJ312" s="974"/>
      <c r="SPK312" s="974"/>
      <c r="SPL312" s="974"/>
      <c r="SPM312" s="974"/>
      <c r="SPN312" s="974"/>
      <c r="SPO312" s="974"/>
      <c r="SPP312" s="974"/>
      <c r="SPQ312" s="974"/>
      <c r="SPR312" s="974"/>
      <c r="SPS312" s="974"/>
      <c r="SPT312" s="974"/>
      <c r="SPU312" s="974"/>
      <c r="SPV312" s="974"/>
      <c r="SPW312" s="974"/>
      <c r="SPX312" s="974"/>
      <c r="SPY312" s="974"/>
      <c r="SPZ312" s="974"/>
      <c r="SQA312" s="974"/>
      <c r="SQB312" s="974"/>
      <c r="SQC312" s="974"/>
      <c r="SQD312" s="974"/>
      <c r="SQE312" s="974"/>
      <c r="SQF312" s="974"/>
      <c r="SQG312" s="974"/>
      <c r="SQH312" s="974"/>
      <c r="SQI312" s="974"/>
      <c r="SQJ312" s="974"/>
      <c r="SQK312" s="974"/>
      <c r="SQL312" s="974"/>
      <c r="SQM312" s="974"/>
      <c r="SQN312" s="974"/>
      <c r="SQO312" s="974"/>
      <c r="SQP312" s="974"/>
      <c r="SQQ312" s="974"/>
      <c r="SQR312" s="974"/>
      <c r="SQS312" s="974"/>
      <c r="SQT312" s="974"/>
      <c r="SQU312" s="974"/>
      <c r="SQV312" s="974"/>
      <c r="SQW312" s="974"/>
      <c r="SQX312" s="974"/>
      <c r="SQY312" s="974"/>
      <c r="SQZ312" s="974"/>
      <c r="SRA312" s="974"/>
      <c r="SRB312" s="974"/>
      <c r="SRC312" s="974"/>
      <c r="SRD312" s="974"/>
      <c r="SRE312" s="974"/>
      <c r="SRF312" s="974"/>
      <c r="SRG312" s="974"/>
      <c r="SRH312" s="974"/>
      <c r="SRI312" s="974"/>
      <c r="SRJ312" s="974"/>
      <c r="SRK312" s="974"/>
      <c r="SRL312" s="974"/>
      <c r="SRM312" s="974"/>
      <c r="SRN312" s="974"/>
      <c r="SRO312" s="974"/>
      <c r="SRP312" s="974"/>
      <c r="SRQ312" s="974"/>
      <c r="SRR312" s="974"/>
      <c r="SRS312" s="974"/>
      <c r="SRT312" s="974"/>
      <c r="SRU312" s="974"/>
      <c r="SRV312" s="974"/>
      <c r="SRW312" s="974"/>
      <c r="SRX312" s="974"/>
      <c r="SRY312" s="974"/>
      <c r="SRZ312" s="974"/>
      <c r="SSA312" s="974"/>
      <c r="SSB312" s="974"/>
      <c r="SSC312" s="974"/>
      <c r="SSD312" s="974"/>
      <c r="SSE312" s="974"/>
      <c r="SSF312" s="974"/>
      <c r="SSG312" s="974"/>
      <c r="SSH312" s="974"/>
      <c r="SSI312" s="974"/>
      <c r="SSJ312" s="974"/>
      <c r="SSK312" s="974"/>
      <c r="SSL312" s="974"/>
      <c r="SSM312" s="974"/>
      <c r="SSN312" s="974"/>
      <c r="SSO312" s="974"/>
      <c r="SSP312" s="974"/>
      <c r="SSQ312" s="974"/>
      <c r="SSR312" s="974"/>
      <c r="SSS312" s="974"/>
      <c r="SST312" s="974"/>
      <c r="SSU312" s="974"/>
      <c r="SSV312" s="974"/>
      <c r="SSW312" s="974"/>
      <c r="SSX312" s="974"/>
      <c r="SSY312" s="974"/>
      <c r="SSZ312" s="974"/>
      <c r="STA312" s="974"/>
      <c r="STB312" s="974"/>
      <c r="STC312" s="974"/>
      <c r="STD312" s="974"/>
      <c r="STE312" s="974"/>
      <c r="STF312" s="974"/>
      <c r="STG312" s="974"/>
      <c r="STH312" s="974"/>
      <c r="STI312" s="974"/>
      <c r="STJ312" s="974"/>
      <c r="STK312" s="974"/>
      <c r="STL312" s="974"/>
      <c r="STM312" s="974"/>
      <c r="STN312" s="974"/>
      <c r="STO312" s="974"/>
      <c r="STP312" s="974"/>
      <c r="STQ312" s="974"/>
      <c r="STR312" s="974"/>
      <c r="STS312" s="974"/>
      <c r="STT312" s="974"/>
      <c r="STU312" s="974"/>
      <c r="STV312" s="974"/>
      <c r="STW312" s="974"/>
      <c r="STX312" s="974"/>
      <c r="STY312" s="974"/>
      <c r="STZ312" s="974"/>
      <c r="SUA312" s="974"/>
      <c r="SUB312" s="974"/>
      <c r="SUC312" s="974"/>
      <c r="SUD312" s="974"/>
      <c r="SUE312" s="974"/>
      <c r="SUF312" s="974"/>
      <c r="SUG312" s="974"/>
      <c r="SUH312" s="974"/>
      <c r="SUI312" s="974"/>
      <c r="SUJ312" s="974"/>
      <c r="SUK312" s="974"/>
      <c r="SUL312" s="974"/>
      <c r="SUM312" s="974"/>
      <c r="SUN312" s="974"/>
      <c r="SUO312" s="974"/>
      <c r="SUP312" s="974"/>
      <c r="SUQ312" s="974"/>
      <c r="SUR312" s="974"/>
      <c r="SUS312" s="974"/>
      <c r="SUT312" s="974"/>
      <c r="SUU312" s="974"/>
      <c r="SUV312" s="974"/>
      <c r="SUW312" s="974"/>
      <c r="SUX312" s="974"/>
      <c r="SUY312" s="974"/>
      <c r="SUZ312" s="974"/>
      <c r="SVA312" s="974"/>
      <c r="SVB312" s="974"/>
      <c r="SVC312" s="974"/>
      <c r="SVD312" s="974"/>
      <c r="SVE312" s="974"/>
      <c r="SVF312" s="974"/>
      <c r="SVG312" s="974"/>
      <c r="SVH312" s="974"/>
      <c r="SVI312" s="974"/>
      <c r="SVJ312" s="974"/>
      <c r="SVK312" s="974"/>
      <c r="SVL312" s="974"/>
      <c r="SVM312" s="974"/>
      <c r="SVN312" s="974"/>
      <c r="SVO312" s="974"/>
      <c r="SVP312" s="974"/>
      <c r="SVQ312" s="974"/>
      <c r="SVR312" s="974"/>
      <c r="SVS312" s="974"/>
      <c r="SVT312" s="974"/>
      <c r="SVU312" s="974"/>
      <c r="SVV312" s="974"/>
      <c r="SVW312" s="974"/>
      <c r="SVX312" s="974"/>
      <c r="SVY312" s="974"/>
      <c r="SVZ312" s="974"/>
      <c r="SWA312" s="974"/>
      <c r="SWB312" s="974"/>
      <c r="SWC312" s="974"/>
      <c r="SWD312" s="974"/>
      <c r="SWE312" s="974"/>
      <c r="SWF312" s="974"/>
      <c r="SWG312" s="974"/>
      <c r="SWH312" s="974"/>
      <c r="SWI312" s="974"/>
      <c r="SWJ312" s="974"/>
      <c r="SWK312" s="974"/>
      <c r="SWL312" s="974"/>
      <c r="SWM312" s="974"/>
      <c r="SWN312" s="974"/>
      <c r="SWO312" s="974"/>
      <c r="SWP312" s="974"/>
      <c r="SWQ312" s="974"/>
      <c r="SWR312" s="974"/>
      <c r="SWS312" s="974"/>
      <c r="SWT312" s="974"/>
      <c r="SWU312" s="974"/>
      <c r="SWV312" s="974"/>
      <c r="SWW312" s="974"/>
      <c r="SWX312" s="974"/>
      <c r="SWY312" s="974"/>
      <c r="SWZ312" s="974"/>
      <c r="SXA312" s="974"/>
      <c r="SXB312" s="974"/>
      <c r="SXC312" s="974"/>
      <c r="SXD312" s="974"/>
      <c r="SXE312" s="974"/>
      <c r="SXF312" s="974"/>
      <c r="SXG312" s="974"/>
      <c r="SXH312" s="974"/>
      <c r="SXI312" s="974"/>
      <c r="SXJ312" s="974"/>
      <c r="SXK312" s="974"/>
      <c r="SXL312" s="974"/>
      <c r="SXM312" s="974"/>
      <c r="SXN312" s="974"/>
      <c r="SXO312" s="974"/>
      <c r="SXP312" s="974"/>
      <c r="SXQ312" s="974"/>
      <c r="SXR312" s="974"/>
      <c r="SXS312" s="974"/>
      <c r="SXT312" s="974"/>
      <c r="SXU312" s="974"/>
      <c r="SXV312" s="974"/>
      <c r="SXW312" s="974"/>
      <c r="SXX312" s="974"/>
      <c r="SXY312" s="974"/>
      <c r="SXZ312" s="974"/>
      <c r="SYA312" s="974"/>
      <c r="SYB312" s="974"/>
      <c r="SYC312" s="974"/>
      <c r="SYD312" s="974"/>
      <c r="SYE312" s="974"/>
      <c r="SYF312" s="974"/>
      <c r="SYG312" s="974"/>
      <c r="SYH312" s="974"/>
      <c r="SYI312" s="974"/>
      <c r="SYJ312" s="974"/>
      <c r="SYK312" s="974"/>
      <c r="SYL312" s="974"/>
      <c r="SYM312" s="974"/>
      <c r="SYN312" s="974"/>
      <c r="SYO312" s="974"/>
      <c r="SYP312" s="974"/>
      <c r="SYQ312" s="974"/>
      <c r="SYR312" s="974"/>
      <c r="SYS312" s="974"/>
      <c r="SYT312" s="974"/>
      <c r="SYU312" s="974"/>
      <c r="SYV312" s="974"/>
      <c r="SYW312" s="974"/>
      <c r="SYX312" s="974"/>
      <c r="SYY312" s="974"/>
      <c r="SYZ312" s="974"/>
      <c r="SZA312" s="974"/>
      <c r="SZB312" s="974"/>
      <c r="SZC312" s="974"/>
      <c r="SZD312" s="974"/>
      <c r="SZE312" s="974"/>
      <c r="SZF312" s="974"/>
      <c r="SZG312" s="974"/>
      <c r="SZH312" s="974"/>
      <c r="SZI312" s="974"/>
      <c r="SZJ312" s="974"/>
      <c r="SZK312" s="974"/>
      <c r="SZL312" s="974"/>
      <c r="SZM312" s="974"/>
      <c r="SZN312" s="974"/>
      <c r="SZO312" s="974"/>
      <c r="SZP312" s="974"/>
      <c r="SZQ312" s="974"/>
      <c r="SZR312" s="974"/>
      <c r="SZS312" s="974"/>
      <c r="SZT312" s="974"/>
      <c r="SZU312" s="974"/>
      <c r="SZV312" s="974"/>
      <c r="SZW312" s="974"/>
      <c r="SZX312" s="974"/>
      <c r="SZY312" s="974"/>
      <c r="SZZ312" s="974"/>
      <c r="TAA312" s="974"/>
      <c r="TAB312" s="974"/>
      <c r="TAC312" s="974"/>
      <c r="TAD312" s="974"/>
      <c r="TAE312" s="974"/>
      <c r="TAF312" s="974"/>
      <c r="TAG312" s="974"/>
      <c r="TAH312" s="974"/>
      <c r="TAI312" s="974"/>
      <c r="TAJ312" s="974"/>
      <c r="TAK312" s="974"/>
      <c r="TAL312" s="974"/>
      <c r="TAM312" s="974"/>
      <c r="TAN312" s="974"/>
      <c r="TAO312" s="974"/>
      <c r="TAP312" s="974"/>
      <c r="TAQ312" s="974"/>
      <c r="TAR312" s="974"/>
      <c r="TAS312" s="974"/>
      <c r="TAT312" s="974"/>
      <c r="TAU312" s="974"/>
      <c r="TAV312" s="974"/>
      <c r="TAW312" s="974"/>
      <c r="TAX312" s="974"/>
      <c r="TAY312" s="974"/>
      <c r="TAZ312" s="974"/>
      <c r="TBA312" s="974"/>
      <c r="TBB312" s="974"/>
      <c r="TBC312" s="974"/>
      <c r="TBD312" s="974"/>
      <c r="TBE312" s="974"/>
      <c r="TBF312" s="974"/>
      <c r="TBG312" s="974"/>
      <c r="TBH312" s="974"/>
      <c r="TBI312" s="974"/>
      <c r="TBJ312" s="974"/>
      <c r="TBK312" s="974"/>
      <c r="TBL312" s="974"/>
      <c r="TBM312" s="974"/>
      <c r="TBN312" s="974"/>
      <c r="TBO312" s="974"/>
      <c r="TBP312" s="974"/>
      <c r="TBQ312" s="974"/>
      <c r="TBR312" s="974"/>
      <c r="TBS312" s="974"/>
      <c r="TBT312" s="974"/>
      <c r="TBU312" s="974"/>
      <c r="TBV312" s="974"/>
      <c r="TBW312" s="974"/>
      <c r="TBX312" s="974"/>
      <c r="TBY312" s="974"/>
      <c r="TBZ312" s="974"/>
      <c r="TCA312" s="974"/>
      <c r="TCB312" s="974"/>
      <c r="TCC312" s="974"/>
      <c r="TCD312" s="974"/>
      <c r="TCE312" s="974"/>
      <c r="TCF312" s="974"/>
      <c r="TCG312" s="974"/>
      <c r="TCH312" s="974"/>
      <c r="TCI312" s="974"/>
      <c r="TCJ312" s="974"/>
      <c r="TCK312" s="974"/>
      <c r="TCL312" s="974"/>
      <c r="TCM312" s="974"/>
      <c r="TCN312" s="974"/>
      <c r="TCO312" s="974"/>
      <c r="TCP312" s="974"/>
      <c r="TCQ312" s="974"/>
      <c r="TCR312" s="974"/>
      <c r="TCS312" s="974"/>
      <c r="TCT312" s="974"/>
      <c r="TCU312" s="974"/>
      <c r="TCV312" s="974"/>
      <c r="TCW312" s="974"/>
      <c r="TCX312" s="974"/>
      <c r="TCY312" s="974"/>
      <c r="TCZ312" s="974"/>
      <c r="TDA312" s="974"/>
      <c r="TDB312" s="974"/>
      <c r="TDC312" s="974"/>
      <c r="TDD312" s="974"/>
      <c r="TDE312" s="974"/>
      <c r="TDF312" s="974"/>
      <c r="TDG312" s="974"/>
      <c r="TDH312" s="974"/>
      <c r="TDI312" s="974"/>
      <c r="TDJ312" s="974"/>
      <c r="TDK312" s="974"/>
      <c r="TDL312" s="974"/>
      <c r="TDM312" s="974"/>
      <c r="TDN312" s="974"/>
      <c r="TDO312" s="974"/>
      <c r="TDP312" s="974"/>
      <c r="TDQ312" s="974"/>
      <c r="TDR312" s="974"/>
      <c r="TDS312" s="974"/>
      <c r="TDT312" s="974"/>
      <c r="TDU312" s="974"/>
      <c r="TDV312" s="974"/>
      <c r="TDW312" s="974"/>
      <c r="TDX312" s="974"/>
      <c r="TDY312" s="974"/>
      <c r="TDZ312" s="974"/>
      <c r="TEA312" s="974"/>
      <c r="TEB312" s="974"/>
      <c r="TEC312" s="974"/>
      <c r="TED312" s="974"/>
      <c r="TEE312" s="974"/>
      <c r="TEF312" s="974"/>
      <c r="TEG312" s="974"/>
      <c r="TEH312" s="974"/>
      <c r="TEI312" s="974"/>
      <c r="TEJ312" s="974"/>
      <c r="TEK312" s="974"/>
      <c r="TEL312" s="974"/>
      <c r="TEM312" s="974"/>
      <c r="TEN312" s="974"/>
      <c r="TEO312" s="974"/>
      <c r="TEP312" s="974"/>
      <c r="TEQ312" s="974"/>
      <c r="TER312" s="974"/>
      <c r="TES312" s="974"/>
      <c r="TET312" s="974"/>
      <c r="TEU312" s="974"/>
      <c r="TEV312" s="974"/>
      <c r="TEW312" s="974"/>
      <c r="TEX312" s="974"/>
      <c r="TEY312" s="974"/>
      <c r="TEZ312" s="974"/>
      <c r="TFA312" s="974"/>
      <c r="TFB312" s="974"/>
      <c r="TFC312" s="974"/>
      <c r="TFD312" s="974"/>
      <c r="TFE312" s="974"/>
      <c r="TFF312" s="974"/>
      <c r="TFG312" s="974"/>
      <c r="TFH312" s="974"/>
      <c r="TFI312" s="974"/>
      <c r="TFJ312" s="974"/>
      <c r="TFK312" s="974"/>
      <c r="TFL312" s="974"/>
      <c r="TFM312" s="974"/>
      <c r="TFN312" s="974"/>
      <c r="TFO312" s="974"/>
      <c r="TFP312" s="974"/>
      <c r="TFQ312" s="974"/>
      <c r="TFR312" s="974"/>
      <c r="TFS312" s="974"/>
      <c r="TFT312" s="974"/>
      <c r="TFU312" s="974"/>
      <c r="TFV312" s="974"/>
      <c r="TFW312" s="974"/>
      <c r="TFX312" s="974"/>
      <c r="TFY312" s="974"/>
      <c r="TFZ312" s="974"/>
      <c r="TGA312" s="974"/>
      <c r="TGB312" s="974"/>
      <c r="TGC312" s="974"/>
      <c r="TGD312" s="974"/>
      <c r="TGE312" s="974"/>
      <c r="TGF312" s="974"/>
      <c r="TGG312" s="974"/>
      <c r="TGH312" s="974"/>
      <c r="TGI312" s="974"/>
      <c r="TGJ312" s="974"/>
      <c r="TGK312" s="974"/>
      <c r="TGL312" s="974"/>
      <c r="TGM312" s="974"/>
      <c r="TGN312" s="974"/>
      <c r="TGO312" s="974"/>
      <c r="TGP312" s="974"/>
      <c r="TGQ312" s="974"/>
      <c r="TGR312" s="974"/>
      <c r="TGS312" s="974"/>
      <c r="TGT312" s="974"/>
      <c r="TGU312" s="974"/>
      <c r="TGV312" s="974"/>
      <c r="TGW312" s="974"/>
      <c r="TGX312" s="974"/>
      <c r="TGY312" s="974"/>
      <c r="TGZ312" s="974"/>
      <c r="THA312" s="974"/>
      <c r="THB312" s="974"/>
      <c r="THC312" s="974"/>
      <c r="THD312" s="974"/>
      <c r="THE312" s="974"/>
      <c r="THF312" s="974"/>
      <c r="THG312" s="974"/>
      <c r="THH312" s="974"/>
      <c r="THI312" s="974"/>
      <c r="THJ312" s="974"/>
      <c r="THK312" s="974"/>
      <c r="THL312" s="974"/>
      <c r="THM312" s="974"/>
      <c r="THN312" s="974"/>
      <c r="THO312" s="974"/>
      <c r="THP312" s="974"/>
      <c r="THQ312" s="974"/>
      <c r="THR312" s="974"/>
      <c r="THS312" s="974"/>
      <c r="THT312" s="974"/>
      <c r="THU312" s="974"/>
      <c r="THV312" s="974"/>
      <c r="THW312" s="974"/>
      <c r="THX312" s="974"/>
      <c r="THY312" s="974"/>
      <c r="THZ312" s="974"/>
      <c r="TIA312" s="974"/>
      <c r="TIB312" s="974"/>
      <c r="TIC312" s="974"/>
      <c r="TID312" s="974"/>
      <c r="TIE312" s="974"/>
      <c r="TIF312" s="974"/>
      <c r="TIG312" s="974"/>
      <c r="TIH312" s="974"/>
      <c r="TII312" s="974"/>
      <c r="TIJ312" s="974"/>
      <c r="TIK312" s="974"/>
      <c r="TIL312" s="974"/>
      <c r="TIM312" s="974"/>
      <c r="TIN312" s="974"/>
      <c r="TIO312" s="974"/>
      <c r="TIP312" s="974"/>
      <c r="TIQ312" s="974"/>
      <c r="TIR312" s="974"/>
      <c r="TIS312" s="974"/>
      <c r="TIT312" s="974"/>
      <c r="TIU312" s="974"/>
      <c r="TIV312" s="974"/>
      <c r="TIW312" s="974"/>
      <c r="TIX312" s="974"/>
      <c r="TIY312" s="974"/>
      <c r="TIZ312" s="974"/>
      <c r="TJA312" s="974"/>
      <c r="TJB312" s="974"/>
      <c r="TJC312" s="974"/>
      <c r="TJD312" s="974"/>
      <c r="TJE312" s="974"/>
      <c r="TJF312" s="974"/>
      <c r="TJG312" s="974"/>
      <c r="TJH312" s="974"/>
      <c r="TJI312" s="974"/>
      <c r="TJJ312" s="974"/>
      <c r="TJK312" s="974"/>
      <c r="TJL312" s="974"/>
      <c r="TJM312" s="974"/>
      <c r="TJN312" s="974"/>
      <c r="TJO312" s="974"/>
      <c r="TJP312" s="974"/>
      <c r="TJQ312" s="974"/>
      <c r="TJR312" s="974"/>
      <c r="TJS312" s="974"/>
      <c r="TJT312" s="974"/>
      <c r="TJU312" s="974"/>
      <c r="TJV312" s="974"/>
      <c r="TJW312" s="974"/>
      <c r="TJX312" s="974"/>
      <c r="TJY312" s="974"/>
      <c r="TJZ312" s="974"/>
      <c r="TKA312" s="974"/>
      <c r="TKB312" s="974"/>
      <c r="TKC312" s="974"/>
      <c r="TKD312" s="974"/>
      <c r="TKE312" s="974"/>
      <c r="TKF312" s="974"/>
      <c r="TKG312" s="974"/>
      <c r="TKH312" s="974"/>
      <c r="TKI312" s="974"/>
      <c r="TKJ312" s="974"/>
      <c r="TKK312" s="974"/>
      <c r="TKL312" s="974"/>
      <c r="TKM312" s="974"/>
      <c r="TKN312" s="974"/>
      <c r="TKO312" s="974"/>
      <c r="TKP312" s="974"/>
      <c r="TKQ312" s="974"/>
      <c r="TKR312" s="974"/>
      <c r="TKS312" s="974"/>
      <c r="TKT312" s="974"/>
      <c r="TKU312" s="974"/>
      <c r="TKV312" s="974"/>
      <c r="TKW312" s="974"/>
      <c r="TKX312" s="974"/>
      <c r="TKY312" s="974"/>
      <c r="TKZ312" s="974"/>
      <c r="TLA312" s="974"/>
      <c r="TLB312" s="974"/>
      <c r="TLC312" s="974"/>
      <c r="TLD312" s="974"/>
      <c r="TLE312" s="974"/>
      <c r="TLF312" s="974"/>
      <c r="TLG312" s="974"/>
      <c r="TLH312" s="974"/>
      <c r="TLI312" s="974"/>
      <c r="TLJ312" s="974"/>
      <c r="TLK312" s="974"/>
      <c r="TLL312" s="974"/>
      <c r="TLM312" s="974"/>
      <c r="TLN312" s="974"/>
      <c r="TLO312" s="974"/>
      <c r="TLP312" s="974"/>
      <c r="TLQ312" s="974"/>
      <c r="TLR312" s="974"/>
      <c r="TLS312" s="974"/>
      <c r="TLT312" s="974"/>
      <c r="TLU312" s="974"/>
      <c r="TLV312" s="974"/>
      <c r="TLW312" s="974"/>
      <c r="TLX312" s="974"/>
      <c r="TLY312" s="974"/>
      <c r="TLZ312" s="974"/>
      <c r="TMA312" s="974"/>
      <c r="TMB312" s="974"/>
      <c r="TMC312" s="974"/>
      <c r="TMD312" s="974"/>
      <c r="TME312" s="974"/>
      <c r="TMF312" s="974"/>
      <c r="TMG312" s="974"/>
      <c r="TMH312" s="974"/>
      <c r="TMI312" s="974"/>
      <c r="TMJ312" s="974"/>
      <c r="TMK312" s="974"/>
      <c r="TML312" s="974"/>
      <c r="TMM312" s="974"/>
      <c r="TMN312" s="974"/>
      <c r="TMO312" s="974"/>
      <c r="TMP312" s="974"/>
      <c r="TMQ312" s="974"/>
      <c r="TMR312" s="974"/>
      <c r="TMS312" s="974"/>
      <c r="TMT312" s="974"/>
      <c r="TMU312" s="974"/>
      <c r="TMV312" s="974"/>
      <c r="TMW312" s="974"/>
      <c r="TMX312" s="974"/>
      <c r="TMY312" s="974"/>
      <c r="TMZ312" s="974"/>
      <c r="TNA312" s="974"/>
      <c r="TNB312" s="974"/>
      <c r="TNC312" s="974"/>
      <c r="TND312" s="974"/>
      <c r="TNE312" s="974"/>
      <c r="TNF312" s="974"/>
      <c r="TNG312" s="974"/>
      <c r="TNH312" s="974"/>
      <c r="TNI312" s="974"/>
      <c r="TNJ312" s="974"/>
      <c r="TNK312" s="974"/>
      <c r="TNL312" s="974"/>
      <c r="TNM312" s="974"/>
      <c r="TNN312" s="974"/>
      <c r="TNO312" s="974"/>
      <c r="TNP312" s="974"/>
      <c r="TNQ312" s="974"/>
      <c r="TNR312" s="974"/>
      <c r="TNS312" s="974"/>
      <c r="TNT312" s="974"/>
      <c r="TNU312" s="974"/>
      <c r="TNV312" s="974"/>
      <c r="TNW312" s="974"/>
      <c r="TNX312" s="974"/>
      <c r="TNY312" s="974"/>
      <c r="TNZ312" s="974"/>
      <c r="TOA312" s="974"/>
      <c r="TOB312" s="974"/>
      <c r="TOC312" s="974"/>
      <c r="TOD312" s="974"/>
      <c r="TOE312" s="974"/>
      <c r="TOF312" s="974"/>
      <c r="TOG312" s="974"/>
      <c r="TOH312" s="974"/>
      <c r="TOI312" s="974"/>
      <c r="TOJ312" s="974"/>
      <c r="TOK312" s="974"/>
      <c r="TOL312" s="974"/>
      <c r="TOM312" s="974"/>
      <c r="TON312" s="974"/>
      <c r="TOO312" s="974"/>
      <c r="TOP312" s="974"/>
      <c r="TOQ312" s="974"/>
      <c r="TOR312" s="974"/>
      <c r="TOS312" s="974"/>
      <c r="TOT312" s="974"/>
      <c r="TOU312" s="974"/>
      <c r="TOV312" s="974"/>
      <c r="TOW312" s="974"/>
      <c r="TOX312" s="974"/>
      <c r="TOY312" s="974"/>
      <c r="TOZ312" s="974"/>
      <c r="TPA312" s="974"/>
      <c r="TPB312" s="974"/>
      <c r="TPC312" s="974"/>
      <c r="TPD312" s="974"/>
      <c r="TPE312" s="974"/>
      <c r="TPF312" s="974"/>
      <c r="TPG312" s="974"/>
      <c r="TPH312" s="974"/>
      <c r="TPI312" s="974"/>
      <c r="TPJ312" s="974"/>
      <c r="TPK312" s="974"/>
      <c r="TPL312" s="974"/>
      <c r="TPM312" s="974"/>
      <c r="TPN312" s="974"/>
      <c r="TPO312" s="974"/>
      <c r="TPP312" s="974"/>
      <c r="TPQ312" s="974"/>
      <c r="TPR312" s="974"/>
      <c r="TPS312" s="974"/>
      <c r="TPT312" s="974"/>
      <c r="TPU312" s="974"/>
      <c r="TPV312" s="974"/>
      <c r="TPW312" s="974"/>
      <c r="TPX312" s="974"/>
      <c r="TPY312" s="974"/>
      <c r="TPZ312" s="974"/>
      <c r="TQA312" s="974"/>
      <c r="TQB312" s="974"/>
      <c r="TQC312" s="974"/>
      <c r="TQD312" s="974"/>
      <c r="TQE312" s="974"/>
      <c r="TQF312" s="974"/>
      <c r="TQG312" s="974"/>
      <c r="TQH312" s="974"/>
      <c r="TQI312" s="974"/>
      <c r="TQJ312" s="974"/>
      <c r="TQK312" s="974"/>
      <c r="TQL312" s="974"/>
      <c r="TQM312" s="974"/>
      <c r="TQN312" s="974"/>
      <c r="TQO312" s="974"/>
      <c r="TQP312" s="974"/>
      <c r="TQQ312" s="974"/>
      <c r="TQR312" s="974"/>
      <c r="TQS312" s="974"/>
      <c r="TQT312" s="974"/>
      <c r="TQU312" s="974"/>
      <c r="TQV312" s="974"/>
      <c r="TQW312" s="974"/>
      <c r="TQX312" s="974"/>
      <c r="TQY312" s="974"/>
      <c r="TQZ312" s="974"/>
      <c r="TRA312" s="974"/>
      <c r="TRB312" s="974"/>
      <c r="TRC312" s="974"/>
      <c r="TRD312" s="974"/>
      <c r="TRE312" s="974"/>
      <c r="TRF312" s="974"/>
      <c r="TRG312" s="974"/>
      <c r="TRH312" s="974"/>
      <c r="TRI312" s="974"/>
      <c r="TRJ312" s="974"/>
      <c r="TRK312" s="974"/>
      <c r="TRL312" s="974"/>
      <c r="TRM312" s="974"/>
      <c r="TRN312" s="974"/>
      <c r="TRO312" s="974"/>
      <c r="TRP312" s="974"/>
      <c r="TRQ312" s="974"/>
      <c r="TRR312" s="974"/>
      <c r="TRS312" s="974"/>
      <c r="TRT312" s="974"/>
      <c r="TRU312" s="974"/>
      <c r="TRV312" s="974"/>
      <c r="TRW312" s="974"/>
      <c r="TRX312" s="974"/>
      <c r="TRY312" s="974"/>
      <c r="TRZ312" s="974"/>
      <c r="TSA312" s="974"/>
      <c r="TSB312" s="974"/>
      <c r="TSC312" s="974"/>
      <c r="TSD312" s="974"/>
      <c r="TSE312" s="974"/>
      <c r="TSF312" s="974"/>
      <c r="TSG312" s="974"/>
      <c r="TSH312" s="974"/>
      <c r="TSI312" s="974"/>
      <c r="TSJ312" s="974"/>
      <c r="TSK312" s="974"/>
      <c r="TSL312" s="974"/>
      <c r="TSM312" s="974"/>
      <c r="TSN312" s="974"/>
      <c r="TSO312" s="974"/>
      <c r="TSP312" s="974"/>
      <c r="TSQ312" s="974"/>
      <c r="TSR312" s="974"/>
      <c r="TSS312" s="974"/>
      <c r="TST312" s="974"/>
      <c r="TSU312" s="974"/>
      <c r="TSV312" s="974"/>
      <c r="TSW312" s="974"/>
      <c r="TSX312" s="974"/>
      <c r="TSY312" s="974"/>
      <c r="TSZ312" s="974"/>
      <c r="TTA312" s="974"/>
      <c r="TTB312" s="974"/>
      <c r="TTC312" s="974"/>
      <c r="TTD312" s="974"/>
      <c r="TTE312" s="974"/>
      <c r="TTF312" s="974"/>
      <c r="TTG312" s="974"/>
      <c r="TTH312" s="974"/>
      <c r="TTI312" s="974"/>
      <c r="TTJ312" s="974"/>
      <c r="TTK312" s="974"/>
      <c r="TTL312" s="974"/>
      <c r="TTM312" s="974"/>
      <c r="TTN312" s="974"/>
      <c r="TTO312" s="974"/>
      <c r="TTP312" s="974"/>
      <c r="TTQ312" s="974"/>
      <c r="TTR312" s="974"/>
      <c r="TTS312" s="974"/>
      <c r="TTT312" s="974"/>
      <c r="TTU312" s="974"/>
      <c r="TTV312" s="974"/>
      <c r="TTW312" s="974"/>
      <c r="TTX312" s="974"/>
      <c r="TTY312" s="974"/>
      <c r="TTZ312" s="974"/>
      <c r="TUA312" s="974"/>
      <c r="TUB312" s="974"/>
      <c r="TUC312" s="974"/>
      <c r="TUD312" s="974"/>
      <c r="TUE312" s="974"/>
      <c r="TUF312" s="974"/>
      <c r="TUG312" s="974"/>
      <c r="TUH312" s="974"/>
      <c r="TUI312" s="974"/>
      <c r="TUJ312" s="974"/>
      <c r="TUK312" s="974"/>
      <c r="TUL312" s="974"/>
      <c r="TUM312" s="974"/>
      <c r="TUN312" s="974"/>
      <c r="TUO312" s="974"/>
      <c r="TUP312" s="974"/>
      <c r="TUQ312" s="974"/>
      <c r="TUR312" s="974"/>
      <c r="TUS312" s="974"/>
      <c r="TUT312" s="974"/>
      <c r="TUU312" s="974"/>
      <c r="TUV312" s="974"/>
      <c r="TUW312" s="974"/>
      <c r="TUX312" s="974"/>
      <c r="TUY312" s="974"/>
      <c r="TUZ312" s="974"/>
      <c r="TVA312" s="974"/>
      <c r="TVB312" s="974"/>
      <c r="TVC312" s="974"/>
      <c r="TVD312" s="974"/>
      <c r="TVE312" s="974"/>
      <c r="TVF312" s="974"/>
      <c r="TVG312" s="974"/>
      <c r="TVH312" s="974"/>
      <c r="TVI312" s="974"/>
      <c r="TVJ312" s="974"/>
      <c r="TVK312" s="974"/>
      <c r="TVL312" s="974"/>
      <c r="TVM312" s="974"/>
      <c r="TVN312" s="974"/>
      <c r="TVO312" s="974"/>
      <c r="TVP312" s="974"/>
      <c r="TVQ312" s="974"/>
      <c r="TVR312" s="974"/>
      <c r="TVS312" s="974"/>
      <c r="TVT312" s="974"/>
      <c r="TVU312" s="974"/>
      <c r="TVV312" s="974"/>
      <c r="TVW312" s="974"/>
      <c r="TVX312" s="974"/>
      <c r="TVY312" s="974"/>
      <c r="TVZ312" s="974"/>
      <c r="TWA312" s="974"/>
      <c r="TWB312" s="974"/>
      <c r="TWC312" s="974"/>
      <c r="TWD312" s="974"/>
      <c r="TWE312" s="974"/>
      <c r="TWF312" s="974"/>
      <c r="TWG312" s="974"/>
      <c r="TWH312" s="974"/>
      <c r="TWI312" s="974"/>
      <c r="TWJ312" s="974"/>
      <c r="TWK312" s="974"/>
      <c r="TWL312" s="974"/>
      <c r="TWM312" s="974"/>
      <c r="TWN312" s="974"/>
      <c r="TWO312" s="974"/>
      <c r="TWP312" s="974"/>
      <c r="TWQ312" s="974"/>
      <c r="TWR312" s="974"/>
      <c r="TWS312" s="974"/>
      <c r="TWT312" s="974"/>
      <c r="TWU312" s="974"/>
      <c r="TWV312" s="974"/>
      <c r="TWW312" s="974"/>
      <c r="TWX312" s="974"/>
      <c r="TWY312" s="974"/>
      <c r="TWZ312" s="974"/>
      <c r="TXA312" s="974"/>
      <c r="TXB312" s="974"/>
      <c r="TXC312" s="974"/>
      <c r="TXD312" s="974"/>
      <c r="TXE312" s="974"/>
      <c r="TXF312" s="974"/>
      <c r="TXG312" s="974"/>
      <c r="TXH312" s="974"/>
      <c r="TXI312" s="974"/>
      <c r="TXJ312" s="974"/>
      <c r="TXK312" s="974"/>
      <c r="TXL312" s="974"/>
      <c r="TXM312" s="974"/>
      <c r="TXN312" s="974"/>
      <c r="TXO312" s="974"/>
      <c r="TXP312" s="974"/>
      <c r="TXQ312" s="974"/>
      <c r="TXR312" s="974"/>
      <c r="TXS312" s="974"/>
      <c r="TXT312" s="974"/>
      <c r="TXU312" s="974"/>
      <c r="TXV312" s="974"/>
      <c r="TXW312" s="974"/>
      <c r="TXX312" s="974"/>
      <c r="TXY312" s="974"/>
      <c r="TXZ312" s="974"/>
      <c r="TYA312" s="974"/>
      <c r="TYB312" s="974"/>
      <c r="TYC312" s="974"/>
      <c r="TYD312" s="974"/>
      <c r="TYE312" s="974"/>
      <c r="TYF312" s="974"/>
      <c r="TYG312" s="974"/>
      <c r="TYH312" s="974"/>
      <c r="TYI312" s="974"/>
      <c r="TYJ312" s="974"/>
      <c r="TYK312" s="974"/>
      <c r="TYL312" s="974"/>
      <c r="TYM312" s="974"/>
      <c r="TYN312" s="974"/>
      <c r="TYO312" s="974"/>
      <c r="TYP312" s="974"/>
      <c r="TYQ312" s="974"/>
      <c r="TYR312" s="974"/>
      <c r="TYS312" s="974"/>
      <c r="TYT312" s="974"/>
      <c r="TYU312" s="974"/>
      <c r="TYV312" s="974"/>
      <c r="TYW312" s="974"/>
      <c r="TYX312" s="974"/>
      <c r="TYY312" s="974"/>
      <c r="TYZ312" s="974"/>
      <c r="TZA312" s="974"/>
      <c r="TZB312" s="974"/>
      <c r="TZC312" s="974"/>
      <c r="TZD312" s="974"/>
      <c r="TZE312" s="974"/>
      <c r="TZF312" s="974"/>
      <c r="TZG312" s="974"/>
      <c r="TZH312" s="974"/>
      <c r="TZI312" s="974"/>
      <c r="TZJ312" s="974"/>
      <c r="TZK312" s="974"/>
      <c r="TZL312" s="974"/>
      <c r="TZM312" s="974"/>
      <c r="TZN312" s="974"/>
      <c r="TZO312" s="974"/>
      <c r="TZP312" s="974"/>
      <c r="TZQ312" s="974"/>
      <c r="TZR312" s="974"/>
      <c r="TZS312" s="974"/>
      <c r="TZT312" s="974"/>
      <c r="TZU312" s="974"/>
      <c r="TZV312" s="974"/>
      <c r="TZW312" s="974"/>
      <c r="TZX312" s="974"/>
      <c r="TZY312" s="974"/>
      <c r="TZZ312" s="974"/>
      <c r="UAA312" s="974"/>
      <c r="UAB312" s="974"/>
      <c r="UAC312" s="974"/>
      <c r="UAD312" s="974"/>
      <c r="UAE312" s="974"/>
      <c r="UAF312" s="974"/>
      <c r="UAG312" s="974"/>
      <c r="UAH312" s="974"/>
      <c r="UAI312" s="974"/>
      <c r="UAJ312" s="974"/>
      <c r="UAK312" s="974"/>
      <c r="UAL312" s="974"/>
      <c r="UAM312" s="974"/>
      <c r="UAN312" s="974"/>
      <c r="UAO312" s="974"/>
      <c r="UAP312" s="974"/>
      <c r="UAQ312" s="974"/>
      <c r="UAR312" s="974"/>
      <c r="UAS312" s="974"/>
      <c r="UAT312" s="974"/>
      <c r="UAU312" s="974"/>
      <c r="UAV312" s="974"/>
      <c r="UAW312" s="974"/>
      <c r="UAX312" s="974"/>
      <c r="UAY312" s="974"/>
      <c r="UAZ312" s="974"/>
      <c r="UBA312" s="974"/>
      <c r="UBB312" s="974"/>
      <c r="UBC312" s="974"/>
      <c r="UBD312" s="974"/>
      <c r="UBE312" s="974"/>
      <c r="UBF312" s="974"/>
      <c r="UBG312" s="974"/>
      <c r="UBH312" s="974"/>
      <c r="UBI312" s="974"/>
      <c r="UBJ312" s="974"/>
      <c r="UBK312" s="974"/>
      <c r="UBL312" s="974"/>
      <c r="UBM312" s="974"/>
      <c r="UBN312" s="974"/>
      <c r="UBO312" s="974"/>
      <c r="UBP312" s="974"/>
      <c r="UBQ312" s="974"/>
      <c r="UBR312" s="974"/>
      <c r="UBS312" s="974"/>
      <c r="UBT312" s="974"/>
      <c r="UBU312" s="974"/>
      <c r="UBV312" s="974"/>
      <c r="UBW312" s="974"/>
      <c r="UBX312" s="974"/>
      <c r="UBY312" s="974"/>
      <c r="UBZ312" s="974"/>
      <c r="UCA312" s="974"/>
      <c r="UCB312" s="974"/>
      <c r="UCC312" s="974"/>
      <c r="UCD312" s="974"/>
      <c r="UCE312" s="974"/>
      <c r="UCF312" s="974"/>
      <c r="UCG312" s="974"/>
      <c r="UCH312" s="974"/>
      <c r="UCI312" s="974"/>
      <c r="UCJ312" s="974"/>
      <c r="UCK312" s="974"/>
      <c r="UCL312" s="974"/>
      <c r="UCM312" s="974"/>
      <c r="UCN312" s="974"/>
      <c r="UCO312" s="974"/>
      <c r="UCP312" s="974"/>
      <c r="UCQ312" s="974"/>
      <c r="UCR312" s="974"/>
      <c r="UCS312" s="974"/>
      <c r="UCT312" s="974"/>
      <c r="UCU312" s="974"/>
      <c r="UCV312" s="974"/>
      <c r="UCW312" s="974"/>
      <c r="UCX312" s="974"/>
      <c r="UCY312" s="974"/>
      <c r="UCZ312" s="974"/>
      <c r="UDA312" s="974"/>
      <c r="UDB312" s="974"/>
      <c r="UDC312" s="974"/>
      <c r="UDD312" s="974"/>
      <c r="UDE312" s="974"/>
      <c r="UDF312" s="974"/>
      <c r="UDG312" s="974"/>
      <c r="UDH312" s="974"/>
      <c r="UDI312" s="974"/>
      <c r="UDJ312" s="974"/>
      <c r="UDK312" s="974"/>
      <c r="UDL312" s="974"/>
      <c r="UDM312" s="974"/>
      <c r="UDN312" s="974"/>
      <c r="UDO312" s="974"/>
      <c r="UDP312" s="974"/>
      <c r="UDQ312" s="974"/>
      <c r="UDR312" s="974"/>
      <c r="UDS312" s="974"/>
      <c r="UDT312" s="974"/>
      <c r="UDU312" s="974"/>
      <c r="UDV312" s="974"/>
      <c r="UDW312" s="974"/>
      <c r="UDX312" s="974"/>
      <c r="UDY312" s="974"/>
      <c r="UDZ312" s="974"/>
      <c r="UEA312" s="974"/>
      <c r="UEB312" s="974"/>
      <c r="UEC312" s="974"/>
      <c r="UED312" s="974"/>
      <c r="UEE312" s="974"/>
      <c r="UEF312" s="974"/>
      <c r="UEG312" s="974"/>
      <c r="UEH312" s="974"/>
      <c r="UEI312" s="974"/>
      <c r="UEJ312" s="974"/>
      <c r="UEK312" s="974"/>
      <c r="UEL312" s="974"/>
      <c r="UEM312" s="974"/>
      <c r="UEN312" s="974"/>
      <c r="UEO312" s="974"/>
      <c r="UEP312" s="974"/>
      <c r="UEQ312" s="974"/>
      <c r="UER312" s="974"/>
      <c r="UES312" s="974"/>
      <c r="UET312" s="974"/>
      <c r="UEU312" s="974"/>
      <c r="UEV312" s="974"/>
      <c r="UEW312" s="974"/>
      <c r="UEX312" s="974"/>
      <c r="UEY312" s="974"/>
      <c r="UEZ312" s="974"/>
      <c r="UFA312" s="974"/>
      <c r="UFB312" s="974"/>
      <c r="UFC312" s="974"/>
      <c r="UFD312" s="974"/>
      <c r="UFE312" s="974"/>
      <c r="UFF312" s="974"/>
      <c r="UFG312" s="974"/>
      <c r="UFH312" s="974"/>
      <c r="UFI312" s="974"/>
      <c r="UFJ312" s="974"/>
      <c r="UFK312" s="974"/>
      <c r="UFL312" s="974"/>
      <c r="UFM312" s="974"/>
      <c r="UFN312" s="974"/>
      <c r="UFO312" s="974"/>
      <c r="UFP312" s="974"/>
      <c r="UFQ312" s="974"/>
      <c r="UFR312" s="974"/>
      <c r="UFS312" s="974"/>
      <c r="UFT312" s="974"/>
      <c r="UFU312" s="974"/>
      <c r="UFV312" s="974"/>
      <c r="UFW312" s="974"/>
      <c r="UFX312" s="974"/>
      <c r="UFY312" s="974"/>
      <c r="UFZ312" s="974"/>
      <c r="UGA312" s="974"/>
      <c r="UGB312" s="974"/>
      <c r="UGC312" s="974"/>
      <c r="UGD312" s="974"/>
      <c r="UGE312" s="974"/>
      <c r="UGF312" s="974"/>
      <c r="UGG312" s="974"/>
      <c r="UGH312" s="974"/>
      <c r="UGI312" s="974"/>
      <c r="UGJ312" s="974"/>
      <c r="UGK312" s="974"/>
      <c r="UGL312" s="974"/>
      <c r="UGM312" s="974"/>
      <c r="UGN312" s="974"/>
      <c r="UGO312" s="974"/>
      <c r="UGP312" s="974"/>
      <c r="UGQ312" s="974"/>
      <c r="UGR312" s="974"/>
      <c r="UGS312" s="974"/>
      <c r="UGT312" s="974"/>
      <c r="UGU312" s="974"/>
      <c r="UGV312" s="974"/>
      <c r="UGW312" s="974"/>
      <c r="UGX312" s="974"/>
      <c r="UGY312" s="974"/>
      <c r="UGZ312" s="974"/>
      <c r="UHA312" s="974"/>
      <c r="UHB312" s="974"/>
      <c r="UHC312" s="974"/>
      <c r="UHD312" s="974"/>
      <c r="UHE312" s="974"/>
      <c r="UHF312" s="974"/>
      <c r="UHG312" s="974"/>
      <c r="UHH312" s="974"/>
      <c r="UHI312" s="974"/>
      <c r="UHJ312" s="974"/>
      <c r="UHK312" s="974"/>
      <c r="UHL312" s="974"/>
      <c r="UHM312" s="974"/>
      <c r="UHN312" s="974"/>
      <c r="UHO312" s="974"/>
      <c r="UHP312" s="974"/>
      <c r="UHQ312" s="974"/>
      <c r="UHR312" s="974"/>
      <c r="UHS312" s="974"/>
      <c r="UHT312" s="974"/>
      <c r="UHU312" s="974"/>
      <c r="UHV312" s="974"/>
      <c r="UHW312" s="974"/>
      <c r="UHX312" s="974"/>
      <c r="UHY312" s="974"/>
      <c r="UHZ312" s="974"/>
      <c r="UIA312" s="974"/>
      <c r="UIB312" s="974"/>
      <c r="UIC312" s="974"/>
      <c r="UID312" s="974"/>
      <c r="UIE312" s="974"/>
      <c r="UIF312" s="974"/>
      <c r="UIG312" s="974"/>
      <c r="UIH312" s="974"/>
      <c r="UII312" s="974"/>
      <c r="UIJ312" s="974"/>
      <c r="UIK312" s="974"/>
      <c r="UIL312" s="974"/>
      <c r="UIM312" s="974"/>
      <c r="UIN312" s="974"/>
      <c r="UIO312" s="974"/>
      <c r="UIP312" s="974"/>
      <c r="UIQ312" s="974"/>
      <c r="UIR312" s="974"/>
      <c r="UIS312" s="974"/>
      <c r="UIT312" s="974"/>
      <c r="UIU312" s="974"/>
      <c r="UIV312" s="974"/>
      <c r="UIW312" s="974"/>
      <c r="UIX312" s="974"/>
      <c r="UIY312" s="974"/>
      <c r="UIZ312" s="974"/>
      <c r="UJA312" s="974"/>
      <c r="UJB312" s="974"/>
      <c r="UJC312" s="974"/>
      <c r="UJD312" s="974"/>
      <c r="UJE312" s="974"/>
      <c r="UJF312" s="974"/>
      <c r="UJG312" s="974"/>
      <c r="UJH312" s="974"/>
      <c r="UJI312" s="974"/>
      <c r="UJJ312" s="974"/>
      <c r="UJK312" s="974"/>
      <c r="UJL312" s="974"/>
      <c r="UJM312" s="974"/>
      <c r="UJN312" s="974"/>
      <c r="UJO312" s="974"/>
      <c r="UJP312" s="974"/>
      <c r="UJQ312" s="974"/>
      <c r="UJR312" s="974"/>
      <c r="UJS312" s="974"/>
      <c r="UJT312" s="974"/>
      <c r="UJU312" s="974"/>
      <c r="UJV312" s="974"/>
      <c r="UJW312" s="974"/>
      <c r="UJX312" s="974"/>
      <c r="UJY312" s="974"/>
      <c r="UJZ312" s="974"/>
      <c r="UKA312" s="974"/>
      <c r="UKB312" s="974"/>
      <c r="UKC312" s="974"/>
      <c r="UKD312" s="974"/>
      <c r="UKE312" s="974"/>
      <c r="UKF312" s="974"/>
      <c r="UKG312" s="974"/>
      <c r="UKH312" s="974"/>
      <c r="UKI312" s="974"/>
      <c r="UKJ312" s="974"/>
      <c r="UKK312" s="974"/>
      <c r="UKL312" s="974"/>
      <c r="UKM312" s="974"/>
      <c r="UKN312" s="974"/>
      <c r="UKO312" s="974"/>
      <c r="UKP312" s="974"/>
      <c r="UKQ312" s="974"/>
      <c r="UKR312" s="974"/>
      <c r="UKS312" s="974"/>
      <c r="UKT312" s="974"/>
      <c r="UKU312" s="974"/>
      <c r="UKV312" s="974"/>
      <c r="UKW312" s="974"/>
      <c r="UKX312" s="974"/>
      <c r="UKY312" s="974"/>
      <c r="UKZ312" s="974"/>
      <c r="ULA312" s="974"/>
      <c r="ULB312" s="974"/>
      <c r="ULC312" s="974"/>
      <c r="ULD312" s="974"/>
      <c r="ULE312" s="974"/>
      <c r="ULF312" s="974"/>
      <c r="ULG312" s="974"/>
      <c r="ULH312" s="974"/>
      <c r="ULI312" s="974"/>
      <c r="ULJ312" s="974"/>
      <c r="ULK312" s="974"/>
      <c r="ULL312" s="974"/>
      <c r="ULM312" s="974"/>
      <c r="ULN312" s="974"/>
      <c r="ULO312" s="974"/>
      <c r="ULP312" s="974"/>
      <c r="ULQ312" s="974"/>
      <c r="ULR312" s="974"/>
      <c r="ULS312" s="974"/>
      <c r="ULT312" s="974"/>
      <c r="ULU312" s="974"/>
      <c r="ULV312" s="974"/>
      <c r="ULW312" s="974"/>
      <c r="ULX312" s="974"/>
      <c r="ULY312" s="974"/>
      <c r="ULZ312" s="974"/>
      <c r="UMA312" s="974"/>
      <c r="UMB312" s="974"/>
      <c r="UMC312" s="974"/>
      <c r="UMD312" s="974"/>
      <c r="UME312" s="974"/>
      <c r="UMF312" s="974"/>
      <c r="UMG312" s="974"/>
      <c r="UMH312" s="974"/>
      <c r="UMI312" s="974"/>
      <c r="UMJ312" s="974"/>
      <c r="UMK312" s="974"/>
      <c r="UML312" s="974"/>
      <c r="UMM312" s="974"/>
      <c r="UMN312" s="974"/>
      <c r="UMO312" s="974"/>
      <c r="UMP312" s="974"/>
      <c r="UMQ312" s="974"/>
      <c r="UMR312" s="974"/>
      <c r="UMS312" s="974"/>
      <c r="UMT312" s="974"/>
      <c r="UMU312" s="974"/>
      <c r="UMV312" s="974"/>
      <c r="UMW312" s="974"/>
      <c r="UMX312" s="974"/>
      <c r="UMY312" s="974"/>
      <c r="UMZ312" s="974"/>
      <c r="UNA312" s="974"/>
      <c r="UNB312" s="974"/>
      <c r="UNC312" s="974"/>
      <c r="UND312" s="974"/>
      <c r="UNE312" s="974"/>
      <c r="UNF312" s="974"/>
      <c r="UNG312" s="974"/>
      <c r="UNH312" s="974"/>
      <c r="UNI312" s="974"/>
      <c r="UNJ312" s="974"/>
      <c r="UNK312" s="974"/>
      <c r="UNL312" s="974"/>
      <c r="UNM312" s="974"/>
      <c r="UNN312" s="974"/>
      <c r="UNO312" s="974"/>
      <c r="UNP312" s="974"/>
      <c r="UNQ312" s="974"/>
      <c r="UNR312" s="974"/>
      <c r="UNS312" s="974"/>
      <c r="UNT312" s="974"/>
      <c r="UNU312" s="974"/>
      <c r="UNV312" s="974"/>
      <c r="UNW312" s="974"/>
      <c r="UNX312" s="974"/>
      <c r="UNY312" s="974"/>
      <c r="UNZ312" s="974"/>
      <c r="UOA312" s="974"/>
      <c r="UOB312" s="974"/>
      <c r="UOC312" s="974"/>
      <c r="UOD312" s="974"/>
      <c r="UOE312" s="974"/>
      <c r="UOF312" s="974"/>
      <c r="UOG312" s="974"/>
      <c r="UOH312" s="974"/>
      <c r="UOI312" s="974"/>
      <c r="UOJ312" s="974"/>
      <c r="UOK312" s="974"/>
      <c r="UOL312" s="974"/>
      <c r="UOM312" s="974"/>
      <c r="UON312" s="974"/>
      <c r="UOO312" s="974"/>
      <c r="UOP312" s="974"/>
      <c r="UOQ312" s="974"/>
      <c r="UOR312" s="974"/>
      <c r="UOS312" s="974"/>
      <c r="UOT312" s="974"/>
      <c r="UOU312" s="974"/>
      <c r="UOV312" s="974"/>
      <c r="UOW312" s="974"/>
      <c r="UOX312" s="974"/>
      <c r="UOY312" s="974"/>
      <c r="UOZ312" s="974"/>
      <c r="UPA312" s="974"/>
      <c r="UPB312" s="974"/>
      <c r="UPC312" s="974"/>
      <c r="UPD312" s="974"/>
      <c r="UPE312" s="974"/>
      <c r="UPF312" s="974"/>
      <c r="UPG312" s="974"/>
      <c r="UPH312" s="974"/>
      <c r="UPI312" s="974"/>
      <c r="UPJ312" s="974"/>
      <c r="UPK312" s="974"/>
      <c r="UPL312" s="974"/>
      <c r="UPM312" s="974"/>
      <c r="UPN312" s="974"/>
      <c r="UPO312" s="974"/>
      <c r="UPP312" s="974"/>
      <c r="UPQ312" s="974"/>
      <c r="UPR312" s="974"/>
      <c r="UPS312" s="974"/>
      <c r="UPT312" s="974"/>
      <c r="UPU312" s="974"/>
      <c r="UPV312" s="974"/>
      <c r="UPW312" s="974"/>
      <c r="UPX312" s="974"/>
      <c r="UPY312" s="974"/>
      <c r="UPZ312" s="974"/>
      <c r="UQA312" s="974"/>
      <c r="UQB312" s="974"/>
      <c r="UQC312" s="974"/>
      <c r="UQD312" s="974"/>
      <c r="UQE312" s="974"/>
      <c r="UQF312" s="974"/>
      <c r="UQG312" s="974"/>
      <c r="UQH312" s="974"/>
      <c r="UQI312" s="974"/>
      <c r="UQJ312" s="974"/>
      <c r="UQK312" s="974"/>
      <c r="UQL312" s="974"/>
      <c r="UQM312" s="974"/>
      <c r="UQN312" s="974"/>
      <c r="UQO312" s="974"/>
      <c r="UQP312" s="974"/>
      <c r="UQQ312" s="974"/>
      <c r="UQR312" s="974"/>
      <c r="UQS312" s="974"/>
      <c r="UQT312" s="974"/>
      <c r="UQU312" s="974"/>
      <c r="UQV312" s="974"/>
      <c r="UQW312" s="974"/>
      <c r="UQX312" s="974"/>
      <c r="UQY312" s="974"/>
      <c r="UQZ312" s="974"/>
      <c r="URA312" s="974"/>
      <c r="URB312" s="974"/>
      <c r="URC312" s="974"/>
      <c r="URD312" s="974"/>
      <c r="URE312" s="974"/>
      <c r="URF312" s="974"/>
      <c r="URG312" s="974"/>
      <c r="URH312" s="974"/>
      <c r="URI312" s="974"/>
      <c r="URJ312" s="974"/>
      <c r="URK312" s="974"/>
      <c r="URL312" s="974"/>
      <c r="URM312" s="974"/>
      <c r="URN312" s="974"/>
      <c r="URO312" s="974"/>
      <c r="URP312" s="974"/>
      <c r="URQ312" s="974"/>
      <c r="URR312" s="974"/>
      <c r="URS312" s="974"/>
      <c r="URT312" s="974"/>
      <c r="URU312" s="974"/>
      <c r="URV312" s="974"/>
      <c r="URW312" s="974"/>
      <c r="URX312" s="974"/>
      <c r="URY312" s="974"/>
      <c r="URZ312" s="974"/>
      <c r="USA312" s="974"/>
      <c r="USB312" s="974"/>
      <c r="USC312" s="974"/>
      <c r="USD312" s="974"/>
      <c r="USE312" s="974"/>
      <c r="USF312" s="974"/>
      <c r="USG312" s="974"/>
      <c r="USH312" s="974"/>
      <c r="USI312" s="974"/>
      <c r="USJ312" s="974"/>
      <c r="USK312" s="974"/>
      <c r="USL312" s="974"/>
      <c r="USM312" s="974"/>
      <c r="USN312" s="974"/>
      <c r="USO312" s="974"/>
      <c r="USP312" s="974"/>
      <c r="USQ312" s="974"/>
      <c r="USR312" s="974"/>
      <c r="USS312" s="974"/>
      <c r="UST312" s="974"/>
      <c r="USU312" s="974"/>
      <c r="USV312" s="974"/>
      <c r="USW312" s="974"/>
      <c r="USX312" s="974"/>
      <c r="USY312" s="974"/>
      <c r="USZ312" s="974"/>
      <c r="UTA312" s="974"/>
      <c r="UTB312" s="974"/>
      <c r="UTC312" s="974"/>
      <c r="UTD312" s="974"/>
      <c r="UTE312" s="974"/>
      <c r="UTF312" s="974"/>
      <c r="UTG312" s="974"/>
      <c r="UTH312" s="974"/>
      <c r="UTI312" s="974"/>
      <c r="UTJ312" s="974"/>
      <c r="UTK312" s="974"/>
      <c r="UTL312" s="974"/>
      <c r="UTM312" s="974"/>
      <c r="UTN312" s="974"/>
      <c r="UTO312" s="974"/>
      <c r="UTP312" s="974"/>
      <c r="UTQ312" s="974"/>
      <c r="UTR312" s="974"/>
      <c r="UTS312" s="974"/>
      <c r="UTT312" s="974"/>
      <c r="UTU312" s="974"/>
      <c r="UTV312" s="974"/>
      <c r="UTW312" s="974"/>
      <c r="UTX312" s="974"/>
      <c r="UTY312" s="974"/>
      <c r="UTZ312" s="974"/>
      <c r="UUA312" s="974"/>
      <c r="UUB312" s="974"/>
      <c r="UUC312" s="974"/>
      <c r="UUD312" s="974"/>
      <c r="UUE312" s="974"/>
      <c r="UUF312" s="974"/>
      <c r="UUG312" s="974"/>
      <c r="UUH312" s="974"/>
      <c r="UUI312" s="974"/>
      <c r="UUJ312" s="974"/>
      <c r="UUK312" s="974"/>
      <c r="UUL312" s="974"/>
      <c r="UUM312" s="974"/>
      <c r="UUN312" s="974"/>
      <c r="UUO312" s="974"/>
      <c r="UUP312" s="974"/>
      <c r="UUQ312" s="974"/>
      <c r="UUR312" s="974"/>
      <c r="UUS312" s="974"/>
      <c r="UUT312" s="974"/>
      <c r="UUU312" s="974"/>
      <c r="UUV312" s="974"/>
      <c r="UUW312" s="974"/>
      <c r="UUX312" s="974"/>
      <c r="UUY312" s="974"/>
      <c r="UUZ312" s="974"/>
      <c r="UVA312" s="974"/>
      <c r="UVB312" s="974"/>
      <c r="UVC312" s="974"/>
      <c r="UVD312" s="974"/>
      <c r="UVE312" s="974"/>
      <c r="UVF312" s="974"/>
      <c r="UVG312" s="974"/>
      <c r="UVH312" s="974"/>
      <c r="UVI312" s="974"/>
      <c r="UVJ312" s="974"/>
      <c r="UVK312" s="974"/>
      <c r="UVL312" s="974"/>
      <c r="UVM312" s="974"/>
      <c r="UVN312" s="974"/>
      <c r="UVO312" s="974"/>
      <c r="UVP312" s="974"/>
      <c r="UVQ312" s="974"/>
      <c r="UVR312" s="974"/>
      <c r="UVS312" s="974"/>
      <c r="UVT312" s="974"/>
      <c r="UVU312" s="974"/>
      <c r="UVV312" s="974"/>
      <c r="UVW312" s="974"/>
      <c r="UVX312" s="974"/>
      <c r="UVY312" s="974"/>
      <c r="UVZ312" s="974"/>
      <c r="UWA312" s="974"/>
      <c r="UWB312" s="974"/>
      <c r="UWC312" s="974"/>
      <c r="UWD312" s="974"/>
      <c r="UWE312" s="974"/>
      <c r="UWF312" s="974"/>
      <c r="UWG312" s="974"/>
      <c r="UWH312" s="974"/>
      <c r="UWI312" s="974"/>
      <c r="UWJ312" s="974"/>
      <c r="UWK312" s="974"/>
      <c r="UWL312" s="974"/>
      <c r="UWM312" s="974"/>
      <c r="UWN312" s="974"/>
      <c r="UWO312" s="974"/>
      <c r="UWP312" s="974"/>
      <c r="UWQ312" s="974"/>
      <c r="UWR312" s="974"/>
      <c r="UWS312" s="974"/>
      <c r="UWT312" s="974"/>
      <c r="UWU312" s="974"/>
      <c r="UWV312" s="974"/>
      <c r="UWW312" s="974"/>
      <c r="UWX312" s="974"/>
      <c r="UWY312" s="974"/>
      <c r="UWZ312" s="974"/>
      <c r="UXA312" s="974"/>
      <c r="UXB312" s="974"/>
      <c r="UXC312" s="974"/>
      <c r="UXD312" s="974"/>
      <c r="UXE312" s="974"/>
      <c r="UXF312" s="974"/>
      <c r="UXG312" s="974"/>
      <c r="UXH312" s="974"/>
      <c r="UXI312" s="974"/>
      <c r="UXJ312" s="974"/>
      <c r="UXK312" s="974"/>
      <c r="UXL312" s="974"/>
      <c r="UXM312" s="974"/>
      <c r="UXN312" s="974"/>
      <c r="UXO312" s="974"/>
      <c r="UXP312" s="974"/>
      <c r="UXQ312" s="974"/>
      <c r="UXR312" s="974"/>
      <c r="UXS312" s="974"/>
      <c r="UXT312" s="974"/>
      <c r="UXU312" s="974"/>
      <c r="UXV312" s="974"/>
      <c r="UXW312" s="974"/>
      <c r="UXX312" s="974"/>
      <c r="UXY312" s="974"/>
      <c r="UXZ312" s="974"/>
      <c r="UYA312" s="974"/>
      <c r="UYB312" s="974"/>
      <c r="UYC312" s="974"/>
      <c r="UYD312" s="974"/>
      <c r="UYE312" s="974"/>
      <c r="UYF312" s="974"/>
      <c r="UYG312" s="974"/>
      <c r="UYH312" s="974"/>
      <c r="UYI312" s="974"/>
      <c r="UYJ312" s="974"/>
      <c r="UYK312" s="974"/>
      <c r="UYL312" s="974"/>
      <c r="UYM312" s="974"/>
      <c r="UYN312" s="974"/>
      <c r="UYO312" s="974"/>
      <c r="UYP312" s="974"/>
      <c r="UYQ312" s="974"/>
      <c r="UYR312" s="974"/>
      <c r="UYS312" s="974"/>
      <c r="UYT312" s="974"/>
      <c r="UYU312" s="974"/>
      <c r="UYV312" s="974"/>
      <c r="UYW312" s="974"/>
      <c r="UYX312" s="974"/>
      <c r="UYY312" s="974"/>
      <c r="UYZ312" s="974"/>
      <c r="UZA312" s="974"/>
      <c r="UZB312" s="974"/>
      <c r="UZC312" s="974"/>
      <c r="UZD312" s="974"/>
      <c r="UZE312" s="974"/>
      <c r="UZF312" s="974"/>
      <c r="UZG312" s="974"/>
      <c r="UZH312" s="974"/>
      <c r="UZI312" s="974"/>
      <c r="UZJ312" s="974"/>
      <c r="UZK312" s="974"/>
      <c r="UZL312" s="974"/>
      <c r="UZM312" s="974"/>
      <c r="UZN312" s="974"/>
      <c r="UZO312" s="974"/>
      <c r="UZP312" s="974"/>
      <c r="UZQ312" s="974"/>
      <c r="UZR312" s="974"/>
      <c r="UZS312" s="974"/>
      <c r="UZT312" s="974"/>
      <c r="UZU312" s="974"/>
      <c r="UZV312" s="974"/>
      <c r="UZW312" s="974"/>
      <c r="UZX312" s="974"/>
      <c r="UZY312" s="974"/>
      <c r="UZZ312" s="974"/>
      <c r="VAA312" s="974"/>
      <c r="VAB312" s="974"/>
      <c r="VAC312" s="974"/>
      <c r="VAD312" s="974"/>
      <c r="VAE312" s="974"/>
      <c r="VAF312" s="974"/>
      <c r="VAG312" s="974"/>
      <c r="VAH312" s="974"/>
      <c r="VAI312" s="974"/>
      <c r="VAJ312" s="974"/>
      <c r="VAK312" s="974"/>
      <c r="VAL312" s="974"/>
      <c r="VAM312" s="974"/>
      <c r="VAN312" s="974"/>
      <c r="VAO312" s="974"/>
      <c r="VAP312" s="974"/>
      <c r="VAQ312" s="974"/>
      <c r="VAR312" s="974"/>
      <c r="VAS312" s="974"/>
      <c r="VAT312" s="974"/>
      <c r="VAU312" s="974"/>
      <c r="VAV312" s="974"/>
      <c r="VAW312" s="974"/>
      <c r="VAX312" s="974"/>
      <c r="VAY312" s="974"/>
      <c r="VAZ312" s="974"/>
      <c r="VBA312" s="974"/>
      <c r="VBB312" s="974"/>
      <c r="VBC312" s="974"/>
      <c r="VBD312" s="974"/>
      <c r="VBE312" s="974"/>
      <c r="VBF312" s="974"/>
      <c r="VBG312" s="974"/>
      <c r="VBH312" s="974"/>
      <c r="VBI312" s="974"/>
      <c r="VBJ312" s="974"/>
      <c r="VBK312" s="974"/>
      <c r="VBL312" s="974"/>
      <c r="VBM312" s="974"/>
      <c r="VBN312" s="974"/>
      <c r="VBO312" s="974"/>
      <c r="VBP312" s="974"/>
      <c r="VBQ312" s="974"/>
      <c r="VBR312" s="974"/>
      <c r="VBS312" s="974"/>
      <c r="VBT312" s="974"/>
      <c r="VBU312" s="974"/>
      <c r="VBV312" s="974"/>
      <c r="VBW312" s="974"/>
      <c r="VBX312" s="974"/>
      <c r="VBY312" s="974"/>
      <c r="VBZ312" s="974"/>
      <c r="VCA312" s="974"/>
      <c r="VCB312" s="974"/>
      <c r="VCC312" s="974"/>
      <c r="VCD312" s="974"/>
      <c r="VCE312" s="974"/>
      <c r="VCF312" s="974"/>
      <c r="VCG312" s="974"/>
      <c r="VCH312" s="974"/>
      <c r="VCI312" s="974"/>
      <c r="VCJ312" s="974"/>
      <c r="VCK312" s="974"/>
      <c r="VCL312" s="974"/>
      <c r="VCM312" s="974"/>
      <c r="VCN312" s="974"/>
      <c r="VCO312" s="974"/>
      <c r="VCP312" s="974"/>
      <c r="VCQ312" s="974"/>
      <c r="VCR312" s="974"/>
      <c r="VCS312" s="974"/>
      <c r="VCT312" s="974"/>
      <c r="VCU312" s="974"/>
      <c r="VCV312" s="974"/>
      <c r="VCW312" s="974"/>
      <c r="VCX312" s="974"/>
      <c r="VCY312" s="974"/>
      <c r="VCZ312" s="974"/>
      <c r="VDA312" s="974"/>
      <c r="VDB312" s="974"/>
      <c r="VDC312" s="974"/>
      <c r="VDD312" s="974"/>
      <c r="VDE312" s="974"/>
      <c r="VDF312" s="974"/>
      <c r="VDG312" s="974"/>
      <c r="VDH312" s="974"/>
      <c r="VDI312" s="974"/>
      <c r="VDJ312" s="974"/>
      <c r="VDK312" s="974"/>
      <c r="VDL312" s="974"/>
      <c r="VDM312" s="974"/>
      <c r="VDN312" s="974"/>
      <c r="VDO312" s="974"/>
      <c r="VDP312" s="974"/>
      <c r="VDQ312" s="974"/>
      <c r="VDR312" s="974"/>
      <c r="VDS312" s="974"/>
      <c r="VDT312" s="974"/>
      <c r="VDU312" s="974"/>
      <c r="VDV312" s="974"/>
      <c r="VDW312" s="974"/>
      <c r="VDX312" s="974"/>
      <c r="VDY312" s="974"/>
      <c r="VDZ312" s="974"/>
      <c r="VEA312" s="974"/>
      <c r="VEB312" s="974"/>
      <c r="VEC312" s="974"/>
      <c r="VED312" s="974"/>
      <c r="VEE312" s="974"/>
      <c r="VEF312" s="974"/>
      <c r="VEG312" s="974"/>
      <c r="VEH312" s="974"/>
      <c r="VEI312" s="974"/>
      <c r="VEJ312" s="974"/>
      <c r="VEK312" s="974"/>
      <c r="VEL312" s="974"/>
      <c r="VEM312" s="974"/>
      <c r="VEN312" s="974"/>
      <c r="VEO312" s="974"/>
      <c r="VEP312" s="974"/>
      <c r="VEQ312" s="974"/>
      <c r="VER312" s="974"/>
      <c r="VES312" s="974"/>
      <c r="VET312" s="974"/>
      <c r="VEU312" s="974"/>
      <c r="VEV312" s="974"/>
      <c r="VEW312" s="974"/>
      <c r="VEX312" s="974"/>
      <c r="VEY312" s="974"/>
      <c r="VEZ312" s="974"/>
      <c r="VFA312" s="974"/>
      <c r="VFB312" s="974"/>
      <c r="VFC312" s="974"/>
      <c r="VFD312" s="974"/>
      <c r="VFE312" s="974"/>
      <c r="VFF312" s="974"/>
      <c r="VFG312" s="974"/>
      <c r="VFH312" s="974"/>
      <c r="VFI312" s="974"/>
      <c r="VFJ312" s="974"/>
      <c r="VFK312" s="974"/>
      <c r="VFL312" s="974"/>
      <c r="VFM312" s="974"/>
      <c r="VFN312" s="974"/>
      <c r="VFO312" s="974"/>
      <c r="VFP312" s="974"/>
      <c r="VFQ312" s="974"/>
      <c r="VFR312" s="974"/>
      <c r="VFS312" s="974"/>
      <c r="VFT312" s="974"/>
      <c r="VFU312" s="974"/>
      <c r="VFV312" s="974"/>
      <c r="VFW312" s="974"/>
      <c r="VFX312" s="974"/>
      <c r="VFY312" s="974"/>
      <c r="VFZ312" s="974"/>
      <c r="VGA312" s="974"/>
      <c r="VGB312" s="974"/>
      <c r="VGC312" s="974"/>
      <c r="VGD312" s="974"/>
      <c r="VGE312" s="974"/>
      <c r="VGF312" s="974"/>
      <c r="VGG312" s="974"/>
      <c r="VGH312" s="974"/>
      <c r="VGI312" s="974"/>
      <c r="VGJ312" s="974"/>
      <c r="VGK312" s="974"/>
      <c r="VGL312" s="974"/>
      <c r="VGM312" s="974"/>
      <c r="VGN312" s="974"/>
      <c r="VGO312" s="974"/>
      <c r="VGP312" s="974"/>
      <c r="VGQ312" s="974"/>
      <c r="VGR312" s="974"/>
      <c r="VGS312" s="974"/>
      <c r="VGT312" s="974"/>
      <c r="VGU312" s="974"/>
      <c r="VGV312" s="974"/>
      <c r="VGW312" s="974"/>
      <c r="VGX312" s="974"/>
      <c r="VGY312" s="974"/>
      <c r="VGZ312" s="974"/>
      <c r="VHA312" s="974"/>
      <c r="VHB312" s="974"/>
      <c r="VHC312" s="974"/>
      <c r="VHD312" s="974"/>
      <c r="VHE312" s="974"/>
      <c r="VHF312" s="974"/>
      <c r="VHG312" s="974"/>
      <c r="VHH312" s="974"/>
      <c r="VHI312" s="974"/>
      <c r="VHJ312" s="974"/>
      <c r="VHK312" s="974"/>
      <c r="VHL312" s="974"/>
      <c r="VHM312" s="974"/>
      <c r="VHN312" s="974"/>
      <c r="VHO312" s="974"/>
      <c r="VHP312" s="974"/>
      <c r="VHQ312" s="974"/>
      <c r="VHR312" s="974"/>
      <c r="VHS312" s="974"/>
      <c r="VHT312" s="974"/>
      <c r="VHU312" s="974"/>
      <c r="VHV312" s="974"/>
      <c r="VHW312" s="974"/>
      <c r="VHX312" s="974"/>
      <c r="VHY312" s="974"/>
      <c r="VHZ312" s="974"/>
      <c r="VIA312" s="974"/>
      <c r="VIB312" s="974"/>
      <c r="VIC312" s="974"/>
      <c r="VID312" s="974"/>
      <c r="VIE312" s="974"/>
      <c r="VIF312" s="974"/>
      <c r="VIG312" s="974"/>
      <c r="VIH312" s="974"/>
      <c r="VII312" s="974"/>
      <c r="VIJ312" s="974"/>
      <c r="VIK312" s="974"/>
      <c r="VIL312" s="974"/>
      <c r="VIM312" s="974"/>
      <c r="VIN312" s="974"/>
      <c r="VIO312" s="974"/>
      <c r="VIP312" s="974"/>
      <c r="VIQ312" s="974"/>
      <c r="VIR312" s="974"/>
      <c r="VIS312" s="974"/>
      <c r="VIT312" s="974"/>
      <c r="VIU312" s="974"/>
      <c r="VIV312" s="974"/>
      <c r="VIW312" s="974"/>
      <c r="VIX312" s="974"/>
      <c r="VIY312" s="974"/>
      <c r="VIZ312" s="974"/>
      <c r="VJA312" s="974"/>
      <c r="VJB312" s="974"/>
      <c r="VJC312" s="974"/>
      <c r="VJD312" s="974"/>
      <c r="VJE312" s="974"/>
      <c r="VJF312" s="974"/>
      <c r="VJG312" s="974"/>
      <c r="VJH312" s="974"/>
      <c r="VJI312" s="974"/>
      <c r="VJJ312" s="974"/>
      <c r="VJK312" s="974"/>
      <c r="VJL312" s="974"/>
      <c r="VJM312" s="974"/>
      <c r="VJN312" s="974"/>
      <c r="VJO312" s="974"/>
      <c r="VJP312" s="974"/>
      <c r="VJQ312" s="974"/>
      <c r="VJR312" s="974"/>
      <c r="VJS312" s="974"/>
      <c r="VJT312" s="974"/>
      <c r="VJU312" s="974"/>
      <c r="VJV312" s="974"/>
      <c r="VJW312" s="974"/>
      <c r="VJX312" s="974"/>
      <c r="VJY312" s="974"/>
      <c r="VJZ312" s="974"/>
      <c r="VKA312" s="974"/>
      <c r="VKB312" s="974"/>
      <c r="VKC312" s="974"/>
      <c r="VKD312" s="974"/>
      <c r="VKE312" s="974"/>
      <c r="VKF312" s="974"/>
      <c r="VKG312" s="974"/>
      <c r="VKH312" s="974"/>
      <c r="VKI312" s="974"/>
      <c r="VKJ312" s="974"/>
      <c r="VKK312" s="974"/>
      <c r="VKL312" s="974"/>
      <c r="VKM312" s="974"/>
      <c r="VKN312" s="974"/>
      <c r="VKO312" s="974"/>
      <c r="VKP312" s="974"/>
      <c r="VKQ312" s="974"/>
      <c r="VKR312" s="974"/>
      <c r="VKS312" s="974"/>
      <c r="VKT312" s="974"/>
      <c r="VKU312" s="974"/>
      <c r="VKV312" s="974"/>
      <c r="VKW312" s="974"/>
      <c r="VKX312" s="974"/>
      <c r="VKY312" s="974"/>
      <c r="VKZ312" s="974"/>
      <c r="VLA312" s="974"/>
      <c r="VLB312" s="974"/>
      <c r="VLC312" s="974"/>
      <c r="VLD312" s="974"/>
      <c r="VLE312" s="974"/>
      <c r="VLF312" s="974"/>
      <c r="VLG312" s="974"/>
      <c r="VLH312" s="974"/>
      <c r="VLI312" s="974"/>
      <c r="VLJ312" s="974"/>
      <c r="VLK312" s="974"/>
      <c r="VLL312" s="974"/>
      <c r="VLM312" s="974"/>
      <c r="VLN312" s="974"/>
      <c r="VLO312" s="974"/>
      <c r="VLP312" s="974"/>
      <c r="VLQ312" s="974"/>
      <c r="VLR312" s="974"/>
      <c r="VLS312" s="974"/>
      <c r="VLT312" s="974"/>
      <c r="VLU312" s="974"/>
      <c r="VLV312" s="974"/>
      <c r="VLW312" s="974"/>
      <c r="VLX312" s="974"/>
      <c r="VLY312" s="974"/>
      <c r="VLZ312" s="974"/>
      <c r="VMA312" s="974"/>
      <c r="VMB312" s="974"/>
      <c r="VMC312" s="974"/>
      <c r="VMD312" s="974"/>
      <c r="VME312" s="974"/>
      <c r="VMF312" s="974"/>
      <c r="VMG312" s="974"/>
      <c r="VMH312" s="974"/>
      <c r="VMI312" s="974"/>
      <c r="VMJ312" s="974"/>
      <c r="VMK312" s="974"/>
      <c r="VML312" s="974"/>
      <c r="VMM312" s="974"/>
      <c r="VMN312" s="974"/>
      <c r="VMO312" s="974"/>
      <c r="VMP312" s="974"/>
      <c r="VMQ312" s="974"/>
      <c r="VMR312" s="974"/>
      <c r="VMS312" s="974"/>
      <c r="VMT312" s="974"/>
      <c r="VMU312" s="974"/>
      <c r="VMV312" s="974"/>
      <c r="VMW312" s="974"/>
      <c r="VMX312" s="974"/>
      <c r="VMY312" s="974"/>
      <c r="VMZ312" s="974"/>
      <c r="VNA312" s="974"/>
      <c r="VNB312" s="974"/>
      <c r="VNC312" s="974"/>
      <c r="VND312" s="974"/>
      <c r="VNE312" s="974"/>
      <c r="VNF312" s="974"/>
      <c r="VNG312" s="974"/>
      <c r="VNH312" s="974"/>
      <c r="VNI312" s="974"/>
      <c r="VNJ312" s="974"/>
      <c r="VNK312" s="974"/>
      <c r="VNL312" s="974"/>
      <c r="VNM312" s="974"/>
      <c r="VNN312" s="974"/>
      <c r="VNO312" s="974"/>
      <c r="VNP312" s="974"/>
      <c r="VNQ312" s="974"/>
      <c r="VNR312" s="974"/>
      <c r="VNS312" s="974"/>
      <c r="VNT312" s="974"/>
      <c r="VNU312" s="974"/>
      <c r="VNV312" s="974"/>
      <c r="VNW312" s="974"/>
      <c r="VNX312" s="974"/>
      <c r="VNY312" s="974"/>
      <c r="VNZ312" s="974"/>
      <c r="VOA312" s="974"/>
      <c r="VOB312" s="974"/>
      <c r="VOC312" s="974"/>
      <c r="VOD312" s="974"/>
      <c r="VOE312" s="974"/>
      <c r="VOF312" s="974"/>
      <c r="VOG312" s="974"/>
      <c r="VOH312" s="974"/>
      <c r="VOI312" s="974"/>
      <c r="VOJ312" s="974"/>
      <c r="VOK312" s="974"/>
      <c r="VOL312" s="974"/>
      <c r="VOM312" s="974"/>
      <c r="VON312" s="974"/>
      <c r="VOO312" s="974"/>
      <c r="VOP312" s="974"/>
      <c r="VOQ312" s="974"/>
      <c r="VOR312" s="974"/>
      <c r="VOS312" s="974"/>
      <c r="VOT312" s="974"/>
      <c r="VOU312" s="974"/>
      <c r="VOV312" s="974"/>
      <c r="VOW312" s="974"/>
      <c r="VOX312" s="974"/>
      <c r="VOY312" s="974"/>
      <c r="VOZ312" s="974"/>
      <c r="VPA312" s="974"/>
      <c r="VPB312" s="974"/>
      <c r="VPC312" s="974"/>
      <c r="VPD312" s="974"/>
      <c r="VPE312" s="974"/>
      <c r="VPF312" s="974"/>
      <c r="VPG312" s="974"/>
      <c r="VPH312" s="974"/>
      <c r="VPI312" s="974"/>
      <c r="VPJ312" s="974"/>
      <c r="VPK312" s="974"/>
      <c r="VPL312" s="974"/>
      <c r="VPM312" s="974"/>
      <c r="VPN312" s="974"/>
      <c r="VPO312" s="974"/>
      <c r="VPP312" s="974"/>
      <c r="VPQ312" s="974"/>
      <c r="VPR312" s="974"/>
      <c r="VPS312" s="974"/>
      <c r="VPT312" s="974"/>
      <c r="VPU312" s="974"/>
      <c r="VPV312" s="974"/>
      <c r="VPW312" s="974"/>
      <c r="VPX312" s="974"/>
      <c r="VPY312" s="974"/>
      <c r="VPZ312" s="974"/>
      <c r="VQA312" s="974"/>
      <c r="VQB312" s="974"/>
      <c r="VQC312" s="974"/>
      <c r="VQD312" s="974"/>
      <c r="VQE312" s="974"/>
      <c r="VQF312" s="974"/>
      <c r="VQG312" s="974"/>
      <c r="VQH312" s="974"/>
      <c r="VQI312" s="974"/>
      <c r="VQJ312" s="974"/>
      <c r="VQK312" s="974"/>
      <c r="VQL312" s="974"/>
      <c r="VQM312" s="974"/>
      <c r="VQN312" s="974"/>
      <c r="VQO312" s="974"/>
      <c r="VQP312" s="974"/>
      <c r="VQQ312" s="974"/>
      <c r="VQR312" s="974"/>
      <c r="VQS312" s="974"/>
      <c r="VQT312" s="974"/>
      <c r="VQU312" s="974"/>
      <c r="VQV312" s="974"/>
      <c r="VQW312" s="974"/>
      <c r="VQX312" s="974"/>
      <c r="VQY312" s="974"/>
      <c r="VQZ312" s="974"/>
      <c r="VRA312" s="974"/>
      <c r="VRB312" s="974"/>
      <c r="VRC312" s="974"/>
      <c r="VRD312" s="974"/>
      <c r="VRE312" s="974"/>
      <c r="VRF312" s="974"/>
      <c r="VRG312" s="974"/>
      <c r="VRH312" s="974"/>
      <c r="VRI312" s="974"/>
      <c r="VRJ312" s="974"/>
      <c r="VRK312" s="974"/>
      <c r="VRL312" s="974"/>
      <c r="VRM312" s="974"/>
      <c r="VRN312" s="974"/>
      <c r="VRO312" s="974"/>
      <c r="VRP312" s="974"/>
      <c r="VRQ312" s="974"/>
      <c r="VRR312" s="974"/>
      <c r="VRS312" s="974"/>
      <c r="VRT312" s="974"/>
      <c r="VRU312" s="974"/>
      <c r="VRV312" s="974"/>
      <c r="VRW312" s="974"/>
      <c r="VRX312" s="974"/>
      <c r="VRY312" s="974"/>
      <c r="VRZ312" s="974"/>
      <c r="VSA312" s="974"/>
      <c r="VSB312" s="974"/>
      <c r="VSC312" s="974"/>
      <c r="VSD312" s="974"/>
      <c r="VSE312" s="974"/>
      <c r="VSF312" s="974"/>
      <c r="VSG312" s="974"/>
      <c r="VSH312" s="974"/>
      <c r="VSI312" s="974"/>
      <c r="VSJ312" s="974"/>
      <c r="VSK312" s="974"/>
      <c r="VSL312" s="974"/>
      <c r="VSM312" s="974"/>
      <c r="VSN312" s="974"/>
      <c r="VSO312" s="974"/>
      <c r="VSP312" s="974"/>
      <c r="VSQ312" s="974"/>
      <c r="VSR312" s="974"/>
      <c r="VSS312" s="974"/>
      <c r="VST312" s="974"/>
      <c r="VSU312" s="974"/>
      <c r="VSV312" s="974"/>
      <c r="VSW312" s="974"/>
      <c r="VSX312" s="974"/>
      <c r="VSY312" s="974"/>
      <c r="VSZ312" s="974"/>
      <c r="VTA312" s="974"/>
      <c r="VTB312" s="974"/>
      <c r="VTC312" s="974"/>
      <c r="VTD312" s="974"/>
      <c r="VTE312" s="974"/>
      <c r="VTF312" s="974"/>
      <c r="VTG312" s="974"/>
      <c r="VTH312" s="974"/>
      <c r="VTI312" s="974"/>
      <c r="VTJ312" s="974"/>
      <c r="VTK312" s="974"/>
      <c r="VTL312" s="974"/>
      <c r="VTM312" s="974"/>
      <c r="VTN312" s="974"/>
      <c r="VTO312" s="974"/>
      <c r="VTP312" s="974"/>
      <c r="VTQ312" s="974"/>
      <c r="VTR312" s="974"/>
      <c r="VTS312" s="974"/>
      <c r="VTT312" s="974"/>
      <c r="VTU312" s="974"/>
      <c r="VTV312" s="974"/>
      <c r="VTW312" s="974"/>
      <c r="VTX312" s="974"/>
      <c r="VTY312" s="974"/>
      <c r="VTZ312" s="974"/>
      <c r="VUA312" s="974"/>
      <c r="VUB312" s="974"/>
      <c r="VUC312" s="974"/>
      <c r="VUD312" s="974"/>
      <c r="VUE312" s="974"/>
      <c r="VUF312" s="974"/>
      <c r="VUG312" s="974"/>
      <c r="VUH312" s="974"/>
      <c r="VUI312" s="974"/>
      <c r="VUJ312" s="974"/>
      <c r="VUK312" s="974"/>
      <c r="VUL312" s="974"/>
      <c r="VUM312" s="974"/>
      <c r="VUN312" s="974"/>
      <c r="VUO312" s="974"/>
      <c r="VUP312" s="974"/>
      <c r="VUQ312" s="974"/>
      <c r="VUR312" s="974"/>
      <c r="VUS312" s="974"/>
      <c r="VUT312" s="974"/>
      <c r="VUU312" s="974"/>
      <c r="VUV312" s="974"/>
      <c r="VUW312" s="974"/>
      <c r="VUX312" s="974"/>
      <c r="VUY312" s="974"/>
      <c r="VUZ312" s="974"/>
      <c r="VVA312" s="974"/>
      <c r="VVB312" s="974"/>
      <c r="VVC312" s="974"/>
      <c r="VVD312" s="974"/>
      <c r="VVE312" s="974"/>
      <c r="VVF312" s="974"/>
      <c r="VVG312" s="974"/>
      <c r="VVH312" s="974"/>
      <c r="VVI312" s="974"/>
      <c r="VVJ312" s="974"/>
      <c r="VVK312" s="974"/>
      <c r="VVL312" s="974"/>
      <c r="VVM312" s="974"/>
      <c r="VVN312" s="974"/>
      <c r="VVO312" s="974"/>
      <c r="VVP312" s="974"/>
      <c r="VVQ312" s="974"/>
      <c r="VVR312" s="974"/>
      <c r="VVS312" s="974"/>
      <c r="VVT312" s="974"/>
      <c r="VVU312" s="974"/>
      <c r="VVV312" s="974"/>
      <c r="VVW312" s="974"/>
      <c r="VVX312" s="974"/>
      <c r="VVY312" s="974"/>
      <c r="VVZ312" s="974"/>
      <c r="VWA312" s="974"/>
      <c r="VWB312" s="974"/>
      <c r="VWC312" s="974"/>
      <c r="VWD312" s="974"/>
      <c r="VWE312" s="974"/>
      <c r="VWF312" s="974"/>
      <c r="VWG312" s="974"/>
      <c r="VWH312" s="974"/>
      <c r="VWI312" s="974"/>
      <c r="VWJ312" s="974"/>
      <c r="VWK312" s="974"/>
      <c r="VWL312" s="974"/>
      <c r="VWM312" s="974"/>
      <c r="VWN312" s="974"/>
      <c r="VWO312" s="974"/>
      <c r="VWP312" s="974"/>
      <c r="VWQ312" s="974"/>
      <c r="VWR312" s="974"/>
      <c r="VWS312" s="974"/>
      <c r="VWT312" s="974"/>
      <c r="VWU312" s="974"/>
      <c r="VWV312" s="974"/>
      <c r="VWW312" s="974"/>
      <c r="VWX312" s="974"/>
      <c r="VWY312" s="974"/>
      <c r="VWZ312" s="974"/>
      <c r="VXA312" s="974"/>
      <c r="VXB312" s="974"/>
      <c r="VXC312" s="974"/>
      <c r="VXD312" s="974"/>
      <c r="VXE312" s="974"/>
      <c r="VXF312" s="974"/>
      <c r="VXG312" s="974"/>
      <c r="VXH312" s="974"/>
      <c r="VXI312" s="974"/>
      <c r="VXJ312" s="974"/>
      <c r="VXK312" s="974"/>
      <c r="VXL312" s="974"/>
      <c r="VXM312" s="974"/>
      <c r="VXN312" s="974"/>
      <c r="VXO312" s="974"/>
      <c r="VXP312" s="974"/>
      <c r="VXQ312" s="974"/>
      <c r="VXR312" s="974"/>
      <c r="VXS312" s="974"/>
      <c r="VXT312" s="974"/>
      <c r="VXU312" s="974"/>
      <c r="VXV312" s="974"/>
      <c r="VXW312" s="974"/>
      <c r="VXX312" s="974"/>
      <c r="VXY312" s="974"/>
      <c r="VXZ312" s="974"/>
      <c r="VYA312" s="974"/>
      <c r="VYB312" s="974"/>
      <c r="VYC312" s="974"/>
      <c r="VYD312" s="974"/>
      <c r="VYE312" s="974"/>
      <c r="VYF312" s="974"/>
      <c r="VYG312" s="974"/>
      <c r="VYH312" s="974"/>
      <c r="VYI312" s="974"/>
      <c r="VYJ312" s="974"/>
      <c r="VYK312" s="974"/>
      <c r="VYL312" s="974"/>
      <c r="VYM312" s="974"/>
      <c r="VYN312" s="974"/>
      <c r="VYO312" s="974"/>
      <c r="VYP312" s="974"/>
      <c r="VYQ312" s="974"/>
      <c r="VYR312" s="974"/>
      <c r="VYS312" s="974"/>
      <c r="VYT312" s="974"/>
      <c r="VYU312" s="974"/>
      <c r="VYV312" s="974"/>
      <c r="VYW312" s="974"/>
      <c r="VYX312" s="974"/>
      <c r="VYY312" s="974"/>
      <c r="VYZ312" s="974"/>
      <c r="VZA312" s="974"/>
      <c r="VZB312" s="974"/>
      <c r="VZC312" s="974"/>
      <c r="VZD312" s="974"/>
      <c r="VZE312" s="974"/>
      <c r="VZF312" s="974"/>
      <c r="VZG312" s="974"/>
      <c r="VZH312" s="974"/>
      <c r="VZI312" s="974"/>
      <c r="VZJ312" s="974"/>
      <c r="VZK312" s="974"/>
      <c r="VZL312" s="974"/>
      <c r="VZM312" s="974"/>
      <c r="VZN312" s="974"/>
      <c r="VZO312" s="974"/>
      <c r="VZP312" s="974"/>
      <c r="VZQ312" s="974"/>
      <c r="VZR312" s="974"/>
      <c r="VZS312" s="974"/>
      <c r="VZT312" s="974"/>
      <c r="VZU312" s="974"/>
      <c r="VZV312" s="974"/>
      <c r="VZW312" s="974"/>
      <c r="VZX312" s="974"/>
      <c r="VZY312" s="974"/>
      <c r="VZZ312" s="974"/>
      <c r="WAA312" s="974"/>
      <c r="WAB312" s="974"/>
      <c r="WAC312" s="974"/>
      <c r="WAD312" s="974"/>
      <c r="WAE312" s="974"/>
      <c r="WAF312" s="974"/>
      <c r="WAG312" s="974"/>
      <c r="WAH312" s="974"/>
      <c r="WAI312" s="974"/>
      <c r="WAJ312" s="974"/>
      <c r="WAK312" s="974"/>
      <c r="WAL312" s="974"/>
      <c r="WAM312" s="974"/>
      <c r="WAN312" s="974"/>
      <c r="WAO312" s="974"/>
      <c r="WAP312" s="974"/>
      <c r="WAQ312" s="974"/>
      <c r="WAR312" s="974"/>
      <c r="WAS312" s="974"/>
      <c r="WAT312" s="974"/>
      <c r="WAU312" s="974"/>
      <c r="WAV312" s="974"/>
      <c r="WAW312" s="974"/>
      <c r="WAX312" s="974"/>
      <c r="WAY312" s="974"/>
      <c r="WAZ312" s="974"/>
      <c r="WBA312" s="974"/>
      <c r="WBB312" s="974"/>
      <c r="WBC312" s="974"/>
      <c r="WBD312" s="974"/>
      <c r="WBE312" s="974"/>
      <c r="WBF312" s="974"/>
      <c r="WBG312" s="974"/>
      <c r="WBH312" s="974"/>
      <c r="WBI312" s="974"/>
      <c r="WBJ312" s="974"/>
      <c r="WBK312" s="974"/>
      <c r="WBL312" s="974"/>
      <c r="WBM312" s="974"/>
      <c r="WBN312" s="974"/>
      <c r="WBO312" s="974"/>
      <c r="WBP312" s="974"/>
      <c r="WBQ312" s="974"/>
      <c r="WBR312" s="974"/>
      <c r="WBS312" s="974"/>
      <c r="WBT312" s="974"/>
      <c r="WBU312" s="974"/>
      <c r="WBV312" s="974"/>
      <c r="WBW312" s="974"/>
      <c r="WBX312" s="974"/>
      <c r="WBY312" s="974"/>
      <c r="WBZ312" s="974"/>
      <c r="WCA312" s="974"/>
      <c r="WCB312" s="974"/>
      <c r="WCC312" s="974"/>
      <c r="WCD312" s="974"/>
      <c r="WCE312" s="974"/>
      <c r="WCF312" s="974"/>
      <c r="WCG312" s="974"/>
      <c r="WCH312" s="974"/>
      <c r="WCI312" s="974"/>
      <c r="WCJ312" s="974"/>
      <c r="WCK312" s="974"/>
      <c r="WCL312" s="974"/>
      <c r="WCM312" s="974"/>
      <c r="WCN312" s="974"/>
      <c r="WCO312" s="974"/>
      <c r="WCP312" s="974"/>
      <c r="WCQ312" s="974"/>
      <c r="WCR312" s="974"/>
      <c r="WCS312" s="974"/>
      <c r="WCT312" s="974"/>
      <c r="WCU312" s="974"/>
      <c r="WCV312" s="974"/>
      <c r="WCW312" s="974"/>
      <c r="WCX312" s="974"/>
      <c r="WCY312" s="974"/>
      <c r="WCZ312" s="974"/>
      <c r="WDA312" s="974"/>
      <c r="WDB312" s="974"/>
      <c r="WDC312" s="974"/>
      <c r="WDD312" s="974"/>
      <c r="WDE312" s="974"/>
      <c r="WDF312" s="974"/>
      <c r="WDG312" s="974"/>
      <c r="WDH312" s="974"/>
      <c r="WDI312" s="974"/>
      <c r="WDJ312" s="974"/>
      <c r="WDK312" s="974"/>
      <c r="WDL312" s="974"/>
      <c r="WDM312" s="974"/>
      <c r="WDN312" s="974"/>
      <c r="WDO312" s="974"/>
      <c r="WDP312" s="974"/>
      <c r="WDQ312" s="974"/>
      <c r="WDR312" s="974"/>
      <c r="WDS312" s="974"/>
      <c r="WDT312" s="974"/>
      <c r="WDU312" s="974"/>
      <c r="WDV312" s="974"/>
      <c r="WDW312" s="974"/>
      <c r="WDX312" s="974"/>
      <c r="WDY312" s="974"/>
      <c r="WDZ312" s="974"/>
      <c r="WEA312" s="974"/>
      <c r="WEB312" s="974"/>
      <c r="WEC312" s="974"/>
      <c r="WED312" s="974"/>
      <c r="WEE312" s="974"/>
      <c r="WEF312" s="974"/>
      <c r="WEG312" s="974"/>
      <c r="WEH312" s="974"/>
      <c r="WEI312" s="974"/>
      <c r="WEJ312" s="974"/>
      <c r="WEK312" s="974"/>
      <c r="WEL312" s="974"/>
      <c r="WEM312" s="974"/>
      <c r="WEN312" s="974"/>
      <c r="WEO312" s="974"/>
      <c r="WEP312" s="974"/>
      <c r="WEQ312" s="974"/>
      <c r="WER312" s="974"/>
      <c r="WES312" s="974"/>
      <c r="WET312" s="974"/>
      <c r="WEU312" s="974"/>
      <c r="WEV312" s="974"/>
      <c r="WEW312" s="974"/>
      <c r="WEX312" s="974"/>
      <c r="WEY312" s="974"/>
      <c r="WEZ312" s="974"/>
      <c r="WFA312" s="974"/>
      <c r="WFB312" s="974"/>
      <c r="WFC312" s="974"/>
      <c r="WFD312" s="974"/>
      <c r="WFE312" s="974"/>
      <c r="WFF312" s="974"/>
      <c r="WFG312" s="974"/>
      <c r="WFH312" s="974"/>
      <c r="WFI312" s="974"/>
      <c r="WFJ312" s="974"/>
      <c r="WFK312" s="974"/>
      <c r="WFL312" s="974"/>
      <c r="WFM312" s="974"/>
      <c r="WFN312" s="974"/>
      <c r="WFO312" s="974"/>
      <c r="WFP312" s="974"/>
      <c r="WFQ312" s="974"/>
      <c r="WFR312" s="974"/>
      <c r="WFS312" s="974"/>
      <c r="WFT312" s="974"/>
      <c r="WFU312" s="974"/>
      <c r="WFV312" s="974"/>
      <c r="WFW312" s="974"/>
      <c r="WFX312" s="974"/>
      <c r="WFY312" s="974"/>
      <c r="WFZ312" s="974"/>
      <c r="WGA312" s="974"/>
      <c r="WGB312" s="974"/>
      <c r="WGC312" s="974"/>
      <c r="WGD312" s="974"/>
      <c r="WGE312" s="974"/>
      <c r="WGF312" s="974"/>
      <c r="WGG312" s="974"/>
      <c r="WGH312" s="974"/>
      <c r="WGI312" s="974"/>
      <c r="WGJ312" s="974"/>
      <c r="WGK312" s="974"/>
      <c r="WGL312" s="974"/>
      <c r="WGM312" s="974"/>
      <c r="WGN312" s="974"/>
      <c r="WGO312" s="974"/>
      <c r="WGP312" s="974"/>
      <c r="WGQ312" s="974"/>
      <c r="WGR312" s="974"/>
      <c r="WGS312" s="974"/>
      <c r="WGT312" s="974"/>
      <c r="WGU312" s="974"/>
      <c r="WGV312" s="974"/>
      <c r="WGW312" s="974"/>
      <c r="WGX312" s="974"/>
      <c r="WGY312" s="974"/>
      <c r="WGZ312" s="974"/>
      <c r="WHA312" s="974"/>
      <c r="WHB312" s="974"/>
      <c r="WHC312" s="974"/>
      <c r="WHD312" s="974"/>
      <c r="WHE312" s="974"/>
      <c r="WHF312" s="974"/>
      <c r="WHG312" s="974"/>
      <c r="WHH312" s="974"/>
      <c r="WHI312" s="974"/>
      <c r="WHJ312" s="974"/>
      <c r="WHK312" s="974"/>
      <c r="WHL312" s="974"/>
      <c r="WHM312" s="974"/>
      <c r="WHN312" s="974"/>
      <c r="WHO312" s="974"/>
      <c r="WHP312" s="974"/>
      <c r="WHQ312" s="974"/>
      <c r="WHR312" s="974"/>
      <c r="WHS312" s="974"/>
      <c r="WHT312" s="974"/>
      <c r="WHU312" s="974"/>
      <c r="WHV312" s="974"/>
      <c r="WHW312" s="974"/>
      <c r="WHX312" s="974"/>
      <c r="WHY312" s="974"/>
      <c r="WHZ312" s="974"/>
      <c r="WIA312" s="974"/>
      <c r="WIB312" s="974"/>
      <c r="WIC312" s="974"/>
      <c r="WID312" s="974"/>
      <c r="WIE312" s="974"/>
      <c r="WIF312" s="974"/>
      <c r="WIG312" s="974"/>
      <c r="WIH312" s="974"/>
      <c r="WII312" s="974"/>
      <c r="WIJ312" s="974"/>
      <c r="WIK312" s="974"/>
      <c r="WIL312" s="974"/>
      <c r="WIM312" s="974"/>
      <c r="WIN312" s="974"/>
      <c r="WIO312" s="974"/>
      <c r="WIP312" s="974"/>
      <c r="WIQ312" s="974"/>
      <c r="WIR312" s="974"/>
      <c r="WIS312" s="974"/>
      <c r="WIT312" s="974"/>
      <c r="WIU312" s="974"/>
      <c r="WIV312" s="974"/>
      <c r="WIW312" s="974"/>
      <c r="WIX312" s="974"/>
      <c r="WIY312" s="974"/>
      <c r="WIZ312" s="974"/>
      <c r="WJA312" s="974"/>
      <c r="WJB312" s="974"/>
      <c r="WJC312" s="974"/>
      <c r="WJD312" s="974"/>
      <c r="WJE312" s="974"/>
      <c r="WJF312" s="974"/>
      <c r="WJG312" s="974"/>
      <c r="WJH312" s="974"/>
      <c r="WJI312" s="974"/>
      <c r="WJJ312" s="974"/>
      <c r="WJK312" s="974"/>
      <c r="WJL312" s="974"/>
      <c r="WJM312" s="974"/>
      <c r="WJN312" s="974"/>
      <c r="WJO312" s="974"/>
      <c r="WJP312" s="974"/>
      <c r="WJQ312" s="974"/>
      <c r="WJR312" s="974"/>
      <c r="WJS312" s="974"/>
      <c r="WJT312" s="974"/>
      <c r="WJU312" s="974"/>
      <c r="WJV312" s="974"/>
      <c r="WJW312" s="974"/>
      <c r="WJX312" s="974"/>
      <c r="WJY312" s="974"/>
      <c r="WJZ312" s="974"/>
      <c r="WKA312" s="974"/>
      <c r="WKB312" s="974"/>
      <c r="WKC312" s="974"/>
      <c r="WKD312" s="974"/>
      <c r="WKE312" s="974"/>
      <c r="WKF312" s="974"/>
      <c r="WKG312" s="974"/>
      <c r="WKH312" s="974"/>
      <c r="WKI312" s="974"/>
      <c r="WKJ312" s="974"/>
      <c r="WKK312" s="974"/>
      <c r="WKL312" s="974"/>
      <c r="WKM312" s="974"/>
      <c r="WKN312" s="974"/>
      <c r="WKO312" s="974"/>
      <c r="WKP312" s="974"/>
      <c r="WKQ312" s="974"/>
      <c r="WKR312" s="974"/>
      <c r="WKS312" s="974"/>
      <c r="WKT312" s="974"/>
      <c r="WKU312" s="974"/>
      <c r="WKV312" s="974"/>
      <c r="WKW312" s="974"/>
      <c r="WKX312" s="974"/>
      <c r="WKY312" s="974"/>
      <c r="WKZ312" s="974"/>
      <c r="WLA312" s="974"/>
      <c r="WLB312" s="974"/>
      <c r="WLC312" s="974"/>
      <c r="WLD312" s="974"/>
      <c r="WLE312" s="974"/>
      <c r="WLF312" s="974"/>
      <c r="WLG312" s="974"/>
      <c r="WLH312" s="974"/>
      <c r="WLI312" s="974"/>
      <c r="WLJ312" s="974"/>
      <c r="WLK312" s="974"/>
      <c r="WLL312" s="974"/>
      <c r="WLM312" s="974"/>
      <c r="WLN312" s="974"/>
      <c r="WLO312" s="974"/>
      <c r="WLP312" s="974"/>
      <c r="WLQ312" s="974"/>
      <c r="WLR312" s="974"/>
      <c r="WLS312" s="974"/>
      <c r="WLT312" s="974"/>
      <c r="WLU312" s="974"/>
      <c r="WLV312" s="974"/>
      <c r="WLW312" s="974"/>
      <c r="WLX312" s="974"/>
      <c r="WLY312" s="974"/>
      <c r="WLZ312" s="974"/>
      <c r="WMA312" s="974"/>
      <c r="WMB312" s="974"/>
      <c r="WMC312" s="974"/>
      <c r="WMD312" s="974"/>
      <c r="WME312" s="974"/>
      <c r="WMF312" s="974"/>
      <c r="WMG312" s="974"/>
      <c r="WMH312" s="974"/>
      <c r="WMI312" s="974"/>
      <c r="WMJ312" s="974"/>
      <c r="WMK312" s="974"/>
      <c r="WML312" s="974"/>
      <c r="WMM312" s="974"/>
      <c r="WMN312" s="974"/>
      <c r="WMO312" s="974"/>
      <c r="WMP312" s="974"/>
      <c r="WMQ312" s="974"/>
      <c r="WMR312" s="974"/>
      <c r="WMS312" s="974"/>
      <c r="WMT312" s="974"/>
      <c r="WMU312" s="974"/>
      <c r="WMV312" s="974"/>
      <c r="WMW312" s="974"/>
      <c r="WMX312" s="974"/>
      <c r="WMY312" s="974"/>
      <c r="WMZ312" s="974"/>
      <c r="WNA312" s="974"/>
      <c r="WNB312" s="974"/>
      <c r="WNC312" s="974"/>
      <c r="WND312" s="974"/>
      <c r="WNE312" s="974"/>
      <c r="WNF312" s="974"/>
      <c r="WNG312" s="974"/>
      <c r="WNH312" s="974"/>
      <c r="WNI312" s="974"/>
      <c r="WNJ312" s="974"/>
      <c r="WNK312" s="974"/>
      <c r="WNL312" s="974"/>
      <c r="WNM312" s="974"/>
      <c r="WNN312" s="974"/>
      <c r="WNO312" s="974"/>
      <c r="WNP312" s="974"/>
      <c r="WNQ312" s="974"/>
      <c r="WNR312" s="974"/>
      <c r="WNS312" s="974"/>
      <c r="WNT312" s="974"/>
      <c r="WNU312" s="974"/>
      <c r="WNV312" s="974"/>
      <c r="WNW312" s="974"/>
      <c r="WNX312" s="974"/>
      <c r="WNY312" s="974"/>
      <c r="WNZ312" s="974"/>
      <c r="WOA312" s="974"/>
      <c r="WOB312" s="974"/>
      <c r="WOC312" s="974"/>
      <c r="WOD312" s="974"/>
      <c r="WOE312" s="974"/>
      <c r="WOF312" s="974"/>
      <c r="WOG312" s="974"/>
      <c r="WOH312" s="974"/>
      <c r="WOI312" s="974"/>
      <c r="WOJ312" s="974"/>
      <c r="WOK312" s="974"/>
      <c r="WOL312" s="974"/>
      <c r="WOM312" s="974"/>
      <c r="WON312" s="974"/>
      <c r="WOO312" s="974"/>
      <c r="WOP312" s="974"/>
      <c r="WOQ312" s="974"/>
      <c r="WOR312" s="974"/>
      <c r="WOS312" s="974"/>
      <c r="WOT312" s="974"/>
      <c r="WOU312" s="974"/>
      <c r="WOV312" s="974"/>
      <c r="WOW312" s="974"/>
      <c r="WOX312" s="974"/>
      <c r="WOY312" s="974"/>
      <c r="WOZ312" s="974"/>
      <c r="WPA312" s="974"/>
      <c r="WPB312" s="974"/>
      <c r="WPC312" s="974"/>
      <c r="WPD312" s="974"/>
      <c r="WPE312" s="974"/>
      <c r="WPF312" s="974"/>
      <c r="WPG312" s="974"/>
      <c r="WPH312" s="974"/>
      <c r="WPI312" s="974"/>
      <c r="WPJ312" s="974"/>
      <c r="WPK312" s="974"/>
      <c r="WPL312" s="974"/>
      <c r="WPM312" s="974"/>
      <c r="WPN312" s="974"/>
      <c r="WPO312" s="974"/>
      <c r="WPP312" s="974"/>
      <c r="WPQ312" s="974"/>
      <c r="WPR312" s="974"/>
      <c r="WPS312" s="974"/>
      <c r="WPT312" s="974"/>
      <c r="WPU312" s="974"/>
      <c r="WPV312" s="974"/>
      <c r="WPW312" s="974"/>
      <c r="WPX312" s="974"/>
      <c r="WPY312" s="974"/>
      <c r="WPZ312" s="974"/>
      <c r="WQA312" s="974"/>
      <c r="WQB312" s="974"/>
      <c r="WQC312" s="974"/>
      <c r="WQD312" s="974"/>
      <c r="WQE312" s="974"/>
      <c r="WQF312" s="974"/>
      <c r="WQG312" s="974"/>
      <c r="WQH312" s="974"/>
      <c r="WQI312" s="974"/>
      <c r="WQJ312" s="974"/>
      <c r="WQK312" s="974"/>
      <c r="WQL312" s="974"/>
      <c r="WQM312" s="974"/>
      <c r="WQN312" s="974"/>
      <c r="WQO312" s="974"/>
      <c r="WQP312" s="974"/>
      <c r="WQQ312" s="974"/>
      <c r="WQR312" s="974"/>
      <c r="WQS312" s="974"/>
      <c r="WQT312" s="974"/>
      <c r="WQU312" s="974"/>
      <c r="WQV312" s="974"/>
      <c r="WQW312" s="974"/>
      <c r="WQX312" s="974"/>
      <c r="WQY312" s="974"/>
      <c r="WQZ312" s="974"/>
      <c r="WRA312" s="974"/>
      <c r="WRB312" s="974"/>
      <c r="WRC312" s="974"/>
      <c r="WRD312" s="974"/>
      <c r="WRE312" s="974"/>
      <c r="WRF312" s="974"/>
      <c r="WRG312" s="974"/>
      <c r="WRH312" s="974"/>
      <c r="WRI312" s="974"/>
      <c r="WRJ312" s="974"/>
      <c r="WRK312" s="974"/>
      <c r="WRL312" s="974"/>
      <c r="WRM312" s="974"/>
      <c r="WRN312" s="974"/>
      <c r="WRO312" s="974"/>
      <c r="WRP312" s="974"/>
      <c r="WRQ312" s="974"/>
      <c r="WRR312" s="974"/>
      <c r="WRS312" s="974"/>
      <c r="WRT312" s="974"/>
      <c r="WRU312" s="974"/>
      <c r="WRV312" s="974"/>
      <c r="WRW312" s="974"/>
      <c r="WRX312" s="974"/>
      <c r="WRY312" s="974"/>
      <c r="WRZ312" s="974"/>
      <c r="WSA312" s="974"/>
      <c r="WSB312" s="974"/>
      <c r="WSC312" s="974"/>
      <c r="WSD312" s="974"/>
      <c r="WSE312" s="974"/>
      <c r="WSF312" s="974"/>
      <c r="WSG312" s="974"/>
      <c r="WSH312" s="974"/>
      <c r="WSI312" s="974"/>
      <c r="WSJ312" s="974"/>
      <c r="WSK312" s="974"/>
      <c r="WSL312" s="974"/>
      <c r="WSM312" s="974"/>
      <c r="WSN312" s="974"/>
      <c r="WSO312" s="974"/>
      <c r="WSP312" s="974"/>
      <c r="WSQ312" s="974"/>
      <c r="WSR312" s="974"/>
      <c r="WSS312" s="974"/>
      <c r="WST312" s="974"/>
      <c r="WSU312" s="974"/>
      <c r="WSV312" s="974"/>
      <c r="WSW312" s="974"/>
      <c r="WSX312" s="974"/>
      <c r="WSY312" s="974"/>
      <c r="WSZ312" s="974"/>
      <c r="WTA312" s="974"/>
      <c r="WTB312" s="974"/>
      <c r="WTC312" s="974"/>
      <c r="WTD312" s="974"/>
      <c r="WTE312" s="974"/>
      <c r="WTF312" s="974"/>
      <c r="WTG312" s="974"/>
      <c r="WTH312" s="974"/>
      <c r="WTI312" s="974"/>
      <c r="WTJ312" s="974"/>
      <c r="WTK312" s="974"/>
      <c r="WTL312" s="974"/>
      <c r="WTM312" s="974"/>
      <c r="WTN312" s="974"/>
      <c r="WTO312" s="974"/>
      <c r="WTP312" s="974"/>
      <c r="WTQ312" s="974"/>
      <c r="WTR312" s="974"/>
      <c r="WTS312" s="974"/>
      <c r="WTT312" s="974"/>
      <c r="WTU312" s="974"/>
      <c r="WTV312" s="974"/>
      <c r="WTW312" s="974"/>
      <c r="WTX312" s="974"/>
      <c r="WTY312" s="974"/>
      <c r="WTZ312" s="974"/>
      <c r="WUA312" s="974"/>
      <c r="WUB312" s="974"/>
      <c r="WUC312" s="974"/>
      <c r="WUD312" s="974"/>
      <c r="WUE312" s="974"/>
      <c r="WUF312" s="974"/>
      <c r="WUG312" s="974"/>
      <c r="WUH312" s="974"/>
      <c r="WUI312" s="974"/>
      <c r="WUJ312" s="974"/>
      <c r="WUK312" s="974"/>
      <c r="WUL312" s="974"/>
      <c r="WUM312" s="974"/>
      <c r="WUN312" s="974"/>
      <c r="WUO312" s="974"/>
      <c r="WUP312" s="974"/>
      <c r="WUQ312" s="974"/>
      <c r="WUR312" s="974"/>
      <c r="WUS312" s="974"/>
      <c r="WUT312" s="974"/>
      <c r="WUU312" s="974"/>
      <c r="WUV312" s="974"/>
      <c r="WUW312" s="974"/>
      <c r="WUX312" s="974"/>
      <c r="WUY312" s="974"/>
      <c r="WUZ312" s="974"/>
      <c r="WVA312" s="974"/>
      <c r="WVB312" s="974"/>
      <c r="WVC312" s="974"/>
      <c r="WVD312" s="974"/>
      <c r="WVE312" s="974"/>
      <c r="WVF312" s="974"/>
      <c r="WVG312" s="974"/>
      <c r="WVH312" s="974"/>
      <c r="WVI312" s="974"/>
      <c r="WVJ312" s="974"/>
      <c r="WVK312" s="974"/>
      <c r="WVL312" s="974"/>
      <c r="WVM312" s="974"/>
      <c r="WVN312" s="974"/>
      <c r="WVO312" s="974"/>
      <c r="WVP312" s="974"/>
      <c r="WVQ312" s="974"/>
      <c r="WVR312" s="974"/>
      <c r="WVS312" s="974"/>
      <c r="WVT312" s="974"/>
      <c r="WVU312" s="974"/>
      <c r="WVV312" s="974"/>
      <c r="WVW312" s="974"/>
      <c r="WVX312" s="974"/>
      <c r="WVY312" s="974"/>
      <c r="WVZ312" s="974"/>
      <c r="WWA312" s="974"/>
      <c r="WWB312" s="974"/>
      <c r="WWC312" s="974"/>
      <c r="WWD312" s="974"/>
      <c r="WWE312" s="974"/>
      <c r="WWF312" s="974"/>
      <c r="WWG312" s="974"/>
      <c r="WWH312" s="974"/>
      <c r="WWI312" s="974"/>
      <c r="WWJ312" s="974"/>
      <c r="WWK312" s="974"/>
      <c r="WWL312" s="974"/>
      <c r="WWM312" s="974"/>
      <c r="WWN312" s="974"/>
      <c r="WWO312" s="974"/>
      <c r="WWP312" s="974"/>
      <c r="WWQ312" s="974"/>
      <c r="WWR312" s="974"/>
      <c r="WWS312" s="974"/>
      <c r="WWT312" s="974"/>
      <c r="WWU312" s="974"/>
      <c r="WWV312" s="974"/>
      <c r="WWW312" s="974"/>
      <c r="WWX312" s="974"/>
      <c r="WWY312" s="974"/>
      <c r="WWZ312" s="974"/>
      <c r="WXA312" s="974"/>
      <c r="WXB312" s="974"/>
      <c r="WXC312" s="974"/>
      <c r="WXD312" s="974"/>
      <c r="WXE312" s="974"/>
      <c r="WXF312" s="974"/>
      <c r="WXG312" s="974"/>
      <c r="WXH312" s="974"/>
      <c r="WXI312" s="974"/>
      <c r="WXJ312" s="974"/>
      <c r="WXK312" s="974"/>
      <c r="WXL312" s="974"/>
      <c r="WXM312" s="974"/>
      <c r="WXN312" s="974"/>
      <c r="WXO312" s="974"/>
      <c r="WXP312" s="974"/>
      <c r="WXQ312" s="974"/>
      <c r="WXR312" s="974"/>
      <c r="WXS312" s="974"/>
      <c r="WXT312" s="974"/>
      <c r="WXU312" s="974"/>
      <c r="WXV312" s="974"/>
      <c r="WXW312" s="974"/>
      <c r="WXX312" s="974"/>
      <c r="WXY312" s="974"/>
      <c r="WXZ312" s="974"/>
      <c r="WYA312" s="974"/>
      <c r="WYB312" s="974"/>
      <c r="WYC312" s="974"/>
      <c r="WYD312" s="974"/>
      <c r="WYE312" s="974"/>
      <c r="WYF312" s="974"/>
      <c r="WYG312" s="974"/>
      <c r="WYH312" s="974"/>
      <c r="WYI312" s="974"/>
      <c r="WYJ312" s="974"/>
      <c r="WYK312" s="974"/>
      <c r="WYL312" s="974"/>
      <c r="WYM312" s="974"/>
      <c r="WYN312" s="974"/>
      <c r="WYO312" s="974"/>
      <c r="WYP312" s="974"/>
      <c r="WYQ312" s="974"/>
      <c r="WYR312" s="974"/>
      <c r="WYS312" s="974"/>
      <c r="WYT312" s="974"/>
      <c r="WYU312" s="974"/>
      <c r="WYV312" s="974"/>
      <c r="WYW312" s="974"/>
      <c r="WYX312" s="974"/>
      <c r="WYY312" s="974"/>
      <c r="WYZ312" s="974"/>
      <c r="WZA312" s="974"/>
      <c r="WZB312" s="974"/>
      <c r="WZC312" s="974"/>
      <c r="WZD312" s="974"/>
      <c r="WZE312" s="974"/>
      <c r="WZF312" s="974"/>
      <c r="WZG312" s="974"/>
      <c r="WZH312" s="974"/>
      <c r="WZI312" s="974"/>
      <c r="WZJ312" s="974"/>
      <c r="WZK312" s="974"/>
      <c r="WZL312" s="974"/>
      <c r="WZM312" s="974"/>
      <c r="WZN312" s="974"/>
      <c r="WZO312" s="974"/>
      <c r="WZP312" s="974"/>
      <c r="WZQ312" s="974"/>
      <c r="WZR312" s="974"/>
      <c r="WZS312" s="974"/>
      <c r="WZT312" s="974"/>
      <c r="WZU312" s="974"/>
      <c r="WZV312" s="974"/>
      <c r="WZW312" s="974"/>
      <c r="WZX312" s="974"/>
      <c r="WZY312" s="974"/>
      <c r="WZZ312" s="974"/>
      <c r="XAA312" s="974"/>
      <c r="XAB312" s="974"/>
      <c r="XAC312" s="974"/>
      <c r="XAD312" s="974"/>
      <c r="XAE312" s="974"/>
      <c r="XAF312" s="974"/>
      <c r="XAG312" s="974"/>
      <c r="XAH312" s="974"/>
      <c r="XAI312" s="974"/>
      <c r="XAJ312" s="974"/>
      <c r="XAK312" s="974"/>
      <c r="XAL312" s="974"/>
      <c r="XAM312" s="974"/>
      <c r="XAN312" s="974"/>
      <c r="XAO312" s="974"/>
      <c r="XAP312" s="974"/>
      <c r="XAQ312" s="974"/>
      <c r="XAR312" s="974"/>
      <c r="XAS312" s="974"/>
      <c r="XAT312" s="974"/>
      <c r="XAU312" s="974"/>
      <c r="XAV312" s="974"/>
      <c r="XAW312" s="974"/>
      <c r="XAX312" s="974"/>
      <c r="XAY312" s="974"/>
      <c r="XAZ312" s="974"/>
      <c r="XBA312" s="974"/>
      <c r="XBB312" s="974"/>
      <c r="XBC312" s="974"/>
      <c r="XBD312" s="974"/>
      <c r="XBE312" s="974"/>
      <c r="XBF312" s="974"/>
      <c r="XBG312" s="974"/>
      <c r="XBH312" s="974"/>
      <c r="XBI312" s="974"/>
      <c r="XBJ312" s="974"/>
      <c r="XBK312" s="974"/>
      <c r="XBL312" s="974"/>
      <c r="XBM312" s="974"/>
      <c r="XBN312" s="974"/>
      <c r="XBO312" s="974"/>
      <c r="XBP312" s="974"/>
      <c r="XBQ312" s="974"/>
      <c r="XBR312" s="974"/>
      <c r="XBS312" s="974"/>
      <c r="XBT312" s="974"/>
      <c r="XBU312" s="974"/>
      <c r="XBV312" s="974"/>
      <c r="XBW312" s="974"/>
      <c r="XBX312" s="974"/>
      <c r="XBY312" s="974"/>
      <c r="XBZ312" s="974"/>
      <c r="XCA312" s="974"/>
      <c r="XCB312" s="974"/>
      <c r="XCC312" s="974"/>
      <c r="XCD312" s="974"/>
      <c r="XCE312" s="974"/>
      <c r="XCF312" s="974"/>
      <c r="XCG312" s="974"/>
      <c r="XCH312" s="974"/>
      <c r="XCI312" s="974"/>
      <c r="XCJ312" s="974"/>
      <c r="XCK312" s="974"/>
      <c r="XCL312" s="974"/>
      <c r="XCM312" s="974"/>
      <c r="XCN312" s="974"/>
      <c r="XCO312" s="974"/>
      <c r="XCP312" s="974"/>
      <c r="XCQ312" s="974"/>
      <c r="XCR312" s="974"/>
      <c r="XCS312" s="974"/>
      <c r="XCT312" s="974"/>
      <c r="XCU312" s="974"/>
      <c r="XCV312" s="974"/>
      <c r="XCW312" s="974"/>
      <c r="XCX312" s="974"/>
      <c r="XCY312" s="974"/>
      <c r="XCZ312" s="974"/>
      <c r="XDA312" s="974"/>
      <c r="XDB312" s="974"/>
      <c r="XDC312" s="974"/>
      <c r="XDD312" s="974"/>
      <c r="XDE312" s="974"/>
      <c r="XDF312" s="974"/>
      <c r="XDG312" s="974"/>
      <c r="XDH312" s="974"/>
      <c r="XDI312" s="974"/>
      <c r="XDJ312" s="974"/>
      <c r="XDK312" s="974"/>
      <c r="XDL312" s="974"/>
      <c r="XDM312" s="974"/>
      <c r="XDN312" s="974"/>
      <c r="XDO312" s="974"/>
      <c r="XDP312" s="974"/>
      <c r="XDQ312" s="974"/>
      <c r="XDR312" s="974"/>
      <c r="XDS312" s="974"/>
      <c r="XDT312" s="974"/>
      <c r="XDU312" s="974"/>
      <c r="XDV312" s="974"/>
      <c r="XDW312" s="974"/>
      <c r="XDX312" s="974"/>
      <c r="XDY312" s="974"/>
      <c r="XDZ312" s="974"/>
      <c r="XEA312" s="974"/>
      <c r="XEB312" s="974"/>
      <c r="XEC312" s="974"/>
      <c r="XED312" s="974"/>
      <c r="XEE312" s="974"/>
      <c r="XEF312" s="974"/>
      <c r="XEG312" s="974"/>
      <c r="XEH312" s="974"/>
      <c r="XEI312" s="974"/>
      <c r="XEJ312" s="974"/>
      <c r="XEK312" s="974"/>
      <c r="XEL312" s="974"/>
      <c r="XEM312" s="974"/>
      <c r="XEN312" s="974"/>
      <c r="XEO312" s="974"/>
      <c r="XEP312" s="974"/>
      <c r="XEQ312" s="974"/>
      <c r="XER312" s="974"/>
      <c r="XES312" s="974"/>
      <c r="XET312" s="974"/>
      <c r="XEU312" s="974"/>
      <c r="XEV312" s="974"/>
      <c r="XEW312" s="974"/>
      <c r="XEX312" s="974"/>
      <c r="XEY312" s="974"/>
      <c r="XEZ312" s="974"/>
      <c r="XFA312" s="974"/>
      <c r="XFB312" s="974"/>
      <c r="XFC312" s="974"/>
      <c r="XFD312" s="974"/>
    </row>
  </sheetData>
  <conditionalFormatting sqref="AJ7:AJ17 AH7:AH17 AL7:AL17">
    <cfRule type="expression" dxfId="865" priority="36">
      <formula>AND(AG7="",FIND(",",AH7))</formula>
    </cfRule>
    <cfRule type="expression" dxfId="864" priority="38">
      <formula>AND(AG7="",COUNTIF(AH7,"*,*")=0)</formula>
    </cfRule>
  </conditionalFormatting>
  <conditionalFormatting sqref="AF7:AF17">
    <cfRule type="expression" dxfId="863" priority="37">
      <formula>AND(AE7="",COUNTIF(AF7,"*,*")=0)</formula>
    </cfRule>
  </conditionalFormatting>
  <conditionalFormatting sqref="AN7:AN17 AP7:AP17">
    <cfRule type="expression" dxfId="862" priority="34">
      <formula>AND(AM7="",COUNTIF(AN7,"*,*")=0)</formula>
    </cfRule>
    <cfRule type="expression" dxfId="861" priority="35">
      <formula>AND(AM7="",FIND(",",AN7))</formula>
    </cfRule>
  </conditionalFormatting>
  <conditionalFormatting sqref="B300:B310">
    <cfRule type="expression" dxfId="860" priority="39">
      <formula>A300=3</formula>
    </cfRule>
    <cfRule type="expression" dxfId="859" priority="40">
      <formula>A300=2</formula>
    </cfRule>
    <cfRule type="expression" dxfId="858" priority="41">
      <formula>A300=1</formula>
    </cfRule>
    <cfRule type="containsBlanks" dxfId="857" priority="42">
      <formula>LEN(TRIM(B300))=0</formula>
    </cfRule>
    <cfRule type="duplicateValues" dxfId="856" priority="43"/>
  </conditionalFormatting>
  <conditionalFormatting sqref="A7:A17">
    <cfRule type="duplicateValues" dxfId="855" priority="33"/>
  </conditionalFormatting>
  <conditionalFormatting sqref="C7:C17">
    <cfRule type="expression" dxfId="854" priority="15">
      <formula>IF($C7&gt;$E7,TRUE)</formula>
    </cfRule>
  </conditionalFormatting>
  <conditionalFormatting sqref="E7:E17">
    <cfRule type="expression" dxfId="853" priority="16">
      <formula>IF($C7&lt;$E7,TRUE)</formula>
    </cfRule>
  </conditionalFormatting>
  <conditionalFormatting sqref="K7:K17">
    <cfRule type="expression" dxfId="852" priority="23">
      <formula>IF($K7&gt;$M7,TRUE)</formula>
    </cfRule>
  </conditionalFormatting>
  <conditionalFormatting sqref="M7:M17">
    <cfRule type="expression" dxfId="851" priority="24">
      <formula>IF($K7&lt;$M7,TRUE)</formula>
    </cfRule>
  </conditionalFormatting>
  <conditionalFormatting sqref="O7:O17">
    <cfRule type="expression" dxfId="850" priority="27">
      <formula>IF($O7&gt;$Q7,TRUE)</formula>
    </cfRule>
  </conditionalFormatting>
  <conditionalFormatting sqref="Q7:Q17">
    <cfRule type="expression" dxfId="849" priority="28">
      <formula>IF($O7&lt;$Q7,TRUE)</formula>
    </cfRule>
  </conditionalFormatting>
  <conditionalFormatting sqref="S7:S17">
    <cfRule type="expression" dxfId="848" priority="31">
      <formula>IF($S7&gt;$U7,TRUE)</formula>
    </cfRule>
  </conditionalFormatting>
  <conditionalFormatting sqref="U7:U17">
    <cfRule type="expression" dxfId="847" priority="32">
      <formula>IF($S7&lt;$U7,TRUE)</formula>
    </cfRule>
  </conditionalFormatting>
  <conditionalFormatting sqref="G7:G17">
    <cfRule type="expression" dxfId="846" priority="19">
      <formula>IF($G7&gt;$I7,TRUE)</formula>
    </cfRule>
  </conditionalFormatting>
  <conditionalFormatting sqref="I7:I17">
    <cfRule type="expression" dxfId="845" priority="20">
      <formula>IF($G7&lt;$I7,TRUE)</formula>
    </cfRule>
  </conditionalFormatting>
  <conditionalFormatting sqref="F7:F17">
    <cfRule type="containsText" dxfId="844" priority="6" operator="containsText" text="vaba voor">
      <formula>NOT(ISERROR(SEARCH("vaba voor",F7)))</formula>
    </cfRule>
  </conditionalFormatting>
  <conditionalFormatting sqref="N7:N17">
    <cfRule type="containsText" dxfId="843" priority="4" operator="containsText" text="vaba voor">
      <formula>NOT(ISERROR(SEARCH("vaba voor",N7)))</formula>
    </cfRule>
  </conditionalFormatting>
  <conditionalFormatting sqref="R7:R17">
    <cfRule type="containsText" dxfId="842" priority="7" operator="containsText" text="vaba voor">
      <formula>NOT(ISERROR(SEARCH("vaba voor",R7)))</formula>
    </cfRule>
  </conditionalFormatting>
  <conditionalFormatting sqref="V7:V17">
    <cfRule type="containsText" dxfId="841" priority="3" operator="containsText" text="vaba voor">
      <formula>NOT(ISERROR(SEARCH("vaba voor",V7)))</formula>
    </cfRule>
  </conditionalFormatting>
  <conditionalFormatting sqref="J7:J17">
    <cfRule type="containsText" dxfId="840" priority="5" operator="containsText" text="vaba voor">
      <formula>NOT(ISERROR(SEARCH("vaba voor",J7)))</formula>
    </cfRule>
  </conditionalFormatting>
  <conditionalFormatting sqref="C7:F17">
    <cfRule type="expression" dxfId="839" priority="11">
      <formula>IF(AND(ISNUMBER($C7),$C7=$E7),TRUE)</formula>
    </cfRule>
    <cfRule type="expression" dxfId="838" priority="13">
      <formula>IF($C7&gt;$E7,TRUE)</formula>
    </cfRule>
    <cfRule type="expression" dxfId="837" priority="14">
      <formula>IF($C7&lt;$E7,TRUE)</formula>
    </cfRule>
  </conditionalFormatting>
  <conditionalFormatting sqref="G7:J17">
    <cfRule type="expression" dxfId="836" priority="12">
      <formula>IF(AND(ISNUMBER($G7),$G7=$I7),TRUE)</formula>
    </cfRule>
    <cfRule type="expression" dxfId="835" priority="17">
      <formula>IF($G7&gt;$I7,TRUE)</formula>
    </cfRule>
    <cfRule type="expression" dxfId="834" priority="18">
      <formula>IF($G7&lt;$I7,TRUE)</formula>
    </cfRule>
  </conditionalFormatting>
  <conditionalFormatting sqref="K7:N17">
    <cfRule type="expression" dxfId="833" priority="10">
      <formula>IF(AND(ISNUMBER($K7),$K7=$M7),TRUE)</formula>
    </cfRule>
    <cfRule type="expression" dxfId="832" priority="21">
      <formula>IF($K7&gt;$M7,TRUE)</formula>
    </cfRule>
    <cfRule type="expression" dxfId="831" priority="22">
      <formula>IF($K7&lt;$M7,TRUE)</formula>
    </cfRule>
  </conditionalFormatting>
  <conditionalFormatting sqref="O7:R17">
    <cfRule type="expression" dxfId="830" priority="9">
      <formula>IF(AND(ISNUMBER($O7),$O7=$Q7),TRUE)</formula>
    </cfRule>
    <cfRule type="expression" dxfId="829" priority="25">
      <formula>IF($O7&gt;$Q7,TRUE)</formula>
    </cfRule>
    <cfRule type="expression" dxfId="828" priority="26">
      <formula>IF($O7&lt;$Q7,TRUE)</formula>
    </cfRule>
  </conditionalFormatting>
  <conditionalFormatting sqref="S7:V17">
    <cfRule type="expression" dxfId="827" priority="8">
      <formula>IF(AND(ISNUMBER($S7),$S7=$U7),TRUE)</formula>
    </cfRule>
    <cfRule type="expression" dxfId="826" priority="29">
      <formula>IF($S7&gt;$U7,TRUE)</formula>
    </cfRule>
    <cfRule type="expression" dxfId="825" priority="30">
      <formula>IF($S7&lt;$U7,TRUE)</formula>
    </cfRule>
  </conditionalFormatting>
  <conditionalFormatting sqref="C7:C17 G7:G17 K7:K17 O7:O17 S7:S17">
    <cfRule type="expression" dxfId="824" priority="1">
      <formula>AND(C7=0,E7=13)</formula>
    </cfRule>
  </conditionalFormatting>
  <conditionalFormatting sqref="E7:E17 I7:I17 M7:M17 Q7:Q17 U7:U17">
    <cfRule type="expression" dxfId="823" priority="2">
      <formula>AND(E7=0,C7=13)</formula>
    </cfRule>
  </conditionalFormatting>
  <pageMargins left="0.78740157480314965" right="0.39370078740157483" top="0.78740157480314965" bottom="0.39370078740157483" header="0.78740157480314965" footer="0"/>
  <pageSetup paperSize="9" fitToHeight="0" orientation="landscape" verticalDpi="1200" r:id="rId1"/>
  <headerFooter>
    <oddHeader>&amp;R&amp;P. leht &amp;N&amp; -st</oddHead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P317"/>
  <sheetViews>
    <sheetView showGridLines="0" showRowColHeaders="0" workbookViewId="0">
      <pane ySplit="1" topLeftCell="A2" activePane="bottomLeft" state="frozen"/>
      <selection pane="bottomLeft" activeCell="A299" sqref="A299"/>
    </sheetView>
  </sheetViews>
  <sheetFormatPr defaultRowHeight="12.75" x14ac:dyDescent="0.2"/>
  <cols>
    <col min="1" max="1" width="3.28515625" style="977" customWidth="1"/>
    <col min="2" max="2" width="16.5703125" style="977" bestFit="1" customWidth="1"/>
    <col min="3" max="3" width="4.7109375" style="977" customWidth="1"/>
    <col min="4" max="4" width="1.140625" style="977" customWidth="1"/>
    <col min="5" max="5" width="2.7109375" style="977" customWidth="1"/>
    <col min="6" max="6" width="9.140625" style="977"/>
    <col min="7" max="7" width="2.7109375" style="977" customWidth="1"/>
    <col min="8" max="8" width="1.140625" style="977" customWidth="1"/>
    <col min="9" max="9" width="2.7109375" style="977" customWidth="1"/>
    <col min="10" max="10" width="9.140625" style="977"/>
    <col min="11" max="11" width="2.7109375" style="977" customWidth="1"/>
    <col min="12" max="12" width="1.140625" style="977" customWidth="1"/>
    <col min="13" max="13" width="2.7109375" style="977" customWidth="1"/>
    <col min="14" max="14" width="9.140625" style="977"/>
    <col min="15" max="15" width="2.7109375" style="977" customWidth="1"/>
    <col min="16" max="16" width="1.140625" style="977" customWidth="1"/>
    <col min="17" max="17" width="2.7109375" style="977" customWidth="1"/>
    <col min="18" max="18" width="9.140625" style="977"/>
    <col min="19" max="19" width="2.7109375" style="977" hidden="1" customWidth="1"/>
    <col min="20" max="20" width="1.140625" style="977" hidden="1" customWidth="1"/>
    <col min="21" max="21" width="2.7109375" style="977" hidden="1" customWidth="1"/>
    <col min="22" max="22" width="0" style="977" hidden="1" customWidth="1"/>
    <col min="23" max="23" width="5.7109375" style="977" customWidth="1"/>
    <col min="24" max="24" width="5.5703125" style="977" customWidth="1"/>
    <col min="25" max="25" width="7.42578125" style="977" customWidth="1"/>
    <col min="26" max="26" width="2.7109375" style="977" customWidth="1"/>
    <col min="27" max="27" width="1.140625" style="977" customWidth="1"/>
    <col min="28" max="28" width="2.7109375" style="977" customWidth="1"/>
    <col min="29" max="29" width="4.7109375" style="977" customWidth="1"/>
    <col min="30" max="31" width="9.140625" style="977" hidden="1" customWidth="1"/>
    <col min="32" max="32" width="17" style="977" hidden="1" customWidth="1"/>
    <col min="33" max="33" width="9.140625" style="977" hidden="1" customWidth="1"/>
    <col min="34" max="34" width="23.28515625" style="977" hidden="1" customWidth="1"/>
    <col min="35" max="35" width="9.140625" style="977" hidden="1" customWidth="1"/>
    <col min="36" max="36" width="17.28515625" style="977" hidden="1" customWidth="1"/>
    <col min="37" max="37" width="9.140625" style="977" hidden="1" customWidth="1"/>
    <col min="38" max="38" width="13.85546875" style="977" hidden="1" customWidth="1"/>
    <col min="39" max="39" width="9.140625" style="977" hidden="1" customWidth="1"/>
    <col min="40" max="40" width="17.28515625" style="977" hidden="1" customWidth="1"/>
    <col min="41" max="41" width="9.140625" style="977" hidden="1" customWidth="1"/>
    <col min="42" max="42" width="13.85546875" style="977" hidden="1" customWidth="1"/>
    <col min="43" max="16384" width="9.140625" style="977"/>
  </cols>
  <sheetData>
    <row r="1" spans="1:42" x14ac:dyDescent="0.2">
      <c r="A1" s="226" t="str">
        <f>UPPER((Kalend!E12)&amp;" - "&amp;(Kalend!C12))&amp;" - "&amp;LOWER(Kalend!D12)&amp;" - "&amp;(Kalend!A12)&amp;" kell "&amp;(Kalend!B12)&amp;" - "&amp;(Kalend!F12)</f>
        <v>V-J - JÕULUTURNIIR - duo - L, 23.12.2023 kell 11:00 - Voka petangihall</v>
      </c>
      <c r="O1" s="157"/>
      <c r="P1" s="157"/>
      <c r="Q1" s="198"/>
      <c r="R1" s="198"/>
      <c r="S1" s="198"/>
      <c r="T1" s="38"/>
      <c r="U1" s="38"/>
      <c r="V1" s="38"/>
      <c r="W1" s="157"/>
      <c r="X1" s="28"/>
      <c r="Y1" s="157"/>
      <c r="Z1" s="157"/>
      <c r="AD1" s="44" t="s">
        <v>72</v>
      </c>
      <c r="AE1" s="228"/>
      <c r="AF1" s="228"/>
      <c r="AG1" s="228"/>
      <c r="AH1" s="228"/>
      <c r="AI1" s="228"/>
      <c r="AJ1" s="228"/>
      <c r="AK1" s="228"/>
      <c r="AL1" s="228"/>
      <c r="AM1" s="228"/>
      <c r="AN1" s="228"/>
      <c r="AO1" s="351"/>
      <c r="AP1" s="351"/>
    </row>
    <row r="2" spans="1:42" x14ac:dyDescent="0.2">
      <c r="A2" s="628"/>
      <c r="F2" s="157"/>
      <c r="L2" s="632"/>
      <c r="M2" s="632"/>
      <c r="N2" s="632"/>
      <c r="O2" s="633"/>
      <c r="P2" s="633"/>
      <c r="Q2" s="633"/>
      <c r="R2" s="629" t="s">
        <v>235</v>
      </c>
      <c r="S2" s="633"/>
      <c r="T2" s="632"/>
      <c r="U2" s="632"/>
      <c r="V2" s="632"/>
      <c r="W2" s="630">
        <v>1</v>
      </c>
      <c r="X2" s="631" t="s">
        <v>236</v>
      </c>
      <c r="Y2" s="633"/>
      <c r="Z2" s="633"/>
      <c r="AA2" s="633"/>
      <c r="AB2" s="633"/>
      <c r="AE2" s="157"/>
      <c r="AG2" s="157"/>
      <c r="AH2" s="157"/>
      <c r="AI2" s="157"/>
      <c r="AJ2" s="157"/>
      <c r="AK2" s="157"/>
      <c r="AL2" s="157"/>
      <c r="AM2" s="157"/>
      <c r="AN2" s="157"/>
    </row>
    <row r="3" spans="1:42" x14ac:dyDescent="0.2">
      <c r="A3" s="628"/>
      <c r="F3" s="157"/>
      <c r="L3" s="633"/>
      <c r="M3" s="633"/>
      <c r="N3" s="633"/>
      <c r="O3" s="633"/>
      <c r="P3" s="633"/>
      <c r="Q3" s="633"/>
      <c r="R3" s="634" t="s">
        <v>237</v>
      </c>
      <c r="S3" s="633"/>
      <c r="T3" s="633"/>
      <c r="U3" s="633"/>
      <c r="V3" s="633"/>
      <c r="W3" s="630">
        <v>0.5</v>
      </c>
      <c r="X3" s="631" t="s">
        <v>236</v>
      </c>
      <c r="Y3" s="633"/>
      <c r="Z3" s="633"/>
      <c r="AA3" s="633"/>
      <c r="AB3" s="633"/>
      <c r="AE3" s="234"/>
      <c r="AF3" s="234"/>
      <c r="AG3" s="234"/>
      <c r="AH3" s="225"/>
      <c r="AI3" s="234"/>
      <c r="AJ3" s="234"/>
      <c r="AK3" s="234"/>
      <c r="AL3" s="234"/>
      <c r="AM3" s="234"/>
      <c r="AN3" s="234"/>
      <c r="AO3" s="234"/>
      <c r="AP3" s="234"/>
    </row>
    <row r="4" spans="1:42" x14ac:dyDescent="0.2">
      <c r="F4" s="157"/>
      <c r="L4" s="633"/>
      <c r="M4" s="633"/>
      <c r="N4" s="633"/>
      <c r="O4" s="633"/>
      <c r="P4" s="633"/>
      <c r="Q4" s="633"/>
      <c r="R4" s="635" t="s">
        <v>238</v>
      </c>
      <c r="S4" s="633"/>
      <c r="T4" s="633"/>
      <c r="U4" s="633"/>
      <c r="V4" s="633"/>
      <c r="W4" s="630">
        <v>0</v>
      </c>
      <c r="X4" s="631" t="s">
        <v>236</v>
      </c>
      <c r="Y4" s="633"/>
      <c r="Z4" s="633"/>
      <c r="AA4" s="633"/>
      <c r="AB4" s="633"/>
    </row>
    <row r="5" spans="1:42" x14ac:dyDescent="0.2">
      <c r="F5" s="157"/>
      <c r="L5" s="157"/>
      <c r="M5" s="157"/>
      <c r="N5" s="157"/>
      <c r="O5" s="157"/>
      <c r="P5" s="157"/>
      <c r="Q5" s="157"/>
      <c r="R5" s="157"/>
      <c r="S5" s="157"/>
      <c r="T5" s="157"/>
      <c r="U5" s="157"/>
      <c r="W5" s="157"/>
      <c r="X5" s="157"/>
      <c r="Y5" s="157"/>
      <c r="Z5" s="157"/>
      <c r="AA5" s="157"/>
      <c r="AB5" s="414" t="s">
        <v>310</v>
      </c>
      <c r="AD5" s="411" t="s">
        <v>215</v>
      </c>
    </row>
    <row r="6" spans="1:42" hidden="1" x14ac:dyDescent="0.2">
      <c r="A6" s="636" t="s">
        <v>10</v>
      </c>
      <c r="B6" s="636" t="s">
        <v>57</v>
      </c>
      <c r="C6" s="637" t="s">
        <v>172</v>
      </c>
      <c r="D6" s="638"/>
      <c r="E6" s="638"/>
      <c r="F6" s="639"/>
      <c r="G6" s="637" t="s">
        <v>175</v>
      </c>
      <c r="H6" s="638"/>
      <c r="I6" s="638"/>
      <c r="J6" s="639"/>
      <c r="K6" s="637" t="s">
        <v>178</v>
      </c>
      <c r="L6" s="638"/>
      <c r="M6" s="638"/>
      <c r="N6" s="639"/>
      <c r="O6" s="637" t="s">
        <v>181</v>
      </c>
      <c r="P6" s="638"/>
      <c r="Q6" s="638"/>
      <c r="R6" s="639"/>
      <c r="S6" s="637" t="s">
        <v>183</v>
      </c>
      <c r="T6" s="638"/>
      <c r="U6" s="638"/>
      <c r="V6" s="639"/>
      <c r="W6" s="636" t="s">
        <v>80</v>
      </c>
      <c r="X6" s="640" t="s">
        <v>297</v>
      </c>
      <c r="Y6" s="641" t="s">
        <v>347</v>
      </c>
      <c r="Z6" s="640"/>
      <c r="AA6" s="642" t="s">
        <v>298</v>
      </c>
      <c r="AB6" s="643"/>
      <c r="AC6" s="644" t="s">
        <v>171</v>
      </c>
      <c r="AD6" s="158" t="s">
        <v>302</v>
      </c>
      <c r="AE6" s="159"/>
      <c r="AF6" s="159" t="s">
        <v>231</v>
      </c>
      <c r="AG6" s="159"/>
      <c r="AH6" s="229" t="s">
        <v>232</v>
      </c>
      <c r="AI6" s="159"/>
      <c r="AJ6" s="159" t="s">
        <v>233</v>
      </c>
      <c r="AK6" s="160"/>
      <c r="AL6" s="159" t="s">
        <v>234</v>
      </c>
      <c r="AM6" s="160"/>
      <c r="AN6" s="160" t="s">
        <v>308</v>
      </c>
      <c r="AO6" s="410"/>
      <c r="AP6" s="160" t="s">
        <v>309</v>
      </c>
    </row>
    <row r="7" spans="1:42" hidden="1" x14ac:dyDescent="0.2">
      <c r="A7" s="620">
        <v>1</v>
      </c>
      <c r="B7" s="621" t="s">
        <v>101</v>
      </c>
      <c r="C7" s="390"/>
      <c r="D7" s="624" t="s">
        <v>299</v>
      </c>
      <c r="E7" s="624"/>
      <c r="F7" s="625"/>
      <c r="G7" s="390"/>
      <c r="H7" s="624" t="s">
        <v>299</v>
      </c>
      <c r="I7" s="624"/>
      <c r="J7" s="625"/>
      <c r="K7" s="390"/>
      <c r="L7" s="624" t="s">
        <v>299</v>
      </c>
      <c r="M7" s="624"/>
      <c r="N7" s="625"/>
      <c r="O7" s="390"/>
      <c r="P7" s="624" t="s">
        <v>299</v>
      </c>
      <c r="Q7" s="624"/>
      <c r="R7" s="625"/>
      <c r="S7" s="390"/>
      <c r="T7" s="624" t="s">
        <v>299</v>
      </c>
      <c r="U7" s="624"/>
      <c r="V7" s="625"/>
      <c r="W7" s="645">
        <f t="shared" ref="W7:W19" si="0">IF(C7&gt;E7,W$2,IF(C7&lt;E7,W$4,IF(ISNUMBER(C7),W$3,0)))+IF(G7&gt;I7,W$2,IF(G7&lt;I7,W$4,IF(ISNUMBER(G7),W$3,0)))+IF(K7&gt;M7,W$2,IF(K7&lt;M7,W$4,IF(ISNUMBER(K7),W$3,0)))+IF(O7&gt;Q7,W$2,IF(O7&lt;Q7,W$4,IF(ISNUMBER(O7),W$3,0)))+IF(S7&gt;U7,W$2,IF(S7&lt;U7,W$4,IF(ISNUMBER(S7),W$3,0)))</f>
        <v>0</v>
      </c>
      <c r="X7" s="646"/>
      <c r="Y7" s="646"/>
      <c r="Z7" s="622">
        <f t="shared" ref="Z7:Z19" si="1">C7+G7+K7+O7+S7</f>
        <v>0</v>
      </c>
      <c r="AA7" s="623" t="s">
        <v>299</v>
      </c>
      <c r="AB7" s="647">
        <f t="shared" ref="AB7:AB19" si="2">E7+I7+M7+Q7+U7</f>
        <v>0</v>
      </c>
      <c r="AC7" s="397">
        <f t="shared" ref="AC7:AC19" si="3">Z7-AB7</f>
        <v>0</v>
      </c>
      <c r="AD7" s="231">
        <f t="shared" ref="AD7:AD10" si="4">SUM(AE7:AL7)</f>
        <v>16</v>
      </c>
      <c r="AE7" s="232">
        <f>IFERROR(INDEX(V!$R:$R,MATCH(AF7,V!$L:$L,0)),"")</f>
        <v>16</v>
      </c>
      <c r="AF7" s="233" t="str">
        <f>B7</f>
        <v>Oskar Sepp</v>
      </c>
      <c r="AG7" s="232" t="str">
        <f>IFERROR(INDEX(V!$R:$R,MATCH(AH7,V!$L:$L,0)),"")</f>
        <v/>
      </c>
      <c r="AH7" s="233" t="str">
        <f t="shared" ref="AH7:AH24" si="5">IFERROR(MID($B7,FIND(", ",$B7)+2,256),"")</f>
        <v/>
      </c>
      <c r="AI7" s="232" t="str">
        <f>IFERROR(INDEX(V!$R:$R,MATCH(AJ7,V!$L:$L,0)),"")</f>
        <v/>
      </c>
      <c r="AJ7" s="233" t="str">
        <f t="shared" ref="AJ7:AJ24" si="6">IFERROR(MID($B7,FIND("^",SUBSTITUTE($B7,", ","^",1))+2,FIND("^",SUBSTITUTE($B7,", ","^",2))-FIND("^",SUBSTITUTE($B7,", ","^",1))-2),"")</f>
        <v/>
      </c>
      <c r="AK7" s="232" t="str">
        <f>IFERROR(INDEX(V!$R:$R,MATCH(AL7,V!$L:$L,0)),"")</f>
        <v/>
      </c>
      <c r="AL7" s="233" t="str">
        <f t="shared" ref="AL7:AL24" si="7">IFERROR(MID($B7,FIND(", ",$B7,FIND(", ",$B7,FIND(", ",$B7))+1)+2,30000),"")</f>
        <v/>
      </c>
      <c r="AM7" s="232" t="str">
        <f>IFERROR(INDEX(V!$R:$R,MATCH(AN7,V!$L:$L,0)),"")</f>
        <v/>
      </c>
      <c r="AN7" s="233" t="str">
        <f t="shared" ref="AN7:AN24" si="8">IFERROR(MID($B7,FIND(", ",$B7,FIND(", ",$B7)+1)+2,FIND(", ",$B7,FIND(", ",$B7,FIND(", ",$B7)+1)+1)-FIND(", ",$B7,FIND(", ",$B7)+1)-2),"")</f>
        <v/>
      </c>
      <c r="AO7" s="232" t="str">
        <f>IFERROR(INDEX(V!$R:$R,MATCH(AP7,V!$L:$L,0)),"")</f>
        <v/>
      </c>
      <c r="AP7" s="233" t="str">
        <f t="shared" ref="AP7:AP24" si="9">IFERROR(MID($B7,FIND(", ",$B7,FIND(", ",$B7,FIND(", ",$B7)+1)+1)+2,30000),"")</f>
        <v/>
      </c>
    </row>
    <row r="8" spans="1:42" hidden="1" x14ac:dyDescent="0.2">
      <c r="A8" s="620">
        <v>2</v>
      </c>
      <c r="B8" s="621" t="s">
        <v>119</v>
      </c>
      <c r="C8" s="390"/>
      <c r="D8" s="624" t="s">
        <v>299</v>
      </c>
      <c r="E8" s="624"/>
      <c r="F8" s="625"/>
      <c r="G8" s="390"/>
      <c r="H8" s="624" t="s">
        <v>299</v>
      </c>
      <c r="I8" s="624"/>
      <c r="J8" s="625"/>
      <c r="K8" s="390"/>
      <c r="L8" s="624" t="s">
        <v>299</v>
      </c>
      <c r="M8" s="624"/>
      <c r="N8" s="625"/>
      <c r="O8" s="390"/>
      <c r="P8" s="624" t="s">
        <v>299</v>
      </c>
      <c r="Q8" s="624"/>
      <c r="R8" s="625"/>
      <c r="S8" s="390"/>
      <c r="T8" s="624" t="s">
        <v>299</v>
      </c>
      <c r="U8" s="624"/>
      <c r="V8" s="625"/>
      <c r="W8" s="645">
        <f t="shared" si="0"/>
        <v>0</v>
      </c>
      <c r="X8" s="646"/>
      <c r="Y8" s="646"/>
      <c r="Z8" s="622">
        <f t="shared" si="1"/>
        <v>0</v>
      </c>
      <c r="AA8" s="623" t="s">
        <v>299</v>
      </c>
      <c r="AB8" s="647">
        <f t="shared" si="2"/>
        <v>0</v>
      </c>
      <c r="AC8" s="397">
        <f t="shared" si="3"/>
        <v>0</v>
      </c>
      <c r="AD8" s="231">
        <f t="shared" si="4"/>
        <v>62</v>
      </c>
      <c r="AE8" s="232">
        <f>IFERROR(INDEX(V!$R:$R,MATCH(AF8,V!$L:$L,0)),"")</f>
        <v>62</v>
      </c>
      <c r="AF8" s="233" t="str">
        <f t="shared" ref="AF8:AF24" si="10">B8</f>
        <v>Andres Veski</v>
      </c>
      <c r="AG8" s="232" t="str">
        <f>IFERROR(INDEX(V!$R:$R,MATCH(AH8,V!$L:$L,0)),"")</f>
        <v/>
      </c>
      <c r="AH8" s="233" t="str">
        <f t="shared" si="5"/>
        <v/>
      </c>
      <c r="AI8" s="232" t="str">
        <f>IFERROR(INDEX(V!$R:$R,MATCH(AJ8,V!$L:$L,0)),"")</f>
        <v/>
      </c>
      <c r="AJ8" s="233" t="str">
        <f t="shared" si="6"/>
        <v/>
      </c>
      <c r="AK8" s="232" t="str">
        <f>IFERROR(INDEX(V!$R:$R,MATCH(AL8,V!$L:$L,0)),"")</f>
        <v/>
      </c>
      <c r="AL8" s="233" t="str">
        <f t="shared" si="7"/>
        <v/>
      </c>
      <c r="AM8" s="232" t="str">
        <f>IFERROR(INDEX(V!$R:$R,MATCH(AN8,V!$L:$L,0)),"")</f>
        <v/>
      </c>
      <c r="AN8" s="233" t="str">
        <f t="shared" si="8"/>
        <v/>
      </c>
      <c r="AO8" s="232" t="str">
        <f>IFERROR(INDEX(V!$R:$R,MATCH(AP8,V!$L:$L,0)),"")</f>
        <v/>
      </c>
      <c r="AP8" s="233" t="str">
        <f t="shared" si="9"/>
        <v/>
      </c>
    </row>
    <row r="9" spans="1:42" hidden="1" x14ac:dyDescent="0.2">
      <c r="A9" s="620">
        <v>3</v>
      </c>
      <c r="B9" s="626" t="s">
        <v>304</v>
      </c>
      <c r="C9" s="390"/>
      <c r="D9" s="624" t="s">
        <v>299</v>
      </c>
      <c r="E9" s="624"/>
      <c r="F9" s="625"/>
      <c r="G9" s="390"/>
      <c r="H9" s="624" t="s">
        <v>299</v>
      </c>
      <c r="I9" s="624"/>
      <c r="J9" s="625"/>
      <c r="K9" s="390"/>
      <c r="L9" s="624" t="s">
        <v>299</v>
      </c>
      <c r="M9" s="624"/>
      <c r="N9" s="625"/>
      <c r="O9" s="390"/>
      <c r="P9" s="624" t="s">
        <v>299</v>
      </c>
      <c r="Q9" s="624"/>
      <c r="R9" s="625"/>
      <c r="S9" s="390"/>
      <c r="T9" s="624" t="s">
        <v>299</v>
      </c>
      <c r="U9" s="624"/>
      <c r="V9" s="625"/>
      <c r="W9" s="645">
        <f t="shared" si="0"/>
        <v>0</v>
      </c>
      <c r="X9" s="646"/>
      <c r="Y9" s="646"/>
      <c r="Z9" s="622">
        <f t="shared" si="1"/>
        <v>0</v>
      </c>
      <c r="AA9" s="623" t="s">
        <v>299</v>
      </c>
      <c r="AB9" s="647">
        <f t="shared" si="2"/>
        <v>0</v>
      </c>
      <c r="AC9" s="397">
        <f t="shared" si="3"/>
        <v>0</v>
      </c>
      <c r="AD9" s="231">
        <f t="shared" si="4"/>
        <v>172</v>
      </c>
      <c r="AE9" s="232">
        <f>IFERROR(INDEX(V!$R:$R,MATCH(AF9,V!$L:$L,0)),"")</f>
        <v>172</v>
      </c>
      <c r="AF9" s="233" t="str">
        <f t="shared" si="10"/>
        <v>Olav Türk</v>
      </c>
      <c r="AG9" s="232" t="str">
        <f>IFERROR(INDEX(V!$R:$R,MATCH(AH9,V!$L:$L,0)),"")</f>
        <v/>
      </c>
      <c r="AH9" s="233" t="str">
        <f t="shared" si="5"/>
        <v/>
      </c>
      <c r="AI9" s="232" t="str">
        <f>IFERROR(INDEX(V!$R:$R,MATCH(AJ9,V!$L:$L,0)),"")</f>
        <v/>
      </c>
      <c r="AJ9" s="233" t="str">
        <f t="shared" si="6"/>
        <v/>
      </c>
      <c r="AK9" s="232" t="str">
        <f>IFERROR(INDEX(V!$R:$R,MATCH(AL9,V!$L:$L,0)),"")</f>
        <v/>
      </c>
      <c r="AL9" s="233" t="str">
        <f t="shared" si="7"/>
        <v/>
      </c>
      <c r="AM9" s="232" t="str">
        <f>IFERROR(INDEX(V!$R:$R,MATCH(AN9,V!$L:$L,0)),"")</f>
        <v/>
      </c>
      <c r="AN9" s="233" t="str">
        <f t="shared" si="8"/>
        <v/>
      </c>
      <c r="AO9" s="232" t="str">
        <f>IFERROR(INDEX(V!$R:$R,MATCH(AP9,V!$L:$L,0)),"")</f>
        <v/>
      </c>
      <c r="AP9" s="233" t="str">
        <f t="shared" si="9"/>
        <v/>
      </c>
    </row>
    <row r="10" spans="1:42" hidden="1" x14ac:dyDescent="0.2">
      <c r="A10" s="620">
        <v>4</v>
      </c>
      <c r="B10" s="626" t="s">
        <v>305</v>
      </c>
      <c r="C10" s="390"/>
      <c r="D10" s="624" t="s">
        <v>299</v>
      </c>
      <c r="E10" s="624"/>
      <c r="F10" s="625"/>
      <c r="G10" s="390"/>
      <c r="H10" s="624" t="s">
        <v>299</v>
      </c>
      <c r="I10" s="624"/>
      <c r="J10" s="625"/>
      <c r="K10" s="390"/>
      <c r="L10" s="624" t="s">
        <v>299</v>
      </c>
      <c r="M10" s="624"/>
      <c r="N10" s="625"/>
      <c r="O10" s="390"/>
      <c r="P10" s="624" t="s">
        <v>299</v>
      </c>
      <c r="Q10" s="624"/>
      <c r="R10" s="625"/>
      <c r="S10" s="390"/>
      <c r="T10" s="624" t="s">
        <v>299</v>
      </c>
      <c r="U10" s="624"/>
      <c r="V10" s="625"/>
      <c r="W10" s="645">
        <f t="shared" si="0"/>
        <v>0</v>
      </c>
      <c r="X10" s="646"/>
      <c r="Y10" s="646"/>
      <c r="Z10" s="622">
        <f t="shared" si="1"/>
        <v>0</v>
      </c>
      <c r="AA10" s="623" t="s">
        <v>299</v>
      </c>
      <c r="AB10" s="647">
        <f t="shared" si="2"/>
        <v>0</v>
      </c>
      <c r="AC10" s="397">
        <f t="shared" si="3"/>
        <v>0</v>
      </c>
      <c r="AD10" s="231">
        <f t="shared" si="4"/>
        <v>48</v>
      </c>
      <c r="AE10" s="232">
        <f>IFERROR(INDEX(V!$R:$R,MATCH(AF10,V!$L:$L,0)),"")</f>
        <v>48</v>
      </c>
      <c r="AF10" s="233" t="str">
        <f t="shared" si="10"/>
        <v>Sander Rose</v>
      </c>
      <c r="AG10" s="232" t="str">
        <f>IFERROR(INDEX(V!$R:$R,MATCH(AH10,V!$L:$L,0)),"")</f>
        <v/>
      </c>
      <c r="AH10" s="233" t="str">
        <f t="shared" si="5"/>
        <v/>
      </c>
      <c r="AI10" s="232" t="str">
        <f>IFERROR(INDEX(V!$R:$R,MATCH(AJ10,V!$L:$L,0)),"")</f>
        <v/>
      </c>
      <c r="AJ10" s="233" t="str">
        <f t="shared" si="6"/>
        <v/>
      </c>
      <c r="AK10" s="232" t="str">
        <f>IFERROR(INDEX(V!$R:$R,MATCH(AL10,V!$L:$L,0)),"")</f>
        <v/>
      </c>
      <c r="AL10" s="233" t="str">
        <f t="shared" si="7"/>
        <v/>
      </c>
      <c r="AM10" s="232" t="str">
        <f>IFERROR(INDEX(V!$R:$R,MATCH(AN10,V!$L:$L,0)),"")</f>
        <v/>
      </c>
      <c r="AN10" s="233" t="str">
        <f t="shared" si="8"/>
        <v/>
      </c>
      <c r="AO10" s="232" t="str">
        <f>IFERROR(INDEX(V!$R:$R,MATCH(AP10,V!$L:$L,0)),"")</f>
        <v/>
      </c>
      <c r="AP10" s="233" t="str">
        <f t="shared" si="9"/>
        <v/>
      </c>
    </row>
    <row r="11" spans="1:42" hidden="1" x14ac:dyDescent="0.2">
      <c r="A11" s="620">
        <v>5</v>
      </c>
      <c r="B11" s="621" t="s">
        <v>350</v>
      </c>
      <c r="C11" s="390"/>
      <c r="D11" s="624" t="s">
        <v>299</v>
      </c>
      <c r="E11" s="624"/>
      <c r="F11" s="625"/>
      <c r="G11" s="390"/>
      <c r="H11" s="624" t="s">
        <v>299</v>
      </c>
      <c r="I11" s="624"/>
      <c r="J11" s="625"/>
      <c r="K11" s="390"/>
      <c r="L11" s="624" t="s">
        <v>299</v>
      </c>
      <c r="M11" s="624"/>
      <c r="N11" s="625"/>
      <c r="O11" s="390"/>
      <c r="P11" s="624" t="s">
        <v>299</v>
      </c>
      <c r="Q11" s="624"/>
      <c r="R11" s="625"/>
      <c r="S11" s="390"/>
      <c r="T11" s="624" t="s">
        <v>299</v>
      </c>
      <c r="U11" s="624"/>
      <c r="V11" s="625"/>
      <c r="W11" s="645">
        <f t="shared" si="0"/>
        <v>0</v>
      </c>
      <c r="X11" s="646"/>
      <c r="Y11" s="646"/>
      <c r="Z11" s="622">
        <f t="shared" si="1"/>
        <v>0</v>
      </c>
      <c r="AA11" s="623" t="s">
        <v>299</v>
      </c>
      <c r="AB11" s="647">
        <f t="shared" si="2"/>
        <v>0</v>
      </c>
      <c r="AC11" s="397">
        <f t="shared" si="3"/>
        <v>0</v>
      </c>
      <c r="AD11" s="231">
        <f t="shared" ref="AD11:AD13" si="11">SUM(AE11:AL11)</f>
        <v>88</v>
      </c>
      <c r="AE11" s="232">
        <f>IFERROR(INDEX(V!$R:$R,MATCH(AF11,V!$L:$L,0)),"")</f>
        <v>88</v>
      </c>
      <c r="AF11" s="233" t="str">
        <f t="shared" si="10"/>
        <v>Kristel Tihhonjuk</v>
      </c>
      <c r="AG11" s="232" t="str">
        <f>IFERROR(INDEX(V!$R:$R,MATCH(AH11,V!$L:$L,0)),"")</f>
        <v/>
      </c>
      <c r="AH11" s="233" t="str">
        <f t="shared" si="5"/>
        <v/>
      </c>
      <c r="AI11" s="232" t="str">
        <f>IFERROR(INDEX(V!$R:$R,MATCH(AJ11,V!$L:$L,0)),"")</f>
        <v/>
      </c>
      <c r="AJ11" s="233" t="str">
        <f t="shared" si="6"/>
        <v/>
      </c>
      <c r="AK11" s="232" t="str">
        <f>IFERROR(INDEX(V!$R:$R,MATCH(AL11,V!$L:$L,0)),"")</f>
        <v/>
      </c>
      <c r="AL11" s="233" t="str">
        <f t="shared" si="7"/>
        <v/>
      </c>
      <c r="AM11" s="232" t="str">
        <f>IFERROR(INDEX(V!$R:$R,MATCH(AN11,V!$L:$L,0)),"")</f>
        <v/>
      </c>
      <c r="AN11" s="233" t="str">
        <f t="shared" si="8"/>
        <v/>
      </c>
      <c r="AO11" s="232" t="str">
        <f>IFERROR(INDEX(V!$R:$R,MATCH(AP11,V!$L:$L,0)),"")</f>
        <v/>
      </c>
      <c r="AP11" s="233" t="str">
        <f t="shared" si="9"/>
        <v/>
      </c>
    </row>
    <row r="12" spans="1:42" hidden="1" x14ac:dyDescent="0.2">
      <c r="A12" s="620">
        <v>6</v>
      </c>
      <c r="B12" s="626" t="s">
        <v>100</v>
      </c>
      <c r="C12" s="390"/>
      <c r="D12" s="624" t="s">
        <v>299</v>
      </c>
      <c r="E12" s="624"/>
      <c r="F12" s="625"/>
      <c r="G12" s="390"/>
      <c r="H12" s="624" t="s">
        <v>299</v>
      </c>
      <c r="I12" s="624"/>
      <c r="J12" s="625"/>
      <c r="K12" s="390"/>
      <c r="L12" s="624" t="s">
        <v>299</v>
      </c>
      <c r="M12" s="624"/>
      <c r="N12" s="625"/>
      <c r="O12" s="390"/>
      <c r="P12" s="624" t="s">
        <v>299</v>
      </c>
      <c r="Q12" s="624"/>
      <c r="R12" s="625"/>
      <c r="S12" s="390"/>
      <c r="T12" s="624" t="s">
        <v>299</v>
      </c>
      <c r="U12" s="624"/>
      <c r="V12" s="625"/>
      <c r="W12" s="645">
        <f t="shared" si="0"/>
        <v>0</v>
      </c>
      <c r="X12" s="646"/>
      <c r="Y12" s="646"/>
      <c r="Z12" s="622">
        <f t="shared" si="1"/>
        <v>0</v>
      </c>
      <c r="AA12" s="623" t="s">
        <v>299</v>
      </c>
      <c r="AB12" s="647">
        <f t="shared" si="2"/>
        <v>0</v>
      </c>
      <c r="AC12" s="397">
        <f t="shared" si="3"/>
        <v>0</v>
      </c>
      <c r="AD12" s="231">
        <f t="shared" si="11"/>
        <v>136</v>
      </c>
      <c r="AE12" s="232">
        <f>IFERROR(INDEX(V!$R:$R,MATCH(AF12,V!$L:$L,0)),"")</f>
        <v>136</v>
      </c>
      <c r="AF12" s="233" t="str">
        <f t="shared" si="10"/>
        <v>Jaan Sepp</v>
      </c>
      <c r="AG12" s="232" t="str">
        <f>IFERROR(INDEX(V!$R:$R,MATCH(AH12,V!$L:$L,0)),"")</f>
        <v/>
      </c>
      <c r="AH12" s="233" t="str">
        <f t="shared" si="5"/>
        <v/>
      </c>
      <c r="AI12" s="232" t="str">
        <f>IFERROR(INDEX(V!$R:$R,MATCH(AJ12,V!$L:$L,0)),"")</f>
        <v/>
      </c>
      <c r="AJ12" s="233" t="str">
        <f t="shared" si="6"/>
        <v/>
      </c>
      <c r="AK12" s="232" t="str">
        <f>IFERROR(INDEX(V!$R:$R,MATCH(AL12,V!$L:$L,0)),"")</f>
        <v/>
      </c>
      <c r="AL12" s="233" t="str">
        <f t="shared" si="7"/>
        <v/>
      </c>
      <c r="AM12" s="232" t="str">
        <f>IFERROR(INDEX(V!$R:$R,MATCH(AN12,V!$L:$L,0)),"")</f>
        <v/>
      </c>
      <c r="AN12" s="233" t="str">
        <f t="shared" si="8"/>
        <v/>
      </c>
      <c r="AO12" s="232" t="str">
        <f>IFERROR(INDEX(V!$R:$R,MATCH(AP12,V!$L:$L,0)),"")</f>
        <v/>
      </c>
      <c r="AP12" s="233" t="str">
        <f t="shared" si="9"/>
        <v/>
      </c>
    </row>
    <row r="13" spans="1:42" hidden="1" x14ac:dyDescent="0.2">
      <c r="A13" s="620">
        <v>7</v>
      </c>
      <c r="B13" s="627" t="s">
        <v>64</v>
      </c>
      <c r="C13" s="390"/>
      <c r="D13" s="624" t="s">
        <v>299</v>
      </c>
      <c r="E13" s="624"/>
      <c r="F13" s="625"/>
      <c r="G13" s="390"/>
      <c r="H13" s="624" t="s">
        <v>299</v>
      </c>
      <c r="I13" s="624"/>
      <c r="J13" s="625"/>
      <c r="K13" s="390"/>
      <c r="L13" s="624" t="s">
        <v>299</v>
      </c>
      <c r="M13" s="624"/>
      <c r="N13" s="625"/>
      <c r="O13" s="390"/>
      <c r="P13" s="624" t="s">
        <v>299</v>
      </c>
      <c r="Q13" s="624"/>
      <c r="R13" s="625"/>
      <c r="S13" s="390"/>
      <c r="T13" s="624" t="s">
        <v>299</v>
      </c>
      <c r="U13" s="624"/>
      <c r="V13" s="625"/>
      <c r="W13" s="645">
        <f t="shared" si="0"/>
        <v>0</v>
      </c>
      <c r="X13" s="646"/>
      <c r="Y13" s="646"/>
      <c r="Z13" s="622">
        <f t="shared" si="1"/>
        <v>0</v>
      </c>
      <c r="AA13" s="623" t="s">
        <v>299</v>
      </c>
      <c r="AB13" s="647">
        <f t="shared" si="2"/>
        <v>0</v>
      </c>
      <c r="AC13" s="397">
        <f t="shared" si="3"/>
        <v>0</v>
      </c>
      <c r="AD13" s="231">
        <f t="shared" si="11"/>
        <v>50</v>
      </c>
      <c r="AE13" s="232">
        <f>IFERROR(INDEX(V!$R:$R,MATCH(AF13,V!$L:$L,0)),"")</f>
        <v>50</v>
      </c>
      <c r="AF13" s="233" t="str">
        <f t="shared" si="10"/>
        <v>Matti Vinni</v>
      </c>
      <c r="AG13" s="232" t="str">
        <f>IFERROR(INDEX(V!$R:$R,MATCH(AH13,V!$L:$L,0)),"")</f>
        <v/>
      </c>
      <c r="AH13" s="233" t="str">
        <f t="shared" si="5"/>
        <v/>
      </c>
      <c r="AI13" s="232" t="str">
        <f>IFERROR(INDEX(V!$R:$R,MATCH(AJ13,V!$L:$L,0)),"")</f>
        <v/>
      </c>
      <c r="AJ13" s="233" t="str">
        <f t="shared" si="6"/>
        <v/>
      </c>
      <c r="AK13" s="232" t="str">
        <f>IFERROR(INDEX(V!$R:$R,MATCH(AL13,V!$L:$L,0)),"")</f>
        <v/>
      </c>
      <c r="AL13" s="233" t="str">
        <f t="shared" si="7"/>
        <v/>
      </c>
      <c r="AM13" s="232" t="str">
        <f>IFERROR(INDEX(V!$R:$R,MATCH(AN13,V!$L:$L,0)),"")</f>
        <v/>
      </c>
      <c r="AN13" s="233" t="str">
        <f t="shared" si="8"/>
        <v/>
      </c>
      <c r="AO13" s="232" t="str">
        <f>IFERROR(INDEX(V!$R:$R,MATCH(AP13,V!$L:$L,0)),"")</f>
        <v/>
      </c>
      <c r="AP13" s="233" t="str">
        <f t="shared" si="9"/>
        <v/>
      </c>
    </row>
    <row r="14" spans="1:42" hidden="1" x14ac:dyDescent="0.2">
      <c r="A14" s="620">
        <v>8</v>
      </c>
      <c r="B14" s="627" t="s">
        <v>63</v>
      </c>
      <c r="C14" s="390"/>
      <c r="D14" s="624" t="s">
        <v>299</v>
      </c>
      <c r="E14" s="624"/>
      <c r="F14" s="625"/>
      <c r="G14" s="390"/>
      <c r="H14" s="624" t="s">
        <v>299</v>
      </c>
      <c r="I14" s="624"/>
      <c r="J14" s="625"/>
      <c r="K14" s="390"/>
      <c r="L14" s="624" t="s">
        <v>299</v>
      </c>
      <c r="M14" s="624"/>
      <c r="N14" s="625"/>
      <c r="O14" s="390"/>
      <c r="P14" s="624" t="s">
        <v>299</v>
      </c>
      <c r="Q14" s="624"/>
      <c r="R14" s="625"/>
      <c r="S14" s="390"/>
      <c r="T14" s="624" t="s">
        <v>299</v>
      </c>
      <c r="U14" s="624"/>
      <c r="V14" s="625"/>
      <c r="W14" s="645">
        <f t="shared" si="0"/>
        <v>0</v>
      </c>
      <c r="X14" s="646"/>
      <c r="Y14" s="646"/>
      <c r="Z14" s="622">
        <f t="shared" si="1"/>
        <v>0</v>
      </c>
      <c r="AA14" s="623" t="s">
        <v>299</v>
      </c>
      <c r="AB14" s="647">
        <f t="shared" si="2"/>
        <v>0</v>
      </c>
      <c r="AC14" s="397">
        <f t="shared" si="3"/>
        <v>0</v>
      </c>
      <c r="AD14" s="231">
        <f t="shared" ref="AD14:AD15" si="12">SUM(AE14:AL14)</f>
        <v>0</v>
      </c>
      <c r="AE14" s="232">
        <f>IFERROR(INDEX(V!$R:$R,MATCH(AF14,V!$L:$L,0)),"")</f>
        <v>0</v>
      </c>
      <c r="AF14" s="233" t="str">
        <f t="shared" si="10"/>
        <v>Kenneth Muusikus</v>
      </c>
      <c r="AG14" s="232" t="str">
        <f>IFERROR(INDEX(V!$R:$R,MATCH(AH14,V!$L:$L,0)),"")</f>
        <v/>
      </c>
      <c r="AH14" s="233" t="str">
        <f t="shared" si="5"/>
        <v/>
      </c>
      <c r="AI14" s="232" t="str">
        <f>IFERROR(INDEX(V!$R:$R,MATCH(AJ14,V!$L:$L,0)),"")</f>
        <v/>
      </c>
      <c r="AJ14" s="233" t="str">
        <f t="shared" si="6"/>
        <v/>
      </c>
      <c r="AK14" s="232" t="str">
        <f>IFERROR(INDEX(V!$R:$R,MATCH(AL14,V!$L:$L,0)),"")</f>
        <v/>
      </c>
      <c r="AL14" s="233" t="str">
        <f t="shared" si="7"/>
        <v/>
      </c>
      <c r="AM14" s="232" t="str">
        <f>IFERROR(INDEX(V!$R:$R,MATCH(AN14,V!$L:$L,0)),"")</f>
        <v/>
      </c>
      <c r="AN14" s="233" t="str">
        <f t="shared" si="8"/>
        <v/>
      </c>
      <c r="AO14" s="232" t="str">
        <f>IFERROR(INDEX(V!$R:$R,MATCH(AP14,V!$L:$L,0)),"")</f>
        <v/>
      </c>
      <c r="AP14" s="233" t="str">
        <f t="shared" si="9"/>
        <v/>
      </c>
    </row>
    <row r="15" spans="1:42" hidden="1" x14ac:dyDescent="0.2">
      <c r="A15" s="620">
        <v>9</v>
      </c>
      <c r="B15" s="626" t="s">
        <v>113</v>
      </c>
      <c r="C15" s="390"/>
      <c r="D15" s="624" t="s">
        <v>299</v>
      </c>
      <c r="E15" s="624"/>
      <c r="F15" s="625"/>
      <c r="G15" s="390"/>
      <c r="H15" s="624" t="s">
        <v>299</v>
      </c>
      <c r="I15" s="624"/>
      <c r="J15" s="625"/>
      <c r="K15" s="390"/>
      <c r="L15" s="624" t="s">
        <v>299</v>
      </c>
      <c r="M15" s="624"/>
      <c r="N15" s="625"/>
      <c r="O15" s="390"/>
      <c r="P15" s="624" t="s">
        <v>299</v>
      </c>
      <c r="Q15" s="624"/>
      <c r="R15" s="625"/>
      <c r="S15" s="390"/>
      <c r="T15" s="624" t="s">
        <v>299</v>
      </c>
      <c r="U15" s="624"/>
      <c r="V15" s="625"/>
      <c r="W15" s="645">
        <f t="shared" si="0"/>
        <v>0</v>
      </c>
      <c r="X15" s="646"/>
      <c r="Y15" s="646"/>
      <c r="Z15" s="622">
        <f t="shared" si="1"/>
        <v>0</v>
      </c>
      <c r="AA15" s="623" t="s">
        <v>299</v>
      </c>
      <c r="AB15" s="647">
        <f t="shared" si="2"/>
        <v>0</v>
      </c>
      <c r="AC15" s="397">
        <f t="shared" si="3"/>
        <v>0</v>
      </c>
      <c r="AD15" s="231">
        <f t="shared" si="12"/>
        <v>20</v>
      </c>
      <c r="AE15" s="232">
        <f>IFERROR(INDEX(V!$R:$R,MATCH(AF15,V!$L:$L,0)),"")</f>
        <v>20</v>
      </c>
      <c r="AF15" s="233" t="str">
        <f t="shared" si="10"/>
        <v>Tarmo Bombe</v>
      </c>
      <c r="AG15" s="232" t="str">
        <f>IFERROR(INDEX(V!$R:$R,MATCH(AH15,V!$L:$L,0)),"")</f>
        <v/>
      </c>
      <c r="AH15" s="233" t="str">
        <f t="shared" si="5"/>
        <v/>
      </c>
      <c r="AI15" s="232" t="str">
        <f>IFERROR(INDEX(V!$R:$R,MATCH(AJ15,V!$L:$L,0)),"")</f>
        <v/>
      </c>
      <c r="AJ15" s="233" t="str">
        <f t="shared" si="6"/>
        <v/>
      </c>
      <c r="AK15" s="232" t="str">
        <f>IFERROR(INDEX(V!$R:$R,MATCH(AL15,V!$L:$L,0)),"")</f>
        <v/>
      </c>
      <c r="AL15" s="233" t="str">
        <f t="shared" si="7"/>
        <v/>
      </c>
      <c r="AM15" s="232" t="str">
        <f>IFERROR(INDEX(V!$R:$R,MATCH(AN15,V!$L:$L,0)),"")</f>
        <v/>
      </c>
      <c r="AN15" s="233" t="str">
        <f t="shared" si="8"/>
        <v/>
      </c>
      <c r="AO15" s="232" t="str">
        <f>IFERROR(INDEX(V!$R:$R,MATCH(AP15,V!$L:$L,0)),"")</f>
        <v/>
      </c>
      <c r="AP15" s="233" t="str">
        <f t="shared" si="9"/>
        <v/>
      </c>
    </row>
    <row r="16" spans="1:42" hidden="1" x14ac:dyDescent="0.2">
      <c r="A16" s="620">
        <v>10</v>
      </c>
      <c r="B16" s="627" t="s">
        <v>349</v>
      </c>
      <c r="C16" s="390"/>
      <c r="D16" s="624" t="s">
        <v>299</v>
      </c>
      <c r="E16" s="624"/>
      <c r="F16" s="625"/>
      <c r="G16" s="390"/>
      <c r="H16" s="624" t="s">
        <v>299</v>
      </c>
      <c r="I16" s="624"/>
      <c r="J16" s="625"/>
      <c r="K16" s="390"/>
      <c r="L16" s="624" t="s">
        <v>299</v>
      </c>
      <c r="M16" s="624"/>
      <c r="N16" s="625"/>
      <c r="O16" s="390"/>
      <c r="P16" s="624" t="s">
        <v>299</v>
      </c>
      <c r="Q16" s="624"/>
      <c r="R16" s="625"/>
      <c r="S16" s="390"/>
      <c r="T16" s="624" t="s">
        <v>299</v>
      </c>
      <c r="U16" s="624"/>
      <c r="V16" s="625"/>
      <c r="W16" s="645">
        <f t="shared" si="0"/>
        <v>0</v>
      </c>
      <c r="X16" s="646"/>
      <c r="Y16" s="646"/>
      <c r="Z16" s="622">
        <f t="shared" si="1"/>
        <v>0</v>
      </c>
      <c r="AA16" s="623" t="s">
        <v>299</v>
      </c>
      <c r="AB16" s="647">
        <f t="shared" si="2"/>
        <v>0</v>
      </c>
      <c r="AC16" s="397">
        <f t="shared" si="3"/>
        <v>0</v>
      </c>
      <c r="AD16" s="231">
        <f t="shared" ref="AD16:AD19" si="13">SUM(AE16:AL16)</f>
        <v>108</v>
      </c>
      <c r="AE16" s="232">
        <f>IFERROR(INDEX(V!$R:$R,MATCH(AF16,V!$L:$L,0)),"")</f>
        <v>108</v>
      </c>
      <c r="AF16" s="233" t="str">
        <f t="shared" si="10"/>
        <v>Vadim Tihhonjuk</v>
      </c>
      <c r="AG16" s="232" t="str">
        <f>IFERROR(INDEX(V!$R:$R,MATCH(AH16,V!$L:$L,0)),"")</f>
        <v/>
      </c>
      <c r="AH16" s="233" t="str">
        <f t="shared" si="5"/>
        <v/>
      </c>
      <c r="AI16" s="232" t="str">
        <f>IFERROR(INDEX(V!$R:$R,MATCH(AJ16,V!$L:$L,0)),"")</f>
        <v/>
      </c>
      <c r="AJ16" s="233" t="str">
        <f t="shared" si="6"/>
        <v/>
      </c>
      <c r="AK16" s="232" t="str">
        <f>IFERROR(INDEX(V!$R:$R,MATCH(AL16,V!$L:$L,0)),"")</f>
        <v/>
      </c>
      <c r="AL16" s="233" t="str">
        <f t="shared" si="7"/>
        <v/>
      </c>
      <c r="AM16" s="232" t="str">
        <f>IFERROR(INDEX(V!$R:$R,MATCH(AN16,V!$L:$L,0)),"")</f>
        <v/>
      </c>
      <c r="AN16" s="233" t="str">
        <f t="shared" si="8"/>
        <v/>
      </c>
      <c r="AO16" s="232" t="str">
        <f>IFERROR(INDEX(V!$R:$R,MATCH(AP16,V!$L:$L,0)),"")</f>
        <v/>
      </c>
      <c r="AP16" s="233" t="str">
        <f t="shared" si="9"/>
        <v/>
      </c>
    </row>
    <row r="17" spans="1:42" hidden="1" x14ac:dyDescent="0.2">
      <c r="A17" s="620">
        <v>11</v>
      </c>
      <c r="B17" s="626" t="s">
        <v>129</v>
      </c>
      <c r="C17" s="390"/>
      <c r="D17" s="624" t="s">
        <v>299</v>
      </c>
      <c r="E17" s="624"/>
      <c r="F17" s="625"/>
      <c r="G17" s="390"/>
      <c r="H17" s="624" t="s">
        <v>299</v>
      </c>
      <c r="I17" s="624"/>
      <c r="J17" s="625"/>
      <c r="K17" s="390"/>
      <c r="L17" s="624" t="s">
        <v>299</v>
      </c>
      <c r="M17" s="624"/>
      <c r="N17" s="625"/>
      <c r="O17" s="390"/>
      <c r="P17" s="624" t="s">
        <v>299</v>
      </c>
      <c r="Q17" s="624"/>
      <c r="R17" s="625"/>
      <c r="S17" s="390"/>
      <c r="T17" s="624" t="s">
        <v>299</v>
      </c>
      <c r="U17" s="624"/>
      <c r="V17" s="625"/>
      <c r="W17" s="645">
        <f t="shared" si="0"/>
        <v>0</v>
      </c>
      <c r="X17" s="646"/>
      <c r="Y17" s="646"/>
      <c r="Z17" s="622">
        <f t="shared" si="1"/>
        <v>0</v>
      </c>
      <c r="AA17" s="623" t="s">
        <v>299</v>
      </c>
      <c r="AB17" s="647">
        <f t="shared" si="2"/>
        <v>0</v>
      </c>
      <c r="AC17" s="397">
        <f t="shared" si="3"/>
        <v>0</v>
      </c>
      <c r="AD17" s="231">
        <f t="shared" si="13"/>
        <v>128</v>
      </c>
      <c r="AE17" s="232">
        <f>IFERROR(INDEX(V!$R:$R,MATCH(AF17,V!$L:$L,0)),"")</f>
        <v>128</v>
      </c>
      <c r="AF17" s="233" t="str">
        <f t="shared" si="10"/>
        <v>Kaspar Mänd</v>
      </c>
      <c r="AG17" s="232" t="str">
        <f>IFERROR(INDEX(V!$R:$R,MATCH(AH17,V!$L:$L,0)),"")</f>
        <v/>
      </c>
      <c r="AH17" s="233" t="str">
        <f t="shared" si="5"/>
        <v/>
      </c>
      <c r="AI17" s="232" t="str">
        <f>IFERROR(INDEX(V!$R:$R,MATCH(AJ17,V!$L:$L,0)),"")</f>
        <v/>
      </c>
      <c r="AJ17" s="233" t="str">
        <f t="shared" si="6"/>
        <v/>
      </c>
      <c r="AK17" s="232" t="str">
        <f>IFERROR(INDEX(V!$R:$R,MATCH(AL17,V!$L:$L,0)),"")</f>
        <v/>
      </c>
      <c r="AL17" s="233" t="str">
        <f t="shared" si="7"/>
        <v/>
      </c>
      <c r="AM17" s="232" t="str">
        <f>IFERROR(INDEX(V!$R:$R,MATCH(AN17,V!$L:$L,0)),"")</f>
        <v/>
      </c>
      <c r="AN17" s="233" t="str">
        <f t="shared" si="8"/>
        <v/>
      </c>
      <c r="AO17" s="232" t="str">
        <f>IFERROR(INDEX(V!$R:$R,MATCH(AP17,V!$L:$L,0)),"")</f>
        <v/>
      </c>
      <c r="AP17" s="233" t="str">
        <f t="shared" si="9"/>
        <v/>
      </c>
    </row>
    <row r="18" spans="1:42" hidden="1" x14ac:dyDescent="0.2">
      <c r="A18" s="620">
        <v>12</v>
      </c>
      <c r="B18" s="627" t="s">
        <v>114</v>
      </c>
      <c r="C18" s="390"/>
      <c r="D18" s="624" t="s">
        <v>299</v>
      </c>
      <c r="E18" s="624"/>
      <c r="F18" s="625"/>
      <c r="G18" s="390"/>
      <c r="H18" s="624" t="s">
        <v>299</v>
      </c>
      <c r="I18" s="624"/>
      <c r="J18" s="625"/>
      <c r="K18" s="390"/>
      <c r="L18" s="624" t="s">
        <v>299</v>
      </c>
      <c r="M18" s="624"/>
      <c r="N18" s="625"/>
      <c r="O18" s="390"/>
      <c r="P18" s="624" t="s">
        <v>299</v>
      </c>
      <c r="Q18" s="624"/>
      <c r="R18" s="625"/>
      <c r="S18" s="390"/>
      <c r="T18" s="624" t="s">
        <v>299</v>
      </c>
      <c r="U18" s="624"/>
      <c r="V18" s="625"/>
      <c r="W18" s="645">
        <f t="shared" si="0"/>
        <v>0</v>
      </c>
      <c r="X18" s="646"/>
      <c r="Y18" s="646"/>
      <c r="Z18" s="622">
        <f t="shared" si="1"/>
        <v>0</v>
      </c>
      <c r="AA18" s="623" t="s">
        <v>299</v>
      </c>
      <c r="AB18" s="647">
        <f t="shared" si="2"/>
        <v>0</v>
      </c>
      <c r="AC18" s="397">
        <f t="shared" si="3"/>
        <v>0</v>
      </c>
      <c r="AD18" s="231">
        <f t="shared" si="13"/>
        <v>82</v>
      </c>
      <c r="AE18" s="232">
        <f>IFERROR(INDEX(V!$R:$R,MATCH(AF18,V!$L:$L,0)),"")</f>
        <v>82</v>
      </c>
      <c r="AF18" s="233" t="str">
        <f t="shared" si="10"/>
        <v>Oleg Rõndenkov</v>
      </c>
      <c r="AG18" s="232" t="str">
        <f>IFERROR(INDEX(V!$R:$R,MATCH(AH18,V!$L:$L,0)),"")</f>
        <v/>
      </c>
      <c r="AH18" s="233" t="str">
        <f t="shared" si="5"/>
        <v/>
      </c>
      <c r="AI18" s="232" t="str">
        <f>IFERROR(INDEX(V!$R:$R,MATCH(AJ18,V!$L:$L,0)),"")</f>
        <v/>
      </c>
      <c r="AJ18" s="233" t="str">
        <f t="shared" si="6"/>
        <v/>
      </c>
      <c r="AK18" s="232" t="str">
        <f>IFERROR(INDEX(V!$R:$R,MATCH(AL18,V!$L:$L,0)),"")</f>
        <v/>
      </c>
      <c r="AL18" s="233" t="str">
        <f t="shared" si="7"/>
        <v/>
      </c>
      <c r="AM18" s="232" t="str">
        <f>IFERROR(INDEX(V!$R:$R,MATCH(AN18,V!$L:$L,0)),"")</f>
        <v/>
      </c>
      <c r="AN18" s="233" t="str">
        <f t="shared" si="8"/>
        <v/>
      </c>
      <c r="AO18" s="232" t="str">
        <f>IFERROR(INDEX(V!$R:$R,MATCH(AP18,V!$L:$L,0)),"")</f>
        <v/>
      </c>
      <c r="AP18" s="233" t="str">
        <f t="shared" si="9"/>
        <v/>
      </c>
    </row>
    <row r="19" spans="1:42" hidden="1" x14ac:dyDescent="0.2">
      <c r="A19" s="620">
        <v>13</v>
      </c>
      <c r="B19" s="626" t="s">
        <v>111</v>
      </c>
      <c r="C19" s="390"/>
      <c r="D19" s="624" t="s">
        <v>299</v>
      </c>
      <c r="E19" s="624"/>
      <c r="F19" s="625"/>
      <c r="G19" s="390"/>
      <c r="H19" s="624" t="s">
        <v>299</v>
      </c>
      <c r="I19" s="624"/>
      <c r="J19" s="625"/>
      <c r="K19" s="390"/>
      <c r="L19" s="624" t="s">
        <v>299</v>
      </c>
      <c r="M19" s="624"/>
      <c r="N19" s="625"/>
      <c r="O19" s="390"/>
      <c r="P19" s="624" t="s">
        <v>299</v>
      </c>
      <c r="Q19" s="624"/>
      <c r="R19" s="625"/>
      <c r="S19" s="390"/>
      <c r="T19" s="624" t="s">
        <v>299</v>
      </c>
      <c r="U19" s="624"/>
      <c r="V19" s="625"/>
      <c r="W19" s="645">
        <f t="shared" si="0"/>
        <v>0</v>
      </c>
      <c r="X19" s="646"/>
      <c r="Y19" s="646"/>
      <c r="Z19" s="622">
        <f t="shared" si="1"/>
        <v>0</v>
      </c>
      <c r="AA19" s="623" t="s">
        <v>299</v>
      </c>
      <c r="AB19" s="647">
        <f t="shared" si="2"/>
        <v>0</v>
      </c>
      <c r="AC19" s="397">
        <f t="shared" si="3"/>
        <v>0</v>
      </c>
      <c r="AD19" s="231">
        <f t="shared" si="13"/>
        <v>136</v>
      </c>
      <c r="AE19" s="232">
        <f>IFERROR(INDEX(V!$R:$R,MATCH(AF19,V!$L:$L,0)),"")</f>
        <v>136</v>
      </c>
      <c r="AF19" s="233" t="str">
        <f t="shared" si="10"/>
        <v>Enn Tokman</v>
      </c>
      <c r="AG19" s="232" t="str">
        <f>IFERROR(INDEX(V!$R:$R,MATCH(AH19,V!$L:$L,0)),"")</f>
        <v/>
      </c>
      <c r="AH19" s="233" t="str">
        <f t="shared" si="5"/>
        <v/>
      </c>
      <c r="AI19" s="232" t="str">
        <f>IFERROR(INDEX(V!$R:$R,MATCH(AJ19,V!$L:$L,0)),"")</f>
        <v/>
      </c>
      <c r="AJ19" s="233" t="str">
        <f t="shared" si="6"/>
        <v/>
      </c>
      <c r="AK19" s="232" t="str">
        <f>IFERROR(INDEX(V!$R:$R,MATCH(AL19,V!$L:$L,0)),"")</f>
        <v/>
      </c>
      <c r="AL19" s="233" t="str">
        <f t="shared" si="7"/>
        <v/>
      </c>
      <c r="AM19" s="232" t="str">
        <f>IFERROR(INDEX(V!$R:$R,MATCH(AN19,V!$L:$L,0)),"")</f>
        <v/>
      </c>
      <c r="AN19" s="233" t="str">
        <f t="shared" si="8"/>
        <v/>
      </c>
      <c r="AO19" s="232" t="str">
        <f>IFERROR(INDEX(V!$R:$R,MATCH(AP19,V!$L:$L,0)),"")</f>
        <v/>
      </c>
      <c r="AP19" s="233" t="str">
        <f t="shared" si="9"/>
        <v/>
      </c>
    </row>
    <row r="20" spans="1:42" hidden="1" x14ac:dyDescent="0.2">
      <c r="A20" s="620">
        <v>14</v>
      </c>
      <c r="B20" s="627" t="s">
        <v>122</v>
      </c>
      <c r="C20" s="390"/>
      <c r="D20" s="624" t="s">
        <v>299</v>
      </c>
      <c r="E20" s="624"/>
      <c r="F20" s="625"/>
      <c r="G20" s="390"/>
      <c r="H20" s="624" t="s">
        <v>299</v>
      </c>
      <c r="I20" s="624"/>
      <c r="J20" s="625"/>
      <c r="K20" s="390"/>
      <c r="L20" s="624" t="s">
        <v>299</v>
      </c>
      <c r="M20" s="624"/>
      <c r="N20" s="625"/>
      <c r="O20" s="390"/>
      <c r="P20" s="624" t="s">
        <v>299</v>
      </c>
      <c r="Q20" s="624"/>
      <c r="R20" s="625"/>
      <c r="S20" s="390"/>
      <c r="T20" s="624" t="s">
        <v>299</v>
      </c>
      <c r="U20" s="624"/>
      <c r="V20" s="625"/>
      <c r="W20" s="645">
        <f t="shared" ref="W20:W24" si="14">IF(C20&gt;E20,W$2,IF(C20&lt;E20,W$4,IF(ISNUMBER(C20),W$3,0)))+IF(G20&gt;I20,W$2,IF(G20&lt;I20,W$4,IF(ISNUMBER(G20),W$3,0)))+IF(K20&gt;M20,W$2,IF(K20&lt;M20,W$4,IF(ISNUMBER(K20),W$3,0)))+IF(O20&gt;Q20,W$2,IF(O20&lt;Q20,W$4,IF(ISNUMBER(O20),W$3,0)))+IF(S20&gt;U20,W$2,IF(S20&lt;U20,W$4,IF(ISNUMBER(S20),W$3,0)))</f>
        <v>0</v>
      </c>
      <c r="X20" s="646"/>
      <c r="Y20" s="646"/>
      <c r="Z20" s="622">
        <f t="shared" ref="Z20:Z24" si="15">C20+G20+K20+O20+S20</f>
        <v>0</v>
      </c>
      <c r="AA20" s="623" t="s">
        <v>299</v>
      </c>
      <c r="AB20" s="647">
        <f t="shared" ref="AB20:AB24" si="16">E20+I20+M20+Q20+U20</f>
        <v>0</v>
      </c>
      <c r="AC20" s="397">
        <f t="shared" ref="AC20:AC24" si="17">Z20-AB20</f>
        <v>0</v>
      </c>
      <c r="AD20" s="231">
        <f t="shared" ref="AD20:AD24" si="18">SUM(AE20:AL20)</f>
        <v>32</v>
      </c>
      <c r="AE20" s="232">
        <f>IFERROR(INDEX(V!$R:$R,MATCH(AF20,V!$L:$L,0)),"")</f>
        <v>32</v>
      </c>
      <c r="AF20" s="233" t="str">
        <f t="shared" si="10"/>
        <v>Svetlana Veski</v>
      </c>
      <c r="AG20" s="232" t="str">
        <f>IFERROR(INDEX(V!$R:$R,MATCH(AH20,V!$L:$L,0)),"")</f>
        <v/>
      </c>
      <c r="AH20" s="233" t="str">
        <f t="shared" si="5"/>
        <v/>
      </c>
      <c r="AI20" s="232" t="str">
        <f>IFERROR(INDEX(V!$R:$R,MATCH(AJ20,V!$L:$L,0)),"")</f>
        <v/>
      </c>
      <c r="AJ20" s="233" t="str">
        <f t="shared" si="6"/>
        <v/>
      </c>
      <c r="AK20" s="232" t="str">
        <f>IFERROR(INDEX(V!$R:$R,MATCH(AL20,V!$L:$L,0)),"")</f>
        <v/>
      </c>
      <c r="AL20" s="233" t="str">
        <f t="shared" si="7"/>
        <v/>
      </c>
      <c r="AM20" s="232" t="str">
        <f>IFERROR(INDEX(V!$R:$R,MATCH(AN20,V!$L:$L,0)),"")</f>
        <v/>
      </c>
      <c r="AN20" s="233" t="str">
        <f t="shared" si="8"/>
        <v/>
      </c>
      <c r="AO20" s="232" t="str">
        <f>IFERROR(INDEX(V!$R:$R,MATCH(AP20,V!$L:$L,0)),"")</f>
        <v/>
      </c>
      <c r="AP20" s="233" t="str">
        <f t="shared" si="9"/>
        <v/>
      </c>
    </row>
    <row r="21" spans="1:42" hidden="1" x14ac:dyDescent="0.2">
      <c r="A21" s="620">
        <v>15</v>
      </c>
      <c r="B21" s="626" t="s">
        <v>110</v>
      </c>
      <c r="C21" s="390"/>
      <c r="D21" s="624" t="s">
        <v>299</v>
      </c>
      <c r="E21" s="624"/>
      <c r="F21" s="625"/>
      <c r="G21" s="390"/>
      <c r="H21" s="624" t="s">
        <v>299</v>
      </c>
      <c r="I21" s="624"/>
      <c r="J21" s="625"/>
      <c r="K21" s="390"/>
      <c r="L21" s="624" t="s">
        <v>299</v>
      </c>
      <c r="M21" s="624"/>
      <c r="N21" s="625"/>
      <c r="O21" s="390"/>
      <c r="P21" s="624" t="s">
        <v>299</v>
      </c>
      <c r="Q21" s="624"/>
      <c r="R21" s="625"/>
      <c r="S21" s="390"/>
      <c r="T21" s="624" t="s">
        <v>299</v>
      </c>
      <c r="U21" s="624"/>
      <c r="V21" s="625"/>
      <c r="W21" s="645">
        <f t="shared" si="14"/>
        <v>0</v>
      </c>
      <c r="X21" s="646"/>
      <c r="Y21" s="646"/>
      <c r="Z21" s="622">
        <f t="shared" si="15"/>
        <v>0</v>
      </c>
      <c r="AA21" s="623" t="s">
        <v>299</v>
      </c>
      <c r="AB21" s="647">
        <f t="shared" si="16"/>
        <v>0</v>
      </c>
      <c r="AC21" s="397">
        <f t="shared" si="17"/>
        <v>0</v>
      </c>
      <c r="AD21" s="231">
        <f t="shared" si="18"/>
        <v>52</v>
      </c>
      <c r="AE21" s="232">
        <f>IFERROR(INDEX(V!$R:$R,MATCH(AF21,V!$L:$L,0)),"")</f>
        <v>52</v>
      </c>
      <c r="AF21" s="233" t="str">
        <f t="shared" si="10"/>
        <v>Jaan Saar</v>
      </c>
      <c r="AG21" s="232" t="str">
        <f>IFERROR(INDEX(V!$R:$R,MATCH(AH21,V!$L:$L,0)),"")</f>
        <v/>
      </c>
      <c r="AH21" s="233" t="str">
        <f t="shared" si="5"/>
        <v/>
      </c>
      <c r="AI21" s="232" t="str">
        <f>IFERROR(INDEX(V!$R:$R,MATCH(AJ21,V!$L:$L,0)),"")</f>
        <v/>
      </c>
      <c r="AJ21" s="233" t="str">
        <f t="shared" si="6"/>
        <v/>
      </c>
      <c r="AK21" s="232" t="str">
        <f>IFERROR(INDEX(V!$R:$R,MATCH(AL21,V!$L:$L,0)),"")</f>
        <v/>
      </c>
      <c r="AL21" s="233" t="str">
        <f t="shared" si="7"/>
        <v/>
      </c>
      <c r="AM21" s="232" t="str">
        <f>IFERROR(INDEX(V!$R:$R,MATCH(AN21,V!$L:$L,0)),"")</f>
        <v/>
      </c>
      <c r="AN21" s="233" t="str">
        <f t="shared" si="8"/>
        <v/>
      </c>
      <c r="AO21" s="232" t="str">
        <f>IFERROR(INDEX(V!$R:$R,MATCH(AP21,V!$L:$L,0)),"")</f>
        <v/>
      </c>
      <c r="AP21" s="233" t="str">
        <f t="shared" si="9"/>
        <v/>
      </c>
    </row>
    <row r="22" spans="1:42" hidden="1" x14ac:dyDescent="0.2">
      <c r="A22" s="620">
        <v>16</v>
      </c>
      <c r="B22" s="627" t="s">
        <v>319</v>
      </c>
      <c r="C22" s="390"/>
      <c r="D22" s="624" t="s">
        <v>299</v>
      </c>
      <c r="E22" s="624"/>
      <c r="F22" s="625"/>
      <c r="G22" s="390"/>
      <c r="H22" s="624" t="s">
        <v>299</v>
      </c>
      <c r="I22" s="624"/>
      <c r="J22" s="625"/>
      <c r="K22" s="390"/>
      <c r="L22" s="624" t="s">
        <v>299</v>
      </c>
      <c r="M22" s="624"/>
      <c r="N22" s="625"/>
      <c r="O22" s="390"/>
      <c r="P22" s="624" t="s">
        <v>299</v>
      </c>
      <c r="Q22" s="624"/>
      <c r="R22" s="625"/>
      <c r="S22" s="390"/>
      <c r="T22" s="624" t="s">
        <v>299</v>
      </c>
      <c r="U22" s="624"/>
      <c r="V22" s="625"/>
      <c r="W22" s="645">
        <f t="shared" si="14"/>
        <v>0</v>
      </c>
      <c r="X22" s="646"/>
      <c r="Y22" s="646"/>
      <c r="Z22" s="622">
        <f t="shared" si="15"/>
        <v>0</v>
      </c>
      <c r="AA22" s="623" t="s">
        <v>299</v>
      </c>
      <c r="AB22" s="647">
        <f t="shared" si="16"/>
        <v>0</v>
      </c>
      <c r="AC22" s="397">
        <f t="shared" si="17"/>
        <v>0</v>
      </c>
      <c r="AD22" s="231">
        <f t="shared" si="18"/>
        <v>124</v>
      </c>
      <c r="AE22" s="232">
        <f>IFERROR(INDEX(V!$R:$R,MATCH(AF22,V!$L:$L,0)),"")</f>
        <v>124</v>
      </c>
      <c r="AF22" s="233" t="str">
        <f t="shared" si="10"/>
        <v>Sirje Maala</v>
      </c>
      <c r="AG22" s="232" t="str">
        <f>IFERROR(INDEX(V!$R:$R,MATCH(AH22,V!$L:$L,0)),"")</f>
        <v/>
      </c>
      <c r="AH22" s="233" t="str">
        <f t="shared" si="5"/>
        <v/>
      </c>
      <c r="AI22" s="232" t="str">
        <f>IFERROR(INDEX(V!$R:$R,MATCH(AJ22,V!$L:$L,0)),"")</f>
        <v/>
      </c>
      <c r="AJ22" s="233" t="str">
        <f t="shared" si="6"/>
        <v/>
      </c>
      <c r="AK22" s="232" t="str">
        <f>IFERROR(INDEX(V!$R:$R,MATCH(AL22,V!$L:$L,0)),"")</f>
        <v/>
      </c>
      <c r="AL22" s="233" t="str">
        <f t="shared" si="7"/>
        <v/>
      </c>
      <c r="AM22" s="232" t="str">
        <f>IFERROR(INDEX(V!$R:$R,MATCH(AN22,V!$L:$L,0)),"")</f>
        <v/>
      </c>
      <c r="AN22" s="233" t="str">
        <f t="shared" si="8"/>
        <v/>
      </c>
      <c r="AO22" s="232" t="str">
        <f>IFERROR(INDEX(V!$R:$R,MATCH(AP22,V!$L:$L,0)),"")</f>
        <v/>
      </c>
      <c r="AP22" s="233" t="str">
        <f t="shared" si="9"/>
        <v/>
      </c>
    </row>
    <row r="23" spans="1:42" hidden="1" x14ac:dyDescent="0.2">
      <c r="A23" s="620">
        <v>17</v>
      </c>
      <c r="B23" s="626" t="s">
        <v>545</v>
      </c>
      <c r="C23" s="390"/>
      <c r="D23" s="624" t="s">
        <v>299</v>
      </c>
      <c r="E23" s="624"/>
      <c r="F23" s="625"/>
      <c r="G23" s="390"/>
      <c r="H23" s="624" t="s">
        <v>299</v>
      </c>
      <c r="I23" s="624"/>
      <c r="J23" s="625"/>
      <c r="K23" s="390"/>
      <c r="L23" s="624" t="s">
        <v>299</v>
      </c>
      <c r="M23" s="624"/>
      <c r="N23" s="625"/>
      <c r="O23" s="390"/>
      <c r="P23" s="624" t="s">
        <v>299</v>
      </c>
      <c r="Q23" s="624"/>
      <c r="R23" s="625"/>
      <c r="S23" s="390"/>
      <c r="T23" s="624" t="s">
        <v>299</v>
      </c>
      <c r="U23" s="624"/>
      <c r="V23" s="625"/>
      <c r="W23" s="645">
        <f t="shared" si="14"/>
        <v>0</v>
      </c>
      <c r="X23" s="646"/>
      <c r="Y23" s="646"/>
      <c r="Z23" s="622">
        <f t="shared" si="15"/>
        <v>0</v>
      </c>
      <c r="AA23" s="623" t="s">
        <v>299</v>
      </c>
      <c r="AB23" s="647">
        <f t="shared" si="16"/>
        <v>0</v>
      </c>
      <c r="AC23" s="397">
        <f t="shared" si="17"/>
        <v>0</v>
      </c>
      <c r="AD23" s="231">
        <f t="shared" si="18"/>
        <v>0</v>
      </c>
      <c r="AE23" s="232">
        <f>IFERROR(INDEX(V!$R:$R,MATCH(AF23,V!$L:$L,0)),"")</f>
        <v>0</v>
      </c>
      <c r="AF23" s="233" t="str">
        <f t="shared" si="10"/>
        <v>Jüri Mitt</v>
      </c>
      <c r="AG23" s="232" t="str">
        <f>IFERROR(INDEX(V!$R:$R,MATCH(AH23,V!$L:$L,0)),"")</f>
        <v/>
      </c>
      <c r="AH23" s="233" t="str">
        <f t="shared" si="5"/>
        <v/>
      </c>
      <c r="AI23" s="232" t="str">
        <f>IFERROR(INDEX(V!$R:$R,MATCH(AJ23,V!$L:$L,0)),"")</f>
        <v/>
      </c>
      <c r="AJ23" s="233" t="str">
        <f t="shared" si="6"/>
        <v/>
      </c>
      <c r="AK23" s="232" t="str">
        <f>IFERROR(INDEX(V!$R:$R,MATCH(AL23,V!$L:$L,0)),"")</f>
        <v/>
      </c>
      <c r="AL23" s="233" t="str">
        <f t="shared" si="7"/>
        <v/>
      </c>
      <c r="AM23" s="232" t="str">
        <f>IFERROR(INDEX(V!$R:$R,MATCH(AN23,V!$L:$L,0)),"")</f>
        <v/>
      </c>
      <c r="AN23" s="233" t="str">
        <f t="shared" si="8"/>
        <v/>
      </c>
      <c r="AO23" s="232" t="str">
        <f>IFERROR(INDEX(V!$R:$R,MATCH(AP23,V!$L:$L,0)),"")</f>
        <v/>
      </c>
      <c r="AP23" s="233" t="str">
        <f t="shared" si="9"/>
        <v/>
      </c>
    </row>
    <row r="24" spans="1:42" hidden="1" x14ac:dyDescent="0.2">
      <c r="A24" s="620">
        <v>18</v>
      </c>
      <c r="B24" s="627" t="s">
        <v>65</v>
      </c>
      <c r="C24" s="390"/>
      <c r="D24" s="624" t="s">
        <v>299</v>
      </c>
      <c r="E24" s="624"/>
      <c r="F24" s="625"/>
      <c r="G24" s="390"/>
      <c r="H24" s="624" t="s">
        <v>299</v>
      </c>
      <c r="I24" s="624"/>
      <c r="J24" s="625"/>
      <c r="K24" s="390"/>
      <c r="L24" s="624" t="s">
        <v>299</v>
      </c>
      <c r="M24" s="624"/>
      <c r="N24" s="625"/>
      <c r="O24" s="390"/>
      <c r="P24" s="624" t="s">
        <v>299</v>
      </c>
      <c r="Q24" s="624"/>
      <c r="R24" s="625"/>
      <c r="S24" s="390"/>
      <c r="T24" s="624" t="s">
        <v>299</v>
      </c>
      <c r="U24" s="624"/>
      <c r="V24" s="625"/>
      <c r="W24" s="645">
        <f t="shared" si="14"/>
        <v>0</v>
      </c>
      <c r="X24" s="646"/>
      <c r="Y24" s="646"/>
      <c r="Z24" s="622">
        <f t="shared" si="15"/>
        <v>0</v>
      </c>
      <c r="AA24" s="623" t="s">
        <v>299</v>
      </c>
      <c r="AB24" s="647">
        <f t="shared" si="16"/>
        <v>0</v>
      </c>
      <c r="AC24" s="397">
        <f t="shared" si="17"/>
        <v>0</v>
      </c>
      <c r="AD24" s="231">
        <f t="shared" si="18"/>
        <v>82</v>
      </c>
      <c r="AE24" s="232">
        <f>IFERROR(INDEX(V!$R:$R,MATCH(AF24,V!$L:$L,0)),"")</f>
        <v>82</v>
      </c>
      <c r="AF24" s="233" t="str">
        <f t="shared" si="10"/>
        <v>Peep Peenema</v>
      </c>
      <c r="AG24" s="232" t="str">
        <f>IFERROR(INDEX(V!$R:$R,MATCH(AH24,V!$L:$L,0)),"")</f>
        <v/>
      </c>
      <c r="AH24" s="233" t="str">
        <f t="shared" si="5"/>
        <v/>
      </c>
      <c r="AI24" s="232" t="str">
        <f>IFERROR(INDEX(V!$R:$R,MATCH(AJ24,V!$L:$L,0)),"")</f>
        <v/>
      </c>
      <c r="AJ24" s="233" t="str">
        <f t="shared" si="6"/>
        <v/>
      </c>
      <c r="AK24" s="232" t="str">
        <f>IFERROR(INDEX(V!$R:$R,MATCH(AL24,V!$L:$L,0)),"")</f>
        <v/>
      </c>
      <c r="AL24" s="233" t="str">
        <f t="shared" si="7"/>
        <v/>
      </c>
      <c r="AM24" s="232" t="str">
        <f>IFERROR(INDEX(V!$R:$R,MATCH(AN24,V!$L:$L,0)),"")</f>
        <v/>
      </c>
      <c r="AN24" s="233" t="str">
        <f t="shared" si="8"/>
        <v/>
      </c>
      <c r="AO24" s="232" t="str">
        <f>IFERROR(INDEX(V!$R:$R,MATCH(AP24,V!$L:$L,0)),"")</f>
        <v/>
      </c>
      <c r="AP24" s="233" t="str">
        <f t="shared" si="9"/>
        <v/>
      </c>
    </row>
    <row r="27" spans="1:42" hidden="1" x14ac:dyDescent="0.2"/>
    <row r="28" spans="1:42" hidden="1" x14ac:dyDescent="0.2"/>
    <row r="29" spans="1:42" hidden="1" x14ac:dyDescent="0.2"/>
    <row r="30" spans="1:42" hidden="1" x14ac:dyDescent="0.2"/>
    <row r="31" spans="1:42" hidden="1" x14ac:dyDescent="0.2"/>
    <row r="32" spans="1:42"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spans="1:6" hidden="1" x14ac:dyDescent="0.2"/>
    <row r="290" spans="1:6" hidden="1" x14ac:dyDescent="0.2"/>
    <row r="291" spans="1:6" hidden="1" x14ac:dyDescent="0.2"/>
    <row r="292" spans="1:6" hidden="1" x14ac:dyDescent="0.2"/>
    <row r="293" spans="1:6" hidden="1" x14ac:dyDescent="0.2"/>
    <row r="294" spans="1:6" hidden="1" x14ac:dyDescent="0.2"/>
    <row r="295" spans="1:6" hidden="1" x14ac:dyDescent="0.2"/>
    <row r="296" spans="1:6" hidden="1" x14ac:dyDescent="0.2"/>
    <row r="297" spans="1:6" hidden="1" x14ac:dyDescent="0.2"/>
    <row r="298" spans="1:6" hidden="1" x14ac:dyDescent="0.2"/>
    <row r="299" spans="1:6" x14ac:dyDescent="0.2">
      <c r="A299" s="157"/>
      <c r="B299" s="157"/>
      <c r="C299" s="227" t="s">
        <v>80</v>
      </c>
      <c r="F299" s="1026" t="s">
        <v>230</v>
      </c>
    </row>
    <row r="300" spans="1:6" x14ac:dyDescent="0.2">
      <c r="A300" s="349">
        <v>1</v>
      </c>
      <c r="B300" s="400" t="str">
        <f t="shared" ref="B300:B312" si="19">IFERROR(INDEX(B$1:B$95,MATCH(A300,A$1:A$95,0)),"")</f>
        <v>Oskar Sepp</v>
      </c>
      <c r="C300" s="321">
        <v>4</v>
      </c>
      <c r="F300" s="1026" t="s">
        <v>552</v>
      </c>
    </row>
    <row r="301" spans="1:6" x14ac:dyDescent="0.2">
      <c r="A301" s="349">
        <v>2</v>
      </c>
      <c r="B301" s="400" t="str">
        <f t="shared" si="19"/>
        <v>Andres Veski</v>
      </c>
      <c r="C301" s="321">
        <v>4</v>
      </c>
      <c r="F301" s="1026" t="s">
        <v>553</v>
      </c>
    </row>
    <row r="302" spans="1:6" x14ac:dyDescent="0.2">
      <c r="A302" s="349">
        <v>3</v>
      </c>
      <c r="B302" s="400" t="str">
        <f t="shared" si="19"/>
        <v>Olav Türk</v>
      </c>
      <c r="C302" s="321">
        <v>4</v>
      </c>
      <c r="F302" s="1026" t="s">
        <v>554</v>
      </c>
    </row>
    <row r="303" spans="1:6" x14ac:dyDescent="0.2">
      <c r="A303" s="349">
        <v>4</v>
      </c>
      <c r="B303" s="400" t="str">
        <f t="shared" si="19"/>
        <v>Sander Rose</v>
      </c>
      <c r="C303" s="321">
        <v>4</v>
      </c>
      <c r="F303" s="1026" t="s">
        <v>555</v>
      </c>
    </row>
    <row r="304" spans="1:6" x14ac:dyDescent="0.2">
      <c r="A304" s="349">
        <v>5</v>
      </c>
      <c r="B304" s="400" t="str">
        <f t="shared" si="19"/>
        <v>Kristel Tihhonjuk</v>
      </c>
      <c r="C304" s="321">
        <v>3</v>
      </c>
      <c r="F304" s="1026" t="s">
        <v>556</v>
      </c>
    </row>
    <row r="305" spans="1:6" x14ac:dyDescent="0.2">
      <c r="A305" s="349">
        <v>6</v>
      </c>
      <c r="B305" s="400" t="str">
        <f t="shared" si="19"/>
        <v>Jaan Sepp</v>
      </c>
      <c r="C305" s="321">
        <v>3</v>
      </c>
      <c r="F305" s="1026" t="s">
        <v>557</v>
      </c>
    </row>
    <row r="306" spans="1:6" x14ac:dyDescent="0.2">
      <c r="A306" s="349">
        <v>7</v>
      </c>
      <c r="B306" s="400" t="str">
        <f t="shared" si="19"/>
        <v>Matti Vinni</v>
      </c>
      <c r="C306" s="321">
        <v>3</v>
      </c>
      <c r="F306" s="1026" t="s">
        <v>557</v>
      </c>
    </row>
    <row r="307" spans="1:6" x14ac:dyDescent="0.2">
      <c r="A307" s="349">
        <v>8</v>
      </c>
      <c r="B307" s="400" t="str">
        <f t="shared" si="19"/>
        <v>Kenneth Muusikus</v>
      </c>
      <c r="C307" s="321">
        <v>3</v>
      </c>
      <c r="F307" s="1026" t="s">
        <v>558</v>
      </c>
    </row>
    <row r="308" spans="1:6" x14ac:dyDescent="0.2">
      <c r="A308" s="349">
        <v>9</v>
      </c>
      <c r="B308" s="400" t="str">
        <f t="shared" si="19"/>
        <v>Tarmo Bombe</v>
      </c>
      <c r="C308" s="321">
        <v>3</v>
      </c>
      <c r="F308" s="1026" t="s">
        <v>559</v>
      </c>
    </row>
    <row r="309" spans="1:6" x14ac:dyDescent="0.2">
      <c r="A309" s="349">
        <v>10</v>
      </c>
      <c r="B309" s="400" t="str">
        <f t="shared" si="19"/>
        <v>Vadim Tihhonjuk</v>
      </c>
      <c r="C309" s="321">
        <v>2</v>
      </c>
      <c r="F309" s="1026" t="s">
        <v>560</v>
      </c>
    </row>
    <row r="310" spans="1:6" x14ac:dyDescent="0.2">
      <c r="A310" s="349">
        <v>11</v>
      </c>
      <c r="B310" s="400" t="str">
        <f t="shared" si="19"/>
        <v>Kaspar Mänd</v>
      </c>
      <c r="C310" s="321">
        <v>2</v>
      </c>
      <c r="F310" s="1026" t="s">
        <v>561</v>
      </c>
    </row>
    <row r="311" spans="1:6" x14ac:dyDescent="0.2">
      <c r="A311" s="349">
        <v>12</v>
      </c>
      <c r="B311" s="400" t="str">
        <f t="shared" si="19"/>
        <v>Oleg Rõndenkov</v>
      </c>
      <c r="C311" s="321">
        <v>2</v>
      </c>
      <c r="F311" s="1026" t="s">
        <v>561</v>
      </c>
    </row>
    <row r="312" spans="1:6" x14ac:dyDescent="0.2">
      <c r="A312" s="349">
        <v>13</v>
      </c>
      <c r="B312" s="400" t="str">
        <f t="shared" si="19"/>
        <v>Enn Tokman</v>
      </c>
      <c r="C312" s="321">
        <v>2</v>
      </c>
      <c r="F312" s="1026" t="s">
        <v>562</v>
      </c>
    </row>
    <row r="313" spans="1:6" x14ac:dyDescent="0.2">
      <c r="A313" s="349">
        <v>14</v>
      </c>
      <c r="B313" s="400" t="str">
        <f t="shared" ref="B313:B317" si="20">IFERROR(INDEX(B$1:B$95,MATCH(A313,A$1:A$95,0)),"")</f>
        <v>Svetlana Veski</v>
      </c>
      <c r="C313" s="321">
        <v>2</v>
      </c>
      <c r="F313" s="1026" t="s">
        <v>563</v>
      </c>
    </row>
    <row r="314" spans="1:6" x14ac:dyDescent="0.2">
      <c r="A314" s="349">
        <v>15</v>
      </c>
      <c r="B314" s="400" t="str">
        <f t="shared" si="20"/>
        <v>Jaan Saar</v>
      </c>
      <c r="C314" s="321">
        <v>1</v>
      </c>
      <c r="F314" s="1026" t="s">
        <v>564</v>
      </c>
    </row>
    <row r="315" spans="1:6" x14ac:dyDescent="0.2">
      <c r="A315" s="349">
        <v>16</v>
      </c>
      <c r="B315" s="400" t="str">
        <f t="shared" si="20"/>
        <v>Sirje Maala</v>
      </c>
      <c r="C315" s="321">
        <v>1</v>
      </c>
      <c r="F315" s="1026" t="s">
        <v>565</v>
      </c>
    </row>
    <row r="316" spans="1:6" x14ac:dyDescent="0.2">
      <c r="A316" s="349">
        <v>17</v>
      </c>
      <c r="B316" s="400" t="str">
        <f t="shared" si="20"/>
        <v>Jüri Mitt</v>
      </c>
      <c r="C316" s="321">
        <v>1</v>
      </c>
      <c r="F316" s="1026" t="s">
        <v>566</v>
      </c>
    </row>
    <row r="317" spans="1:6" x14ac:dyDescent="0.2">
      <c r="A317" s="349">
        <v>18</v>
      </c>
      <c r="B317" s="400" t="str">
        <f t="shared" si="20"/>
        <v>Peep Peenema</v>
      </c>
      <c r="C317" s="321">
        <v>1</v>
      </c>
      <c r="F317" s="1026" t="s">
        <v>567</v>
      </c>
    </row>
  </sheetData>
  <conditionalFormatting sqref="AJ7:AJ24 AH7:AH24 AL7:AL24">
    <cfRule type="expression" dxfId="822" priority="36">
      <formula>AND(AG7="",FIND(",",AH7))</formula>
    </cfRule>
    <cfRule type="expression" dxfId="821" priority="38">
      <formula>AND(AG7="",COUNTIF(AH7,"*,*")=0)</formula>
    </cfRule>
  </conditionalFormatting>
  <conditionalFormatting sqref="AF7:AF24">
    <cfRule type="expression" dxfId="820" priority="37">
      <formula>AND(AE7="",COUNTIF(AF7,"*,*")=0)</formula>
    </cfRule>
  </conditionalFormatting>
  <conditionalFormatting sqref="AN7:AN24 AP7:AP24">
    <cfRule type="expression" dxfId="819" priority="34">
      <formula>AND(AM7="",COUNTIF(AN7,"*,*")=0)</formula>
    </cfRule>
    <cfRule type="expression" dxfId="818" priority="35">
      <formula>AND(AM7="",FIND(",",AN7))</formula>
    </cfRule>
  </conditionalFormatting>
  <conditionalFormatting sqref="B300:B317">
    <cfRule type="expression" dxfId="817" priority="39">
      <formula>A300=3</formula>
    </cfRule>
    <cfRule type="expression" dxfId="816" priority="40">
      <formula>A300=2</formula>
    </cfRule>
    <cfRule type="expression" dxfId="815" priority="41">
      <formula>A300=1</formula>
    </cfRule>
    <cfRule type="containsBlanks" dxfId="814" priority="42">
      <formula>LEN(TRIM(B300))=0</formula>
    </cfRule>
    <cfRule type="duplicateValues" dxfId="813" priority="43"/>
  </conditionalFormatting>
  <conditionalFormatting sqref="A7:A24">
    <cfRule type="duplicateValues" dxfId="812" priority="33"/>
  </conditionalFormatting>
  <conditionalFormatting sqref="C7:C24">
    <cfRule type="expression" dxfId="811" priority="15">
      <formula>IF($C7&gt;$E7,TRUE)</formula>
    </cfRule>
  </conditionalFormatting>
  <conditionalFormatting sqref="E7:E24">
    <cfRule type="expression" dxfId="810" priority="16">
      <formula>IF($C7&lt;$E7,TRUE)</formula>
    </cfRule>
  </conditionalFormatting>
  <conditionalFormatting sqref="K7:K24">
    <cfRule type="expression" dxfId="809" priority="23">
      <formula>IF($K7&gt;$M7,TRUE)</formula>
    </cfRule>
  </conditionalFormatting>
  <conditionalFormatting sqref="M7:M24">
    <cfRule type="expression" dxfId="808" priority="24">
      <formula>IF($K7&lt;$M7,TRUE)</formula>
    </cfRule>
  </conditionalFormatting>
  <conditionalFormatting sqref="O7:O24">
    <cfRule type="expression" dxfId="807" priority="27">
      <formula>IF($O7&gt;$Q7,TRUE)</formula>
    </cfRule>
  </conditionalFormatting>
  <conditionalFormatting sqref="Q7:Q24">
    <cfRule type="expression" dxfId="806" priority="28">
      <formula>IF($O7&lt;$Q7,TRUE)</formula>
    </cfRule>
  </conditionalFormatting>
  <conditionalFormatting sqref="S7:S24">
    <cfRule type="expression" dxfId="805" priority="31">
      <formula>IF($S7&gt;$U7,TRUE)</formula>
    </cfRule>
  </conditionalFormatting>
  <conditionalFormatting sqref="U7:U24">
    <cfRule type="expression" dxfId="804" priority="32">
      <formula>IF($S7&lt;$U7,TRUE)</formula>
    </cfRule>
  </conditionalFormatting>
  <conditionalFormatting sqref="G7:G24">
    <cfRule type="expression" dxfId="803" priority="19">
      <formula>IF($G7&gt;$I7,TRUE)</formula>
    </cfRule>
  </conditionalFormatting>
  <conditionalFormatting sqref="I7:I24">
    <cfRule type="expression" dxfId="802" priority="20">
      <formula>IF($G7&lt;$I7,TRUE)</formula>
    </cfRule>
  </conditionalFormatting>
  <conditionalFormatting sqref="F7:F24">
    <cfRule type="containsText" dxfId="801" priority="6" operator="containsText" text="vaba voor">
      <formula>NOT(ISERROR(SEARCH("vaba voor",F7)))</formula>
    </cfRule>
  </conditionalFormatting>
  <conditionalFormatting sqref="N7:N24">
    <cfRule type="containsText" dxfId="800" priority="4" operator="containsText" text="vaba voor">
      <formula>NOT(ISERROR(SEARCH("vaba voor",N7)))</formula>
    </cfRule>
  </conditionalFormatting>
  <conditionalFormatting sqref="R7:R24">
    <cfRule type="containsText" dxfId="799" priority="7" operator="containsText" text="vaba voor">
      <formula>NOT(ISERROR(SEARCH("vaba voor",R7)))</formula>
    </cfRule>
  </conditionalFormatting>
  <conditionalFormatting sqref="V7:V24">
    <cfRule type="containsText" dxfId="798" priority="3" operator="containsText" text="vaba voor">
      <formula>NOT(ISERROR(SEARCH("vaba voor",V7)))</formula>
    </cfRule>
  </conditionalFormatting>
  <conditionalFormatting sqref="J7:J24">
    <cfRule type="containsText" dxfId="797" priority="5" operator="containsText" text="vaba voor">
      <formula>NOT(ISERROR(SEARCH("vaba voor",J7)))</formula>
    </cfRule>
  </conditionalFormatting>
  <conditionalFormatting sqref="C7:F24">
    <cfRule type="expression" dxfId="796" priority="11">
      <formula>IF(AND(ISNUMBER($C7),$C7=$E7),TRUE)</formula>
    </cfRule>
    <cfRule type="expression" dxfId="795" priority="13">
      <formula>IF($C7&gt;$E7,TRUE)</formula>
    </cfRule>
    <cfRule type="expression" dxfId="794" priority="14">
      <formula>IF($C7&lt;$E7,TRUE)</formula>
    </cfRule>
  </conditionalFormatting>
  <conditionalFormatting sqref="G7:J24">
    <cfRule type="expression" dxfId="793" priority="12">
      <formula>IF(AND(ISNUMBER($G7),$G7=$I7),TRUE)</formula>
    </cfRule>
    <cfRule type="expression" dxfId="792" priority="17">
      <formula>IF($G7&gt;$I7,TRUE)</formula>
    </cfRule>
    <cfRule type="expression" dxfId="791" priority="18">
      <formula>IF($G7&lt;$I7,TRUE)</formula>
    </cfRule>
  </conditionalFormatting>
  <conditionalFormatting sqref="K7:N24">
    <cfRule type="expression" dxfId="790" priority="10">
      <formula>IF(AND(ISNUMBER($K7),$K7=$M7),TRUE)</formula>
    </cfRule>
    <cfRule type="expression" dxfId="789" priority="21">
      <formula>IF($K7&gt;$M7,TRUE)</formula>
    </cfRule>
    <cfRule type="expression" dxfId="788" priority="22">
      <formula>IF($K7&lt;$M7,TRUE)</formula>
    </cfRule>
  </conditionalFormatting>
  <conditionalFormatting sqref="O7:R24">
    <cfRule type="expression" dxfId="787" priority="9">
      <formula>IF(AND(ISNUMBER($O7),$O7=$Q7),TRUE)</formula>
    </cfRule>
    <cfRule type="expression" dxfId="786" priority="25">
      <formula>IF($O7&gt;$Q7,TRUE)</formula>
    </cfRule>
    <cfRule type="expression" dxfId="785" priority="26">
      <formula>IF($O7&lt;$Q7,TRUE)</formula>
    </cfRule>
  </conditionalFormatting>
  <conditionalFormatting sqref="S7:V24">
    <cfRule type="expression" dxfId="784" priority="8">
      <formula>IF(AND(ISNUMBER($S7),$S7=$U7),TRUE)</formula>
    </cfRule>
    <cfRule type="expression" dxfId="783" priority="29">
      <formula>IF($S7&gt;$U7,TRUE)</formula>
    </cfRule>
    <cfRule type="expression" dxfId="782" priority="30">
      <formula>IF($S7&lt;$U7,TRUE)</formula>
    </cfRule>
  </conditionalFormatting>
  <conditionalFormatting sqref="C7:C24 G7:G24 K7:K24 O7:O24 S7:S24">
    <cfRule type="expression" dxfId="781" priority="1">
      <formula>AND(C7=0,E7=13)</formula>
    </cfRule>
  </conditionalFormatting>
  <conditionalFormatting sqref="E7:E24 I7:I24 M7:M24 Q7:Q24 U7:U24">
    <cfRule type="expression" dxfId="780" priority="2">
      <formula>AND(E7=0,C7=13)</formula>
    </cfRule>
  </conditionalFormatting>
  <pageMargins left="0.78740157480314965" right="0.39370078740157483" top="0.78740157480314965" bottom="0.39370078740157483" header="0.78740157480314965" footer="0"/>
  <pageSetup paperSize="9" fitToHeight="0" orientation="landscape" verticalDpi="1200" r:id="rId1"/>
  <headerFooter>
    <oddHeader>&amp;R&amp;P. leht &amp;N&amp; -st</oddHead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P317"/>
  <sheetViews>
    <sheetView showGridLines="0" workbookViewId="0">
      <pane ySplit="1" topLeftCell="A2" activePane="bottomLeft" state="frozen"/>
      <selection activeCell="A5" sqref="A5"/>
      <selection pane="bottomLeft" activeCell="J17" sqref="J17"/>
    </sheetView>
  </sheetViews>
  <sheetFormatPr defaultRowHeight="12.75" x14ac:dyDescent="0.2"/>
  <cols>
    <col min="1" max="1" width="3.28515625" style="1" customWidth="1"/>
    <col min="2" max="2" width="38.85546875" style="1" bestFit="1" customWidth="1"/>
    <col min="3" max="9" width="5.85546875" style="1" customWidth="1"/>
    <col min="10" max="15" width="5.5703125" style="1" customWidth="1"/>
    <col min="16" max="18" width="9.140625" style="1" hidden="1" customWidth="1"/>
    <col min="19" max="19" width="11.5703125" style="1" hidden="1" customWidth="1"/>
    <col min="20" max="20" width="9.140625" style="1" hidden="1" customWidth="1"/>
    <col min="21" max="21" width="9.140625" style="1"/>
    <col min="22" max="27" width="0" style="1" hidden="1" customWidth="1"/>
    <col min="28" max="28" width="9.140625" style="1" hidden="1" customWidth="1"/>
    <col min="29" max="29" width="9.140625" style="1" customWidth="1"/>
    <col min="30" max="31" width="9.140625" style="1" hidden="1" customWidth="1"/>
    <col min="32" max="32" width="18.140625" style="1" hidden="1" customWidth="1"/>
    <col min="33" max="33" width="9.140625" style="1" hidden="1" customWidth="1"/>
    <col min="34" max="34" width="29.28515625" style="1" hidden="1" customWidth="1"/>
    <col min="35" max="35" width="9.140625" style="1" hidden="1" customWidth="1"/>
    <col min="36" max="36" width="17.28515625" style="1" hidden="1" customWidth="1"/>
    <col min="37" max="37" width="9.140625" style="1" hidden="1" customWidth="1"/>
    <col min="38" max="38" width="13.85546875" style="1" hidden="1" customWidth="1"/>
    <col min="39" max="39" width="9.140625" style="1" hidden="1" customWidth="1"/>
    <col min="40" max="40" width="17.28515625" style="1" hidden="1" customWidth="1"/>
    <col min="41" max="41" width="0" style="1" hidden="1" customWidth="1"/>
    <col min="42" max="42" width="13.85546875" style="1" hidden="1" customWidth="1"/>
    <col min="43" max="16384" width="9.140625" style="1"/>
  </cols>
  <sheetData>
    <row r="1" spans="1:42" x14ac:dyDescent="0.2">
      <c r="A1" s="226" t="str">
        <f>UPPER((Kalend!E12)&amp;" - "&amp;(Kalend!C12))&amp;" - "&amp;LOWER(Kalend!D12)&amp;" - "&amp;(Kalend!A12)&amp;" kell "&amp;(Kalend!B12)&amp;" - "&amp;(Kalend!F12)</f>
        <v>V-J - JÕULUTURNIIR - duo - L, 23.12.2023 kell 11:00 - Voka petangihall</v>
      </c>
      <c r="C1" s="300"/>
      <c r="D1" s="300"/>
      <c r="E1" s="300"/>
      <c r="F1" s="300"/>
      <c r="G1" s="300"/>
      <c r="H1" s="300"/>
      <c r="I1" s="300"/>
      <c r="J1" s="300"/>
      <c r="K1" s="300"/>
      <c r="L1" s="300"/>
      <c r="M1" s="300"/>
      <c r="N1" s="300"/>
      <c r="P1" s="270" t="s">
        <v>72</v>
      </c>
      <c r="Q1" s="271"/>
      <c r="R1" s="271"/>
      <c r="S1" s="271"/>
      <c r="T1" s="271"/>
      <c r="U1" s="38"/>
      <c r="V1" s="177"/>
      <c r="W1" s="157"/>
      <c r="X1" s="157"/>
      <c r="Y1" s="157"/>
      <c r="AD1" s="44" t="s">
        <v>72</v>
      </c>
      <c r="AE1" s="228"/>
      <c r="AF1" s="228"/>
      <c r="AG1" s="228"/>
      <c r="AH1" s="228"/>
      <c r="AI1" s="228"/>
      <c r="AJ1" s="228"/>
      <c r="AK1" s="228"/>
      <c r="AL1" s="228"/>
      <c r="AM1" s="228"/>
      <c r="AN1" s="228"/>
      <c r="AO1" s="351"/>
      <c r="AP1" s="351"/>
    </row>
    <row r="2" spans="1:42" x14ac:dyDescent="0.2">
      <c r="A2" s="300"/>
      <c r="C2" s="300"/>
      <c r="D2" s="300"/>
      <c r="E2" s="300"/>
      <c r="F2" s="300"/>
      <c r="G2" s="300"/>
      <c r="H2" s="300"/>
      <c r="I2" s="300"/>
      <c r="J2" s="300"/>
      <c r="K2" s="300"/>
      <c r="L2" s="300"/>
      <c r="M2" s="300"/>
      <c r="N2" s="300"/>
      <c r="O2" s="300"/>
      <c r="P2" s="157"/>
      <c r="Q2" s="157"/>
      <c r="R2" s="157"/>
      <c r="S2" s="157"/>
      <c r="T2" s="234"/>
      <c r="U2" s="234"/>
      <c r="V2" s="157"/>
      <c r="W2" s="157"/>
      <c r="X2" s="157"/>
      <c r="AD2" s="157"/>
      <c r="AE2" s="157"/>
      <c r="AF2" s="157"/>
      <c r="AG2" s="157"/>
      <c r="AH2" s="157"/>
      <c r="AI2" s="157"/>
      <c r="AJ2" s="237"/>
      <c r="AK2" s="157"/>
      <c r="AL2" s="157"/>
      <c r="AM2" s="157"/>
      <c r="AN2" s="157"/>
    </row>
    <row r="3" spans="1:42" x14ac:dyDescent="0.2">
      <c r="A3" s="300"/>
      <c r="C3" s="300"/>
      <c r="D3" s="300"/>
      <c r="E3" s="300"/>
      <c r="F3" s="300"/>
      <c r="G3" s="300"/>
      <c r="H3" s="300"/>
      <c r="I3" s="300"/>
      <c r="J3" s="300"/>
      <c r="K3" s="300"/>
      <c r="L3" s="300"/>
      <c r="M3" s="300"/>
      <c r="N3" s="300"/>
      <c r="O3" s="300"/>
      <c r="P3" s="157"/>
      <c r="Q3" s="157"/>
      <c r="R3" s="157"/>
      <c r="S3" s="157"/>
      <c r="T3" s="234"/>
      <c r="U3" s="234"/>
      <c r="V3" s="157"/>
      <c r="W3" s="157"/>
      <c r="X3" s="157"/>
      <c r="Y3" s="157"/>
      <c r="AE3" s="157"/>
      <c r="AG3" s="157"/>
      <c r="AH3" s="157"/>
      <c r="AI3" s="157"/>
      <c r="AJ3" s="157"/>
      <c r="AK3" s="157"/>
      <c r="AL3" s="157"/>
      <c r="AM3" s="157"/>
      <c r="AN3" s="157"/>
    </row>
    <row r="4" spans="1:42" x14ac:dyDescent="0.2">
      <c r="A4" s="300"/>
      <c r="C4" s="300"/>
      <c r="D4" s="300"/>
      <c r="E4" s="300"/>
      <c r="F4" s="300"/>
      <c r="G4" s="300"/>
      <c r="H4" s="300"/>
      <c r="I4" s="300"/>
      <c r="J4" s="300"/>
      <c r="K4" s="300"/>
      <c r="L4" s="300"/>
      <c r="M4" s="300"/>
      <c r="N4" s="300"/>
      <c r="O4" s="300"/>
      <c r="P4" s="157"/>
      <c r="Q4" s="157"/>
      <c r="R4" s="157"/>
      <c r="S4" s="157"/>
      <c r="T4" s="157"/>
      <c r="U4" s="157"/>
      <c r="V4" s="157"/>
      <c r="W4" s="157"/>
      <c r="X4" s="157"/>
      <c r="Y4" s="157"/>
      <c r="AE4" s="234"/>
      <c r="AF4" s="234"/>
      <c r="AG4" s="234"/>
      <c r="AH4" s="225"/>
      <c r="AI4" s="234"/>
      <c r="AJ4" s="234"/>
      <c r="AK4" s="234"/>
      <c r="AL4" s="234"/>
      <c r="AM4" s="234"/>
      <c r="AN4" s="234"/>
      <c r="AO4" s="234"/>
      <c r="AP4" s="234"/>
    </row>
    <row r="5" spans="1:42" x14ac:dyDescent="0.2">
      <c r="C5" s="300"/>
      <c r="D5" s="300"/>
      <c r="E5" s="300"/>
      <c r="F5" s="300"/>
      <c r="G5" s="300"/>
      <c r="H5" s="300"/>
      <c r="I5" s="300"/>
      <c r="J5" s="300"/>
      <c r="K5" s="300"/>
      <c r="L5" s="300"/>
      <c r="M5" s="300"/>
      <c r="N5" s="414" t="s">
        <v>310</v>
      </c>
      <c r="O5" s="300"/>
      <c r="P5" s="157"/>
      <c r="Q5" s="157"/>
      <c r="R5" s="157"/>
      <c r="S5" s="157"/>
      <c r="T5" s="157"/>
      <c r="U5" s="157"/>
      <c r="V5" s="157"/>
      <c r="W5" s="157"/>
      <c r="X5" s="157"/>
      <c r="Y5" s="157"/>
      <c r="AA5" s="157"/>
      <c r="AD5" s="411" t="s">
        <v>215</v>
      </c>
    </row>
    <row r="6" spans="1:42" x14ac:dyDescent="0.2">
      <c r="A6" s="200" t="s">
        <v>0</v>
      </c>
      <c r="B6" s="289"/>
      <c r="C6" s="290">
        <v>1</v>
      </c>
      <c r="D6" s="290">
        <v>2</v>
      </c>
      <c r="E6" s="290">
        <v>3</v>
      </c>
      <c r="F6" s="290"/>
      <c r="G6" s="290"/>
      <c r="H6" s="290" t="s">
        <v>169</v>
      </c>
      <c r="I6" s="161" t="s">
        <v>170</v>
      </c>
      <c r="J6" s="292" t="s">
        <v>239</v>
      </c>
      <c r="K6" s="293" t="s">
        <v>240</v>
      </c>
      <c r="L6" s="294" t="s">
        <v>241</v>
      </c>
      <c r="M6" s="294" t="s">
        <v>242</v>
      </c>
      <c r="N6" s="295" t="s">
        <v>171</v>
      </c>
      <c r="O6" s="295" t="s">
        <v>171</v>
      </c>
      <c r="P6" s="296" t="s">
        <v>243</v>
      </c>
      <c r="Q6" s="297" t="s">
        <v>21</v>
      </c>
      <c r="R6" s="297" t="b">
        <f>OR(AND(COUNTA(B7:B12)=3,COUNTA(C7:G12)=6),AND(COUNTA(B7:B12)=4,COUNTA(C7:G12)=12),AND(COUNTA(B7:B12)=5,COUNTA(C7:G12)=20))</f>
        <v>0</v>
      </c>
      <c r="S6" s="298" t="s">
        <v>244</v>
      </c>
      <c r="T6" s="299" t="s">
        <v>245</v>
      </c>
      <c r="U6" s="300"/>
      <c r="V6" s="300"/>
      <c r="W6" s="300"/>
      <c r="X6" s="300"/>
      <c r="Y6" s="300"/>
      <c r="Z6" s="300"/>
      <c r="AA6" s="301"/>
      <c r="AD6" s="158" t="s">
        <v>302</v>
      </c>
      <c r="AE6" s="159"/>
      <c r="AF6" s="159" t="s">
        <v>231</v>
      </c>
      <c r="AG6" s="159"/>
      <c r="AH6" s="229" t="s">
        <v>232</v>
      </c>
      <c r="AI6" s="159"/>
      <c r="AJ6" s="159" t="s">
        <v>233</v>
      </c>
      <c r="AK6" s="160"/>
      <c r="AL6" s="159" t="s">
        <v>234</v>
      </c>
      <c r="AM6" s="160"/>
      <c r="AN6" s="160" t="s">
        <v>308</v>
      </c>
      <c r="AO6" s="410"/>
      <c r="AP6" s="160" t="s">
        <v>309</v>
      </c>
    </row>
    <row r="7" spans="1:42" x14ac:dyDescent="0.2">
      <c r="A7" s="200">
        <v>1</v>
      </c>
      <c r="B7" s="302"/>
      <c r="C7" s="203"/>
      <c r="D7" s="202"/>
      <c r="E7" s="202"/>
      <c r="F7" s="202"/>
      <c r="G7" s="202"/>
      <c r="H7" s="201" t="str">
        <f>(IF(D7-C8&gt;0,1)+IF(E7-C9&gt;0,1)+IF(F7-C10&gt;0,1)+IF(G7-C12&gt;0,1))&amp;"-"&amp;(IF(D7-C8&lt;0,1)+IF(E7-C9&lt;0,1)+IF(F7-C10&lt;0,1)+IF(G7-C12&lt;0,1))</f>
        <v>0-0</v>
      </c>
      <c r="I7" s="202" t="str">
        <f>IF(AND(B7&lt;&gt;"",R$6=TRUE),A$6&amp;RANK(S7,S$7:S$12,0)," ")</f>
        <v xml:space="preserve"> </v>
      </c>
      <c r="J7" s="303">
        <f>IF(AND(Q7=1,Q8=1,D7&gt;C8),1)+IF(AND(Q7=1,Q9=1,E7&gt;C9),1)+IF(AND(Q7=1,Q10=1,F7&gt;C10),1)+IF(AND(Q7=1,Q12=1,G7&gt;C12),1)+IF(AND(Q7=2,Q8=2,D7&gt;C8),1)+IF(AND(Q7=2,Q9=2,E7&gt;C9),1)+IF(AND(Q7=2,Q10=2,F7&gt;C10),1)+IF(AND(Q7=2,Q12=2,G7&gt;C12),1)+IF(AND(Q7=3,Q8=3,D7&gt;C8),1)+IF(AND(Q7=3,Q9=3,E7&gt;C9),1)+IF(AND(Q7=3,Q10=3,F7&gt;C10),1)+IF(AND(Q7=3,Q12=3,G7&gt;C12),1)</f>
        <v>0</v>
      </c>
      <c r="K7" s="304">
        <f>SUM(AND(T7=T8,D7&gt;C8),AND(T7=T9,E7&gt;C9),AND(T7=T10,F7&gt;C10),AND(T7=T12,G7&gt;C12))</f>
        <v>0</v>
      </c>
      <c r="L7" s="305">
        <f>IF(AND(Q7=1,Q8=1),D7-C8)+IF(AND(Q7=1,Q9=1),E7-C9)+IF(AND(Q7=1,Q10=1),F7-C10)+IF(AND(Q7=1,Q12=1),G7-C12)+IF(AND(Q7=2,Q8=2),D7-C8)+IF(AND(Q7=2,Q9=2),E7-C9)+IF(AND(Q7=2,Q10=2),F7-C10)+IF(AND(Q7=2,Q12=2),G7-C12)+IF(AND(Q7=3,Q8=3),D7-C8)+IF(AND(Q7=3,Q9=3),E7-C9)+IF(AND(Q7=3,Q10=3),F7-C10)+IF(AND(Q7=3,Q12=3),G7-C12)+IF(AND(Q7=4,Q8=4),D7-C8)+IF(AND(Q7=4,Q9=4),E7-C9)+IF(AND(Q7=4,Q10=4),F7-C10)+IF(AND(Q7=4,Q12=4),G7-C12)</f>
        <v>0</v>
      </c>
      <c r="M7" s="306">
        <f>SUM(AND(R7=R8,D7&gt;C8),AND(R7=R9,E7&gt;C9),AND(R7=R10,F7&gt;C10),AND(R7=R12,G7&gt;C12))</f>
        <v>0</v>
      </c>
      <c r="N7" s="354" t="str">
        <f>SUM(C7:G7)&amp;"-"&amp;SUM(C7:C12)</f>
        <v>0-0</v>
      </c>
      <c r="O7" s="355">
        <f>D7+E7+F7+G7-C8-C9-C10-C12</f>
        <v>0</v>
      </c>
      <c r="P7" s="307" t="e">
        <f>SUM(C7:G7,C7:C12)/SUM(C7:C12)</f>
        <v>#DIV/0!</v>
      </c>
      <c r="Q7" s="204">
        <f>VALUE(LEFT(H7,1))</f>
        <v>0</v>
      </c>
      <c r="R7" s="205">
        <f>Q7*100000+J7*10000+K7*1000+100*L7</f>
        <v>0</v>
      </c>
      <c r="S7" s="308">
        <f>R7+M7*0.1+IF(ISNONTEXT(B7),0,0.01)+0.0001*O7</f>
        <v>0</v>
      </c>
      <c r="T7" s="309" t="str">
        <f>Q7&amp;J7</f>
        <v>00</v>
      </c>
      <c r="U7" s="300"/>
      <c r="V7" s="300"/>
      <c r="W7" s="300"/>
      <c r="X7" s="300"/>
      <c r="Y7" s="300"/>
      <c r="Z7" s="300"/>
      <c r="AA7" s="300"/>
      <c r="AD7" s="231">
        <f t="shared" ref="AD7:AD44" si="0">SUM(AE7:AP7)</f>
        <v>0</v>
      </c>
      <c r="AE7" s="232" t="str">
        <f>IFERROR(INDEX(V!$R:$R,MATCH(AF7,V!$L:$L,0)),"")</f>
        <v/>
      </c>
      <c r="AF7" s="233" t="str">
        <f>IFERROR(LEFT($B7,(FIND(",",$B7,1)-1)),"")</f>
        <v/>
      </c>
      <c r="AG7" s="232" t="str">
        <f>IFERROR(INDEX(V!$R:$R,MATCH(AH7,V!$L:$L,0)),"")</f>
        <v/>
      </c>
      <c r="AH7" s="233" t="str">
        <f>IFERROR(MID($B7,FIND(", ",$B7)+2,256),"")</f>
        <v/>
      </c>
      <c r="AI7" s="232" t="str">
        <f>IFERROR(INDEX(V!$R:$R,MATCH(AJ7,V!$L:$L,0)),"")</f>
        <v/>
      </c>
      <c r="AJ7" s="233" t="str">
        <f>IFERROR(MID($B7,FIND("^",SUBSTITUTE($B7,", ","^",1))+2,FIND("^",SUBSTITUTE($B7,", ","^",2))-FIND("^",SUBSTITUTE($B7,", ","^",1))-2),"")</f>
        <v/>
      </c>
      <c r="AK7" s="232" t="str">
        <f>IFERROR(INDEX(V!$R:$R,MATCH(AL7,V!$L:$L,0)),"")</f>
        <v/>
      </c>
      <c r="AL7" s="233" t="str">
        <f>IFERROR(MID($B7,FIND(", ",$B7,FIND(", ",$B7,FIND(", ",$B7))+1)+2,30000),"")</f>
        <v/>
      </c>
      <c r="AM7" s="232" t="str">
        <f>IFERROR(INDEX(V!$R:$R,MATCH(AN7,V!$L:$L,0)),"")</f>
        <v/>
      </c>
      <c r="AN7" s="233" t="str">
        <f>IFERROR(MID($B7,FIND(", ",$B7,FIND(", ",$B7)+1)+2,FIND(", ",$B7,FIND(", ",$B7,FIND(", ",$B7)+1)+1)-FIND(", ",$B7,FIND(", ",$B7)+1)-2),"")</f>
        <v/>
      </c>
      <c r="AO7" s="232" t="str">
        <f>IFERROR(INDEX(V!$R:$R,MATCH(AP7,V!$L:$L,0)),"")</f>
        <v/>
      </c>
      <c r="AP7" s="233" t="str">
        <f>IFERROR(MID($B7,FIND(", ",$B7,FIND(", ",$B7,FIND(", ",$B7)+1)+1)+2,30000),"")</f>
        <v/>
      </c>
    </row>
    <row r="8" spans="1:42" x14ac:dyDescent="0.2">
      <c r="A8" s="200">
        <v>2</v>
      </c>
      <c r="B8" s="310"/>
      <c r="C8" s="202"/>
      <c r="D8" s="203"/>
      <c r="E8" s="202"/>
      <c r="F8" s="202"/>
      <c r="G8" s="202"/>
      <c r="H8" s="201" t="str">
        <f>(IF(C8-D7&gt;0,1)+IF(E8-D9&gt;0,1)+IF(F8-D10&gt;0,1)+IF(G8-D12&gt;0,1))&amp;"-"&amp;(IF(C8-D7&lt;0,1)+IF(E8-D9&lt;0,1)+IF(F8-D10&lt;0,1)+IF(G8-D12&lt;0,1))</f>
        <v>0-0</v>
      </c>
      <c r="I8" s="202" t="str">
        <f>IF(AND(B8&lt;&gt;"",R$6=TRUE),A$6&amp;RANK(S8,S$7:S$12,0)," ")</f>
        <v xml:space="preserve"> </v>
      </c>
      <c r="J8" s="311">
        <f>IF(AND(Q8=1,Q7=1,C8&gt;D7),1)+IF(AND(Q8=1,Q9=1,E8&gt;D9),1)+IF(AND(Q8=1,Q10=1,F8&gt;D10),1)+IF(AND(Q8=1,Q12=1,G8&gt;D12),1)+IF(AND(Q8=2,Q7=2,C8&gt;D7),1)+IF(AND(Q8=2,Q9=2,E8&gt;D9),1)+IF(AND(Q8=2,Q10=2,F8&gt;D10),1)+IF(AND(Q8=2,Q12=2,G8&gt;D12),1)+IF(AND(Q8=3,Q7=3,C8&gt;D7),1)+IF(AND(Q8=3,Q9=3,E8&gt;D9),1)+IF(AND(Q8=3,Q10=3,F8&gt;D10),1)+IF(AND(Q8=3,Q12=3,G8&gt;D12),1)</f>
        <v>0</v>
      </c>
      <c r="K8" s="306">
        <f>SUM(AND(T8=T7,C8&gt;D7),AND(T8=T9,E8&gt;D9),AND(T8=T10,F8&gt;D10),AND(T8=T12,G8&gt;D12))</f>
        <v>0</v>
      </c>
      <c r="L8" s="312">
        <f>IF(AND(Q8=1,Q7=1),C8-D7)+IF(AND(Q8=1,Q9=1),E8-D9)+IF(AND(Q8=1,Q10=1),F8-D10)+IF(AND(Q8=1,Q12=1),G8-D12)+IF(AND(Q8=2,Q7=2),C8-D7)+IF(AND(Q8=2,Q9=2),E8-D9)+IF(AND(Q8=2,Q10=2),F8-D10)+IF(AND(Q8=2,Q12=2),G8-D12)+IF(AND(Q8=3,Q7=3),C8-D7)+IF(AND(Q8=3,Q9=3),E8-D9)+IF(AND(Q8=3,Q10=3),F8-D10)+IF(AND(Q8=3,Q12=3),G8-D12)+IF(AND(Q8=4,Q7=4),C8-D7)+IF(AND(Q8=4,Q9=4),E8-D9)+IF(AND(Q8=4,Q10=4),F8-D10)+IF(AND(Q8=4,Q12=4),G8-D12)</f>
        <v>0</v>
      </c>
      <c r="M8" s="306">
        <f>SUM(AND(R8=R7,C8&gt;D7),AND(R8=R9,E8&gt;D9),AND(R8=R10,F8&gt;D10),AND(R8=R12,G8&gt;D12))</f>
        <v>0</v>
      </c>
      <c r="N8" s="354" t="str">
        <f>SUM(C8:G8)&amp;"-"&amp;SUM(D7:D12)</f>
        <v>0-0</v>
      </c>
      <c r="O8" s="355">
        <f>C8+E8+F8+G8-D7-D9-D10-D12</f>
        <v>0</v>
      </c>
      <c r="P8" s="307" t="e">
        <f>SUM(C8:G8,D7:D12)/SUM(D7:D12)</f>
        <v>#DIV/0!</v>
      </c>
      <c r="Q8" s="313">
        <f>VALUE(LEFT(H8,1))</f>
        <v>0</v>
      </c>
      <c r="R8" s="205">
        <f>Q8*100000+J8*10000+K8*1000+100*L8</f>
        <v>0</v>
      </c>
      <c r="S8" s="308">
        <f>R8+M8*0.1+IF(ISNONTEXT(B8),0,0.01)+0.0001*O8</f>
        <v>0</v>
      </c>
      <c r="T8" s="309" t="str">
        <f>Q8&amp;J8</f>
        <v>00</v>
      </c>
      <c r="U8" s="300"/>
      <c r="V8" s="300"/>
      <c r="W8" s="300"/>
      <c r="X8" s="300"/>
      <c r="Y8" s="300"/>
      <c r="Z8" s="300"/>
      <c r="AA8" s="307"/>
      <c r="AD8" s="231">
        <f t="shared" si="0"/>
        <v>0</v>
      </c>
      <c r="AE8" s="232" t="str">
        <f>IFERROR(INDEX(V!$R:$R,MATCH(AF8,V!$L:$L,0)),"")</f>
        <v/>
      </c>
      <c r="AF8" s="233" t="str">
        <f t="shared" ref="AF8:AF44" si="1">IFERROR(LEFT($B8,(FIND(",",$B8,1)-1)),"")</f>
        <v/>
      </c>
      <c r="AG8" s="232" t="str">
        <f>IFERROR(INDEX(V!$R:$R,MATCH(AH8,V!$L:$L,0)),"")</f>
        <v/>
      </c>
      <c r="AH8" s="233" t="str">
        <f t="shared" ref="AH8:AH44" si="2">IFERROR(MID($B8,FIND(", ",$B8)+2,256),"")</f>
        <v/>
      </c>
      <c r="AI8" s="232" t="str">
        <f>IFERROR(INDEX(V!$R:$R,MATCH(AJ8,V!$L:$L,0)),"")</f>
        <v/>
      </c>
      <c r="AJ8" s="233" t="str">
        <f t="shared" ref="AJ8:AJ44" si="3">IFERROR(MID($B8,FIND("^",SUBSTITUTE($B8,", ","^",1))+2,FIND("^",SUBSTITUTE($B8,", ","^",2))-FIND("^",SUBSTITUTE($B8,", ","^",1))-2),"")</f>
        <v/>
      </c>
      <c r="AK8" s="232" t="str">
        <f>IFERROR(INDEX(V!$R:$R,MATCH(AL8,V!$L:$L,0)),"")</f>
        <v/>
      </c>
      <c r="AL8" s="233" t="str">
        <f t="shared" ref="AL8:AL44" si="4">IFERROR(MID($B8,FIND(", ",$B8,FIND(", ",$B8,FIND(", ",$B8))+1)+2,30000),"")</f>
        <v/>
      </c>
      <c r="AM8" s="232" t="str">
        <f>IFERROR(INDEX(V!$R:$R,MATCH(AN8,V!$L:$L,0)),"")</f>
        <v/>
      </c>
      <c r="AN8" s="233" t="str">
        <f t="shared" ref="AN8:AN44" si="5">IFERROR(MID($B8,FIND(", ",$B8,FIND(", ",$B8)+1)+2,FIND(", ",$B8,FIND(", ",$B8,FIND(", ",$B8)+1)+1)-FIND(", ",$B8,FIND(", ",$B8)+1)-2),"")</f>
        <v/>
      </c>
      <c r="AO8" s="232" t="str">
        <f>IFERROR(INDEX(V!$R:$R,MATCH(AP8,V!$L:$L,0)),"")</f>
        <v/>
      </c>
      <c r="AP8" s="233" t="str">
        <f t="shared" ref="AP8:AP44" si="6">IFERROR(MID($B8,FIND(", ",$B8,FIND(", ",$B8,FIND(", ",$B8)+1)+1)+2,30000),"")</f>
        <v/>
      </c>
    </row>
    <row r="9" spans="1:42" x14ac:dyDescent="0.2">
      <c r="A9" s="200">
        <v>3</v>
      </c>
      <c r="B9" s="310"/>
      <c r="C9" s="202"/>
      <c r="D9" s="314"/>
      <c r="E9" s="203"/>
      <c r="F9" s="202"/>
      <c r="G9" s="202"/>
      <c r="H9" s="201" t="str">
        <f>(IF(C9-E7&gt;0,1)+IF(D9-E8&gt;0,1)+IF(F9-E10&gt;0,1)+IF(G9-E12&gt;0,1))&amp;"-"&amp;(IF(C9-E7&lt;0,1)+IF(D9-E8&lt;0,1)+IF(F9-E10&lt;0,1)+IF(G9-E12&lt;0,1))</f>
        <v>0-0</v>
      </c>
      <c r="I9" s="202" t="str">
        <f>IF(AND(B9&lt;&gt;"",R$6=TRUE),A$6&amp;RANK(S9,S$7:S$12,0)," ")</f>
        <v xml:space="preserve"> </v>
      </c>
      <c r="J9" s="311">
        <f>IF(AND(Q9=1,Q7=1,C9&gt;E7),1)+IF(AND(Q9=1,Q8=1,D9&gt;E8),1)+IF(AND(Q9=1,Q10=1,F9&gt;E10),1)+IF(AND(Q9=1,Q12=1,G9&gt;E12),1)+IF(AND(Q9=2,Q7=2,C9&gt;E7),1)+IF(AND(Q9=2,Q8=2,D9&gt;E8),1)+IF(AND(Q9=2,Q10=2,F9&gt;E10),1)+IF(AND(Q9=2,Q12=2,G9&gt;E12),1)+IF(AND(Q9=3,Q7=3,C9&gt;E7),1)+IF(AND(Q9=3,Q8=3,D9&gt;E8),1)+IF(AND(Q9=3,Q10=3,F9&gt;E10),1)+IF(AND(Q9=3,Q12=3,G9&gt;E12),1)</f>
        <v>0</v>
      </c>
      <c r="K9" s="306">
        <f>SUM(AND(T9=T7,C9&gt;E7),AND(T9=T8,D9&gt;E8),AND(T9=T10,F9&gt;E10),AND(T9=T12,G9&gt;E12))</f>
        <v>0</v>
      </c>
      <c r="L9" s="312">
        <f>IF(AND(Q9=1,Q7=1),C9-E7)+IF(AND(Q9=1,Q8=1),D9-E8)+IF(AND(Q9=1,Q10=1),F9-E10)+IF(AND(Q9=1,Q12=1),G9-E12)+IF(AND(Q9=2,Q7=2),C9-E7)+IF(AND(Q9=2,Q8=2),D9-E8)+IF(AND(Q9=2,Q10=2),F9-E10)+IF(AND(Q9=2,Q12=2),G9-E12)+IF(AND(Q9=3,Q7=3),C9-E7)+IF(AND(Q9=3,Q8=3),D9-E8)+IF(AND(Q9=3,Q10=3),F9-E10)+IF(AND(Q9=3,Q12=3),G9-E12)+IF(AND(Q9=4,Q7=4),C9-E7)+IF(AND(Q9=4,Q8=4),D9-E8)+IF(AND(Q9=4,Q10=4),F9-E10)+IF(AND(Q9=4,Q12=4),G9-E12)</f>
        <v>0</v>
      </c>
      <c r="M9" s="306">
        <f>SUM(AND(R9=R7,C9&gt;E7),AND(R9=R8,D9&gt;E8),AND(R9=R10,F9&gt;E10),AND(R9=R12,G9&gt;E12))</f>
        <v>0</v>
      </c>
      <c r="N9" s="354" t="str">
        <f>SUM(C9:G9)&amp;"-"&amp;SUM(E7:E12)</f>
        <v>0-0</v>
      </c>
      <c r="O9" s="355">
        <f>C9+D9+F9+G9-E7-E8-E10-E12</f>
        <v>0</v>
      </c>
      <c r="P9" s="307" t="e">
        <f>SUM(C9:G9,E7:E12)/SUM(E7:E12)</f>
        <v>#DIV/0!</v>
      </c>
      <c r="Q9" s="313">
        <f>VALUE(LEFT(H9,1))</f>
        <v>0</v>
      </c>
      <c r="R9" s="205">
        <f>Q9*100000+J9*10000+K9*1000+100*L9</f>
        <v>0</v>
      </c>
      <c r="S9" s="308">
        <f>R9+M9*0.1+IF(ISNONTEXT(B9),0,0.01)+0.0001*O9</f>
        <v>0</v>
      </c>
      <c r="T9" s="309" t="str">
        <f>Q9&amp;J9</f>
        <v>00</v>
      </c>
      <c r="U9" s="300"/>
      <c r="V9" s="300"/>
      <c r="W9" s="300"/>
      <c r="X9" s="300"/>
      <c r="Y9" s="300"/>
      <c r="Z9" s="300"/>
      <c r="AA9" s="307"/>
      <c r="AD9" s="231">
        <f t="shared" si="0"/>
        <v>0</v>
      </c>
      <c r="AE9" s="232" t="str">
        <f>IFERROR(INDEX(V!$R:$R,MATCH(AF9,V!$L:$L,0)),"")</f>
        <v/>
      </c>
      <c r="AF9" s="233" t="str">
        <f t="shared" si="1"/>
        <v/>
      </c>
      <c r="AG9" s="232" t="str">
        <f>IFERROR(INDEX(V!$R:$R,MATCH(AH9,V!$L:$L,0)),"")</f>
        <v/>
      </c>
      <c r="AH9" s="233" t="str">
        <f t="shared" si="2"/>
        <v/>
      </c>
      <c r="AI9" s="232" t="str">
        <f>IFERROR(INDEX(V!$R:$R,MATCH(AJ9,V!$L:$L,0)),"")</f>
        <v/>
      </c>
      <c r="AJ9" s="233" t="str">
        <f t="shared" si="3"/>
        <v/>
      </c>
      <c r="AK9" s="232" t="str">
        <f>IFERROR(INDEX(V!$R:$R,MATCH(AL9,V!$L:$L,0)),"")</f>
        <v/>
      </c>
      <c r="AL9" s="233" t="str">
        <f t="shared" si="4"/>
        <v/>
      </c>
      <c r="AM9" s="232" t="str">
        <f>IFERROR(INDEX(V!$R:$R,MATCH(AN9,V!$L:$L,0)),"")</f>
        <v/>
      </c>
      <c r="AN9" s="233" t="str">
        <f t="shared" si="5"/>
        <v/>
      </c>
      <c r="AO9" s="232" t="str">
        <f>IFERROR(INDEX(V!$R:$R,MATCH(AP9,V!$L:$L,0)),"")</f>
        <v/>
      </c>
      <c r="AP9" s="233" t="str">
        <f t="shared" si="6"/>
        <v/>
      </c>
    </row>
    <row r="10" spans="1:42" x14ac:dyDescent="0.2">
      <c r="A10" s="200">
        <v>4</v>
      </c>
      <c r="B10" s="315"/>
      <c r="C10" s="202"/>
      <c r="D10" s="314"/>
      <c r="E10" s="202"/>
      <c r="F10" s="203"/>
      <c r="G10" s="202"/>
      <c r="H10" s="201" t="str">
        <f>(IF(C10-F7&gt;0,1)+IF(D10-F8&gt;0,1)+IF(E10-F9&gt;0,1)+IF(G10-F12&gt;0,1))&amp;"-"&amp;(IF(C10-F7&lt;0,1)+IF(D10-F8&lt;0,1)+IF(E10-F9&lt;0,1)+IF(G10-F12&lt;0,1))</f>
        <v>0-0</v>
      </c>
      <c r="I10" s="202" t="str">
        <f>IF(AND(B10&lt;&gt;"",R$6=TRUE),A$6&amp;RANK(S10,S$7:S$12,0)," ")</f>
        <v xml:space="preserve"> </v>
      </c>
      <c r="J10" s="311">
        <f>IF(AND(Q10=1,Q7=1,C10&gt;F7),1)+IF(AND(Q10=1,Q8=1,D10&gt;F8),1)+IF(AND(Q10=1,Q9=1,E10&gt;F9),1)+IF(AND(Q10=1,Q12=1,G10&gt;F12),1)+IF(AND(Q10=2,Q7=2,C10&gt;F7),1)+IF(AND(Q10=2,Q8=2,D10&gt;F8),1)+IF(AND(Q10=2,Q9=2,E10&gt;F9),1)+IF(AND(Q10=2,Q12=2,G10&gt;F12),1)+IF(AND(Q10=3,Q7=3,C10&gt;F7),1)+IF(AND(Q10=3,Q8=3,D10&gt;F8),1)+IF(AND(Q10=3,Q9=3,E10&gt;F9),1)+IF(AND(Q10=3,Q12=3,G10&gt;F12),1)</f>
        <v>0</v>
      </c>
      <c r="K10" s="306">
        <f>SUM(AND(T10=T7,C10&gt;F7),AND(T10=T8,D10&gt;F8),AND(T10=T9,E10&gt;F9),AND(T10=T12,G10&gt;F12))</f>
        <v>0</v>
      </c>
      <c r="L10" s="312">
        <f>IF(AND(Q10=1,Q7=1),C10-F7)+IF(AND(Q10=1,Q8=1),D10-F8)+IF(AND(Q10=1,Q9=1),E10-F9)+IF(AND(Q10=1,Q12=1),G10-F12)+IF(AND(Q10=2,Q7=2),C10-F7)+IF(AND(Q10=2,Q8=2),D10-F8)+IF(AND(Q10=2,Q9=2),E10-F9)+IF(AND(Q10=2,Q12=2),G10-F12)+IF(AND(Q10=3,Q7=3),C10-F7)+IF(AND(Q10=3,Q8=3),D10-F8)+IF(AND(Q10=3,Q9=3),E10-F9)+IF(AND(Q10=3,Q12=3),G10-F12)+IF(AND(Q10=4,Q7=4),C10-F7)+IF(AND(Q10=4,Q8=4),D10-F8)+IF(AND(Q10=4,Q9=4),E10-F9)+IF(AND(Q10=4,Q12=4),G10-F12)</f>
        <v>0</v>
      </c>
      <c r="M10" s="306">
        <f>SUM(AND(R10=R7,C10&gt;F7),AND(R10=R8,D10&gt;F8),AND(R10=R9,E10&gt;F9),AND(R10=R12,G10&gt;F12))</f>
        <v>0</v>
      </c>
      <c r="N10" s="354" t="str">
        <f>SUM(C10:G10)&amp;"-"&amp;SUM(F7:F12)</f>
        <v>0-0</v>
      </c>
      <c r="O10" s="355">
        <f>C10+D10+E10+G10-F7-F8-F9-F12</f>
        <v>0</v>
      </c>
      <c r="P10" s="307" t="e">
        <f>SUM(C10:G10,F7:F12)/SUM(F7:F12)</f>
        <v>#DIV/0!</v>
      </c>
      <c r="Q10" s="313">
        <f>VALUE(LEFT(H10,1))</f>
        <v>0</v>
      </c>
      <c r="R10" s="205">
        <f>Q10*100000+J10*10000+K10*1000+100*L10</f>
        <v>0</v>
      </c>
      <c r="S10" s="308">
        <f>R10+M10*0.1+IF(ISNONTEXT(B10),0,0.01)+0.0001*O10</f>
        <v>0</v>
      </c>
      <c r="T10" s="309" t="str">
        <f>Q10&amp;J10</f>
        <v>00</v>
      </c>
      <c r="U10" s="300"/>
      <c r="V10" s="300"/>
      <c r="W10" s="300"/>
      <c r="X10" s="300"/>
      <c r="Y10" s="300"/>
      <c r="Z10" s="300"/>
      <c r="AA10" s="307"/>
      <c r="AD10" s="231">
        <f t="shared" si="0"/>
        <v>0</v>
      </c>
      <c r="AE10" s="232" t="str">
        <f>IFERROR(INDEX(V!$R:$R,MATCH(AF10,V!$L:$L,0)),"")</f>
        <v/>
      </c>
      <c r="AF10" s="233" t="str">
        <f t="shared" si="1"/>
        <v/>
      </c>
      <c r="AG10" s="232" t="str">
        <f>IFERROR(INDEX(V!$R:$R,MATCH(AH10,V!$L:$L,0)),"")</f>
        <v/>
      </c>
      <c r="AH10" s="233" t="str">
        <f t="shared" si="2"/>
        <v/>
      </c>
      <c r="AI10" s="232" t="str">
        <f>IFERROR(INDEX(V!$R:$R,MATCH(AJ10,V!$L:$L,0)),"")</f>
        <v/>
      </c>
      <c r="AJ10" s="233" t="str">
        <f t="shared" si="3"/>
        <v/>
      </c>
      <c r="AK10" s="232" t="str">
        <f>IFERROR(INDEX(V!$R:$R,MATCH(AL10,V!$L:$L,0)),"")</f>
        <v/>
      </c>
      <c r="AL10" s="233" t="str">
        <f t="shared" si="4"/>
        <v/>
      </c>
      <c r="AM10" s="232" t="str">
        <f>IFERROR(INDEX(V!$R:$R,MATCH(AN10,V!$L:$L,0)),"")</f>
        <v/>
      </c>
      <c r="AN10" s="233" t="str">
        <f t="shared" si="5"/>
        <v/>
      </c>
      <c r="AO10" s="232" t="str">
        <f>IFERROR(INDEX(V!$R:$R,MATCH(AP10,V!$L:$L,0)),"")</f>
        <v/>
      </c>
      <c r="AP10" s="233" t="str">
        <f t="shared" si="6"/>
        <v/>
      </c>
    </row>
    <row r="11" spans="1:42" x14ac:dyDescent="0.2">
      <c r="A11" s="200">
        <v>5</v>
      </c>
      <c r="B11" s="315"/>
      <c r="C11" s="202"/>
      <c r="D11" s="202"/>
      <c r="E11" s="202"/>
      <c r="F11" s="202"/>
      <c r="G11" s="203"/>
      <c r="H11" s="201" t="str">
        <f>(IF(C12-G7&gt;0,1)+IF(D12-G8&gt;0,1)+IF(E12-G9&gt;0,1)+IF(F12-G10&gt;0,1))&amp;"-"&amp;(IF(C12-G7&lt;0,1)+IF(D12-G8&lt;0,1)+IF(E12-G9&lt;0,1)+IF(F12-G10&lt;0,1))</f>
        <v>0-0</v>
      </c>
      <c r="I11" s="202" t="str">
        <f>IF(AND(B12&lt;&gt;"",R$6=TRUE),A$6&amp;RANK(S12,S$7:S$12,0)," ")</f>
        <v xml:space="preserve"> </v>
      </c>
      <c r="J11" s="311">
        <f>IF(AND(Q12=1,Q7=1,C12&gt;G7),1)+IF(AND(Q12=1,Q8=1,D12&gt;G8),1)+IF(AND(Q12=1,Q9=1,E12&gt;G9),1)+IF(AND(Q12=1,Q10=1,F12&gt;G10),1)+IF(AND(Q12=2,Q7=2,C12&gt;G7),1)+IF(AND(Q12=2,Q8=2,D12&gt;G8),1)+IF(AND(Q12=2,Q9=2,E12&gt;G9),1)+IF(AND(Q12=2,Q10=2,F12&gt;G10),1)+IF(AND(Q12=3,Q7=3,C12&gt;G7),1)+IF(AND(Q12=3,Q8=3,D12&gt;G8),1)+IF(AND(Q12=3,Q9=3,E12&gt;G9),1)+IF(AND(Q12=3,Q10=3,F12&gt;G10),1)</f>
        <v>0</v>
      </c>
      <c r="K11" s="306">
        <f>SUM(AND(T12=T7,C12&gt;G7),AND(T12=T8,D12&gt;G8),AND(T12=T9,E12&gt;G9),AND(T12=T10,F12&gt;G10))</f>
        <v>0</v>
      </c>
      <c r="L11" s="312">
        <f>IF(AND(Q12=1,Q7=1),C12-G7)+IF(AND(Q12=1,Q8=1),D12-G8)+IF(AND(Q12=1,Q9=1),E12-G9)+IF(AND(Q12=1,Q10=1),F12-G10)+IF(AND(Q12=2,Q7=2),C12-G7)+IF(AND(Q12=2,Q8=2),D12-G8)+IF(AND(Q12=2,Q9=2),E12-G9)+IF(AND(Q12=2,Q10=2),F12-G10)+IF(AND(Q12=3,Q7=3),C12-G7)+IF(AND(Q12=3,Q8=3),D12-G8)+IF(AND(Q12=3,Q9=3),E12-G9)+IF(AND(Q12=3,Q10=3),F12-G10)+IF(AND(Q12=4,Q7=4),C12-G7)+IF(AND(Q12=4,Q8=4),D12-G8)+IF(AND(Q12=4,Q9=4),E12-G9)+IF(AND(Q12=4,Q10=4),F12-G10)</f>
        <v>0</v>
      </c>
      <c r="M11" s="306">
        <f>SUM(AND(R12=R7,C12&gt;G7),AND(R12=R8,D12&gt;G8),AND(R12=R9,E12&gt;G9),AND(R12=R10,F12&gt;G10))</f>
        <v>0</v>
      </c>
      <c r="N11" s="354" t="str">
        <f>SUM(C12:G12)&amp;"-"&amp;SUM(G7:G12)</f>
        <v>0-0</v>
      </c>
      <c r="O11" s="355">
        <f>C12+D12+E12+F12-G7-G8-G9-G10</f>
        <v>0</v>
      </c>
      <c r="P11" s="307" t="e">
        <f>SUM(C12:G12,G7:G12)/SUM(G7:G12)</f>
        <v>#DIV/0!</v>
      </c>
      <c r="Q11" s="313" t="e">
        <f>VALUE(LEFT(H12,1))</f>
        <v>#VALUE!</v>
      </c>
      <c r="R11" s="205">
        <f>Q12*100000+J12*10000+K12*1000+100*L12</f>
        <v>0</v>
      </c>
      <c r="S11" s="308" t="e">
        <f>R12+M12*0.1+IF(ISNONTEXT(B12),0,0.01)+0.0001*O12</f>
        <v>#VALUE!</v>
      </c>
      <c r="T11" s="309" t="str">
        <f>Q12&amp;J12</f>
        <v/>
      </c>
      <c r="U11" s="300"/>
      <c r="V11" s="300"/>
      <c r="W11" s="300"/>
      <c r="X11" s="300"/>
      <c r="Y11" s="300"/>
      <c r="Z11" s="300"/>
      <c r="AA11" s="307"/>
      <c r="AD11" s="231">
        <f>SUM(AE12:AP12)</f>
        <v>0</v>
      </c>
      <c r="AE11" s="232" t="str">
        <f>IFERROR(INDEX(V!$R:$R,MATCH(AF12,V!$L:$L,0)),"")</f>
        <v/>
      </c>
      <c r="AF11" s="233" t="str">
        <f>IFERROR(LEFT($B12,(FIND(",",$B12,1)-1)),"")</f>
        <v/>
      </c>
      <c r="AG11" s="232" t="str">
        <f>IFERROR(INDEX(V!$R:$R,MATCH(AH12,V!$L:$L,0)),"")</f>
        <v/>
      </c>
      <c r="AH11" s="233" t="str">
        <f>IFERROR(MID($B12,FIND(", ",$B12)+2,256),"")</f>
        <v/>
      </c>
      <c r="AI11" s="232" t="str">
        <f>IFERROR(INDEX(V!$R:$R,MATCH(AJ12,V!$L:$L,0)),"")</f>
        <v/>
      </c>
      <c r="AJ11" s="233" t="str">
        <f>IFERROR(MID($B12,FIND("^",SUBSTITUTE($B12,", ","^",1))+2,FIND("^",SUBSTITUTE($B12,", ","^",2))-FIND("^",SUBSTITUTE($B12,", ","^",1))-2),"")</f>
        <v/>
      </c>
      <c r="AK11" s="232" t="str">
        <f>IFERROR(INDEX(V!$R:$R,MATCH(AL12,V!$L:$L,0)),"")</f>
        <v/>
      </c>
      <c r="AL11" s="233" t="str">
        <f>IFERROR(MID($B12,FIND(", ",$B12,FIND(", ",$B12,FIND(", ",$B12))+1)+2,30000),"")</f>
        <v/>
      </c>
      <c r="AM11" s="232" t="str">
        <f>IFERROR(INDEX(V!$R:$R,MATCH(AN12,V!$L:$L,0)),"")</f>
        <v/>
      </c>
      <c r="AN11" s="233" t="str">
        <f>IFERROR(MID($B12,FIND(", ",$B12,FIND(", ",$B12)+1)+2,FIND(", ",$B12,FIND(", ",$B12,FIND(", ",$B12)+1)+1)-FIND(", ",$B12,FIND(", ",$B12)+1)-2),"")</f>
        <v/>
      </c>
      <c r="AO11" s="232" t="str">
        <f>IFERROR(INDEX(V!$R:$R,MATCH(AP12,V!$L:$L,0)),"")</f>
        <v/>
      </c>
      <c r="AP11" s="233" t="str">
        <f>IFERROR(MID($B12,FIND(", ",$B12,FIND(", ",$B12,FIND(", ",$B12)+1)+1)+2,30000),"")</f>
        <v/>
      </c>
    </row>
    <row r="12" spans="1:42" x14ac:dyDescent="0.2">
      <c r="A12" s="316"/>
      <c r="B12" s="317"/>
      <c r="C12" s="318"/>
      <c r="D12" s="319"/>
      <c r="E12" s="320"/>
      <c r="F12" s="320"/>
      <c r="G12" s="321"/>
      <c r="H12" s="322"/>
      <c r="I12" s="323"/>
      <c r="J12" s="300"/>
      <c r="K12" s="300"/>
      <c r="L12" s="300"/>
      <c r="M12" s="300"/>
      <c r="N12" s="356"/>
      <c r="O12" s="356"/>
      <c r="P12" s="300"/>
      <c r="Q12" s="300"/>
      <c r="R12" s="324" t="s">
        <v>246</v>
      </c>
      <c r="S12" s="300"/>
      <c r="T12" s="300"/>
      <c r="U12" s="300"/>
      <c r="V12" s="300"/>
      <c r="W12" s="300"/>
      <c r="X12" s="300"/>
      <c r="Y12" s="300"/>
      <c r="Z12" s="300"/>
      <c r="AA12" s="307"/>
      <c r="AD12" s="231">
        <f t="shared" si="0"/>
        <v>0</v>
      </c>
      <c r="AE12" s="232" t="str">
        <f>IFERROR(INDEX(V!$R:$R,MATCH(AF12,V!$L:$L,0)),"")</f>
        <v/>
      </c>
      <c r="AF12" s="233" t="str">
        <f t="shared" si="1"/>
        <v/>
      </c>
      <c r="AG12" s="232" t="str">
        <f>IFERROR(INDEX(V!$R:$R,MATCH(AH12,V!$L:$L,0)),"")</f>
        <v/>
      </c>
      <c r="AH12" s="233" t="str">
        <f t="shared" si="2"/>
        <v/>
      </c>
      <c r="AI12" s="232" t="str">
        <f>IFERROR(INDEX(V!$R:$R,MATCH(AJ12,V!$L:$L,0)),"")</f>
        <v/>
      </c>
      <c r="AJ12" s="233" t="str">
        <f t="shared" si="3"/>
        <v/>
      </c>
      <c r="AK12" s="232" t="str">
        <f>IFERROR(INDEX(V!$R:$R,MATCH(AL12,V!$L:$L,0)),"")</f>
        <v/>
      </c>
      <c r="AL12" s="233" t="str">
        <f t="shared" si="4"/>
        <v/>
      </c>
      <c r="AM12" s="232" t="str">
        <f>IFERROR(INDEX(V!$R:$R,MATCH(AN12,V!$L:$L,0)),"")</f>
        <v/>
      </c>
      <c r="AN12" s="233" t="str">
        <f t="shared" si="5"/>
        <v/>
      </c>
      <c r="AO12" s="232" t="str">
        <f>IFERROR(INDEX(V!$R:$R,MATCH(AP12,V!$L:$L,0)),"")</f>
        <v/>
      </c>
      <c r="AP12" s="233" t="str">
        <f t="shared" si="6"/>
        <v/>
      </c>
    </row>
    <row r="13" spans="1:42" x14ac:dyDescent="0.2">
      <c r="A13" s="200" t="s">
        <v>1</v>
      </c>
      <c r="B13" s="325"/>
      <c r="C13" s="290">
        <v>1</v>
      </c>
      <c r="D13" s="290">
        <v>2</v>
      </c>
      <c r="E13" s="290">
        <v>3</v>
      </c>
      <c r="F13" s="290"/>
      <c r="G13" s="290"/>
      <c r="H13" s="291" t="s">
        <v>169</v>
      </c>
      <c r="I13" s="291" t="s">
        <v>170</v>
      </c>
      <c r="J13" s="326" t="s">
        <v>239</v>
      </c>
      <c r="K13" s="327" t="s">
        <v>240</v>
      </c>
      <c r="L13" s="328" t="s">
        <v>241</v>
      </c>
      <c r="M13" s="328" t="s">
        <v>242</v>
      </c>
      <c r="N13" s="295" t="s">
        <v>171</v>
      </c>
      <c r="O13" s="295" t="s">
        <v>171</v>
      </c>
      <c r="P13" s="296" t="s">
        <v>243</v>
      </c>
      <c r="Q13" s="329" t="s">
        <v>21</v>
      </c>
      <c r="R13" s="329" t="b">
        <f>OR(AND(COUNTA(B14:B18)=3,COUNTA(C14:G18)=6),AND(COUNTA(B14:B18)=4,COUNTA(C14:G18)=12),AND(COUNTA(B14:B18)=5,COUNTA(C14:G18)=20))</f>
        <v>0</v>
      </c>
      <c r="S13" s="330" t="s">
        <v>244</v>
      </c>
      <c r="T13" s="331" t="s">
        <v>245</v>
      </c>
      <c r="U13" s="300"/>
      <c r="V13" s="300"/>
      <c r="W13" s="300"/>
      <c r="X13" s="300"/>
      <c r="Y13" s="300"/>
      <c r="Z13" s="300"/>
      <c r="AA13" s="307"/>
      <c r="AD13" s="231">
        <f t="shared" si="0"/>
        <v>0</v>
      </c>
      <c r="AE13" s="232" t="str">
        <f>IFERROR(INDEX(V!$R:$R,MATCH(AF13,V!$L:$L,0)),"")</f>
        <v/>
      </c>
      <c r="AF13" s="233" t="str">
        <f t="shared" si="1"/>
        <v/>
      </c>
      <c r="AG13" s="232" t="str">
        <f>IFERROR(INDEX(V!$R:$R,MATCH(AH13,V!$L:$L,0)),"")</f>
        <v/>
      </c>
      <c r="AH13" s="233" t="str">
        <f t="shared" si="2"/>
        <v/>
      </c>
      <c r="AI13" s="232" t="str">
        <f>IFERROR(INDEX(V!$R:$R,MATCH(AJ13,V!$L:$L,0)),"")</f>
        <v/>
      </c>
      <c r="AJ13" s="233" t="str">
        <f t="shared" si="3"/>
        <v/>
      </c>
      <c r="AK13" s="232" t="str">
        <f>IFERROR(INDEX(V!$R:$R,MATCH(AL13,V!$L:$L,0)),"")</f>
        <v/>
      </c>
      <c r="AL13" s="233" t="str">
        <f t="shared" si="4"/>
        <v/>
      </c>
      <c r="AM13" s="232" t="str">
        <f>IFERROR(INDEX(V!$R:$R,MATCH(AN13,V!$L:$L,0)),"")</f>
        <v/>
      </c>
      <c r="AN13" s="233" t="str">
        <f t="shared" si="5"/>
        <v/>
      </c>
      <c r="AO13" s="232" t="str">
        <f>IFERROR(INDEX(V!$R:$R,MATCH(AP13,V!$L:$L,0)),"")</f>
        <v/>
      </c>
      <c r="AP13" s="233" t="str">
        <f t="shared" si="6"/>
        <v/>
      </c>
    </row>
    <row r="14" spans="1:42" x14ac:dyDescent="0.2">
      <c r="A14" s="200">
        <v>1</v>
      </c>
      <c r="B14" s="332"/>
      <c r="C14" s="203"/>
      <c r="D14" s="202"/>
      <c r="E14" s="202"/>
      <c r="F14" s="202"/>
      <c r="G14" s="202"/>
      <c r="H14" s="201" t="str">
        <f>(IF(D14-C15&gt;0,1)+IF(E14-C16&gt;0,1)+IF(F14-C17&gt;0,1)+IF(G14-C18&gt;0,1))&amp;"-"&amp;(IF(D14-C15&lt;0,1)+IF(E14-C16&lt;0,1)+IF(F14-C17&lt;0,1)+IF(G14-C18&lt;0,1))</f>
        <v>0-0</v>
      </c>
      <c r="I14" s="202" t="str">
        <f>IF(AND(B14&lt;&gt;"",R$6=TRUE),A$13&amp;RANK(S14,S$14:S$18,0)," ")</f>
        <v xml:space="preserve"> </v>
      </c>
      <c r="J14" s="303">
        <f>IF(AND(Q14=1,Q15=1,D14&gt;C15),1)+IF(AND(Q14=1,Q16=1,E14&gt;C16),1)+IF(AND(Q14=1,Q17=1,F14&gt;C17),1)+IF(AND(Q14=1,Q18=1,G14&gt;C18),1)+IF(AND(Q14=2,Q15=2,D14&gt;C15),1)+IF(AND(Q14=2,Q16=2,E14&gt;C16),1)+IF(AND(Q14=2,Q17=2,F14&gt;C17),1)+IF(AND(Q14=2,Q18=2,G14&gt;C18),1)+IF(AND(Q14=3,Q15=3,D14&gt;C15),1)+IF(AND(Q14=3,Q16=3,E14&gt;C16),1)+IF(AND(Q14=3,Q17=3,F14&gt;C17),1)+IF(AND(Q14=3,Q18=3,G14&gt;C18),1)</f>
        <v>0</v>
      </c>
      <c r="K14" s="304">
        <f>SUM(AND(T14=T15,D14&gt;C15),AND(T14=T16,E14&gt;C16),AND(T14=T17,F14&gt;C17),AND(T14=T18,G14&gt;C18))</f>
        <v>0</v>
      </c>
      <c r="L14" s="305">
        <f>IF(AND(Q14=1,Q15=1),D14-C15)+IF(AND(Q14=1,Q16=1),E14-C16)+IF(AND(Q14=1,Q17=1),F14-C17)+IF(AND(Q14=1,Q18=1),G14-C18)+IF(AND(Q14=2,Q15=2),D14-C15)+IF(AND(Q14=2,Q16=2),E14-C16)+IF(AND(Q14=2,Q17=2),F14-C17)+IF(AND(Q14=2,Q18=2),G14-C18)+IF(AND(Q14=3,Q15=3),D14-C15)+IF(AND(Q14=3,Q16=3),E14-C16)+IF(AND(Q14=3,Q17=3),F14-C17)+IF(AND(Q14=3,Q18=3),G14-C18)+IF(AND(Q14=4,Q15=4),D14-C15)+IF(AND(Q14=4,Q16=4),E14-C16)+IF(AND(Q14=4,Q17=4),F14-C17)+IF(AND(Q14=4,Q18=4),G14-C18)</f>
        <v>0</v>
      </c>
      <c r="M14" s="306">
        <f>SUM(AND(R14=R15,D14&gt;C15),AND(R14=R16,E14&gt;C16),AND(R14=R17,F14&gt;C17),AND(R14=R18,G14&gt;C18))</f>
        <v>0</v>
      </c>
      <c r="N14" s="354" t="str">
        <f>SUM(C14:G14)&amp;"-"&amp;SUM(C14:C18)</f>
        <v>0-0</v>
      </c>
      <c r="O14" s="355">
        <f>D14+E14+F14+G14-C15-C16-C17-C18</f>
        <v>0</v>
      </c>
      <c r="P14" s="307" t="e">
        <f>SUM(C14:G14,C14:C18)/SUM(C14:C18)</f>
        <v>#DIV/0!</v>
      </c>
      <c r="Q14" s="204">
        <f>VALUE(LEFT(H14,1))</f>
        <v>0</v>
      </c>
      <c r="R14" s="205">
        <f>Q14*100000+J14*10000+K14*1000+100*L14</f>
        <v>0</v>
      </c>
      <c r="S14" s="308">
        <f>R14+M14*0.1+IF(ISNONTEXT(B14),0,0.01)+0.0001*O14</f>
        <v>0</v>
      </c>
      <c r="T14" s="309" t="str">
        <f>Q14&amp;J14</f>
        <v>00</v>
      </c>
      <c r="U14" s="300"/>
      <c r="V14" s="300"/>
      <c r="W14" s="300"/>
      <c r="X14" s="300"/>
      <c r="Y14" s="300"/>
      <c r="Z14" s="300"/>
      <c r="AA14" s="307"/>
      <c r="AD14" s="231">
        <f t="shared" si="0"/>
        <v>0</v>
      </c>
      <c r="AE14" s="232" t="str">
        <f>IFERROR(INDEX(V!$R:$R,MATCH(AF14,V!$L:$L,0)),"")</f>
        <v/>
      </c>
      <c r="AF14" s="233" t="str">
        <f t="shared" si="1"/>
        <v/>
      </c>
      <c r="AG14" s="232" t="str">
        <f>IFERROR(INDEX(V!$R:$R,MATCH(AH14,V!$L:$L,0)),"")</f>
        <v/>
      </c>
      <c r="AH14" s="233" t="str">
        <f t="shared" si="2"/>
        <v/>
      </c>
      <c r="AI14" s="232" t="str">
        <f>IFERROR(INDEX(V!$R:$R,MATCH(AJ14,V!$L:$L,0)),"")</f>
        <v/>
      </c>
      <c r="AJ14" s="233" t="str">
        <f t="shared" si="3"/>
        <v/>
      </c>
      <c r="AK14" s="232" t="str">
        <f>IFERROR(INDEX(V!$R:$R,MATCH(AL14,V!$L:$L,0)),"")</f>
        <v/>
      </c>
      <c r="AL14" s="233" t="str">
        <f t="shared" si="4"/>
        <v/>
      </c>
      <c r="AM14" s="232" t="str">
        <f>IFERROR(INDEX(V!$R:$R,MATCH(AN14,V!$L:$L,0)),"")</f>
        <v/>
      </c>
      <c r="AN14" s="233" t="str">
        <f t="shared" si="5"/>
        <v/>
      </c>
      <c r="AO14" s="232" t="str">
        <f>IFERROR(INDEX(V!$R:$R,MATCH(AP14,V!$L:$L,0)),"")</f>
        <v/>
      </c>
      <c r="AP14" s="233" t="str">
        <f t="shared" si="6"/>
        <v/>
      </c>
    </row>
    <row r="15" spans="1:42" x14ac:dyDescent="0.2">
      <c r="A15" s="200">
        <v>2</v>
      </c>
      <c r="B15" s="302"/>
      <c r="C15" s="202"/>
      <c r="D15" s="203"/>
      <c r="E15" s="202"/>
      <c r="F15" s="202"/>
      <c r="G15" s="202"/>
      <c r="H15" s="201" t="str">
        <f>(IF(C15-D14&gt;0,1)+IF(E15-D16&gt;0,1)+IF(F15-D17&gt;0,1)+IF(G15-D18&gt;0,1))&amp;"-"&amp;(IF(C15-D14&lt;0,1)+IF(E15-D16&lt;0,1)+IF(F15-D17&lt;0,1)+IF(G15-D18&lt;0,1))</f>
        <v>0-0</v>
      </c>
      <c r="I15" s="202" t="str">
        <f>IF(AND(B15&lt;&gt;"",R$6=TRUE),A$13&amp;RANK(S15,S$14:S$18,0)," ")</f>
        <v xml:space="preserve"> </v>
      </c>
      <c r="J15" s="311">
        <f>IF(AND(Q15=1,Q14=1,C15&gt;D14),1)+IF(AND(Q15=1,Q16=1,E15&gt;D16),1)+IF(AND(Q15=1,Q17=1,F15&gt;D17),1)+IF(AND(Q15=1,Q18=1,G15&gt;D18),1)+IF(AND(Q15=2,Q14=2,C15&gt;D14),1)+IF(AND(Q15=2,Q16=2,E15&gt;D16),1)+IF(AND(Q15=2,Q17=2,F15&gt;D17),1)+IF(AND(Q15=2,Q18=2,G15&gt;D18),1)+IF(AND(Q15=3,Q14=3,C15&gt;D14),1)+IF(AND(Q15=3,Q16=3,E15&gt;D16),1)+IF(AND(Q15=3,Q17=3,F15&gt;D17),1)+IF(AND(Q15=3,Q18=3,G15&gt;D18),1)</f>
        <v>0</v>
      </c>
      <c r="K15" s="306">
        <f>SUM(AND(T15=T14,C15&gt;D14),AND(T15=T16,E15&gt;D16),AND(T15=T17,F15&gt;D17),AND(T15=T18,G15&gt;D18))</f>
        <v>0</v>
      </c>
      <c r="L15" s="312">
        <f>IF(AND(Q15=1,Q14=1),C15-D14)+IF(AND(Q15=1,Q16=1),E15-D16)+IF(AND(Q15=1,Q17=1),F15-D17)+IF(AND(Q15=1,Q18=1),G15-D18)+IF(AND(Q15=2,Q14=2),C15-D14)+IF(AND(Q15=2,Q16=2),E15-D16)+IF(AND(Q15=2,Q17=2),F15-D17)+IF(AND(Q15=2,Q18=2),G15-D18)+IF(AND(Q15=3,Q14=3),C15-D14)+IF(AND(Q15=3,Q16=3),E15-D16)+IF(AND(Q15=3,Q17=3),F15-D17)+IF(AND(Q15=3,Q18=3),G15-D18)+IF(AND(Q15=4,Q14=4),C15-D14)+IF(AND(Q15=4,Q16=4),E15-D16)+IF(AND(Q15=4,Q17=4),F15-D17)+IF(AND(Q15=4,Q18=4),G15-D18)</f>
        <v>0</v>
      </c>
      <c r="M15" s="306">
        <f>SUM(AND(R15=R14,C15&gt;D14),AND(R15=R16,E15&gt;D16),AND(R15=R17,F15&gt;D17),AND(R15=R18,G15&gt;D18))</f>
        <v>0</v>
      </c>
      <c r="N15" s="354" t="str">
        <f>SUM(C15:G15)&amp;"-"&amp;SUM(D14:D18)</f>
        <v>0-0</v>
      </c>
      <c r="O15" s="355">
        <f>C15+E15+F15+G15-D14-D16-D17-D18</f>
        <v>0</v>
      </c>
      <c r="P15" s="307" t="e">
        <f>SUM(C15:G15,D14:D18)/SUM(D14:D18)</f>
        <v>#DIV/0!</v>
      </c>
      <c r="Q15" s="313">
        <f>VALUE(LEFT(H15,1))</f>
        <v>0</v>
      </c>
      <c r="R15" s="205">
        <f>Q15*100000+J15*10000+K15*1000+100*L15</f>
        <v>0</v>
      </c>
      <c r="S15" s="308">
        <f>R15+M15*0.1+IF(ISNONTEXT(B15),0,0.01)+0.0001*O15</f>
        <v>0</v>
      </c>
      <c r="T15" s="309" t="str">
        <f>Q15&amp;J15</f>
        <v>00</v>
      </c>
      <c r="U15" s="300"/>
      <c r="V15" s="300"/>
      <c r="W15" s="300"/>
      <c r="X15" s="300"/>
      <c r="Y15" s="300"/>
      <c r="Z15" s="300"/>
      <c r="AA15" s="307"/>
      <c r="AD15" s="231">
        <f t="shared" si="0"/>
        <v>0</v>
      </c>
      <c r="AE15" s="232" t="str">
        <f>IFERROR(INDEX(V!$R:$R,MATCH(AF15,V!$L:$L,0)),"")</f>
        <v/>
      </c>
      <c r="AF15" s="233" t="str">
        <f t="shared" si="1"/>
        <v/>
      </c>
      <c r="AG15" s="232" t="str">
        <f>IFERROR(INDEX(V!$R:$R,MATCH(AH15,V!$L:$L,0)),"")</f>
        <v/>
      </c>
      <c r="AH15" s="233" t="str">
        <f t="shared" si="2"/>
        <v/>
      </c>
      <c r="AI15" s="232" t="str">
        <f>IFERROR(INDEX(V!$R:$R,MATCH(AJ15,V!$L:$L,0)),"")</f>
        <v/>
      </c>
      <c r="AJ15" s="233" t="str">
        <f t="shared" si="3"/>
        <v/>
      </c>
      <c r="AK15" s="232" t="str">
        <f>IFERROR(INDEX(V!$R:$R,MATCH(AL15,V!$L:$L,0)),"")</f>
        <v/>
      </c>
      <c r="AL15" s="233" t="str">
        <f t="shared" si="4"/>
        <v/>
      </c>
      <c r="AM15" s="232" t="str">
        <f>IFERROR(INDEX(V!$R:$R,MATCH(AN15,V!$L:$L,0)),"")</f>
        <v/>
      </c>
      <c r="AN15" s="233" t="str">
        <f t="shared" si="5"/>
        <v/>
      </c>
      <c r="AO15" s="232" t="str">
        <f>IFERROR(INDEX(V!$R:$R,MATCH(AP15,V!$L:$L,0)),"")</f>
        <v/>
      </c>
      <c r="AP15" s="233" t="str">
        <f t="shared" si="6"/>
        <v/>
      </c>
    </row>
    <row r="16" spans="1:42" x14ac:dyDescent="0.2">
      <c r="A16" s="200">
        <v>3</v>
      </c>
      <c r="B16" s="310"/>
      <c r="C16" s="202"/>
      <c r="D16" s="314"/>
      <c r="E16" s="203"/>
      <c r="F16" s="202"/>
      <c r="G16" s="202"/>
      <c r="H16" s="201" t="str">
        <f>(IF(C16-E14&gt;0,1)+IF(D16-E15&gt;0,1)+IF(F16-E17&gt;0,1)+IF(G16-E18&gt;0,1))&amp;"-"&amp;(IF(C16-E14&lt;0,1)+IF(D16-E15&lt;0,1)+IF(F16-E17&lt;0,1)+IF(G16-E18&lt;0,1))</f>
        <v>0-0</v>
      </c>
      <c r="I16" s="202" t="str">
        <f>IF(AND(B16&lt;&gt;"",R$6=TRUE),A$13&amp;RANK(S16,S$14:S$18,0)," ")</f>
        <v xml:space="preserve"> </v>
      </c>
      <c r="J16" s="311">
        <f>IF(AND(Q16=1,Q14=1,C16&gt;E14),1)+IF(AND(Q16=1,Q15=1,D16&gt;E15),1)+IF(AND(Q16=1,Q17=1,F16&gt;E17),1)+IF(AND(Q16=1,Q18=1,G16&gt;E18),1)+IF(AND(Q16=2,Q14=2,C16&gt;E14),1)+IF(AND(Q16=2,Q15=2,D16&gt;E15),1)+IF(AND(Q16=2,Q17=2,F16&gt;E17),1)+IF(AND(Q16=2,Q18=2,G16&gt;E18),1)+IF(AND(Q16=3,Q14=3,C16&gt;E14),1)+IF(AND(Q16=3,Q15=3,D16&gt;E15),1)+IF(AND(Q16=3,Q17=3,F16&gt;E17),1)+IF(AND(Q16=3,Q18=3,G16&gt;E18),1)</f>
        <v>0</v>
      </c>
      <c r="K16" s="306">
        <f>SUM(AND(T16=T14,C16&gt;E14),AND(T16=T15,D16&gt;E15),AND(T16=T17,F16&gt;E17),AND(T16=T18,G16&gt;E18))</f>
        <v>0</v>
      </c>
      <c r="L16" s="312">
        <f>IF(AND(Q16=1,Q14=1),C16-E14)+IF(AND(Q16=1,Q15=1),D16-E15)+IF(AND(Q16=1,Q17=1),F16-E17)+IF(AND(Q16=1,Q18=1),G16-E18)+IF(AND(Q16=2,Q14=2),C16-E14)+IF(AND(Q16=2,Q15=2),D16-E15)+IF(AND(Q16=2,Q17=2),F16-E17)+IF(AND(Q16=2,Q18=2),G16-E18)+IF(AND(Q16=3,Q14=3),C16-E14)+IF(AND(Q16=3,Q15=3),D16-E15)+IF(AND(Q16=3,Q17=3),F16-E17)+IF(AND(Q16=3,Q18=3),G16-E18)+IF(AND(Q16=4,Q14=4),C16-E14)+IF(AND(Q16=4,Q15=4),D16-E15)+IF(AND(Q16=4,Q17=4),F16-E17)+IF(AND(Q16=4,Q18=4),G16-E18)</f>
        <v>0</v>
      </c>
      <c r="M16" s="306">
        <f>SUM(AND(R16=R14,C16&gt;E14),AND(R16=R15,D16&gt;E15),AND(R16=R17,F16&gt;E17),AND(R16=R18,G16&gt;E18))</f>
        <v>0</v>
      </c>
      <c r="N16" s="354" t="str">
        <f>SUM(C16:G16)&amp;"-"&amp;SUM(E14:E18)</f>
        <v>0-0</v>
      </c>
      <c r="O16" s="355">
        <f>C16+D16+F16+G16-E14-E15-E17-E18</f>
        <v>0</v>
      </c>
      <c r="P16" s="307" t="e">
        <f>SUM(C16:G16,E14:E18)/SUM(E14:E18)</f>
        <v>#DIV/0!</v>
      </c>
      <c r="Q16" s="313">
        <f>VALUE(LEFT(H16,1))</f>
        <v>0</v>
      </c>
      <c r="R16" s="205">
        <f>Q16*100000+J16*10000+K16*1000+100*L16</f>
        <v>0</v>
      </c>
      <c r="S16" s="308">
        <f>R16+M16*0.1+IF(ISNONTEXT(B16),0,0.01)+0.0001*O16</f>
        <v>0</v>
      </c>
      <c r="T16" s="309" t="str">
        <f>Q16&amp;J16</f>
        <v>00</v>
      </c>
      <c r="U16" s="300"/>
      <c r="V16" s="300"/>
      <c r="W16" s="300"/>
      <c r="X16" s="300"/>
      <c r="Y16" s="300"/>
      <c r="Z16" s="300"/>
      <c r="AA16" s="307"/>
      <c r="AD16" s="231">
        <f t="shared" si="0"/>
        <v>0</v>
      </c>
      <c r="AE16" s="232" t="str">
        <f>IFERROR(INDEX(V!$R:$R,MATCH(AF16,V!$L:$L,0)),"")</f>
        <v/>
      </c>
      <c r="AF16" s="233" t="str">
        <f t="shared" si="1"/>
        <v/>
      </c>
      <c r="AG16" s="232" t="str">
        <f>IFERROR(INDEX(V!$R:$R,MATCH(AH16,V!$L:$L,0)),"")</f>
        <v/>
      </c>
      <c r="AH16" s="233" t="str">
        <f t="shared" si="2"/>
        <v/>
      </c>
      <c r="AI16" s="232" t="str">
        <f>IFERROR(INDEX(V!$R:$R,MATCH(AJ16,V!$L:$L,0)),"")</f>
        <v/>
      </c>
      <c r="AJ16" s="233" t="str">
        <f t="shared" si="3"/>
        <v/>
      </c>
      <c r="AK16" s="232" t="str">
        <f>IFERROR(INDEX(V!$R:$R,MATCH(AL16,V!$L:$L,0)),"")</f>
        <v/>
      </c>
      <c r="AL16" s="233" t="str">
        <f t="shared" si="4"/>
        <v/>
      </c>
      <c r="AM16" s="232" t="str">
        <f>IFERROR(INDEX(V!$R:$R,MATCH(AN16,V!$L:$L,0)),"")</f>
        <v/>
      </c>
      <c r="AN16" s="233" t="str">
        <f t="shared" si="5"/>
        <v/>
      </c>
      <c r="AO16" s="232" t="str">
        <f>IFERROR(INDEX(V!$R:$R,MATCH(AP16,V!$L:$L,0)),"")</f>
        <v/>
      </c>
      <c r="AP16" s="233" t="str">
        <f t="shared" si="6"/>
        <v/>
      </c>
    </row>
    <row r="17" spans="1:42" x14ac:dyDescent="0.2">
      <c r="A17" s="200">
        <v>4</v>
      </c>
      <c r="B17" s="315"/>
      <c r="C17" s="202"/>
      <c r="D17" s="314"/>
      <c r="E17" s="202"/>
      <c r="F17" s="203"/>
      <c r="G17" s="333"/>
      <c r="H17" s="201" t="str">
        <f>(IF(C17-F14&gt;0,1)+IF(D17-F15&gt;0,1)+IF(E17-F16&gt;0,1)+IF(G17-F18&gt;0,1))&amp;"-"&amp;(IF(C17-F14&lt;0,1)+IF(D17-F15&lt;0,1)+IF(E17-F16&lt;0,1)+IF(G17-F18&lt;0,1))</f>
        <v>0-0</v>
      </c>
      <c r="I17" s="202" t="str">
        <f>IF(AND(B17&lt;&gt;"",R$6=TRUE),A$13&amp;RANK(S17,S$14:S$18,0)," ")</f>
        <v xml:space="preserve"> </v>
      </c>
      <c r="J17" s="311">
        <f>IF(AND(Q17=1,Q14=1,C17&gt;F14),1)+IF(AND(Q17=1,Q15=1,D17&gt;F15),1)+IF(AND(Q17=1,Q16=1,E17&gt;F16),1)+IF(AND(Q17=1,Q18=1,G17&gt;F18),1)+IF(AND(Q17=2,Q14=2,C17&gt;F14),1)+IF(AND(Q17=2,Q15=2,D17&gt;F15),1)+IF(AND(Q17=2,Q16=2,E17&gt;F16),1)+IF(AND(Q17=2,Q18=2,G17&gt;F18),1)+IF(AND(Q17=3,Q14=3,C17&gt;F14),1)+IF(AND(Q17=3,Q15=3,D17&gt;F15),1)+IF(AND(Q17=3,Q16=3,E17&gt;F16),1)+IF(AND(Q17=3,Q18=3,G17&gt;F18),1)</f>
        <v>0</v>
      </c>
      <c r="K17" s="306">
        <f>SUM(AND(T17=T14,C17&gt;F14),AND(T17=T15,D17&gt;F15),AND(T17=T16,E17&gt;F16),AND(T17=T18,G17&gt;F18))</f>
        <v>0</v>
      </c>
      <c r="L17" s="312">
        <f>IF(AND(Q17=1,Q14=1),C17-F14)+IF(AND(Q17=1,Q15=1),D17-F15)+IF(AND(Q17=1,Q16=1),E17-F16)+IF(AND(Q17=1,Q18=1),G17-F18)+IF(AND(Q17=2,Q14=2),C17-F14)+IF(AND(Q17=2,Q15=2),D17-F15)+IF(AND(Q17=2,Q16=2),E17-F16)+IF(AND(Q17=2,Q18=2),G17-F18)+IF(AND(Q17=3,Q14=3),C17-F14)+IF(AND(Q17=3,Q15=3),D17-F15)+IF(AND(Q17=3,Q16=3),E17-F16)+IF(AND(Q17=3,Q18=3),G17-F18)+IF(AND(Q17=4,Q14=4),C17-F14)+IF(AND(Q17=4,Q15=4),D17-F15)+IF(AND(Q17=4,Q16=4),E17-F16)+IF(AND(Q17=4,Q18=4),G17-F18)</f>
        <v>0</v>
      </c>
      <c r="M17" s="306">
        <f>SUM(AND(R17=R14,C17&gt;F14),AND(R17=R15,D17&gt;F15),AND(R17=R16,E17&gt;F16),AND(R17=R18,G17&gt;F18))</f>
        <v>0</v>
      </c>
      <c r="N17" s="354" t="str">
        <f>SUM(C17:G17)&amp;"-"&amp;SUM(F14:F18)</f>
        <v>0-0</v>
      </c>
      <c r="O17" s="355">
        <f>C17+D17+E17+G17-F14-F15-F16-F18</f>
        <v>0</v>
      </c>
      <c r="P17" s="307" t="e">
        <f>SUM(C17:G17,F14:F18)/SUM(F14:F18)</f>
        <v>#DIV/0!</v>
      </c>
      <c r="Q17" s="313">
        <f>VALUE(LEFT(H17,1))</f>
        <v>0</v>
      </c>
      <c r="R17" s="205">
        <f>Q17*100000+J17*10000+K17*1000+100*L17</f>
        <v>0</v>
      </c>
      <c r="S17" s="308">
        <f>R17+M17*0.1+IF(ISNONTEXT(B17),0,0.01)+0.0001*O17</f>
        <v>0</v>
      </c>
      <c r="T17" s="309" t="str">
        <f>Q17&amp;J17</f>
        <v>00</v>
      </c>
      <c r="U17" s="300"/>
      <c r="V17" s="300"/>
      <c r="W17" s="300"/>
      <c r="X17" s="300"/>
      <c r="Y17" s="300"/>
      <c r="Z17" s="300"/>
      <c r="AA17" s="307"/>
      <c r="AD17" s="231">
        <f t="shared" si="0"/>
        <v>0</v>
      </c>
      <c r="AE17" s="232" t="str">
        <f>IFERROR(INDEX(V!$R:$R,MATCH(AF17,V!$L:$L,0)),"")</f>
        <v/>
      </c>
      <c r="AF17" s="233" t="str">
        <f t="shared" si="1"/>
        <v/>
      </c>
      <c r="AG17" s="232" t="str">
        <f>IFERROR(INDEX(V!$R:$R,MATCH(AH17,V!$L:$L,0)),"")</f>
        <v/>
      </c>
      <c r="AH17" s="233" t="str">
        <f t="shared" si="2"/>
        <v/>
      </c>
      <c r="AI17" s="232" t="str">
        <f>IFERROR(INDEX(V!$R:$R,MATCH(AJ17,V!$L:$L,0)),"")</f>
        <v/>
      </c>
      <c r="AJ17" s="233" t="str">
        <f t="shared" si="3"/>
        <v/>
      </c>
      <c r="AK17" s="232" t="str">
        <f>IFERROR(INDEX(V!$R:$R,MATCH(AL17,V!$L:$L,0)),"")</f>
        <v/>
      </c>
      <c r="AL17" s="233" t="str">
        <f t="shared" si="4"/>
        <v/>
      </c>
      <c r="AM17" s="232" t="str">
        <f>IFERROR(INDEX(V!$R:$R,MATCH(AN17,V!$L:$L,0)),"")</f>
        <v/>
      </c>
      <c r="AN17" s="233" t="str">
        <f t="shared" si="5"/>
        <v/>
      </c>
      <c r="AO17" s="232" t="str">
        <f>IFERROR(INDEX(V!$R:$R,MATCH(AP17,V!$L:$L,0)),"")</f>
        <v/>
      </c>
      <c r="AP17" s="233" t="str">
        <f t="shared" si="6"/>
        <v/>
      </c>
    </row>
    <row r="18" spans="1:42" x14ac:dyDescent="0.2">
      <c r="A18" s="200">
        <v>5</v>
      </c>
      <c r="B18" s="315"/>
      <c r="C18" s="202"/>
      <c r="D18" s="202"/>
      <c r="E18" s="202"/>
      <c r="F18" s="202"/>
      <c r="G18" s="203"/>
      <c r="H18" s="201" t="str">
        <f>(IF(C18-G14&gt;0,1)+IF(D18-G15&gt;0,1)+IF(E18-G16&gt;0,1)+IF(F18-G17&gt;0,1))&amp;"-"&amp;(IF(C18-G14&lt;0,1)+IF(D18-G15&lt;0,1)+IF(E18-G16&lt;0,1)+IF(F18-G17&lt;0,1))</f>
        <v>0-0</v>
      </c>
      <c r="I18" s="202" t="str">
        <f>IF(AND(B18&lt;&gt;"",R$6=TRUE),A$13&amp;RANK(S18,S$14:S$18,0)," ")</f>
        <v xml:space="preserve"> </v>
      </c>
      <c r="J18" s="311">
        <f>IF(AND(Q18=1,Q14=1,C18&gt;G14),1)+IF(AND(Q18=1,Q15=1,D18&gt;G15),1)+IF(AND(Q18=1,Q16=1,E18&gt;G16),1)+IF(AND(Q18=1,Q17=1,F18&gt;G17),1)+IF(AND(Q18=2,Q14=2,C18&gt;G14),1)+IF(AND(Q18=2,Q15=2,D18&gt;G15),1)+IF(AND(Q18=2,Q16=2,E18&gt;G16),1)+IF(AND(Q18=2,Q17=2,F18&gt;G17),1)+IF(AND(Q18=3,Q14=3,C18&gt;G14),1)+IF(AND(Q18=3,Q15=3,D18&gt;G15),1)+IF(AND(Q18=3,Q16=3,E18&gt;G16),1)+IF(AND(Q18=3,Q17=3,F18&gt;G17),1)</f>
        <v>0</v>
      </c>
      <c r="K18" s="306">
        <f>SUM(AND(T18=T14,C18&gt;G14),AND(T18=T15,D18&gt;G15),AND(T18=T16,E18&gt;G16),AND(T18=T17,F18&gt;G17))</f>
        <v>0</v>
      </c>
      <c r="L18" s="312">
        <f>IF(AND(Q18=1,Q14=1),C18-G14)+IF(AND(Q18=1,Q15=1),D18-G15)+IF(AND(Q18=1,Q16=1),E18-G16)+IF(AND(Q18=1,Q17=1),F18-G17)+IF(AND(Q18=2,Q14=2),C18-G14)+IF(AND(Q18=2,Q15=2),D18-G15)+IF(AND(Q18=2,Q16=2),E18-G16)+IF(AND(Q18=2,Q17=2),F18-G17)+IF(AND(Q18=3,Q14=3),C18-G14)+IF(AND(Q18=3,Q15=3),D18-G15)+IF(AND(Q18=3,Q16=3),E18-G16)+IF(AND(Q18=3,Q17=3),F18-G17)+IF(AND(Q18=4,Q14=4),C18-G14)+IF(AND(Q18=4,Q15=4),D18-G15)+IF(AND(Q18=4,Q16=4),E18-G16)+IF(AND(Q18=4,Q17=4),F18-G17)</f>
        <v>0</v>
      </c>
      <c r="M18" s="306">
        <f>SUM(AND(R18=R14,C18&gt;G14),AND(R18=R15,D18&gt;G15),AND(R18=R16,E18&gt;G16),AND(R18=R17,F18&gt;G17))</f>
        <v>0</v>
      </c>
      <c r="N18" s="354" t="str">
        <f>SUM(C18:G18)&amp;"-"&amp;SUM(G14:G18)</f>
        <v>0-0</v>
      </c>
      <c r="O18" s="355">
        <f>C18+D18+E18+F18-G14-G15-G16-G17</f>
        <v>0</v>
      </c>
      <c r="P18" s="307" t="e">
        <f>SUM(C18:G18,G14:G18)/SUM(G14:G18)</f>
        <v>#DIV/0!</v>
      </c>
      <c r="Q18" s="313">
        <f>VALUE(LEFT(H18,1))</f>
        <v>0</v>
      </c>
      <c r="R18" s="205">
        <f>Q18*100000+J18*10000+K18*1000+100*L18</f>
        <v>0</v>
      </c>
      <c r="S18" s="308">
        <f>R18+M18*0.1+IF(ISNONTEXT(B18),0,0.01)+0.0001*O18</f>
        <v>0</v>
      </c>
      <c r="T18" s="309" t="str">
        <f>Q18&amp;J18</f>
        <v>00</v>
      </c>
      <c r="U18" s="300"/>
      <c r="V18" s="300"/>
      <c r="W18" s="300"/>
      <c r="X18" s="300"/>
      <c r="Y18" s="300"/>
      <c r="Z18" s="300"/>
      <c r="AA18" s="307"/>
      <c r="AD18" s="231">
        <f t="shared" si="0"/>
        <v>0</v>
      </c>
      <c r="AE18" s="232" t="str">
        <f>IFERROR(INDEX(V!$R:$R,MATCH(AF18,V!$L:$L,0)),"")</f>
        <v/>
      </c>
      <c r="AF18" s="233" t="str">
        <f t="shared" si="1"/>
        <v/>
      </c>
      <c r="AG18" s="232" t="str">
        <f>IFERROR(INDEX(V!$R:$R,MATCH(AH18,V!$L:$L,0)),"")</f>
        <v/>
      </c>
      <c r="AH18" s="233" t="str">
        <f t="shared" si="2"/>
        <v/>
      </c>
      <c r="AI18" s="232" t="str">
        <f>IFERROR(INDEX(V!$R:$R,MATCH(AJ18,V!$L:$L,0)),"")</f>
        <v/>
      </c>
      <c r="AJ18" s="233" t="str">
        <f t="shared" si="3"/>
        <v/>
      </c>
      <c r="AK18" s="232" t="str">
        <f>IFERROR(INDEX(V!$R:$R,MATCH(AL18,V!$L:$L,0)),"")</f>
        <v/>
      </c>
      <c r="AL18" s="233" t="str">
        <f t="shared" si="4"/>
        <v/>
      </c>
      <c r="AM18" s="232" t="str">
        <f>IFERROR(INDEX(V!$R:$R,MATCH(AN18,V!$L:$L,0)),"")</f>
        <v/>
      </c>
      <c r="AN18" s="233" t="str">
        <f t="shared" si="5"/>
        <v/>
      </c>
      <c r="AO18" s="232" t="str">
        <f>IFERROR(INDEX(V!$R:$R,MATCH(AP18,V!$L:$L,0)),"")</f>
        <v/>
      </c>
      <c r="AP18" s="233" t="str">
        <f t="shared" si="6"/>
        <v/>
      </c>
    </row>
    <row r="19" spans="1:42" x14ac:dyDescent="0.2">
      <c r="A19" s="316"/>
      <c r="B19" s="317"/>
      <c r="C19" s="318"/>
      <c r="D19" s="319"/>
      <c r="E19" s="318"/>
      <c r="F19" s="320"/>
      <c r="G19" s="321"/>
      <c r="H19" s="322"/>
      <c r="I19" s="334"/>
      <c r="J19" s="300"/>
      <c r="K19" s="300"/>
      <c r="L19" s="300"/>
      <c r="M19" s="300"/>
      <c r="N19" s="356"/>
      <c r="O19" s="356"/>
      <c r="P19" s="300"/>
      <c r="Q19" s="300"/>
      <c r="R19" s="324" t="s">
        <v>246</v>
      </c>
      <c r="S19" s="300"/>
      <c r="T19" s="300"/>
      <c r="U19" s="300"/>
      <c r="V19" s="300"/>
      <c r="W19" s="300"/>
      <c r="X19" s="300"/>
      <c r="Y19" s="300"/>
      <c r="Z19" s="300"/>
      <c r="AA19" s="307"/>
      <c r="AD19" s="231">
        <f t="shared" si="0"/>
        <v>0</v>
      </c>
      <c r="AE19" s="232" t="str">
        <f>IFERROR(INDEX(V!$R:$R,MATCH(AF19,V!$L:$L,0)),"")</f>
        <v/>
      </c>
      <c r="AF19" s="233" t="str">
        <f t="shared" si="1"/>
        <v/>
      </c>
      <c r="AG19" s="232" t="str">
        <f>IFERROR(INDEX(V!$R:$R,MATCH(AH19,V!$L:$L,0)),"")</f>
        <v/>
      </c>
      <c r="AH19" s="233" t="str">
        <f t="shared" si="2"/>
        <v/>
      </c>
      <c r="AI19" s="232" t="str">
        <f>IFERROR(INDEX(V!$R:$R,MATCH(AJ19,V!$L:$L,0)),"")</f>
        <v/>
      </c>
      <c r="AJ19" s="233" t="str">
        <f t="shared" si="3"/>
        <v/>
      </c>
      <c r="AK19" s="232" t="str">
        <f>IFERROR(INDEX(V!$R:$R,MATCH(AL19,V!$L:$L,0)),"")</f>
        <v/>
      </c>
      <c r="AL19" s="233" t="str">
        <f t="shared" si="4"/>
        <v/>
      </c>
      <c r="AM19" s="232" t="str">
        <f>IFERROR(INDEX(V!$R:$R,MATCH(AN19,V!$L:$L,0)),"")</f>
        <v/>
      </c>
      <c r="AN19" s="233" t="str">
        <f t="shared" si="5"/>
        <v/>
      </c>
      <c r="AO19" s="232" t="str">
        <f>IFERROR(INDEX(V!$R:$R,MATCH(AP19,V!$L:$L,0)),"")</f>
        <v/>
      </c>
      <c r="AP19" s="233" t="str">
        <f t="shared" si="6"/>
        <v/>
      </c>
    </row>
    <row r="20" spans="1:42" x14ac:dyDescent="0.2">
      <c r="A20" s="200" t="s">
        <v>2</v>
      </c>
      <c r="B20" s="325"/>
      <c r="C20" s="290">
        <v>1</v>
      </c>
      <c r="D20" s="290">
        <v>2</v>
      </c>
      <c r="E20" s="290">
        <v>3</v>
      </c>
      <c r="F20" s="290"/>
      <c r="G20" s="290"/>
      <c r="H20" s="291" t="s">
        <v>169</v>
      </c>
      <c r="I20" s="291" t="s">
        <v>170</v>
      </c>
      <c r="J20" s="326" t="s">
        <v>239</v>
      </c>
      <c r="K20" s="327" t="s">
        <v>240</v>
      </c>
      <c r="L20" s="328" t="s">
        <v>241</v>
      </c>
      <c r="M20" s="328" t="s">
        <v>242</v>
      </c>
      <c r="N20" s="295" t="s">
        <v>171</v>
      </c>
      <c r="O20" s="295" t="s">
        <v>171</v>
      </c>
      <c r="P20" s="296" t="s">
        <v>243</v>
      </c>
      <c r="Q20" s="329" t="s">
        <v>21</v>
      </c>
      <c r="R20" s="329" t="b">
        <f>OR(AND(COUNTA(B21:B25)=3,COUNTA(C21:G25)=6),AND(COUNTA(B21:B25)=4,COUNTA(C21:G25)=12),AND(COUNTA(B21:B25)=5,COUNTA(C21:G25)=20))</f>
        <v>0</v>
      </c>
      <c r="S20" s="330" t="s">
        <v>244</v>
      </c>
      <c r="T20" s="331" t="s">
        <v>245</v>
      </c>
      <c r="U20" s="300"/>
      <c r="V20" s="300"/>
      <c r="W20" s="300"/>
      <c r="X20" s="300"/>
      <c r="Y20" s="300"/>
      <c r="Z20" s="300"/>
      <c r="AA20" s="300"/>
      <c r="AD20" s="231">
        <f t="shared" si="0"/>
        <v>0</v>
      </c>
      <c r="AE20" s="232" t="str">
        <f>IFERROR(INDEX(V!$R:$R,MATCH(AF20,V!$L:$L,0)),"")</f>
        <v/>
      </c>
      <c r="AF20" s="233" t="str">
        <f t="shared" si="1"/>
        <v/>
      </c>
      <c r="AG20" s="232" t="str">
        <f>IFERROR(INDEX(V!$R:$R,MATCH(AH20,V!$L:$L,0)),"")</f>
        <v/>
      </c>
      <c r="AH20" s="233" t="str">
        <f t="shared" si="2"/>
        <v/>
      </c>
      <c r="AI20" s="232" t="str">
        <f>IFERROR(INDEX(V!$R:$R,MATCH(AJ20,V!$L:$L,0)),"")</f>
        <v/>
      </c>
      <c r="AJ20" s="233" t="str">
        <f t="shared" si="3"/>
        <v/>
      </c>
      <c r="AK20" s="232" t="str">
        <f>IFERROR(INDEX(V!$R:$R,MATCH(AL20,V!$L:$L,0)),"")</f>
        <v/>
      </c>
      <c r="AL20" s="233" t="str">
        <f t="shared" si="4"/>
        <v/>
      </c>
      <c r="AM20" s="232" t="str">
        <f>IFERROR(INDEX(V!$R:$R,MATCH(AN20,V!$L:$L,0)),"")</f>
        <v/>
      </c>
      <c r="AN20" s="233" t="str">
        <f t="shared" si="5"/>
        <v/>
      </c>
      <c r="AO20" s="232" t="str">
        <f>IFERROR(INDEX(V!$R:$R,MATCH(AP20,V!$L:$L,0)),"")</f>
        <v/>
      </c>
      <c r="AP20" s="233" t="str">
        <f t="shared" si="6"/>
        <v/>
      </c>
    </row>
    <row r="21" spans="1:42" x14ac:dyDescent="0.2">
      <c r="A21" s="200">
        <v>1</v>
      </c>
      <c r="B21" s="302"/>
      <c r="C21" s="203"/>
      <c r="D21" s="202"/>
      <c r="E21" s="202"/>
      <c r="F21" s="202"/>
      <c r="G21" s="202"/>
      <c r="H21" s="201" t="str">
        <f>(IF(D21-C22&gt;0,1)+IF(E21-C23&gt;0,1)+IF(F21-C24&gt;0,1)+IF(G21-C25&gt;0,1))&amp;"-"&amp;(IF(D21-C22&lt;0,1)+IF(E21-C23&lt;0,1)+IF(F21-C24&lt;0,1)+IF(G21-C25&lt;0,1))</f>
        <v>0-0</v>
      </c>
      <c r="I21" s="202" t="str">
        <f>IF(AND(B21&lt;&gt;"",R$20=TRUE),A$20&amp;RANK(S21,S$21:S$25,0)," ")</f>
        <v xml:space="preserve"> </v>
      </c>
      <c r="J21" s="303">
        <f>IF(AND(Q21=1,Q22=1,D21&gt;C22),1)+IF(AND(Q21=1,Q23=1,E21&gt;C23),1)+IF(AND(Q21=1,Q24=1,F21&gt;C24),1)+IF(AND(Q21=1,Q25=1,G21&gt;C25),1)+IF(AND(Q21=2,Q22=2,D21&gt;C22),1)+IF(AND(Q21=2,Q23=2,E21&gt;C23),1)+IF(AND(Q21=2,Q24=2,F21&gt;C24),1)+IF(AND(Q21=2,Q25=2,G21&gt;C25),1)+IF(AND(Q21=3,Q22=3,D21&gt;C22),1)+IF(AND(Q21=3,Q23=3,E21&gt;C23),1)+IF(AND(Q21=3,Q24=3,F21&gt;C24),1)+IF(AND(Q21=3,Q25=3,G21&gt;C25),1)</f>
        <v>0</v>
      </c>
      <c r="K21" s="304">
        <f>SUM(AND(T21=T22,D21&gt;C22),AND(T21=T23,E21&gt;C23),AND(T21=T24,F21&gt;C24),AND(T21=T25,G21&gt;C25))</f>
        <v>0</v>
      </c>
      <c r="L21" s="305">
        <f>IF(AND(Q21=1,Q22=1),D21-C22)+IF(AND(Q21=1,Q23=1),E21-C23)+IF(AND(Q21=1,Q24=1),F21-C24)+IF(AND(Q21=1,Q25=1),G21-C25)+IF(AND(Q21=2,Q22=2),D21-C22)+IF(AND(Q21=2,Q23=2),E21-C23)+IF(AND(Q21=2,Q24=2),F21-C24)+IF(AND(Q21=2,Q25=2),G21-C25)+IF(AND(Q21=3,Q22=3),D21-C22)+IF(AND(Q21=3,Q23=3),E21-C23)+IF(AND(Q21=3,Q24=3),F21-C24)+IF(AND(Q21=3,Q25=3),G21-C25)+IF(AND(Q21=4,Q22=4),D21-C22)+IF(AND(Q21=4,Q23=4),E21-C23)+IF(AND(Q21=4,Q24=4),F21-C24)+IF(AND(Q21=4,Q25=4),G21-C25)</f>
        <v>0</v>
      </c>
      <c r="M21" s="306">
        <f>SUM(AND(R21=R22,D21&gt;C22),AND(R21=R23,E21&gt;C23),AND(R21=R24,F21&gt;C24),AND(R21=R25,G21&gt;C25))</f>
        <v>0</v>
      </c>
      <c r="N21" s="354" t="str">
        <f>SUM(C21:G21)&amp;"-"&amp;SUM(C21:C25)</f>
        <v>0-0</v>
      </c>
      <c r="O21" s="355">
        <f>D21+E21+F21+G21-C22-C23-C24-C25</f>
        <v>0</v>
      </c>
      <c r="P21" s="307" t="e">
        <f>SUM(C21:G21,C21:C25)/SUM(C21:C25)</f>
        <v>#DIV/0!</v>
      </c>
      <c r="Q21" s="204">
        <f>VALUE(LEFT(H21,1))</f>
        <v>0</v>
      </c>
      <c r="R21" s="205">
        <f>Q21*100000+J21*10000+K21*1000+100*L21</f>
        <v>0</v>
      </c>
      <c r="S21" s="308">
        <f>R21+M21*0.1+IF(ISNONTEXT(B21),0,0.01)+0.0001*O21</f>
        <v>0</v>
      </c>
      <c r="T21" s="309" t="str">
        <f>Q21&amp;J21</f>
        <v>00</v>
      </c>
      <c r="U21" s="300"/>
      <c r="V21" s="300"/>
      <c r="W21" s="300"/>
      <c r="X21" s="300"/>
      <c r="Y21" s="300"/>
      <c r="Z21" s="300"/>
      <c r="AA21" s="300"/>
      <c r="AD21" s="231">
        <f t="shared" si="0"/>
        <v>0</v>
      </c>
      <c r="AE21" s="232" t="str">
        <f>IFERROR(INDEX(V!$R:$R,MATCH(AF21,V!$L:$L,0)),"")</f>
        <v/>
      </c>
      <c r="AF21" s="233" t="str">
        <f t="shared" si="1"/>
        <v/>
      </c>
      <c r="AG21" s="232" t="str">
        <f>IFERROR(INDEX(V!$R:$R,MATCH(AH21,V!$L:$L,0)),"")</f>
        <v/>
      </c>
      <c r="AH21" s="233" t="str">
        <f t="shared" si="2"/>
        <v/>
      </c>
      <c r="AI21" s="232" t="str">
        <f>IFERROR(INDEX(V!$R:$R,MATCH(AJ21,V!$L:$L,0)),"")</f>
        <v/>
      </c>
      <c r="AJ21" s="233" t="str">
        <f t="shared" si="3"/>
        <v/>
      </c>
      <c r="AK21" s="232" t="str">
        <f>IFERROR(INDEX(V!$R:$R,MATCH(AL21,V!$L:$L,0)),"")</f>
        <v/>
      </c>
      <c r="AL21" s="233" t="str">
        <f t="shared" si="4"/>
        <v/>
      </c>
      <c r="AM21" s="232" t="str">
        <f>IFERROR(INDEX(V!$R:$R,MATCH(AN21,V!$L:$L,0)),"")</f>
        <v/>
      </c>
      <c r="AN21" s="233" t="str">
        <f t="shared" si="5"/>
        <v/>
      </c>
      <c r="AO21" s="232" t="str">
        <f>IFERROR(INDEX(V!$R:$R,MATCH(AP21,V!$L:$L,0)),"")</f>
        <v/>
      </c>
      <c r="AP21" s="233" t="str">
        <f t="shared" si="6"/>
        <v/>
      </c>
    </row>
    <row r="22" spans="1:42" x14ac:dyDescent="0.2">
      <c r="A22" s="200">
        <v>2</v>
      </c>
      <c r="B22" s="310"/>
      <c r="C22" s="202"/>
      <c r="D22" s="203"/>
      <c r="E22" s="202"/>
      <c r="F22" s="202"/>
      <c r="G22" s="202"/>
      <c r="H22" s="201" t="str">
        <f>(IF(C22-D21&gt;0,1)+IF(E22-D23&gt;0,1)+IF(F22-D24&gt;0,1)+IF(G22-D25&gt;0,1))&amp;"-"&amp;(IF(C22-D21&lt;0,1)+IF(E22-D23&lt;0,1)+IF(F22-D24&lt;0,1)+IF(G22-D25&lt;0,1))</f>
        <v>0-0</v>
      </c>
      <c r="I22" s="202" t="str">
        <f t="shared" ref="I22:I25" si="7">IF(AND(B22&lt;&gt;"",R$20=TRUE),A$20&amp;RANK(S22,S$21:S$25,0)," ")</f>
        <v xml:space="preserve"> </v>
      </c>
      <c r="J22" s="311">
        <f>IF(AND(Q22=1,Q21=1,C22&gt;D21),1)+IF(AND(Q22=1,Q23=1,E22&gt;D23),1)+IF(AND(Q22=1,Q24=1,F22&gt;D24),1)+IF(AND(Q22=1,Q25=1,G22&gt;D25),1)+IF(AND(Q22=2,Q21=2,C22&gt;D21),1)+IF(AND(Q22=2,Q23=2,E22&gt;D23),1)+IF(AND(Q22=2,Q24=2,F22&gt;D24),1)+IF(AND(Q22=2,Q25=2,G22&gt;D25),1)+IF(AND(Q22=3,Q21=3,C22&gt;D21),1)+IF(AND(Q22=3,Q23=3,E22&gt;D23),1)+IF(AND(Q22=3,Q24=3,F22&gt;D24),1)+IF(AND(Q22=3,Q25=3,G22&gt;D25),1)</f>
        <v>0</v>
      </c>
      <c r="K22" s="306">
        <f>SUM(AND(T22=T21,C22&gt;D21),AND(T22=T23,E22&gt;D23),AND(T22=T24,F22&gt;D24),AND(T22=T25,G22&gt;D25))</f>
        <v>0</v>
      </c>
      <c r="L22" s="312">
        <f>IF(AND(Q22=1,Q21=1),C22-D21)+IF(AND(Q22=1,Q23=1),E22-D23)+IF(AND(Q22=1,Q24=1),F22-D24)+IF(AND(Q22=1,Q25=1),G22-D25)+IF(AND(Q22=2,Q21=2),C22-D21)+IF(AND(Q22=2,Q23=2),E22-D23)+IF(AND(Q22=2,Q24=2),F22-D24)+IF(AND(Q22=2,Q25=2),G22-D25)+IF(AND(Q22=3,Q21=3),C22-D21)+IF(AND(Q22=3,Q23=3),E22-D23)+IF(AND(Q22=3,Q24=3),F22-D24)+IF(AND(Q22=3,Q25=3),G22-D25)+IF(AND(Q22=4,Q21=4),C22-D21)+IF(AND(Q22=4,Q23=4),E22-D23)+IF(AND(Q22=4,Q24=4),F22-D24)+IF(AND(Q22=4,Q25=4),G22-D25)</f>
        <v>0</v>
      </c>
      <c r="M22" s="306">
        <f>SUM(AND(R22=R21,C22&gt;D21),AND(R22=R23,E22&gt;D23),AND(R22=R24,F22&gt;D24),AND(R22=R25,G22&gt;D25))</f>
        <v>0</v>
      </c>
      <c r="N22" s="354" t="str">
        <f>SUM(C22:G22)&amp;"-"&amp;SUM(D21:D25)</f>
        <v>0-0</v>
      </c>
      <c r="O22" s="355">
        <f>C22+E22+F22+G22-D21-D23-D24-D25</f>
        <v>0</v>
      </c>
      <c r="P22" s="307" t="e">
        <f>SUM(C22:G22,D21:D25)/SUM(D21:D25)</f>
        <v>#DIV/0!</v>
      </c>
      <c r="Q22" s="313">
        <f>VALUE(LEFT(H22,1))</f>
        <v>0</v>
      </c>
      <c r="R22" s="205">
        <f>Q22*100000+J22*10000+K22*1000+100*L22</f>
        <v>0</v>
      </c>
      <c r="S22" s="308">
        <f>R22+M22*0.1+IF(ISNONTEXT(B22),0,0.01)+0.0001*O22</f>
        <v>0</v>
      </c>
      <c r="T22" s="309" t="str">
        <f>Q22&amp;J22</f>
        <v>00</v>
      </c>
      <c r="U22" s="300"/>
      <c r="V22" s="300"/>
      <c r="W22" s="300"/>
      <c r="X22" s="300"/>
      <c r="Y22" s="300"/>
      <c r="Z22" s="300"/>
      <c r="AA22" s="300"/>
      <c r="AD22" s="231">
        <f t="shared" si="0"/>
        <v>0</v>
      </c>
      <c r="AE22" s="232" t="str">
        <f>IFERROR(INDEX(V!$R:$R,MATCH(AF22,V!$L:$L,0)),"")</f>
        <v/>
      </c>
      <c r="AF22" s="233" t="str">
        <f t="shared" si="1"/>
        <v/>
      </c>
      <c r="AG22" s="232" t="str">
        <f>IFERROR(INDEX(V!$R:$R,MATCH(AH22,V!$L:$L,0)),"")</f>
        <v/>
      </c>
      <c r="AH22" s="233" t="str">
        <f t="shared" si="2"/>
        <v/>
      </c>
      <c r="AI22" s="232" t="str">
        <f>IFERROR(INDEX(V!$R:$R,MATCH(AJ22,V!$L:$L,0)),"")</f>
        <v/>
      </c>
      <c r="AJ22" s="233" t="str">
        <f t="shared" si="3"/>
        <v/>
      </c>
      <c r="AK22" s="232" t="str">
        <f>IFERROR(INDEX(V!$R:$R,MATCH(AL22,V!$L:$L,0)),"")</f>
        <v/>
      </c>
      <c r="AL22" s="233" t="str">
        <f t="shared" si="4"/>
        <v/>
      </c>
      <c r="AM22" s="232" t="str">
        <f>IFERROR(INDEX(V!$R:$R,MATCH(AN22,V!$L:$L,0)),"")</f>
        <v/>
      </c>
      <c r="AN22" s="233" t="str">
        <f t="shared" si="5"/>
        <v/>
      </c>
      <c r="AO22" s="232" t="str">
        <f>IFERROR(INDEX(V!$R:$R,MATCH(AP22,V!$L:$L,0)),"")</f>
        <v/>
      </c>
      <c r="AP22" s="233" t="str">
        <f t="shared" si="6"/>
        <v/>
      </c>
    </row>
    <row r="23" spans="1:42" x14ac:dyDescent="0.2">
      <c r="A23" s="200">
        <v>3</v>
      </c>
      <c r="B23" s="310"/>
      <c r="C23" s="202"/>
      <c r="D23" s="314"/>
      <c r="E23" s="203"/>
      <c r="F23" s="202"/>
      <c r="G23" s="202"/>
      <c r="H23" s="201" t="str">
        <f>(IF(C23-E21&gt;0,1)+IF(D23-E22&gt;0,1)+IF(F23-E24&gt;0,1)+IF(G23-E25&gt;0,1))&amp;"-"&amp;(IF(C23-E21&lt;0,1)+IF(D23-E22&lt;0,1)+IF(F23-E24&lt;0,1)+IF(G23-E25&lt;0,1))</f>
        <v>0-0</v>
      </c>
      <c r="I23" s="202" t="str">
        <f t="shared" si="7"/>
        <v xml:space="preserve"> </v>
      </c>
      <c r="J23" s="311">
        <f>IF(AND(Q23=1,Q21=1,C23&gt;E21),1)+IF(AND(Q23=1,Q22=1,D23&gt;E22),1)+IF(AND(Q23=1,Q24=1,F23&gt;E24),1)+IF(AND(Q23=1,Q25=1,G23&gt;E25),1)+IF(AND(Q23=2,Q21=2,C23&gt;E21),1)+IF(AND(Q23=2,Q22=2,D23&gt;E22),1)+IF(AND(Q23=2,Q24=2,F23&gt;E24),1)+IF(AND(Q23=2,Q25=2,G23&gt;E25),1)+IF(AND(Q23=3,Q21=3,C23&gt;E21),1)+IF(AND(Q23=3,Q22=3,D23&gt;E22),1)+IF(AND(Q23=3,Q24=3,F23&gt;E24),1)+IF(AND(Q23=3,Q25=3,G23&gt;E25),1)</f>
        <v>0</v>
      </c>
      <c r="K23" s="306">
        <f>SUM(AND(T23=T21,C23&gt;E21),AND(T23=T22,D23&gt;E22),AND(T23=T24,F23&gt;E24),AND(T23=T25,G23&gt;E25))</f>
        <v>0</v>
      </c>
      <c r="L23" s="312">
        <f>IF(AND(Q23=1,Q21=1),C23-E21)+IF(AND(Q23=1,Q22=1),D23-E22)+IF(AND(Q23=1,Q24=1),F23-E24)+IF(AND(Q23=1,Q25=1),G23-E25)+IF(AND(Q23=2,Q21=2),C23-E21)+IF(AND(Q23=2,Q22=2),D23-E22)+IF(AND(Q23=2,Q24=2),F23-E24)+IF(AND(Q23=2,Q25=2),G23-E25)+IF(AND(Q23=3,Q21=3),C23-E21)+IF(AND(Q23=3,Q22=3),D23-E22)+IF(AND(Q23=3,Q24=3),F23-E24)+IF(AND(Q23=3,Q25=3),G23-E25)+IF(AND(Q23=4,Q21=4),C23-E21)+IF(AND(Q23=4,Q22=4),D23-E22)+IF(AND(Q23=4,Q24=4),F23-E24)+IF(AND(Q23=4,Q25=4),G23-E25)</f>
        <v>0</v>
      </c>
      <c r="M23" s="306">
        <f>SUM(AND(R23=R21,C23&gt;E21),AND(R23=R22,D23&gt;E22),AND(R23=R24,F23&gt;E24),AND(R23=R25,G23&gt;E25))</f>
        <v>0</v>
      </c>
      <c r="N23" s="354" t="str">
        <f>SUM(C23:G23)&amp;"-"&amp;SUM(E21:E25)</f>
        <v>0-0</v>
      </c>
      <c r="O23" s="355">
        <f>C23+D23+F23+G23-E21-E22-E24-E25</f>
        <v>0</v>
      </c>
      <c r="P23" s="307" t="e">
        <f>SUM(C23:G23,E21:E25)/SUM(E21:E25)</f>
        <v>#DIV/0!</v>
      </c>
      <c r="Q23" s="313">
        <f>VALUE(LEFT(H23,1))</f>
        <v>0</v>
      </c>
      <c r="R23" s="205">
        <f>Q23*100000+J23*10000+K23*1000+100*L23</f>
        <v>0</v>
      </c>
      <c r="S23" s="308">
        <f>R23+M23*0.1+IF(ISNONTEXT(B23),0,0.01)+0.0001*O23</f>
        <v>0</v>
      </c>
      <c r="T23" s="309" t="str">
        <f>Q23&amp;J23</f>
        <v>00</v>
      </c>
      <c r="U23" s="300"/>
      <c r="V23" s="300"/>
      <c r="W23" s="300"/>
      <c r="X23" s="300"/>
      <c r="Y23" s="300"/>
      <c r="Z23" s="300"/>
      <c r="AA23" s="300"/>
      <c r="AD23" s="231">
        <f t="shared" si="0"/>
        <v>0</v>
      </c>
      <c r="AE23" s="232" t="str">
        <f>IFERROR(INDEX(V!$R:$R,MATCH(AF23,V!$L:$L,0)),"")</f>
        <v/>
      </c>
      <c r="AF23" s="233" t="str">
        <f t="shared" si="1"/>
        <v/>
      </c>
      <c r="AG23" s="232" t="str">
        <f>IFERROR(INDEX(V!$R:$R,MATCH(AH23,V!$L:$L,0)),"")</f>
        <v/>
      </c>
      <c r="AH23" s="233" t="str">
        <f t="shared" si="2"/>
        <v/>
      </c>
      <c r="AI23" s="232" t="str">
        <f>IFERROR(INDEX(V!$R:$R,MATCH(AJ23,V!$L:$L,0)),"")</f>
        <v/>
      </c>
      <c r="AJ23" s="233" t="str">
        <f t="shared" si="3"/>
        <v/>
      </c>
      <c r="AK23" s="232" t="str">
        <f>IFERROR(INDEX(V!$R:$R,MATCH(AL23,V!$L:$L,0)),"")</f>
        <v/>
      </c>
      <c r="AL23" s="233" t="str">
        <f t="shared" si="4"/>
        <v/>
      </c>
      <c r="AM23" s="232" t="str">
        <f>IFERROR(INDEX(V!$R:$R,MATCH(AN23,V!$L:$L,0)),"")</f>
        <v/>
      </c>
      <c r="AN23" s="233" t="str">
        <f t="shared" si="5"/>
        <v/>
      </c>
      <c r="AO23" s="232" t="str">
        <f>IFERROR(INDEX(V!$R:$R,MATCH(AP23,V!$L:$L,0)),"")</f>
        <v/>
      </c>
      <c r="AP23" s="233" t="str">
        <f t="shared" si="6"/>
        <v/>
      </c>
    </row>
    <row r="24" spans="1:42" x14ac:dyDescent="0.2">
      <c r="A24" s="200">
        <v>4</v>
      </c>
      <c r="B24" s="310"/>
      <c r="C24" s="202"/>
      <c r="D24" s="314"/>
      <c r="E24" s="202"/>
      <c r="F24" s="203"/>
      <c r="G24" s="333"/>
      <c r="H24" s="201" t="str">
        <f>(IF(C24-F21&gt;0,1)+IF(D24-F22&gt;0,1)+IF(E24-F23&gt;0,1)+IF(G24-F25&gt;0,1))&amp;"-"&amp;(IF(C24-F21&lt;0,1)+IF(D24-F22&lt;0,1)+IF(E24-F23&lt;0,1)+IF(G24-F25&lt;0,1))</f>
        <v>0-0</v>
      </c>
      <c r="I24" s="202" t="str">
        <f t="shared" si="7"/>
        <v xml:space="preserve"> </v>
      </c>
      <c r="J24" s="311">
        <f>IF(AND(Q24=1,Q21=1,C24&gt;F21),1)+IF(AND(Q24=1,Q22=1,D24&gt;F22),1)+IF(AND(Q24=1,Q23=1,E24&gt;F23),1)+IF(AND(Q24=1,Q25=1,G24&gt;F25),1)+IF(AND(Q24=2,Q21=2,C24&gt;F21),1)+IF(AND(Q24=2,Q22=2,D24&gt;F22),1)+IF(AND(Q24=2,Q23=2,E24&gt;F23),1)+IF(AND(Q24=2,Q25=2,G24&gt;F25),1)+IF(AND(Q24=3,Q21=3,C24&gt;F21),1)+IF(AND(Q24=3,Q22=3,D24&gt;F22),1)+IF(AND(Q24=3,Q23=3,E24&gt;F23),1)+IF(AND(Q24=3,Q25=3,G24&gt;F25),1)</f>
        <v>0</v>
      </c>
      <c r="K24" s="306">
        <f>SUM(AND(T24=T21,C24&gt;F21),AND(T24=T22,D24&gt;F22),AND(T24=T23,E24&gt;F23),AND(T24=T25,G24&gt;F25))</f>
        <v>0</v>
      </c>
      <c r="L24" s="312">
        <f>IF(AND(Q24=1,Q21=1),C24-F21)+IF(AND(Q24=1,Q22=1),D24-F22)+IF(AND(Q24=1,Q23=1),E24-F23)+IF(AND(Q24=1,Q25=1),G24-F25)+IF(AND(Q24=2,Q21=2),C24-F21)+IF(AND(Q24=2,Q22=2),D24-F22)+IF(AND(Q24=2,Q23=2),E24-F23)+IF(AND(Q24=2,Q25=2),G24-F25)+IF(AND(Q24=3,Q21=3),C24-F21)+IF(AND(Q24=3,Q22=3),D24-F22)+IF(AND(Q24=3,Q23=3),E24-F23)+IF(AND(Q24=3,Q25=3),G24-F25)+IF(AND(Q24=4,Q21=4),C24-F21)+IF(AND(Q24=4,Q22=4),D24-F22)+IF(AND(Q24=4,Q23=4),E24-F23)+IF(AND(Q24=4,Q25=4),G24-F25)</f>
        <v>0</v>
      </c>
      <c r="M24" s="306">
        <f>SUM(AND(R24=R21,C24&gt;F21),AND(R24=R22,D24&gt;F22),AND(R24=R23,E24&gt;F23),AND(R24=R25,G24&gt;F25))</f>
        <v>0</v>
      </c>
      <c r="N24" s="354" t="str">
        <f>SUM(C24:G24)&amp;"-"&amp;SUM(F21:F25)</f>
        <v>0-0</v>
      </c>
      <c r="O24" s="355">
        <f>C24+D24+E24+G24-F21-F22-F23-F25</f>
        <v>0</v>
      </c>
      <c r="P24" s="307" t="e">
        <f>SUM(C24:G24,F21:F25)/SUM(F21:F25)</f>
        <v>#DIV/0!</v>
      </c>
      <c r="Q24" s="313">
        <f>VALUE(LEFT(H24,1))</f>
        <v>0</v>
      </c>
      <c r="R24" s="205">
        <f>Q24*100000+J24*10000+K24*1000+100*L24</f>
        <v>0</v>
      </c>
      <c r="S24" s="308">
        <f>R24+M24*0.1+IF(ISNONTEXT(B24),0,0.01)+0.0001*O24</f>
        <v>0</v>
      </c>
      <c r="T24" s="309" t="str">
        <f>Q24&amp;J24</f>
        <v>00</v>
      </c>
      <c r="U24" s="300"/>
      <c r="V24" s="300"/>
      <c r="W24" s="300"/>
      <c r="X24" s="300"/>
      <c r="Y24" s="300"/>
      <c r="Z24" s="300"/>
      <c r="AA24" s="300"/>
      <c r="AD24" s="231">
        <f t="shared" si="0"/>
        <v>0</v>
      </c>
      <c r="AE24" s="232" t="str">
        <f>IFERROR(INDEX(V!$R:$R,MATCH(AF24,V!$L:$L,0)),"")</f>
        <v/>
      </c>
      <c r="AF24" s="233" t="str">
        <f t="shared" si="1"/>
        <v/>
      </c>
      <c r="AG24" s="232" t="str">
        <f>IFERROR(INDEX(V!$R:$R,MATCH(AH24,V!$L:$L,0)),"")</f>
        <v/>
      </c>
      <c r="AH24" s="233" t="str">
        <f t="shared" si="2"/>
        <v/>
      </c>
      <c r="AI24" s="232" t="str">
        <f>IFERROR(INDEX(V!$R:$R,MATCH(AJ24,V!$L:$L,0)),"")</f>
        <v/>
      </c>
      <c r="AJ24" s="233" t="str">
        <f t="shared" si="3"/>
        <v/>
      </c>
      <c r="AK24" s="232" t="str">
        <f>IFERROR(INDEX(V!$R:$R,MATCH(AL24,V!$L:$L,0)),"")</f>
        <v/>
      </c>
      <c r="AL24" s="233" t="str">
        <f t="shared" si="4"/>
        <v/>
      </c>
      <c r="AM24" s="232" t="str">
        <f>IFERROR(INDEX(V!$R:$R,MATCH(AN24,V!$L:$L,0)),"")</f>
        <v/>
      </c>
      <c r="AN24" s="233" t="str">
        <f t="shared" si="5"/>
        <v/>
      </c>
      <c r="AO24" s="232" t="str">
        <f>IFERROR(INDEX(V!$R:$R,MATCH(AP24,V!$L:$L,0)),"")</f>
        <v/>
      </c>
      <c r="AP24" s="233" t="str">
        <f t="shared" si="6"/>
        <v/>
      </c>
    </row>
    <row r="25" spans="1:42" x14ac:dyDescent="0.2">
      <c r="A25" s="200">
        <v>5</v>
      </c>
      <c r="B25" s="315"/>
      <c r="C25" s="202"/>
      <c r="D25" s="202"/>
      <c r="E25" s="202"/>
      <c r="F25" s="202"/>
      <c r="G25" s="203"/>
      <c r="H25" s="201" t="str">
        <f>(IF(C25-G21&gt;0,1)+IF(D25-G22&gt;0,1)+IF(E25-G23&gt;0,1)+IF(F25-G24&gt;0,1))&amp;"-"&amp;(IF(C25-G21&lt;0,1)+IF(D25-G22&lt;0,1)+IF(E25-G23&lt;0,1)+IF(F25-G24&lt;0,1))</f>
        <v>0-0</v>
      </c>
      <c r="I25" s="202" t="str">
        <f t="shared" si="7"/>
        <v xml:space="preserve"> </v>
      </c>
      <c r="J25" s="311">
        <f>IF(AND(Q25=1,Q21=1,C25&gt;G21),1)+IF(AND(Q25=1,Q22=1,D25&gt;G22),1)+IF(AND(Q25=1,Q23=1,E25&gt;G23),1)+IF(AND(Q25=1,Q24=1,F25&gt;G24),1)+IF(AND(Q25=2,Q21=2,C25&gt;G21),1)+IF(AND(Q25=2,Q22=2,D25&gt;G22),1)+IF(AND(Q25=2,Q23=2,E25&gt;G23),1)+IF(AND(Q25=2,Q24=2,F25&gt;G24),1)+IF(AND(Q25=3,Q21=3,C25&gt;G21),1)+IF(AND(Q25=3,Q22=3,D25&gt;G22),1)+IF(AND(Q25=3,Q23=3,E25&gt;G23),1)+IF(AND(Q25=3,Q24=3,F25&gt;G24),1)</f>
        <v>0</v>
      </c>
      <c r="K25" s="306">
        <f>SUM(AND(T25=T21,C25&gt;G21),AND(T25=T22,D25&gt;G22),AND(T25=T23,E25&gt;G23),AND(T25=T24,F25&gt;G24))</f>
        <v>0</v>
      </c>
      <c r="L25" s="312">
        <f>IF(AND(Q25=1,Q21=1),C25-G21)+IF(AND(Q25=1,Q22=1),D25-G22)+IF(AND(Q25=1,Q23=1),E25-G23)+IF(AND(Q25=1,Q24=1),F25-G24)+IF(AND(Q25=2,Q21=2),C25-G21)+IF(AND(Q25=2,Q22=2),D25-G22)+IF(AND(Q25=2,Q23=2),E25-G23)+IF(AND(Q25=2,Q24=2),F25-G24)+IF(AND(Q25=3,Q21=3),C25-G21)+IF(AND(Q25=3,Q22=3),D25-G22)+IF(AND(Q25=3,Q23=3),E25-G23)+IF(AND(Q25=3,Q24=3),F25-G24)+IF(AND(Q25=4,Q21=4),C25-G21)+IF(AND(Q25=4,Q22=4),D25-G22)+IF(AND(Q25=4,Q23=4),E25-G23)+IF(AND(Q25=4,Q24=4),F25-G24)</f>
        <v>0</v>
      </c>
      <c r="M25" s="306">
        <f>SUM(AND(R25=R21,C25&gt;G21),AND(R25=R22,D25&gt;G22),AND(R25=R23,E25&gt;G23),AND(R25=R24,F25&gt;G24))</f>
        <v>0</v>
      </c>
      <c r="N25" s="354" t="str">
        <f>SUM(C25:G25)&amp;"-"&amp;SUM(G21:G25)</f>
        <v>0-0</v>
      </c>
      <c r="O25" s="355">
        <f>C25+D25+E25+F25-G21-G22-G23-G24</f>
        <v>0</v>
      </c>
      <c r="P25" s="307" t="e">
        <f>SUM(C25:G25,G21:G25)/SUM(G21:G25)</f>
        <v>#DIV/0!</v>
      </c>
      <c r="Q25" s="313">
        <f>VALUE(LEFT(H25,1))</f>
        <v>0</v>
      </c>
      <c r="R25" s="205">
        <f>Q25*100000+J25*10000+K25*1000+100*L25</f>
        <v>0</v>
      </c>
      <c r="S25" s="308">
        <f>R25+M25*0.1+IF(ISNONTEXT(B25),0,0.01)+0.0001*O25</f>
        <v>0</v>
      </c>
      <c r="T25" s="309" t="str">
        <f>Q25&amp;J25</f>
        <v>00</v>
      </c>
      <c r="U25" s="300"/>
      <c r="V25" s="300"/>
      <c r="W25" s="300"/>
      <c r="X25" s="300"/>
      <c r="Y25" s="300"/>
      <c r="Z25" s="300"/>
      <c r="AA25" s="300"/>
      <c r="AD25" s="231">
        <f t="shared" si="0"/>
        <v>0</v>
      </c>
      <c r="AE25" s="232" t="str">
        <f>IFERROR(INDEX(V!$R:$R,MATCH(AF25,V!$L:$L,0)),"")</f>
        <v/>
      </c>
      <c r="AF25" s="233" t="str">
        <f t="shared" si="1"/>
        <v/>
      </c>
      <c r="AG25" s="232" t="str">
        <f>IFERROR(INDEX(V!$R:$R,MATCH(AH25,V!$L:$L,0)),"")</f>
        <v/>
      </c>
      <c r="AH25" s="233" t="str">
        <f t="shared" si="2"/>
        <v/>
      </c>
      <c r="AI25" s="232" t="str">
        <f>IFERROR(INDEX(V!$R:$R,MATCH(AJ25,V!$L:$L,0)),"")</f>
        <v/>
      </c>
      <c r="AJ25" s="233" t="str">
        <f t="shared" si="3"/>
        <v/>
      </c>
      <c r="AK25" s="232" t="str">
        <f>IFERROR(INDEX(V!$R:$R,MATCH(AL25,V!$L:$L,0)),"")</f>
        <v/>
      </c>
      <c r="AL25" s="233" t="str">
        <f t="shared" si="4"/>
        <v/>
      </c>
      <c r="AM25" s="232" t="str">
        <f>IFERROR(INDEX(V!$R:$R,MATCH(AN25,V!$L:$L,0)),"")</f>
        <v/>
      </c>
      <c r="AN25" s="233" t="str">
        <f t="shared" si="5"/>
        <v/>
      </c>
      <c r="AO25" s="232" t="str">
        <f>IFERROR(INDEX(V!$R:$R,MATCH(AP25,V!$L:$L,0)),"")</f>
        <v/>
      </c>
      <c r="AP25" s="233" t="str">
        <f t="shared" si="6"/>
        <v/>
      </c>
    </row>
    <row r="26" spans="1:42" x14ac:dyDescent="0.2">
      <c r="A26" s="335"/>
      <c r="B26" s="336"/>
      <c r="C26" s="321"/>
      <c r="D26" s="321"/>
      <c r="E26" s="321"/>
      <c r="F26" s="337"/>
      <c r="G26" s="337"/>
      <c r="H26" s="338"/>
      <c r="I26" s="339"/>
      <c r="J26" s="300"/>
      <c r="K26" s="300"/>
      <c r="L26" s="300"/>
      <c r="M26" s="300"/>
      <c r="N26" s="356"/>
      <c r="O26" s="356"/>
      <c r="P26" s="300"/>
      <c r="Q26" s="300"/>
      <c r="R26" s="324" t="s">
        <v>246</v>
      </c>
      <c r="S26" s="300"/>
      <c r="T26" s="300"/>
      <c r="U26" s="300"/>
      <c r="V26" s="300"/>
      <c r="W26" s="300"/>
      <c r="X26" s="300"/>
      <c r="Y26" s="300"/>
      <c r="Z26" s="300"/>
      <c r="AA26" s="300"/>
      <c r="AD26" s="231">
        <f t="shared" si="0"/>
        <v>0</v>
      </c>
      <c r="AE26" s="232" t="str">
        <f>IFERROR(INDEX(V!$R:$R,MATCH(AF26,V!$L:$L,0)),"")</f>
        <v/>
      </c>
      <c r="AF26" s="233" t="str">
        <f t="shared" si="1"/>
        <v/>
      </c>
      <c r="AG26" s="232" t="str">
        <f>IFERROR(INDEX(V!$R:$R,MATCH(AH26,V!$L:$L,0)),"")</f>
        <v/>
      </c>
      <c r="AH26" s="233" t="str">
        <f t="shared" si="2"/>
        <v/>
      </c>
      <c r="AI26" s="232" t="str">
        <f>IFERROR(INDEX(V!$R:$R,MATCH(AJ26,V!$L:$L,0)),"")</f>
        <v/>
      </c>
      <c r="AJ26" s="233" t="str">
        <f t="shared" si="3"/>
        <v/>
      </c>
      <c r="AK26" s="232" t="str">
        <f>IFERROR(INDEX(V!$R:$R,MATCH(AL26,V!$L:$L,0)),"")</f>
        <v/>
      </c>
      <c r="AL26" s="233" t="str">
        <f t="shared" si="4"/>
        <v/>
      </c>
      <c r="AM26" s="232" t="str">
        <f>IFERROR(INDEX(V!$R:$R,MATCH(AN26,V!$L:$L,0)),"")</f>
        <v/>
      </c>
      <c r="AN26" s="233" t="str">
        <f t="shared" si="5"/>
        <v/>
      </c>
      <c r="AO26" s="232" t="str">
        <f>IFERROR(INDEX(V!$R:$R,MATCH(AP26,V!$L:$L,0)),"")</f>
        <v/>
      </c>
      <c r="AP26" s="233" t="str">
        <f t="shared" si="6"/>
        <v/>
      </c>
    </row>
    <row r="27" spans="1:42" x14ac:dyDescent="0.2">
      <c r="A27" s="200" t="s">
        <v>3</v>
      </c>
      <c r="B27" s="325"/>
      <c r="C27" s="290">
        <v>1</v>
      </c>
      <c r="D27" s="290">
        <v>2</v>
      </c>
      <c r="E27" s="290">
        <v>3</v>
      </c>
      <c r="F27" s="290"/>
      <c r="G27" s="290"/>
      <c r="H27" s="291" t="s">
        <v>169</v>
      </c>
      <c r="I27" s="291" t="s">
        <v>170</v>
      </c>
      <c r="J27" s="326" t="s">
        <v>239</v>
      </c>
      <c r="K27" s="327" t="s">
        <v>240</v>
      </c>
      <c r="L27" s="328" t="s">
        <v>241</v>
      </c>
      <c r="M27" s="328" t="s">
        <v>242</v>
      </c>
      <c r="N27" s="295" t="s">
        <v>171</v>
      </c>
      <c r="O27" s="295" t="s">
        <v>171</v>
      </c>
      <c r="P27" s="296" t="s">
        <v>243</v>
      </c>
      <c r="Q27" s="329" t="s">
        <v>21</v>
      </c>
      <c r="R27" s="329" t="b">
        <f>OR(AND(COUNTA(B28:B32)=3,COUNTA(C28:G32)=6),AND(COUNTA(B28:B32)=4,COUNTA(C28:G32)=12),AND(COUNTA(B28:B32)=5,COUNTA(C28:G32)=20))</f>
        <v>0</v>
      </c>
      <c r="S27" s="330" t="s">
        <v>244</v>
      </c>
      <c r="T27" s="331" t="s">
        <v>245</v>
      </c>
      <c r="U27" s="300"/>
      <c r="V27" s="300"/>
      <c r="W27" s="300"/>
      <c r="X27" s="300"/>
      <c r="Y27" s="300"/>
      <c r="Z27" s="300"/>
      <c r="AA27" s="300"/>
      <c r="AD27" s="231">
        <f t="shared" si="0"/>
        <v>0</v>
      </c>
      <c r="AE27" s="232" t="str">
        <f>IFERROR(INDEX(V!$R:$R,MATCH(AF27,V!$L:$L,0)),"")</f>
        <v/>
      </c>
      <c r="AF27" s="233" t="str">
        <f t="shared" si="1"/>
        <v/>
      </c>
      <c r="AG27" s="232" t="str">
        <f>IFERROR(INDEX(V!$R:$R,MATCH(AH27,V!$L:$L,0)),"")</f>
        <v/>
      </c>
      <c r="AH27" s="233" t="str">
        <f t="shared" si="2"/>
        <v/>
      </c>
      <c r="AI27" s="232" t="str">
        <f>IFERROR(INDEX(V!$R:$R,MATCH(AJ27,V!$L:$L,0)),"")</f>
        <v/>
      </c>
      <c r="AJ27" s="233" t="str">
        <f t="shared" si="3"/>
        <v/>
      </c>
      <c r="AK27" s="232" t="str">
        <f>IFERROR(INDEX(V!$R:$R,MATCH(AL27,V!$L:$L,0)),"")</f>
        <v/>
      </c>
      <c r="AL27" s="233" t="str">
        <f t="shared" si="4"/>
        <v/>
      </c>
      <c r="AM27" s="232" t="str">
        <f>IFERROR(INDEX(V!$R:$R,MATCH(AN27,V!$L:$L,0)),"")</f>
        <v/>
      </c>
      <c r="AN27" s="233" t="str">
        <f t="shared" si="5"/>
        <v/>
      </c>
      <c r="AO27" s="232" t="str">
        <f>IFERROR(INDEX(V!$R:$R,MATCH(AP27,V!$L:$L,0)),"")</f>
        <v/>
      </c>
      <c r="AP27" s="233" t="str">
        <f t="shared" si="6"/>
        <v/>
      </c>
    </row>
    <row r="28" spans="1:42" x14ac:dyDescent="0.2">
      <c r="A28" s="200">
        <v>1</v>
      </c>
      <c r="B28" s="340"/>
      <c r="C28" s="203"/>
      <c r="D28" s="202"/>
      <c r="E28" s="202"/>
      <c r="F28" s="202"/>
      <c r="G28" s="202"/>
      <c r="H28" s="201" t="str">
        <f>(IF(D28-C29&gt;0,1)+IF(E28-C30&gt;0,1)+IF(F28-C31&gt;0,1)+IF(G28-C32&gt;0,1))&amp;"-"&amp;(IF(D28-C29&lt;0,1)+IF(E28-C30&lt;0,1)+IF(F28-C31&lt;0,1)+IF(G28-C32&lt;0,1))</f>
        <v>0-0</v>
      </c>
      <c r="I28" s="202" t="str">
        <f>IF(AND(B28&lt;&gt;"",R$27=TRUE),A$27&amp;RANK(S28,S$28:S$32,0)," ")</f>
        <v xml:space="preserve"> </v>
      </c>
      <c r="J28" s="303">
        <f>IF(AND(Q28=1,Q29=1,D28&gt;C29),1)+IF(AND(Q28=1,Q30=1,E28&gt;C30),1)+IF(AND(Q28=1,Q31=1,F28&gt;C31),1)+IF(AND(Q28=1,Q32=1,G28&gt;C32),1)+IF(AND(Q28=2,Q29=2,D28&gt;C29),1)+IF(AND(Q28=2,Q30=2,E28&gt;C30),1)+IF(AND(Q28=2,Q31=2,F28&gt;C31),1)+IF(AND(Q28=2,Q32=2,G28&gt;C32),1)+IF(AND(Q28=3,Q29=3,D28&gt;C29),1)+IF(AND(Q28=3,Q30=3,E28&gt;C30),1)+IF(AND(Q28=3,Q31=3,F28&gt;C31),1)+IF(AND(Q28=3,Q32=3,G28&gt;C32),1)</f>
        <v>0</v>
      </c>
      <c r="K28" s="304">
        <f>SUM(AND(T28=T29,D28&gt;C29),AND(T28=T30,E28&gt;C30),AND(T28=T31,F28&gt;C31),AND(T28=T32,G28&gt;C32))</f>
        <v>0</v>
      </c>
      <c r="L28" s="305">
        <f>IF(AND(Q28=1,Q29=1),D28-C29)+IF(AND(Q28=1,Q30=1),E28-C30)+IF(AND(Q28=1,Q31=1),F28-C31)+IF(AND(Q28=1,Q32=1),G28-C32)+IF(AND(Q28=2,Q29=2),D28-C29)+IF(AND(Q28=2,Q30=2),E28-C30)+IF(AND(Q28=2,Q31=2),F28-C31)+IF(AND(Q28=2,Q32=2),G28-C32)+IF(AND(Q28=3,Q29=3),D28-C29)+IF(AND(Q28=3,Q30=3),E28-C30)+IF(AND(Q28=3,Q31=3),F28-C31)+IF(AND(Q28=3,Q32=3),G28-C32)+IF(AND(Q28=4,Q29=4),D28-C29)+IF(AND(Q28=4,Q30=4),E28-C30)+IF(AND(Q28=4,Q31=4),F28-C31)+IF(AND(Q28=4,Q32=4),G28-C32)</f>
        <v>0</v>
      </c>
      <c r="M28" s="306">
        <f>SUM(AND(R28=R29,D28&gt;C29),AND(R28=R30,E28&gt;C30),AND(R28=R31,F28&gt;C31),AND(R28=R32,G28&gt;C32))</f>
        <v>0</v>
      </c>
      <c r="N28" s="354" t="str">
        <f>SUM(C28:G28)&amp;"-"&amp;SUM(C28:C32)</f>
        <v>0-0</v>
      </c>
      <c r="O28" s="355">
        <f>D28+E28+F28+G28-C29-C30-C31-C32</f>
        <v>0</v>
      </c>
      <c r="P28" s="307" t="e">
        <f>SUM(C28:G28,C28:C32)/SUM(C28:C32)</f>
        <v>#DIV/0!</v>
      </c>
      <c r="Q28" s="204">
        <f>VALUE(LEFT(H28,1))</f>
        <v>0</v>
      </c>
      <c r="R28" s="205">
        <f>Q28*100000+J28*10000+K28*1000+100*L28</f>
        <v>0</v>
      </c>
      <c r="S28" s="308">
        <f>R28+M28*0.1+IF(ISNONTEXT(B28),0,0.01)+0.0001*O28</f>
        <v>0</v>
      </c>
      <c r="T28" s="309" t="str">
        <f>Q28&amp;J28</f>
        <v>00</v>
      </c>
      <c r="U28" s="300"/>
      <c r="V28" s="300"/>
      <c r="W28" s="300"/>
      <c r="X28" s="300"/>
      <c r="Y28" s="300"/>
      <c r="Z28" s="300"/>
      <c r="AA28" s="300"/>
      <c r="AD28" s="231">
        <f t="shared" si="0"/>
        <v>0</v>
      </c>
      <c r="AE28" s="232" t="str">
        <f>IFERROR(INDEX(V!$R:$R,MATCH(AF28,V!$L:$L,0)),"")</f>
        <v/>
      </c>
      <c r="AF28" s="233" t="str">
        <f t="shared" si="1"/>
        <v/>
      </c>
      <c r="AG28" s="232" t="str">
        <f>IFERROR(INDEX(V!$R:$R,MATCH(AH28,V!$L:$L,0)),"")</f>
        <v/>
      </c>
      <c r="AH28" s="233" t="str">
        <f t="shared" si="2"/>
        <v/>
      </c>
      <c r="AI28" s="232" t="str">
        <f>IFERROR(INDEX(V!$R:$R,MATCH(AJ28,V!$L:$L,0)),"")</f>
        <v/>
      </c>
      <c r="AJ28" s="233" t="str">
        <f t="shared" si="3"/>
        <v/>
      </c>
      <c r="AK28" s="232" t="str">
        <f>IFERROR(INDEX(V!$R:$R,MATCH(AL28,V!$L:$L,0)),"")</f>
        <v/>
      </c>
      <c r="AL28" s="233" t="str">
        <f t="shared" si="4"/>
        <v/>
      </c>
      <c r="AM28" s="232" t="str">
        <f>IFERROR(INDEX(V!$R:$R,MATCH(AN28,V!$L:$L,0)),"")</f>
        <v/>
      </c>
      <c r="AN28" s="233" t="str">
        <f t="shared" si="5"/>
        <v/>
      </c>
      <c r="AO28" s="232" t="str">
        <f>IFERROR(INDEX(V!$R:$R,MATCH(AP28,V!$L:$L,0)),"")</f>
        <v/>
      </c>
      <c r="AP28" s="233" t="str">
        <f t="shared" si="6"/>
        <v/>
      </c>
    </row>
    <row r="29" spans="1:42" x14ac:dyDescent="0.2">
      <c r="A29" s="200">
        <v>2</v>
      </c>
      <c r="B29" s="310"/>
      <c r="C29" s="202"/>
      <c r="D29" s="203"/>
      <c r="E29" s="202"/>
      <c r="F29" s="202"/>
      <c r="G29" s="202"/>
      <c r="H29" s="201" t="str">
        <f>(IF(C29-D28&gt;0,1)+IF(E29-D30&gt;0,1)+IF(F29-D31&gt;0,1)+IF(G29-D32&gt;0,1))&amp;"-"&amp;(IF(C29-D28&lt;0,1)+IF(E29-D30&lt;0,1)+IF(F29-D31&lt;0,1)+IF(G29-D32&lt;0,1))</f>
        <v>0-0</v>
      </c>
      <c r="I29" s="202" t="str">
        <f t="shared" ref="I29:I32" si="8">IF(AND(B29&lt;&gt;"",R$27=TRUE),A$27&amp;RANK(S29,S$28:S$32,0)," ")</f>
        <v xml:space="preserve"> </v>
      </c>
      <c r="J29" s="311">
        <f>IF(AND(Q29=1,Q28=1,C29&gt;D28),1)+IF(AND(Q29=1,Q30=1,E29&gt;D30),1)+IF(AND(Q29=1,Q31=1,F29&gt;D31),1)+IF(AND(Q29=1,Q32=1,G29&gt;D32),1)+IF(AND(Q29=2,Q28=2,C29&gt;D28),1)+IF(AND(Q29=2,Q30=2,E29&gt;D30),1)+IF(AND(Q29=2,Q31=2,F29&gt;D31),1)+IF(AND(Q29=2,Q32=2,G29&gt;D32),1)+IF(AND(Q29=3,Q28=3,C29&gt;D28),1)+IF(AND(Q29=3,Q30=3,E29&gt;D30),1)+IF(AND(Q29=3,Q31=3,F29&gt;D31),1)+IF(AND(Q29=3,Q32=3,G29&gt;D32),1)</f>
        <v>0</v>
      </c>
      <c r="K29" s="306">
        <f>SUM(AND(T29=T28,C29&gt;D28),AND(T29=T30,E29&gt;D30),AND(T29=T31,F29&gt;D31),AND(T29=T32,G29&gt;D32))</f>
        <v>0</v>
      </c>
      <c r="L29" s="312">
        <f>IF(AND(Q29=1,Q28=1),C29-D28)+IF(AND(Q29=1,Q30=1),E29-D30)+IF(AND(Q29=1,Q31=1),F29-D31)+IF(AND(Q29=1,Q32=1),G29-D32)+IF(AND(Q29=2,Q28=2),C29-D28)+IF(AND(Q29=2,Q30=2),E29-D30)+IF(AND(Q29=2,Q31=2),F29-D31)+IF(AND(Q29=2,Q32=2),G29-D32)+IF(AND(Q29=3,Q28=3),C29-D28)+IF(AND(Q29=3,Q30=3),E29-D30)+IF(AND(Q29=3,Q31=3),F29-D31)+IF(AND(Q29=3,Q32=3),G29-D32)+IF(AND(Q29=4,Q28=4),C29-D28)+IF(AND(Q29=4,Q30=4),E29-D30)+IF(AND(Q29=4,Q31=4),F29-D31)+IF(AND(Q29=4,Q32=4),G29-D32)</f>
        <v>0</v>
      </c>
      <c r="M29" s="306">
        <f>SUM(AND(R29=R28,C29&gt;D28),AND(R29=R30,E29&gt;D30),AND(R29=R31,F29&gt;D31),AND(R29=R32,G29&gt;D32))</f>
        <v>0</v>
      </c>
      <c r="N29" s="354" t="str">
        <f>SUM(C29:G29)&amp;"-"&amp;SUM(D28:D32)</f>
        <v>0-0</v>
      </c>
      <c r="O29" s="355">
        <f>C29+E29+F29+G29-D28-D30-D31-D32</f>
        <v>0</v>
      </c>
      <c r="P29" s="307" t="e">
        <f>SUM(C29:G29,D28:D32)/SUM(D28:D32)</f>
        <v>#DIV/0!</v>
      </c>
      <c r="Q29" s="313">
        <f>VALUE(LEFT(H29,1))</f>
        <v>0</v>
      </c>
      <c r="R29" s="205">
        <f>Q29*100000+J29*10000+K29*1000+100*L29</f>
        <v>0</v>
      </c>
      <c r="S29" s="308">
        <f>R29+M29*0.1+IF(ISNONTEXT(B29),0,0.01)+0.0001*O29</f>
        <v>0</v>
      </c>
      <c r="T29" s="309" t="str">
        <f>Q29&amp;J29</f>
        <v>00</v>
      </c>
      <c r="U29" s="300"/>
      <c r="V29" s="300"/>
      <c r="W29" s="300"/>
      <c r="X29" s="300"/>
      <c r="Y29" s="300"/>
      <c r="Z29" s="300"/>
      <c r="AA29" s="300"/>
      <c r="AD29" s="231">
        <f t="shared" si="0"/>
        <v>0</v>
      </c>
      <c r="AE29" s="232" t="str">
        <f>IFERROR(INDEX(V!$R:$R,MATCH(AF29,V!$L:$L,0)),"")</f>
        <v/>
      </c>
      <c r="AF29" s="233" t="str">
        <f t="shared" si="1"/>
        <v/>
      </c>
      <c r="AG29" s="232" t="str">
        <f>IFERROR(INDEX(V!$R:$R,MATCH(AH29,V!$L:$L,0)),"")</f>
        <v/>
      </c>
      <c r="AH29" s="233" t="str">
        <f t="shared" si="2"/>
        <v/>
      </c>
      <c r="AI29" s="232" t="str">
        <f>IFERROR(INDEX(V!$R:$R,MATCH(AJ29,V!$L:$L,0)),"")</f>
        <v/>
      </c>
      <c r="AJ29" s="233" t="str">
        <f t="shared" si="3"/>
        <v/>
      </c>
      <c r="AK29" s="232" t="str">
        <f>IFERROR(INDEX(V!$R:$R,MATCH(AL29,V!$L:$L,0)),"")</f>
        <v/>
      </c>
      <c r="AL29" s="233" t="str">
        <f t="shared" si="4"/>
        <v/>
      </c>
      <c r="AM29" s="232" t="str">
        <f>IFERROR(INDEX(V!$R:$R,MATCH(AN29,V!$L:$L,0)),"")</f>
        <v/>
      </c>
      <c r="AN29" s="233" t="str">
        <f t="shared" si="5"/>
        <v/>
      </c>
      <c r="AO29" s="232" t="str">
        <f>IFERROR(INDEX(V!$R:$R,MATCH(AP29,V!$L:$L,0)),"")</f>
        <v/>
      </c>
      <c r="AP29" s="233" t="str">
        <f t="shared" si="6"/>
        <v/>
      </c>
    </row>
    <row r="30" spans="1:42" x14ac:dyDescent="0.2">
      <c r="A30" s="200">
        <v>3</v>
      </c>
      <c r="B30" s="310"/>
      <c r="C30" s="202"/>
      <c r="D30" s="314"/>
      <c r="E30" s="203"/>
      <c r="F30" s="202"/>
      <c r="G30" s="202"/>
      <c r="H30" s="201" t="str">
        <f>(IF(C30-E28&gt;0,1)+IF(D30-E29&gt;0,1)+IF(F30-E31&gt;0,1)+IF(G30-E32&gt;0,1))&amp;"-"&amp;(IF(C30-E28&lt;0,1)+IF(D30-E29&lt;0,1)+IF(F30-E31&lt;0,1)+IF(G30-E32&lt;0,1))</f>
        <v>0-0</v>
      </c>
      <c r="I30" s="202" t="str">
        <f t="shared" si="8"/>
        <v xml:space="preserve"> </v>
      </c>
      <c r="J30" s="311">
        <f>IF(AND(Q30=1,Q28=1,C30&gt;E28),1)+IF(AND(Q30=1,Q29=1,D30&gt;E29),1)+IF(AND(Q30=1,Q31=1,F30&gt;E31),1)+IF(AND(Q30=1,Q32=1,G30&gt;E32),1)+IF(AND(Q30=2,Q28=2,C30&gt;E28),1)+IF(AND(Q30=2,Q29=2,D30&gt;E29),1)+IF(AND(Q30=2,Q31=2,F30&gt;E31),1)+IF(AND(Q30=2,Q32=2,G30&gt;E32),1)+IF(AND(Q30=3,Q28=3,C30&gt;E28),1)+IF(AND(Q30=3,Q29=3,D30&gt;E29),1)+IF(AND(Q30=3,Q31=3,F30&gt;E31),1)+IF(AND(Q30=3,Q32=3,G30&gt;E32),1)</f>
        <v>0</v>
      </c>
      <c r="K30" s="306">
        <f>SUM(AND(T30=T28,C30&gt;E28),AND(T30=T29,D30&gt;E29),AND(T30=T31,F30&gt;E31),AND(T30=T32,G30&gt;E32))</f>
        <v>0</v>
      </c>
      <c r="L30" s="312">
        <f>IF(AND(Q30=1,Q28=1),C30-E28)+IF(AND(Q30=1,Q29=1),D30-E29)+IF(AND(Q30=1,Q31=1),F30-E31)+IF(AND(Q30=1,Q32=1),G30-E32)+IF(AND(Q30=2,Q28=2),C30-E28)+IF(AND(Q30=2,Q29=2),D30-E29)+IF(AND(Q30=2,Q31=2),F30-E31)+IF(AND(Q30=2,Q32=2),G30-E32)+IF(AND(Q30=3,Q28=3),C30-E28)+IF(AND(Q30=3,Q29=3),D30-E29)+IF(AND(Q30=3,Q31=3),F30-E31)+IF(AND(Q30=3,Q32=3),G30-E32)+IF(AND(Q30=4,Q28=4),C30-E28)+IF(AND(Q30=4,Q29=4),D30-E29)+IF(AND(Q30=4,Q31=4),F30-E31)+IF(AND(Q30=4,Q32=4),G30-E32)</f>
        <v>0</v>
      </c>
      <c r="M30" s="306">
        <f>SUM(AND(R30=R28,C30&gt;E28),AND(R30=R29,D30&gt;E29),AND(R30=R31,F30&gt;E31),AND(R30=R32,G30&gt;E32))</f>
        <v>0</v>
      </c>
      <c r="N30" s="354" t="str">
        <f>SUM(C30:G30)&amp;"-"&amp;SUM(E28:E32)</f>
        <v>0-0</v>
      </c>
      <c r="O30" s="355">
        <f>C30+D30+F30+G30-E28-E29-E31-E32</f>
        <v>0</v>
      </c>
      <c r="P30" s="307" t="e">
        <f>SUM(C30:G30,E28:E32)/SUM(E28:E32)</f>
        <v>#DIV/0!</v>
      </c>
      <c r="Q30" s="313">
        <f>VALUE(LEFT(H30,1))</f>
        <v>0</v>
      </c>
      <c r="R30" s="205">
        <f>Q30*100000+J30*10000+K30*1000+100*L30</f>
        <v>0</v>
      </c>
      <c r="S30" s="308">
        <f>R30+M30*0.1+IF(ISNONTEXT(B30),0,0.01)+0.0001*O30</f>
        <v>0</v>
      </c>
      <c r="T30" s="309" t="str">
        <f>Q30&amp;J30</f>
        <v>00</v>
      </c>
      <c r="U30" s="300"/>
      <c r="V30" s="300"/>
      <c r="W30" s="300"/>
      <c r="X30" s="300"/>
      <c r="Y30" s="300"/>
      <c r="Z30" s="300"/>
      <c r="AA30" s="300"/>
      <c r="AD30" s="231">
        <f t="shared" si="0"/>
        <v>0</v>
      </c>
      <c r="AE30" s="232" t="str">
        <f>IFERROR(INDEX(V!$R:$R,MATCH(AF30,V!$L:$L,0)),"")</f>
        <v/>
      </c>
      <c r="AF30" s="233" t="str">
        <f t="shared" si="1"/>
        <v/>
      </c>
      <c r="AG30" s="232" t="str">
        <f>IFERROR(INDEX(V!$R:$R,MATCH(AH30,V!$L:$L,0)),"")</f>
        <v/>
      </c>
      <c r="AH30" s="233" t="str">
        <f t="shared" si="2"/>
        <v/>
      </c>
      <c r="AI30" s="232" t="str">
        <f>IFERROR(INDEX(V!$R:$R,MATCH(AJ30,V!$L:$L,0)),"")</f>
        <v/>
      </c>
      <c r="AJ30" s="233" t="str">
        <f t="shared" si="3"/>
        <v/>
      </c>
      <c r="AK30" s="232" t="str">
        <f>IFERROR(INDEX(V!$R:$R,MATCH(AL30,V!$L:$L,0)),"")</f>
        <v/>
      </c>
      <c r="AL30" s="233" t="str">
        <f t="shared" si="4"/>
        <v/>
      </c>
      <c r="AM30" s="232" t="str">
        <f>IFERROR(INDEX(V!$R:$R,MATCH(AN30,V!$L:$L,0)),"")</f>
        <v/>
      </c>
      <c r="AN30" s="233" t="str">
        <f t="shared" si="5"/>
        <v/>
      </c>
      <c r="AO30" s="232" t="str">
        <f>IFERROR(INDEX(V!$R:$R,MATCH(AP30,V!$L:$L,0)),"")</f>
        <v/>
      </c>
      <c r="AP30" s="233" t="str">
        <f t="shared" si="6"/>
        <v/>
      </c>
    </row>
    <row r="31" spans="1:42" x14ac:dyDescent="0.2">
      <c r="A31" s="200">
        <v>4</v>
      </c>
      <c r="B31" s="315"/>
      <c r="C31" s="202"/>
      <c r="D31" s="314"/>
      <c r="E31" s="202"/>
      <c r="F31" s="203"/>
      <c r="G31" s="333"/>
      <c r="H31" s="201" t="str">
        <f>(IF(C31-F28&gt;0,1)+IF(D31-F29&gt;0,1)+IF(E31-F30&gt;0,1)+IF(G31-F32&gt;0,1))&amp;"-"&amp;(IF(C31-F28&lt;0,1)+IF(D31-F29&lt;0,1)+IF(E31-F30&lt;0,1)+IF(G31-F32&lt;0,1))</f>
        <v>0-0</v>
      </c>
      <c r="I31" s="202" t="str">
        <f t="shared" si="8"/>
        <v xml:space="preserve"> </v>
      </c>
      <c r="J31" s="311">
        <f>IF(AND(Q31=1,Q28=1,C31&gt;F28),1)+IF(AND(Q31=1,Q29=1,D31&gt;F29),1)+IF(AND(Q31=1,Q30=1,E31&gt;F30),1)+IF(AND(Q31=1,Q32=1,G31&gt;F32),1)+IF(AND(Q31=2,Q28=2,C31&gt;F28),1)+IF(AND(Q31=2,Q29=2,D31&gt;F29),1)+IF(AND(Q31=2,Q30=2,E31&gt;F30),1)+IF(AND(Q31=2,Q32=2,G31&gt;F32),1)+IF(AND(Q31=3,Q28=3,C31&gt;F28),1)+IF(AND(Q31=3,Q29=3,D31&gt;F29),1)+IF(AND(Q31=3,Q30=3,E31&gt;F30),1)+IF(AND(Q31=3,Q32=3,G31&gt;F32),1)</f>
        <v>0</v>
      </c>
      <c r="K31" s="306">
        <f>SUM(AND(T31=T28,C31&gt;F28),AND(T31=T29,D31&gt;F29),AND(T31=T30,E31&gt;F30),AND(T31=T32,G31&gt;F32))</f>
        <v>0</v>
      </c>
      <c r="L31" s="312">
        <f>IF(AND(Q31=1,Q28=1),C31-F28)+IF(AND(Q31=1,Q29=1),D31-F29)+IF(AND(Q31=1,Q30=1),E31-F30)+IF(AND(Q31=1,Q32=1),G31-F32)+IF(AND(Q31=2,Q28=2),C31-F28)+IF(AND(Q31=2,Q29=2),D31-F29)+IF(AND(Q31=2,Q30=2),E31-F30)+IF(AND(Q31=2,Q32=2),G31-F32)+IF(AND(Q31=3,Q28=3),C31-F28)+IF(AND(Q31=3,Q29=3),D31-F29)+IF(AND(Q31=3,Q30=3),E31-F30)+IF(AND(Q31=3,Q32=3),G31-F32)+IF(AND(Q31=4,Q28=4),C31-F28)+IF(AND(Q31=4,Q29=4),D31-F29)+IF(AND(Q31=4,Q30=4),E31-F30)+IF(AND(Q31=4,Q32=4),G31-F32)</f>
        <v>0</v>
      </c>
      <c r="M31" s="306">
        <f>SUM(AND(R31=R28,C31&gt;F28),AND(R31=R29,D31&gt;F29),AND(R31=R30,E31&gt;F30),AND(R31=R32,G31&gt;F32))</f>
        <v>0</v>
      </c>
      <c r="N31" s="354" t="str">
        <f>SUM(C31:G31)&amp;"-"&amp;SUM(F28:F32)</f>
        <v>0-0</v>
      </c>
      <c r="O31" s="355">
        <f>C31+D31+E31+G31-F28-F29-F30-F32</f>
        <v>0</v>
      </c>
      <c r="P31" s="307" t="e">
        <f>SUM(C31:G31,F28:F32)/SUM(F28:F32)</f>
        <v>#DIV/0!</v>
      </c>
      <c r="Q31" s="313">
        <f>VALUE(LEFT(H31,1))</f>
        <v>0</v>
      </c>
      <c r="R31" s="205">
        <f>Q31*100000+J31*10000+K31*1000+100*L31</f>
        <v>0</v>
      </c>
      <c r="S31" s="308">
        <f>R31+M31*0.1+IF(ISNONTEXT(B31),0,0.01)+0.0001*O31</f>
        <v>0</v>
      </c>
      <c r="T31" s="309" t="str">
        <f>Q31&amp;J31</f>
        <v>00</v>
      </c>
      <c r="U31" s="300"/>
      <c r="V31" s="300"/>
      <c r="W31" s="300"/>
      <c r="X31" s="300"/>
      <c r="Y31" s="300"/>
      <c r="Z31" s="300"/>
      <c r="AA31" s="300"/>
      <c r="AD31" s="231">
        <f t="shared" si="0"/>
        <v>0</v>
      </c>
      <c r="AE31" s="232" t="str">
        <f>IFERROR(INDEX(V!$R:$R,MATCH(AF31,V!$L:$L,0)),"")</f>
        <v/>
      </c>
      <c r="AF31" s="233" t="str">
        <f t="shared" si="1"/>
        <v/>
      </c>
      <c r="AG31" s="232" t="str">
        <f>IFERROR(INDEX(V!$R:$R,MATCH(AH31,V!$L:$L,0)),"")</f>
        <v/>
      </c>
      <c r="AH31" s="233" t="str">
        <f t="shared" si="2"/>
        <v/>
      </c>
      <c r="AI31" s="232" t="str">
        <f>IFERROR(INDEX(V!$R:$R,MATCH(AJ31,V!$L:$L,0)),"")</f>
        <v/>
      </c>
      <c r="AJ31" s="233" t="str">
        <f t="shared" si="3"/>
        <v/>
      </c>
      <c r="AK31" s="232" t="str">
        <f>IFERROR(INDEX(V!$R:$R,MATCH(AL31,V!$L:$L,0)),"")</f>
        <v/>
      </c>
      <c r="AL31" s="233" t="str">
        <f t="shared" si="4"/>
        <v/>
      </c>
      <c r="AM31" s="232" t="str">
        <f>IFERROR(INDEX(V!$R:$R,MATCH(AN31,V!$L:$L,0)),"")</f>
        <v/>
      </c>
      <c r="AN31" s="233" t="str">
        <f t="shared" si="5"/>
        <v/>
      </c>
      <c r="AO31" s="232" t="str">
        <f>IFERROR(INDEX(V!$R:$R,MATCH(AP31,V!$L:$L,0)),"")</f>
        <v/>
      </c>
      <c r="AP31" s="233" t="str">
        <f t="shared" si="6"/>
        <v/>
      </c>
    </row>
    <row r="32" spans="1:42" x14ac:dyDescent="0.2">
      <c r="A32" s="200">
        <v>5</v>
      </c>
      <c r="B32" s="315"/>
      <c r="C32" s="202"/>
      <c r="D32" s="202"/>
      <c r="E32" s="202"/>
      <c r="F32" s="202"/>
      <c r="G32" s="203"/>
      <c r="H32" s="201" t="str">
        <f>(IF(C32-G28&gt;0,1)+IF(D32-G29&gt;0,1)+IF(E32-G30&gt;0,1)+IF(F32-G31&gt;0,1))&amp;"-"&amp;(IF(C32-G28&lt;0,1)+IF(D32-G29&lt;0,1)+IF(E32-G30&lt;0,1)+IF(F32-G31&lt;0,1))</f>
        <v>0-0</v>
      </c>
      <c r="I32" s="202" t="str">
        <f t="shared" si="8"/>
        <v xml:space="preserve"> </v>
      </c>
      <c r="J32" s="311">
        <f>IF(AND(Q32=1,Q28=1,C32&gt;G28),1)+IF(AND(Q32=1,Q29=1,D32&gt;G29),1)+IF(AND(Q32=1,Q30=1,E32&gt;G30),1)+IF(AND(Q32=1,Q31=1,F32&gt;G31),1)+IF(AND(Q32=2,Q28=2,C32&gt;G28),1)+IF(AND(Q32=2,Q29=2,D32&gt;G29),1)+IF(AND(Q32=2,Q30=2,E32&gt;G30),1)+IF(AND(Q32=2,Q31=2,F32&gt;G31),1)+IF(AND(Q32=3,Q28=3,C32&gt;G28),1)+IF(AND(Q32=3,Q29=3,D32&gt;G29),1)+IF(AND(Q32=3,Q30=3,E32&gt;G30),1)+IF(AND(Q32=3,Q31=3,F32&gt;G31),1)</f>
        <v>0</v>
      </c>
      <c r="K32" s="306">
        <f>SUM(AND(T32=T28,C32&gt;G28),AND(T32=T29,D32&gt;G29),AND(T32=T30,E32&gt;G30),AND(T32=T31,F32&gt;G31))</f>
        <v>0</v>
      </c>
      <c r="L32" s="312">
        <f>IF(AND(Q32=1,Q28=1),C32-G28)+IF(AND(Q32=1,Q29=1),D32-G29)+IF(AND(Q32=1,Q30=1),E32-G30)+IF(AND(Q32=1,Q31=1),F32-G31)+IF(AND(Q32=2,Q28=2),C32-G28)+IF(AND(Q32=2,Q29=2),D32-G29)+IF(AND(Q32=2,Q30=2),E32-G30)+IF(AND(Q32=2,Q31=2),F32-G31)+IF(AND(Q32=3,Q28=3),C32-G28)+IF(AND(Q32=3,Q29=3),D32-G29)+IF(AND(Q32=3,Q30=3),E32-G30)+IF(AND(Q32=3,Q31=3),F32-G31)+IF(AND(Q32=4,Q28=4),C32-G28)+IF(AND(Q32=4,Q29=4),D32-G29)+IF(AND(Q32=4,Q30=4),E32-G30)+IF(AND(Q32=4,Q31=4),F32-G31)</f>
        <v>0</v>
      </c>
      <c r="M32" s="306">
        <f>SUM(AND(R32=R28,C32&gt;G28),AND(R32=R29,D32&gt;G29),AND(R32=R30,E32&gt;G30),AND(R32=R31,F32&gt;G31))</f>
        <v>0</v>
      </c>
      <c r="N32" s="354" t="str">
        <f>SUM(C32:G32)&amp;"-"&amp;SUM(G28:G32)</f>
        <v>0-0</v>
      </c>
      <c r="O32" s="355">
        <f>C32+D32+E32+F32-G28-G29-G30-G31</f>
        <v>0</v>
      </c>
      <c r="P32" s="307" t="e">
        <f>SUM(C32:G32,G28:G32)/SUM(G28:G32)</f>
        <v>#DIV/0!</v>
      </c>
      <c r="Q32" s="313">
        <f>VALUE(LEFT(H32,1))</f>
        <v>0</v>
      </c>
      <c r="R32" s="205">
        <f>Q32*100000+J32*10000+K32*1000+100*L32</f>
        <v>0</v>
      </c>
      <c r="S32" s="308">
        <f>R32+M32*0.1+IF(ISNONTEXT(B32),0,0.01)+0.0001*O32</f>
        <v>0</v>
      </c>
      <c r="T32" s="309" t="str">
        <f>Q32&amp;J32</f>
        <v>00</v>
      </c>
      <c r="U32" s="300"/>
      <c r="V32" s="300"/>
      <c r="W32" s="300"/>
      <c r="X32" s="300"/>
      <c r="Y32" s="300"/>
      <c r="Z32" s="300"/>
      <c r="AA32" s="300"/>
      <c r="AD32" s="231">
        <f t="shared" si="0"/>
        <v>0</v>
      </c>
      <c r="AE32" s="232" t="str">
        <f>IFERROR(INDEX(V!$R:$R,MATCH(AF32,V!$L:$L,0)),"")</f>
        <v/>
      </c>
      <c r="AF32" s="233" t="str">
        <f t="shared" si="1"/>
        <v/>
      </c>
      <c r="AG32" s="232" t="str">
        <f>IFERROR(INDEX(V!$R:$R,MATCH(AH32,V!$L:$L,0)),"")</f>
        <v/>
      </c>
      <c r="AH32" s="233" t="str">
        <f t="shared" si="2"/>
        <v/>
      </c>
      <c r="AI32" s="232" t="str">
        <f>IFERROR(INDEX(V!$R:$R,MATCH(AJ32,V!$L:$L,0)),"")</f>
        <v/>
      </c>
      <c r="AJ32" s="233" t="str">
        <f t="shared" si="3"/>
        <v/>
      </c>
      <c r="AK32" s="232" t="str">
        <f>IFERROR(INDEX(V!$R:$R,MATCH(AL32,V!$L:$L,0)),"")</f>
        <v/>
      </c>
      <c r="AL32" s="233" t="str">
        <f t="shared" si="4"/>
        <v/>
      </c>
      <c r="AM32" s="232" t="str">
        <f>IFERROR(INDEX(V!$R:$R,MATCH(AN32,V!$L:$L,0)),"")</f>
        <v/>
      </c>
      <c r="AN32" s="233" t="str">
        <f t="shared" si="5"/>
        <v/>
      </c>
      <c r="AO32" s="232" t="str">
        <f>IFERROR(INDEX(V!$R:$R,MATCH(AP32,V!$L:$L,0)),"")</f>
        <v/>
      </c>
      <c r="AP32" s="233" t="str">
        <f t="shared" si="6"/>
        <v/>
      </c>
    </row>
    <row r="33" spans="1:42" x14ac:dyDescent="0.2">
      <c r="A33" s="316"/>
      <c r="B33" s="341"/>
      <c r="C33" s="321"/>
      <c r="D33" s="321"/>
      <c r="E33" s="321"/>
      <c r="F33" s="318"/>
      <c r="G33" s="321"/>
      <c r="H33" s="342"/>
      <c r="I33" s="267"/>
      <c r="J33" s="300"/>
      <c r="K33" s="300"/>
      <c r="L33" s="300"/>
      <c r="M33" s="300"/>
      <c r="N33" s="356"/>
      <c r="O33" s="356"/>
      <c r="P33" s="300"/>
      <c r="Q33" s="300"/>
      <c r="R33" s="324" t="s">
        <v>246</v>
      </c>
      <c r="S33" s="300"/>
      <c r="T33" s="300"/>
      <c r="U33" s="300"/>
      <c r="V33" s="300"/>
      <c r="W33" s="300"/>
      <c r="X33" s="300"/>
      <c r="Y33" s="300"/>
      <c r="Z33" s="300"/>
      <c r="AA33" s="300"/>
      <c r="AD33" s="231">
        <f t="shared" si="0"/>
        <v>0</v>
      </c>
      <c r="AE33" s="232" t="str">
        <f>IFERROR(INDEX(V!$R:$R,MATCH(AF33,V!$L:$L,0)),"")</f>
        <v/>
      </c>
      <c r="AF33" s="233" t="str">
        <f t="shared" si="1"/>
        <v/>
      </c>
      <c r="AG33" s="232" t="str">
        <f>IFERROR(INDEX(V!$R:$R,MATCH(AH33,V!$L:$L,0)),"")</f>
        <v/>
      </c>
      <c r="AH33" s="233" t="str">
        <f t="shared" si="2"/>
        <v/>
      </c>
      <c r="AI33" s="232" t="str">
        <f>IFERROR(INDEX(V!$R:$R,MATCH(AJ33,V!$L:$L,0)),"")</f>
        <v/>
      </c>
      <c r="AJ33" s="233" t="str">
        <f t="shared" si="3"/>
        <v/>
      </c>
      <c r="AK33" s="232" t="str">
        <f>IFERROR(INDEX(V!$R:$R,MATCH(AL33,V!$L:$L,0)),"")</f>
        <v/>
      </c>
      <c r="AL33" s="233" t="str">
        <f t="shared" si="4"/>
        <v/>
      </c>
      <c r="AM33" s="232" t="str">
        <f>IFERROR(INDEX(V!$R:$R,MATCH(AN33,V!$L:$L,0)),"")</f>
        <v/>
      </c>
      <c r="AN33" s="233" t="str">
        <f t="shared" si="5"/>
        <v/>
      </c>
      <c r="AO33" s="232" t="str">
        <f>IFERROR(INDEX(V!$R:$R,MATCH(AP33,V!$L:$L,0)),"")</f>
        <v/>
      </c>
      <c r="AP33" s="233" t="str">
        <f t="shared" si="6"/>
        <v/>
      </c>
    </row>
    <row r="34" spans="1:42" x14ac:dyDescent="0.2">
      <c r="A34" s="200" t="s">
        <v>4</v>
      </c>
      <c r="B34" s="325"/>
      <c r="C34" s="290">
        <v>1</v>
      </c>
      <c r="D34" s="290">
        <v>2</v>
      </c>
      <c r="E34" s="290">
        <v>3</v>
      </c>
      <c r="F34" s="290"/>
      <c r="G34" s="290"/>
      <c r="H34" s="290" t="s">
        <v>169</v>
      </c>
      <c r="I34" s="161" t="s">
        <v>170</v>
      </c>
      <c r="J34" s="326" t="s">
        <v>239</v>
      </c>
      <c r="K34" s="327" t="s">
        <v>240</v>
      </c>
      <c r="L34" s="328" t="s">
        <v>241</v>
      </c>
      <c r="M34" s="328" t="s">
        <v>242</v>
      </c>
      <c r="N34" s="295" t="s">
        <v>171</v>
      </c>
      <c r="O34" s="295" t="s">
        <v>171</v>
      </c>
      <c r="P34" s="296" t="s">
        <v>243</v>
      </c>
      <c r="Q34" s="329" t="s">
        <v>21</v>
      </c>
      <c r="R34" s="329" t="b">
        <f>OR(AND(COUNTA(B35:B39)=3,COUNTA(C35:G39)=6),AND(COUNTA(B35:B39)=4,COUNTA(C35:G39)=12),AND(COUNTA(B35:B39)=5,COUNTA(C35:G39)=20))</f>
        <v>0</v>
      </c>
      <c r="S34" s="330" t="s">
        <v>244</v>
      </c>
      <c r="T34" s="331" t="s">
        <v>245</v>
      </c>
      <c r="U34" s="300"/>
      <c r="V34" s="300"/>
      <c r="W34" s="300"/>
      <c r="X34" s="300"/>
      <c r="Y34" s="300"/>
      <c r="Z34" s="300"/>
      <c r="AA34" s="300"/>
      <c r="AD34" s="231">
        <f t="shared" si="0"/>
        <v>0</v>
      </c>
      <c r="AE34" s="232" t="str">
        <f>IFERROR(INDEX(V!$R:$R,MATCH(AF34,V!$L:$L,0)),"")</f>
        <v/>
      </c>
      <c r="AF34" s="233" t="str">
        <f t="shared" si="1"/>
        <v/>
      </c>
      <c r="AG34" s="232" t="str">
        <f>IFERROR(INDEX(V!$R:$R,MATCH(AH34,V!$L:$L,0)),"")</f>
        <v/>
      </c>
      <c r="AH34" s="233" t="str">
        <f t="shared" si="2"/>
        <v/>
      </c>
      <c r="AI34" s="232" t="str">
        <f>IFERROR(INDEX(V!$R:$R,MATCH(AJ34,V!$L:$L,0)),"")</f>
        <v/>
      </c>
      <c r="AJ34" s="233" t="str">
        <f t="shared" si="3"/>
        <v/>
      </c>
      <c r="AK34" s="232" t="str">
        <f>IFERROR(INDEX(V!$R:$R,MATCH(AL34,V!$L:$L,0)),"")</f>
        <v/>
      </c>
      <c r="AL34" s="233" t="str">
        <f t="shared" si="4"/>
        <v/>
      </c>
      <c r="AM34" s="232" t="str">
        <f>IFERROR(INDEX(V!$R:$R,MATCH(AN34,V!$L:$L,0)),"")</f>
        <v/>
      </c>
      <c r="AN34" s="233" t="str">
        <f t="shared" si="5"/>
        <v/>
      </c>
      <c r="AO34" s="232" t="str">
        <f>IFERROR(INDEX(V!$R:$R,MATCH(AP34,V!$L:$L,0)),"")</f>
        <v/>
      </c>
      <c r="AP34" s="233" t="str">
        <f t="shared" si="6"/>
        <v/>
      </c>
    </row>
    <row r="35" spans="1:42" x14ac:dyDescent="0.2">
      <c r="A35" s="200">
        <v>1</v>
      </c>
      <c r="B35" s="340"/>
      <c r="C35" s="203"/>
      <c r="D35" s="202"/>
      <c r="E35" s="202"/>
      <c r="F35" s="202"/>
      <c r="G35" s="202"/>
      <c r="H35" s="201" t="str">
        <f>(IF(D35-C36&gt;0,1)+IF(E35-C37&gt;0,1)+IF(F35-C38&gt;0,1)+IF(G35-C39&gt;0,1))&amp;"-"&amp;(IF(D35-C36&lt;0,1)+IF(E35-C37&lt;0,1)+IF(F35-C38&lt;0,1)+IF(G35-C39&lt;0,1))</f>
        <v>0-0</v>
      </c>
      <c r="I35" s="165" t="str">
        <f>IF(AND(B35&lt;&gt;"",R$34=TRUE),A$34&amp;RANK(S35,S$35:S$39,0)," ")</f>
        <v xml:space="preserve"> </v>
      </c>
      <c r="J35" s="303">
        <f>IF(AND(Q35=1,Q36=1,D35&gt;C36),1)+IF(AND(Q35=1,Q37=1,E35&gt;C37),1)+IF(AND(Q35=1,Q38=1,F35&gt;C38),1)+IF(AND(Q35=1,Q39=1,G35&gt;C39),1)+IF(AND(Q35=2,Q36=2,D35&gt;C36),1)+IF(AND(Q35=2,Q37=2,E35&gt;C37),1)+IF(AND(Q35=2,Q38=2,F35&gt;C38),1)+IF(AND(Q35=2,Q39=2,G35&gt;C39),1)+IF(AND(Q35=3,Q36=3,D35&gt;C36),1)+IF(AND(Q35=3,Q37=3,E35&gt;C37),1)+IF(AND(Q35=3,Q38=3,F35&gt;C38),1)+IF(AND(Q35=3,Q39=3,G35&gt;C39),1)</f>
        <v>0</v>
      </c>
      <c r="K35" s="304">
        <f>SUM(AND(T35=T36,D35&gt;C36),AND(T35=T37,E35&gt;C37),AND(T35=T38,F35&gt;C38),AND(T35=T39,G35&gt;C39))</f>
        <v>0</v>
      </c>
      <c r="L35" s="305">
        <f>IF(AND(Q35=1,Q36=1),D35-C36)+IF(AND(Q35=1,Q37=1),E35-C37)+IF(AND(Q35=1,Q38=1),F35-C38)+IF(AND(Q35=1,Q39=1),G35-C39)+IF(AND(Q35=2,Q36=2),D35-C36)+IF(AND(Q35=2,Q37=2),E35-C37)+IF(AND(Q35=2,Q38=2),F35-C38)+IF(AND(Q35=2,Q39=2),G35-C39)+IF(AND(Q35=3,Q36=3),D35-C36)+IF(AND(Q35=3,Q37=3),E35-C37)+IF(AND(Q35=3,Q38=3),F35-C38)+IF(AND(Q35=3,Q39=3),G35-C39)+IF(AND(Q35=4,Q36=4),D35-C36)+IF(AND(Q35=4,Q37=4),E35-C37)+IF(AND(Q35=4,Q38=4),F35-C38)+IF(AND(Q35=4,Q39=4),G35-C39)</f>
        <v>0</v>
      </c>
      <c r="M35" s="306">
        <f>SUM(AND(R35=R36,D35&gt;C36),AND(R35=R37,E35&gt;C37),AND(R35=R38,F35&gt;C38),AND(R35=R39,G35&gt;C39))</f>
        <v>0</v>
      </c>
      <c r="N35" s="354" t="str">
        <f>SUM(C35:G35)&amp;"-"&amp;SUM(C35:C39)</f>
        <v>0-0</v>
      </c>
      <c r="O35" s="355">
        <f>D35+E35+F35+G35-C36-C37-C38-C39</f>
        <v>0</v>
      </c>
      <c r="P35" s="307" t="e">
        <f>SUM(C35:G35,C35:C39)/SUM(C35:C39)</f>
        <v>#DIV/0!</v>
      </c>
      <c r="Q35" s="204">
        <f>VALUE(LEFT(H35,1))</f>
        <v>0</v>
      </c>
      <c r="R35" s="205">
        <f>Q35*100000+J35*10000+K35*1000+100*L35</f>
        <v>0</v>
      </c>
      <c r="S35" s="308">
        <f>R35+M35*0.1+IF(ISNONTEXT(B35),0,0.01)+0.0001*O35</f>
        <v>0</v>
      </c>
      <c r="T35" s="309" t="str">
        <f>Q35&amp;J35</f>
        <v>00</v>
      </c>
      <c r="U35" s="300"/>
      <c r="V35" s="300"/>
      <c r="W35" s="300"/>
      <c r="X35" s="300"/>
      <c r="Y35" s="300"/>
      <c r="Z35" s="300"/>
      <c r="AA35" s="300"/>
      <c r="AD35" s="231">
        <f t="shared" si="0"/>
        <v>0</v>
      </c>
      <c r="AE35" s="232" t="str">
        <f>IFERROR(INDEX(V!$R:$R,MATCH(AF35,V!$L:$L,0)),"")</f>
        <v/>
      </c>
      <c r="AF35" s="233" t="str">
        <f t="shared" si="1"/>
        <v/>
      </c>
      <c r="AG35" s="232" t="str">
        <f>IFERROR(INDEX(V!$R:$R,MATCH(AH35,V!$L:$L,0)),"")</f>
        <v/>
      </c>
      <c r="AH35" s="233" t="str">
        <f t="shared" si="2"/>
        <v/>
      </c>
      <c r="AI35" s="232" t="str">
        <f>IFERROR(INDEX(V!$R:$R,MATCH(AJ35,V!$L:$L,0)),"")</f>
        <v/>
      </c>
      <c r="AJ35" s="233" t="str">
        <f t="shared" si="3"/>
        <v/>
      </c>
      <c r="AK35" s="232" t="str">
        <f>IFERROR(INDEX(V!$R:$R,MATCH(AL35,V!$L:$L,0)),"")</f>
        <v/>
      </c>
      <c r="AL35" s="233" t="str">
        <f t="shared" si="4"/>
        <v/>
      </c>
      <c r="AM35" s="232" t="str">
        <f>IFERROR(INDEX(V!$R:$R,MATCH(AN35,V!$L:$L,0)),"")</f>
        <v/>
      </c>
      <c r="AN35" s="233" t="str">
        <f t="shared" si="5"/>
        <v/>
      </c>
      <c r="AO35" s="232" t="str">
        <f>IFERROR(INDEX(V!$R:$R,MATCH(AP35,V!$L:$L,0)),"")</f>
        <v/>
      </c>
      <c r="AP35" s="233" t="str">
        <f t="shared" si="6"/>
        <v/>
      </c>
    </row>
    <row r="36" spans="1:42" x14ac:dyDescent="0.2">
      <c r="A36" s="200">
        <v>2</v>
      </c>
      <c r="B36" s="310"/>
      <c r="C36" s="202"/>
      <c r="D36" s="203"/>
      <c r="E36" s="202"/>
      <c r="F36" s="202"/>
      <c r="G36" s="202"/>
      <c r="H36" s="201" t="str">
        <f>(IF(C36-D35&gt;0,1)+IF(E36-D37&gt;0,1)+IF(F36-D38&gt;0,1)+IF(G36-D39&gt;0,1))&amp;"-"&amp;(IF(C36-D35&lt;0,1)+IF(E36-D37&lt;0,1)+IF(F36-D38&lt;0,1)+IF(G36-D39&lt;0,1))</f>
        <v>0-0</v>
      </c>
      <c r="I36" s="165" t="str">
        <f t="shared" ref="I36:I39" si="9">IF(AND(B36&lt;&gt;"",R$34=TRUE),A$34&amp;RANK(S36,S$35:S$39,0)," ")</f>
        <v xml:space="preserve"> </v>
      </c>
      <c r="J36" s="311">
        <f>IF(AND(Q36=1,Q35=1,C36&gt;D35),1)+IF(AND(Q36=1,Q37=1,E36&gt;D37),1)+IF(AND(Q36=1,Q38=1,F36&gt;D38),1)+IF(AND(Q36=1,Q39=1,G36&gt;D39),1)+IF(AND(Q36=2,Q35=2,C36&gt;D35),1)+IF(AND(Q36=2,Q37=2,E36&gt;D37),1)+IF(AND(Q36=2,Q38=2,F36&gt;D38),1)+IF(AND(Q36=2,Q39=2,G36&gt;D39),1)+IF(AND(Q36=3,Q35=3,C36&gt;D35),1)+IF(AND(Q36=3,Q37=3,E36&gt;D37),1)+IF(AND(Q36=3,Q38=3,F36&gt;D38),1)+IF(AND(Q36=3,Q39=3,G36&gt;D39),1)</f>
        <v>0</v>
      </c>
      <c r="K36" s="306">
        <f>SUM(AND(T36=T35,C36&gt;D35),AND(T36=T37,E36&gt;D37),AND(T36=T38,F36&gt;D38),AND(T36=T39,G36&gt;D39))</f>
        <v>0</v>
      </c>
      <c r="L36" s="312">
        <f>IF(AND(Q36=1,Q35=1),C36-D35)+IF(AND(Q36=1,Q37=1),E36-D37)+IF(AND(Q36=1,Q38=1),F36-D38)+IF(AND(Q36=1,Q39=1),G36-D39)+IF(AND(Q36=2,Q35=2),C36-D35)+IF(AND(Q36=2,Q37=2),E36-D37)+IF(AND(Q36=2,Q38=2),F36-D38)+IF(AND(Q36=2,Q39=2),G36-D39)+IF(AND(Q36=3,Q35=3),C36-D35)+IF(AND(Q36=3,Q37=3),E36-D37)+IF(AND(Q36=3,Q38=3),F36-D38)+IF(AND(Q36=3,Q39=3),G36-D39)+IF(AND(Q36=4,Q35=4),C36-D35)+IF(AND(Q36=4,Q37=4),E36-D37)+IF(AND(Q36=4,Q38=4),F36-D38)+IF(AND(Q36=4,Q39=4),G36-D39)</f>
        <v>0</v>
      </c>
      <c r="M36" s="306">
        <f>SUM(AND(R36=R35,C36&gt;D35),AND(R36=R37,E36&gt;D37),AND(R36=R38,F36&gt;D38),AND(R36=R39,G36&gt;D39))</f>
        <v>0</v>
      </c>
      <c r="N36" s="354" t="str">
        <f>SUM(C36:G36)&amp;"-"&amp;SUM(D35:D39)</f>
        <v>0-0</v>
      </c>
      <c r="O36" s="355">
        <f>C36+E36+F36+G36-D35-D37-D38-D39</f>
        <v>0</v>
      </c>
      <c r="P36" s="307" t="e">
        <f>SUM(C36:G36,D35:D39)/SUM(D35:D39)</f>
        <v>#DIV/0!</v>
      </c>
      <c r="Q36" s="313">
        <f>VALUE(LEFT(H36,1))</f>
        <v>0</v>
      </c>
      <c r="R36" s="205">
        <f>Q36*100000+J36*10000+K36*1000+100*L36</f>
        <v>0</v>
      </c>
      <c r="S36" s="308">
        <f>R36+M36*0.1+IF(ISNONTEXT(B36),0,0.01)+0.0001*O36</f>
        <v>0</v>
      </c>
      <c r="T36" s="309" t="str">
        <f>Q36&amp;J36</f>
        <v>00</v>
      </c>
      <c r="U36" s="300"/>
      <c r="V36" s="300"/>
      <c r="W36" s="300"/>
      <c r="X36" s="300"/>
      <c r="Y36" s="300"/>
      <c r="Z36" s="300"/>
      <c r="AA36" s="300"/>
      <c r="AD36" s="231">
        <f t="shared" si="0"/>
        <v>0</v>
      </c>
      <c r="AE36" s="232" t="str">
        <f>IFERROR(INDEX(V!$R:$R,MATCH(AF36,V!$L:$L,0)),"")</f>
        <v/>
      </c>
      <c r="AF36" s="233" t="str">
        <f t="shared" si="1"/>
        <v/>
      </c>
      <c r="AG36" s="232" t="str">
        <f>IFERROR(INDEX(V!$R:$R,MATCH(AH36,V!$L:$L,0)),"")</f>
        <v/>
      </c>
      <c r="AH36" s="233" t="str">
        <f t="shared" si="2"/>
        <v/>
      </c>
      <c r="AI36" s="232" t="str">
        <f>IFERROR(INDEX(V!$R:$R,MATCH(AJ36,V!$L:$L,0)),"")</f>
        <v/>
      </c>
      <c r="AJ36" s="233" t="str">
        <f t="shared" si="3"/>
        <v/>
      </c>
      <c r="AK36" s="232" t="str">
        <f>IFERROR(INDEX(V!$R:$R,MATCH(AL36,V!$L:$L,0)),"")</f>
        <v/>
      </c>
      <c r="AL36" s="233" t="str">
        <f t="shared" si="4"/>
        <v/>
      </c>
      <c r="AM36" s="232" t="str">
        <f>IFERROR(INDEX(V!$R:$R,MATCH(AN36,V!$L:$L,0)),"")</f>
        <v/>
      </c>
      <c r="AN36" s="233" t="str">
        <f t="shared" si="5"/>
        <v/>
      </c>
      <c r="AO36" s="232" t="str">
        <f>IFERROR(INDEX(V!$R:$R,MATCH(AP36,V!$L:$L,0)),"")</f>
        <v/>
      </c>
      <c r="AP36" s="233" t="str">
        <f t="shared" si="6"/>
        <v/>
      </c>
    </row>
    <row r="37" spans="1:42" x14ac:dyDescent="0.2">
      <c r="A37" s="200">
        <v>3</v>
      </c>
      <c r="B37" s="310"/>
      <c r="C37" s="202"/>
      <c r="D37" s="314"/>
      <c r="E37" s="203"/>
      <c r="F37" s="202"/>
      <c r="G37" s="202"/>
      <c r="H37" s="201" t="str">
        <f>(IF(C37-E35&gt;0,1)+IF(D37-E36&gt;0,1)+IF(F37-E38&gt;0,1)+IF(G37-E39&gt;0,1))&amp;"-"&amp;(IF(C37-E35&lt;0,1)+IF(D37-E36&lt;0,1)+IF(F37-E38&lt;0,1)+IF(G37-E39&lt;0,1))</f>
        <v>0-0</v>
      </c>
      <c r="I37" s="165" t="str">
        <f t="shared" si="9"/>
        <v xml:space="preserve"> </v>
      </c>
      <c r="J37" s="311">
        <f>IF(AND(Q37=1,Q35=1,C37&gt;E35),1)+IF(AND(Q37=1,Q36=1,D37&gt;E36),1)+IF(AND(Q37=1,Q38=1,F37&gt;E38),1)+IF(AND(Q37=1,Q39=1,G37&gt;E39),1)+IF(AND(Q37=2,Q35=2,C37&gt;E35),1)+IF(AND(Q37=2,Q36=2,D37&gt;E36),1)+IF(AND(Q37=2,Q38=2,F37&gt;E38),1)+IF(AND(Q37=2,Q39=2,G37&gt;E39),1)+IF(AND(Q37=3,Q35=3,C37&gt;E35),1)+IF(AND(Q37=3,Q36=3,D37&gt;E36),1)+IF(AND(Q37=3,Q38=3,F37&gt;E38),1)+IF(AND(Q37=3,Q39=3,G37&gt;E39),1)</f>
        <v>0</v>
      </c>
      <c r="K37" s="306">
        <f>SUM(AND(T37=T35,C37&gt;E35),AND(T37=T36,D37&gt;E36),AND(T37=T38,F37&gt;E38),AND(T37=T39,G37&gt;E39))</f>
        <v>0</v>
      </c>
      <c r="L37" s="312">
        <f>IF(AND(Q37=1,Q35=1),C37-E35)+IF(AND(Q37=1,Q36=1),D37-E36)+IF(AND(Q37=1,Q38=1),F37-E38)+IF(AND(Q37=1,Q39=1),G37-E39)+IF(AND(Q37=2,Q35=2),C37-E35)+IF(AND(Q37=2,Q36=2),D37-E36)+IF(AND(Q37=2,Q38=2),F37-E38)+IF(AND(Q37=2,Q39=2),G37-E39)+IF(AND(Q37=3,Q35=3),C37-E35)+IF(AND(Q37=3,Q36=3),D37-E36)+IF(AND(Q37=3,Q38=3),F37-E38)+IF(AND(Q37=3,Q39=3),G37-E39)+IF(AND(Q37=4,Q35=4),C37-E35)+IF(AND(Q37=4,Q36=4),D37-E36)+IF(AND(Q37=4,Q38=4),F37-E38)+IF(AND(Q37=4,Q39=4),G37-E39)</f>
        <v>0</v>
      </c>
      <c r="M37" s="306">
        <f>SUM(AND(R37=R35,C37&gt;E35),AND(R37=R36,D37&gt;E36),AND(R37=R38,F37&gt;E38),AND(R37=R39,G37&gt;E39))</f>
        <v>0</v>
      </c>
      <c r="N37" s="354" t="str">
        <f>SUM(C37:G37)&amp;"-"&amp;SUM(E35:E39)</f>
        <v>0-0</v>
      </c>
      <c r="O37" s="355">
        <f>C37+D37+F37+G37-E35-E36-E38-E39</f>
        <v>0</v>
      </c>
      <c r="P37" s="307" t="e">
        <f>SUM(C37:G37,E35:E39)/SUM(E35:E39)</f>
        <v>#DIV/0!</v>
      </c>
      <c r="Q37" s="313">
        <f>VALUE(LEFT(H37,1))</f>
        <v>0</v>
      </c>
      <c r="R37" s="205">
        <f>Q37*100000+J37*10000+K37*1000+100*L37</f>
        <v>0</v>
      </c>
      <c r="S37" s="308">
        <f>R37+M37*0.1+IF(ISNONTEXT(B37),0,0.01)+0.0001*O37</f>
        <v>0</v>
      </c>
      <c r="T37" s="309" t="str">
        <f>Q37&amp;J37</f>
        <v>00</v>
      </c>
      <c r="U37" s="300"/>
      <c r="V37" s="300"/>
      <c r="W37" s="300"/>
      <c r="X37" s="300"/>
      <c r="Y37" s="300"/>
      <c r="Z37" s="300"/>
      <c r="AA37" s="300"/>
      <c r="AD37" s="231">
        <f t="shared" si="0"/>
        <v>0</v>
      </c>
      <c r="AE37" s="232" t="str">
        <f>IFERROR(INDEX(V!$R:$R,MATCH(AF37,V!$L:$L,0)),"")</f>
        <v/>
      </c>
      <c r="AF37" s="233" t="str">
        <f t="shared" si="1"/>
        <v/>
      </c>
      <c r="AG37" s="232" t="str">
        <f>IFERROR(INDEX(V!$R:$R,MATCH(AH37,V!$L:$L,0)),"")</f>
        <v/>
      </c>
      <c r="AH37" s="233" t="str">
        <f t="shared" si="2"/>
        <v/>
      </c>
      <c r="AI37" s="232" t="str">
        <f>IFERROR(INDEX(V!$R:$R,MATCH(AJ37,V!$L:$L,0)),"")</f>
        <v/>
      </c>
      <c r="AJ37" s="233" t="str">
        <f t="shared" si="3"/>
        <v/>
      </c>
      <c r="AK37" s="232" t="str">
        <f>IFERROR(INDEX(V!$R:$R,MATCH(AL37,V!$L:$L,0)),"")</f>
        <v/>
      </c>
      <c r="AL37" s="233" t="str">
        <f t="shared" si="4"/>
        <v/>
      </c>
      <c r="AM37" s="232" t="str">
        <f>IFERROR(INDEX(V!$R:$R,MATCH(AN37,V!$L:$L,0)),"")</f>
        <v/>
      </c>
      <c r="AN37" s="233" t="str">
        <f t="shared" si="5"/>
        <v/>
      </c>
      <c r="AO37" s="232" t="str">
        <f>IFERROR(INDEX(V!$R:$R,MATCH(AP37,V!$L:$L,0)),"")</f>
        <v/>
      </c>
      <c r="AP37" s="233" t="str">
        <f t="shared" si="6"/>
        <v/>
      </c>
    </row>
    <row r="38" spans="1:42" x14ac:dyDescent="0.2">
      <c r="A38" s="200">
        <v>4</v>
      </c>
      <c r="B38" s="315"/>
      <c r="C38" s="202"/>
      <c r="D38" s="314"/>
      <c r="E38" s="202"/>
      <c r="F38" s="203"/>
      <c r="G38" s="333"/>
      <c r="H38" s="201" t="str">
        <f>(IF(C38-F35&gt;0,1)+IF(D38-F36&gt;0,1)+IF(E38-F37&gt;0,1)+IF(G38-F39&gt;0,1))&amp;"-"&amp;(IF(C38-F35&lt;0,1)+IF(D38-F36&lt;0,1)+IF(E38-F37&lt;0,1)+IF(G38-F39&lt;0,1))</f>
        <v>0-0</v>
      </c>
      <c r="I38" s="165" t="str">
        <f t="shared" si="9"/>
        <v xml:space="preserve"> </v>
      </c>
      <c r="J38" s="311">
        <f>IF(AND(Q38=1,Q35=1,C38&gt;F35),1)+IF(AND(Q38=1,Q36=1,D38&gt;F36),1)+IF(AND(Q38=1,Q37=1,E38&gt;F37),1)+IF(AND(Q38=1,Q39=1,G38&gt;F39),1)+IF(AND(Q38=2,Q35=2,C38&gt;F35),1)+IF(AND(Q38=2,Q36=2,D38&gt;F36),1)+IF(AND(Q38=2,Q37=2,E38&gt;F37),1)+IF(AND(Q38=2,Q39=2,G38&gt;F39),1)+IF(AND(Q38=3,Q35=3,C38&gt;F35),1)+IF(AND(Q38=3,Q36=3,D38&gt;F36),1)+IF(AND(Q38=3,Q37=3,E38&gt;F37),1)+IF(AND(Q38=3,Q39=3,G38&gt;F39),1)</f>
        <v>0</v>
      </c>
      <c r="K38" s="306">
        <f>SUM(AND(T38=T35,C38&gt;F35),AND(T38=T36,D38&gt;F36),AND(T38=T37,E38&gt;F37),AND(T38=T39,G38&gt;F39))</f>
        <v>0</v>
      </c>
      <c r="L38" s="312">
        <f>IF(AND(Q38=1,Q35=1),C38-F35)+IF(AND(Q38=1,Q36=1),D38-F36)+IF(AND(Q38=1,Q37=1),E38-F37)+IF(AND(Q38=1,Q39=1),G38-F39)+IF(AND(Q38=2,Q35=2),C38-F35)+IF(AND(Q38=2,Q36=2),D38-F36)+IF(AND(Q38=2,Q37=2),E38-F37)+IF(AND(Q38=2,Q39=2),G38-F39)+IF(AND(Q38=3,Q35=3),C38-F35)+IF(AND(Q38=3,Q36=3),D38-F36)+IF(AND(Q38=3,Q37=3),E38-F37)+IF(AND(Q38=3,Q39=3),G38-F39)+IF(AND(Q38=4,Q35=4),C38-F35)+IF(AND(Q38=4,Q36=4),D38-F36)+IF(AND(Q38=4,Q37=4),E38-F37)+IF(AND(Q38=4,Q39=4),G38-F39)</f>
        <v>0</v>
      </c>
      <c r="M38" s="306">
        <f>SUM(AND(R38=R35,C38&gt;F35),AND(R38=R36,D38&gt;F36),AND(R38=R37,E38&gt;F37),AND(R38=R39,G38&gt;F39))</f>
        <v>0</v>
      </c>
      <c r="N38" s="354" t="str">
        <f>SUM(C38:G38)&amp;"-"&amp;SUM(F35:F39)</f>
        <v>0-0</v>
      </c>
      <c r="O38" s="355">
        <f>C38+D38+E38+G38-F35-F36-F37-F39</f>
        <v>0</v>
      </c>
      <c r="P38" s="307" t="e">
        <f>SUM(C38:G38,F35:F39)/SUM(F35:F39)</f>
        <v>#DIV/0!</v>
      </c>
      <c r="Q38" s="313">
        <f>VALUE(LEFT(H38,1))</f>
        <v>0</v>
      </c>
      <c r="R38" s="205">
        <f>Q38*100000+J38*10000+K38*1000+100*L38</f>
        <v>0</v>
      </c>
      <c r="S38" s="308">
        <f>R38+M38*0.1+IF(ISNONTEXT(B38),0,0.01)+0.0001*O38</f>
        <v>0</v>
      </c>
      <c r="T38" s="309" t="str">
        <f>Q38&amp;J38</f>
        <v>00</v>
      </c>
      <c r="U38" s="300"/>
      <c r="V38" s="300"/>
      <c r="W38" s="300"/>
      <c r="X38" s="300"/>
      <c r="Y38" s="300"/>
      <c r="Z38" s="300"/>
      <c r="AA38" s="300"/>
      <c r="AD38" s="231">
        <f t="shared" si="0"/>
        <v>0</v>
      </c>
      <c r="AE38" s="232" t="str">
        <f>IFERROR(INDEX(V!$R:$R,MATCH(AF38,V!$L:$L,0)),"")</f>
        <v/>
      </c>
      <c r="AF38" s="233" t="str">
        <f t="shared" si="1"/>
        <v/>
      </c>
      <c r="AG38" s="232" t="str">
        <f>IFERROR(INDEX(V!$R:$R,MATCH(AH38,V!$L:$L,0)),"")</f>
        <v/>
      </c>
      <c r="AH38" s="233" t="str">
        <f t="shared" si="2"/>
        <v/>
      </c>
      <c r="AI38" s="232" t="str">
        <f>IFERROR(INDEX(V!$R:$R,MATCH(AJ38,V!$L:$L,0)),"")</f>
        <v/>
      </c>
      <c r="AJ38" s="233" t="str">
        <f t="shared" si="3"/>
        <v/>
      </c>
      <c r="AK38" s="232" t="str">
        <f>IFERROR(INDEX(V!$R:$R,MATCH(AL38,V!$L:$L,0)),"")</f>
        <v/>
      </c>
      <c r="AL38" s="233" t="str">
        <f t="shared" si="4"/>
        <v/>
      </c>
      <c r="AM38" s="232" t="str">
        <f>IFERROR(INDEX(V!$R:$R,MATCH(AN38,V!$L:$L,0)),"")</f>
        <v/>
      </c>
      <c r="AN38" s="233" t="str">
        <f t="shared" si="5"/>
        <v/>
      </c>
      <c r="AO38" s="232" t="str">
        <f>IFERROR(INDEX(V!$R:$R,MATCH(AP38,V!$L:$L,0)),"")</f>
        <v/>
      </c>
      <c r="AP38" s="233" t="str">
        <f t="shared" si="6"/>
        <v/>
      </c>
    </row>
    <row r="39" spans="1:42" x14ac:dyDescent="0.2">
      <c r="A39" s="200">
        <v>5</v>
      </c>
      <c r="B39" s="315"/>
      <c r="C39" s="202"/>
      <c r="D39" s="202"/>
      <c r="E39" s="202"/>
      <c r="F39" s="202"/>
      <c r="G39" s="203"/>
      <c r="H39" s="201" t="str">
        <f>(IF(C39-G35&gt;0,1)+IF(D39-G36&gt;0,1)+IF(E39-G37&gt;0,1)+IF(F39-G38&gt;0,1))&amp;"-"&amp;(IF(C39-G35&lt;0,1)+IF(D39-G36&lt;0,1)+IF(E39-G37&lt;0,1)+IF(F39-G38&lt;0,1))</f>
        <v>0-0</v>
      </c>
      <c r="I39" s="165" t="str">
        <f t="shared" si="9"/>
        <v xml:space="preserve"> </v>
      </c>
      <c r="J39" s="311">
        <f>IF(AND(Q39=1,Q35=1,C39&gt;G35),1)+IF(AND(Q39=1,Q36=1,D39&gt;G36),1)+IF(AND(Q39=1,Q37=1,E39&gt;G37),1)+IF(AND(Q39=1,Q38=1,F39&gt;G38),1)+IF(AND(Q39=2,Q35=2,C39&gt;G35),1)+IF(AND(Q39=2,Q36=2,D39&gt;G36),1)+IF(AND(Q39=2,Q37=2,E39&gt;G37),1)+IF(AND(Q39=2,Q38=2,F39&gt;G38),1)+IF(AND(Q39=3,Q35=3,C39&gt;G35),1)+IF(AND(Q39=3,Q36=3,D39&gt;G36),1)+IF(AND(Q39=3,Q37=3,E39&gt;G37),1)+IF(AND(Q39=3,Q38=3,F39&gt;G38),1)</f>
        <v>0</v>
      </c>
      <c r="K39" s="306">
        <f>SUM(AND(T39=T35,C39&gt;G35),AND(T39=T36,D39&gt;G36),AND(T39=T37,E39&gt;G37),AND(T39=T38,F39&gt;G38))</f>
        <v>0</v>
      </c>
      <c r="L39" s="312">
        <f>IF(AND(Q39=1,Q35=1),C39-G35)+IF(AND(Q39=1,Q36=1),D39-G36)+IF(AND(Q39=1,Q37=1),E39-G37)+IF(AND(Q39=1,Q38=1),F39-G38)+IF(AND(Q39=2,Q35=2),C39-G35)+IF(AND(Q39=2,Q36=2),D39-G36)+IF(AND(Q39=2,Q37=2),E39-G37)+IF(AND(Q39=2,Q38=2),F39-G38)+IF(AND(Q39=3,Q35=3),C39-G35)+IF(AND(Q39=3,Q36=3),D39-G36)+IF(AND(Q39=3,Q37=3),E39-G37)+IF(AND(Q39=3,Q38=3),F39-G38)+IF(AND(Q39=4,Q35=4),C39-G35)+IF(AND(Q39=4,Q36=4),D39-G36)+IF(AND(Q39=4,Q37=4),E39-G37)+IF(AND(Q39=4,Q38=4),F39-G38)</f>
        <v>0</v>
      </c>
      <c r="M39" s="306">
        <f>SUM(AND(R39=R35,C39&gt;G35),AND(R39=R36,D39&gt;G36),AND(R39=R37,E39&gt;G37),AND(R39=R38,F39&gt;G38))</f>
        <v>0</v>
      </c>
      <c r="N39" s="354" t="str">
        <f>SUM(C39:G39)&amp;"-"&amp;SUM(G35:G39)</f>
        <v>0-0</v>
      </c>
      <c r="O39" s="355">
        <f>C39+D39+E39+F39-G35-G36-G37-G38</f>
        <v>0</v>
      </c>
      <c r="P39" s="307" t="e">
        <f>SUM(C39:G39,G35:G39)/SUM(G35:G39)</f>
        <v>#DIV/0!</v>
      </c>
      <c r="Q39" s="313">
        <f>VALUE(LEFT(H39,1))</f>
        <v>0</v>
      </c>
      <c r="R39" s="205">
        <f>Q39*100000+J39*10000+K39*1000+100*L39</f>
        <v>0</v>
      </c>
      <c r="S39" s="308">
        <f>R39+M39*0.1+IF(ISNONTEXT(B39),0,0.01)+0.0001*O39</f>
        <v>0</v>
      </c>
      <c r="T39" s="309" t="str">
        <f>Q39&amp;J39</f>
        <v>00</v>
      </c>
      <c r="U39" s="300"/>
      <c r="V39" s="300"/>
      <c r="W39" s="300"/>
      <c r="X39" s="300"/>
      <c r="Y39" s="300"/>
      <c r="Z39" s="300"/>
      <c r="AA39" s="300"/>
      <c r="AD39" s="231">
        <f t="shared" si="0"/>
        <v>0</v>
      </c>
      <c r="AE39" s="232" t="str">
        <f>IFERROR(INDEX(V!$R:$R,MATCH(AF39,V!$L:$L,0)),"")</f>
        <v/>
      </c>
      <c r="AF39" s="233" t="str">
        <f t="shared" si="1"/>
        <v/>
      </c>
      <c r="AG39" s="232" t="str">
        <f>IFERROR(INDEX(V!$R:$R,MATCH(AH39,V!$L:$L,0)),"")</f>
        <v/>
      </c>
      <c r="AH39" s="233" t="str">
        <f t="shared" si="2"/>
        <v/>
      </c>
      <c r="AI39" s="232" t="str">
        <f>IFERROR(INDEX(V!$R:$R,MATCH(AJ39,V!$L:$L,0)),"")</f>
        <v/>
      </c>
      <c r="AJ39" s="233" t="str">
        <f t="shared" si="3"/>
        <v/>
      </c>
      <c r="AK39" s="232" t="str">
        <f>IFERROR(INDEX(V!$R:$R,MATCH(AL39,V!$L:$L,0)),"")</f>
        <v/>
      </c>
      <c r="AL39" s="233" t="str">
        <f t="shared" si="4"/>
        <v/>
      </c>
      <c r="AM39" s="232" t="str">
        <f>IFERROR(INDEX(V!$R:$R,MATCH(AN39,V!$L:$L,0)),"")</f>
        <v/>
      </c>
      <c r="AN39" s="233" t="str">
        <f t="shared" si="5"/>
        <v/>
      </c>
      <c r="AO39" s="232" t="str">
        <f>IFERROR(INDEX(V!$R:$R,MATCH(AP39,V!$L:$L,0)),"")</f>
        <v/>
      </c>
      <c r="AP39" s="233" t="str">
        <f t="shared" si="6"/>
        <v/>
      </c>
    </row>
    <row r="40" spans="1:42" x14ac:dyDescent="0.2">
      <c r="A40" s="316"/>
      <c r="B40" s="317"/>
      <c r="C40" s="318"/>
      <c r="D40" s="319"/>
      <c r="E40" s="318"/>
      <c r="F40" s="320"/>
      <c r="G40" s="321"/>
      <c r="H40" s="322"/>
      <c r="I40" s="183"/>
      <c r="J40" s="300"/>
      <c r="K40" s="300"/>
      <c r="L40" s="300"/>
      <c r="M40" s="300"/>
      <c r="N40" s="356"/>
      <c r="O40" s="356"/>
      <c r="P40" s="300"/>
      <c r="Q40" s="300"/>
      <c r="R40" s="324" t="s">
        <v>246</v>
      </c>
      <c r="S40" s="300"/>
      <c r="T40" s="300"/>
      <c r="U40" s="300"/>
      <c r="V40" s="300"/>
      <c r="W40" s="300"/>
      <c r="X40" s="300"/>
      <c r="Y40" s="300"/>
      <c r="Z40" s="300"/>
      <c r="AA40" s="300"/>
      <c r="AD40" s="231">
        <f t="shared" si="0"/>
        <v>0</v>
      </c>
      <c r="AE40" s="232" t="str">
        <f>IFERROR(INDEX(V!$R:$R,MATCH(AF40,V!$L:$L,0)),"")</f>
        <v/>
      </c>
      <c r="AF40" s="233" t="str">
        <f t="shared" si="1"/>
        <v/>
      </c>
      <c r="AG40" s="232" t="str">
        <f>IFERROR(INDEX(V!$R:$R,MATCH(AH40,V!$L:$L,0)),"")</f>
        <v/>
      </c>
      <c r="AH40" s="233" t="str">
        <f t="shared" si="2"/>
        <v/>
      </c>
      <c r="AI40" s="232" t="str">
        <f>IFERROR(INDEX(V!$R:$R,MATCH(AJ40,V!$L:$L,0)),"")</f>
        <v/>
      </c>
      <c r="AJ40" s="233" t="str">
        <f t="shared" si="3"/>
        <v/>
      </c>
      <c r="AK40" s="232" t="str">
        <f>IFERROR(INDEX(V!$R:$R,MATCH(AL40,V!$L:$L,0)),"")</f>
        <v/>
      </c>
      <c r="AL40" s="233" t="str">
        <f t="shared" si="4"/>
        <v/>
      </c>
      <c r="AM40" s="232" t="str">
        <f>IFERROR(INDEX(V!$R:$R,MATCH(AN40,V!$L:$L,0)),"")</f>
        <v/>
      </c>
      <c r="AN40" s="233" t="str">
        <f t="shared" si="5"/>
        <v/>
      </c>
      <c r="AO40" s="232" t="str">
        <f>IFERROR(INDEX(V!$R:$R,MATCH(AP40,V!$L:$L,0)),"")</f>
        <v/>
      </c>
      <c r="AP40" s="233" t="str">
        <f t="shared" si="6"/>
        <v/>
      </c>
    </row>
    <row r="41" spans="1:42" x14ac:dyDescent="0.2">
      <c r="A41" s="200" t="s">
        <v>5</v>
      </c>
      <c r="B41" s="325"/>
      <c r="C41" s="290">
        <v>1</v>
      </c>
      <c r="D41" s="290">
        <v>2</v>
      </c>
      <c r="E41" s="290">
        <v>3</v>
      </c>
      <c r="F41" s="290"/>
      <c r="G41" s="290"/>
      <c r="H41" s="291" t="s">
        <v>169</v>
      </c>
      <c r="I41" s="161" t="s">
        <v>170</v>
      </c>
      <c r="J41" s="326" t="s">
        <v>239</v>
      </c>
      <c r="K41" s="327" t="s">
        <v>240</v>
      </c>
      <c r="L41" s="328" t="s">
        <v>241</v>
      </c>
      <c r="M41" s="328" t="s">
        <v>242</v>
      </c>
      <c r="N41" s="295" t="s">
        <v>171</v>
      </c>
      <c r="O41" s="295" t="s">
        <v>171</v>
      </c>
      <c r="P41" s="296" t="s">
        <v>243</v>
      </c>
      <c r="Q41" s="329" t="s">
        <v>21</v>
      </c>
      <c r="R41" s="329" t="b">
        <f>OR(AND(COUNTA(B42:B46)=3,COUNTA(C42:G46)=6),AND(COUNTA(B42:B46)=4,COUNTA(C42:G46)=12),AND(COUNTA(B42:B46)=5,COUNTA(C42:G46)=20))</f>
        <v>0</v>
      </c>
      <c r="S41" s="330" t="s">
        <v>244</v>
      </c>
      <c r="T41" s="331" t="s">
        <v>245</v>
      </c>
      <c r="U41" s="300"/>
      <c r="V41" s="300"/>
      <c r="W41" s="300"/>
      <c r="X41" s="300"/>
      <c r="Y41" s="300"/>
      <c r="Z41" s="300"/>
      <c r="AA41" s="300"/>
      <c r="AD41" s="231">
        <f t="shared" si="0"/>
        <v>0</v>
      </c>
      <c r="AE41" s="232" t="str">
        <f>IFERROR(INDEX(V!$R:$R,MATCH(AF41,V!$L:$L,0)),"")</f>
        <v/>
      </c>
      <c r="AF41" s="233" t="str">
        <f t="shared" si="1"/>
        <v/>
      </c>
      <c r="AG41" s="232" t="str">
        <f>IFERROR(INDEX(V!$R:$R,MATCH(AH41,V!$L:$L,0)),"")</f>
        <v/>
      </c>
      <c r="AH41" s="233" t="str">
        <f t="shared" si="2"/>
        <v/>
      </c>
      <c r="AI41" s="232" t="str">
        <f>IFERROR(INDEX(V!$R:$R,MATCH(AJ41,V!$L:$L,0)),"")</f>
        <v/>
      </c>
      <c r="AJ41" s="233" t="str">
        <f t="shared" si="3"/>
        <v/>
      </c>
      <c r="AK41" s="232" t="str">
        <f>IFERROR(INDEX(V!$R:$R,MATCH(AL41,V!$L:$L,0)),"")</f>
        <v/>
      </c>
      <c r="AL41" s="233" t="str">
        <f t="shared" si="4"/>
        <v/>
      </c>
      <c r="AM41" s="232" t="str">
        <f>IFERROR(INDEX(V!$R:$R,MATCH(AN41,V!$L:$L,0)),"")</f>
        <v/>
      </c>
      <c r="AN41" s="233" t="str">
        <f t="shared" si="5"/>
        <v/>
      </c>
      <c r="AO41" s="232" t="str">
        <f>IFERROR(INDEX(V!$R:$R,MATCH(AP41,V!$L:$L,0)),"")</f>
        <v/>
      </c>
      <c r="AP41" s="233" t="str">
        <f t="shared" si="6"/>
        <v/>
      </c>
    </row>
    <row r="42" spans="1:42" x14ac:dyDescent="0.2">
      <c r="A42" s="200">
        <v>1</v>
      </c>
      <c r="B42" s="340"/>
      <c r="C42" s="203"/>
      <c r="D42" s="202"/>
      <c r="E42" s="202"/>
      <c r="F42" s="202"/>
      <c r="G42" s="202"/>
      <c r="H42" s="201" t="str">
        <f>(IF(D42-C43&gt;0,1)+IF(E42-C44&gt;0,1)+IF(F42-C45&gt;0,1)+IF(G42-C46&gt;0,1))&amp;"-"&amp;(IF(D42-C43&lt;0,1)+IF(E42-C44&lt;0,1)+IF(F42-C45&lt;0,1)+IF(G42-C46&lt;0,1))</f>
        <v>0-0</v>
      </c>
      <c r="I42" s="165" t="str">
        <f>IF(AND(B42&lt;&gt;"",R$41=TRUE),A$41&amp;RANK(S42,S$42:S$46,0)," ")</f>
        <v xml:space="preserve"> </v>
      </c>
      <c r="J42" s="303">
        <f>IF(AND(Q42=1,Q43=1,D42&gt;C43),1)+IF(AND(Q42=1,Q44=1,E42&gt;C44),1)+IF(AND(Q42=1,Q45=1,F42&gt;C45),1)+IF(AND(Q42=1,Q46=1,G42&gt;C46),1)+IF(AND(Q42=2,Q43=2,D42&gt;C43),1)+IF(AND(Q42=2,Q44=2,E42&gt;C44),1)+IF(AND(Q42=2,Q45=2,F42&gt;C45),1)+IF(AND(Q42=2,Q46=2,G42&gt;C46),1)+IF(AND(Q42=3,Q43=3,D42&gt;C43),1)+IF(AND(Q42=3,Q44=3,E42&gt;C44),1)+IF(AND(Q42=3,Q45=3,F42&gt;C45),1)+IF(AND(Q42=3,Q46=3,G42&gt;C46),1)</f>
        <v>0</v>
      </c>
      <c r="K42" s="304">
        <f>SUM(AND(T42=T43,D42&gt;C43),AND(T42=T44,E42&gt;C44),AND(T42=T45,F42&gt;C45),AND(T42=T46,G42&gt;C46))</f>
        <v>0</v>
      </c>
      <c r="L42" s="305">
        <f>IF(AND(Q42=1,Q43=1),D42-C43)+IF(AND(Q42=1,Q44=1),E42-C44)+IF(AND(Q42=1,Q45=1),F42-C45)+IF(AND(Q42=1,Q46=1),G42-C46)+IF(AND(Q42=2,Q43=2),D42-C43)+IF(AND(Q42=2,Q44=2),E42-C44)+IF(AND(Q42=2,Q45=2),F42-C45)+IF(AND(Q42=2,Q46=2),G42-C46)+IF(AND(Q42=3,Q43=3),D42-C43)+IF(AND(Q42=3,Q44=3),E42-C44)+IF(AND(Q42=3,Q45=3),F42-C45)+IF(AND(Q42=3,Q46=3),G42-C46)+IF(AND(Q42=4,Q43=4),D42-C43)+IF(AND(Q42=4,Q44=4),E42-C44)+IF(AND(Q42=4,Q45=4),F42-C45)+IF(AND(Q42=4,Q46=4),G42-C46)</f>
        <v>0</v>
      </c>
      <c r="M42" s="306">
        <f>SUM(AND(R42=R43,D42&gt;C43),AND(R42=R44,E42&gt;C44),AND(R42=R45,F42&gt;C45),AND(R42=R46,G42&gt;C46))</f>
        <v>0</v>
      </c>
      <c r="N42" s="354" t="str">
        <f>SUM(C42:G42)&amp;"-"&amp;SUM(C42:C46)</f>
        <v>0-0</v>
      </c>
      <c r="O42" s="355">
        <f>D42+E42+F42+G42-C43-C44-C45-C46</f>
        <v>0</v>
      </c>
      <c r="P42" s="307" t="e">
        <f>SUM(C42:G42,C42:C46)/SUM(C42:C46)</f>
        <v>#DIV/0!</v>
      </c>
      <c r="Q42" s="204">
        <f>VALUE(LEFT(H42,1))</f>
        <v>0</v>
      </c>
      <c r="R42" s="205">
        <f>Q42*100000+J42*10000+K42*1000+100*L42</f>
        <v>0</v>
      </c>
      <c r="S42" s="308">
        <f>R42+M42*0.1+IF(ISNONTEXT(B42),0,0.01)+0.0001*O42</f>
        <v>0</v>
      </c>
      <c r="T42" s="309" t="str">
        <f>Q42&amp;J42</f>
        <v>00</v>
      </c>
      <c r="U42" s="300"/>
      <c r="V42" s="300"/>
      <c r="W42" s="300"/>
      <c r="X42" s="300"/>
      <c r="Y42" s="300"/>
      <c r="Z42" s="300"/>
      <c r="AA42" s="300"/>
      <c r="AD42" s="231">
        <f t="shared" si="0"/>
        <v>0</v>
      </c>
      <c r="AE42" s="232" t="str">
        <f>IFERROR(INDEX(V!$R:$R,MATCH(AF42,V!$L:$L,0)),"")</f>
        <v/>
      </c>
      <c r="AF42" s="233" t="str">
        <f t="shared" si="1"/>
        <v/>
      </c>
      <c r="AG42" s="232" t="str">
        <f>IFERROR(INDEX(V!$R:$R,MATCH(AH42,V!$L:$L,0)),"")</f>
        <v/>
      </c>
      <c r="AH42" s="233" t="str">
        <f t="shared" si="2"/>
        <v/>
      </c>
      <c r="AI42" s="232" t="str">
        <f>IFERROR(INDEX(V!$R:$R,MATCH(AJ42,V!$L:$L,0)),"")</f>
        <v/>
      </c>
      <c r="AJ42" s="233" t="str">
        <f t="shared" si="3"/>
        <v/>
      </c>
      <c r="AK42" s="232" t="str">
        <f>IFERROR(INDEX(V!$R:$R,MATCH(AL42,V!$L:$L,0)),"")</f>
        <v/>
      </c>
      <c r="AL42" s="233" t="str">
        <f t="shared" si="4"/>
        <v/>
      </c>
      <c r="AM42" s="232" t="str">
        <f>IFERROR(INDEX(V!$R:$R,MATCH(AN42,V!$L:$L,0)),"")</f>
        <v/>
      </c>
      <c r="AN42" s="233" t="str">
        <f t="shared" si="5"/>
        <v/>
      </c>
      <c r="AO42" s="232" t="str">
        <f>IFERROR(INDEX(V!$R:$R,MATCH(AP42,V!$L:$L,0)),"")</f>
        <v/>
      </c>
      <c r="AP42" s="233" t="str">
        <f t="shared" si="6"/>
        <v/>
      </c>
    </row>
    <row r="43" spans="1:42" x14ac:dyDescent="0.2">
      <c r="A43" s="200">
        <v>2</v>
      </c>
      <c r="B43" s="310"/>
      <c r="C43" s="202"/>
      <c r="D43" s="203"/>
      <c r="E43" s="202"/>
      <c r="F43" s="202"/>
      <c r="G43" s="202"/>
      <c r="H43" s="201" t="str">
        <f>(IF(C43-D42&gt;0,1)+IF(E43-D44&gt;0,1)+IF(F43-D45&gt;0,1)+IF(G43-D46&gt;0,1))&amp;"-"&amp;(IF(C43-D42&lt;0,1)+IF(E43-D44&lt;0,1)+IF(F43-D45&lt;0,1)+IF(G43-D46&lt;0,1))</f>
        <v>0-0</v>
      </c>
      <c r="I43" s="165" t="str">
        <f t="shared" ref="I43:I46" si="10">IF(AND(B43&lt;&gt;"",R$41=TRUE),A$41&amp;RANK(S43,S$42:S$46,0)," ")</f>
        <v xml:space="preserve"> </v>
      </c>
      <c r="J43" s="311">
        <f>IF(AND(Q43=1,Q42=1,C43&gt;D42),1)+IF(AND(Q43=1,Q44=1,E43&gt;D44),1)+IF(AND(Q43=1,Q45=1,F43&gt;D45),1)+IF(AND(Q43=1,Q46=1,G43&gt;D46),1)+IF(AND(Q43=2,Q42=2,C43&gt;D42),1)+IF(AND(Q43=2,Q44=2,E43&gt;D44),1)+IF(AND(Q43=2,Q45=2,F43&gt;D45),1)+IF(AND(Q43=2,Q46=2,G43&gt;D46),1)+IF(AND(Q43=3,Q42=3,C43&gt;D42),1)+IF(AND(Q43=3,Q44=3,E43&gt;D44),1)+IF(AND(Q43=3,Q45=3,F43&gt;D45),1)+IF(AND(Q43=3,Q46=3,G43&gt;D46),1)</f>
        <v>0</v>
      </c>
      <c r="K43" s="306">
        <f>SUM(AND(T43=T42,C43&gt;D42),AND(T43=T44,E43&gt;D44),AND(T43=T45,F43&gt;D45),AND(T43=T46,G43&gt;D46))</f>
        <v>0</v>
      </c>
      <c r="L43" s="312">
        <f>IF(AND(Q43=1,Q42=1),C43-D42)+IF(AND(Q43=1,Q44=1),E43-D44)+IF(AND(Q43=1,Q45=1),F43-D45)+IF(AND(Q43=1,Q46=1),G43-D46)+IF(AND(Q43=2,Q42=2),C43-D42)+IF(AND(Q43=2,Q44=2),E43-D44)+IF(AND(Q43=2,Q45=2),F43-D45)+IF(AND(Q43=2,Q46=2),G43-D46)+IF(AND(Q43=3,Q42=3),C43-D42)+IF(AND(Q43=3,Q44=3),E43-D44)+IF(AND(Q43=3,Q45=3),F43-D45)+IF(AND(Q43=3,Q46=3),G43-D46)+IF(AND(Q43=4,Q42=4),C43-D42)+IF(AND(Q43=4,Q44=4),E43-D44)+IF(AND(Q43=4,Q45=4),F43-D45)+IF(AND(Q43=4,Q46=4),G43-D46)</f>
        <v>0</v>
      </c>
      <c r="M43" s="306">
        <f>SUM(AND(R43=R42,C43&gt;D42),AND(R43=R44,E43&gt;D44),AND(R43=R45,F43&gt;D45),AND(R43=R46,G43&gt;D46))</f>
        <v>0</v>
      </c>
      <c r="N43" s="354" t="str">
        <f>SUM(C43:G43)&amp;"-"&amp;SUM(D42:D46)</f>
        <v>0-0</v>
      </c>
      <c r="O43" s="355">
        <f>C43+E43+F43+G43-D42-D44-D45-D46</f>
        <v>0</v>
      </c>
      <c r="P43" s="307" t="e">
        <f>SUM(C43:G43,D42:D46)/SUM(D42:D46)</f>
        <v>#DIV/0!</v>
      </c>
      <c r="Q43" s="313">
        <f>VALUE(LEFT(H43,1))</f>
        <v>0</v>
      </c>
      <c r="R43" s="205">
        <f>Q43*100000+J43*10000+K43*1000+100*L43</f>
        <v>0</v>
      </c>
      <c r="S43" s="308">
        <f>R43+M43*0.1+IF(ISNONTEXT(B43),0,0.01)+0.0001*O43</f>
        <v>0</v>
      </c>
      <c r="T43" s="309" t="str">
        <f>Q43&amp;J43</f>
        <v>00</v>
      </c>
      <c r="U43" s="300"/>
      <c r="V43" s="300"/>
      <c r="W43" s="300"/>
      <c r="X43" s="300"/>
      <c r="Y43" s="300"/>
      <c r="Z43" s="300"/>
      <c r="AA43" s="300"/>
      <c r="AD43" s="231">
        <f t="shared" si="0"/>
        <v>0</v>
      </c>
      <c r="AE43" s="232" t="str">
        <f>IFERROR(INDEX(V!$R:$R,MATCH(AF43,V!$L:$L,0)),"")</f>
        <v/>
      </c>
      <c r="AF43" s="233" t="str">
        <f t="shared" si="1"/>
        <v/>
      </c>
      <c r="AG43" s="232" t="str">
        <f>IFERROR(INDEX(V!$R:$R,MATCH(AH43,V!$L:$L,0)),"")</f>
        <v/>
      </c>
      <c r="AH43" s="233" t="str">
        <f t="shared" si="2"/>
        <v/>
      </c>
      <c r="AI43" s="232" t="str">
        <f>IFERROR(INDEX(V!$R:$R,MATCH(AJ43,V!$L:$L,0)),"")</f>
        <v/>
      </c>
      <c r="AJ43" s="233" t="str">
        <f t="shared" si="3"/>
        <v/>
      </c>
      <c r="AK43" s="232" t="str">
        <f>IFERROR(INDEX(V!$R:$R,MATCH(AL43,V!$L:$L,0)),"")</f>
        <v/>
      </c>
      <c r="AL43" s="233" t="str">
        <f t="shared" si="4"/>
        <v/>
      </c>
      <c r="AM43" s="232" t="str">
        <f>IFERROR(INDEX(V!$R:$R,MATCH(AN43,V!$L:$L,0)),"")</f>
        <v/>
      </c>
      <c r="AN43" s="233" t="str">
        <f t="shared" si="5"/>
        <v/>
      </c>
      <c r="AO43" s="232" t="str">
        <f>IFERROR(INDEX(V!$R:$R,MATCH(AP43,V!$L:$L,0)),"")</f>
        <v/>
      </c>
      <c r="AP43" s="233" t="str">
        <f t="shared" si="6"/>
        <v/>
      </c>
    </row>
    <row r="44" spans="1:42" x14ac:dyDescent="0.2">
      <c r="A44" s="200">
        <v>3</v>
      </c>
      <c r="B44" s="310"/>
      <c r="C44" s="202"/>
      <c r="D44" s="314"/>
      <c r="E44" s="203"/>
      <c r="F44" s="202"/>
      <c r="G44" s="202"/>
      <c r="H44" s="201" t="str">
        <f>(IF(C44-E42&gt;0,1)+IF(D44-E43&gt;0,1)+IF(F44-E45&gt;0,1)+IF(G44-E46&gt;0,1))&amp;"-"&amp;(IF(C44-E42&lt;0,1)+IF(D44-E43&lt;0,1)+IF(F44-E45&lt;0,1)+IF(G44-E46&lt;0,1))</f>
        <v>0-0</v>
      </c>
      <c r="I44" s="165" t="str">
        <f t="shared" si="10"/>
        <v xml:space="preserve"> </v>
      </c>
      <c r="J44" s="311">
        <f>IF(AND(Q44=1,Q42=1,C44&gt;E42),1)+IF(AND(Q44=1,Q43=1,D44&gt;E43),1)+IF(AND(Q44=1,Q45=1,F44&gt;E45),1)+IF(AND(Q44=1,Q46=1,G44&gt;E46),1)+IF(AND(Q44=2,Q42=2,C44&gt;E42),1)+IF(AND(Q44=2,Q43=2,D44&gt;E43),1)+IF(AND(Q44=2,Q45=2,F44&gt;E45),1)+IF(AND(Q44=2,Q46=2,G44&gt;E46),1)+IF(AND(Q44=3,Q42=3,C44&gt;E42),1)+IF(AND(Q44=3,Q43=3,D44&gt;E43),1)+IF(AND(Q44=3,Q45=3,F44&gt;E45),1)+IF(AND(Q44=3,Q46=3,G44&gt;E46),1)</f>
        <v>0</v>
      </c>
      <c r="K44" s="306">
        <f>SUM(AND(T44=T42,C44&gt;E42),AND(T44=T43,D44&gt;E43),AND(T44=T45,F44&gt;E45),AND(T44=T46,G44&gt;E46))</f>
        <v>0</v>
      </c>
      <c r="L44" s="312">
        <f>IF(AND(Q44=1,Q42=1),C44-E42)+IF(AND(Q44=1,Q43=1),D44-E43)+IF(AND(Q44=1,Q45=1),F44-E45)+IF(AND(Q44=1,Q46=1),G44-E46)+IF(AND(Q44=2,Q42=2),C44-E42)+IF(AND(Q44=2,Q43=2),D44-E43)+IF(AND(Q44=2,Q45=2),F44-E45)+IF(AND(Q44=2,Q46=2),G44-E46)+IF(AND(Q44=3,Q42=3),C44-E42)+IF(AND(Q44=3,Q43=3),D44-E43)+IF(AND(Q44=3,Q45=3),F44-E45)+IF(AND(Q44=3,Q46=3),G44-E46)+IF(AND(Q44=4,Q42=4),C44-E42)+IF(AND(Q44=4,Q43=4),D44-E43)+IF(AND(Q44=4,Q45=4),F44-E45)+IF(AND(Q44=4,Q46=4),G44-E46)</f>
        <v>0</v>
      </c>
      <c r="M44" s="306">
        <f>SUM(AND(R44=R42,C44&gt;E42),AND(R44=R43,D44&gt;E43),AND(R44=R45,F44&gt;E45),AND(R44=R46,G44&gt;E46))</f>
        <v>0</v>
      </c>
      <c r="N44" s="354" t="str">
        <f>SUM(C44:G44)&amp;"-"&amp;SUM(E42:E46)</f>
        <v>0-0</v>
      </c>
      <c r="O44" s="355">
        <f>C44+D44+F44+G44-E42-E43-E45-E46</f>
        <v>0</v>
      </c>
      <c r="P44" s="307" t="e">
        <f>SUM(C44:G44,E42:E46)/SUM(E42:E46)</f>
        <v>#DIV/0!</v>
      </c>
      <c r="Q44" s="313">
        <f>VALUE(LEFT(H44,1))</f>
        <v>0</v>
      </c>
      <c r="R44" s="205">
        <f>Q44*100000+J44*10000+K44*1000+100*L44</f>
        <v>0</v>
      </c>
      <c r="S44" s="308">
        <f>R44+M44*0.1+IF(ISNONTEXT(B44),0,0.01)+0.0001*O44</f>
        <v>0</v>
      </c>
      <c r="T44" s="309" t="str">
        <f>Q44&amp;J44</f>
        <v>00</v>
      </c>
      <c r="U44" s="300"/>
      <c r="V44" s="300"/>
      <c r="W44" s="300"/>
      <c r="X44" s="300"/>
      <c r="Y44" s="300"/>
      <c r="Z44" s="300"/>
      <c r="AA44" s="300"/>
      <c r="AD44" s="231">
        <f t="shared" si="0"/>
        <v>0</v>
      </c>
      <c r="AE44" s="232" t="str">
        <f>IFERROR(INDEX(V!$R:$R,MATCH(AF44,V!$L:$L,0)),"")</f>
        <v/>
      </c>
      <c r="AF44" s="233" t="str">
        <f t="shared" si="1"/>
        <v/>
      </c>
      <c r="AG44" s="232" t="str">
        <f>IFERROR(INDEX(V!$R:$R,MATCH(AH44,V!$L:$L,0)),"")</f>
        <v/>
      </c>
      <c r="AH44" s="233" t="str">
        <f t="shared" si="2"/>
        <v/>
      </c>
      <c r="AI44" s="232" t="str">
        <f>IFERROR(INDEX(V!$R:$R,MATCH(AJ44,V!$L:$L,0)),"")</f>
        <v/>
      </c>
      <c r="AJ44" s="233" t="str">
        <f t="shared" si="3"/>
        <v/>
      </c>
      <c r="AK44" s="232" t="str">
        <f>IFERROR(INDEX(V!$R:$R,MATCH(AL44,V!$L:$L,0)),"")</f>
        <v/>
      </c>
      <c r="AL44" s="233" t="str">
        <f t="shared" si="4"/>
        <v/>
      </c>
      <c r="AM44" s="232" t="str">
        <f>IFERROR(INDEX(V!$R:$R,MATCH(AN44,V!$L:$L,0)),"")</f>
        <v/>
      </c>
      <c r="AN44" s="233" t="str">
        <f t="shared" si="5"/>
        <v/>
      </c>
      <c r="AO44" s="232" t="str">
        <f>IFERROR(INDEX(V!$R:$R,MATCH(AP44,V!$L:$L,0)),"")</f>
        <v/>
      </c>
      <c r="AP44" s="233" t="str">
        <f t="shared" si="6"/>
        <v/>
      </c>
    </row>
    <row r="45" spans="1:42" x14ac:dyDescent="0.2">
      <c r="A45" s="200">
        <v>4</v>
      </c>
      <c r="B45" s="315"/>
      <c r="C45" s="202"/>
      <c r="D45" s="314"/>
      <c r="E45" s="202"/>
      <c r="F45" s="203"/>
      <c r="G45" s="333"/>
      <c r="H45" s="201" t="str">
        <f>(IF(C45-F42&gt;0,1)+IF(D45-F43&gt;0,1)+IF(E45-F44&gt;0,1)+IF(G45-F46&gt;0,1))&amp;"-"&amp;(IF(C45-F42&lt;0,1)+IF(D45-F43&lt;0,1)+IF(E45-F44&lt;0,1)+IF(G45-F46&lt;0,1))</f>
        <v>0-0</v>
      </c>
      <c r="I45" s="165" t="str">
        <f t="shared" si="10"/>
        <v xml:space="preserve"> </v>
      </c>
      <c r="J45" s="311">
        <f>IF(AND(Q45=1,Q42=1,C45&gt;F42),1)+IF(AND(Q45=1,Q43=1,D45&gt;F43),1)+IF(AND(Q45=1,Q44=1,E45&gt;F44),1)+IF(AND(Q45=1,Q46=1,G45&gt;F46),1)+IF(AND(Q45=2,Q42=2,C45&gt;F42),1)+IF(AND(Q45=2,Q43=2,D45&gt;F43),1)+IF(AND(Q45=2,Q44=2,E45&gt;F44),1)+IF(AND(Q45=2,Q46=2,G45&gt;F46),1)+IF(AND(Q45=3,Q42=3,C45&gt;F42),1)+IF(AND(Q45=3,Q43=3,D45&gt;F43),1)+IF(AND(Q45=3,Q44=3,E45&gt;F44),1)+IF(AND(Q45=3,Q46=3,G45&gt;F46),1)</f>
        <v>0</v>
      </c>
      <c r="K45" s="306">
        <f>SUM(AND(T45=T42,C45&gt;F42),AND(T45=T43,D45&gt;F43),AND(T45=T44,E45&gt;F44),AND(T45=T46,G45&gt;F46))</f>
        <v>0</v>
      </c>
      <c r="L45" s="312">
        <f>IF(AND(Q45=1,Q42=1),C45-F42)+IF(AND(Q45=1,Q43=1),D45-F43)+IF(AND(Q45=1,Q44=1),E45-F44)+IF(AND(Q45=1,Q46=1),G45-F46)+IF(AND(Q45=2,Q42=2),C45-F42)+IF(AND(Q45=2,Q43=2),D45-F43)+IF(AND(Q45=2,Q44=2),E45-F44)+IF(AND(Q45=2,Q46=2),G45-F46)+IF(AND(Q45=3,Q42=3),C45-F42)+IF(AND(Q45=3,Q43=3),D45-F43)+IF(AND(Q45=3,Q44=3),E45-F44)+IF(AND(Q45=3,Q46=3),G45-F46)+IF(AND(Q45=4,Q42=4),C45-F42)+IF(AND(Q45=4,Q43=4),D45-F43)+IF(AND(Q45=4,Q44=4),E45-F44)+IF(AND(Q45=4,Q46=4),G45-F46)</f>
        <v>0</v>
      </c>
      <c r="M45" s="306">
        <f>SUM(AND(R45=R42,C45&gt;F42),AND(R45=R43,D45&gt;F43),AND(R45=R44,E45&gt;F44),AND(R45=R46,G45&gt;F46))</f>
        <v>0</v>
      </c>
      <c r="N45" s="354" t="str">
        <f>SUM(C45:G45)&amp;"-"&amp;SUM(F42:F46)</f>
        <v>0-0</v>
      </c>
      <c r="O45" s="355">
        <f>C45+D45+E45+G45-F42-F43-F44-F46</f>
        <v>0</v>
      </c>
      <c r="P45" s="307" t="e">
        <f>SUM(C45:G45,F42:F46)/SUM(F42:F46)</f>
        <v>#DIV/0!</v>
      </c>
      <c r="Q45" s="313">
        <f>VALUE(LEFT(H45,1))</f>
        <v>0</v>
      </c>
      <c r="R45" s="205">
        <f>Q45*100000+J45*10000+K45*1000+100*L45</f>
        <v>0</v>
      </c>
      <c r="S45" s="308">
        <f>R45+M45*0.1+IF(ISNONTEXT(B45),0,0.01)+0.0001*O45</f>
        <v>0</v>
      </c>
      <c r="T45" s="309" t="str">
        <f>Q45&amp;J45</f>
        <v>00</v>
      </c>
      <c r="U45" s="300"/>
      <c r="V45" s="300"/>
      <c r="W45" s="300"/>
      <c r="X45" s="300"/>
      <c r="Y45" s="300"/>
      <c r="Z45" s="300"/>
      <c r="AA45" s="300"/>
      <c r="AB45" s="300"/>
      <c r="AC45" s="300"/>
      <c r="AD45" s="300"/>
      <c r="AE45" s="300"/>
      <c r="AF45" s="300"/>
      <c r="AG45" s="300"/>
      <c r="AH45" s="300"/>
      <c r="AI45" s="300"/>
      <c r="AJ45" s="300"/>
    </row>
    <row r="46" spans="1:42" x14ac:dyDescent="0.2">
      <c r="A46" s="200">
        <v>5</v>
      </c>
      <c r="B46" s="315"/>
      <c r="C46" s="202"/>
      <c r="D46" s="202"/>
      <c r="E46" s="202"/>
      <c r="F46" s="202"/>
      <c r="G46" s="203"/>
      <c r="H46" s="201" t="str">
        <f>(IF(C46-G42&gt;0,1)+IF(D46-G43&gt;0,1)+IF(E46-G44&gt;0,1)+IF(F46-G45&gt;0,1))&amp;"-"&amp;(IF(C46-G42&lt;0,1)+IF(D46-G43&lt;0,1)+IF(E46-G44&lt;0,1)+IF(F46-G45&lt;0,1))</f>
        <v>0-0</v>
      </c>
      <c r="I46" s="165" t="str">
        <f t="shared" si="10"/>
        <v xml:space="preserve"> </v>
      </c>
      <c r="J46" s="311">
        <f>IF(AND(Q46=1,Q42=1,C46&gt;G42),1)+IF(AND(Q46=1,Q43=1,D46&gt;G43),1)+IF(AND(Q46=1,Q44=1,E46&gt;G44),1)+IF(AND(Q46=1,Q45=1,F46&gt;G45),1)+IF(AND(Q46=2,Q42=2,C46&gt;G42),1)+IF(AND(Q46=2,Q43=2,D46&gt;G43),1)+IF(AND(Q46=2,Q44=2,E46&gt;G44),1)+IF(AND(Q46=2,Q45=2,F46&gt;G45),1)+IF(AND(Q46=3,Q42=3,C46&gt;G42),1)+IF(AND(Q46=3,Q43=3,D46&gt;G43),1)+IF(AND(Q46=3,Q44=3,E46&gt;G44),1)+IF(AND(Q46=3,Q45=3,F46&gt;G45),1)</f>
        <v>0</v>
      </c>
      <c r="K46" s="306">
        <f>SUM(AND(T46=T42,C46&gt;G42),AND(T46=T43,D46&gt;G43),AND(T46=T44,E46&gt;G44),AND(T46=T45,F46&gt;G45))</f>
        <v>0</v>
      </c>
      <c r="L46" s="312">
        <f>IF(AND(Q46=1,Q42=1),C46-G42)+IF(AND(Q46=1,Q43=1),D46-G43)+IF(AND(Q46=1,Q44=1),E46-G44)+IF(AND(Q46=1,Q45=1),F46-G45)+IF(AND(Q46=2,Q42=2),C46-G42)+IF(AND(Q46=2,Q43=2),D46-G43)+IF(AND(Q46=2,Q44=2),E46-G44)+IF(AND(Q46=2,Q45=2),F46-G45)+IF(AND(Q46=3,Q42=3),C46-G42)+IF(AND(Q46=3,Q43=3),D46-G43)+IF(AND(Q46=3,Q44=3),E46-G44)+IF(AND(Q46=3,Q45=3),F46-G45)+IF(AND(Q46=4,Q42=4),C46-G42)+IF(AND(Q46=4,Q43=4),D46-G43)+IF(AND(Q46=4,Q44=4),E46-G44)+IF(AND(Q46=4,Q45=4),F46-G45)</f>
        <v>0</v>
      </c>
      <c r="M46" s="306">
        <f>SUM(AND(R46=R42,C46&gt;G42),AND(R46=R43,D46&gt;G43),AND(R46=R44,E46&gt;G44),AND(R46=R45,F46&gt;G45))</f>
        <v>0</v>
      </c>
      <c r="N46" s="354" t="str">
        <f>SUM(C46:G46)&amp;"-"&amp;SUM(G42:G46)</f>
        <v>0-0</v>
      </c>
      <c r="O46" s="355">
        <f>C46+D46+E46+F46-G42-G43-G44-G45</f>
        <v>0</v>
      </c>
      <c r="P46" s="307" t="e">
        <f>SUM(C46:G46,G42:G46)/SUM(G42:G46)</f>
        <v>#DIV/0!</v>
      </c>
      <c r="Q46" s="313">
        <f>VALUE(LEFT(H46,1))</f>
        <v>0</v>
      </c>
      <c r="R46" s="205">
        <f>Q46*100000+J46*10000+K46*1000+100*L46</f>
        <v>0</v>
      </c>
      <c r="S46" s="308">
        <f>R46+M46*0.1+IF(ISNONTEXT(B46),0,0.01)+0.0001*O46</f>
        <v>0</v>
      </c>
      <c r="T46" s="309" t="str">
        <f>Q46&amp;J46</f>
        <v>00</v>
      </c>
      <c r="U46" s="300"/>
      <c r="V46" s="300"/>
      <c r="W46" s="300"/>
      <c r="X46" s="300"/>
      <c r="Y46" s="300"/>
      <c r="Z46" s="300"/>
      <c r="AA46" s="300"/>
      <c r="AB46" s="300"/>
      <c r="AC46" s="300"/>
      <c r="AD46" s="300"/>
      <c r="AE46" s="300"/>
      <c r="AF46" s="300"/>
      <c r="AG46" s="300"/>
      <c r="AH46" s="300"/>
      <c r="AI46" s="300"/>
      <c r="AJ46" s="300"/>
    </row>
    <row r="47" spans="1:42" x14ac:dyDescent="0.2">
      <c r="A47" s="316"/>
      <c r="B47" s="317"/>
      <c r="C47" s="318"/>
      <c r="D47" s="319"/>
      <c r="E47" s="318"/>
      <c r="F47" s="320"/>
      <c r="G47" s="321"/>
      <c r="H47" s="322"/>
      <c r="I47" s="334"/>
      <c r="J47" s="300"/>
      <c r="K47" s="300"/>
      <c r="L47" s="300"/>
      <c r="M47" s="300"/>
      <c r="N47" s="356"/>
      <c r="O47" s="356"/>
      <c r="P47" s="300"/>
      <c r="Q47" s="300"/>
      <c r="R47" s="324" t="s">
        <v>246</v>
      </c>
      <c r="S47" s="300"/>
      <c r="T47" s="300"/>
      <c r="U47" s="300"/>
      <c r="V47" s="300"/>
      <c r="W47" s="300"/>
      <c r="X47" s="300"/>
      <c r="Y47" s="300"/>
      <c r="Z47" s="300"/>
      <c r="AA47" s="300"/>
      <c r="AB47" s="300"/>
      <c r="AC47" s="300"/>
      <c r="AD47" s="300"/>
      <c r="AE47" s="300"/>
      <c r="AF47" s="300"/>
      <c r="AG47" s="300"/>
      <c r="AH47" s="300"/>
      <c r="AI47" s="300"/>
      <c r="AJ47" s="300"/>
    </row>
    <row r="48" spans="1:42" x14ac:dyDescent="0.2">
      <c r="A48" s="300"/>
      <c r="B48" s="300"/>
      <c r="C48" s="300"/>
      <c r="D48" s="300"/>
      <c r="E48" s="300"/>
      <c r="F48" s="300"/>
      <c r="G48" s="300"/>
      <c r="H48" s="300"/>
      <c r="I48" s="300"/>
      <c r="J48" s="300"/>
      <c r="K48" s="300"/>
      <c r="L48" s="300"/>
      <c r="M48" s="300"/>
      <c r="N48" s="300"/>
      <c r="O48" s="300"/>
      <c r="P48" s="300"/>
      <c r="Q48" s="300"/>
      <c r="R48" s="300"/>
      <c r="S48" s="300"/>
      <c r="T48" s="300"/>
      <c r="U48" s="300"/>
      <c r="V48" s="300"/>
      <c r="W48" s="300"/>
      <c r="X48" s="300"/>
      <c r="Y48" s="300"/>
      <c r="Z48" s="300"/>
      <c r="AA48" s="300"/>
      <c r="AB48" s="300"/>
      <c r="AC48" s="300"/>
      <c r="AD48" s="300"/>
      <c r="AE48" s="300"/>
      <c r="AF48" s="300"/>
      <c r="AG48" s="300"/>
      <c r="AH48" s="300"/>
      <c r="AI48" s="300"/>
      <c r="AJ48" s="300"/>
    </row>
    <row r="49" spans="1:36" x14ac:dyDescent="0.2">
      <c r="A49" s="300"/>
      <c r="B49" s="300"/>
      <c r="C49" s="300"/>
      <c r="D49" s="300"/>
      <c r="E49" s="300"/>
      <c r="F49" s="300"/>
      <c r="G49" s="300"/>
      <c r="H49" s="300"/>
      <c r="I49" s="300"/>
      <c r="J49" s="300"/>
      <c r="K49" s="300"/>
      <c r="L49" s="300"/>
      <c r="M49" s="300"/>
      <c r="N49" s="300"/>
      <c r="O49" s="300"/>
      <c r="P49" s="300"/>
      <c r="Q49" s="300"/>
      <c r="R49" s="300"/>
      <c r="S49" s="300"/>
      <c r="T49" s="300"/>
      <c r="U49" s="300"/>
      <c r="V49" s="300"/>
      <c r="W49" s="300"/>
      <c r="X49" s="300"/>
      <c r="Y49" s="300"/>
      <c r="Z49" s="300"/>
      <c r="AA49" s="300"/>
      <c r="AB49" s="300"/>
      <c r="AC49" s="300"/>
      <c r="AD49" s="300"/>
      <c r="AE49" s="300"/>
      <c r="AF49" s="300"/>
      <c r="AG49" s="300"/>
      <c r="AH49" s="300"/>
      <c r="AI49" s="300"/>
      <c r="AJ49" s="300"/>
    </row>
    <row r="50" spans="1:36" x14ac:dyDescent="0.2">
      <c r="A50" s="300"/>
      <c r="B50" s="300"/>
      <c r="C50" s="300"/>
      <c r="D50" s="300"/>
      <c r="E50" s="300"/>
      <c r="F50" s="300"/>
      <c r="G50" s="300"/>
      <c r="H50" s="300"/>
      <c r="I50" s="300"/>
      <c r="J50" s="300"/>
      <c r="K50" s="300"/>
      <c r="L50" s="300"/>
      <c r="M50" s="300"/>
      <c r="N50" s="300"/>
      <c r="O50" s="300"/>
      <c r="P50" s="300"/>
      <c r="Q50" s="300"/>
      <c r="R50" s="300"/>
      <c r="S50" s="300"/>
      <c r="T50" s="300"/>
      <c r="U50" s="300"/>
      <c r="V50" s="300"/>
      <c r="W50" s="300"/>
      <c r="X50" s="300"/>
      <c r="Y50" s="300"/>
      <c r="Z50" s="300"/>
      <c r="AA50" s="300"/>
      <c r="AB50" s="300"/>
      <c r="AC50" s="300"/>
      <c r="AD50" s="300"/>
      <c r="AE50" s="300"/>
      <c r="AF50" s="300"/>
      <c r="AG50" s="300"/>
      <c r="AH50" s="300"/>
      <c r="AI50" s="300"/>
      <c r="AJ50" s="300"/>
    </row>
    <row r="51" spans="1:36" x14ac:dyDescent="0.2">
      <c r="A51" s="300"/>
      <c r="B51" s="300"/>
      <c r="C51" s="300"/>
      <c r="D51" s="300"/>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300"/>
      <c r="AE51" s="300"/>
      <c r="AF51" s="300"/>
      <c r="AG51" s="300"/>
      <c r="AH51" s="300"/>
      <c r="AI51" s="300"/>
      <c r="AJ51" s="300"/>
    </row>
    <row r="52" spans="1:36" x14ac:dyDescent="0.2">
      <c r="A52" s="300"/>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300"/>
      <c r="AE52" s="300"/>
      <c r="AF52" s="300"/>
      <c r="AG52" s="300"/>
      <c r="AH52" s="300"/>
      <c r="AI52" s="300"/>
      <c r="AJ52" s="300"/>
    </row>
    <row r="53" spans="1:36" x14ac:dyDescent="0.2">
      <c r="A53" s="300"/>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0"/>
      <c r="AD53" s="300"/>
      <c r="AE53" s="300"/>
      <c r="AF53" s="300"/>
      <c r="AG53" s="300"/>
      <c r="AH53" s="300"/>
      <c r="AI53" s="300"/>
      <c r="AJ53" s="300"/>
    </row>
    <row r="54" spans="1:36" x14ac:dyDescent="0.2">
      <c r="A54" s="300"/>
      <c r="B54" s="300"/>
      <c r="C54" s="300"/>
      <c r="D54" s="300"/>
      <c r="E54" s="300"/>
      <c r="F54" s="300"/>
      <c r="G54" s="300"/>
      <c r="H54" s="300"/>
      <c r="I54" s="300"/>
      <c r="J54" s="300"/>
      <c r="K54" s="300"/>
      <c r="L54" s="300"/>
      <c r="M54" s="300"/>
      <c r="N54" s="300"/>
      <c r="O54" s="300"/>
      <c r="P54" s="300"/>
      <c r="Q54" s="300"/>
      <c r="R54" s="300"/>
      <c r="S54" s="300"/>
      <c r="T54" s="300"/>
      <c r="U54" s="300"/>
      <c r="V54" s="300"/>
      <c r="W54" s="300"/>
      <c r="X54" s="300"/>
      <c r="Y54" s="300"/>
      <c r="Z54" s="300"/>
      <c r="AA54" s="300"/>
      <c r="AB54" s="300"/>
      <c r="AC54" s="300"/>
      <c r="AD54" s="300"/>
      <c r="AE54" s="300"/>
      <c r="AF54" s="300"/>
      <c r="AG54" s="300"/>
      <c r="AH54" s="300"/>
      <c r="AI54" s="300"/>
      <c r="AJ54" s="300"/>
    </row>
    <row r="55" spans="1:36" x14ac:dyDescent="0.2">
      <c r="A55" s="300"/>
      <c r="B55" s="300"/>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0"/>
      <c r="AC55" s="300"/>
      <c r="AD55" s="300"/>
      <c r="AE55" s="300"/>
      <c r="AF55" s="300"/>
      <c r="AG55" s="300"/>
      <c r="AH55" s="300"/>
      <c r="AI55" s="300"/>
      <c r="AJ55" s="300"/>
    </row>
    <row r="56" spans="1:36" x14ac:dyDescent="0.2">
      <c r="A56" s="300"/>
      <c r="B56" s="300"/>
      <c r="C56" s="300"/>
      <c r="D56" s="300"/>
      <c r="E56" s="300"/>
      <c r="F56" s="300"/>
      <c r="G56" s="300"/>
      <c r="H56" s="300"/>
      <c r="I56" s="300"/>
      <c r="J56" s="300"/>
      <c r="K56" s="300"/>
      <c r="L56" s="300"/>
      <c r="M56" s="300"/>
      <c r="N56" s="300"/>
      <c r="O56" s="300"/>
      <c r="P56" s="300"/>
      <c r="Q56" s="300"/>
      <c r="R56" s="300"/>
      <c r="S56" s="300"/>
      <c r="T56" s="300"/>
      <c r="U56" s="300"/>
      <c r="V56" s="300"/>
      <c r="W56" s="300"/>
      <c r="X56" s="300"/>
      <c r="Y56" s="300"/>
      <c r="Z56" s="300"/>
      <c r="AA56" s="300"/>
      <c r="AB56" s="300"/>
      <c r="AC56" s="300"/>
      <c r="AD56" s="300"/>
      <c r="AE56" s="300"/>
      <c r="AF56" s="300"/>
      <c r="AG56" s="300"/>
      <c r="AH56" s="300"/>
      <c r="AI56" s="300"/>
      <c r="AJ56" s="300"/>
    </row>
    <row r="57" spans="1:36" x14ac:dyDescent="0.2">
      <c r="A57" s="300"/>
      <c r="B57" s="300"/>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300"/>
      <c r="AC57" s="300"/>
      <c r="AD57" s="300"/>
      <c r="AE57" s="300"/>
      <c r="AF57" s="300"/>
      <c r="AG57" s="300"/>
      <c r="AH57" s="300"/>
      <c r="AI57" s="300"/>
      <c r="AJ57" s="300"/>
    </row>
    <row r="58" spans="1:36" x14ac:dyDescent="0.2">
      <c r="A58" s="300"/>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0"/>
      <c r="AD58" s="300"/>
      <c r="AE58" s="300"/>
      <c r="AF58" s="300"/>
      <c r="AG58" s="300"/>
      <c r="AH58" s="300"/>
      <c r="AI58" s="300"/>
      <c r="AJ58" s="300"/>
    </row>
    <row r="59" spans="1:36" x14ac:dyDescent="0.2">
      <c r="A59" s="300"/>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0"/>
      <c r="AD59" s="300"/>
      <c r="AE59" s="300"/>
      <c r="AF59" s="300"/>
      <c r="AG59" s="300"/>
      <c r="AH59" s="300"/>
      <c r="AI59" s="300"/>
      <c r="AJ59" s="300"/>
    </row>
    <row r="60" spans="1:36" x14ac:dyDescent="0.2">
      <c r="A60" s="300"/>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0"/>
      <c r="AD60" s="300"/>
      <c r="AE60" s="300"/>
      <c r="AF60" s="300"/>
      <c r="AG60" s="300"/>
      <c r="AH60" s="300"/>
      <c r="AI60" s="300"/>
      <c r="AJ60" s="300"/>
    </row>
    <row r="61" spans="1:36" x14ac:dyDescent="0.2">
      <c r="A61" s="300"/>
      <c r="B61" s="300"/>
      <c r="C61" s="300"/>
      <c r="D61" s="300"/>
      <c r="E61" s="300"/>
      <c r="F61" s="300"/>
      <c r="G61" s="300"/>
      <c r="H61" s="300"/>
      <c r="I61" s="300"/>
      <c r="J61" s="300"/>
      <c r="K61" s="300"/>
      <c r="L61" s="300"/>
      <c r="M61" s="300"/>
      <c r="N61" s="300"/>
      <c r="O61" s="300"/>
      <c r="P61" s="300"/>
      <c r="Q61" s="300"/>
      <c r="R61" s="300"/>
      <c r="S61" s="300"/>
      <c r="T61" s="300"/>
    </row>
    <row r="62" spans="1:36" x14ac:dyDescent="0.2">
      <c r="A62" s="40"/>
      <c r="B62" s="206" t="s">
        <v>172</v>
      </c>
      <c r="C62" s="169" t="s">
        <v>176</v>
      </c>
      <c r="D62" s="268"/>
      <c r="E62" s="40"/>
      <c r="F62" s="34"/>
      <c r="G62" s="40"/>
      <c r="H62" s="40"/>
      <c r="I62" s="40"/>
      <c r="J62" s="40"/>
      <c r="K62" s="34"/>
      <c r="L62" s="40"/>
      <c r="M62" s="34"/>
      <c r="N62" s="40"/>
      <c r="O62" s="185"/>
      <c r="P62" s="34"/>
      <c r="Q62" s="34"/>
      <c r="R62" s="34"/>
      <c r="S62" s="34"/>
      <c r="T62" s="34"/>
    </row>
    <row r="63" spans="1:36" x14ac:dyDescent="0.2">
      <c r="A63" s="40"/>
      <c r="B63" s="206" t="s">
        <v>175</v>
      </c>
      <c r="C63" s="169" t="s">
        <v>192</v>
      </c>
      <c r="D63" s="40"/>
      <c r="E63" s="40"/>
      <c r="F63" s="34"/>
      <c r="G63" s="40"/>
      <c r="H63" s="40"/>
      <c r="I63" s="40"/>
      <c r="J63" s="40"/>
      <c r="K63" s="34"/>
      <c r="L63" s="40"/>
      <c r="M63" s="34"/>
      <c r="N63" s="40"/>
      <c r="O63" s="185"/>
      <c r="P63" s="34"/>
      <c r="Q63" s="34"/>
      <c r="R63" s="34"/>
      <c r="S63" s="34"/>
      <c r="T63" s="34"/>
    </row>
    <row r="64" spans="1:36" x14ac:dyDescent="0.2">
      <c r="A64" s="40"/>
      <c r="B64" s="206" t="s">
        <v>178</v>
      </c>
      <c r="C64" s="169" t="s">
        <v>184</v>
      </c>
      <c r="D64" s="40"/>
      <c r="E64" s="40"/>
      <c r="F64" s="34"/>
      <c r="G64" s="40"/>
      <c r="H64" s="40"/>
      <c r="I64" s="40"/>
      <c r="J64" s="40"/>
      <c r="K64" s="34"/>
      <c r="L64" s="40"/>
      <c r="M64" s="34"/>
      <c r="N64" s="40"/>
      <c r="O64" s="185"/>
      <c r="P64" s="34"/>
      <c r="Q64" s="34"/>
      <c r="R64" s="34"/>
      <c r="S64" s="34"/>
      <c r="T64" s="34"/>
    </row>
    <row r="65" spans="1:20" ht="12.75" customHeight="1" x14ac:dyDescent="0.2">
      <c r="A65" s="40"/>
      <c r="B65" s="40"/>
      <c r="C65" s="40"/>
      <c r="D65" s="40"/>
      <c r="E65" s="40"/>
      <c r="F65" s="40"/>
      <c r="G65" s="40"/>
      <c r="H65" s="40"/>
      <c r="I65" s="40"/>
      <c r="J65" s="40"/>
      <c r="K65" s="34"/>
      <c r="L65" s="40"/>
      <c r="M65" s="34"/>
      <c r="N65" s="40"/>
      <c r="O65" s="185"/>
      <c r="P65" s="34"/>
      <c r="Q65" s="34"/>
      <c r="R65" s="34"/>
      <c r="S65" s="34"/>
      <c r="T65" s="34"/>
    </row>
    <row r="66" spans="1:20" ht="12.75" customHeight="1" x14ac:dyDescent="0.2">
      <c r="A66" s="40"/>
      <c r="B66" s="206" t="s">
        <v>172</v>
      </c>
      <c r="C66" s="169" t="s">
        <v>185</v>
      </c>
      <c r="D66" s="169" t="s">
        <v>184</v>
      </c>
      <c r="E66" s="40"/>
      <c r="F66" s="40"/>
      <c r="G66" s="40"/>
      <c r="H66" s="40"/>
      <c r="I66" s="40"/>
      <c r="J66" s="40"/>
      <c r="K66" s="34"/>
      <c r="L66" s="40"/>
      <c r="M66" s="34"/>
      <c r="N66" s="40"/>
      <c r="O66" s="185"/>
      <c r="P66" s="34"/>
      <c r="Q66" s="34"/>
      <c r="R66" s="34"/>
      <c r="S66" s="34"/>
      <c r="T66" s="34"/>
    </row>
    <row r="67" spans="1:20" ht="12.75" customHeight="1" x14ac:dyDescent="0.2">
      <c r="A67" s="40"/>
      <c r="B67" s="206" t="s">
        <v>175</v>
      </c>
      <c r="C67" s="169" t="s">
        <v>176</v>
      </c>
      <c r="D67" s="169" t="s">
        <v>174</v>
      </c>
      <c r="E67" s="40"/>
      <c r="F67" s="40"/>
      <c r="G67" s="40"/>
      <c r="H67" s="40"/>
      <c r="I67" s="40"/>
      <c r="J67" s="40"/>
      <c r="K67" s="34"/>
      <c r="L67" s="40"/>
      <c r="M67" s="34"/>
      <c r="N67" s="40"/>
      <c r="O67" s="185"/>
      <c r="P67" s="34"/>
      <c r="Q67" s="34"/>
      <c r="R67" s="34"/>
      <c r="S67" s="34"/>
      <c r="T67" s="34"/>
    </row>
    <row r="68" spans="1:20" ht="12.75" customHeight="1" x14ac:dyDescent="0.2">
      <c r="A68" s="40"/>
      <c r="B68" s="206" t="s">
        <v>178</v>
      </c>
      <c r="C68" s="169" t="s">
        <v>192</v>
      </c>
      <c r="D68" s="169" t="s">
        <v>180</v>
      </c>
      <c r="E68" s="40"/>
      <c r="F68" s="40"/>
      <c r="G68" s="40"/>
      <c r="H68" s="40"/>
      <c r="I68" s="40"/>
      <c r="J68" s="40"/>
      <c r="K68" s="34"/>
      <c r="L68" s="40"/>
      <c r="M68" s="34"/>
      <c r="N68" s="40"/>
      <c r="O68" s="185"/>
      <c r="P68" s="34"/>
      <c r="Q68" s="34"/>
      <c r="R68" s="34"/>
      <c r="S68" s="34"/>
      <c r="T68" s="34"/>
    </row>
    <row r="69" spans="1:20" x14ac:dyDescent="0.2">
      <c r="A69" s="40"/>
      <c r="B69" s="216"/>
      <c r="C69" s="42"/>
      <c r="D69" s="42"/>
      <c r="E69" s="40"/>
      <c r="F69" s="40"/>
      <c r="G69" s="40"/>
      <c r="H69" s="40"/>
      <c r="I69" s="40"/>
      <c r="J69" s="40"/>
      <c r="K69" s="34"/>
      <c r="L69" s="40"/>
      <c r="M69" s="34"/>
      <c r="N69" s="40"/>
      <c r="O69" s="185"/>
      <c r="P69" s="34"/>
      <c r="Q69" s="34"/>
      <c r="R69" s="34"/>
      <c r="S69" s="34"/>
      <c r="T69" s="34"/>
    </row>
    <row r="70" spans="1:20" x14ac:dyDescent="0.2">
      <c r="A70" s="40"/>
      <c r="B70" s="206" t="s">
        <v>172</v>
      </c>
      <c r="C70" s="169" t="s">
        <v>173</v>
      </c>
      <c r="D70" s="169" t="s">
        <v>174</v>
      </c>
      <c r="E70" s="40"/>
      <c r="F70" s="34"/>
      <c r="G70" s="34"/>
      <c r="H70" s="40"/>
      <c r="I70" s="40"/>
      <c r="J70" s="40"/>
      <c r="K70" s="34"/>
      <c r="L70" s="40"/>
      <c r="M70" s="34"/>
      <c r="N70" s="40"/>
      <c r="O70" s="185"/>
      <c r="P70" s="34"/>
      <c r="Q70" s="34"/>
      <c r="R70" s="34"/>
      <c r="S70" s="34"/>
      <c r="T70" s="34"/>
    </row>
    <row r="71" spans="1:20" x14ac:dyDescent="0.2">
      <c r="A71" s="40"/>
      <c r="B71" s="206" t="s">
        <v>175</v>
      </c>
      <c r="C71" s="169" t="s">
        <v>185</v>
      </c>
      <c r="D71" s="169" t="s">
        <v>184</v>
      </c>
      <c r="E71" s="40"/>
      <c r="F71" s="34"/>
      <c r="G71" s="34"/>
      <c r="H71" s="34"/>
      <c r="I71" s="40"/>
      <c r="J71" s="40"/>
      <c r="K71" s="34"/>
      <c r="L71" s="40"/>
      <c r="M71" s="34"/>
      <c r="N71" s="40"/>
      <c r="O71" s="185"/>
      <c r="P71" s="34"/>
      <c r="Q71" s="34"/>
      <c r="R71" s="34"/>
      <c r="S71" s="34"/>
      <c r="T71" s="34"/>
    </row>
    <row r="72" spans="1:20" x14ac:dyDescent="0.2">
      <c r="A72" s="40"/>
      <c r="B72" s="206" t="s">
        <v>178</v>
      </c>
      <c r="C72" s="169" t="s">
        <v>176</v>
      </c>
      <c r="D72" s="169" t="s">
        <v>177</v>
      </c>
      <c r="E72" s="40"/>
      <c r="F72" s="34"/>
      <c r="G72" s="34"/>
      <c r="H72" s="40"/>
      <c r="I72" s="40"/>
      <c r="J72" s="40"/>
      <c r="K72" s="34"/>
      <c r="L72" s="40"/>
      <c r="M72" s="34"/>
      <c r="N72" s="40"/>
      <c r="O72" s="185"/>
      <c r="P72" s="34"/>
      <c r="Q72" s="34"/>
      <c r="R72" s="34"/>
      <c r="S72" s="34"/>
      <c r="T72" s="34"/>
    </row>
    <row r="73" spans="1:20" x14ac:dyDescent="0.2">
      <c r="A73" s="40"/>
      <c r="B73" s="206" t="s">
        <v>181</v>
      </c>
      <c r="C73" s="269" t="s">
        <v>192</v>
      </c>
      <c r="D73" s="169" t="s">
        <v>182</v>
      </c>
      <c r="E73" s="40"/>
      <c r="F73" s="34"/>
      <c r="G73" s="34"/>
      <c r="H73" s="40"/>
      <c r="I73" s="40"/>
      <c r="J73" s="40"/>
      <c r="K73" s="34"/>
      <c r="L73" s="40"/>
      <c r="M73" s="34"/>
      <c r="N73" s="40"/>
      <c r="O73" s="185"/>
      <c r="P73" s="34"/>
      <c r="Q73" s="34"/>
      <c r="R73" s="34"/>
      <c r="S73" s="34"/>
      <c r="T73" s="34"/>
    </row>
    <row r="74" spans="1:20" x14ac:dyDescent="0.2">
      <c r="A74" s="40"/>
      <c r="B74" s="206" t="s">
        <v>183</v>
      </c>
      <c r="C74" s="169" t="s">
        <v>179</v>
      </c>
      <c r="D74" s="169" t="s">
        <v>180</v>
      </c>
      <c r="E74" s="40"/>
      <c r="F74" s="34"/>
      <c r="G74" s="34"/>
      <c r="H74" s="40"/>
      <c r="I74" s="40"/>
      <c r="J74" s="40"/>
      <c r="K74" s="34"/>
      <c r="L74" s="40"/>
      <c r="M74" s="34"/>
      <c r="N74" s="40"/>
      <c r="O74" s="185"/>
      <c r="P74" s="34"/>
      <c r="Q74" s="34"/>
      <c r="R74" s="34"/>
      <c r="S74" s="34"/>
      <c r="T74" s="34"/>
    </row>
    <row r="100" spans="1:11" x14ac:dyDescent="0.2">
      <c r="A100" s="172" t="s">
        <v>193</v>
      </c>
      <c r="B100" s="173"/>
      <c r="C100" s="174"/>
      <c r="D100" s="174"/>
      <c r="E100" s="174"/>
      <c r="F100" s="171"/>
      <c r="G100" s="169"/>
      <c r="H100" s="155"/>
      <c r="I100" s="155"/>
      <c r="J100" s="155"/>
      <c r="K100" s="155"/>
    </row>
    <row r="102" spans="1:11" x14ac:dyDescent="0.2">
      <c r="A102" s="186" t="s">
        <v>194</v>
      </c>
      <c r="B102" s="367" t="str">
        <f>IF(A102="-","-",IFERROR(INDEX(B$1:B$100,MATCH(A102,I$1:I$100,0)),""))</f>
        <v/>
      </c>
      <c r="C102" s="187">
        <f>IF(B102="-",0,IF(B104="-",13,""))</f>
        <v>13</v>
      </c>
      <c r="D102" s="155"/>
      <c r="E102" s="155"/>
      <c r="F102" s="155"/>
      <c r="G102" s="155"/>
      <c r="H102" s="155"/>
      <c r="I102" s="155"/>
      <c r="J102" s="155"/>
    </row>
    <row r="103" spans="1:11" x14ac:dyDescent="0.2">
      <c r="A103" s="188"/>
      <c r="B103" s="272"/>
      <c r="C103" s="189" t="str">
        <f>IF(COUNT(C102,C104)=2,IF(C102&gt;C104,B102,B104),"")</f>
        <v/>
      </c>
      <c r="D103" s="155"/>
      <c r="E103" s="187">
        <v>13</v>
      </c>
      <c r="F103" s="155"/>
      <c r="G103" s="155"/>
      <c r="H103" s="155"/>
      <c r="I103" s="155"/>
      <c r="J103" s="155"/>
    </row>
    <row r="104" spans="1:11" x14ac:dyDescent="0.2">
      <c r="A104" s="188" t="s">
        <v>206</v>
      </c>
      <c r="B104" s="273" t="str">
        <f>IF(A104="-","-",IFERROR(INDEX(B$1:B$100,MATCH(A104,I$1:I$100,0)),""))</f>
        <v>-</v>
      </c>
      <c r="C104" s="190">
        <f>IF(B104="-",0,IF(B102="-",13,""))</f>
        <v>0</v>
      </c>
      <c r="D104" s="222"/>
      <c r="E104" s="155"/>
      <c r="F104" s="155"/>
      <c r="G104" s="155"/>
      <c r="H104" s="155"/>
      <c r="I104" s="155"/>
      <c r="J104" s="155"/>
    </row>
    <row r="105" spans="1:11" x14ac:dyDescent="0.2">
      <c r="A105" s="188"/>
      <c r="B105" s="178"/>
      <c r="C105" s="155"/>
      <c r="D105" s="425" t="s">
        <v>15</v>
      </c>
      <c r="E105" s="189" t="str">
        <f>IF(COUNT(E103,E107)=2,IF(E103&gt;E107,C103,C107),"")</f>
        <v/>
      </c>
      <c r="F105" s="155"/>
      <c r="G105" s="187">
        <v>7</v>
      </c>
      <c r="H105" s="155"/>
      <c r="I105" s="155"/>
      <c r="J105" s="155"/>
    </row>
    <row r="106" spans="1:11" x14ac:dyDescent="0.2">
      <c r="A106" s="188" t="s">
        <v>199</v>
      </c>
      <c r="B106" s="367" t="str">
        <f>IF(A106="-","-",IFERROR(INDEX(B$1:B$100,MATCH(A106,I$1:I$100,0)),""))</f>
        <v/>
      </c>
      <c r="C106" s="187">
        <v>10</v>
      </c>
      <c r="D106" s="191"/>
      <c r="E106" s="192"/>
      <c r="F106" s="222"/>
      <c r="G106" s="155"/>
      <c r="H106" s="155"/>
      <c r="I106" s="155"/>
      <c r="J106" s="155"/>
    </row>
    <row r="107" spans="1:11" x14ac:dyDescent="0.2">
      <c r="A107" s="188"/>
      <c r="B107" s="422" t="s">
        <v>10</v>
      </c>
      <c r="C107" s="189" t="str">
        <f>IF(COUNT(C106,C108)=2,IF(C106&gt;C108,B106,B108),"")</f>
        <v/>
      </c>
      <c r="D107" s="274"/>
      <c r="E107" s="190">
        <v>10</v>
      </c>
      <c r="F107" s="191"/>
      <c r="G107" s="155"/>
      <c r="H107" s="155"/>
      <c r="I107" s="155"/>
      <c r="J107" s="155"/>
    </row>
    <row r="108" spans="1:11" x14ac:dyDescent="0.2">
      <c r="A108" s="188" t="s">
        <v>225</v>
      </c>
      <c r="B108" s="273" t="str">
        <f>IF(A108="-","-",IFERROR(INDEX(B$1:B$100,MATCH(A108,I$1:I$100,0)),""))</f>
        <v/>
      </c>
      <c r="C108" s="190">
        <v>13</v>
      </c>
      <c r="D108" s="155"/>
      <c r="E108" s="173"/>
      <c r="F108" s="191"/>
      <c r="G108" s="155"/>
      <c r="H108" s="155"/>
      <c r="I108" s="155"/>
      <c r="J108" s="155"/>
    </row>
    <row r="109" spans="1:11" x14ac:dyDescent="0.2">
      <c r="A109" s="154"/>
      <c r="B109" s="178"/>
      <c r="C109" s="155"/>
      <c r="D109" s="155"/>
      <c r="E109" s="173"/>
      <c r="F109" s="191"/>
      <c r="G109" s="155" t="str">
        <f>IF(COUNT(G105,G123)=2,IF(G105&gt;G123,E105,E123),"")</f>
        <v/>
      </c>
      <c r="H109" s="155"/>
      <c r="I109" s="187">
        <v>13</v>
      </c>
      <c r="J109" s="155"/>
    </row>
    <row r="110" spans="1:11" x14ac:dyDescent="0.2">
      <c r="A110" s="186" t="s">
        <v>224</v>
      </c>
      <c r="B110" s="367" t="str">
        <f>IF(A120="-","-",IFERROR(INDEX(B$1:B$100,MATCH(A120,I$1:I$100,0)),""))</f>
        <v>-</v>
      </c>
      <c r="C110" s="187">
        <v>3</v>
      </c>
      <c r="D110" s="155"/>
      <c r="E110" s="155"/>
      <c r="F110" s="191"/>
      <c r="G110" s="192"/>
      <c r="H110" s="222"/>
      <c r="I110" s="155"/>
      <c r="J110" s="155"/>
    </row>
    <row r="111" spans="1:11" x14ac:dyDescent="0.2">
      <c r="A111" s="188"/>
      <c r="B111" s="422" t="s">
        <v>11</v>
      </c>
      <c r="C111" s="189" t="str">
        <f>IF(COUNT(C120,C122)=2,IF(C120&gt;C122,B120,B122),"")</f>
        <v/>
      </c>
      <c r="D111" s="155"/>
      <c r="E111" s="187">
        <v>13</v>
      </c>
      <c r="F111" s="191"/>
      <c r="G111" s="173"/>
      <c r="H111" s="191"/>
      <c r="I111" s="155"/>
      <c r="J111" s="155"/>
    </row>
    <row r="112" spans="1:11" x14ac:dyDescent="0.2">
      <c r="A112" s="188" t="s">
        <v>197</v>
      </c>
      <c r="B112" s="273" t="str">
        <f>IF(A122="-","-",IFERROR(INDEX(B$1:B$100,MATCH(A122,I$1:I$100,0)),""))</f>
        <v/>
      </c>
      <c r="C112" s="190">
        <v>13</v>
      </c>
      <c r="D112" s="222"/>
      <c r="E112" s="155"/>
      <c r="F112" s="191"/>
      <c r="G112" s="173"/>
      <c r="H112" s="191"/>
      <c r="I112" s="155"/>
      <c r="J112" s="155"/>
    </row>
    <row r="113" spans="1:11" x14ac:dyDescent="0.2">
      <c r="A113" s="188"/>
      <c r="B113" s="178"/>
      <c r="C113" s="155"/>
      <c r="D113" s="425" t="s">
        <v>17</v>
      </c>
      <c r="E113" s="189" t="str">
        <f>IF(COUNT(E121,E125)=2,IF(E121&gt;E125,C121,C125),"")</f>
        <v/>
      </c>
      <c r="F113" s="274"/>
      <c r="G113" s="190">
        <v>13</v>
      </c>
      <c r="H113" s="191"/>
      <c r="I113" s="155"/>
      <c r="J113" s="155"/>
    </row>
    <row r="114" spans="1:11" x14ac:dyDescent="0.2">
      <c r="A114" s="188" t="s">
        <v>206</v>
      </c>
      <c r="B114" s="367" t="str">
        <f>IF(A124="-","-",IFERROR(INDEX(B$1:B$100,MATCH(A124,I$1:I$100,0)),""))</f>
        <v/>
      </c>
      <c r="C114" s="187" t="str">
        <f>IF(B124="-",0,IF(B126="-",13,""))</f>
        <v/>
      </c>
      <c r="D114" s="191"/>
      <c r="E114" s="192"/>
      <c r="F114" s="173"/>
      <c r="G114" s="173"/>
      <c r="H114" s="191"/>
      <c r="I114" s="155"/>
      <c r="J114" s="155"/>
    </row>
    <row r="115" spans="1:11" x14ac:dyDescent="0.2">
      <c r="A115" s="188"/>
      <c r="B115" s="272"/>
      <c r="C115" s="189" t="str">
        <f>IF(COUNT(C124,C126)=2,IF(C124&gt;C126,B124,B126),"")</f>
        <v/>
      </c>
      <c r="D115" s="274"/>
      <c r="E115" s="190">
        <v>9</v>
      </c>
      <c r="F115" s="155"/>
      <c r="G115" s="173"/>
      <c r="H115" s="191"/>
      <c r="I115" s="155"/>
      <c r="J115" s="155"/>
    </row>
    <row r="116" spans="1:11" x14ac:dyDescent="0.2">
      <c r="A116" s="188" t="s">
        <v>201</v>
      </c>
      <c r="B116" s="273" t="str">
        <f>IF(A126="-","-",IFERROR(INDEX(B$1:B$100,MATCH(A126,I$1:I$100,0)),""))</f>
        <v/>
      </c>
      <c r="C116" s="190" t="str">
        <f>IF(B126="-",0,IF(B124="-",13,""))</f>
        <v/>
      </c>
      <c r="D116" s="155"/>
      <c r="E116" s="173"/>
      <c r="F116" s="173"/>
      <c r="G116" s="173"/>
      <c r="H116" s="191"/>
      <c r="I116" s="155"/>
      <c r="J116" s="155"/>
    </row>
    <row r="117" spans="1:11" ht="13.5" thickBot="1" x14ac:dyDescent="0.25">
      <c r="A117" s="154"/>
      <c r="B117" s="178"/>
      <c r="C117" s="155"/>
      <c r="D117" s="155"/>
      <c r="E117" s="155"/>
      <c r="F117" s="155"/>
      <c r="G117" s="173"/>
      <c r="H117" s="191"/>
      <c r="I117" s="155"/>
      <c r="J117" s="170" t="str">
        <f>IF(COUNT(I109,I125)=2,IF(I109&gt;I125,G109,G125),"")</f>
        <v/>
      </c>
    </row>
    <row r="118" spans="1:11" x14ac:dyDescent="0.2">
      <c r="A118" s="186" t="s">
        <v>198</v>
      </c>
      <c r="B118" s="367" t="str">
        <f>IF(A128="-","-",IFERROR(INDEX(B$1:B$100,MATCH(A128,I$1:I$100,0)),""))</f>
        <v/>
      </c>
      <c r="C118" s="187">
        <f>IF(B128="-",0,IF(B120="-",13,""))</f>
        <v>13</v>
      </c>
      <c r="D118" s="155"/>
      <c r="E118" s="155"/>
      <c r="F118" s="155"/>
      <c r="G118" s="173"/>
      <c r="H118" s="191"/>
      <c r="I118" s="193"/>
      <c r="J118" s="176" t="s">
        <v>186</v>
      </c>
      <c r="K118" s="219"/>
    </row>
    <row r="119" spans="1:11" x14ac:dyDescent="0.2">
      <c r="A119" s="188"/>
      <c r="B119" s="272"/>
      <c r="C119" s="189" t="str">
        <f>IF(COUNT(C128,C120)=2,IF(C128&gt;C120,B128,B120),"")</f>
        <v/>
      </c>
      <c r="D119" s="155"/>
      <c r="E119" s="187">
        <v>13</v>
      </c>
      <c r="F119" s="155"/>
      <c r="G119" s="173"/>
      <c r="H119" s="191"/>
      <c r="I119" s="173"/>
      <c r="J119" s="173"/>
      <c r="K119" s="220"/>
    </row>
    <row r="120" spans="1:11" x14ac:dyDescent="0.2">
      <c r="A120" s="188" t="s">
        <v>206</v>
      </c>
      <c r="B120" s="273" t="str">
        <f>IF(A120="-","-",IFERROR(INDEX(B$1:B$100,MATCH(A120,I$1:I$100,0)),""))</f>
        <v>-</v>
      </c>
      <c r="C120" s="190">
        <f>IF(B120="-",0,IF(B128="-",13,""))</f>
        <v>0</v>
      </c>
      <c r="D120" s="222"/>
      <c r="E120" s="155"/>
      <c r="F120" s="155"/>
      <c r="G120" s="173"/>
      <c r="H120" s="191"/>
      <c r="I120" s="173"/>
      <c r="J120" s="173"/>
      <c r="K120" s="220"/>
    </row>
    <row r="121" spans="1:11" x14ac:dyDescent="0.2">
      <c r="A121" s="188"/>
      <c r="B121" s="178"/>
      <c r="C121" s="155"/>
      <c r="D121" s="425" t="s">
        <v>18</v>
      </c>
      <c r="E121" s="189" t="str">
        <f>IF(COUNT(E129,E123)=2,IF(E129&gt;E123,C129,C123),"")</f>
        <v/>
      </c>
      <c r="F121" s="155"/>
      <c r="G121" s="187">
        <v>13</v>
      </c>
      <c r="H121" s="191"/>
      <c r="I121" s="173"/>
      <c r="J121" s="173"/>
      <c r="K121" s="220"/>
    </row>
    <row r="122" spans="1:11" x14ac:dyDescent="0.2">
      <c r="A122" s="188" t="s">
        <v>195</v>
      </c>
      <c r="B122" s="367" t="str">
        <f>IF(A122="-","-",IFERROR(INDEX(B$1:B$100,MATCH(A122,I$1:I$100,0)),""))</f>
        <v/>
      </c>
      <c r="C122" s="187">
        <v>12</v>
      </c>
      <c r="D122" s="191"/>
      <c r="E122" s="192"/>
      <c r="F122" s="222"/>
      <c r="G122" s="155"/>
      <c r="H122" s="191"/>
      <c r="I122" s="173"/>
      <c r="J122" s="173"/>
      <c r="K122" s="220"/>
    </row>
    <row r="123" spans="1:11" x14ac:dyDescent="0.2">
      <c r="A123" s="188"/>
      <c r="B123" s="422" t="s">
        <v>12</v>
      </c>
      <c r="C123" s="189" t="str">
        <f>IF(COUNT(C122,C124)=2,IF(C122&gt;C124,B122,B124),"")</f>
        <v/>
      </c>
      <c r="D123" s="274"/>
      <c r="E123" s="190">
        <v>10</v>
      </c>
      <c r="F123" s="191"/>
      <c r="G123" s="155"/>
      <c r="H123" s="191"/>
      <c r="I123" s="173"/>
      <c r="J123" s="173"/>
      <c r="K123" s="220"/>
    </row>
    <row r="124" spans="1:11" x14ac:dyDescent="0.2">
      <c r="A124" s="188" t="s">
        <v>226</v>
      </c>
      <c r="B124" s="273" t="str">
        <f>IF(A124="-","-",IFERROR(INDEX(B$1:B$100,MATCH(A124,I$1:I$100,0)),""))</f>
        <v/>
      </c>
      <c r="C124" s="190">
        <v>13</v>
      </c>
      <c r="D124" s="155"/>
      <c r="E124" s="173"/>
      <c r="F124" s="191"/>
      <c r="G124" s="155"/>
      <c r="H124" s="191"/>
      <c r="I124" s="173"/>
      <c r="J124" s="173"/>
      <c r="K124" s="220"/>
    </row>
    <row r="125" spans="1:11" x14ac:dyDescent="0.2">
      <c r="A125" s="154"/>
      <c r="B125" s="178"/>
      <c r="C125" s="155"/>
      <c r="D125" s="155"/>
      <c r="E125" s="173"/>
      <c r="F125" s="191"/>
      <c r="G125" s="155" t="str">
        <f>IF(COUNT(G121,G129)=2,IF(G121&gt;G129,E121,E129),"")</f>
        <v/>
      </c>
      <c r="H125" s="274"/>
      <c r="I125" s="190">
        <v>7</v>
      </c>
      <c r="J125" s="173"/>
      <c r="K125" s="220"/>
    </row>
    <row r="126" spans="1:11" ht="13.5" thickBot="1" x14ac:dyDescent="0.25">
      <c r="A126" s="186" t="s">
        <v>227</v>
      </c>
      <c r="B126" s="367" t="str">
        <f>IF(A126="-","-",IFERROR(INDEX(B$1:B$100,MATCH(A126,I$1:I$100,0)),""))</f>
        <v/>
      </c>
      <c r="C126" s="187">
        <v>7</v>
      </c>
      <c r="D126" s="155"/>
      <c r="E126" s="155"/>
      <c r="F126" s="191"/>
      <c r="G126" s="192"/>
      <c r="H126" s="155"/>
      <c r="I126" s="173"/>
      <c r="J126" s="368" t="str">
        <f>IF(COUNT(I109,I125)=2,IF(I109&lt;I125,G109,G125),"")</f>
        <v/>
      </c>
      <c r="K126" s="369"/>
    </row>
    <row r="127" spans="1:11" x14ac:dyDescent="0.2">
      <c r="A127" s="188"/>
      <c r="B127" s="422" t="s">
        <v>13</v>
      </c>
      <c r="C127" s="189" t="str">
        <f>IF(COUNT(C126,C128)=2,IF(C126&gt;C128,B126,B128),"")</f>
        <v/>
      </c>
      <c r="D127" s="155"/>
      <c r="E127" s="187">
        <v>2</v>
      </c>
      <c r="F127" s="191"/>
      <c r="G127" s="173"/>
      <c r="H127" s="155"/>
      <c r="I127" s="173"/>
      <c r="J127" s="182" t="s">
        <v>187</v>
      </c>
    </row>
    <row r="128" spans="1:11" x14ac:dyDescent="0.2">
      <c r="A128" s="188" t="s">
        <v>200</v>
      </c>
      <c r="B128" s="273" t="str">
        <f>IF(A128="-","-",IFERROR(INDEX(B$1:B$100,MATCH(A128,I$1:I$100,0)),""))</f>
        <v/>
      </c>
      <c r="C128" s="190">
        <v>13</v>
      </c>
      <c r="D128" s="222"/>
      <c r="E128" s="155"/>
      <c r="F128" s="191"/>
      <c r="G128" s="173"/>
      <c r="H128" s="155"/>
      <c r="I128" s="173"/>
      <c r="J128" s="155"/>
    </row>
    <row r="129" spans="1:11" x14ac:dyDescent="0.2">
      <c r="A129" s="188"/>
      <c r="B129" s="178"/>
      <c r="C129" s="155"/>
      <c r="D129" s="425" t="s">
        <v>19</v>
      </c>
      <c r="E129" s="189" t="str">
        <f>IF(COUNT(E127,E131)=2,IF(E127&gt;E131,C127,C131),"")</f>
        <v/>
      </c>
      <c r="F129" s="274"/>
      <c r="G129" s="190">
        <v>3</v>
      </c>
      <c r="H129" s="155"/>
      <c r="I129" s="173"/>
      <c r="J129" s="155"/>
    </row>
    <row r="130" spans="1:11" x14ac:dyDescent="0.2">
      <c r="A130" s="188" t="s">
        <v>206</v>
      </c>
      <c r="B130" s="367" t="str">
        <f>IF(A130="-","-",IFERROR(INDEX(B$1:B$100,MATCH(A130,I$1:I$100,0)),""))</f>
        <v>-</v>
      </c>
      <c r="C130" s="187">
        <f>IF(B130="-",0,IF(B132="-",13,""))</f>
        <v>0</v>
      </c>
      <c r="D130" s="191"/>
      <c r="E130" s="192"/>
      <c r="F130" s="173"/>
      <c r="G130" s="173"/>
      <c r="H130" s="155"/>
      <c r="I130" s="173"/>
      <c r="J130" s="155"/>
    </row>
    <row r="131" spans="1:11" x14ac:dyDescent="0.2">
      <c r="A131" s="188"/>
      <c r="B131" s="272"/>
      <c r="C131" s="189" t="str">
        <f>IF(COUNT(C130,C132)=2,IF(C130&gt;C132,B130,B132),"")</f>
        <v/>
      </c>
      <c r="D131" s="274"/>
      <c r="E131" s="190">
        <v>13</v>
      </c>
      <c r="F131" s="155"/>
      <c r="G131" s="173" t="str">
        <f>IF(COUNT(G105,G123)=2,IF(G105&lt;G123,E105,E123),"")</f>
        <v/>
      </c>
      <c r="H131" s="155"/>
      <c r="I131" s="194">
        <v>1</v>
      </c>
      <c r="J131" s="155"/>
    </row>
    <row r="132" spans="1:11" ht="13.5" thickBot="1" x14ac:dyDescent="0.25">
      <c r="A132" s="188" t="s">
        <v>196</v>
      </c>
      <c r="B132" s="273" t="str">
        <f>IF(A132="-","-",IFERROR(INDEX(B$1:B$100,MATCH(A132,I$1:I$100,0)),""))</f>
        <v/>
      </c>
      <c r="C132" s="190">
        <f>IF(B132="-",0,IF(B130="-",13,""))</f>
        <v>13</v>
      </c>
      <c r="D132" s="155"/>
      <c r="E132" s="173"/>
      <c r="F132" s="173"/>
      <c r="G132" s="278"/>
      <c r="H132" s="222"/>
      <c r="I132" s="370"/>
      <c r="J132" s="170" t="str">
        <f>IF(COUNT(I131,I133)=2,IF(I131&gt;I133,G131,G133),"")</f>
        <v/>
      </c>
    </row>
    <row r="133" spans="1:11" x14ac:dyDescent="0.2">
      <c r="A133" s="155"/>
      <c r="B133" s="155"/>
      <c r="C133" s="155"/>
      <c r="D133" s="155"/>
      <c r="E133" s="155"/>
      <c r="F133" s="173"/>
      <c r="G133" s="279" t="str">
        <f>IF(COUNT(G121,G129)=2,IF(G121&lt;G129,E121,E129),"")</f>
        <v/>
      </c>
      <c r="H133" s="274"/>
      <c r="I133" s="190">
        <v>13</v>
      </c>
      <c r="J133" s="176" t="s">
        <v>188</v>
      </c>
      <c r="K133" s="219"/>
    </row>
    <row r="134" spans="1:11" x14ac:dyDescent="0.2">
      <c r="A134" s="155"/>
      <c r="B134" s="155"/>
      <c r="C134" s="155"/>
      <c r="D134" s="155"/>
      <c r="E134" s="155"/>
      <c r="F134" s="173"/>
      <c r="G134" s="155"/>
      <c r="H134" s="155"/>
      <c r="I134" s="155"/>
      <c r="J134" s="173"/>
      <c r="K134" s="220"/>
    </row>
    <row r="135" spans="1:11" ht="13.5" thickBot="1" x14ac:dyDescent="0.25">
      <c r="A135" s="155"/>
      <c r="B135" s="155"/>
      <c r="C135" s="155"/>
      <c r="D135" s="155"/>
      <c r="E135" s="155"/>
      <c r="F135" s="173"/>
      <c r="G135" s="173"/>
      <c r="H135" s="173"/>
      <c r="I135" s="155"/>
      <c r="J135" s="368" t="str">
        <f>IF(COUNT(I131,I133)=2,IF(I131&lt;I133,G131,G133),"")</f>
        <v/>
      </c>
      <c r="K135" s="369"/>
    </row>
    <row r="136" spans="1:11" x14ac:dyDescent="0.2">
      <c r="A136" s="155"/>
      <c r="B136" s="155"/>
      <c r="C136" s="155"/>
      <c r="D136" s="155"/>
      <c r="E136" s="155"/>
      <c r="F136" s="155"/>
      <c r="G136" s="173"/>
      <c r="H136" s="173"/>
      <c r="I136" s="155"/>
      <c r="J136" s="154" t="s">
        <v>189</v>
      </c>
    </row>
    <row r="137" spans="1:11" x14ac:dyDescent="0.2">
      <c r="A137" s="155"/>
      <c r="B137" s="155"/>
      <c r="C137" s="155"/>
      <c r="D137" s="155"/>
      <c r="E137" s="155"/>
      <c r="F137" s="155"/>
      <c r="G137" s="173"/>
      <c r="H137" s="173"/>
      <c r="I137" s="155"/>
      <c r="J137" s="154"/>
    </row>
    <row r="138" spans="1:11" x14ac:dyDescent="0.2">
      <c r="A138" s="217" t="s">
        <v>311</v>
      </c>
    </row>
    <row r="140" spans="1:11" x14ac:dyDescent="0.2">
      <c r="A140" s="155"/>
      <c r="B140" s="155"/>
      <c r="C140" s="155"/>
      <c r="D140" s="426" t="s">
        <v>15</v>
      </c>
      <c r="E140" s="279" t="str">
        <f>IF(COUNT(E103,E107)=2,IF(E103&lt;E107,C103,C107),"")</f>
        <v/>
      </c>
      <c r="F140" s="155"/>
      <c r="G140" s="187">
        <v>12</v>
      </c>
      <c r="H140" s="187"/>
      <c r="I140" s="187"/>
      <c r="J140" s="155"/>
    </row>
    <row r="141" spans="1:11" x14ac:dyDescent="0.2">
      <c r="A141" s="155"/>
      <c r="B141" s="155"/>
      <c r="C141" s="155"/>
      <c r="D141" s="424"/>
      <c r="E141" s="280"/>
      <c r="F141" s="223"/>
      <c r="G141" s="189" t="str">
        <f>IF(COUNT(G140,G142)=2,IF(G140&gt;G142,E140,E142),"")</f>
        <v/>
      </c>
      <c r="H141" s="155"/>
      <c r="I141" s="187">
        <v>13</v>
      </c>
      <c r="J141" s="155"/>
    </row>
    <row r="142" spans="1:11" x14ac:dyDescent="0.2">
      <c r="A142" s="155"/>
      <c r="B142" s="155"/>
      <c r="C142" s="155"/>
      <c r="D142" s="426" t="s">
        <v>17</v>
      </c>
      <c r="E142" s="279" t="str">
        <f>IF(COUNT(E121,E125)=2,IF(E121&lt;E125,C121,C125),"")</f>
        <v/>
      </c>
      <c r="F142" s="281"/>
      <c r="G142" s="190">
        <v>13</v>
      </c>
      <c r="H142" s="223"/>
      <c r="I142" s="155"/>
      <c r="J142" s="155"/>
    </row>
    <row r="143" spans="1:11" ht="13.5" thickBot="1" x14ac:dyDescent="0.25">
      <c r="A143" s="155"/>
      <c r="B143" s="155"/>
      <c r="C143" s="155"/>
      <c r="D143" s="424"/>
      <c r="E143" s="187"/>
      <c r="F143" s="187"/>
      <c r="G143" s="194"/>
      <c r="H143" s="195"/>
      <c r="I143" s="224"/>
      <c r="J143" s="170" t="str">
        <f>IF(COUNT(I141,I145)=2,IF(I141&gt;I145,G141,G145),"")</f>
        <v/>
      </c>
    </row>
    <row r="144" spans="1:11" x14ac:dyDescent="0.2">
      <c r="A144" s="155"/>
      <c r="B144" s="155"/>
      <c r="C144" s="155"/>
      <c r="D144" s="426" t="s">
        <v>18</v>
      </c>
      <c r="E144" s="279" t="str">
        <f>IF(COUNT(E129,E123)=2,IF(E129&lt;E123,C129,C123),"")</f>
        <v/>
      </c>
      <c r="F144" s="187"/>
      <c r="G144" s="187">
        <v>13</v>
      </c>
      <c r="H144" s="195"/>
      <c r="I144" s="193"/>
      <c r="J144" s="176" t="s">
        <v>190</v>
      </c>
      <c r="K144" s="219"/>
    </row>
    <row r="145" spans="1:11" x14ac:dyDescent="0.2">
      <c r="A145" s="155"/>
      <c r="B145" s="155"/>
      <c r="C145" s="155"/>
      <c r="D145" s="424"/>
      <c r="E145" s="280"/>
      <c r="F145" s="223"/>
      <c r="G145" s="189" t="str">
        <f>IF(COUNT(G144,G146)=2,IF(G144&gt;G146,E144,E146),"")</f>
        <v/>
      </c>
      <c r="H145" s="274"/>
      <c r="I145" s="190">
        <v>12</v>
      </c>
      <c r="J145" s="173"/>
      <c r="K145" s="220"/>
    </row>
    <row r="146" spans="1:11" ht="13.5" thickBot="1" x14ac:dyDescent="0.25">
      <c r="A146" s="155"/>
      <c r="B146" s="155"/>
      <c r="C146" s="155"/>
      <c r="D146" s="426" t="s">
        <v>19</v>
      </c>
      <c r="E146" s="279" t="str">
        <f>IF(COUNT(E127,E131)=2,IF(E127&lt;E131,C127,C131),"")</f>
        <v/>
      </c>
      <c r="F146" s="281"/>
      <c r="G146" s="190">
        <v>7</v>
      </c>
      <c r="H146" s="187"/>
      <c r="I146" s="194"/>
      <c r="J146" s="368" t="str">
        <f>IF(COUNT(I141,I145)=2,IF(I141&lt;I145,G141,G145),"")</f>
        <v/>
      </c>
      <c r="K146" s="369"/>
    </row>
    <row r="147" spans="1:11" x14ac:dyDescent="0.2">
      <c r="A147" s="155"/>
      <c r="B147" s="155"/>
      <c r="C147" s="155"/>
      <c r="D147" s="155"/>
      <c r="E147" s="187"/>
      <c r="F147" s="187"/>
      <c r="G147" s="187"/>
      <c r="H147" s="187"/>
      <c r="I147" s="194"/>
      <c r="J147" s="182" t="s">
        <v>191</v>
      </c>
    </row>
    <row r="148" spans="1:11" x14ac:dyDescent="0.2">
      <c r="A148" s="155"/>
      <c r="B148" s="155"/>
      <c r="C148" s="155"/>
      <c r="D148" s="155"/>
      <c r="E148" s="187"/>
      <c r="F148" s="194"/>
      <c r="G148" s="170" t="str">
        <f>IF(COUNT(G140,G142)=2,IF(G140&lt;G142,E140,E142),"")</f>
        <v/>
      </c>
      <c r="H148" s="155"/>
      <c r="I148" s="194">
        <v>7</v>
      </c>
      <c r="J148" s="173"/>
    </row>
    <row r="149" spans="1:11" ht="13.5" thickBot="1" x14ac:dyDescent="0.25">
      <c r="A149" s="155"/>
      <c r="B149" s="155"/>
      <c r="C149" s="155"/>
      <c r="D149" s="155"/>
      <c r="E149" s="187"/>
      <c r="F149" s="194"/>
      <c r="G149" s="278"/>
      <c r="H149" s="222"/>
      <c r="I149" s="370"/>
      <c r="J149" s="170" t="str">
        <f>IF(COUNT(I148,I150)=2,IF(I148&gt;I150,G148,G150),"")</f>
        <v/>
      </c>
    </row>
    <row r="150" spans="1:11" x14ac:dyDescent="0.2">
      <c r="A150" s="155"/>
      <c r="B150" s="155"/>
      <c r="C150" s="155"/>
      <c r="D150" s="155"/>
      <c r="E150" s="187"/>
      <c r="F150" s="194"/>
      <c r="G150" s="279" t="str">
        <f>IF(COUNT(G144,G146)=2,IF(G144&lt;G146,E144,E146),"")</f>
        <v/>
      </c>
      <c r="H150" s="274"/>
      <c r="I150" s="190">
        <v>13</v>
      </c>
      <c r="J150" s="176" t="s">
        <v>202</v>
      </c>
      <c r="K150" s="219"/>
    </row>
    <row r="151" spans="1:11" x14ac:dyDescent="0.2">
      <c r="A151" s="155"/>
      <c r="B151" s="155"/>
      <c r="C151" s="155"/>
      <c r="D151" s="155"/>
      <c r="E151" s="155"/>
      <c r="F151" s="173"/>
      <c r="G151" s="155"/>
      <c r="H151" s="155"/>
      <c r="I151" s="155"/>
      <c r="J151" s="173"/>
      <c r="K151" s="220"/>
    </row>
    <row r="152" spans="1:11" ht="13.5" thickBot="1" x14ac:dyDescent="0.25">
      <c r="A152" s="155"/>
      <c r="B152" s="155"/>
      <c r="C152" s="155"/>
      <c r="D152" s="155"/>
      <c r="E152" s="155"/>
      <c r="F152" s="155"/>
      <c r="G152" s="173"/>
      <c r="H152" s="173"/>
      <c r="I152" s="155"/>
      <c r="J152" s="371" t="str">
        <f>IF(COUNT(I148,I150)=2,IF(I148&lt;I150,G148,G150),"")</f>
        <v/>
      </c>
      <c r="K152" s="369"/>
    </row>
    <row r="153" spans="1:11" x14ac:dyDescent="0.2">
      <c r="A153" s="155"/>
      <c r="B153" s="155"/>
      <c r="C153" s="155"/>
      <c r="D153" s="155"/>
      <c r="E153" s="155"/>
      <c r="F153" s="155"/>
      <c r="G153" s="173"/>
      <c r="H153" s="173"/>
      <c r="I153" s="155"/>
      <c r="J153" s="182" t="s">
        <v>203</v>
      </c>
    </row>
    <row r="155" spans="1:11" x14ac:dyDescent="0.2">
      <c r="A155" s="217" t="s">
        <v>258</v>
      </c>
      <c r="B155" s="43"/>
      <c r="C155" s="43"/>
      <c r="D155" s="43"/>
      <c r="E155" s="43"/>
      <c r="F155" s="43"/>
      <c r="G155" s="43"/>
      <c r="H155" s="43"/>
      <c r="I155" s="43"/>
      <c r="J155" s="43"/>
    </row>
    <row r="156" spans="1:11" x14ac:dyDescent="0.2">
      <c r="A156" s="43"/>
      <c r="B156" s="43"/>
      <c r="C156" s="43"/>
      <c r="D156" s="43"/>
      <c r="E156" s="43"/>
      <c r="F156" s="43"/>
      <c r="G156" s="43"/>
      <c r="H156" s="43"/>
      <c r="I156" s="43"/>
      <c r="J156" s="43"/>
    </row>
    <row r="157" spans="1:11" x14ac:dyDescent="0.2">
      <c r="A157" s="43"/>
      <c r="B157" s="427"/>
      <c r="C157" s="279" t="str">
        <f>IF(COUNT(C102,C104)=2,IF(C102&lt;C104,B102,B104),"")</f>
        <v>-</v>
      </c>
      <c r="D157" s="43"/>
      <c r="E157" s="187">
        <f>IF(C157="-",0,IF(C159="-",13,""))</f>
        <v>0</v>
      </c>
      <c r="F157" s="155"/>
      <c r="G157" s="155"/>
      <c r="H157" s="155"/>
      <c r="I157" s="155"/>
      <c r="J157" s="155"/>
    </row>
    <row r="158" spans="1:11" x14ac:dyDescent="0.2">
      <c r="A158" s="43"/>
      <c r="B158" s="427"/>
      <c r="C158" s="272"/>
      <c r="D158" s="221"/>
      <c r="E158" s="189" t="str">
        <f>IF(COUNT(E157,E159)=2,IF(E157&gt;E159,C157,C159),"")</f>
        <v/>
      </c>
      <c r="F158" s="155"/>
      <c r="G158" s="187">
        <v>8</v>
      </c>
      <c r="H158" s="155"/>
      <c r="I158" s="155"/>
      <c r="J158" s="155"/>
    </row>
    <row r="159" spans="1:11" x14ac:dyDescent="0.2">
      <c r="A159" s="43"/>
      <c r="B159" s="423" t="s">
        <v>10</v>
      </c>
      <c r="C159" s="279" t="str">
        <f>IF(COUNT(C106,C108)=2,IF(C106&lt;C108,B106,B108),"")</f>
        <v/>
      </c>
      <c r="D159" s="372"/>
      <c r="E159" s="190">
        <f>IF(C159="-",0,IF(C157="-",13,""))</f>
        <v>13</v>
      </c>
      <c r="F159" s="222"/>
      <c r="G159" s="155"/>
      <c r="H159" s="155"/>
      <c r="I159" s="155"/>
      <c r="J159" s="155"/>
    </row>
    <row r="160" spans="1:11" x14ac:dyDescent="0.2">
      <c r="A160" s="43"/>
      <c r="B160" s="427"/>
      <c r="C160" s="178"/>
      <c r="D160" s="43"/>
      <c r="E160" s="155"/>
      <c r="F160" s="191"/>
      <c r="G160" s="189" t="str">
        <f>IF(COUNT(G158,G162)=2,IF(G158&gt;G162,E158,E162),"")</f>
        <v/>
      </c>
      <c r="H160" s="155"/>
      <c r="I160" s="187">
        <v>13</v>
      </c>
      <c r="J160" s="155"/>
    </row>
    <row r="161" spans="1:11" x14ac:dyDescent="0.2">
      <c r="A161" s="43"/>
      <c r="B161" s="423" t="s">
        <v>11</v>
      </c>
      <c r="C161" s="279" t="str">
        <f>IF(COUNT(C120,C122)=2,IF(C120&lt;C122,B120,B122),"")</f>
        <v>-</v>
      </c>
      <c r="D161" s="43"/>
      <c r="E161" s="187">
        <f>IF(C161="-",0,IF(C163="-",13,""))</f>
        <v>0</v>
      </c>
      <c r="F161" s="191"/>
      <c r="G161" s="192"/>
      <c r="H161" s="222"/>
      <c r="I161" s="155"/>
      <c r="J161" s="155"/>
    </row>
    <row r="162" spans="1:11" x14ac:dyDescent="0.2">
      <c r="A162" s="43"/>
      <c r="B162" s="427"/>
      <c r="C162" s="272"/>
      <c r="D162" s="221"/>
      <c r="E162" s="189" t="str">
        <f>IF(COUNT(E161,E163)=2,IF(E161&gt;E163,C161,C163),"")</f>
        <v/>
      </c>
      <c r="F162" s="274"/>
      <c r="G162" s="190">
        <v>13</v>
      </c>
      <c r="H162" s="191"/>
      <c r="I162" s="155"/>
      <c r="J162" s="155"/>
    </row>
    <row r="163" spans="1:11" x14ac:dyDescent="0.2">
      <c r="A163" s="43"/>
      <c r="B163" s="427"/>
      <c r="C163" s="279" t="str">
        <f>IF(COUNT(C124,C126)=2,IF(C124&lt;C126,B124,B126),"")</f>
        <v/>
      </c>
      <c r="D163" s="372"/>
      <c r="E163" s="190">
        <f>IF(C163="-",0,IF(C161="-",13,""))</f>
        <v>13</v>
      </c>
      <c r="F163" s="155"/>
      <c r="G163" s="173"/>
      <c r="H163" s="191"/>
      <c r="I163" s="155"/>
      <c r="J163" s="155"/>
    </row>
    <row r="164" spans="1:11" ht="13.5" thickBot="1" x14ac:dyDescent="0.25">
      <c r="A164" s="43"/>
      <c r="B164" s="427"/>
      <c r="C164" s="178"/>
      <c r="D164" s="43"/>
      <c r="E164" s="155"/>
      <c r="F164" s="155"/>
      <c r="G164" s="173"/>
      <c r="H164" s="191"/>
      <c r="I164" s="155"/>
      <c r="J164" s="170" t="str">
        <f>IF(COUNT(I160,I168)=2,IF(I160&gt;I168,G160,G168),"")</f>
        <v/>
      </c>
    </row>
    <row r="165" spans="1:11" x14ac:dyDescent="0.2">
      <c r="A165" s="43"/>
      <c r="B165" s="427"/>
      <c r="C165" s="279" t="str">
        <f>IF(COUNT(C128,C120)=2,IF(C128&lt;C120,B128,B120),"")</f>
        <v>-</v>
      </c>
      <c r="D165" s="43"/>
      <c r="E165" s="187">
        <f>IF(C165="-",0,IF(C167="-",13,""))</f>
        <v>0</v>
      </c>
      <c r="F165" s="155"/>
      <c r="G165" s="155"/>
      <c r="H165" s="191"/>
      <c r="I165" s="193"/>
      <c r="J165" s="176" t="s">
        <v>208</v>
      </c>
      <c r="K165" s="219"/>
    </row>
    <row r="166" spans="1:11" x14ac:dyDescent="0.2">
      <c r="A166" s="43"/>
      <c r="B166" s="427"/>
      <c r="C166" s="272"/>
      <c r="D166" s="221"/>
      <c r="E166" s="189" t="str">
        <f>IF(COUNT(E165,E167)=2,IF(E165&gt;E167,C165,C167),"")</f>
        <v/>
      </c>
      <c r="F166" s="155"/>
      <c r="G166" s="187">
        <v>13</v>
      </c>
      <c r="H166" s="191"/>
      <c r="I166" s="173"/>
      <c r="J166" s="173"/>
      <c r="K166" s="220"/>
    </row>
    <row r="167" spans="1:11" x14ac:dyDescent="0.2">
      <c r="A167" s="43"/>
      <c r="B167" s="423" t="s">
        <v>12</v>
      </c>
      <c r="C167" s="279" t="str">
        <f>IF(COUNT(C122,C124)=2,IF(C122&lt;C124,B122,B124),"")</f>
        <v/>
      </c>
      <c r="D167" s="372"/>
      <c r="E167" s="190">
        <f>IF(C167="-",0,IF(C165="-",13,""))</f>
        <v>13</v>
      </c>
      <c r="F167" s="222"/>
      <c r="G167" s="155"/>
      <c r="H167" s="191"/>
      <c r="I167" s="173"/>
      <c r="J167" s="173"/>
      <c r="K167" s="220"/>
    </row>
    <row r="168" spans="1:11" x14ac:dyDescent="0.2">
      <c r="A168" s="43"/>
      <c r="B168" s="427"/>
      <c r="C168" s="178"/>
      <c r="D168" s="43"/>
      <c r="E168" s="155"/>
      <c r="F168" s="191"/>
      <c r="G168" s="189" t="str">
        <f>IF(COUNT(G166,G170)=2,IF(G166&gt;G170,E166,E170),"")</f>
        <v/>
      </c>
      <c r="H168" s="274"/>
      <c r="I168" s="190">
        <v>6</v>
      </c>
      <c r="J168" s="173"/>
      <c r="K168" s="220"/>
    </row>
    <row r="169" spans="1:11" ht="13.5" thickBot="1" x14ac:dyDescent="0.25">
      <c r="A169" s="43"/>
      <c r="B169" s="423" t="s">
        <v>13</v>
      </c>
      <c r="C169" s="279" t="str">
        <f>IF(COUNT(C126,C128)=2,IF(C126&lt;C128,B126,B128),"")</f>
        <v/>
      </c>
      <c r="D169" s="43"/>
      <c r="E169" s="187">
        <f>IF(C169="-",0,IF(C171="-",13,""))</f>
        <v>13</v>
      </c>
      <c r="F169" s="191"/>
      <c r="G169" s="192"/>
      <c r="H169" s="173"/>
      <c r="I169" s="173"/>
      <c r="J169" s="368" t="str">
        <f>IF(COUNT(I160,I168)=2,IF(I160&lt;I168,G160,G168),"")</f>
        <v/>
      </c>
      <c r="K169" s="369"/>
    </row>
    <row r="170" spans="1:11" x14ac:dyDescent="0.2">
      <c r="A170" s="43"/>
      <c r="B170" s="427"/>
      <c r="C170" s="272"/>
      <c r="D170" s="221"/>
      <c r="E170" s="189" t="str">
        <f>IF(COUNT(E169,E171)=2,IF(E169&gt;E171,C169,C171),"")</f>
        <v/>
      </c>
      <c r="F170" s="274"/>
      <c r="G170" s="190">
        <v>10</v>
      </c>
      <c r="H170" s="155"/>
      <c r="I170" s="173"/>
      <c r="J170" s="182" t="s">
        <v>210</v>
      </c>
    </row>
    <row r="171" spans="1:11" x14ac:dyDescent="0.2">
      <c r="A171" s="43"/>
      <c r="B171" s="427"/>
      <c r="C171" s="279" t="str">
        <f>IF(COUNT(C130,C132)=2,IF(C130&lt;C132,B130,B132),"")</f>
        <v>-</v>
      </c>
      <c r="D171" s="372"/>
      <c r="E171" s="190">
        <f>IF(C171="-",0,IF(C169="-",13,""))</f>
        <v>0</v>
      </c>
      <c r="F171" s="155"/>
      <c r="G171" s="173"/>
      <c r="H171" s="173"/>
      <c r="I171" s="173"/>
      <c r="J171" s="155"/>
    </row>
    <row r="172" spans="1:11" x14ac:dyDescent="0.2">
      <c r="A172" s="43"/>
      <c r="B172" s="43"/>
      <c r="C172" s="43"/>
      <c r="D172" s="43"/>
      <c r="E172" s="155"/>
      <c r="F172" s="155"/>
      <c r="G172" s="170" t="str">
        <f>IF(COUNT(G158,G162)=2,IF(G158&lt;G162,E158,E162),"")</f>
        <v/>
      </c>
      <c r="H172" s="155"/>
      <c r="I172" s="194">
        <v>7</v>
      </c>
      <c r="J172" s="155"/>
    </row>
    <row r="173" spans="1:11" ht="13.5" thickBot="1" x14ac:dyDescent="0.25">
      <c r="A173" s="43"/>
      <c r="B173" s="43"/>
      <c r="C173" s="43"/>
      <c r="D173" s="43"/>
      <c r="E173" s="155"/>
      <c r="F173" s="155"/>
      <c r="G173" s="278"/>
      <c r="H173" s="222"/>
      <c r="I173" s="370"/>
      <c r="J173" s="170" t="str">
        <f>IF(COUNT(I172,I174)=2,IF(I172&gt;I174,G172,G174),"")</f>
        <v/>
      </c>
    </row>
    <row r="174" spans="1:11" x14ac:dyDescent="0.2">
      <c r="A174" s="43"/>
      <c r="B174" s="43"/>
      <c r="C174" s="43"/>
      <c r="D174" s="43"/>
      <c r="E174" s="155"/>
      <c r="F174" s="155"/>
      <c r="G174" s="279" t="str">
        <f>IF(COUNT(G166,G170)=2,IF(G166&lt;G170,E166,E170),"")</f>
        <v/>
      </c>
      <c r="H174" s="274"/>
      <c r="I174" s="190">
        <v>13</v>
      </c>
      <c r="J174" s="176" t="s">
        <v>212</v>
      </c>
      <c r="K174" s="219"/>
    </row>
    <row r="175" spans="1:11" x14ac:dyDescent="0.2">
      <c r="A175" s="43"/>
      <c r="B175" s="43"/>
      <c r="C175" s="43"/>
      <c r="D175" s="155"/>
      <c r="E175" s="155"/>
      <c r="F175" s="155"/>
      <c r="G175" s="155"/>
      <c r="H175" s="155"/>
      <c r="I175" s="155"/>
      <c r="J175" s="173"/>
      <c r="K175" s="220"/>
    </row>
    <row r="176" spans="1:11" ht="13.5" thickBot="1" x14ac:dyDescent="0.25">
      <c r="A176" s="43"/>
      <c r="B176" s="43"/>
      <c r="C176" s="43"/>
      <c r="D176" s="155"/>
      <c r="E176" s="155"/>
      <c r="F176" s="155"/>
      <c r="G176" s="173"/>
      <c r="H176" s="173"/>
      <c r="I176" s="155"/>
      <c r="J176" s="368" t="str">
        <f>IF(COUNT(I172,I174)=2,IF(I172&lt;I174,G172,G174),"")</f>
        <v/>
      </c>
      <c r="K176" s="369"/>
    </row>
    <row r="177" spans="1:11" x14ac:dyDescent="0.2">
      <c r="A177" s="43"/>
      <c r="B177" s="43"/>
      <c r="C177" s="43"/>
      <c r="D177" s="155"/>
      <c r="E177" s="155"/>
      <c r="F177" s="155"/>
      <c r="G177" s="155"/>
      <c r="H177" s="155"/>
      <c r="I177" s="155"/>
      <c r="J177" s="154" t="s">
        <v>212</v>
      </c>
    </row>
    <row r="178" spans="1:11" x14ac:dyDescent="0.2">
      <c r="A178" s="43"/>
      <c r="B178" s="43"/>
      <c r="C178" s="43"/>
      <c r="D178" s="155"/>
      <c r="E178" s="155"/>
      <c r="F178" s="155"/>
      <c r="G178" s="155"/>
      <c r="H178" s="155"/>
      <c r="I178" s="155"/>
      <c r="J178" s="155"/>
    </row>
    <row r="179" spans="1:11" x14ac:dyDescent="0.2">
      <c r="A179" s="43"/>
      <c r="B179" s="43"/>
      <c r="C179" s="43"/>
      <c r="D179" s="155"/>
      <c r="E179" s="279" t="str">
        <f>IF(COUNT(E157,E159)=2,IF(E157&lt;E159,C157,C159),"")</f>
        <v>-</v>
      </c>
      <c r="F179" s="155"/>
      <c r="G179" s="187">
        <f>IF(E179="-",0,IF(E181="-",13,""))</f>
        <v>0</v>
      </c>
      <c r="H179" s="187"/>
      <c r="I179" s="187"/>
      <c r="J179" s="155"/>
    </row>
    <row r="180" spans="1:11" x14ac:dyDescent="0.2">
      <c r="A180" s="43"/>
      <c r="B180" s="43"/>
      <c r="C180" s="43"/>
      <c r="D180" s="155"/>
      <c r="E180" s="280"/>
      <c r="F180" s="223"/>
      <c r="G180" s="189" t="str">
        <f>IF(COUNT(G179,G181)=2,IF(G179&gt;G181,E179,E181),"")</f>
        <v>-</v>
      </c>
      <c r="H180" s="155"/>
      <c r="I180" s="187">
        <f>IF(G180="-",0,IF(G184="-",13,""))</f>
        <v>0</v>
      </c>
      <c r="J180" s="155"/>
    </row>
    <row r="181" spans="1:11" x14ac:dyDescent="0.2">
      <c r="A181" s="43"/>
      <c r="B181" s="43"/>
      <c r="C181" s="43"/>
      <c r="D181" s="155"/>
      <c r="E181" s="279" t="str">
        <f>IF(COUNT(E161,E163)=2,IF(E161&lt;E163,C161,C163),"")</f>
        <v>-</v>
      </c>
      <c r="F181" s="281"/>
      <c r="G181" s="190">
        <f>IF(E181="-",0,IF(E179="-",13,""))</f>
        <v>0</v>
      </c>
      <c r="H181" s="223"/>
      <c r="I181" s="155"/>
      <c r="J181" s="155"/>
    </row>
    <row r="182" spans="1:11" ht="13.5" thickBot="1" x14ac:dyDescent="0.25">
      <c r="A182" s="43"/>
      <c r="B182" s="43"/>
      <c r="C182" s="43"/>
      <c r="D182" s="155"/>
      <c r="E182" s="187"/>
      <c r="F182" s="187"/>
      <c r="G182" s="194"/>
      <c r="H182" s="195"/>
      <c r="I182" s="224" t="str">
        <f>IF(COUNT(I180,I184)=2,IF(I180&gt;I184,G180,G184),"")</f>
        <v>-</v>
      </c>
      <c r="J182" s="170" t="str">
        <f>IF(COUNT(I180,I184)=2,IF(I180&gt;I184,G180,G184),"")</f>
        <v>-</v>
      </c>
    </row>
    <row r="183" spans="1:11" x14ac:dyDescent="0.2">
      <c r="A183" s="43"/>
      <c r="B183" s="43"/>
      <c r="C183" s="43"/>
      <c r="D183" s="155"/>
      <c r="E183" s="279" t="str">
        <f>IF(COUNT(E165,E167)=2,IF(E165&lt;E167,C165,C167),"")</f>
        <v>-</v>
      </c>
      <c r="F183" s="187"/>
      <c r="G183" s="187">
        <f>IF(E183="-",0,IF(E185="-",13,""))</f>
        <v>0</v>
      </c>
      <c r="H183" s="195"/>
      <c r="I183" s="193"/>
      <c r="J183" s="176"/>
      <c r="K183" s="219"/>
    </row>
    <row r="184" spans="1:11" x14ac:dyDescent="0.2">
      <c r="A184" s="43"/>
      <c r="B184" s="43"/>
      <c r="C184" s="43"/>
      <c r="D184" s="155"/>
      <c r="E184" s="280"/>
      <c r="F184" s="223"/>
      <c r="G184" s="189" t="str">
        <f>IF(COUNT(G183,G185)=2,IF(G183&gt;G185,E183,E185),"")</f>
        <v>-</v>
      </c>
      <c r="H184" s="274"/>
      <c r="I184" s="190">
        <f>IF(G184="-",0,IF(G180="-",13,""))</f>
        <v>0</v>
      </c>
      <c r="J184" s="173"/>
      <c r="K184" s="220"/>
    </row>
    <row r="185" spans="1:11" ht="13.5" thickBot="1" x14ac:dyDescent="0.25">
      <c r="A185" s="43"/>
      <c r="B185" s="43"/>
      <c r="C185" s="43"/>
      <c r="D185" s="155"/>
      <c r="E185" s="279" t="str">
        <f>IF(COUNT(E169,E171)=2,IF(E169&lt;E171,C169,C171),"")</f>
        <v>-</v>
      </c>
      <c r="F185" s="281"/>
      <c r="G185" s="190">
        <f>IF(E185="-",0,IF(E183="-",13,""))</f>
        <v>0</v>
      </c>
      <c r="H185" s="187"/>
      <c r="I185" s="194"/>
      <c r="J185" s="368" t="str">
        <f>IF(COUNT(I180,I184)=2,IF(I180&lt;I184,G180,G184),"")</f>
        <v>-</v>
      </c>
      <c r="K185" s="369"/>
    </row>
    <row r="186" spans="1:11" x14ac:dyDescent="0.2">
      <c r="A186" s="43"/>
      <c r="B186" s="43"/>
      <c r="C186" s="43"/>
      <c r="D186" s="155"/>
      <c r="E186" s="187"/>
      <c r="F186" s="187"/>
      <c r="G186" s="187"/>
      <c r="H186" s="187"/>
      <c r="I186" s="194"/>
      <c r="J186" s="154"/>
    </row>
    <row r="187" spans="1:11" x14ac:dyDescent="0.2">
      <c r="A187" s="43"/>
      <c r="B187" s="43"/>
      <c r="C187" s="43"/>
      <c r="D187" s="155"/>
      <c r="E187" s="187"/>
      <c r="F187" s="194"/>
      <c r="G187" s="170" t="str">
        <f>IF(COUNT(G179,G181)=2,IF(G179&lt;G181,E179,E181),"")</f>
        <v>-</v>
      </c>
      <c r="H187" s="155"/>
      <c r="I187" s="194">
        <f>IF(G187="-",0,IF(G189="-",13,""))</f>
        <v>0</v>
      </c>
      <c r="J187" s="173"/>
    </row>
    <row r="188" spans="1:11" ht="13.5" thickBot="1" x14ac:dyDescent="0.25">
      <c r="A188" s="43"/>
      <c r="B188" s="43"/>
      <c r="C188" s="43"/>
      <c r="D188" s="155"/>
      <c r="E188" s="187"/>
      <c r="F188" s="194"/>
      <c r="G188" s="278"/>
      <c r="H188" s="222"/>
      <c r="I188" s="370" t="str">
        <f>IF(COUNT(I187,I189)=2,IF(I187&gt;I189,G187,G189),"")</f>
        <v>-</v>
      </c>
      <c r="J188" s="170" t="str">
        <f>IF(COUNT(I187,I189)=2,IF(I187&gt;I189,G187,G189),"")</f>
        <v>-</v>
      </c>
    </row>
    <row r="189" spans="1:11" x14ac:dyDescent="0.2">
      <c r="A189" s="43"/>
      <c r="B189" s="43"/>
      <c r="C189" s="43"/>
      <c r="D189" s="155"/>
      <c r="E189" s="187"/>
      <c r="F189" s="194"/>
      <c r="G189" s="279" t="str">
        <f>IF(COUNT(G183,G185)=2,IF(G183&lt;G185,E183,E185),"")</f>
        <v>-</v>
      </c>
      <c r="H189" s="274"/>
      <c r="I189" s="190">
        <f>IF(G189="-",0,IF(G187="-",13,""))</f>
        <v>0</v>
      </c>
      <c r="J189" s="176"/>
      <c r="K189" s="219"/>
    </row>
    <row r="190" spans="1:11" x14ac:dyDescent="0.2">
      <c r="A190" s="43"/>
      <c r="B190" s="43"/>
      <c r="C190" s="43"/>
      <c r="D190" s="155"/>
      <c r="E190" s="155"/>
      <c r="F190" s="173"/>
      <c r="G190" s="155"/>
      <c r="H190" s="155"/>
      <c r="I190" s="155"/>
      <c r="J190" s="173"/>
      <c r="K190" s="220"/>
    </row>
    <row r="191" spans="1:11" ht="13.5" thickBot="1" x14ac:dyDescent="0.25">
      <c r="A191" s="43"/>
      <c r="B191" s="43"/>
      <c r="C191" s="43"/>
      <c r="D191" s="155"/>
      <c r="E191" s="155"/>
      <c r="F191" s="155"/>
      <c r="G191" s="173"/>
      <c r="H191" s="173"/>
      <c r="I191" s="155"/>
      <c r="J191" s="371" t="str">
        <f>IF(COUNT(I187,I189)=2,IF(I187&lt;I189,G187,G189),"")</f>
        <v>-</v>
      </c>
      <c r="K191" s="369"/>
    </row>
    <row r="192" spans="1:11" x14ac:dyDescent="0.2">
      <c r="A192" s="43"/>
      <c r="B192" s="43"/>
      <c r="C192" s="43"/>
      <c r="D192" s="155"/>
      <c r="E192" s="155"/>
      <c r="F192" s="155"/>
      <c r="G192" s="173"/>
      <c r="H192" s="173"/>
      <c r="I192" s="155"/>
      <c r="J192" s="154"/>
    </row>
    <row r="193" spans="1:11" x14ac:dyDescent="0.2">
      <c r="A193" s="43"/>
      <c r="B193" s="43"/>
      <c r="C193" s="43"/>
      <c r="D193" s="43"/>
      <c r="E193" s="43"/>
      <c r="F193" s="43"/>
      <c r="G193" s="43"/>
      <c r="H193" s="43"/>
      <c r="I193" s="43"/>
      <c r="J193" s="43"/>
    </row>
    <row r="194" spans="1:11" x14ac:dyDescent="0.2">
      <c r="A194" s="217" t="s">
        <v>259</v>
      </c>
      <c r="B194" s="43"/>
      <c r="C194" s="43"/>
      <c r="D194" s="43"/>
      <c r="E194" s="43"/>
      <c r="F194" s="43"/>
      <c r="G194" s="43"/>
      <c r="H194" s="43"/>
      <c r="I194" s="43"/>
      <c r="J194" s="43"/>
    </row>
    <row r="195" spans="1:11" x14ac:dyDescent="0.2">
      <c r="A195" s="43"/>
      <c r="B195" s="43"/>
      <c r="C195" s="43"/>
      <c r="D195" s="43"/>
      <c r="E195" s="43"/>
      <c r="F195" s="43"/>
      <c r="G195" s="43"/>
      <c r="H195" s="43"/>
      <c r="I195" s="43"/>
      <c r="J195" s="43"/>
    </row>
    <row r="196" spans="1:11" x14ac:dyDescent="0.2">
      <c r="B196" s="218" t="s">
        <v>204</v>
      </c>
      <c r="C196" s="367" t="str">
        <f>IF(B196="-","-",IFERROR(INDEX(B$1:B$100,MATCH(B196,I$1:I$100,0)),""))</f>
        <v/>
      </c>
      <c r="D196" s="43"/>
      <c r="E196" s="187">
        <f>IF(C196="-",0,IF(C198="-",13,""))</f>
        <v>13</v>
      </c>
      <c r="F196" s="155"/>
      <c r="G196" s="155"/>
      <c r="H196" s="155"/>
      <c r="I196" s="155"/>
      <c r="J196" s="155"/>
    </row>
    <row r="197" spans="1:11" x14ac:dyDescent="0.2">
      <c r="B197" s="218"/>
      <c r="C197" s="272"/>
      <c r="D197" s="221"/>
      <c r="E197" s="189" t="str">
        <f>IF(COUNT(E196,E198)=2,IF(E196&gt;E198,C196,C198),"")</f>
        <v/>
      </c>
      <c r="F197" s="155"/>
      <c r="G197" s="187">
        <v>13</v>
      </c>
      <c r="H197" s="155"/>
      <c r="I197" s="155"/>
      <c r="J197" s="155"/>
    </row>
    <row r="198" spans="1:11" x14ac:dyDescent="0.2">
      <c r="B198" s="218" t="s">
        <v>206</v>
      </c>
      <c r="C198" s="367" t="str">
        <f>IF(B198="-","-",IFERROR(INDEX(B$1:B$100,MATCH(B198,I$1:I$100,0)),""))</f>
        <v>-</v>
      </c>
      <c r="D198" s="372"/>
      <c r="E198" s="190">
        <f>IF(C198="-",0,IF(C196="-",13,""))</f>
        <v>0</v>
      </c>
      <c r="F198" s="222"/>
      <c r="G198" s="155"/>
      <c r="H198" s="155"/>
      <c r="I198" s="155"/>
      <c r="J198" s="155"/>
    </row>
    <row r="199" spans="1:11" x14ac:dyDescent="0.2">
      <c r="B199" s="218"/>
      <c r="C199" s="178"/>
      <c r="D199" s="43"/>
      <c r="E199" s="155"/>
      <c r="F199" s="191"/>
      <c r="G199" s="189" t="str">
        <f>IF(COUNT(G197,G201)=2,IF(G197&gt;G201,E197,E201),"")</f>
        <v/>
      </c>
      <c r="H199" s="155"/>
      <c r="I199" s="187">
        <v>13</v>
      </c>
      <c r="J199" s="155"/>
    </row>
    <row r="200" spans="1:11" x14ac:dyDescent="0.2">
      <c r="B200" s="218" t="s">
        <v>228</v>
      </c>
      <c r="C200" s="367" t="str">
        <f>IF(B200="-","-",IFERROR(INDEX(B$1:B$100,MATCH(B200,I$1:I$100,0)),""))</f>
        <v/>
      </c>
      <c r="D200" s="43"/>
      <c r="E200" s="187">
        <v>13</v>
      </c>
      <c r="F200" s="191"/>
      <c r="G200" s="192"/>
      <c r="H200" s="222"/>
      <c r="I200" s="155"/>
      <c r="J200" s="155"/>
    </row>
    <row r="201" spans="1:11" x14ac:dyDescent="0.2">
      <c r="B201" s="218"/>
      <c r="C201" s="272"/>
      <c r="D201" s="428" t="s">
        <v>23</v>
      </c>
      <c r="E201" s="448" t="str">
        <f>IF(COUNT(E200,E202)=2,IF(E200&gt;E202,C200,C202),"")</f>
        <v/>
      </c>
      <c r="F201" s="274"/>
      <c r="G201" s="190">
        <v>1</v>
      </c>
      <c r="H201" s="191"/>
      <c r="I201" s="155"/>
      <c r="J201" s="155"/>
    </row>
    <row r="202" spans="1:11" x14ac:dyDescent="0.2">
      <c r="B202" s="218" t="s">
        <v>209</v>
      </c>
      <c r="C202" s="367" t="str">
        <f>IF(B202="-","-",IFERROR(INDEX(B$1:B$100,MATCH(B202,I$1:I$100,0)),""))</f>
        <v/>
      </c>
      <c r="D202" s="372"/>
      <c r="E202" s="190">
        <v>9</v>
      </c>
      <c r="F202" s="155"/>
      <c r="G202" s="173"/>
      <c r="H202" s="191"/>
      <c r="I202" s="155"/>
      <c r="J202" s="155"/>
    </row>
    <row r="203" spans="1:11" ht="13.5" thickBot="1" x14ac:dyDescent="0.25">
      <c r="B203" s="218"/>
      <c r="C203" s="178"/>
      <c r="D203" s="43"/>
      <c r="E203" s="155"/>
      <c r="F203" s="155"/>
      <c r="G203" s="173"/>
      <c r="H203" s="191"/>
      <c r="I203" s="155"/>
      <c r="J203" s="170" t="str">
        <f>IF(COUNT(I199,I207)=2,IF(I199&gt;I207,G199,G207),"")</f>
        <v/>
      </c>
    </row>
    <row r="204" spans="1:11" x14ac:dyDescent="0.2">
      <c r="B204" s="218" t="s">
        <v>207</v>
      </c>
      <c r="C204" s="367" t="str">
        <f>IF(B204="-","-",IFERROR(INDEX(B$1:B$100,MATCH(B204,I$1:I$100,0)),""))</f>
        <v/>
      </c>
      <c r="D204" s="43"/>
      <c r="E204" s="187">
        <v>13</v>
      </c>
      <c r="F204" s="155"/>
      <c r="G204" s="155"/>
      <c r="H204" s="191"/>
      <c r="I204" s="193"/>
      <c r="J204" s="176" t="s">
        <v>213</v>
      </c>
      <c r="K204" s="219"/>
    </row>
    <row r="205" spans="1:11" x14ac:dyDescent="0.2">
      <c r="B205" s="218"/>
      <c r="C205" s="272"/>
      <c r="D205" s="428" t="s">
        <v>24</v>
      </c>
      <c r="E205" s="189" t="str">
        <f>IF(COUNT(E204,E206)=2,IF(E204&gt;E206,C204,C206),"")</f>
        <v/>
      </c>
      <c r="F205" s="155"/>
      <c r="G205" s="187">
        <v>13</v>
      </c>
      <c r="H205" s="191"/>
      <c r="I205" s="173"/>
      <c r="J205" s="173"/>
      <c r="K205" s="220"/>
    </row>
    <row r="206" spans="1:11" x14ac:dyDescent="0.2">
      <c r="B206" s="218" t="s">
        <v>229</v>
      </c>
      <c r="C206" s="367" t="str">
        <f>IF(B206="-","-",IFERROR(INDEX(B$1:B$100,MATCH(B206,I$1:I$100,0)),""))</f>
        <v/>
      </c>
      <c r="D206" s="372"/>
      <c r="E206" s="190">
        <v>2</v>
      </c>
      <c r="F206" s="222"/>
      <c r="G206" s="155"/>
      <c r="H206" s="191"/>
      <c r="I206" s="173"/>
      <c r="J206" s="173"/>
      <c r="K206" s="220"/>
    </row>
    <row r="207" spans="1:11" x14ac:dyDescent="0.2">
      <c r="B207" s="218"/>
      <c r="C207" s="178"/>
      <c r="D207" s="43"/>
      <c r="E207" s="155"/>
      <c r="F207" s="191"/>
      <c r="G207" s="189" t="str">
        <f>IF(COUNT(G205,G209)=2,IF(G205&gt;G209,E205,E209),"")</f>
        <v/>
      </c>
      <c r="H207" s="274"/>
      <c r="I207" s="190">
        <v>12</v>
      </c>
      <c r="J207" s="173"/>
      <c r="K207" s="220"/>
    </row>
    <row r="208" spans="1:11" ht="13.5" thickBot="1" x14ac:dyDescent="0.25">
      <c r="B208" s="218" t="s">
        <v>206</v>
      </c>
      <c r="C208" s="367" t="str">
        <f>IF(B208="-","-",IFERROR(INDEX(B$1:B$100,MATCH(B208,I$1:I$100,0)),""))</f>
        <v>-</v>
      </c>
      <c r="D208" s="43"/>
      <c r="E208" s="187">
        <f>IF(C208="-",0,IF(C210="-",13,""))</f>
        <v>0</v>
      </c>
      <c r="F208" s="191"/>
      <c r="G208" s="192"/>
      <c r="H208" s="173"/>
      <c r="I208" s="173"/>
      <c r="J208" s="368" t="str">
        <f>IF(COUNT(I199,I207)=2,IF(I199&lt;I207,G199,G207),"")</f>
        <v/>
      </c>
      <c r="K208" s="369"/>
    </row>
    <row r="209" spans="2:11" x14ac:dyDescent="0.2">
      <c r="B209" s="218"/>
      <c r="C209" s="272"/>
      <c r="D209" s="221"/>
      <c r="E209" s="189" t="str">
        <f>IF(COUNT(E208,E210)=2,IF(E208&gt;E210,C208,C210),"")</f>
        <v/>
      </c>
      <c r="F209" s="274"/>
      <c r="G209" s="190">
        <v>12</v>
      </c>
      <c r="H209" s="155"/>
      <c r="I209" s="173"/>
      <c r="J209" s="182" t="s">
        <v>214</v>
      </c>
    </row>
    <row r="210" spans="2:11" x14ac:dyDescent="0.2">
      <c r="B210" s="218" t="s">
        <v>205</v>
      </c>
      <c r="C210" s="367" t="str">
        <f>IF(B210="-","-",IFERROR(INDEX(B$1:B$100,MATCH(B210,I$1:I$100,0)),""))</f>
        <v/>
      </c>
      <c r="D210" s="372"/>
      <c r="E210" s="190">
        <f>IF(C210="-",0,IF(C208="-",13,""))</f>
        <v>13</v>
      </c>
      <c r="F210" s="155"/>
      <c r="G210" s="173"/>
      <c r="H210" s="173"/>
      <c r="I210" s="173"/>
      <c r="J210" s="155"/>
    </row>
    <row r="211" spans="2:11" x14ac:dyDescent="0.2">
      <c r="C211" s="43"/>
      <c r="D211" s="43"/>
      <c r="E211" s="155"/>
      <c r="F211" s="155"/>
      <c r="G211" s="170" t="str">
        <f>IF(COUNT(G197,G201)=2,IF(G197&lt;G201,E197,E201),"")</f>
        <v/>
      </c>
      <c r="H211" s="155"/>
      <c r="I211" s="194">
        <v>3</v>
      </c>
      <c r="J211" s="155"/>
    </row>
    <row r="212" spans="2:11" ht="13.5" thickBot="1" x14ac:dyDescent="0.25">
      <c r="C212" s="43"/>
      <c r="D212" s="43"/>
      <c r="E212" s="155"/>
      <c r="F212" s="155"/>
      <c r="G212" s="278"/>
      <c r="H212" s="222"/>
      <c r="I212" s="370"/>
      <c r="J212" s="170" t="str">
        <f>IF(COUNT(I212,I213)=2,IF(I212&gt;I213,G212,G213),"")</f>
        <v/>
      </c>
    </row>
    <row r="213" spans="2:11" x14ac:dyDescent="0.2">
      <c r="C213" s="43"/>
      <c r="D213" s="43"/>
      <c r="E213" s="155"/>
      <c r="F213" s="155"/>
      <c r="G213" s="279" t="str">
        <f>IF(COUNT(G205,G209)=2,IF(G205&lt;G209,E205,E209),"")</f>
        <v/>
      </c>
      <c r="H213" s="274"/>
      <c r="I213" s="190">
        <v>13</v>
      </c>
      <c r="J213" s="176" t="s">
        <v>217</v>
      </c>
      <c r="K213" s="219"/>
    </row>
    <row r="214" spans="2:11" x14ac:dyDescent="0.2">
      <c r="C214" s="43"/>
      <c r="D214" s="155"/>
      <c r="E214" s="155"/>
      <c r="F214" s="155"/>
      <c r="G214" s="155"/>
      <c r="H214" s="155"/>
      <c r="I214" s="155"/>
      <c r="J214" s="173"/>
      <c r="K214" s="220"/>
    </row>
    <row r="215" spans="2:11" ht="13.5" thickBot="1" x14ac:dyDescent="0.25">
      <c r="C215" s="43"/>
      <c r="D215" s="155"/>
      <c r="E215" s="155"/>
      <c r="F215" s="155"/>
      <c r="G215" s="173"/>
      <c r="H215" s="173"/>
      <c r="I215" s="155"/>
      <c r="J215" s="368" t="str">
        <f>IF(COUNT(I212,I213)=2,IF(I212&lt;I213,G212,G213),"")</f>
        <v/>
      </c>
      <c r="K215" s="369"/>
    </row>
    <row r="216" spans="2:11" x14ac:dyDescent="0.2">
      <c r="C216" s="43"/>
      <c r="D216" s="155"/>
      <c r="E216" s="155"/>
      <c r="F216" s="155"/>
      <c r="G216" s="155"/>
      <c r="H216" s="155"/>
      <c r="I216" s="155"/>
      <c r="J216" s="154" t="s">
        <v>218</v>
      </c>
    </row>
    <row r="217" spans="2:11" x14ac:dyDescent="0.2">
      <c r="C217" s="43"/>
      <c r="D217" s="155"/>
      <c r="E217" s="155"/>
      <c r="F217" s="155"/>
      <c r="G217" s="155"/>
      <c r="H217" s="155"/>
      <c r="I217" s="155"/>
      <c r="J217" s="155"/>
    </row>
    <row r="218" spans="2:11" x14ac:dyDescent="0.2">
      <c r="C218" s="43"/>
      <c r="D218" s="155"/>
      <c r="E218" s="279" t="str">
        <f>IF(COUNT(E196,E198)=2,IF(E196&lt;E198,C196,C198),"")</f>
        <v>-</v>
      </c>
      <c r="F218" s="155"/>
      <c r="G218" s="187">
        <f>IF(E218="-",0,IF(E220="-",13,""))</f>
        <v>0</v>
      </c>
      <c r="H218" s="187"/>
      <c r="I218" s="187"/>
      <c r="J218" s="155"/>
    </row>
    <row r="219" spans="2:11" x14ac:dyDescent="0.2">
      <c r="C219" s="43"/>
      <c r="D219" s="155"/>
      <c r="E219" s="280"/>
      <c r="F219" s="223"/>
      <c r="G219" s="189" t="str">
        <f>IF(COUNT(G218,G220)=2,IF(G218&gt;G220,E218,E220),"")</f>
        <v/>
      </c>
      <c r="H219" s="155"/>
      <c r="I219" s="187">
        <v>5</v>
      </c>
      <c r="J219" s="155"/>
    </row>
    <row r="220" spans="2:11" x14ac:dyDescent="0.2">
      <c r="C220" s="43"/>
      <c r="D220" s="429" t="s">
        <v>23</v>
      </c>
      <c r="E220" s="449" t="str">
        <f>IF(COUNT(E200,E202)=2,IF(E200&lt;E202,C200,C202),"")</f>
        <v/>
      </c>
      <c r="F220" s="281"/>
      <c r="G220" s="190">
        <f>IF(E220="-",0,IF(E218="-",13,""))</f>
        <v>13</v>
      </c>
      <c r="H220" s="223"/>
      <c r="I220" s="155"/>
      <c r="J220" s="155"/>
    </row>
    <row r="221" spans="2:11" ht="13.5" thickBot="1" x14ac:dyDescent="0.25">
      <c r="C221" s="43"/>
      <c r="D221" s="155"/>
      <c r="E221" s="187"/>
      <c r="F221" s="187"/>
      <c r="G221" s="194"/>
      <c r="H221" s="195"/>
      <c r="I221" s="224"/>
      <c r="J221" s="170" t="str">
        <f>IF(COUNT(I219,I223)=2,IF(I219&gt;I223,G219,G223),"")</f>
        <v/>
      </c>
    </row>
    <row r="222" spans="2:11" x14ac:dyDescent="0.2">
      <c r="C222" s="43"/>
      <c r="D222" s="429" t="s">
        <v>24</v>
      </c>
      <c r="E222" s="279" t="str">
        <f>IF(COUNT(E204,E206)=2,IF(E204&lt;E206,C204,C206),"")</f>
        <v/>
      </c>
      <c r="F222" s="187"/>
      <c r="G222" s="187">
        <f>IF(E222="-",0,IF(E224="-",13,""))</f>
        <v>13</v>
      </c>
      <c r="H222" s="195"/>
      <c r="I222" s="193"/>
      <c r="J222" s="176" t="s">
        <v>219</v>
      </c>
      <c r="K222" s="219"/>
    </row>
    <row r="223" spans="2:11" x14ac:dyDescent="0.2">
      <c r="C223" s="43"/>
      <c r="D223" s="155"/>
      <c r="E223" s="280"/>
      <c r="F223" s="223"/>
      <c r="G223" s="189" t="str">
        <f>IF(COUNT(G222,G224)=2,IF(G222&gt;G224,E222,E224),"")</f>
        <v/>
      </c>
      <c r="H223" s="274"/>
      <c r="I223" s="190">
        <v>13</v>
      </c>
      <c r="J223" s="173"/>
      <c r="K223" s="220"/>
    </row>
    <row r="224" spans="2:11" ht="13.5" thickBot="1" x14ac:dyDescent="0.25">
      <c r="C224" s="43"/>
      <c r="D224" s="155"/>
      <c r="E224" s="279" t="str">
        <f>IF(COUNT(E208,E210)=2,IF(E208&lt;E210,C208,C210),"")</f>
        <v>-</v>
      </c>
      <c r="F224" s="281"/>
      <c r="G224" s="190">
        <f>IF(E224="-",0,IF(E222="-",13,""))</f>
        <v>0</v>
      </c>
      <c r="H224" s="187"/>
      <c r="I224" s="194"/>
      <c r="J224" s="368" t="str">
        <f>IF(COUNT(I219,I223)=2,IF(I219&lt;I223,G219,G223),"")</f>
        <v/>
      </c>
      <c r="K224" s="369"/>
    </row>
    <row r="225" spans="3:11" x14ac:dyDescent="0.2">
      <c r="C225" s="43"/>
      <c r="D225" s="155"/>
      <c r="E225" s="187"/>
      <c r="F225" s="187"/>
      <c r="G225" s="187"/>
      <c r="H225" s="187"/>
      <c r="I225" s="194"/>
      <c r="J225" s="154" t="s">
        <v>220</v>
      </c>
    </row>
    <row r="226" spans="3:11" x14ac:dyDescent="0.2">
      <c r="C226" s="43"/>
      <c r="D226" s="155"/>
      <c r="E226" s="187"/>
      <c r="F226" s="194"/>
      <c r="G226" s="170" t="str">
        <f>IF(COUNT(G218,G220)=2,IF(G218&lt;G220,E218,E220),"")</f>
        <v>-</v>
      </c>
      <c r="H226" s="155"/>
      <c r="I226" s="194">
        <f>IF(G226="-",0,IF(G228="-",13,""))</f>
        <v>0</v>
      </c>
      <c r="J226" s="173"/>
    </row>
    <row r="227" spans="3:11" ht="13.5" thickBot="1" x14ac:dyDescent="0.25">
      <c r="C227" s="43"/>
      <c r="D227" s="155"/>
      <c r="E227" s="187"/>
      <c r="F227" s="194"/>
      <c r="G227" s="278"/>
      <c r="H227" s="222"/>
      <c r="I227" s="370"/>
      <c r="J227" s="170" t="str">
        <f>IF(COUNT(I226,I228)=2,IF(I226&gt;I228,G226,G228),"")</f>
        <v>-</v>
      </c>
    </row>
    <row r="228" spans="3:11" x14ac:dyDescent="0.2">
      <c r="C228" s="43"/>
      <c r="D228" s="155"/>
      <c r="E228" s="187"/>
      <c r="F228" s="194"/>
      <c r="G228" s="279" t="str">
        <f>IF(COUNT(G222,G224)=2,IF(G222&lt;G224,E222,E224),"")</f>
        <v>-</v>
      </c>
      <c r="H228" s="274"/>
      <c r="I228" s="190">
        <f>IF(G228="-",0,IF(G226="-",13,""))</f>
        <v>0</v>
      </c>
      <c r="J228" s="176"/>
      <c r="K228" s="219"/>
    </row>
    <row r="229" spans="3:11" x14ac:dyDescent="0.2">
      <c r="C229" s="43"/>
      <c r="D229" s="155"/>
      <c r="E229" s="155"/>
      <c r="F229" s="173"/>
      <c r="G229" s="155"/>
      <c r="H229" s="155"/>
      <c r="I229" s="155"/>
      <c r="J229" s="173"/>
      <c r="K229" s="220"/>
    </row>
    <row r="230" spans="3:11" ht="13.5" thickBot="1" x14ac:dyDescent="0.25">
      <c r="C230" s="43"/>
      <c r="D230" s="155"/>
      <c r="E230" s="155"/>
      <c r="F230" s="155"/>
      <c r="G230" s="173"/>
      <c r="H230" s="173"/>
      <c r="I230" s="155"/>
      <c r="J230" s="371" t="str">
        <f>IF(COUNT(I226,I228)=2,IF(I226&lt;I228,G226,G228),"")</f>
        <v>-</v>
      </c>
      <c r="K230" s="369"/>
    </row>
    <row r="231" spans="3:11" x14ac:dyDescent="0.2">
      <c r="C231" s="43"/>
      <c r="D231" s="155"/>
      <c r="E231" s="155"/>
      <c r="F231" s="155"/>
      <c r="G231" s="173"/>
      <c r="H231" s="173"/>
      <c r="I231" s="155"/>
      <c r="J231" s="154"/>
    </row>
    <row r="299" spans="1:3" x14ac:dyDescent="0.2">
      <c r="A299" s="157"/>
      <c r="B299" s="157"/>
      <c r="C299" s="227"/>
    </row>
    <row r="300" spans="1:3" x14ac:dyDescent="0.2">
      <c r="A300" s="349">
        <v>1</v>
      </c>
      <c r="B300" s="348" t="str">
        <f t="shared" ref="B300:B317" si="11">IFERROR(INDEX(J$100:J$300,MATCH(A300&amp;". koht",J$101:J$301,0)),"")</f>
        <v/>
      </c>
      <c r="C300" s="321"/>
    </row>
    <row r="301" spans="1:3" x14ac:dyDescent="0.2">
      <c r="A301" s="349">
        <v>2</v>
      </c>
      <c r="B301" s="348" t="str">
        <f t="shared" si="11"/>
        <v/>
      </c>
      <c r="C301" s="321"/>
    </row>
    <row r="302" spans="1:3" x14ac:dyDescent="0.2">
      <c r="A302" s="349">
        <v>3</v>
      </c>
      <c r="B302" s="348" t="str">
        <f t="shared" si="11"/>
        <v/>
      </c>
      <c r="C302" s="321"/>
    </row>
    <row r="303" spans="1:3" x14ac:dyDescent="0.2">
      <c r="A303" s="349">
        <v>4</v>
      </c>
      <c r="B303" s="348" t="str">
        <f t="shared" si="11"/>
        <v/>
      </c>
      <c r="C303" s="321"/>
    </row>
    <row r="304" spans="1:3" x14ac:dyDescent="0.2">
      <c r="A304" s="349">
        <v>5</v>
      </c>
      <c r="B304" s="348" t="str">
        <f t="shared" si="11"/>
        <v/>
      </c>
      <c r="C304" s="321"/>
    </row>
    <row r="305" spans="1:3" x14ac:dyDescent="0.2">
      <c r="A305" s="349">
        <v>6</v>
      </c>
      <c r="B305" s="348" t="str">
        <f t="shared" si="11"/>
        <v/>
      </c>
      <c r="C305" s="321"/>
    </row>
    <row r="306" spans="1:3" x14ac:dyDescent="0.2">
      <c r="A306" s="349">
        <v>7</v>
      </c>
      <c r="B306" s="348" t="str">
        <f t="shared" si="11"/>
        <v/>
      </c>
      <c r="C306" s="321"/>
    </row>
    <row r="307" spans="1:3" x14ac:dyDescent="0.2">
      <c r="A307" s="349">
        <v>8</v>
      </c>
      <c r="B307" s="348" t="str">
        <f t="shared" si="11"/>
        <v/>
      </c>
      <c r="C307" s="321"/>
    </row>
    <row r="308" spans="1:3" x14ac:dyDescent="0.2">
      <c r="A308" s="349">
        <v>9</v>
      </c>
      <c r="B308" s="348" t="str">
        <f t="shared" si="11"/>
        <v/>
      </c>
      <c r="C308" s="321"/>
    </row>
    <row r="309" spans="1:3" x14ac:dyDescent="0.2">
      <c r="A309" s="349">
        <v>10</v>
      </c>
      <c r="B309" s="348" t="str">
        <f t="shared" si="11"/>
        <v/>
      </c>
      <c r="C309" s="321"/>
    </row>
    <row r="310" spans="1:3" x14ac:dyDescent="0.2">
      <c r="A310" s="349">
        <v>11</v>
      </c>
      <c r="B310" s="348" t="str">
        <f t="shared" si="11"/>
        <v/>
      </c>
      <c r="C310" s="321"/>
    </row>
    <row r="311" spans="1:3" x14ac:dyDescent="0.2">
      <c r="A311" s="349">
        <v>12</v>
      </c>
      <c r="B311" s="348" t="str">
        <f t="shared" si="11"/>
        <v/>
      </c>
      <c r="C311" s="321"/>
    </row>
    <row r="312" spans="1:3" x14ac:dyDescent="0.2">
      <c r="A312" s="349">
        <v>13</v>
      </c>
      <c r="B312" s="348" t="str">
        <f t="shared" si="11"/>
        <v/>
      </c>
      <c r="C312" s="321"/>
    </row>
    <row r="313" spans="1:3" x14ac:dyDescent="0.2">
      <c r="A313" s="349">
        <v>14</v>
      </c>
      <c r="B313" s="348" t="str">
        <f t="shared" si="11"/>
        <v/>
      </c>
      <c r="C313" s="321"/>
    </row>
    <row r="314" spans="1:3" x14ac:dyDescent="0.2">
      <c r="A314" s="349">
        <v>15</v>
      </c>
      <c r="B314" s="348" t="str">
        <f t="shared" si="11"/>
        <v/>
      </c>
      <c r="C314" s="321"/>
    </row>
    <row r="315" spans="1:3" x14ac:dyDescent="0.2">
      <c r="A315" s="349">
        <v>16</v>
      </c>
      <c r="B315" s="348" t="str">
        <f t="shared" si="11"/>
        <v/>
      </c>
      <c r="C315" s="321"/>
    </row>
    <row r="316" spans="1:3" x14ac:dyDescent="0.2">
      <c r="A316" s="349">
        <v>17</v>
      </c>
      <c r="B316" s="348" t="str">
        <f t="shared" si="11"/>
        <v/>
      </c>
      <c r="C316" s="321"/>
    </row>
    <row r="317" spans="1:3" x14ac:dyDescent="0.2">
      <c r="A317" s="349">
        <v>18</v>
      </c>
      <c r="B317" s="348" t="str">
        <f t="shared" si="11"/>
        <v/>
      </c>
      <c r="C317" s="321"/>
    </row>
  </sheetData>
  <conditionalFormatting sqref="D7 C8">
    <cfRule type="aboveAverage" dxfId="779" priority="363"/>
  </conditionalFormatting>
  <conditionalFormatting sqref="E7 C9">
    <cfRule type="aboveAverage" dxfId="778" priority="362"/>
  </conditionalFormatting>
  <conditionalFormatting sqref="F7 C10">
    <cfRule type="aboveAverage" dxfId="777" priority="361"/>
  </conditionalFormatting>
  <conditionalFormatting sqref="E8 D9">
    <cfRule type="aboveAverage" dxfId="776" priority="360"/>
  </conditionalFormatting>
  <conditionalFormatting sqref="G7 C11">
    <cfRule type="aboveAverage" dxfId="775" priority="359"/>
  </conditionalFormatting>
  <conditionalFormatting sqref="F8 D10">
    <cfRule type="aboveAverage" dxfId="774" priority="358"/>
  </conditionalFormatting>
  <conditionalFormatting sqref="G8 D11">
    <cfRule type="aboveAverage" dxfId="773" priority="357"/>
  </conditionalFormatting>
  <conditionalFormatting sqref="F9 E10">
    <cfRule type="aboveAverage" dxfId="772" priority="356"/>
  </conditionalFormatting>
  <conditionalFormatting sqref="G9 E11">
    <cfRule type="aboveAverage" dxfId="771" priority="355"/>
  </conditionalFormatting>
  <conditionalFormatting sqref="F11 G10">
    <cfRule type="aboveAverage" dxfId="770" priority="354"/>
  </conditionalFormatting>
  <conditionalFormatting sqref="D14 C15">
    <cfRule type="aboveAverage" dxfId="769" priority="353"/>
  </conditionalFormatting>
  <conditionalFormatting sqref="E14 C16">
    <cfRule type="aboveAverage" dxfId="768" priority="352"/>
  </conditionalFormatting>
  <conditionalFormatting sqref="F14 C17">
    <cfRule type="aboveAverage" dxfId="767" priority="351"/>
  </conditionalFormatting>
  <conditionalFormatting sqref="E15 D16">
    <cfRule type="aboveAverage" dxfId="766" priority="350"/>
  </conditionalFormatting>
  <conditionalFormatting sqref="G14 C18">
    <cfRule type="aboveAverage" dxfId="765" priority="349"/>
  </conditionalFormatting>
  <conditionalFormatting sqref="F15 D17">
    <cfRule type="aboveAverage" dxfId="764" priority="348"/>
  </conditionalFormatting>
  <conditionalFormatting sqref="G15 D18">
    <cfRule type="aboveAverage" dxfId="763" priority="347"/>
  </conditionalFormatting>
  <conditionalFormatting sqref="F16 E17">
    <cfRule type="aboveAverage" dxfId="762" priority="346"/>
  </conditionalFormatting>
  <conditionalFormatting sqref="G16 E18">
    <cfRule type="aboveAverage" dxfId="761" priority="345"/>
  </conditionalFormatting>
  <conditionalFormatting sqref="F18 G17">
    <cfRule type="aboveAverage" dxfId="760" priority="344"/>
  </conditionalFormatting>
  <conditionalFormatting sqref="D21 C22">
    <cfRule type="aboveAverage" dxfId="759" priority="343"/>
  </conditionalFormatting>
  <conditionalFormatting sqref="E21 C23">
    <cfRule type="aboveAverage" dxfId="758" priority="342"/>
  </conditionalFormatting>
  <conditionalFormatting sqref="F21 C24">
    <cfRule type="aboveAverage" dxfId="757" priority="341"/>
  </conditionalFormatting>
  <conditionalFormatting sqref="E22 D23">
    <cfRule type="aboveAverage" dxfId="756" priority="340"/>
  </conditionalFormatting>
  <conditionalFormatting sqref="G21 C25">
    <cfRule type="aboveAverage" dxfId="755" priority="339"/>
  </conditionalFormatting>
  <conditionalFormatting sqref="F22 D24">
    <cfRule type="aboveAverage" dxfId="754" priority="338"/>
  </conditionalFormatting>
  <conditionalFormatting sqref="G22 D25">
    <cfRule type="aboveAverage" dxfId="753" priority="337"/>
  </conditionalFormatting>
  <conditionalFormatting sqref="F23 E24">
    <cfRule type="aboveAverage" dxfId="752" priority="336"/>
  </conditionalFormatting>
  <conditionalFormatting sqref="G23 E25">
    <cfRule type="aboveAverage" dxfId="751" priority="335"/>
  </conditionalFormatting>
  <conditionalFormatting sqref="F25 G24">
    <cfRule type="aboveAverage" dxfId="750" priority="334"/>
  </conditionalFormatting>
  <conditionalFormatting sqref="D28 C29">
    <cfRule type="aboveAverage" dxfId="749" priority="333"/>
  </conditionalFormatting>
  <conditionalFormatting sqref="E28 C30">
    <cfRule type="aboveAverage" dxfId="748" priority="332"/>
  </conditionalFormatting>
  <conditionalFormatting sqref="F28 C31">
    <cfRule type="aboveAverage" dxfId="747" priority="331"/>
  </conditionalFormatting>
  <conditionalFormatting sqref="E29 D30">
    <cfRule type="aboveAverage" dxfId="746" priority="330"/>
  </conditionalFormatting>
  <conditionalFormatting sqref="G28 C32">
    <cfRule type="aboveAverage" dxfId="745" priority="329"/>
  </conditionalFormatting>
  <conditionalFormatting sqref="F29 D31">
    <cfRule type="aboveAverage" dxfId="744" priority="328"/>
  </conditionalFormatting>
  <conditionalFormatting sqref="G29 D32">
    <cfRule type="aboveAverage" dxfId="743" priority="327"/>
  </conditionalFormatting>
  <conditionalFormatting sqref="F30 E31">
    <cfRule type="aboveAverage" dxfId="742" priority="326"/>
  </conditionalFormatting>
  <conditionalFormatting sqref="G30 E32">
    <cfRule type="aboveAverage" dxfId="741" priority="325"/>
  </conditionalFormatting>
  <conditionalFormatting sqref="F32 G31">
    <cfRule type="aboveAverage" dxfId="740" priority="324"/>
  </conditionalFormatting>
  <conditionalFormatting sqref="D35 C36">
    <cfRule type="aboveAverage" dxfId="739" priority="323"/>
  </conditionalFormatting>
  <conditionalFormatting sqref="E35 C37">
    <cfRule type="aboveAverage" dxfId="738" priority="322"/>
  </conditionalFormatting>
  <conditionalFormatting sqref="F35 C38">
    <cfRule type="aboveAverage" dxfId="737" priority="321"/>
  </conditionalFormatting>
  <conditionalFormatting sqref="E36 D37">
    <cfRule type="aboveAverage" dxfId="736" priority="320"/>
  </conditionalFormatting>
  <conditionalFormatting sqref="G35 C39">
    <cfRule type="aboveAverage" dxfId="735" priority="319"/>
  </conditionalFormatting>
  <conditionalFormatting sqref="F36 D38">
    <cfRule type="aboveAverage" dxfId="734" priority="318"/>
  </conditionalFormatting>
  <conditionalFormatting sqref="G36 D39">
    <cfRule type="aboveAverage" dxfId="733" priority="317"/>
  </conditionalFormatting>
  <conditionalFormatting sqref="F37 E38">
    <cfRule type="aboveAverage" dxfId="732" priority="316"/>
  </conditionalFormatting>
  <conditionalFormatting sqref="G37 E39">
    <cfRule type="aboveAverage" dxfId="731" priority="315"/>
  </conditionalFormatting>
  <conditionalFormatting sqref="F39 G38">
    <cfRule type="aboveAverage" dxfId="730" priority="314"/>
  </conditionalFormatting>
  <conditionalFormatting sqref="D42 C43">
    <cfRule type="aboveAverage" dxfId="729" priority="313"/>
  </conditionalFormatting>
  <conditionalFormatting sqref="E42 C44">
    <cfRule type="aboveAverage" dxfId="728" priority="312"/>
  </conditionalFormatting>
  <conditionalFormatting sqref="F42 C45">
    <cfRule type="aboveAverage" dxfId="727" priority="311"/>
  </conditionalFormatting>
  <conditionalFormatting sqref="E43 D44">
    <cfRule type="aboveAverage" dxfId="726" priority="310"/>
  </conditionalFormatting>
  <conditionalFormatting sqref="G42 C46">
    <cfRule type="aboveAverage" dxfId="725" priority="309"/>
  </conditionalFormatting>
  <conditionalFormatting sqref="F43 D45">
    <cfRule type="aboveAverage" dxfId="724" priority="308"/>
  </conditionalFormatting>
  <conditionalFormatting sqref="G43 D46">
    <cfRule type="aboveAverage" dxfId="723" priority="307"/>
  </conditionalFormatting>
  <conditionalFormatting sqref="F44 E45">
    <cfRule type="aboveAverage" dxfId="722" priority="306"/>
  </conditionalFormatting>
  <conditionalFormatting sqref="G44 E46">
    <cfRule type="aboveAverage" dxfId="721" priority="305"/>
  </conditionalFormatting>
  <conditionalFormatting sqref="F46 G45">
    <cfRule type="aboveAverage" dxfId="720" priority="304"/>
  </conditionalFormatting>
  <conditionalFormatting sqref="H14:H18">
    <cfRule type="expression" dxfId="719" priority="250">
      <formula>AND(Q14=4,IF(COUNTIF(Q$14:Q$18,"=4")&gt;=2,TRUE))</formula>
    </cfRule>
    <cfRule type="expression" dxfId="718" priority="364">
      <formula>AND(Q14=3,IF(COUNTIF(Q$14:Q$18,"=3")&gt;=2,TRUE))</formula>
    </cfRule>
    <cfRule type="expression" dxfId="717" priority="365">
      <formula>AND(Q14=2,IF(COUNTIF(Q$14:Q$18,"=2")&gt;=2,TRUE))</formula>
    </cfRule>
    <cfRule type="expression" dxfId="716" priority="366">
      <formula>AND(Q14=1,IF(COUNTIF(Q$14:Q$18,"=1")&gt;=2,TRUE))</formula>
    </cfRule>
  </conditionalFormatting>
  <conditionalFormatting sqref="B7:B47">
    <cfRule type="duplicateValues" dxfId="715" priority="303"/>
  </conditionalFormatting>
  <conditionalFormatting sqref="L7:L11">
    <cfRule type="expression" dxfId="714" priority="286">
      <formula>K7=0</formula>
    </cfRule>
    <cfRule type="expression" dxfId="713" priority="295">
      <formula>IF(COUNTIF(J$7:J$11,"=2")=2,TRUE)</formula>
    </cfRule>
    <cfRule type="expression" dxfId="712" priority="296">
      <formula>IF(COUNTIF(J$7:J$11,"=1")=2,TRUE)</formula>
    </cfRule>
    <cfRule type="expression" dxfId="711" priority="297">
      <formula>AND(IF(COUNTIF(Q$7:Q$11,"=1")=2,TRUE),IF(COUNTIF(Q$7:Q$11,"=2")=2,TRUE))</formula>
    </cfRule>
    <cfRule type="expression" dxfId="710" priority="298">
      <formula>AND(Q7=4,IF(COUNTIF(Q$7:Q$11,"=4")=1,TRUE))</formula>
    </cfRule>
    <cfRule type="expression" dxfId="709" priority="299">
      <formula>AND(Q7=3,IF(COUNTIF(Q$7:Q$11,"=3")=1,TRUE))</formula>
    </cfRule>
    <cfRule type="expression" dxfId="708" priority="300">
      <formula>AND(Q7=2,IF(COUNTIF(Q$7:Q$11,"=2")=1,TRUE))</formula>
    </cfRule>
    <cfRule type="expression" dxfId="707" priority="301">
      <formula>AND(Q7=1,IF(COUNTIF(Q$7:Q$11,"=1")=1,TRUE))</formula>
    </cfRule>
    <cfRule type="expression" dxfId="706" priority="302">
      <formula>OR(Q7=0,Q7=5)</formula>
    </cfRule>
  </conditionalFormatting>
  <conditionalFormatting sqref="O7:O11">
    <cfRule type="expression" dxfId="705" priority="294">
      <formula>OR(AND(J7=1,K7=1,L7=0,M7=1),AND(J7=2,K7=2,L7=0,M7=2))</formula>
    </cfRule>
  </conditionalFormatting>
  <conditionalFormatting sqref="M7:M11">
    <cfRule type="expression" dxfId="704" priority="287">
      <formula>AND(L7&gt;0,IF(COUNTIF(L$7:L$11,L7)&gt;1,TRUE,FALSE))</formula>
    </cfRule>
    <cfRule type="expression" dxfId="703" priority="288">
      <formula>AND(IF(COUNTIF(R$7:R$11,"=1")=2,TRUE),IF(COUNTIF(R$7:R$11,"=2")=2,TRUE))</formula>
    </cfRule>
    <cfRule type="expression" dxfId="702" priority="289">
      <formula>AND(R7=4,IF(COUNTIF(R$7:R$11,"=4")=1,TRUE))</formula>
    </cfRule>
    <cfRule type="expression" dxfId="701" priority="290">
      <formula>AND(R7=3,IF(COUNTIF(R$7:R$11,"=3")=1,TRUE))</formula>
    </cfRule>
    <cfRule type="expression" dxfId="700" priority="291">
      <formula>AND(R7=2,IF(COUNTIF(R$7:R$11,"=2")=1,TRUE))</formula>
    </cfRule>
    <cfRule type="expression" dxfId="699" priority="292">
      <formula>AND(R7=1,IF(COUNTIF(R$7:R$11,"=1")=1,TRUE))</formula>
    </cfRule>
    <cfRule type="expression" dxfId="698" priority="293">
      <formula>OR(R7=0,R7=5)</formula>
    </cfRule>
  </conditionalFormatting>
  <conditionalFormatting sqref="J7:J11">
    <cfRule type="expression" dxfId="697" priority="282">
      <formula>AND(Q7=4,IF(COUNTIF(Q$7:Q$11,"=4")&gt;=2,TRUE))</formula>
    </cfRule>
    <cfRule type="expression" dxfId="696" priority="283">
      <formula>AND(Q7=3,IF(COUNTIF(Q$7:Q$11,"=3")&gt;=2,TRUE))</formula>
    </cfRule>
    <cfRule type="expression" dxfId="695" priority="284">
      <formula>AND(Q7=2,IF(COUNTIF(Q$7:Q$11,"=2")&gt;=2,TRUE))</formula>
    </cfRule>
    <cfRule type="expression" dxfId="694" priority="285">
      <formula>AND(Q7=1,IF(COUNTIF(Q$7:Q$11,"=1")&gt;=2,TRUE))</formula>
    </cfRule>
  </conditionalFormatting>
  <conditionalFormatting sqref="H7:H11">
    <cfRule type="expression" dxfId="693" priority="251">
      <formula>AND(Q7=4,IF(COUNTIF(Q$7:Q$11,"=4")&gt;=2,TRUE))</formula>
    </cfRule>
    <cfRule type="expression" dxfId="692" priority="367">
      <formula>AND(Q7=3,IF(COUNTIF(Q$7:Q$11,"=3")&gt;=2,TRUE))</formula>
    </cfRule>
    <cfRule type="expression" dxfId="691" priority="368">
      <formula>AND(Q7=2,IF(COUNTIF(Q$7:Q$11,"=2")&gt;=2,TRUE))</formula>
    </cfRule>
    <cfRule type="expression" dxfId="690" priority="369">
      <formula>AND(Q7=1,IF(COUNTIF(Q$7:Q$11,"=1")&gt;=2,TRUE))</formula>
    </cfRule>
  </conditionalFormatting>
  <conditionalFormatting sqref="K7:K11">
    <cfRule type="expression" dxfId="689" priority="370">
      <formula>AND(J7&gt;0,IF(COUNTIF(J$7:J$11,"=1")=2,TRUE),IF(COUNTIF(J$7:J$11,"=2")=2,TRUE))</formula>
    </cfRule>
    <cfRule type="expression" dxfId="688" priority="371">
      <formula>IF(COUNTIF(L$7:L$11,"=2")=2,TRUE)</formula>
    </cfRule>
    <cfRule type="expression" dxfId="687" priority="372">
      <formula>IF(COUNTIF(L$7:L$11,"=1")=2,TRUE)</formula>
    </cfRule>
    <cfRule type="expression" dxfId="686" priority="373">
      <formula>AND(IF(COUNTIF(R$7:R$11,"=1")=2,TRUE),IF(COUNTIF(S$7:S$11,"=2")=2,TRUE))</formula>
    </cfRule>
    <cfRule type="expression" dxfId="685" priority="374">
      <formula>AND(R7=4,IF(COUNTIF(R$7:R$11,"=4")=1,TRUE))</formula>
    </cfRule>
    <cfRule type="expression" dxfId="684" priority="375">
      <formula>AND(R7=3,IF(COUNTIF(R$7:R$11,"=3")=1,TRUE))</formula>
    </cfRule>
    <cfRule type="expression" dxfId="683" priority="376">
      <formula>AND(R7=2,IF(COUNTIF(R$7:R$11,"=2")=1,TRUE))</formula>
    </cfRule>
    <cfRule type="expression" dxfId="682" priority="377">
      <formula>AND(R7=1,IF(COUNTIF(R$7:R$11,"=1")=1,TRUE))</formula>
    </cfRule>
    <cfRule type="expression" dxfId="681" priority="378">
      <formula>OR(R7=0,R7=5)</formula>
    </cfRule>
  </conditionalFormatting>
  <conditionalFormatting sqref="L14:L18">
    <cfRule type="expression" dxfId="680" priority="256">
      <formula>K14=0</formula>
    </cfRule>
    <cfRule type="expression" dxfId="679" priority="265">
      <formula>IF(COUNTIF(J$14:J$18,"=2")=2,TRUE)</formula>
    </cfRule>
    <cfRule type="expression" dxfId="678" priority="266">
      <formula>IF(COUNTIF(J$14:J$18,"=1")=2,TRUE)</formula>
    </cfRule>
    <cfRule type="expression" dxfId="677" priority="267">
      <formula>AND(IF(COUNTIF(Q$14:Q$18,"=1")=2,TRUE),IF(COUNTIF(Q$14:Q$18,"=2")=2,TRUE))</formula>
    </cfRule>
    <cfRule type="expression" dxfId="676" priority="268">
      <formula>AND(Q14=4,IF(COUNTIF(Q$14:Q$18,"=4")=1,TRUE))</formula>
    </cfRule>
    <cfRule type="expression" dxfId="675" priority="269">
      <formula>AND(Q14=3,IF(COUNTIF(Q$14:Q$18,"=3")=1,TRUE))</formula>
    </cfRule>
    <cfRule type="expression" dxfId="674" priority="270">
      <formula>AND(Q14=2,IF(COUNTIF(Q$14:Q$18,"=2")=1,TRUE))</formula>
    </cfRule>
    <cfRule type="expression" dxfId="673" priority="271">
      <formula>AND(Q14=1,IF(COUNTIF(Q$14:Q$18,"=1")=1,TRUE))</formula>
    </cfRule>
    <cfRule type="expression" dxfId="672" priority="272">
      <formula>OR(Q14=0,Q14=5)</formula>
    </cfRule>
  </conditionalFormatting>
  <conditionalFormatting sqref="O14:O18">
    <cfRule type="expression" dxfId="671" priority="264">
      <formula>OR(AND(J14=1,K14=1,L14=0,M14=1),AND(J14=2,K14=2,L14=0,M14=2))</formula>
    </cfRule>
  </conditionalFormatting>
  <conditionalFormatting sqref="M14:M18">
    <cfRule type="expression" dxfId="670" priority="257">
      <formula>AND(L14&gt;0,IF(COUNTIF(L$14:L$18,L14)&gt;1,TRUE,FALSE))</formula>
    </cfRule>
    <cfRule type="expression" dxfId="669" priority="258">
      <formula>AND(IF(COUNTIF(R$14:R$18,"=1")=2,TRUE),IF(COUNTIF(R$14:R$18,"=2")=2,TRUE))</formula>
    </cfRule>
    <cfRule type="expression" dxfId="668" priority="259">
      <formula>AND(R14=4,IF(COUNTIF(R$14:R$18,"=4")=1,TRUE))</formula>
    </cfRule>
    <cfRule type="expression" dxfId="667" priority="260">
      <formula>AND(R14=3,IF(COUNTIF(R$14:R$18,"=3")=1,TRUE))</formula>
    </cfRule>
    <cfRule type="expression" dxfId="666" priority="261">
      <formula>AND(R14=2,IF(COUNTIF(R$14:R$18,"=2")=1,TRUE))</formula>
    </cfRule>
    <cfRule type="expression" dxfId="665" priority="262">
      <formula>AND(R14=1,IF(COUNTIF(R$14:R$18,"=1")=1,TRUE))</formula>
    </cfRule>
    <cfRule type="expression" dxfId="664" priority="263">
      <formula>OR(R14=0,R14=5)</formula>
    </cfRule>
  </conditionalFormatting>
  <conditionalFormatting sqref="J14:J18">
    <cfRule type="expression" dxfId="663" priority="252">
      <formula>AND(Q14=4,IF(COUNTIF(Q$14:Q$18,"=4")&gt;=2,TRUE))</formula>
    </cfRule>
    <cfRule type="expression" dxfId="662" priority="253">
      <formula>AND(Q14=3,IF(COUNTIF(Q$14:Q$18,"=3")&gt;=2,TRUE))</formula>
    </cfRule>
    <cfRule type="expression" dxfId="661" priority="254">
      <formula>AND(Q14=2,IF(COUNTIF(Q$14:Q$18,"=2")&gt;=2,TRUE))</formula>
    </cfRule>
    <cfRule type="expression" dxfId="660" priority="255">
      <formula>AND(Q14=1,IF(COUNTIF(Q$14:Q$18,"=1")&gt;=2,TRUE))</formula>
    </cfRule>
  </conditionalFormatting>
  <conditionalFormatting sqref="K14:K18">
    <cfRule type="expression" dxfId="659" priority="273">
      <formula>AND(J14&gt;0,IF(COUNTIF(J$14:J$18,"=1")=2,TRUE),IF(COUNTIF(J$14:J$18,"=2")=2,TRUE))</formula>
    </cfRule>
    <cfRule type="expression" dxfId="658" priority="274">
      <formula>IF(COUNTIF(L$14:L$18,"=2")=2,TRUE)</formula>
    </cfRule>
    <cfRule type="expression" dxfId="657" priority="275">
      <formula>IF(COUNTIF(L$14:L$18,"=1")=2,TRUE)</formula>
    </cfRule>
    <cfRule type="expression" dxfId="656" priority="276">
      <formula>AND(IF(COUNTIF(R$14:R$18,"=1")=2,TRUE),IF(COUNTIF(S$14:S$18,"=2")=2,TRUE))</formula>
    </cfRule>
    <cfRule type="expression" dxfId="655" priority="277">
      <formula>AND(R14=4,IF(COUNTIF(R$14:R$18,"=4")=1,TRUE))</formula>
    </cfRule>
    <cfRule type="expression" dxfId="654" priority="278">
      <formula>AND(R14=3,IF(COUNTIF(R$14:R$18,"=3")=1,TRUE))</formula>
    </cfRule>
    <cfRule type="expression" dxfId="653" priority="279">
      <formula>AND(R14=2,IF(COUNTIF(R$14:R$18,"=2")=1,TRUE))</formula>
    </cfRule>
    <cfRule type="expression" dxfId="652" priority="280">
      <formula>AND(R14=1,IF(COUNTIF(R$14:R$18,"=1")=1,TRUE))</formula>
    </cfRule>
    <cfRule type="expression" dxfId="651" priority="281">
      <formula>OR(R14=0,R14=5)</formula>
    </cfRule>
  </conditionalFormatting>
  <conditionalFormatting sqref="L21:L25">
    <cfRule type="expression" dxfId="650" priority="224">
      <formula>K21=0</formula>
    </cfRule>
    <cfRule type="expression" dxfId="649" priority="233">
      <formula>IF(COUNTIF(J$21:J$25,"=2")=2,TRUE)</formula>
    </cfRule>
    <cfRule type="expression" dxfId="648" priority="234">
      <formula>IF(COUNTIF(J$21:J$25,"=1")=2,TRUE)</formula>
    </cfRule>
    <cfRule type="expression" dxfId="647" priority="235">
      <formula>AND(IF(COUNTIF(Q$21:Q$25,"=1")=2,TRUE),IF(COUNTIF(Q$21:Q$25,"=2")=2,TRUE))</formula>
    </cfRule>
    <cfRule type="expression" dxfId="646" priority="236">
      <formula>AND(Q21=4,IF(COUNTIF(Q$21:Q$25,"=4")=1,TRUE))</formula>
    </cfRule>
    <cfRule type="expression" dxfId="645" priority="237">
      <formula>AND(Q21=3,IF(COUNTIF(Q$21:Q$25,"=3")=1,TRUE))</formula>
    </cfRule>
    <cfRule type="expression" dxfId="644" priority="238">
      <formula>AND(Q21=2,IF(COUNTIF(Q$21:Q$25,"=2")=1,TRUE))</formula>
    </cfRule>
    <cfRule type="expression" dxfId="643" priority="239">
      <formula>AND(Q21=1,IF(COUNTIF(Q$21:Q$25,"=1")=1,TRUE))</formula>
    </cfRule>
    <cfRule type="expression" dxfId="642" priority="240">
      <formula>OR(Q21=0,Q21=5)</formula>
    </cfRule>
  </conditionalFormatting>
  <conditionalFormatting sqref="O21:O25">
    <cfRule type="expression" dxfId="641" priority="232">
      <formula>OR(AND(J21=1,K21=1,L21=0,M21=1),AND(J21=2,K21=2,L21=0,M21=2))</formula>
    </cfRule>
  </conditionalFormatting>
  <conditionalFormatting sqref="M21:M25">
    <cfRule type="expression" dxfId="640" priority="225">
      <formula>AND(L21&gt;0,IF(COUNTIF(L$21:L$25,L21)&gt;1,TRUE,FALSE))</formula>
    </cfRule>
    <cfRule type="expression" dxfId="639" priority="226">
      <formula>AND(IF(COUNTIF(R$21:R$25,"=1")=2,TRUE),IF(COUNTIF(R$21:R$25,"=2")=2,TRUE))</formula>
    </cfRule>
    <cfRule type="expression" dxfId="638" priority="227">
      <formula>AND(R21=4,IF(COUNTIF(R$21:R$25,"=4")=1,TRUE))</formula>
    </cfRule>
    <cfRule type="expression" dxfId="637" priority="228">
      <formula>AND(R21=3,IF(COUNTIF(R$21:R$25,"=3")=1,TRUE))</formula>
    </cfRule>
    <cfRule type="expression" dxfId="636" priority="229">
      <formula>AND(R21=2,IF(COUNTIF(R$21:R$25,"=2")=1,TRUE))</formula>
    </cfRule>
    <cfRule type="expression" dxfId="635" priority="230">
      <formula>AND(R21=1,IF(COUNTIF(R$21:R$25,"=1")=1,TRUE))</formula>
    </cfRule>
    <cfRule type="expression" dxfId="634" priority="231">
      <formula>OR(R21=0,R21=5)</formula>
    </cfRule>
  </conditionalFormatting>
  <conditionalFormatting sqref="J21:J25">
    <cfRule type="expression" dxfId="633" priority="220">
      <formula>AND(Q21=4,IF(COUNTIF(Q$21:Q$25,"=4")&gt;=2,TRUE))</formula>
    </cfRule>
    <cfRule type="expression" dxfId="632" priority="221">
      <formula>AND(Q21=3,IF(COUNTIF(Q$21:Q$25,"=3")&gt;=2,TRUE))</formula>
    </cfRule>
    <cfRule type="expression" dxfId="631" priority="222">
      <formula>AND(Q21=2,IF(COUNTIF(Q$21:Q$25,"=2")&gt;=2,TRUE))</formula>
    </cfRule>
    <cfRule type="expression" dxfId="630" priority="223">
      <formula>AND(Q21=1,IF(COUNTIF(Q$21:Q$25,"=1")&gt;=2,TRUE))</formula>
    </cfRule>
  </conditionalFormatting>
  <conditionalFormatting sqref="K21:K25">
    <cfRule type="expression" dxfId="629" priority="241">
      <formula>AND(J21&gt;0,IF(COUNTIF(J$21:J$25,"=1")=2,TRUE),IF(COUNTIF(J$21:J$25,"=2")=2,TRUE))</formula>
    </cfRule>
    <cfRule type="expression" dxfId="628" priority="242">
      <formula>IF(COUNTIF(L$21:L$25,"=2")=2,TRUE)</formula>
    </cfRule>
    <cfRule type="expression" dxfId="627" priority="243">
      <formula>IF(COUNTIF(L$21:L$25,"=1")=2,TRUE)</formula>
    </cfRule>
    <cfRule type="expression" dxfId="626" priority="244">
      <formula>AND(IF(COUNTIF(R$21:R$25,"=1")=2,TRUE),IF(COUNTIF(S$21:S$25,"=2")=2,TRUE))</formula>
    </cfRule>
    <cfRule type="expression" dxfId="625" priority="245">
      <formula>AND(R21=4,IF(COUNTIF(R$21:R$25,"=4")=1,TRUE))</formula>
    </cfRule>
    <cfRule type="expression" dxfId="624" priority="246">
      <formula>AND(R21=3,IF(COUNTIF(R$21:R$25,"=3")=1,TRUE))</formula>
    </cfRule>
    <cfRule type="expression" dxfId="623" priority="247">
      <formula>AND(R21=2,IF(COUNTIF(R$21:R$25,"=2")=1,TRUE))</formula>
    </cfRule>
    <cfRule type="expression" dxfId="622" priority="248">
      <formula>AND(R21=1,IF(COUNTIF(R$21:R$25,"=1")=1,TRUE))</formula>
    </cfRule>
    <cfRule type="expression" dxfId="621" priority="249">
      <formula>OR(R21=0,R21=5)</formula>
    </cfRule>
  </conditionalFormatting>
  <conditionalFormatting sqref="H21:H25">
    <cfRule type="expression" dxfId="620" priority="216">
      <formula>AND(Q21=4,IF(COUNTIF(Q$21:Q$25,"=4")&gt;=2,TRUE))</formula>
    </cfRule>
    <cfRule type="expression" dxfId="619" priority="217">
      <formula>AND(Q21=3,IF(COUNTIF(Q$21:Q$25,"=3")&gt;=2,TRUE))</formula>
    </cfRule>
    <cfRule type="expression" dxfId="618" priority="218">
      <formula>AND(Q21=2,IF(COUNTIF(Q$21:Q$25,"=2")&gt;=2,TRUE))</formula>
    </cfRule>
    <cfRule type="expression" dxfId="617" priority="219">
      <formula>AND(Q21=1,IF(COUNTIF(Q$21:Q$25,"=1")&gt;=2,TRUE))</formula>
    </cfRule>
  </conditionalFormatting>
  <conditionalFormatting sqref="L28:L32">
    <cfRule type="expression" dxfId="616" priority="190">
      <formula>K28=0</formula>
    </cfRule>
    <cfRule type="expression" dxfId="615" priority="199">
      <formula>IF(COUNTIF(J$28:J$32,"=2")=2,TRUE)</formula>
    </cfRule>
    <cfRule type="expression" dxfId="614" priority="200">
      <formula>IF(COUNTIF(J$28:J$32,"=1")=2,TRUE)</formula>
    </cfRule>
    <cfRule type="expression" dxfId="613" priority="201">
      <formula>AND(IF(COUNTIF(Q$28:Q$32,"=1")=2,TRUE),IF(COUNTIF(Q$28:Q$32,"=2")=2,TRUE))</formula>
    </cfRule>
    <cfRule type="expression" dxfId="612" priority="202">
      <formula>AND(Q28=4,IF(COUNTIF(Q$28:Q$32,"=4")=1,TRUE))</formula>
    </cfRule>
    <cfRule type="expression" dxfId="611" priority="203">
      <formula>AND(Q28=3,IF(COUNTIF(Q$28:Q$32,"=3")=1,TRUE))</formula>
    </cfRule>
    <cfRule type="expression" dxfId="610" priority="204">
      <formula>AND(Q28=2,IF(COUNTIF(Q$28:Q$32,"=2")=1,TRUE))</formula>
    </cfRule>
    <cfRule type="expression" dxfId="609" priority="205">
      <formula>AND(Q28=1,IF(COUNTIF(Q$28:Q$32,"=1")=1,TRUE))</formula>
    </cfRule>
    <cfRule type="expression" dxfId="608" priority="206">
      <formula>OR(Q28=0,Q28=5)</formula>
    </cfRule>
  </conditionalFormatting>
  <conditionalFormatting sqref="O28:O32">
    <cfRule type="expression" dxfId="607" priority="198">
      <formula>OR(AND(J28=1,K28=1,L28=0,M28=1),AND(J28=2,K28=2,L28=0,M28=2))</formula>
    </cfRule>
  </conditionalFormatting>
  <conditionalFormatting sqref="M28:M32">
    <cfRule type="expression" dxfId="606" priority="191">
      <formula>AND(L28&gt;0,IF(COUNTIF(L$28:L$32,L28)&gt;1,TRUE,FALSE))</formula>
    </cfRule>
    <cfRule type="expression" dxfId="605" priority="192">
      <formula>AND(IF(COUNTIF(R$28:R$32,"=1")=2,TRUE),IF(COUNTIF(R$28:R$32,"=2")=2,TRUE))</formula>
    </cfRule>
    <cfRule type="expression" dxfId="604" priority="193">
      <formula>AND(R28=4,IF(COUNTIF(R$28:R$32,"=4")=1,TRUE))</formula>
    </cfRule>
    <cfRule type="expression" dxfId="603" priority="194">
      <formula>AND(R28=3,IF(COUNTIF(R$28:R$32,"=3")=1,TRUE))</formula>
    </cfRule>
    <cfRule type="expression" dxfId="602" priority="195">
      <formula>AND(R28=2,IF(COUNTIF(R$28:R$32,"=2")=1,TRUE))</formula>
    </cfRule>
    <cfRule type="expression" dxfId="601" priority="196">
      <formula>AND(R28=1,IF(COUNTIF(R$28:R$32,"=1")=1,TRUE))</formula>
    </cfRule>
    <cfRule type="expression" dxfId="600" priority="197">
      <formula>OR(R28=0,R28=5)</formula>
    </cfRule>
  </conditionalFormatting>
  <conditionalFormatting sqref="J28:J32">
    <cfRule type="expression" dxfId="599" priority="186">
      <formula>AND(Q28=4,IF(COUNTIF(Q$28:Q$32,"=4")&gt;=2,TRUE))</formula>
    </cfRule>
    <cfRule type="expression" dxfId="598" priority="187">
      <formula>AND(Q28=3,IF(COUNTIF(Q$28:Q$32,"=3")&gt;=2,TRUE))</formula>
    </cfRule>
    <cfRule type="expression" dxfId="597" priority="188">
      <formula>AND(Q28=2,IF(COUNTIF(Q$28:Q$32,"=2")&gt;=2,TRUE))</formula>
    </cfRule>
    <cfRule type="expression" dxfId="596" priority="189">
      <formula>AND(Q28=1,IF(COUNTIF(Q$28:Q$32,"=1")&gt;=2,TRUE))</formula>
    </cfRule>
  </conditionalFormatting>
  <conditionalFormatting sqref="K28:K32">
    <cfRule type="expression" dxfId="595" priority="207">
      <formula>AND(J28&gt;0,IF(COUNTIF(J$28:J$32,"=1")=2,TRUE),IF(COUNTIF(J$28:J$32,"=2")=2,TRUE))</formula>
    </cfRule>
    <cfRule type="expression" dxfId="594" priority="208">
      <formula>IF(COUNTIF(L$28:L$32,"=2")=2,TRUE)</formula>
    </cfRule>
    <cfRule type="expression" dxfId="593" priority="209">
      <formula>IF(COUNTIF(L$28:L$32,"=1")=2,TRUE)</formula>
    </cfRule>
    <cfRule type="expression" dxfId="592" priority="210">
      <formula>AND(IF(COUNTIF(R$28:R$32,"=1")=2,TRUE),IF(COUNTIF(S$28:S$32,"=2")=2,TRUE))</formula>
    </cfRule>
    <cfRule type="expression" dxfId="591" priority="211">
      <formula>AND(R28=4,IF(COUNTIF(R$28:R$32,"=4")=1,TRUE))</formula>
    </cfRule>
    <cfRule type="expression" dxfId="590" priority="212">
      <formula>AND(R28=3,IF(COUNTIF(R$28:R$32,"=3")=1,TRUE))</formula>
    </cfRule>
    <cfRule type="expression" dxfId="589" priority="213">
      <formula>AND(R28=2,IF(COUNTIF(R$28:R$32,"=2")=1,TRUE))</formula>
    </cfRule>
    <cfRule type="expression" dxfId="588" priority="214">
      <formula>AND(R28=1,IF(COUNTIF(R$28:R$32,"=1")=1,TRUE))</formula>
    </cfRule>
    <cfRule type="expression" dxfId="587" priority="215">
      <formula>OR(R28=0,R28=5)</formula>
    </cfRule>
  </conditionalFormatting>
  <conditionalFormatting sqref="H28:H32">
    <cfRule type="expression" dxfId="586" priority="182">
      <formula>AND(Q28=4,IF(COUNTIF(Q$28:Q$32,"=4")&gt;=2,TRUE))</formula>
    </cfRule>
    <cfRule type="expression" dxfId="585" priority="183">
      <formula>AND(Q28=3,IF(COUNTIF(Q$28:Q$32,"=3")&gt;=2,TRUE))</formula>
    </cfRule>
    <cfRule type="expression" dxfId="584" priority="184">
      <formula>AND(Q28=2,IF(COUNTIF(Q$28:Q$32,"=2")&gt;=2,TRUE))</formula>
    </cfRule>
    <cfRule type="expression" dxfId="583" priority="185">
      <formula>AND(Q28=1,IF(COUNTIF(Q$28:Q$32,"=1")&gt;=2,TRUE))</formula>
    </cfRule>
  </conditionalFormatting>
  <conditionalFormatting sqref="L35:L39">
    <cfRule type="expression" dxfId="582" priority="156">
      <formula>K35=0</formula>
    </cfRule>
    <cfRule type="expression" dxfId="581" priority="165">
      <formula>IF(COUNTIF(J$35:J$39,"=2")=2,TRUE)</formula>
    </cfRule>
    <cfRule type="expression" dxfId="580" priority="166">
      <formula>IF(COUNTIF(J$35:J$39,"=1")=2,TRUE)</formula>
    </cfRule>
    <cfRule type="expression" dxfId="579" priority="167">
      <formula>AND(IF(COUNTIF(Q$35:Q$39,"=1")=2,TRUE),IF(COUNTIF(Q$35:Q$39,"=2")=2,TRUE))</formula>
    </cfRule>
    <cfRule type="expression" dxfId="578" priority="168">
      <formula>AND(Q35=4,IF(COUNTIF(Q$35:Q$39,"=4")=1,TRUE))</formula>
    </cfRule>
    <cfRule type="expression" dxfId="577" priority="169">
      <formula>AND(Q35=3,IF(COUNTIF(Q$35:Q$39,"=3")=1,TRUE))</formula>
    </cfRule>
    <cfRule type="expression" dxfId="576" priority="170">
      <formula>AND(Q35=2,IF(COUNTIF(Q$35:Q$39,"=2")=1,TRUE))</formula>
    </cfRule>
    <cfRule type="expression" dxfId="575" priority="171">
      <formula>AND(Q35=1,IF(COUNTIF(Q$35:Q$39,"=1")=1,TRUE))</formula>
    </cfRule>
    <cfRule type="expression" dxfId="574" priority="172">
      <formula>OR(Q35=0,Q35=5)</formula>
    </cfRule>
  </conditionalFormatting>
  <conditionalFormatting sqref="O35:O39">
    <cfRule type="expression" dxfId="573" priority="164">
      <formula>OR(AND(J35=1,K35=1,L35=0,M35=1),AND(J35=2,K35=2,L35=0,M35=2))</formula>
    </cfRule>
  </conditionalFormatting>
  <conditionalFormatting sqref="M35:M39">
    <cfRule type="expression" dxfId="572" priority="157">
      <formula>AND(L35&gt;0,IF(COUNTIF(L$35:L$39,L35)&gt;1,TRUE,FALSE))</formula>
    </cfRule>
    <cfRule type="expression" dxfId="571" priority="158">
      <formula>AND(IF(COUNTIF(R$35:R$39,"=1")=2,TRUE),IF(COUNTIF(R$35:R$39,"=2")=2,TRUE))</formula>
    </cfRule>
    <cfRule type="expression" dxfId="570" priority="159">
      <formula>AND(R35=4,IF(COUNTIF(R$35:R$39,"=4")=1,TRUE))</formula>
    </cfRule>
    <cfRule type="expression" dxfId="569" priority="160">
      <formula>AND(R35=3,IF(COUNTIF(R$35:R$39,"=3")=1,TRUE))</formula>
    </cfRule>
    <cfRule type="expression" dxfId="568" priority="161">
      <formula>AND(R35=2,IF(COUNTIF(R$35:R$39,"=2")=1,TRUE))</formula>
    </cfRule>
    <cfRule type="expression" dxfId="567" priority="162">
      <formula>AND(R35=1,IF(COUNTIF(R$35:R$39,"=1")=1,TRUE))</formula>
    </cfRule>
    <cfRule type="expression" dxfId="566" priority="163">
      <formula>OR(R35=0,R35=5)</formula>
    </cfRule>
  </conditionalFormatting>
  <conditionalFormatting sqref="J35:J39">
    <cfRule type="expression" dxfId="565" priority="152">
      <formula>AND(Q35=4,IF(COUNTIF(Q$35:Q$39,"=4")&gt;=2,TRUE))</formula>
    </cfRule>
    <cfRule type="expression" dxfId="564" priority="153">
      <formula>AND(Q35=3,IF(COUNTIF(Q$35:Q$39,"=3")&gt;=2,TRUE))</formula>
    </cfRule>
    <cfRule type="expression" dxfId="563" priority="154">
      <formula>AND(Q35=2,IF(COUNTIF(Q$35:Q$39,"=2")&gt;=2,TRUE))</formula>
    </cfRule>
    <cfRule type="expression" dxfId="562" priority="155">
      <formula>AND(Q35=1,IF(COUNTIF(Q$35:Q$39,"=1")&gt;=2,TRUE))</formula>
    </cfRule>
  </conditionalFormatting>
  <conditionalFormatting sqref="K35:K39">
    <cfRule type="expression" dxfId="561" priority="173">
      <formula>AND(J35&gt;0,IF(COUNTIF(J$35:J$39,"=1")=2,TRUE),IF(COUNTIF(J$35:J$39,"=2")=2,TRUE))</formula>
    </cfRule>
    <cfRule type="expression" dxfId="560" priority="174">
      <formula>IF(COUNTIF(L$35:L$39,"=2")=2,TRUE)</formula>
    </cfRule>
    <cfRule type="expression" dxfId="559" priority="175">
      <formula>IF(COUNTIF(L$35:L$39,"=1")=2,TRUE)</formula>
    </cfRule>
    <cfRule type="expression" dxfId="558" priority="176">
      <formula>AND(IF(COUNTIF(R$35:R$39,"=1")=2,TRUE),IF(COUNTIF(S$35:S$39,"=2")=2,TRUE))</formula>
    </cfRule>
    <cfRule type="expression" dxfId="557" priority="177">
      <formula>AND(R35=4,IF(COUNTIF(R$35:R$39,"=4")=1,TRUE))</formula>
    </cfRule>
    <cfRule type="expression" dxfId="556" priority="178">
      <formula>AND(R35=3,IF(COUNTIF(R$35:R$39,"=3")=1,TRUE))</formula>
    </cfRule>
    <cfRule type="expression" dxfId="555" priority="179">
      <formula>AND(R35=2,IF(COUNTIF(R$35:R$39,"=2")=1,TRUE))</formula>
    </cfRule>
    <cfRule type="expression" dxfId="554" priority="180">
      <formula>AND(R35=1,IF(COUNTIF(R$35:R$39,"=1")=1,TRUE))</formula>
    </cfRule>
    <cfRule type="expression" dxfId="553" priority="181">
      <formula>OR(R35=0,R35=5)</formula>
    </cfRule>
  </conditionalFormatting>
  <conditionalFormatting sqref="H35:H39">
    <cfRule type="expression" dxfId="552" priority="148">
      <formula>AND(Q35=4,IF(COUNTIF(Q$35:Q$39,"=4")&gt;=2,TRUE))</formula>
    </cfRule>
    <cfRule type="expression" dxfId="551" priority="149">
      <formula>AND(Q35=3,IF(COUNTIF(Q$35:Q$39,"=3")&gt;=2,TRUE))</formula>
    </cfRule>
    <cfRule type="expression" dxfId="550" priority="150">
      <formula>AND(Q35=2,IF(COUNTIF(Q$35:Q$39,"=2")&gt;=2,TRUE))</formula>
    </cfRule>
    <cfRule type="expression" dxfId="549" priority="151">
      <formula>AND(Q35=1,IF(COUNTIF(Q$35:Q$39,"=1")&gt;=2,TRUE))</formula>
    </cfRule>
  </conditionalFormatting>
  <conditionalFormatting sqref="L42:L46">
    <cfRule type="expression" dxfId="548" priority="122">
      <formula>K42=0</formula>
    </cfRule>
    <cfRule type="expression" dxfId="547" priority="131">
      <formula>IF(COUNTIF(J$42:J$46,"=2")=2,TRUE)</formula>
    </cfRule>
    <cfRule type="expression" dxfId="546" priority="132">
      <formula>IF(COUNTIF(J$42:J$46,"=1")=2,TRUE)</formula>
    </cfRule>
    <cfRule type="expression" dxfId="545" priority="133">
      <formula>AND(IF(COUNTIF(Q$42:Q$46,"=1")=2,TRUE),IF(COUNTIF(Q$42:Q$46,"=2")=2,TRUE))</formula>
    </cfRule>
    <cfRule type="expression" dxfId="544" priority="134">
      <formula>AND(Q42=4,IF(COUNTIF(Q$42:Q$46,"=4")=1,TRUE))</formula>
    </cfRule>
    <cfRule type="expression" dxfId="543" priority="135">
      <formula>AND(Q42=3,IF(COUNTIF(Q$42:Q$46,"=3")=1,TRUE))</formula>
    </cfRule>
    <cfRule type="expression" dxfId="542" priority="136">
      <formula>AND(Q42=2,IF(COUNTIF(Q$42:Q$46,"=2")=1,TRUE))</formula>
    </cfRule>
    <cfRule type="expression" dxfId="541" priority="137">
      <formula>AND(Q42=1,IF(COUNTIF(Q$42:Q$46,"=1")=1,TRUE))</formula>
    </cfRule>
    <cfRule type="expression" dxfId="540" priority="138">
      <formula>OR(Q42=0,Q42=5)</formula>
    </cfRule>
  </conditionalFormatting>
  <conditionalFormatting sqref="O42:O46">
    <cfRule type="expression" dxfId="539" priority="130">
      <formula>OR(AND(J42=1,K42=1,L42=0,M42=1),AND(J42=2,K42=2,L42=0,M42=2))</formula>
    </cfRule>
  </conditionalFormatting>
  <conditionalFormatting sqref="M42:M46">
    <cfRule type="expression" dxfId="538" priority="123">
      <formula>AND(L42&gt;0,IF(COUNTIF(L$42:L$46,L42)&gt;1,TRUE,FALSE))</formula>
    </cfRule>
    <cfRule type="expression" dxfId="537" priority="124">
      <formula>AND(IF(COUNTIF(R$42:R$46,"=1")=2,TRUE),IF(COUNTIF(R$42:R$46,"=2")=2,TRUE))</formula>
    </cfRule>
    <cfRule type="expression" dxfId="536" priority="125">
      <formula>AND(R42=4,IF(COUNTIF(R$42:R$46,"=4")=1,TRUE))</formula>
    </cfRule>
    <cfRule type="expression" dxfId="535" priority="126">
      <formula>AND(R42=3,IF(COUNTIF(R$42:R$46,"=3")=1,TRUE))</formula>
    </cfRule>
    <cfRule type="expression" dxfId="534" priority="127">
      <formula>AND(R42=2,IF(COUNTIF(R$42:R$46,"=2")=1,TRUE))</formula>
    </cfRule>
    <cfRule type="expression" dxfId="533" priority="128">
      <formula>AND(R42=1,IF(COUNTIF(R$42:R$46,"=1")=1,TRUE))</formula>
    </cfRule>
    <cfRule type="expression" dxfId="532" priority="129">
      <formula>OR(R42=0,R42=5)</formula>
    </cfRule>
  </conditionalFormatting>
  <conditionalFormatting sqref="J42:J46">
    <cfRule type="expression" dxfId="531" priority="118">
      <formula>AND(Q42=4,IF(COUNTIF(Q$42:Q$46,"=4")&gt;=2,TRUE))</formula>
    </cfRule>
    <cfRule type="expression" dxfId="530" priority="119">
      <formula>AND(Q42=3,IF(COUNTIF(Q$42:Q$46,"=3")&gt;=2,TRUE))</formula>
    </cfRule>
    <cfRule type="expression" dxfId="529" priority="120">
      <formula>AND(Q42=2,IF(COUNTIF(Q$42:Q$46,"=2")&gt;=2,TRUE))</formula>
    </cfRule>
    <cfRule type="expression" dxfId="528" priority="121">
      <formula>AND(Q42=1,IF(COUNTIF(Q$42:Q$46,"=1")&gt;=2,TRUE))</formula>
    </cfRule>
  </conditionalFormatting>
  <conditionalFormatting sqref="K42:K46">
    <cfRule type="expression" dxfId="527" priority="139">
      <formula>AND(J42&gt;0,IF(COUNTIF(J$42:J$46,"=1")=2,TRUE),IF(COUNTIF(J$42:J$46,"=2")=2,TRUE))</formula>
    </cfRule>
    <cfRule type="expression" dxfId="526" priority="140">
      <formula>IF(COUNTIF(L$42:L$46,"=2")=2,TRUE)</formula>
    </cfRule>
    <cfRule type="expression" dxfId="525" priority="141">
      <formula>IF(COUNTIF(L$42:L$46,"=1")=2,TRUE)</formula>
    </cfRule>
    <cfRule type="expression" dxfId="524" priority="142">
      <formula>AND(IF(COUNTIF(R$42:R$46,"=1")=2,TRUE),IF(COUNTIF(S$42:S$46,"=2")=2,TRUE))</formula>
    </cfRule>
    <cfRule type="expression" dxfId="523" priority="143">
      <formula>AND(R42=4,IF(COUNTIF(R$42:R$46,"=4")=1,TRUE))</formula>
    </cfRule>
    <cfRule type="expression" dxfId="522" priority="144">
      <formula>AND(R42=3,IF(COUNTIF(R$42:R$46,"=3")=1,TRUE))</formula>
    </cfRule>
    <cfRule type="expression" dxfId="521" priority="145">
      <formula>AND(R42=2,IF(COUNTIF(R$42:R$46,"=2")=1,TRUE))</formula>
    </cfRule>
    <cfRule type="expression" dxfId="520" priority="146">
      <formula>AND(R42=1,IF(COUNTIF(R$42:R$46,"=1")=1,TRUE))</formula>
    </cfRule>
    <cfRule type="expression" dxfId="519" priority="147">
      <formula>OR(R42=0,R42=5)</formula>
    </cfRule>
  </conditionalFormatting>
  <conditionalFormatting sqref="H42:H46">
    <cfRule type="expression" dxfId="518" priority="114">
      <formula>AND(Q42=4,IF(COUNTIF(Q$42:Q$46,"=4")&gt;=2,TRUE))</formula>
    </cfRule>
    <cfRule type="expression" dxfId="517" priority="115">
      <formula>AND(Q42=3,IF(COUNTIF(Q$42:Q$46,"=3")&gt;=2,TRUE))</formula>
    </cfRule>
    <cfRule type="expression" dxfId="516" priority="116">
      <formula>AND(Q42=2,IF(COUNTIF(Q$42:Q$46,"=2")&gt;=2,TRUE))</formula>
    </cfRule>
    <cfRule type="expression" dxfId="515" priority="117">
      <formula>AND(Q42=1,IF(COUNTIF(Q$42:Q$46,"=1")&gt;=2,TRUE))</formula>
    </cfRule>
  </conditionalFormatting>
  <conditionalFormatting sqref="E196 E198">
    <cfRule type="containsBlanks" dxfId="514" priority="47">
      <formula>LEN(TRIM(E196))=0</formula>
    </cfRule>
  </conditionalFormatting>
  <conditionalFormatting sqref="G179 G181">
    <cfRule type="containsBlanks" dxfId="513" priority="53">
      <formula>LEN(TRIM(G179))=0</formula>
    </cfRule>
  </conditionalFormatting>
  <conditionalFormatting sqref="A102:A132">
    <cfRule type="cellIs" priority="24" stopIfTrue="1" operator="equal">
      <formula>"-"</formula>
    </cfRule>
    <cfRule type="duplicateValues" dxfId="512" priority="113"/>
  </conditionalFormatting>
  <conditionalFormatting sqref="C102 C104">
    <cfRule type="aboveAverage" dxfId="511" priority="112"/>
  </conditionalFormatting>
  <conditionalFormatting sqref="C102 C104">
    <cfRule type="containsBlanks" dxfId="510" priority="111">
      <formula>LEN(TRIM(C102))=0</formula>
    </cfRule>
  </conditionalFormatting>
  <conditionalFormatting sqref="C114 C116">
    <cfRule type="aboveAverage" dxfId="509" priority="110"/>
  </conditionalFormatting>
  <conditionalFormatting sqref="C114 C116">
    <cfRule type="containsBlanks" dxfId="508" priority="109">
      <formula>LEN(TRIM(C114))=0</formula>
    </cfRule>
  </conditionalFormatting>
  <conditionalFormatting sqref="C118 C120">
    <cfRule type="aboveAverage" dxfId="507" priority="108"/>
  </conditionalFormatting>
  <conditionalFormatting sqref="C118 C120">
    <cfRule type="containsBlanks" dxfId="506" priority="107">
      <formula>LEN(TRIM(C118))=0</formula>
    </cfRule>
  </conditionalFormatting>
  <conditionalFormatting sqref="C126 C128">
    <cfRule type="aboveAverage" dxfId="505" priority="106"/>
  </conditionalFormatting>
  <conditionalFormatting sqref="C126 C128">
    <cfRule type="containsBlanks" dxfId="504" priority="105">
      <formula>LEN(TRIM(C126))=0</formula>
    </cfRule>
  </conditionalFormatting>
  <conditionalFormatting sqref="C106 C108">
    <cfRule type="aboveAverage" dxfId="503" priority="104"/>
  </conditionalFormatting>
  <conditionalFormatting sqref="C106 C108">
    <cfRule type="containsBlanks" dxfId="502" priority="103">
      <formula>LEN(TRIM(C106))=0</formula>
    </cfRule>
  </conditionalFormatting>
  <conditionalFormatting sqref="C110 C112">
    <cfRule type="aboveAverage" dxfId="501" priority="102"/>
  </conditionalFormatting>
  <conditionalFormatting sqref="C110 C112">
    <cfRule type="containsBlanks" dxfId="500" priority="101">
      <formula>LEN(TRIM(C110))=0</formula>
    </cfRule>
  </conditionalFormatting>
  <conditionalFormatting sqref="C122 C124">
    <cfRule type="aboveAverage" dxfId="499" priority="100"/>
  </conditionalFormatting>
  <conditionalFormatting sqref="C122 C124">
    <cfRule type="containsBlanks" dxfId="498" priority="99">
      <formula>LEN(TRIM(C122))=0</formula>
    </cfRule>
  </conditionalFormatting>
  <conditionalFormatting sqref="C130 C132">
    <cfRule type="aboveAverage" dxfId="497" priority="98"/>
  </conditionalFormatting>
  <conditionalFormatting sqref="C130 C132">
    <cfRule type="containsBlanks" dxfId="496" priority="97">
      <formula>LEN(TRIM(C130))=0</formula>
    </cfRule>
  </conditionalFormatting>
  <conditionalFormatting sqref="E103 E107">
    <cfRule type="containsBlanks" dxfId="495" priority="95">
      <formula>LEN(TRIM(E103))=0</formula>
    </cfRule>
    <cfRule type="aboveAverage" dxfId="494" priority="96"/>
  </conditionalFormatting>
  <conditionalFormatting sqref="E111 E115">
    <cfRule type="containsBlanks" dxfId="493" priority="93">
      <formula>LEN(TRIM(E111))=0</formula>
    </cfRule>
    <cfRule type="aboveAverage" dxfId="492" priority="94"/>
  </conditionalFormatting>
  <conditionalFormatting sqref="E119 E123">
    <cfRule type="containsBlanks" dxfId="491" priority="91">
      <formula>LEN(TRIM(E119))=0</formula>
    </cfRule>
    <cfRule type="aboveAverage" dxfId="490" priority="92"/>
  </conditionalFormatting>
  <conditionalFormatting sqref="E127 E131">
    <cfRule type="containsBlanks" dxfId="489" priority="89">
      <formula>LEN(TRIM(E127))=0</formula>
    </cfRule>
    <cfRule type="aboveAverage" dxfId="488" priority="90"/>
  </conditionalFormatting>
  <conditionalFormatting sqref="I141 I145">
    <cfRule type="containsBlanks" dxfId="487" priority="87">
      <formula>LEN(TRIM(I141))=0</formula>
    </cfRule>
    <cfRule type="aboveAverage" dxfId="486" priority="88"/>
  </conditionalFormatting>
  <conditionalFormatting sqref="G140 G142">
    <cfRule type="aboveAverage" dxfId="485" priority="86"/>
  </conditionalFormatting>
  <conditionalFormatting sqref="G140 G142">
    <cfRule type="containsBlanks" dxfId="484" priority="85">
      <formula>LEN(TRIM(G140))=0</formula>
    </cfRule>
  </conditionalFormatting>
  <conditionalFormatting sqref="G144 G146">
    <cfRule type="aboveAverage" dxfId="483" priority="84"/>
  </conditionalFormatting>
  <conditionalFormatting sqref="G144 G146">
    <cfRule type="containsBlanks" dxfId="482" priority="83">
      <formula>LEN(TRIM(G144))=0</formula>
    </cfRule>
  </conditionalFormatting>
  <conditionalFormatting sqref="I131 I133">
    <cfRule type="aboveAverage" dxfId="481" priority="82"/>
  </conditionalFormatting>
  <conditionalFormatting sqref="I131 I133">
    <cfRule type="containsBlanks" dxfId="480" priority="81">
      <formula>LEN(TRIM(I131))=0</formula>
    </cfRule>
  </conditionalFormatting>
  <conditionalFormatting sqref="I148 I150">
    <cfRule type="aboveAverage" dxfId="479" priority="80"/>
  </conditionalFormatting>
  <conditionalFormatting sqref="I148 I150">
    <cfRule type="containsBlanks" dxfId="478" priority="79">
      <formula>LEN(TRIM(I148))=0</formula>
    </cfRule>
  </conditionalFormatting>
  <conditionalFormatting sqref="G105 G113">
    <cfRule type="containsBlanks" dxfId="477" priority="77">
      <formula>LEN(TRIM(G105))=0</formula>
    </cfRule>
    <cfRule type="aboveAverage" dxfId="476" priority="78"/>
  </conditionalFormatting>
  <conditionalFormatting sqref="G121 G129">
    <cfRule type="containsBlanks" dxfId="475" priority="75">
      <formula>LEN(TRIM(G121))=0</formula>
    </cfRule>
    <cfRule type="aboveAverage" dxfId="474" priority="76"/>
  </conditionalFormatting>
  <conditionalFormatting sqref="I109 I125">
    <cfRule type="containsBlanks" dxfId="473" priority="73">
      <formula>LEN(TRIM(I109))=0</formula>
    </cfRule>
    <cfRule type="aboveAverage" dxfId="472" priority="74"/>
  </conditionalFormatting>
  <conditionalFormatting sqref="E157 E159">
    <cfRule type="aboveAverage" dxfId="471" priority="72"/>
  </conditionalFormatting>
  <conditionalFormatting sqref="E157 E159">
    <cfRule type="containsBlanks" dxfId="470" priority="71">
      <formula>LEN(TRIM(E157))=0</formula>
    </cfRule>
  </conditionalFormatting>
  <conditionalFormatting sqref="G183 G185">
    <cfRule type="containsBlanks" dxfId="469" priority="51">
      <formula>LEN(TRIM(G183))=0</formula>
    </cfRule>
  </conditionalFormatting>
  <conditionalFormatting sqref="I187 I189">
    <cfRule type="containsBlanks" dxfId="468" priority="49">
      <formula>LEN(TRIM(I187))=0</formula>
    </cfRule>
  </conditionalFormatting>
  <conditionalFormatting sqref="G158 G162">
    <cfRule type="containsBlanks" dxfId="467" priority="69">
      <formula>LEN(TRIM(G158))=0</formula>
    </cfRule>
    <cfRule type="aboveAverage" dxfId="466" priority="70"/>
  </conditionalFormatting>
  <conditionalFormatting sqref="G166 G170">
    <cfRule type="containsBlanks" dxfId="465" priority="67">
      <formula>LEN(TRIM(G166))=0</formula>
    </cfRule>
    <cfRule type="aboveAverage" dxfId="464" priority="68"/>
  </conditionalFormatting>
  <conditionalFormatting sqref="E161 E163">
    <cfRule type="aboveAverage" dxfId="463" priority="66"/>
  </conditionalFormatting>
  <conditionalFormatting sqref="E161 E163">
    <cfRule type="containsBlanks" dxfId="462" priority="65">
      <formula>LEN(TRIM(E161))=0</formula>
    </cfRule>
  </conditionalFormatting>
  <conditionalFormatting sqref="E165 E167">
    <cfRule type="aboveAverage" dxfId="461" priority="64"/>
  </conditionalFormatting>
  <conditionalFormatting sqref="E165 E167">
    <cfRule type="containsBlanks" dxfId="460" priority="63">
      <formula>LEN(TRIM(E165))=0</formula>
    </cfRule>
  </conditionalFormatting>
  <conditionalFormatting sqref="E169 E171">
    <cfRule type="aboveAverage" dxfId="459" priority="62"/>
  </conditionalFormatting>
  <conditionalFormatting sqref="E169 E171">
    <cfRule type="containsBlanks" dxfId="458" priority="61">
      <formula>LEN(TRIM(E169))=0</formula>
    </cfRule>
  </conditionalFormatting>
  <conditionalFormatting sqref="I172 I174">
    <cfRule type="aboveAverage" dxfId="457" priority="60"/>
  </conditionalFormatting>
  <conditionalFormatting sqref="I172 I174">
    <cfRule type="containsBlanks" dxfId="456" priority="59">
      <formula>LEN(TRIM(I172))=0</formula>
    </cfRule>
  </conditionalFormatting>
  <conditionalFormatting sqref="E200 E202">
    <cfRule type="containsBlanks" dxfId="455" priority="41">
      <formula>LEN(TRIM(E200))=0</formula>
    </cfRule>
  </conditionalFormatting>
  <conditionalFormatting sqref="I160 I168">
    <cfRule type="containsBlanks" dxfId="454" priority="57">
      <formula>LEN(TRIM(I160))=0</formula>
    </cfRule>
    <cfRule type="aboveAverage" dxfId="453" priority="58"/>
  </conditionalFormatting>
  <conditionalFormatting sqref="I180 I184">
    <cfRule type="containsBlanks" dxfId="452" priority="55">
      <formula>LEN(TRIM(I180))=0</formula>
    </cfRule>
    <cfRule type="aboveAverage" dxfId="451" priority="56"/>
  </conditionalFormatting>
  <conditionalFormatting sqref="G179 G181">
    <cfRule type="aboveAverage" dxfId="450" priority="54"/>
  </conditionalFormatting>
  <conditionalFormatting sqref="G183 G185">
    <cfRule type="aboveAverage" dxfId="449" priority="52"/>
  </conditionalFormatting>
  <conditionalFormatting sqref="I187 I189">
    <cfRule type="aboveAverage" dxfId="448" priority="50"/>
  </conditionalFormatting>
  <conditionalFormatting sqref="E196 E198">
    <cfRule type="aboveAverage" dxfId="447" priority="48"/>
  </conditionalFormatting>
  <conditionalFormatting sqref="G197 G201">
    <cfRule type="containsBlanks" dxfId="446" priority="45">
      <formula>LEN(TRIM(G197))=0</formula>
    </cfRule>
    <cfRule type="aboveAverage" dxfId="445" priority="46"/>
  </conditionalFormatting>
  <conditionalFormatting sqref="G205 G209">
    <cfRule type="containsBlanks" dxfId="444" priority="43">
      <formula>LEN(TRIM(G205))=0</formula>
    </cfRule>
    <cfRule type="aboveAverage" dxfId="443" priority="44"/>
  </conditionalFormatting>
  <conditionalFormatting sqref="E200 E202">
    <cfRule type="aboveAverage" dxfId="442" priority="42"/>
  </conditionalFormatting>
  <conditionalFormatting sqref="E204 E206">
    <cfRule type="aboveAverage" dxfId="441" priority="40"/>
  </conditionalFormatting>
  <conditionalFormatting sqref="E204 E206">
    <cfRule type="containsBlanks" dxfId="440" priority="39">
      <formula>LEN(TRIM(E204))=0</formula>
    </cfRule>
  </conditionalFormatting>
  <conditionalFormatting sqref="E208 E210">
    <cfRule type="aboveAverage" dxfId="439" priority="38"/>
  </conditionalFormatting>
  <conditionalFormatting sqref="E208 E210">
    <cfRule type="containsBlanks" dxfId="438" priority="37">
      <formula>LEN(TRIM(E208))=0</formula>
    </cfRule>
  </conditionalFormatting>
  <conditionalFormatting sqref="I211 I213">
    <cfRule type="aboveAverage" dxfId="437" priority="36"/>
  </conditionalFormatting>
  <conditionalFormatting sqref="I211 I213">
    <cfRule type="containsBlanks" dxfId="436" priority="35">
      <formula>LEN(TRIM(I211))=0</formula>
    </cfRule>
  </conditionalFormatting>
  <conditionalFormatting sqref="I199 I207">
    <cfRule type="containsBlanks" dxfId="435" priority="33">
      <formula>LEN(TRIM(I199))=0</formula>
    </cfRule>
    <cfRule type="aboveAverage" dxfId="434" priority="34"/>
  </conditionalFormatting>
  <conditionalFormatting sqref="I219 I223">
    <cfRule type="containsBlanks" dxfId="433" priority="31">
      <formula>LEN(TRIM(I219))=0</formula>
    </cfRule>
    <cfRule type="aboveAverage" dxfId="432" priority="32"/>
  </conditionalFormatting>
  <conditionalFormatting sqref="G218 G220">
    <cfRule type="aboveAverage" dxfId="431" priority="30"/>
  </conditionalFormatting>
  <conditionalFormatting sqref="G218 G220">
    <cfRule type="containsBlanks" dxfId="430" priority="29">
      <formula>LEN(TRIM(G218))=0</formula>
    </cfRule>
  </conditionalFormatting>
  <conditionalFormatting sqref="G222 G224">
    <cfRule type="aboveAverage" dxfId="429" priority="28"/>
  </conditionalFormatting>
  <conditionalFormatting sqref="G222 G224">
    <cfRule type="containsBlanks" dxfId="428" priority="27">
      <formula>LEN(TRIM(G222))=0</formula>
    </cfRule>
  </conditionalFormatting>
  <conditionalFormatting sqref="I226 I228">
    <cfRule type="aboveAverage" dxfId="427" priority="26"/>
  </conditionalFormatting>
  <conditionalFormatting sqref="I226 I228">
    <cfRule type="containsBlanks" dxfId="426" priority="25">
      <formula>LEN(TRIM(I226))=0</formula>
    </cfRule>
  </conditionalFormatting>
  <conditionalFormatting sqref="B300:B317">
    <cfRule type="expression" dxfId="425" priority="379">
      <formula>A300=3</formula>
    </cfRule>
    <cfRule type="expression" dxfId="424" priority="380">
      <formula>A300=2</formula>
    </cfRule>
    <cfRule type="expression" dxfId="423" priority="381">
      <formula>A300=1</formula>
    </cfRule>
    <cfRule type="containsBlanks" dxfId="422" priority="382">
      <formula>LEN(TRIM(B300))=0</formula>
    </cfRule>
    <cfRule type="duplicateValues" dxfId="421" priority="383"/>
  </conditionalFormatting>
  <conditionalFormatting sqref="AJ7:AJ44">
    <cfRule type="expression" dxfId="420" priority="17">
      <formula>AND(AI7="",FIND(",",AJ7))</formula>
    </cfRule>
    <cfRule type="expression" dxfId="419" priority="19">
      <formula>AND(AI7="",COUNTIF(AJ7,"*,*")=0)</formula>
    </cfRule>
  </conditionalFormatting>
  <conditionalFormatting sqref="AH7:AH44">
    <cfRule type="expression" dxfId="418" priority="20">
      <formula>AND(AG7="",FIND(",",AH7))</formula>
    </cfRule>
    <cfRule type="expression" dxfId="417" priority="21">
      <formula>AND(AG7="",COUNTIF(AH7,"*,*")=0)</formula>
    </cfRule>
  </conditionalFormatting>
  <conditionalFormatting sqref="AL7:AL44">
    <cfRule type="expression" dxfId="416" priority="22">
      <formula>AND(AK7="",FIND(",",AL7))</formula>
    </cfRule>
    <cfRule type="expression" dxfId="415" priority="23">
      <formula>AND(AK7="",COUNTIF(AL7,"*,*")=0)</formula>
    </cfRule>
  </conditionalFormatting>
  <conditionalFormatting sqref="AF7:AF44">
    <cfRule type="expression" dxfId="414" priority="18">
      <formula>AND(AE7="",COUNTIF(AF7,"*,*")=0)</formula>
    </cfRule>
  </conditionalFormatting>
  <conditionalFormatting sqref="AN7:AN44">
    <cfRule type="expression" dxfId="413" priority="14">
      <formula>AND(AM7="",COUNTIF(AN7,"*,*")=0)</formula>
    </cfRule>
    <cfRule type="expression" dxfId="412" priority="16">
      <formula>AND(AM7="",FIND(",",AN7))</formula>
    </cfRule>
  </conditionalFormatting>
  <conditionalFormatting sqref="AP7:AP44">
    <cfRule type="expression" dxfId="411" priority="13">
      <formula>AND(AO7="",COUNTIF(AP7,"*,*")=0)</formula>
    </cfRule>
    <cfRule type="expression" dxfId="410" priority="15">
      <formula>AND(AO7="",FIND(",",AP7))</formula>
    </cfRule>
  </conditionalFormatting>
  <conditionalFormatting sqref="I28:I32">
    <cfRule type="expression" dxfId="409" priority="7">
      <formula>FIND(2,I28,1)</formula>
    </cfRule>
    <cfRule type="expression" dxfId="408" priority="8">
      <formula>FIND(1,I28,1)</formula>
    </cfRule>
  </conditionalFormatting>
  <conditionalFormatting sqref="I21:I25">
    <cfRule type="expression" dxfId="407" priority="9">
      <formula>FIND(2,I21,1)</formula>
    </cfRule>
    <cfRule type="expression" dxfId="406" priority="10">
      <formula>FIND(1,I21,1)</formula>
    </cfRule>
  </conditionalFormatting>
  <conditionalFormatting sqref="I7:I11">
    <cfRule type="expression" dxfId="405" priority="11">
      <formula>FIND(2,I7,1)</formula>
    </cfRule>
    <cfRule type="expression" dxfId="404" priority="12">
      <formula>FIND(1,I7,1)</formula>
    </cfRule>
  </conditionalFormatting>
  <conditionalFormatting sqref="I35:I39">
    <cfRule type="expression" dxfId="403" priority="5">
      <formula>FIND(2,I35,1)</formula>
    </cfRule>
    <cfRule type="expression" dxfId="402" priority="6">
      <formula>FIND(1,I35,1)</formula>
    </cfRule>
  </conditionalFormatting>
  <conditionalFormatting sqref="I42:I46">
    <cfRule type="expression" dxfId="401" priority="3">
      <formula>FIND(2,I42,1)</formula>
    </cfRule>
    <cfRule type="expression" dxfId="400" priority="4">
      <formula>FIND(1,I42,1)</formula>
    </cfRule>
  </conditionalFormatting>
  <conditionalFormatting sqref="I14:I18">
    <cfRule type="expression" dxfId="399" priority="1">
      <formula>FIND(2,I14,1)</formula>
    </cfRule>
    <cfRule type="expression" dxfId="398" priority="2">
      <formula>FIND(1,I14,1)</formula>
    </cfRule>
  </conditionalFormatting>
  <pageMargins left="0.78740157480314965" right="0.39370078740157483" top="0.78740157480314965" bottom="0.39370078740157483" header="0.78740157480314965" footer="0"/>
  <pageSetup paperSize="9" fitToHeight="0" orientation="landscape" verticalDpi="1200" r:id="rId1"/>
  <headerFooter>
    <oddHeader>&amp;R&amp;P. leht &amp;N&amp; -st</oddHeader>
  </headerFooter>
  <rowBreaks count="4" manualBreakCount="4">
    <brk id="98" max="16383" man="1"/>
    <brk id="136" max="16383" man="1"/>
    <brk id="192" max="16383" man="1"/>
    <brk id="231"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XFD311"/>
  <sheetViews>
    <sheetView showGridLines="0" showRowColHeaders="0" workbookViewId="0">
      <pane ySplit="1" topLeftCell="A2" activePane="bottomLeft" state="frozen"/>
      <selection pane="bottomLeft" activeCell="A299" sqref="A299"/>
    </sheetView>
  </sheetViews>
  <sheetFormatPr defaultRowHeight="12.75" x14ac:dyDescent="0.2"/>
  <cols>
    <col min="1" max="1" width="3.28515625" style="977" customWidth="1"/>
    <col min="2" max="2" width="16.5703125" style="977" bestFit="1" customWidth="1"/>
    <col min="3" max="3" width="4.7109375" style="977" customWidth="1"/>
    <col min="4" max="4" width="1.140625" style="977" customWidth="1"/>
    <col min="5" max="5" width="2.7109375" style="977" customWidth="1"/>
    <col min="6" max="6" width="9.140625" style="977"/>
    <col min="7" max="7" width="2.7109375" style="977" customWidth="1"/>
    <col min="8" max="8" width="1.140625" style="977" customWidth="1"/>
    <col min="9" max="9" width="2.7109375" style="977" customWidth="1"/>
    <col min="10" max="10" width="9.140625" style="977"/>
    <col min="11" max="11" width="2.7109375" style="977" customWidth="1"/>
    <col min="12" max="12" width="1.140625" style="977" customWidth="1"/>
    <col min="13" max="13" width="2.7109375" style="977" customWidth="1"/>
    <col min="14" max="14" width="9.140625" style="977"/>
    <col min="15" max="15" width="2.7109375" style="977" customWidth="1"/>
    <col min="16" max="16" width="1.140625" style="977" customWidth="1"/>
    <col min="17" max="17" width="2.7109375" style="977" customWidth="1"/>
    <col min="18" max="18" width="9.140625" style="977"/>
    <col min="19" max="19" width="2.7109375" style="977" hidden="1" customWidth="1"/>
    <col min="20" max="20" width="1.140625" style="977" hidden="1" customWidth="1"/>
    <col min="21" max="21" width="2.7109375" style="977" hidden="1" customWidth="1"/>
    <col min="22" max="22" width="0" style="977" hidden="1" customWidth="1"/>
    <col min="23" max="23" width="5.7109375" style="977" customWidth="1"/>
    <col min="24" max="24" width="5.5703125" style="977" customWidth="1"/>
    <col min="25" max="25" width="7.42578125" style="977" customWidth="1"/>
    <col min="26" max="26" width="2.7109375" style="977" customWidth="1"/>
    <col min="27" max="27" width="1.140625" style="977" customWidth="1"/>
    <col min="28" max="28" width="2.7109375" style="977" customWidth="1"/>
    <col min="29" max="29" width="4.7109375" style="977" customWidth="1"/>
    <col min="30" max="31" width="9.140625" style="977" hidden="1" customWidth="1"/>
    <col min="32" max="32" width="17" style="977" hidden="1" customWidth="1"/>
    <col min="33" max="33" width="9.140625" style="977" hidden="1" customWidth="1"/>
    <col min="34" max="34" width="23.28515625" style="977" hidden="1" customWidth="1"/>
    <col min="35" max="35" width="9.140625" style="977" hidden="1" customWidth="1"/>
    <col min="36" max="36" width="17.28515625" style="977" hidden="1" customWidth="1"/>
    <col min="37" max="37" width="9.140625" style="977" hidden="1" customWidth="1"/>
    <col min="38" max="38" width="13.85546875" style="977" hidden="1" customWidth="1"/>
    <col min="39" max="39" width="9.140625" style="977" hidden="1" customWidth="1"/>
    <col min="40" max="40" width="17.28515625" style="977" hidden="1" customWidth="1"/>
    <col min="41" max="41" width="9.140625" style="977" hidden="1" customWidth="1"/>
    <col min="42" max="42" width="13.85546875" style="977" hidden="1" customWidth="1"/>
    <col min="43" max="16384" width="9.140625" style="977"/>
  </cols>
  <sheetData>
    <row r="1" spans="1:42" x14ac:dyDescent="0.2">
      <c r="A1" s="226" t="str">
        <f>UPPER((Kalend!E13)&amp;" - "&amp;(Kalend!C13))&amp;" - "&amp;LOWER(Kalend!D13)&amp;" - "&amp;(Kalend!A13)&amp;" kell "&amp;(Kalend!B13)&amp;" - "&amp;(Kalend!F13)</f>
        <v>V-AV - LOOSITURNIIR - duo - L, 30.12.2023 kell 11:00 - Voka petangihall</v>
      </c>
      <c r="O1" s="157"/>
      <c r="P1" s="157"/>
      <c r="Q1" s="198"/>
      <c r="R1" s="198"/>
      <c r="S1" s="198"/>
      <c r="T1" s="38"/>
      <c r="U1" s="38"/>
      <c r="V1" s="38"/>
      <c r="W1" s="157"/>
      <c r="X1" s="28"/>
      <c r="Y1" s="157"/>
      <c r="Z1" s="157"/>
      <c r="AD1" s="44" t="s">
        <v>72</v>
      </c>
      <c r="AE1" s="228"/>
      <c r="AF1" s="228"/>
      <c r="AG1" s="228"/>
      <c r="AH1" s="228"/>
      <c r="AI1" s="228"/>
      <c r="AJ1" s="228"/>
      <c r="AK1" s="228"/>
      <c r="AL1" s="228"/>
      <c r="AM1" s="228"/>
      <c r="AN1" s="228"/>
      <c r="AO1" s="351"/>
      <c r="AP1" s="351"/>
    </row>
    <row r="2" spans="1:42" x14ac:dyDescent="0.2">
      <c r="A2" s="628"/>
      <c r="F2" s="157"/>
      <c r="L2" s="632"/>
      <c r="M2" s="632"/>
      <c r="N2" s="632"/>
      <c r="O2" s="633"/>
      <c r="P2" s="633"/>
      <c r="Q2" s="633"/>
      <c r="R2" s="629" t="s">
        <v>235</v>
      </c>
      <c r="S2" s="633"/>
      <c r="T2" s="632"/>
      <c r="U2" s="632"/>
      <c r="V2" s="632"/>
      <c r="W2" s="630">
        <v>1</v>
      </c>
      <c r="X2" s="631" t="s">
        <v>236</v>
      </c>
      <c r="Y2" s="633"/>
      <c r="Z2" s="633"/>
      <c r="AA2" s="633"/>
      <c r="AB2" s="633"/>
      <c r="AE2" s="157"/>
      <c r="AG2" s="157"/>
      <c r="AH2" s="157"/>
      <c r="AI2" s="157"/>
      <c r="AJ2" s="157"/>
      <c r="AK2" s="157"/>
      <c r="AL2" s="157"/>
      <c r="AM2" s="157"/>
      <c r="AN2" s="157"/>
    </row>
    <row r="3" spans="1:42" x14ac:dyDescent="0.2">
      <c r="A3" s="628"/>
      <c r="F3" s="157"/>
      <c r="L3" s="633"/>
      <c r="M3" s="633"/>
      <c r="N3" s="633"/>
      <c r="O3" s="633"/>
      <c r="P3" s="633"/>
      <c r="Q3" s="633"/>
      <c r="R3" s="634" t="s">
        <v>237</v>
      </c>
      <c r="S3" s="633"/>
      <c r="T3" s="633"/>
      <c r="U3" s="633"/>
      <c r="V3" s="633"/>
      <c r="W3" s="630">
        <v>0.5</v>
      </c>
      <c r="X3" s="631" t="s">
        <v>236</v>
      </c>
      <c r="Y3" s="633"/>
      <c r="Z3" s="633"/>
      <c r="AA3" s="633"/>
      <c r="AB3" s="633"/>
      <c r="AE3" s="234"/>
      <c r="AF3" s="234"/>
      <c r="AG3" s="234"/>
      <c r="AH3" s="225"/>
      <c r="AI3" s="234"/>
      <c r="AJ3" s="234"/>
      <c r="AK3" s="234"/>
      <c r="AL3" s="234"/>
      <c r="AM3" s="234"/>
      <c r="AN3" s="234"/>
      <c r="AO3" s="234"/>
      <c r="AP3" s="234"/>
    </row>
    <row r="4" spans="1:42" x14ac:dyDescent="0.2">
      <c r="F4" s="157"/>
      <c r="L4" s="633"/>
      <c r="M4" s="633"/>
      <c r="N4" s="633"/>
      <c r="O4" s="633"/>
      <c r="P4" s="633"/>
      <c r="Q4" s="633"/>
      <c r="R4" s="635" t="s">
        <v>238</v>
      </c>
      <c r="S4" s="633"/>
      <c r="T4" s="633"/>
      <c r="U4" s="633"/>
      <c r="V4" s="633"/>
      <c r="W4" s="630">
        <v>0</v>
      </c>
      <c r="X4" s="631" t="s">
        <v>236</v>
      </c>
      <c r="Y4" s="633"/>
      <c r="Z4" s="633"/>
      <c r="AA4" s="633"/>
      <c r="AB4" s="633"/>
    </row>
    <row r="5" spans="1:42" x14ac:dyDescent="0.2">
      <c r="F5" s="157"/>
      <c r="L5" s="157"/>
      <c r="M5" s="157"/>
      <c r="N5" s="157"/>
      <c r="O5" s="157"/>
      <c r="P5" s="157"/>
      <c r="Q5" s="157"/>
      <c r="R5" s="157"/>
      <c r="S5" s="157"/>
      <c r="T5" s="157"/>
      <c r="U5" s="157"/>
      <c r="W5" s="157"/>
      <c r="X5" s="157"/>
      <c r="Y5" s="157"/>
      <c r="Z5" s="157"/>
      <c r="AA5" s="157"/>
      <c r="AB5" s="414" t="s">
        <v>310</v>
      </c>
      <c r="AD5" s="411" t="s">
        <v>215</v>
      </c>
    </row>
    <row r="6" spans="1:42" hidden="1" x14ac:dyDescent="0.2">
      <c r="A6" s="382" t="s">
        <v>10</v>
      </c>
      <c r="B6" s="382" t="s">
        <v>57</v>
      </c>
      <c r="C6" s="386" t="s">
        <v>172</v>
      </c>
      <c r="D6" s="638"/>
      <c r="E6" s="638"/>
      <c r="F6" s="639"/>
      <c r="G6" s="637" t="s">
        <v>175</v>
      </c>
      <c r="H6" s="638"/>
      <c r="I6" s="638"/>
      <c r="J6" s="639"/>
      <c r="K6" s="637" t="s">
        <v>178</v>
      </c>
      <c r="L6" s="638"/>
      <c r="M6" s="638"/>
      <c r="N6" s="639"/>
      <c r="O6" s="637" t="s">
        <v>181</v>
      </c>
      <c r="P6" s="638"/>
      <c r="Q6" s="638"/>
      <c r="R6" s="639"/>
      <c r="S6" s="637" t="s">
        <v>183</v>
      </c>
      <c r="T6" s="638"/>
      <c r="U6" s="638"/>
      <c r="V6" s="639"/>
      <c r="W6" s="636" t="s">
        <v>80</v>
      </c>
      <c r="X6" s="640" t="s">
        <v>297</v>
      </c>
      <c r="Y6" s="641" t="s">
        <v>347</v>
      </c>
      <c r="Z6" s="640"/>
      <c r="AA6" s="642" t="s">
        <v>298</v>
      </c>
      <c r="AB6" s="643"/>
      <c r="AC6" s="644" t="s">
        <v>171</v>
      </c>
      <c r="AD6" s="158" t="s">
        <v>302</v>
      </c>
      <c r="AE6" s="159"/>
      <c r="AF6" s="159" t="s">
        <v>231</v>
      </c>
      <c r="AG6" s="159"/>
      <c r="AH6" s="229" t="s">
        <v>232</v>
      </c>
      <c r="AI6" s="159"/>
      <c r="AJ6" s="159" t="s">
        <v>233</v>
      </c>
      <c r="AK6" s="160"/>
      <c r="AL6" s="159" t="s">
        <v>234</v>
      </c>
      <c r="AM6" s="160"/>
      <c r="AN6" s="160" t="s">
        <v>308</v>
      </c>
      <c r="AO6" s="410"/>
      <c r="AP6" s="160" t="s">
        <v>309</v>
      </c>
    </row>
    <row r="7" spans="1:42" hidden="1" x14ac:dyDescent="0.2">
      <c r="A7" s="389">
        <v>1</v>
      </c>
      <c r="B7" s="357" t="s">
        <v>264</v>
      </c>
      <c r="C7" s="1025"/>
      <c r="D7" s="624" t="s">
        <v>299</v>
      </c>
      <c r="E7" s="624"/>
      <c r="F7" s="625"/>
      <c r="G7" s="390"/>
      <c r="H7" s="624" t="s">
        <v>299</v>
      </c>
      <c r="I7" s="624"/>
      <c r="J7" s="625"/>
      <c r="K7" s="390"/>
      <c r="L7" s="624" t="s">
        <v>299</v>
      </c>
      <c r="M7" s="624"/>
      <c r="N7" s="625"/>
      <c r="O7" s="390"/>
      <c r="P7" s="624" t="s">
        <v>299</v>
      </c>
      <c r="Q7" s="624"/>
      <c r="R7" s="625"/>
      <c r="S7" s="390"/>
      <c r="T7" s="624" t="s">
        <v>299</v>
      </c>
      <c r="U7" s="624"/>
      <c r="V7" s="625"/>
      <c r="W7" s="645">
        <f t="shared" ref="W7:W18" si="0">IF(C7&gt;E7,W$2,IF(C7&lt;E7,W$4,IF(ISNUMBER(C7),W$3,0)))+IF(G7&gt;I7,W$2,IF(G7&lt;I7,W$4,IF(ISNUMBER(G7),W$3,0)))+IF(K7&gt;M7,W$2,IF(K7&lt;M7,W$4,IF(ISNUMBER(K7),W$3,0)))+IF(O7&gt;Q7,W$2,IF(O7&lt;Q7,W$4,IF(ISNUMBER(O7),W$3,0)))+IF(S7&gt;U7,W$2,IF(S7&lt;U7,W$4,IF(ISNUMBER(S7),W$3,0)))</f>
        <v>0</v>
      </c>
      <c r="X7" s="646"/>
      <c r="Y7" s="646"/>
      <c r="Z7" s="622">
        <f t="shared" ref="Z7:Z18" si="1">C7+G7+K7+O7+S7</f>
        <v>0</v>
      </c>
      <c r="AA7" s="623" t="s">
        <v>299</v>
      </c>
      <c r="AB7" s="647">
        <f t="shared" ref="AB7:AB18" si="2">E7+I7+M7+Q7+U7</f>
        <v>0</v>
      </c>
      <c r="AC7" s="397">
        <f t="shared" ref="AC7:AC18" si="3">Z7-AB7</f>
        <v>0</v>
      </c>
      <c r="AD7" s="231">
        <f t="shared" ref="AD7:AD10" si="4">SUM(AE7:AL7)</f>
        <v>0</v>
      </c>
      <c r="AE7" s="232">
        <f>IFERROR(INDEX(V!$R:$R,MATCH(AF7,V!$L:$L,0)),"")</f>
        <v>0</v>
      </c>
      <c r="AF7" s="233" t="str">
        <f>B7</f>
        <v>Veronika Pirk</v>
      </c>
      <c r="AG7" s="232" t="str">
        <f>IFERROR(INDEX(V!$R:$R,MATCH(AH7,V!$L:$L,0)),"")</f>
        <v/>
      </c>
      <c r="AH7" s="233" t="str">
        <f t="shared" ref="AH7:AH18" si="5">IFERROR(MID($B7,FIND(", ",$B7)+2,256),"")</f>
        <v/>
      </c>
      <c r="AI7" s="232" t="str">
        <f>IFERROR(INDEX(V!$R:$R,MATCH(AJ7,V!$L:$L,0)),"")</f>
        <v/>
      </c>
      <c r="AJ7" s="233" t="str">
        <f t="shared" ref="AJ7:AJ18" si="6">IFERROR(MID($B7,FIND("^",SUBSTITUTE($B7,", ","^",1))+2,FIND("^",SUBSTITUTE($B7,", ","^",2))-FIND("^",SUBSTITUTE($B7,", ","^",1))-2),"")</f>
        <v/>
      </c>
      <c r="AK7" s="232" t="str">
        <f>IFERROR(INDEX(V!$R:$R,MATCH(AL7,V!$L:$L,0)),"")</f>
        <v/>
      </c>
      <c r="AL7" s="233" t="str">
        <f t="shared" ref="AL7:AL18" si="7">IFERROR(MID($B7,FIND(", ",$B7,FIND(", ",$B7,FIND(", ",$B7))+1)+2,30000),"")</f>
        <v/>
      </c>
      <c r="AM7" s="232" t="str">
        <f>IFERROR(INDEX(V!$R:$R,MATCH(AN7,V!$L:$L,0)),"")</f>
        <v/>
      </c>
      <c r="AN7" s="233" t="str">
        <f t="shared" ref="AN7:AN18" si="8">IFERROR(MID($B7,FIND(", ",$B7,FIND(", ",$B7)+1)+2,FIND(", ",$B7,FIND(", ",$B7,FIND(", ",$B7)+1)+1)-FIND(", ",$B7,FIND(", ",$B7)+1)-2),"")</f>
        <v/>
      </c>
      <c r="AO7" s="232" t="str">
        <f>IFERROR(INDEX(V!$R:$R,MATCH(AP7,V!$L:$L,0)),"")</f>
        <v/>
      </c>
      <c r="AP7" s="233" t="str">
        <f t="shared" ref="AP7:AP18" si="9">IFERROR(MID($B7,FIND(", ",$B7,FIND(", ",$B7,FIND(", ",$B7)+1)+1)+2,30000),"")</f>
        <v/>
      </c>
    </row>
    <row r="8" spans="1:42" hidden="1" x14ac:dyDescent="0.2">
      <c r="A8" s="389">
        <v>2</v>
      </c>
      <c r="B8" s="357" t="s">
        <v>124</v>
      </c>
      <c r="C8" s="1025"/>
      <c r="D8" s="624" t="s">
        <v>299</v>
      </c>
      <c r="E8" s="624"/>
      <c r="F8" s="625"/>
      <c r="G8" s="390"/>
      <c r="H8" s="624" t="s">
        <v>299</v>
      </c>
      <c r="I8" s="624"/>
      <c r="J8" s="625"/>
      <c r="K8" s="390"/>
      <c r="L8" s="624" t="s">
        <v>299</v>
      </c>
      <c r="M8" s="624"/>
      <c r="N8" s="625"/>
      <c r="O8" s="390"/>
      <c r="P8" s="624" t="s">
        <v>299</v>
      </c>
      <c r="Q8" s="624"/>
      <c r="R8" s="625"/>
      <c r="S8" s="390"/>
      <c r="T8" s="624" t="s">
        <v>299</v>
      </c>
      <c r="U8" s="624"/>
      <c r="V8" s="625"/>
      <c r="W8" s="645">
        <f t="shared" si="0"/>
        <v>0</v>
      </c>
      <c r="X8" s="646"/>
      <c r="Y8" s="646"/>
      <c r="Z8" s="622">
        <f t="shared" si="1"/>
        <v>0</v>
      </c>
      <c r="AA8" s="623" t="s">
        <v>299</v>
      </c>
      <c r="AB8" s="647">
        <f t="shared" si="2"/>
        <v>0</v>
      </c>
      <c r="AC8" s="397">
        <f t="shared" si="3"/>
        <v>0</v>
      </c>
      <c r="AD8" s="231">
        <f t="shared" si="4"/>
        <v>82</v>
      </c>
      <c r="AE8" s="232">
        <f>IFERROR(INDEX(V!$R:$R,MATCH(AF8,V!$L:$L,0)),"")</f>
        <v>82</v>
      </c>
      <c r="AF8" s="233" t="str">
        <f t="shared" ref="AF8:AF18" si="10">B8</f>
        <v>Tõnis Neiland</v>
      </c>
      <c r="AG8" s="232" t="str">
        <f>IFERROR(INDEX(V!$R:$R,MATCH(AH8,V!$L:$L,0)),"")</f>
        <v/>
      </c>
      <c r="AH8" s="233" t="str">
        <f t="shared" si="5"/>
        <v/>
      </c>
      <c r="AI8" s="232" t="str">
        <f>IFERROR(INDEX(V!$R:$R,MATCH(AJ8,V!$L:$L,0)),"")</f>
        <v/>
      </c>
      <c r="AJ8" s="233" t="str">
        <f t="shared" si="6"/>
        <v/>
      </c>
      <c r="AK8" s="232" t="str">
        <f>IFERROR(INDEX(V!$R:$R,MATCH(AL8,V!$L:$L,0)),"")</f>
        <v/>
      </c>
      <c r="AL8" s="233" t="str">
        <f t="shared" si="7"/>
        <v/>
      </c>
      <c r="AM8" s="232" t="str">
        <f>IFERROR(INDEX(V!$R:$R,MATCH(AN8,V!$L:$L,0)),"")</f>
        <v/>
      </c>
      <c r="AN8" s="233" t="str">
        <f t="shared" si="8"/>
        <v/>
      </c>
      <c r="AO8" s="232" t="str">
        <f>IFERROR(INDEX(V!$R:$R,MATCH(AP8,V!$L:$L,0)),"")</f>
        <v/>
      </c>
      <c r="AP8" s="233" t="str">
        <f t="shared" si="9"/>
        <v/>
      </c>
    </row>
    <row r="9" spans="1:42" hidden="1" x14ac:dyDescent="0.2">
      <c r="A9" s="389">
        <v>3</v>
      </c>
      <c r="B9" s="357" t="s">
        <v>350</v>
      </c>
      <c r="C9" s="1025"/>
      <c r="D9" s="624" t="s">
        <v>299</v>
      </c>
      <c r="E9" s="624"/>
      <c r="F9" s="625"/>
      <c r="G9" s="390"/>
      <c r="H9" s="624" t="s">
        <v>299</v>
      </c>
      <c r="I9" s="624"/>
      <c r="J9" s="625"/>
      <c r="K9" s="390"/>
      <c r="L9" s="624" t="s">
        <v>299</v>
      </c>
      <c r="M9" s="624"/>
      <c r="N9" s="625"/>
      <c r="O9" s="390"/>
      <c r="P9" s="624" t="s">
        <v>299</v>
      </c>
      <c r="Q9" s="624"/>
      <c r="R9" s="625"/>
      <c r="S9" s="390"/>
      <c r="T9" s="624" t="s">
        <v>299</v>
      </c>
      <c r="U9" s="624"/>
      <c r="V9" s="625"/>
      <c r="W9" s="645">
        <f t="shared" si="0"/>
        <v>0</v>
      </c>
      <c r="X9" s="646"/>
      <c r="Y9" s="646"/>
      <c r="Z9" s="622">
        <f t="shared" si="1"/>
        <v>0</v>
      </c>
      <c r="AA9" s="623" t="s">
        <v>299</v>
      </c>
      <c r="AB9" s="647">
        <f t="shared" si="2"/>
        <v>0</v>
      </c>
      <c r="AC9" s="397">
        <f t="shared" si="3"/>
        <v>0</v>
      </c>
      <c r="AD9" s="231">
        <f t="shared" si="4"/>
        <v>88</v>
      </c>
      <c r="AE9" s="232">
        <f>IFERROR(INDEX(V!$R:$R,MATCH(AF9,V!$L:$L,0)),"")</f>
        <v>88</v>
      </c>
      <c r="AF9" s="233" t="str">
        <f t="shared" si="10"/>
        <v>Kristel Tihhonjuk</v>
      </c>
      <c r="AG9" s="232" t="str">
        <f>IFERROR(INDEX(V!$R:$R,MATCH(AH9,V!$L:$L,0)),"")</f>
        <v/>
      </c>
      <c r="AH9" s="233" t="str">
        <f t="shared" si="5"/>
        <v/>
      </c>
      <c r="AI9" s="232" t="str">
        <f>IFERROR(INDEX(V!$R:$R,MATCH(AJ9,V!$L:$L,0)),"")</f>
        <v/>
      </c>
      <c r="AJ9" s="233" t="str">
        <f t="shared" si="6"/>
        <v/>
      </c>
      <c r="AK9" s="232" t="str">
        <f>IFERROR(INDEX(V!$R:$R,MATCH(AL9,V!$L:$L,0)),"")</f>
        <v/>
      </c>
      <c r="AL9" s="233" t="str">
        <f t="shared" si="7"/>
        <v/>
      </c>
      <c r="AM9" s="232" t="str">
        <f>IFERROR(INDEX(V!$R:$R,MATCH(AN9,V!$L:$L,0)),"")</f>
        <v/>
      </c>
      <c r="AN9" s="233" t="str">
        <f t="shared" si="8"/>
        <v/>
      </c>
      <c r="AO9" s="232" t="str">
        <f>IFERROR(INDEX(V!$R:$R,MATCH(AP9,V!$L:$L,0)),"")</f>
        <v/>
      </c>
      <c r="AP9" s="233" t="str">
        <f t="shared" si="9"/>
        <v/>
      </c>
    </row>
    <row r="10" spans="1:42" hidden="1" x14ac:dyDescent="0.2">
      <c r="A10" s="389">
        <v>3</v>
      </c>
      <c r="B10" s="357" t="s">
        <v>111</v>
      </c>
      <c r="C10" s="1025"/>
      <c r="D10" s="624" t="s">
        <v>299</v>
      </c>
      <c r="E10" s="624"/>
      <c r="F10" s="625"/>
      <c r="G10" s="390"/>
      <c r="H10" s="624" t="s">
        <v>299</v>
      </c>
      <c r="I10" s="624"/>
      <c r="J10" s="625"/>
      <c r="K10" s="390"/>
      <c r="L10" s="624" t="s">
        <v>299</v>
      </c>
      <c r="M10" s="624"/>
      <c r="N10" s="625"/>
      <c r="O10" s="390"/>
      <c r="P10" s="624" t="s">
        <v>299</v>
      </c>
      <c r="Q10" s="624"/>
      <c r="R10" s="625"/>
      <c r="S10" s="390"/>
      <c r="T10" s="624" t="s">
        <v>299</v>
      </c>
      <c r="U10" s="624"/>
      <c r="V10" s="625"/>
      <c r="W10" s="645">
        <f t="shared" si="0"/>
        <v>0</v>
      </c>
      <c r="X10" s="646"/>
      <c r="Y10" s="646"/>
      <c r="Z10" s="622">
        <f t="shared" si="1"/>
        <v>0</v>
      </c>
      <c r="AA10" s="623" t="s">
        <v>299</v>
      </c>
      <c r="AB10" s="647">
        <f t="shared" si="2"/>
        <v>0</v>
      </c>
      <c r="AC10" s="397">
        <f t="shared" si="3"/>
        <v>0</v>
      </c>
      <c r="AD10" s="231">
        <f t="shared" si="4"/>
        <v>136</v>
      </c>
      <c r="AE10" s="232">
        <f>IFERROR(INDEX(V!$R:$R,MATCH(AF10,V!$L:$L,0)),"")</f>
        <v>136</v>
      </c>
      <c r="AF10" s="233" t="str">
        <f t="shared" si="10"/>
        <v>Enn Tokman</v>
      </c>
      <c r="AG10" s="232" t="str">
        <f>IFERROR(INDEX(V!$R:$R,MATCH(AH10,V!$L:$L,0)),"")</f>
        <v/>
      </c>
      <c r="AH10" s="233" t="str">
        <f t="shared" si="5"/>
        <v/>
      </c>
      <c r="AI10" s="232" t="str">
        <f>IFERROR(INDEX(V!$R:$R,MATCH(AJ10,V!$L:$L,0)),"")</f>
        <v/>
      </c>
      <c r="AJ10" s="233" t="str">
        <f t="shared" si="6"/>
        <v/>
      </c>
      <c r="AK10" s="232" t="str">
        <f>IFERROR(INDEX(V!$R:$R,MATCH(AL10,V!$L:$L,0)),"")</f>
        <v/>
      </c>
      <c r="AL10" s="233" t="str">
        <f t="shared" si="7"/>
        <v/>
      </c>
      <c r="AM10" s="232" t="str">
        <f>IFERROR(INDEX(V!$R:$R,MATCH(AN10,V!$L:$L,0)),"")</f>
        <v/>
      </c>
      <c r="AN10" s="233" t="str">
        <f t="shared" si="8"/>
        <v/>
      </c>
      <c r="AO10" s="232" t="str">
        <f>IFERROR(INDEX(V!$R:$R,MATCH(AP10,V!$L:$L,0)),"")</f>
        <v/>
      </c>
      <c r="AP10" s="233" t="str">
        <f t="shared" si="9"/>
        <v/>
      </c>
    </row>
    <row r="11" spans="1:42" hidden="1" x14ac:dyDescent="0.2">
      <c r="A11" s="389">
        <v>5</v>
      </c>
      <c r="B11" s="357" t="s">
        <v>304</v>
      </c>
      <c r="C11" s="1025"/>
      <c r="D11" s="624" t="s">
        <v>299</v>
      </c>
      <c r="E11" s="624"/>
      <c r="F11" s="625"/>
      <c r="G11" s="390"/>
      <c r="H11" s="624" t="s">
        <v>299</v>
      </c>
      <c r="I11" s="624"/>
      <c r="J11" s="625"/>
      <c r="K11" s="390"/>
      <c r="L11" s="624" t="s">
        <v>299</v>
      </c>
      <c r="M11" s="624"/>
      <c r="N11" s="625"/>
      <c r="O11" s="390"/>
      <c r="P11" s="624" t="s">
        <v>299</v>
      </c>
      <c r="Q11" s="624"/>
      <c r="R11" s="625"/>
      <c r="S11" s="390"/>
      <c r="T11" s="624" t="s">
        <v>299</v>
      </c>
      <c r="U11" s="624"/>
      <c r="V11" s="625"/>
      <c r="W11" s="645">
        <f t="shared" si="0"/>
        <v>0</v>
      </c>
      <c r="X11" s="646"/>
      <c r="Y11" s="646"/>
      <c r="Z11" s="622">
        <f t="shared" si="1"/>
        <v>0</v>
      </c>
      <c r="AA11" s="623" t="s">
        <v>299</v>
      </c>
      <c r="AB11" s="647">
        <f t="shared" si="2"/>
        <v>0</v>
      </c>
      <c r="AC11" s="397">
        <f t="shared" si="3"/>
        <v>0</v>
      </c>
      <c r="AD11" s="231">
        <f t="shared" ref="AD11:AD13" si="11">SUM(AE11:AL11)</f>
        <v>172</v>
      </c>
      <c r="AE11" s="232">
        <f>IFERROR(INDEX(V!$R:$R,MATCH(AF11,V!$L:$L,0)),"")</f>
        <v>172</v>
      </c>
      <c r="AF11" s="233" t="str">
        <f t="shared" si="10"/>
        <v>Olav Türk</v>
      </c>
      <c r="AG11" s="232" t="str">
        <f>IFERROR(INDEX(V!$R:$R,MATCH(AH11,V!$L:$L,0)),"")</f>
        <v/>
      </c>
      <c r="AH11" s="233" t="str">
        <f t="shared" si="5"/>
        <v/>
      </c>
      <c r="AI11" s="232" t="str">
        <f>IFERROR(INDEX(V!$R:$R,MATCH(AJ11,V!$L:$L,0)),"")</f>
        <v/>
      </c>
      <c r="AJ11" s="233" t="str">
        <f t="shared" si="6"/>
        <v/>
      </c>
      <c r="AK11" s="232" t="str">
        <f>IFERROR(INDEX(V!$R:$R,MATCH(AL11,V!$L:$L,0)),"")</f>
        <v/>
      </c>
      <c r="AL11" s="233" t="str">
        <f t="shared" si="7"/>
        <v/>
      </c>
      <c r="AM11" s="232" t="str">
        <f>IFERROR(INDEX(V!$R:$R,MATCH(AN11,V!$L:$L,0)),"")</f>
        <v/>
      </c>
      <c r="AN11" s="233" t="str">
        <f t="shared" si="8"/>
        <v/>
      </c>
      <c r="AO11" s="232" t="str">
        <f>IFERROR(INDEX(V!$R:$R,MATCH(AP11,V!$L:$L,0)),"")</f>
        <v/>
      </c>
      <c r="AP11" s="233" t="str">
        <f t="shared" si="9"/>
        <v/>
      </c>
    </row>
    <row r="12" spans="1:42" hidden="1" x14ac:dyDescent="0.2">
      <c r="A12" s="389">
        <v>6</v>
      </c>
      <c r="B12" s="357" t="s">
        <v>110</v>
      </c>
      <c r="C12" s="1025"/>
      <c r="D12" s="624" t="s">
        <v>299</v>
      </c>
      <c r="E12" s="624"/>
      <c r="F12" s="625"/>
      <c r="G12" s="390"/>
      <c r="H12" s="624" t="s">
        <v>299</v>
      </c>
      <c r="I12" s="624"/>
      <c r="J12" s="625"/>
      <c r="K12" s="390"/>
      <c r="L12" s="624" t="s">
        <v>299</v>
      </c>
      <c r="M12" s="624"/>
      <c r="N12" s="625"/>
      <c r="O12" s="390"/>
      <c r="P12" s="624" t="s">
        <v>299</v>
      </c>
      <c r="Q12" s="624"/>
      <c r="R12" s="625"/>
      <c r="S12" s="390"/>
      <c r="T12" s="624" t="s">
        <v>299</v>
      </c>
      <c r="U12" s="624"/>
      <c r="V12" s="625"/>
      <c r="W12" s="645">
        <f t="shared" si="0"/>
        <v>0</v>
      </c>
      <c r="X12" s="646"/>
      <c r="Y12" s="646"/>
      <c r="Z12" s="622">
        <f t="shared" si="1"/>
        <v>0</v>
      </c>
      <c r="AA12" s="623" t="s">
        <v>299</v>
      </c>
      <c r="AB12" s="647">
        <f t="shared" si="2"/>
        <v>0</v>
      </c>
      <c r="AC12" s="397">
        <f t="shared" si="3"/>
        <v>0</v>
      </c>
      <c r="AD12" s="231">
        <f t="shared" si="11"/>
        <v>52</v>
      </c>
      <c r="AE12" s="232">
        <f>IFERROR(INDEX(V!$R:$R,MATCH(AF12,V!$L:$L,0)),"")</f>
        <v>52</v>
      </c>
      <c r="AF12" s="233" t="str">
        <f t="shared" si="10"/>
        <v>Jaan Saar</v>
      </c>
      <c r="AG12" s="232" t="str">
        <f>IFERROR(INDEX(V!$R:$R,MATCH(AH12,V!$L:$L,0)),"")</f>
        <v/>
      </c>
      <c r="AH12" s="233" t="str">
        <f t="shared" si="5"/>
        <v/>
      </c>
      <c r="AI12" s="232" t="str">
        <f>IFERROR(INDEX(V!$R:$R,MATCH(AJ12,V!$L:$L,0)),"")</f>
        <v/>
      </c>
      <c r="AJ12" s="233" t="str">
        <f t="shared" si="6"/>
        <v/>
      </c>
      <c r="AK12" s="232" t="str">
        <f>IFERROR(INDEX(V!$R:$R,MATCH(AL12,V!$L:$L,0)),"")</f>
        <v/>
      </c>
      <c r="AL12" s="233" t="str">
        <f t="shared" si="7"/>
        <v/>
      </c>
      <c r="AM12" s="232" t="str">
        <f>IFERROR(INDEX(V!$R:$R,MATCH(AN12,V!$L:$L,0)),"")</f>
        <v/>
      </c>
      <c r="AN12" s="233" t="str">
        <f t="shared" si="8"/>
        <v/>
      </c>
      <c r="AO12" s="232" t="str">
        <f>IFERROR(INDEX(V!$R:$R,MATCH(AP12,V!$L:$L,0)),"")</f>
        <v/>
      </c>
      <c r="AP12" s="233" t="str">
        <f t="shared" si="9"/>
        <v/>
      </c>
    </row>
    <row r="13" spans="1:42" hidden="1" x14ac:dyDescent="0.2">
      <c r="A13" s="389">
        <v>7</v>
      </c>
      <c r="B13" s="357" t="s">
        <v>63</v>
      </c>
      <c r="C13" s="1025"/>
      <c r="D13" s="624" t="s">
        <v>299</v>
      </c>
      <c r="E13" s="624"/>
      <c r="F13" s="625"/>
      <c r="G13" s="390"/>
      <c r="H13" s="624" t="s">
        <v>299</v>
      </c>
      <c r="I13" s="624"/>
      <c r="J13" s="625"/>
      <c r="K13" s="390"/>
      <c r="L13" s="624" t="s">
        <v>299</v>
      </c>
      <c r="M13" s="624"/>
      <c r="N13" s="625"/>
      <c r="O13" s="390"/>
      <c r="P13" s="624" t="s">
        <v>299</v>
      </c>
      <c r="Q13" s="624"/>
      <c r="R13" s="625"/>
      <c r="S13" s="390"/>
      <c r="T13" s="624" t="s">
        <v>299</v>
      </c>
      <c r="U13" s="624"/>
      <c r="V13" s="625"/>
      <c r="W13" s="645">
        <f t="shared" si="0"/>
        <v>0</v>
      </c>
      <c r="X13" s="646"/>
      <c r="Y13" s="646"/>
      <c r="Z13" s="622">
        <f t="shared" si="1"/>
        <v>0</v>
      </c>
      <c r="AA13" s="623" t="s">
        <v>299</v>
      </c>
      <c r="AB13" s="647">
        <f t="shared" si="2"/>
        <v>0</v>
      </c>
      <c r="AC13" s="397">
        <f t="shared" si="3"/>
        <v>0</v>
      </c>
      <c r="AD13" s="231">
        <f t="shared" si="11"/>
        <v>0</v>
      </c>
      <c r="AE13" s="232">
        <f>IFERROR(INDEX(V!$R:$R,MATCH(AF13,V!$L:$L,0)),"")</f>
        <v>0</v>
      </c>
      <c r="AF13" s="233" t="str">
        <f t="shared" si="10"/>
        <v>Kenneth Muusikus</v>
      </c>
      <c r="AG13" s="232" t="str">
        <f>IFERROR(INDEX(V!$R:$R,MATCH(AH13,V!$L:$L,0)),"")</f>
        <v/>
      </c>
      <c r="AH13" s="233" t="str">
        <f t="shared" si="5"/>
        <v/>
      </c>
      <c r="AI13" s="232" t="str">
        <f>IFERROR(INDEX(V!$R:$R,MATCH(AJ13,V!$L:$L,0)),"")</f>
        <v/>
      </c>
      <c r="AJ13" s="233" t="str">
        <f t="shared" si="6"/>
        <v/>
      </c>
      <c r="AK13" s="232" t="str">
        <f>IFERROR(INDEX(V!$R:$R,MATCH(AL13,V!$L:$L,0)),"")</f>
        <v/>
      </c>
      <c r="AL13" s="233" t="str">
        <f t="shared" si="7"/>
        <v/>
      </c>
      <c r="AM13" s="232" t="str">
        <f>IFERROR(INDEX(V!$R:$R,MATCH(AN13,V!$L:$L,0)),"")</f>
        <v/>
      </c>
      <c r="AN13" s="233" t="str">
        <f t="shared" si="8"/>
        <v/>
      </c>
      <c r="AO13" s="232" t="str">
        <f>IFERROR(INDEX(V!$R:$R,MATCH(AP13,V!$L:$L,0)),"")</f>
        <v/>
      </c>
      <c r="AP13" s="233" t="str">
        <f t="shared" si="9"/>
        <v/>
      </c>
    </row>
    <row r="14" spans="1:42" hidden="1" x14ac:dyDescent="0.2">
      <c r="A14" s="389">
        <v>8</v>
      </c>
      <c r="B14" s="357" t="s">
        <v>349</v>
      </c>
      <c r="C14" s="1025"/>
      <c r="D14" s="624" t="s">
        <v>299</v>
      </c>
      <c r="E14" s="624"/>
      <c r="F14" s="625"/>
      <c r="G14" s="390"/>
      <c r="H14" s="624" t="s">
        <v>299</v>
      </c>
      <c r="I14" s="624"/>
      <c r="J14" s="625"/>
      <c r="K14" s="390"/>
      <c r="L14" s="624" t="s">
        <v>299</v>
      </c>
      <c r="M14" s="624"/>
      <c r="N14" s="625"/>
      <c r="O14" s="390"/>
      <c r="P14" s="624" t="s">
        <v>299</v>
      </c>
      <c r="Q14" s="624"/>
      <c r="R14" s="625"/>
      <c r="S14" s="390"/>
      <c r="T14" s="624" t="s">
        <v>299</v>
      </c>
      <c r="U14" s="624"/>
      <c r="V14" s="625"/>
      <c r="W14" s="645">
        <f t="shared" si="0"/>
        <v>0</v>
      </c>
      <c r="X14" s="646"/>
      <c r="Y14" s="646"/>
      <c r="Z14" s="622">
        <f t="shared" si="1"/>
        <v>0</v>
      </c>
      <c r="AA14" s="623" t="s">
        <v>299</v>
      </c>
      <c r="AB14" s="647">
        <f t="shared" si="2"/>
        <v>0</v>
      </c>
      <c r="AC14" s="397">
        <f t="shared" si="3"/>
        <v>0</v>
      </c>
      <c r="AD14" s="231">
        <f t="shared" ref="AD14:AD15" si="12">SUM(AE14:AL14)</f>
        <v>108</v>
      </c>
      <c r="AE14" s="232">
        <f>IFERROR(INDEX(V!$R:$R,MATCH(AF14,V!$L:$L,0)),"")</f>
        <v>108</v>
      </c>
      <c r="AF14" s="233" t="str">
        <f t="shared" si="10"/>
        <v>Vadim Tihhonjuk</v>
      </c>
      <c r="AG14" s="232" t="str">
        <f>IFERROR(INDEX(V!$R:$R,MATCH(AH14,V!$L:$L,0)),"")</f>
        <v/>
      </c>
      <c r="AH14" s="233" t="str">
        <f t="shared" si="5"/>
        <v/>
      </c>
      <c r="AI14" s="232" t="str">
        <f>IFERROR(INDEX(V!$R:$R,MATCH(AJ14,V!$L:$L,0)),"")</f>
        <v/>
      </c>
      <c r="AJ14" s="233" t="str">
        <f t="shared" si="6"/>
        <v/>
      </c>
      <c r="AK14" s="232" t="str">
        <f>IFERROR(INDEX(V!$R:$R,MATCH(AL14,V!$L:$L,0)),"")</f>
        <v/>
      </c>
      <c r="AL14" s="233" t="str">
        <f t="shared" si="7"/>
        <v/>
      </c>
      <c r="AM14" s="232" t="str">
        <f>IFERROR(INDEX(V!$R:$R,MATCH(AN14,V!$L:$L,0)),"")</f>
        <v/>
      </c>
      <c r="AN14" s="233" t="str">
        <f t="shared" si="8"/>
        <v/>
      </c>
      <c r="AO14" s="232" t="str">
        <f>IFERROR(INDEX(V!$R:$R,MATCH(AP14,V!$L:$L,0)),"")</f>
        <v/>
      </c>
      <c r="AP14" s="233" t="str">
        <f t="shared" si="9"/>
        <v/>
      </c>
    </row>
    <row r="15" spans="1:42" hidden="1" x14ac:dyDescent="0.2">
      <c r="A15" s="389">
        <v>9</v>
      </c>
      <c r="B15" s="357" t="s">
        <v>305</v>
      </c>
      <c r="C15" s="1025"/>
      <c r="D15" s="624" t="s">
        <v>299</v>
      </c>
      <c r="E15" s="624"/>
      <c r="F15" s="625"/>
      <c r="G15" s="390"/>
      <c r="H15" s="624" t="s">
        <v>299</v>
      </c>
      <c r="I15" s="624"/>
      <c r="J15" s="625"/>
      <c r="K15" s="390"/>
      <c r="L15" s="624" t="s">
        <v>299</v>
      </c>
      <c r="M15" s="624"/>
      <c r="N15" s="625"/>
      <c r="O15" s="390"/>
      <c r="P15" s="624" t="s">
        <v>299</v>
      </c>
      <c r="Q15" s="624"/>
      <c r="R15" s="625"/>
      <c r="S15" s="390"/>
      <c r="T15" s="624" t="s">
        <v>299</v>
      </c>
      <c r="U15" s="624"/>
      <c r="V15" s="625"/>
      <c r="W15" s="645">
        <f t="shared" si="0"/>
        <v>0</v>
      </c>
      <c r="X15" s="646"/>
      <c r="Y15" s="646"/>
      <c r="Z15" s="622">
        <f t="shared" si="1"/>
        <v>0</v>
      </c>
      <c r="AA15" s="623" t="s">
        <v>299</v>
      </c>
      <c r="AB15" s="647">
        <f t="shared" si="2"/>
        <v>0</v>
      </c>
      <c r="AC15" s="397">
        <f t="shared" si="3"/>
        <v>0</v>
      </c>
      <c r="AD15" s="231">
        <f t="shared" si="12"/>
        <v>48</v>
      </c>
      <c r="AE15" s="232">
        <f>IFERROR(INDEX(V!$R:$R,MATCH(AF15,V!$L:$L,0)),"")</f>
        <v>48</v>
      </c>
      <c r="AF15" s="233" t="str">
        <f t="shared" si="10"/>
        <v>Sander Rose</v>
      </c>
      <c r="AG15" s="232" t="str">
        <f>IFERROR(INDEX(V!$R:$R,MATCH(AH15,V!$L:$L,0)),"")</f>
        <v/>
      </c>
      <c r="AH15" s="233" t="str">
        <f t="shared" si="5"/>
        <v/>
      </c>
      <c r="AI15" s="232" t="str">
        <f>IFERROR(INDEX(V!$R:$R,MATCH(AJ15,V!$L:$L,0)),"")</f>
        <v/>
      </c>
      <c r="AJ15" s="233" t="str">
        <f t="shared" si="6"/>
        <v/>
      </c>
      <c r="AK15" s="232" t="str">
        <f>IFERROR(INDEX(V!$R:$R,MATCH(AL15,V!$L:$L,0)),"")</f>
        <v/>
      </c>
      <c r="AL15" s="233" t="str">
        <f t="shared" si="7"/>
        <v/>
      </c>
      <c r="AM15" s="232" t="str">
        <f>IFERROR(INDEX(V!$R:$R,MATCH(AN15,V!$L:$L,0)),"")</f>
        <v/>
      </c>
      <c r="AN15" s="233" t="str">
        <f t="shared" si="8"/>
        <v/>
      </c>
      <c r="AO15" s="232" t="str">
        <f>IFERROR(INDEX(V!$R:$R,MATCH(AP15,V!$L:$L,0)),"")</f>
        <v/>
      </c>
      <c r="AP15" s="233" t="str">
        <f t="shared" si="9"/>
        <v/>
      </c>
    </row>
    <row r="16" spans="1:42" hidden="1" x14ac:dyDescent="0.2">
      <c r="A16" s="389">
        <v>10</v>
      </c>
      <c r="B16" s="357" t="s">
        <v>222</v>
      </c>
      <c r="C16" s="1025"/>
      <c r="D16" s="624" t="s">
        <v>299</v>
      </c>
      <c r="E16" s="624"/>
      <c r="F16" s="625"/>
      <c r="G16" s="390"/>
      <c r="H16" s="624" t="s">
        <v>299</v>
      </c>
      <c r="I16" s="624"/>
      <c r="J16" s="625"/>
      <c r="K16" s="390"/>
      <c r="L16" s="624" t="s">
        <v>299</v>
      </c>
      <c r="M16" s="624"/>
      <c r="N16" s="625"/>
      <c r="O16" s="390"/>
      <c r="P16" s="624" t="s">
        <v>299</v>
      </c>
      <c r="Q16" s="624"/>
      <c r="R16" s="625"/>
      <c r="S16" s="390"/>
      <c r="T16" s="624" t="s">
        <v>299</v>
      </c>
      <c r="U16" s="624"/>
      <c r="V16" s="625"/>
      <c r="W16" s="645">
        <f t="shared" si="0"/>
        <v>0</v>
      </c>
      <c r="X16" s="646"/>
      <c r="Y16" s="646"/>
      <c r="Z16" s="622">
        <f t="shared" si="1"/>
        <v>0</v>
      </c>
      <c r="AA16" s="623" t="s">
        <v>299</v>
      </c>
      <c r="AB16" s="647">
        <f t="shared" si="2"/>
        <v>0</v>
      </c>
      <c r="AC16" s="397">
        <f t="shared" si="3"/>
        <v>0</v>
      </c>
      <c r="AD16" s="231">
        <f t="shared" ref="AD16:AD18" si="13">SUM(AE16:AL16)</f>
        <v>168</v>
      </c>
      <c r="AE16" s="232">
        <f>IFERROR(INDEX(V!$R:$R,MATCH(AF16,V!$L:$L,0)),"")</f>
        <v>168</v>
      </c>
      <c r="AF16" s="233" t="str">
        <f t="shared" si="10"/>
        <v>Hillar Neiland</v>
      </c>
      <c r="AG16" s="232" t="str">
        <f>IFERROR(INDEX(V!$R:$R,MATCH(AH16,V!$L:$L,0)),"")</f>
        <v/>
      </c>
      <c r="AH16" s="233" t="str">
        <f t="shared" si="5"/>
        <v/>
      </c>
      <c r="AI16" s="232" t="str">
        <f>IFERROR(INDEX(V!$R:$R,MATCH(AJ16,V!$L:$L,0)),"")</f>
        <v/>
      </c>
      <c r="AJ16" s="233" t="str">
        <f t="shared" si="6"/>
        <v/>
      </c>
      <c r="AK16" s="232" t="str">
        <f>IFERROR(INDEX(V!$R:$R,MATCH(AL16,V!$L:$L,0)),"")</f>
        <v/>
      </c>
      <c r="AL16" s="233" t="str">
        <f t="shared" si="7"/>
        <v/>
      </c>
      <c r="AM16" s="232" t="str">
        <f>IFERROR(INDEX(V!$R:$R,MATCH(AN16,V!$L:$L,0)),"")</f>
        <v/>
      </c>
      <c r="AN16" s="233" t="str">
        <f t="shared" si="8"/>
        <v/>
      </c>
      <c r="AO16" s="232" t="str">
        <f>IFERROR(INDEX(V!$R:$R,MATCH(AP16,V!$L:$L,0)),"")</f>
        <v/>
      </c>
      <c r="AP16" s="233" t="str">
        <f t="shared" si="9"/>
        <v/>
      </c>
    </row>
    <row r="17" spans="1:16384" hidden="1" x14ac:dyDescent="0.2">
      <c r="A17" s="389">
        <v>11</v>
      </c>
      <c r="B17" s="357" t="s">
        <v>247</v>
      </c>
      <c r="C17" s="1025"/>
      <c r="D17" s="624" t="s">
        <v>299</v>
      </c>
      <c r="E17" s="624"/>
      <c r="F17" s="625"/>
      <c r="G17" s="390"/>
      <c r="H17" s="624" t="s">
        <v>299</v>
      </c>
      <c r="I17" s="624"/>
      <c r="J17" s="625"/>
      <c r="K17" s="390"/>
      <c r="L17" s="624" t="s">
        <v>299</v>
      </c>
      <c r="M17" s="624"/>
      <c r="N17" s="625"/>
      <c r="O17" s="390"/>
      <c r="P17" s="624" t="s">
        <v>299</v>
      </c>
      <c r="Q17" s="624"/>
      <c r="R17" s="625"/>
      <c r="S17" s="390"/>
      <c r="T17" s="624" t="s">
        <v>299</v>
      </c>
      <c r="U17" s="624"/>
      <c r="V17" s="625"/>
      <c r="W17" s="645">
        <f t="shared" si="0"/>
        <v>0</v>
      </c>
      <c r="X17" s="646"/>
      <c r="Y17" s="646"/>
      <c r="Z17" s="622">
        <f t="shared" si="1"/>
        <v>0</v>
      </c>
      <c r="AA17" s="623" t="s">
        <v>299</v>
      </c>
      <c r="AB17" s="647">
        <f t="shared" si="2"/>
        <v>0</v>
      </c>
      <c r="AC17" s="397">
        <f t="shared" si="3"/>
        <v>0</v>
      </c>
      <c r="AD17" s="231">
        <f t="shared" si="13"/>
        <v>12</v>
      </c>
      <c r="AE17" s="232">
        <f>IFERROR(INDEX(V!$R:$R,MATCH(AF17,V!$L:$L,0)),"")</f>
        <v>12</v>
      </c>
      <c r="AF17" s="233" t="str">
        <f t="shared" si="10"/>
        <v>Liidia Põllu</v>
      </c>
      <c r="AG17" s="232" t="str">
        <f>IFERROR(INDEX(V!$R:$R,MATCH(AH17,V!$L:$L,0)),"")</f>
        <v/>
      </c>
      <c r="AH17" s="233" t="str">
        <f t="shared" si="5"/>
        <v/>
      </c>
      <c r="AI17" s="232" t="str">
        <f>IFERROR(INDEX(V!$R:$R,MATCH(AJ17,V!$L:$L,0)),"")</f>
        <v/>
      </c>
      <c r="AJ17" s="233" t="str">
        <f t="shared" si="6"/>
        <v/>
      </c>
      <c r="AK17" s="232" t="str">
        <f>IFERROR(INDEX(V!$R:$R,MATCH(AL17,V!$L:$L,0)),"")</f>
        <v/>
      </c>
      <c r="AL17" s="233" t="str">
        <f t="shared" si="7"/>
        <v/>
      </c>
      <c r="AM17" s="232" t="str">
        <f>IFERROR(INDEX(V!$R:$R,MATCH(AN17,V!$L:$L,0)),"")</f>
        <v/>
      </c>
      <c r="AN17" s="233" t="str">
        <f t="shared" si="8"/>
        <v/>
      </c>
      <c r="AO17" s="232" t="str">
        <f>IFERROR(INDEX(V!$R:$R,MATCH(AP17,V!$L:$L,0)),"")</f>
        <v/>
      </c>
      <c r="AP17" s="233" t="str">
        <f t="shared" si="9"/>
        <v/>
      </c>
    </row>
    <row r="18" spans="1:16384" hidden="1" x14ac:dyDescent="0.2">
      <c r="A18" s="389">
        <v>12</v>
      </c>
      <c r="B18" s="357" t="s">
        <v>139</v>
      </c>
      <c r="C18" s="1025"/>
      <c r="D18" s="624" t="s">
        <v>299</v>
      </c>
      <c r="E18" s="624"/>
      <c r="F18" s="625"/>
      <c r="G18" s="390"/>
      <c r="H18" s="624" t="s">
        <v>299</v>
      </c>
      <c r="I18" s="624"/>
      <c r="J18" s="625"/>
      <c r="K18" s="390"/>
      <c r="L18" s="624" t="s">
        <v>299</v>
      </c>
      <c r="M18" s="624"/>
      <c r="N18" s="625"/>
      <c r="O18" s="390"/>
      <c r="P18" s="624" t="s">
        <v>299</v>
      </c>
      <c r="Q18" s="624"/>
      <c r="R18" s="625"/>
      <c r="S18" s="390"/>
      <c r="T18" s="624" t="s">
        <v>299</v>
      </c>
      <c r="U18" s="624"/>
      <c r="V18" s="625"/>
      <c r="W18" s="645">
        <f t="shared" si="0"/>
        <v>0</v>
      </c>
      <c r="X18" s="646"/>
      <c r="Y18" s="646"/>
      <c r="Z18" s="622">
        <f t="shared" si="1"/>
        <v>0</v>
      </c>
      <c r="AA18" s="623" t="s">
        <v>299</v>
      </c>
      <c r="AB18" s="647">
        <f t="shared" si="2"/>
        <v>0</v>
      </c>
      <c r="AC18" s="397">
        <f t="shared" si="3"/>
        <v>0</v>
      </c>
      <c r="AD18" s="231">
        <f t="shared" si="13"/>
        <v>136</v>
      </c>
      <c r="AE18" s="232">
        <f>IFERROR(INDEX(V!$R:$R,MATCH(AF18,V!$L:$L,0)),"")</f>
        <v>136</v>
      </c>
      <c r="AF18" s="233" t="str">
        <f t="shared" si="10"/>
        <v>Andrei Grintšak</v>
      </c>
      <c r="AG18" s="232" t="str">
        <f>IFERROR(INDEX(V!$R:$R,MATCH(AH18,V!$L:$L,0)),"")</f>
        <v/>
      </c>
      <c r="AH18" s="233" t="str">
        <f t="shared" si="5"/>
        <v/>
      </c>
      <c r="AI18" s="232" t="str">
        <f>IFERROR(INDEX(V!$R:$R,MATCH(AJ18,V!$L:$L,0)),"")</f>
        <v/>
      </c>
      <c r="AJ18" s="233" t="str">
        <f t="shared" si="6"/>
        <v/>
      </c>
      <c r="AK18" s="232" t="str">
        <f>IFERROR(INDEX(V!$R:$R,MATCH(AL18,V!$L:$L,0)),"")</f>
        <v/>
      </c>
      <c r="AL18" s="233" t="str">
        <f t="shared" si="7"/>
        <v/>
      </c>
      <c r="AM18" s="232" t="str">
        <f>IFERROR(INDEX(V!$R:$R,MATCH(AN18,V!$L:$L,0)),"")</f>
        <v/>
      </c>
      <c r="AN18" s="233" t="str">
        <f t="shared" si="8"/>
        <v/>
      </c>
      <c r="AO18" s="232" t="str">
        <f>IFERROR(INDEX(V!$R:$R,MATCH(AP18,V!$L:$L,0)),"")</f>
        <v/>
      </c>
      <c r="AP18" s="233" t="str">
        <f t="shared" si="9"/>
        <v/>
      </c>
    </row>
    <row r="19" spans="1:16384" x14ac:dyDescent="0.2">
      <c r="A19" s="1024"/>
      <c r="B19" s="1024"/>
      <c r="C19" s="1024"/>
      <c r="D19" s="1024"/>
      <c r="E19" s="1024"/>
      <c r="F19" s="1024"/>
      <c r="G19" s="1024"/>
      <c r="H19" s="1024"/>
      <c r="I19" s="1024"/>
      <c r="J19" s="1024"/>
      <c r="K19" s="1024"/>
      <c r="L19" s="1024"/>
      <c r="M19" s="1024"/>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1024"/>
      <c r="AJ19" s="1024"/>
      <c r="AK19" s="1024"/>
      <c r="AL19" s="1024"/>
      <c r="AM19" s="1024"/>
      <c r="AN19" s="1024"/>
      <c r="AO19" s="1024"/>
      <c r="AP19" s="1024"/>
      <c r="AQ19" s="1024"/>
      <c r="AR19" s="1024"/>
      <c r="AS19" s="1024"/>
      <c r="AT19" s="1024"/>
      <c r="AU19" s="1024"/>
      <c r="AV19" s="1024"/>
      <c r="AW19" s="1024"/>
      <c r="AX19" s="1024"/>
      <c r="AY19" s="1024"/>
      <c r="AZ19" s="1024"/>
      <c r="BA19" s="1024"/>
      <c r="BB19" s="1024"/>
      <c r="BC19" s="1024"/>
      <c r="BD19" s="1024"/>
      <c r="BE19" s="1024"/>
      <c r="BF19" s="1024"/>
      <c r="BG19" s="1024"/>
      <c r="BH19" s="1024"/>
      <c r="BI19" s="1024"/>
      <c r="BJ19" s="1024"/>
      <c r="BK19" s="1024"/>
      <c r="BL19" s="1024"/>
      <c r="BM19" s="1024"/>
      <c r="BN19" s="1024"/>
      <c r="BO19" s="1024"/>
      <c r="BP19" s="1024"/>
      <c r="BQ19" s="1024"/>
      <c r="BR19" s="1024"/>
      <c r="BS19" s="1024"/>
      <c r="BT19" s="1024"/>
      <c r="BU19" s="1024"/>
      <c r="BV19" s="1024"/>
      <c r="BW19" s="1024"/>
      <c r="BX19" s="1024"/>
      <c r="BY19" s="1024"/>
      <c r="BZ19" s="1024"/>
      <c r="CA19" s="1024"/>
      <c r="CB19" s="1024"/>
      <c r="CC19" s="1024"/>
      <c r="CD19" s="1024"/>
      <c r="CE19" s="1024"/>
      <c r="CF19" s="1024"/>
      <c r="CG19" s="1024"/>
      <c r="CH19" s="1024"/>
      <c r="CI19" s="1024"/>
      <c r="CJ19" s="1024"/>
      <c r="CK19" s="1024"/>
      <c r="CL19" s="1024"/>
      <c r="CM19" s="1024"/>
      <c r="CN19" s="1024"/>
      <c r="CO19" s="1024"/>
      <c r="CP19" s="1024"/>
      <c r="CQ19" s="1024"/>
      <c r="CR19" s="1024"/>
      <c r="CS19" s="1024"/>
      <c r="CT19" s="1024"/>
      <c r="CU19" s="1024"/>
      <c r="CV19" s="1024"/>
      <c r="CW19" s="1024"/>
      <c r="CX19" s="1024"/>
      <c r="CY19" s="1024"/>
      <c r="CZ19" s="1024"/>
      <c r="DA19" s="1024"/>
      <c r="DB19" s="1024"/>
      <c r="DC19" s="1024"/>
      <c r="DD19" s="1024"/>
      <c r="DE19" s="1024"/>
      <c r="DF19" s="1024"/>
      <c r="DG19" s="1024"/>
      <c r="DH19" s="1024"/>
      <c r="DI19" s="1024"/>
      <c r="DJ19" s="1024"/>
      <c r="DK19" s="1024"/>
      <c r="DL19" s="1024"/>
      <c r="DM19" s="1024"/>
      <c r="DN19" s="1024"/>
      <c r="DO19" s="1024"/>
      <c r="DP19" s="1024"/>
      <c r="DQ19" s="1024"/>
      <c r="DR19" s="1024"/>
      <c r="DS19" s="1024"/>
      <c r="DT19" s="1024"/>
      <c r="DU19" s="1024"/>
      <c r="DV19" s="1024"/>
      <c r="DW19" s="1024"/>
      <c r="DX19" s="1024"/>
      <c r="DY19" s="1024"/>
      <c r="DZ19" s="1024"/>
      <c r="EA19" s="1024"/>
      <c r="EB19" s="1024"/>
      <c r="EC19" s="1024"/>
      <c r="ED19" s="1024"/>
      <c r="EE19" s="1024"/>
      <c r="EF19" s="1024"/>
      <c r="EG19" s="1024"/>
      <c r="EH19" s="1024"/>
      <c r="EI19" s="1024"/>
      <c r="EJ19" s="1024"/>
      <c r="EK19" s="1024"/>
      <c r="EL19" s="1024"/>
      <c r="EM19" s="1024"/>
      <c r="EN19" s="1024"/>
      <c r="EO19" s="1024"/>
      <c r="EP19" s="1024"/>
      <c r="EQ19" s="1024"/>
      <c r="ER19" s="1024"/>
      <c r="ES19" s="1024"/>
      <c r="ET19" s="1024"/>
      <c r="EU19" s="1024"/>
      <c r="EV19" s="1024"/>
      <c r="EW19" s="1024"/>
      <c r="EX19" s="1024"/>
      <c r="EY19" s="1024"/>
      <c r="EZ19" s="1024"/>
      <c r="FA19" s="1024"/>
      <c r="FB19" s="1024"/>
      <c r="FC19" s="1024"/>
      <c r="FD19" s="1024"/>
      <c r="FE19" s="1024"/>
      <c r="FF19" s="1024"/>
      <c r="FG19" s="1024"/>
      <c r="FH19" s="1024"/>
      <c r="FI19" s="1024"/>
      <c r="FJ19" s="1024"/>
      <c r="FK19" s="1024"/>
      <c r="FL19" s="1024"/>
      <c r="FM19" s="1024"/>
      <c r="FN19" s="1024"/>
      <c r="FO19" s="1024"/>
      <c r="FP19" s="1024"/>
      <c r="FQ19" s="1024"/>
      <c r="FR19" s="1024"/>
      <c r="FS19" s="1024"/>
      <c r="FT19" s="1024"/>
      <c r="FU19" s="1024"/>
      <c r="FV19" s="1024"/>
      <c r="FW19" s="1024"/>
      <c r="FX19" s="1024"/>
      <c r="FY19" s="1024"/>
      <c r="FZ19" s="1024"/>
      <c r="GA19" s="1024"/>
      <c r="GB19" s="1024"/>
      <c r="GC19" s="1024"/>
      <c r="GD19" s="1024"/>
      <c r="GE19" s="1024"/>
      <c r="GF19" s="1024"/>
      <c r="GG19" s="1024"/>
      <c r="GH19" s="1024"/>
      <c r="GI19" s="1024"/>
      <c r="GJ19" s="1024"/>
      <c r="GK19" s="1024"/>
      <c r="GL19" s="1024"/>
      <c r="GM19" s="1024"/>
      <c r="GN19" s="1024"/>
      <c r="GO19" s="1024"/>
      <c r="GP19" s="1024"/>
      <c r="GQ19" s="1024"/>
      <c r="GR19" s="1024"/>
      <c r="GS19" s="1024"/>
      <c r="GT19" s="1024"/>
      <c r="GU19" s="1024"/>
      <c r="GV19" s="1024"/>
      <c r="GW19" s="1024"/>
      <c r="GX19" s="1024"/>
      <c r="GY19" s="1024"/>
      <c r="GZ19" s="1024"/>
      <c r="HA19" s="1024"/>
      <c r="HB19" s="1024"/>
      <c r="HC19" s="1024"/>
      <c r="HD19" s="1024"/>
      <c r="HE19" s="1024"/>
      <c r="HF19" s="1024"/>
      <c r="HG19" s="1024"/>
      <c r="HH19" s="1024"/>
      <c r="HI19" s="1024"/>
      <c r="HJ19" s="1024"/>
      <c r="HK19" s="1024"/>
      <c r="HL19" s="1024"/>
      <c r="HM19" s="1024"/>
      <c r="HN19" s="1024"/>
      <c r="HO19" s="1024"/>
      <c r="HP19" s="1024"/>
      <c r="HQ19" s="1024"/>
      <c r="HR19" s="1024"/>
      <c r="HS19" s="1024"/>
      <c r="HT19" s="1024"/>
      <c r="HU19" s="1024"/>
      <c r="HV19" s="1024"/>
      <c r="HW19" s="1024"/>
      <c r="HX19" s="1024"/>
      <c r="HY19" s="1024"/>
      <c r="HZ19" s="1024"/>
      <c r="IA19" s="1024"/>
      <c r="IB19" s="1024"/>
      <c r="IC19" s="1024"/>
      <c r="ID19" s="1024"/>
      <c r="IE19" s="1024"/>
      <c r="IF19" s="1024"/>
      <c r="IG19" s="1024"/>
      <c r="IH19" s="1024"/>
      <c r="II19" s="1024"/>
      <c r="IJ19" s="1024"/>
      <c r="IK19" s="1024"/>
      <c r="IL19" s="1024"/>
      <c r="IM19" s="1024"/>
      <c r="IN19" s="1024"/>
      <c r="IO19" s="1024"/>
      <c r="IP19" s="1024"/>
      <c r="IQ19" s="1024"/>
      <c r="IR19" s="1024"/>
      <c r="IS19" s="1024"/>
      <c r="IT19" s="1024"/>
      <c r="IU19" s="1024"/>
      <c r="IV19" s="1024"/>
      <c r="IW19" s="1024"/>
      <c r="IX19" s="1024"/>
      <c r="IY19" s="1024"/>
      <c r="IZ19" s="1024"/>
      <c r="JA19" s="1024"/>
      <c r="JB19" s="1024"/>
      <c r="JC19" s="1024"/>
      <c r="JD19" s="1024"/>
      <c r="JE19" s="1024"/>
      <c r="JF19" s="1024"/>
      <c r="JG19" s="1024"/>
      <c r="JH19" s="1024"/>
      <c r="JI19" s="1024"/>
      <c r="JJ19" s="1024"/>
      <c r="JK19" s="1024"/>
      <c r="JL19" s="1024"/>
      <c r="JM19" s="1024"/>
      <c r="JN19" s="1024"/>
      <c r="JO19" s="1024"/>
      <c r="JP19" s="1024"/>
      <c r="JQ19" s="1024"/>
      <c r="JR19" s="1024"/>
      <c r="JS19" s="1024"/>
      <c r="JT19" s="1024"/>
      <c r="JU19" s="1024"/>
      <c r="JV19" s="1024"/>
      <c r="JW19" s="1024"/>
      <c r="JX19" s="1024"/>
      <c r="JY19" s="1024"/>
      <c r="JZ19" s="1024"/>
      <c r="KA19" s="1024"/>
      <c r="KB19" s="1024"/>
      <c r="KC19" s="1024"/>
      <c r="KD19" s="1024"/>
      <c r="KE19" s="1024"/>
      <c r="KF19" s="1024"/>
      <c r="KG19" s="1024"/>
      <c r="KH19" s="1024"/>
      <c r="KI19" s="1024"/>
      <c r="KJ19" s="1024"/>
      <c r="KK19" s="1024"/>
      <c r="KL19" s="1024"/>
      <c r="KM19" s="1024"/>
      <c r="KN19" s="1024"/>
      <c r="KO19" s="1024"/>
      <c r="KP19" s="1024"/>
      <c r="KQ19" s="1024"/>
      <c r="KR19" s="1024"/>
      <c r="KS19" s="1024"/>
      <c r="KT19" s="1024"/>
      <c r="KU19" s="1024"/>
      <c r="KV19" s="1024"/>
      <c r="KW19" s="1024"/>
      <c r="KX19" s="1024"/>
      <c r="KY19" s="1024"/>
      <c r="KZ19" s="1024"/>
      <c r="LA19" s="1024"/>
      <c r="LB19" s="1024"/>
      <c r="LC19" s="1024"/>
      <c r="LD19" s="1024"/>
      <c r="LE19" s="1024"/>
      <c r="LF19" s="1024"/>
      <c r="LG19" s="1024"/>
      <c r="LH19" s="1024"/>
      <c r="LI19" s="1024"/>
      <c r="LJ19" s="1024"/>
      <c r="LK19" s="1024"/>
      <c r="LL19" s="1024"/>
      <c r="LM19" s="1024"/>
      <c r="LN19" s="1024"/>
      <c r="LO19" s="1024"/>
      <c r="LP19" s="1024"/>
      <c r="LQ19" s="1024"/>
      <c r="LR19" s="1024"/>
      <c r="LS19" s="1024"/>
      <c r="LT19" s="1024"/>
      <c r="LU19" s="1024"/>
      <c r="LV19" s="1024"/>
      <c r="LW19" s="1024"/>
      <c r="LX19" s="1024"/>
      <c r="LY19" s="1024"/>
      <c r="LZ19" s="1024"/>
      <c r="MA19" s="1024"/>
      <c r="MB19" s="1024"/>
      <c r="MC19" s="1024"/>
      <c r="MD19" s="1024"/>
      <c r="ME19" s="1024"/>
      <c r="MF19" s="1024"/>
      <c r="MG19" s="1024"/>
      <c r="MH19" s="1024"/>
      <c r="MI19" s="1024"/>
      <c r="MJ19" s="1024"/>
      <c r="MK19" s="1024"/>
      <c r="ML19" s="1024"/>
      <c r="MM19" s="1024"/>
      <c r="MN19" s="1024"/>
      <c r="MO19" s="1024"/>
      <c r="MP19" s="1024"/>
      <c r="MQ19" s="1024"/>
      <c r="MR19" s="1024"/>
      <c r="MS19" s="1024"/>
      <c r="MT19" s="1024"/>
      <c r="MU19" s="1024"/>
      <c r="MV19" s="1024"/>
      <c r="MW19" s="1024"/>
      <c r="MX19" s="1024"/>
      <c r="MY19" s="1024"/>
      <c r="MZ19" s="1024"/>
      <c r="NA19" s="1024"/>
      <c r="NB19" s="1024"/>
      <c r="NC19" s="1024"/>
      <c r="ND19" s="1024"/>
      <c r="NE19" s="1024"/>
      <c r="NF19" s="1024"/>
      <c r="NG19" s="1024"/>
      <c r="NH19" s="1024"/>
      <c r="NI19" s="1024"/>
      <c r="NJ19" s="1024"/>
      <c r="NK19" s="1024"/>
      <c r="NL19" s="1024"/>
      <c r="NM19" s="1024"/>
      <c r="NN19" s="1024"/>
      <c r="NO19" s="1024"/>
      <c r="NP19" s="1024"/>
      <c r="NQ19" s="1024"/>
      <c r="NR19" s="1024"/>
      <c r="NS19" s="1024"/>
      <c r="NT19" s="1024"/>
      <c r="NU19" s="1024"/>
      <c r="NV19" s="1024"/>
      <c r="NW19" s="1024"/>
      <c r="NX19" s="1024"/>
      <c r="NY19" s="1024"/>
      <c r="NZ19" s="1024"/>
      <c r="OA19" s="1024"/>
      <c r="OB19" s="1024"/>
      <c r="OC19" s="1024"/>
      <c r="OD19" s="1024"/>
      <c r="OE19" s="1024"/>
      <c r="OF19" s="1024"/>
      <c r="OG19" s="1024"/>
      <c r="OH19" s="1024"/>
      <c r="OI19" s="1024"/>
      <c r="OJ19" s="1024"/>
      <c r="OK19" s="1024"/>
      <c r="OL19" s="1024"/>
      <c r="OM19" s="1024"/>
      <c r="ON19" s="1024"/>
      <c r="OO19" s="1024"/>
      <c r="OP19" s="1024"/>
      <c r="OQ19" s="1024"/>
      <c r="OR19" s="1024"/>
      <c r="OS19" s="1024"/>
      <c r="OT19" s="1024"/>
      <c r="OU19" s="1024"/>
      <c r="OV19" s="1024"/>
      <c r="OW19" s="1024"/>
      <c r="OX19" s="1024"/>
      <c r="OY19" s="1024"/>
      <c r="OZ19" s="1024"/>
      <c r="PA19" s="1024"/>
      <c r="PB19" s="1024"/>
      <c r="PC19" s="1024"/>
      <c r="PD19" s="1024"/>
      <c r="PE19" s="1024"/>
      <c r="PF19" s="1024"/>
      <c r="PG19" s="1024"/>
      <c r="PH19" s="1024"/>
      <c r="PI19" s="1024"/>
      <c r="PJ19" s="1024"/>
      <c r="PK19" s="1024"/>
      <c r="PL19" s="1024"/>
      <c r="PM19" s="1024"/>
      <c r="PN19" s="1024"/>
      <c r="PO19" s="1024"/>
      <c r="PP19" s="1024"/>
      <c r="PQ19" s="1024"/>
      <c r="PR19" s="1024"/>
      <c r="PS19" s="1024"/>
      <c r="PT19" s="1024"/>
      <c r="PU19" s="1024"/>
      <c r="PV19" s="1024"/>
      <c r="PW19" s="1024"/>
      <c r="PX19" s="1024"/>
      <c r="PY19" s="1024"/>
      <c r="PZ19" s="1024"/>
      <c r="QA19" s="1024"/>
      <c r="QB19" s="1024"/>
      <c r="QC19" s="1024"/>
      <c r="QD19" s="1024"/>
      <c r="QE19" s="1024"/>
      <c r="QF19" s="1024"/>
      <c r="QG19" s="1024"/>
      <c r="QH19" s="1024"/>
      <c r="QI19" s="1024"/>
      <c r="QJ19" s="1024"/>
      <c r="QK19" s="1024"/>
      <c r="QL19" s="1024"/>
      <c r="QM19" s="1024"/>
      <c r="QN19" s="1024"/>
      <c r="QO19" s="1024"/>
      <c r="QP19" s="1024"/>
      <c r="QQ19" s="1024"/>
      <c r="QR19" s="1024"/>
      <c r="QS19" s="1024"/>
      <c r="QT19" s="1024"/>
      <c r="QU19" s="1024"/>
      <c r="QV19" s="1024"/>
      <c r="QW19" s="1024"/>
      <c r="QX19" s="1024"/>
      <c r="QY19" s="1024"/>
      <c r="QZ19" s="1024"/>
      <c r="RA19" s="1024"/>
      <c r="RB19" s="1024"/>
      <c r="RC19" s="1024"/>
      <c r="RD19" s="1024"/>
      <c r="RE19" s="1024"/>
      <c r="RF19" s="1024"/>
      <c r="RG19" s="1024"/>
      <c r="RH19" s="1024"/>
      <c r="RI19" s="1024"/>
      <c r="RJ19" s="1024"/>
      <c r="RK19" s="1024"/>
      <c r="RL19" s="1024"/>
      <c r="RM19" s="1024"/>
      <c r="RN19" s="1024"/>
      <c r="RO19" s="1024"/>
      <c r="RP19" s="1024"/>
      <c r="RQ19" s="1024"/>
      <c r="RR19" s="1024"/>
      <c r="RS19" s="1024"/>
      <c r="RT19" s="1024"/>
      <c r="RU19" s="1024"/>
      <c r="RV19" s="1024"/>
      <c r="RW19" s="1024"/>
      <c r="RX19" s="1024"/>
      <c r="RY19" s="1024"/>
      <c r="RZ19" s="1024"/>
      <c r="SA19" s="1024"/>
      <c r="SB19" s="1024"/>
      <c r="SC19" s="1024"/>
      <c r="SD19" s="1024"/>
      <c r="SE19" s="1024"/>
      <c r="SF19" s="1024"/>
      <c r="SG19" s="1024"/>
      <c r="SH19" s="1024"/>
      <c r="SI19" s="1024"/>
      <c r="SJ19" s="1024"/>
      <c r="SK19" s="1024"/>
      <c r="SL19" s="1024"/>
      <c r="SM19" s="1024"/>
      <c r="SN19" s="1024"/>
      <c r="SO19" s="1024"/>
      <c r="SP19" s="1024"/>
      <c r="SQ19" s="1024"/>
      <c r="SR19" s="1024"/>
      <c r="SS19" s="1024"/>
      <c r="ST19" s="1024"/>
      <c r="SU19" s="1024"/>
      <c r="SV19" s="1024"/>
      <c r="SW19" s="1024"/>
      <c r="SX19" s="1024"/>
      <c r="SY19" s="1024"/>
      <c r="SZ19" s="1024"/>
      <c r="TA19" s="1024"/>
      <c r="TB19" s="1024"/>
      <c r="TC19" s="1024"/>
      <c r="TD19" s="1024"/>
      <c r="TE19" s="1024"/>
      <c r="TF19" s="1024"/>
      <c r="TG19" s="1024"/>
      <c r="TH19" s="1024"/>
      <c r="TI19" s="1024"/>
      <c r="TJ19" s="1024"/>
      <c r="TK19" s="1024"/>
      <c r="TL19" s="1024"/>
      <c r="TM19" s="1024"/>
      <c r="TN19" s="1024"/>
      <c r="TO19" s="1024"/>
      <c r="TP19" s="1024"/>
      <c r="TQ19" s="1024"/>
      <c r="TR19" s="1024"/>
      <c r="TS19" s="1024"/>
      <c r="TT19" s="1024"/>
      <c r="TU19" s="1024"/>
      <c r="TV19" s="1024"/>
      <c r="TW19" s="1024"/>
      <c r="TX19" s="1024"/>
      <c r="TY19" s="1024"/>
      <c r="TZ19" s="1024"/>
      <c r="UA19" s="1024"/>
      <c r="UB19" s="1024"/>
      <c r="UC19" s="1024"/>
      <c r="UD19" s="1024"/>
      <c r="UE19" s="1024"/>
      <c r="UF19" s="1024"/>
      <c r="UG19" s="1024"/>
      <c r="UH19" s="1024"/>
      <c r="UI19" s="1024"/>
      <c r="UJ19" s="1024"/>
      <c r="UK19" s="1024"/>
      <c r="UL19" s="1024"/>
      <c r="UM19" s="1024"/>
      <c r="UN19" s="1024"/>
      <c r="UO19" s="1024"/>
      <c r="UP19" s="1024"/>
      <c r="UQ19" s="1024"/>
      <c r="UR19" s="1024"/>
      <c r="US19" s="1024"/>
      <c r="UT19" s="1024"/>
      <c r="UU19" s="1024"/>
      <c r="UV19" s="1024"/>
      <c r="UW19" s="1024"/>
      <c r="UX19" s="1024"/>
      <c r="UY19" s="1024"/>
      <c r="UZ19" s="1024"/>
      <c r="VA19" s="1024"/>
      <c r="VB19" s="1024"/>
      <c r="VC19" s="1024"/>
      <c r="VD19" s="1024"/>
      <c r="VE19" s="1024"/>
      <c r="VF19" s="1024"/>
      <c r="VG19" s="1024"/>
      <c r="VH19" s="1024"/>
      <c r="VI19" s="1024"/>
      <c r="VJ19" s="1024"/>
      <c r="VK19" s="1024"/>
      <c r="VL19" s="1024"/>
      <c r="VM19" s="1024"/>
      <c r="VN19" s="1024"/>
      <c r="VO19" s="1024"/>
      <c r="VP19" s="1024"/>
      <c r="VQ19" s="1024"/>
      <c r="VR19" s="1024"/>
      <c r="VS19" s="1024"/>
      <c r="VT19" s="1024"/>
      <c r="VU19" s="1024"/>
      <c r="VV19" s="1024"/>
      <c r="VW19" s="1024"/>
      <c r="VX19" s="1024"/>
      <c r="VY19" s="1024"/>
      <c r="VZ19" s="1024"/>
      <c r="WA19" s="1024"/>
      <c r="WB19" s="1024"/>
      <c r="WC19" s="1024"/>
      <c r="WD19" s="1024"/>
      <c r="WE19" s="1024"/>
      <c r="WF19" s="1024"/>
      <c r="WG19" s="1024"/>
      <c r="WH19" s="1024"/>
      <c r="WI19" s="1024"/>
      <c r="WJ19" s="1024"/>
      <c r="WK19" s="1024"/>
      <c r="WL19" s="1024"/>
      <c r="WM19" s="1024"/>
      <c r="WN19" s="1024"/>
      <c r="WO19" s="1024"/>
      <c r="WP19" s="1024"/>
      <c r="WQ19" s="1024"/>
      <c r="WR19" s="1024"/>
      <c r="WS19" s="1024"/>
      <c r="WT19" s="1024"/>
      <c r="WU19" s="1024"/>
      <c r="WV19" s="1024"/>
      <c r="WW19" s="1024"/>
      <c r="WX19" s="1024"/>
      <c r="WY19" s="1024"/>
      <c r="WZ19" s="1024"/>
      <c r="XA19" s="1024"/>
      <c r="XB19" s="1024"/>
      <c r="XC19" s="1024"/>
      <c r="XD19" s="1024"/>
      <c r="XE19" s="1024"/>
      <c r="XF19" s="1024"/>
      <c r="XG19" s="1024"/>
      <c r="XH19" s="1024"/>
      <c r="XI19" s="1024"/>
      <c r="XJ19" s="1024"/>
      <c r="XK19" s="1024"/>
      <c r="XL19" s="1024"/>
      <c r="XM19" s="1024"/>
      <c r="XN19" s="1024"/>
      <c r="XO19" s="1024"/>
      <c r="XP19" s="1024"/>
      <c r="XQ19" s="1024"/>
      <c r="XR19" s="1024"/>
      <c r="XS19" s="1024"/>
      <c r="XT19" s="1024"/>
      <c r="XU19" s="1024"/>
      <c r="XV19" s="1024"/>
      <c r="XW19" s="1024"/>
      <c r="XX19" s="1024"/>
      <c r="XY19" s="1024"/>
      <c r="XZ19" s="1024"/>
      <c r="YA19" s="1024"/>
      <c r="YB19" s="1024"/>
      <c r="YC19" s="1024"/>
      <c r="YD19" s="1024"/>
      <c r="YE19" s="1024"/>
      <c r="YF19" s="1024"/>
      <c r="YG19" s="1024"/>
      <c r="YH19" s="1024"/>
      <c r="YI19" s="1024"/>
      <c r="YJ19" s="1024"/>
      <c r="YK19" s="1024"/>
      <c r="YL19" s="1024"/>
      <c r="YM19" s="1024"/>
      <c r="YN19" s="1024"/>
      <c r="YO19" s="1024"/>
      <c r="YP19" s="1024"/>
      <c r="YQ19" s="1024"/>
      <c r="YR19" s="1024"/>
      <c r="YS19" s="1024"/>
      <c r="YT19" s="1024"/>
      <c r="YU19" s="1024"/>
      <c r="YV19" s="1024"/>
      <c r="YW19" s="1024"/>
      <c r="YX19" s="1024"/>
      <c r="YY19" s="1024"/>
      <c r="YZ19" s="1024"/>
      <c r="ZA19" s="1024"/>
      <c r="ZB19" s="1024"/>
      <c r="ZC19" s="1024"/>
      <c r="ZD19" s="1024"/>
      <c r="ZE19" s="1024"/>
      <c r="ZF19" s="1024"/>
      <c r="ZG19" s="1024"/>
      <c r="ZH19" s="1024"/>
      <c r="ZI19" s="1024"/>
      <c r="ZJ19" s="1024"/>
      <c r="ZK19" s="1024"/>
      <c r="ZL19" s="1024"/>
      <c r="ZM19" s="1024"/>
      <c r="ZN19" s="1024"/>
      <c r="ZO19" s="1024"/>
      <c r="ZP19" s="1024"/>
      <c r="ZQ19" s="1024"/>
      <c r="ZR19" s="1024"/>
      <c r="ZS19" s="1024"/>
      <c r="ZT19" s="1024"/>
      <c r="ZU19" s="1024"/>
      <c r="ZV19" s="1024"/>
      <c r="ZW19" s="1024"/>
      <c r="ZX19" s="1024"/>
      <c r="ZY19" s="1024"/>
      <c r="ZZ19" s="1024"/>
      <c r="AAA19" s="1024"/>
      <c r="AAB19" s="1024"/>
      <c r="AAC19" s="1024"/>
      <c r="AAD19" s="1024"/>
      <c r="AAE19" s="1024"/>
      <c r="AAF19" s="1024"/>
      <c r="AAG19" s="1024"/>
      <c r="AAH19" s="1024"/>
      <c r="AAI19" s="1024"/>
      <c r="AAJ19" s="1024"/>
      <c r="AAK19" s="1024"/>
      <c r="AAL19" s="1024"/>
      <c r="AAM19" s="1024"/>
      <c r="AAN19" s="1024"/>
      <c r="AAO19" s="1024"/>
      <c r="AAP19" s="1024"/>
      <c r="AAQ19" s="1024"/>
      <c r="AAR19" s="1024"/>
      <c r="AAS19" s="1024"/>
      <c r="AAT19" s="1024"/>
      <c r="AAU19" s="1024"/>
      <c r="AAV19" s="1024"/>
      <c r="AAW19" s="1024"/>
      <c r="AAX19" s="1024"/>
      <c r="AAY19" s="1024"/>
      <c r="AAZ19" s="1024"/>
      <c r="ABA19" s="1024"/>
      <c r="ABB19" s="1024"/>
      <c r="ABC19" s="1024"/>
      <c r="ABD19" s="1024"/>
      <c r="ABE19" s="1024"/>
      <c r="ABF19" s="1024"/>
      <c r="ABG19" s="1024"/>
      <c r="ABH19" s="1024"/>
      <c r="ABI19" s="1024"/>
      <c r="ABJ19" s="1024"/>
      <c r="ABK19" s="1024"/>
      <c r="ABL19" s="1024"/>
      <c r="ABM19" s="1024"/>
      <c r="ABN19" s="1024"/>
      <c r="ABO19" s="1024"/>
      <c r="ABP19" s="1024"/>
      <c r="ABQ19" s="1024"/>
      <c r="ABR19" s="1024"/>
      <c r="ABS19" s="1024"/>
      <c r="ABT19" s="1024"/>
      <c r="ABU19" s="1024"/>
      <c r="ABV19" s="1024"/>
      <c r="ABW19" s="1024"/>
      <c r="ABX19" s="1024"/>
      <c r="ABY19" s="1024"/>
      <c r="ABZ19" s="1024"/>
      <c r="ACA19" s="1024"/>
      <c r="ACB19" s="1024"/>
      <c r="ACC19" s="1024"/>
      <c r="ACD19" s="1024"/>
      <c r="ACE19" s="1024"/>
      <c r="ACF19" s="1024"/>
      <c r="ACG19" s="1024"/>
      <c r="ACH19" s="1024"/>
      <c r="ACI19" s="1024"/>
      <c r="ACJ19" s="1024"/>
      <c r="ACK19" s="1024"/>
      <c r="ACL19" s="1024"/>
      <c r="ACM19" s="1024"/>
      <c r="ACN19" s="1024"/>
      <c r="ACO19" s="1024"/>
      <c r="ACP19" s="1024"/>
      <c r="ACQ19" s="1024"/>
      <c r="ACR19" s="1024"/>
      <c r="ACS19" s="1024"/>
      <c r="ACT19" s="1024"/>
      <c r="ACU19" s="1024"/>
      <c r="ACV19" s="1024"/>
      <c r="ACW19" s="1024"/>
      <c r="ACX19" s="1024"/>
      <c r="ACY19" s="1024"/>
      <c r="ACZ19" s="1024"/>
      <c r="ADA19" s="1024"/>
      <c r="ADB19" s="1024"/>
      <c r="ADC19" s="1024"/>
      <c r="ADD19" s="1024"/>
      <c r="ADE19" s="1024"/>
      <c r="ADF19" s="1024"/>
      <c r="ADG19" s="1024"/>
      <c r="ADH19" s="1024"/>
      <c r="ADI19" s="1024"/>
      <c r="ADJ19" s="1024"/>
      <c r="ADK19" s="1024"/>
      <c r="ADL19" s="1024"/>
      <c r="ADM19" s="1024"/>
      <c r="ADN19" s="1024"/>
      <c r="ADO19" s="1024"/>
      <c r="ADP19" s="1024"/>
      <c r="ADQ19" s="1024"/>
      <c r="ADR19" s="1024"/>
      <c r="ADS19" s="1024"/>
      <c r="ADT19" s="1024"/>
      <c r="ADU19" s="1024"/>
      <c r="ADV19" s="1024"/>
      <c r="ADW19" s="1024"/>
      <c r="ADX19" s="1024"/>
      <c r="ADY19" s="1024"/>
      <c r="ADZ19" s="1024"/>
      <c r="AEA19" s="1024"/>
      <c r="AEB19" s="1024"/>
      <c r="AEC19" s="1024"/>
      <c r="AED19" s="1024"/>
      <c r="AEE19" s="1024"/>
      <c r="AEF19" s="1024"/>
      <c r="AEG19" s="1024"/>
      <c r="AEH19" s="1024"/>
      <c r="AEI19" s="1024"/>
      <c r="AEJ19" s="1024"/>
      <c r="AEK19" s="1024"/>
      <c r="AEL19" s="1024"/>
      <c r="AEM19" s="1024"/>
      <c r="AEN19" s="1024"/>
      <c r="AEO19" s="1024"/>
      <c r="AEP19" s="1024"/>
      <c r="AEQ19" s="1024"/>
      <c r="AER19" s="1024"/>
      <c r="AES19" s="1024"/>
      <c r="AET19" s="1024"/>
      <c r="AEU19" s="1024"/>
      <c r="AEV19" s="1024"/>
      <c r="AEW19" s="1024"/>
      <c r="AEX19" s="1024"/>
      <c r="AEY19" s="1024"/>
      <c r="AEZ19" s="1024"/>
      <c r="AFA19" s="1024"/>
      <c r="AFB19" s="1024"/>
      <c r="AFC19" s="1024"/>
      <c r="AFD19" s="1024"/>
      <c r="AFE19" s="1024"/>
      <c r="AFF19" s="1024"/>
      <c r="AFG19" s="1024"/>
      <c r="AFH19" s="1024"/>
      <c r="AFI19" s="1024"/>
      <c r="AFJ19" s="1024"/>
      <c r="AFK19" s="1024"/>
      <c r="AFL19" s="1024"/>
      <c r="AFM19" s="1024"/>
      <c r="AFN19" s="1024"/>
      <c r="AFO19" s="1024"/>
      <c r="AFP19" s="1024"/>
      <c r="AFQ19" s="1024"/>
      <c r="AFR19" s="1024"/>
      <c r="AFS19" s="1024"/>
      <c r="AFT19" s="1024"/>
      <c r="AFU19" s="1024"/>
      <c r="AFV19" s="1024"/>
      <c r="AFW19" s="1024"/>
      <c r="AFX19" s="1024"/>
      <c r="AFY19" s="1024"/>
      <c r="AFZ19" s="1024"/>
      <c r="AGA19" s="1024"/>
      <c r="AGB19" s="1024"/>
      <c r="AGC19" s="1024"/>
      <c r="AGD19" s="1024"/>
      <c r="AGE19" s="1024"/>
      <c r="AGF19" s="1024"/>
      <c r="AGG19" s="1024"/>
      <c r="AGH19" s="1024"/>
      <c r="AGI19" s="1024"/>
      <c r="AGJ19" s="1024"/>
      <c r="AGK19" s="1024"/>
      <c r="AGL19" s="1024"/>
      <c r="AGM19" s="1024"/>
      <c r="AGN19" s="1024"/>
      <c r="AGO19" s="1024"/>
      <c r="AGP19" s="1024"/>
      <c r="AGQ19" s="1024"/>
      <c r="AGR19" s="1024"/>
      <c r="AGS19" s="1024"/>
      <c r="AGT19" s="1024"/>
      <c r="AGU19" s="1024"/>
      <c r="AGV19" s="1024"/>
      <c r="AGW19" s="1024"/>
      <c r="AGX19" s="1024"/>
      <c r="AGY19" s="1024"/>
      <c r="AGZ19" s="1024"/>
      <c r="AHA19" s="1024"/>
      <c r="AHB19" s="1024"/>
      <c r="AHC19" s="1024"/>
      <c r="AHD19" s="1024"/>
      <c r="AHE19" s="1024"/>
      <c r="AHF19" s="1024"/>
      <c r="AHG19" s="1024"/>
      <c r="AHH19" s="1024"/>
      <c r="AHI19" s="1024"/>
      <c r="AHJ19" s="1024"/>
      <c r="AHK19" s="1024"/>
      <c r="AHL19" s="1024"/>
      <c r="AHM19" s="1024"/>
      <c r="AHN19" s="1024"/>
      <c r="AHO19" s="1024"/>
      <c r="AHP19" s="1024"/>
      <c r="AHQ19" s="1024"/>
      <c r="AHR19" s="1024"/>
      <c r="AHS19" s="1024"/>
      <c r="AHT19" s="1024"/>
      <c r="AHU19" s="1024"/>
      <c r="AHV19" s="1024"/>
      <c r="AHW19" s="1024"/>
      <c r="AHX19" s="1024"/>
      <c r="AHY19" s="1024"/>
      <c r="AHZ19" s="1024"/>
      <c r="AIA19" s="1024"/>
      <c r="AIB19" s="1024"/>
      <c r="AIC19" s="1024"/>
      <c r="AID19" s="1024"/>
      <c r="AIE19" s="1024"/>
      <c r="AIF19" s="1024"/>
      <c r="AIG19" s="1024"/>
      <c r="AIH19" s="1024"/>
      <c r="AII19" s="1024"/>
      <c r="AIJ19" s="1024"/>
      <c r="AIK19" s="1024"/>
      <c r="AIL19" s="1024"/>
      <c r="AIM19" s="1024"/>
      <c r="AIN19" s="1024"/>
      <c r="AIO19" s="1024"/>
      <c r="AIP19" s="1024"/>
      <c r="AIQ19" s="1024"/>
      <c r="AIR19" s="1024"/>
      <c r="AIS19" s="1024"/>
      <c r="AIT19" s="1024"/>
      <c r="AIU19" s="1024"/>
      <c r="AIV19" s="1024"/>
      <c r="AIW19" s="1024"/>
      <c r="AIX19" s="1024"/>
      <c r="AIY19" s="1024"/>
      <c r="AIZ19" s="1024"/>
      <c r="AJA19" s="1024"/>
      <c r="AJB19" s="1024"/>
      <c r="AJC19" s="1024"/>
      <c r="AJD19" s="1024"/>
      <c r="AJE19" s="1024"/>
      <c r="AJF19" s="1024"/>
      <c r="AJG19" s="1024"/>
      <c r="AJH19" s="1024"/>
      <c r="AJI19" s="1024"/>
      <c r="AJJ19" s="1024"/>
      <c r="AJK19" s="1024"/>
      <c r="AJL19" s="1024"/>
      <c r="AJM19" s="1024"/>
      <c r="AJN19" s="1024"/>
      <c r="AJO19" s="1024"/>
      <c r="AJP19" s="1024"/>
      <c r="AJQ19" s="1024"/>
      <c r="AJR19" s="1024"/>
      <c r="AJS19" s="1024"/>
      <c r="AJT19" s="1024"/>
      <c r="AJU19" s="1024"/>
      <c r="AJV19" s="1024"/>
      <c r="AJW19" s="1024"/>
      <c r="AJX19" s="1024"/>
      <c r="AJY19" s="1024"/>
      <c r="AJZ19" s="1024"/>
      <c r="AKA19" s="1024"/>
      <c r="AKB19" s="1024"/>
      <c r="AKC19" s="1024"/>
      <c r="AKD19" s="1024"/>
      <c r="AKE19" s="1024"/>
      <c r="AKF19" s="1024"/>
      <c r="AKG19" s="1024"/>
      <c r="AKH19" s="1024"/>
      <c r="AKI19" s="1024"/>
      <c r="AKJ19" s="1024"/>
      <c r="AKK19" s="1024"/>
      <c r="AKL19" s="1024"/>
      <c r="AKM19" s="1024"/>
      <c r="AKN19" s="1024"/>
      <c r="AKO19" s="1024"/>
      <c r="AKP19" s="1024"/>
      <c r="AKQ19" s="1024"/>
      <c r="AKR19" s="1024"/>
      <c r="AKS19" s="1024"/>
      <c r="AKT19" s="1024"/>
      <c r="AKU19" s="1024"/>
      <c r="AKV19" s="1024"/>
      <c r="AKW19" s="1024"/>
      <c r="AKX19" s="1024"/>
      <c r="AKY19" s="1024"/>
      <c r="AKZ19" s="1024"/>
      <c r="ALA19" s="1024"/>
      <c r="ALB19" s="1024"/>
      <c r="ALC19" s="1024"/>
      <c r="ALD19" s="1024"/>
      <c r="ALE19" s="1024"/>
      <c r="ALF19" s="1024"/>
      <c r="ALG19" s="1024"/>
      <c r="ALH19" s="1024"/>
      <c r="ALI19" s="1024"/>
      <c r="ALJ19" s="1024"/>
      <c r="ALK19" s="1024"/>
      <c r="ALL19" s="1024"/>
      <c r="ALM19" s="1024"/>
      <c r="ALN19" s="1024"/>
      <c r="ALO19" s="1024"/>
      <c r="ALP19" s="1024"/>
      <c r="ALQ19" s="1024"/>
      <c r="ALR19" s="1024"/>
      <c r="ALS19" s="1024"/>
      <c r="ALT19" s="1024"/>
      <c r="ALU19" s="1024"/>
      <c r="ALV19" s="1024"/>
      <c r="ALW19" s="1024"/>
      <c r="ALX19" s="1024"/>
      <c r="ALY19" s="1024"/>
      <c r="ALZ19" s="1024"/>
      <c r="AMA19" s="1024"/>
      <c r="AMB19" s="1024"/>
      <c r="AMC19" s="1024"/>
      <c r="AMD19" s="1024"/>
      <c r="AME19" s="1024"/>
      <c r="AMF19" s="1024"/>
      <c r="AMG19" s="1024"/>
      <c r="AMH19" s="1024"/>
      <c r="AMI19" s="1024"/>
      <c r="AMJ19" s="1024"/>
      <c r="AMK19" s="1024"/>
      <c r="AML19" s="1024"/>
      <c r="AMM19" s="1024"/>
      <c r="AMN19" s="1024"/>
      <c r="AMO19" s="1024"/>
      <c r="AMP19" s="1024"/>
      <c r="AMQ19" s="1024"/>
      <c r="AMR19" s="1024"/>
      <c r="AMS19" s="1024"/>
      <c r="AMT19" s="1024"/>
      <c r="AMU19" s="1024"/>
      <c r="AMV19" s="1024"/>
      <c r="AMW19" s="1024"/>
      <c r="AMX19" s="1024"/>
      <c r="AMY19" s="1024"/>
      <c r="AMZ19" s="1024"/>
      <c r="ANA19" s="1024"/>
      <c r="ANB19" s="1024"/>
      <c r="ANC19" s="1024"/>
      <c r="AND19" s="1024"/>
      <c r="ANE19" s="1024"/>
      <c r="ANF19" s="1024"/>
      <c r="ANG19" s="1024"/>
      <c r="ANH19" s="1024"/>
      <c r="ANI19" s="1024"/>
      <c r="ANJ19" s="1024"/>
      <c r="ANK19" s="1024"/>
      <c r="ANL19" s="1024"/>
      <c r="ANM19" s="1024"/>
      <c r="ANN19" s="1024"/>
      <c r="ANO19" s="1024"/>
      <c r="ANP19" s="1024"/>
      <c r="ANQ19" s="1024"/>
      <c r="ANR19" s="1024"/>
      <c r="ANS19" s="1024"/>
      <c r="ANT19" s="1024"/>
      <c r="ANU19" s="1024"/>
      <c r="ANV19" s="1024"/>
      <c r="ANW19" s="1024"/>
      <c r="ANX19" s="1024"/>
      <c r="ANY19" s="1024"/>
      <c r="ANZ19" s="1024"/>
      <c r="AOA19" s="1024"/>
      <c r="AOB19" s="1024"/>
      <c r="AOC19" s="1024"/>
      <c r="AOD19" s="1024"/>
      <c r="AOE19" s="1024"/>
      <c r="AOF19" s="1024"/>
      <c r="AOG19" s="1024"/>
      <c r="AOH19" s="1024"/>
      <c r="AOI19" s="1024"/>
      <c r="AOJ19" s="1024"/>
      <c r="AOK19" s="1024"/>
      <c r="AOL19" s="1024"/>
      <c r="AOM19" s="1024"/>
      <c r="AON19" s="1024"/>
      <c r="AOO19" s="1024"/>
      <c r="AOP19" s="1024"/>
      <c r="AOQ19" s="1024"/>
      <c r="AOR19" s="1024"/>
      <c r="AOS19" s="1024"/>
      <c r="AOT19" s="1024"/>
      <c r="AOU19" s="1024"/>
      <c r="AOV19" s="1024"/>
      <c r="AOW19" s="1024"/>
      <c r="AOX19" s="1024"/>
      <c r="AOY19" s="1024"/>
      <c r="AOZ19" s="1024"/>
      <c r="APA19" s="1024"/>
      <c r="APB19" s="1024"/>
      <c r="APC19" s="1024"/>
      <c r="APD19" s="1024"/>
      <c r="APE19" s="1024"/>
      <c r="APF19" s="1024"/>
      <c r="APG19" s="1024"/>
      <c r="APH19" s="1024"/>
      <c r="API19" s="1024"/>
      <c r="APJ19" s="1024"/>
      <c r="APK19" s="1024"/>
      <c r="APL19" s="1024"/>
      <c r="APM19" s="1024"/>
      <c r="APN19" s="1024"/>
      <c r="APO19" s="1024"/>
      <c r="APP19" s="1024"/>
      <c r="APQ19" s="1024"/>
      <c r="APR19" s="1024"/>
      <c r="APS19" s="1024"/>
      <c r="APT19" s="1024"/>
      <c r="APU19" s="1024"/>
      <c r="APV19" s="1024"/>
      <c r="APW19" s="1024"/>
      <c r="APX19" s="1024"/>
      <c r="APY19" s="1024"/>
      <c r="APZ19" s="1024"/>
      <c r="AQA19" s="1024"/>
      <c r="AQB19" s="1024"/>
      <c r="AQC19" s="1024"/>
      <c r="AQD19" s="1024"/>
      <c r="AQE19" s="1024"/>
      <c r="AQF19" s="1024"/>
      <c r="AQG19" s="1024"/>
      <c r="AQH19" s="1024"/>
      <c r="AQI19" s="1024"/>
      <c r="AQJ19" s="1024"/>
      <c r="AQK19" s="1024"/>
      <c r="AQL19" s="1024"/>
      <c r="AQM19" s="1024"/>
      <c r="AQN19" s="1024"/>
      <c r="AQO19" s="1024"/>
      <c r="AQP19" s="1024"/>
      <c r="AQQ19" s="1024"/>
      <c r="AQR19" s="1024"/>
      <c r="AQS19" s="1024"/>
      <c r="AQT19" s="1024"/>
      <c r="AQU19" s="1024"/>
      <c r="AQV19" s="1024"/>
      <c r="AQW19" s="1024"/>
      <c r="AQX19" s="1024"/>
      <c r="AQY19" s="1024"/>
      <c r="AQZ19" s="1024"/>
      <c r="ARA19" s="1024"/>
      <c r="ARB19" s="1024"/>
      <c r="ARC19" s="1024"/>
      <c r="ARD19" s="1024"/>
      <c r="ARE19" s="1024"/>
      <c r="ARF19" s="1024"/>
      <c r="ARG19" s="1024"/>
      <c r="ARH19" s="1024"/>
      <c r="ARI19" s="1024"/>
      <c r="ARJ19" s="1024"/>
      <c r="ARK19" s="1024"/>
      <c r="ARL19" s="1024"/>
      <c r="ARM19" s="1024"/>
      <c r="ARN19" s="1024"/>
      <c r="ARO19" s="1024"/>
      <c r="ARP19" s="1024"/>
      <c r="ARQ19" s="1024"/>
      <c r="ARR19" s="1024"/>
      <c r="ARS19" s="1024"/>
      <c r="ART19" s="1024"/>
      <c r="ARU19" s="1024"/>
      <c r="ARV19" s="1024"/>
      <c r="ARW19" s="1024"/>
      <c r="ARX19" s="1024"/>
      <c r="ARY19" s="1024"/>
      <c r="ARZ19" s="1024"/>
      <c r="ASA19" s="1024"/>
      <c r="ASB19" s="1024"/>
      <c r="ASC19" s="1024"/>
      <c r="ASD19" s="1024"/>
      <c r="ASE19" s="1024"/>
      <c r="ASF19" s="1024"/>
      <c r="ASG19" s="1024"/>
      <c r="ASH19" s="1024"/>
      <c r="ASI19" s="1024"/>
      <c r="ASJ19" s="1024"/>
      <c r="ASK19" s="1024"/>
      <c r="ASL19" s="1024"/>
      <c r="ASM19" s="1024"/>
      <c r="ASN19" s="1024"/>
      <c r="ASO19" s="1024"/>
      <c r="ASP19" s="1024"/>
      <c r="ASQ19" s="1024"/>
      <c r="ASR19" s="1024"/>
      <c r="ASS19" s="1024"/>
      <c r="AST19" s="1024"/>
      <c r="ASU19" s="1024"/>
      <c r="ASV19" s="1024"/>
      <c r="ASW19" s="1024"/>
      <c r="ASX19" s="1024"/>
      <c r="ASY19" s="1024"/>
      <c r="ASZ19" s="1024"/>
      <c r="ATA19" s="1024"/>
      <c r="ATB19" s="1024"/>
      <c r="ATC19" s="1024"/>
      <c r="ATD19" s="1024"/>
      <c r="ATE19" s="1024"/>
      <c r="ATF19" s="1024"/>
      <c r="ATG19" s="1024"/>
      <c r="ATH19" s="1024"/>
      <c r="ATI19" s="1024"/>
      <c r="ATJ19" s="1024"/>
      <c r="ATK19" s="1024"/>
      <c r="ATL19" s="1024"/>
      <c r="ATM19" s="1024"/>
      <c r="ATN19" s="1024"/>
      <c r="ATO19" s="1024"/>
      <c r="ATP19" s="1024"/>
      <c r="ATQ19" s="1024"/>
      <c r="ATR19" s="1024"/>
      <c r="ATS19" s="1024"/>
      <c r="ATT19" s="1024"/>
      <c r="ATU19" s="1024"/>
      <c r="ATV19" s="1024"/>
      <c r="ATW19" s="1024"/>
      <c r="ATX19" s="1024"/>
      <c r="ATY19" s="1024"/>
      <c r="ATZ19" s="1024"/>
      <c r="AUA19" s="1024"/>
      <c r="AUB19" s="1024"/>
      <c r="AUC19" s="1024"/>
      <c r="AUD19" s="1024"/>
      <c r="AUE19" s="1024"/>
      <c r="AUF19" s="1024"/>
      <c r="AUG19" s="1024"/>
      <c r="AUH19" s="1024"/>
      <c r="AUI19" s="1024"/>
      <c r="AUJ19" s="1024"/>
      <c r="AUK19" s="1024"/>
      <c r="AUL19" s="1024"/>
      <c r="AUM19" s="1024"/>
      <c r="AUN19" s="1024"/>
      <c r="AUO19" s="1024"/>
      <c r="AUP19" s="1024"/>
      <c r="AUQ19" s="1024"/>
      <c r="AUR19" s="1024"/>
      <c r="AUS19" s="1024"/>
      <c r="AUT19" s="1024"/>
      <c r="AUU19" s="1024"/>
      <c r="AUV19" s="1024"/>
      <c r="AUW19" s="1024"/>
      <c r="AUX19" s="1024"/>
      <c r="AUY19" s="1024"/>
      <c r="AUZ19" s="1024"/>
      <c r="AVA19" s="1024"/>
      <c r="AVB19" s="1024"/>
      <c r="AVC19" s="1024"/>
      <c r="AVD19" s="1024"/>
      <c r="AVE19" s="1024"/>
      <c r="AVF19" s="1024"/>
      <c r="AVG19" s="1024"/>
      <c r="AVH19" s="1024"/>
      <c r="AVI19" s="1024"/>
      <c r="AVJ19" s="1024"/>
      <c r="AVK19" s="1024"/>
      <c r="AVL19" s="1024"/>
      <c r="AVM19" s="1024"/>
      <c r="AVN19" s="1024"/>
      <c r="AVO19" s="1024"/>
      <c r="AVP19" s="1024"/>
      <c r="AVQ19" s="1024"/>
      <c r="AVR19" s="1024"/>
      <c r="AVS19" s="1024"/>
      <c r="AVT19" s="1024"/>
      <c r="AVU19" s="1024"/>
      <c r="AVV19" s="1024"/>
      <c r="AVW19" s="1024"/>
      <c r="AVX19" s="1024"/>
      <c r="AVY19" s="1024"/>
      <c r="AVZ19" s="1024"/>
      <c r="AWA19" s="1024"/>
      <c r="AWB19" s="1024"/>
      <c r="AWC19" s="1024"/>
      <c r="AWD19" s="1024"/>
      <c r="AWE19" s="1024"/>
      <c r="AWF19" s="1024"/>
      <c r="AWG19" s="1024"/>
      <c r="AWH19" s="1024"/>
      <c r="AWI19" s="1024"/>
      <c r="AWJ19" s="1024"/>
      <c r="AWK19" s="1024"/>
      <c r="AWL19" s="1024"/>
      <c r="AWM19" s="1024"/>
      <c r="AWN19" s="1024"/>
      <c r="AWO19" s="1024"/>
      <c r="AWP19" s="1024"/>
      <c r="AWQ19" s="1024"/>
      <c r="AWR19" s="1024"/>
      <c r="AWS19" s="1024"/>
      <c r="AWT19" s="1024"/>
      <c r="AWU19" s="1024"/>
      <c r="AWV19" s="1024"/>
      <c r="AWW19" s="1024"/>
      <c r="AWX19" s="1024"/>
      <c r="AWY19" s="1024"/>
      <c r="AWZ19" s="1024"/>
      <c r="AXA19" s="1024"/>
      <c r="AXB19" s="1024"/>
      <c r="AXC19" s="1024"/>
      <c r="AXD19" s="1024"/>
      <c r="AXE19" s="1024"/>
      <c r="AXF19" s="1024"/>
      <c r="AXG19" s="1024"/>
      <c r="AXH19" s="1024"/>
      <c r="AXI19" s="1024"/>
      <c r="AXJ19" s="1024"/>
      <c r="AXK19" s="1024"/>
      <c r="AXL19" s="1024"/>
      <c r="AXM19" s="1024"/>
      <c r="AXN19" s="1024"/>
      <c r="AXO19" s="1024"/>
      <c r="AXP19" s="1024"/>
      <c r="AXQ19" s="1024"/>
      <c r="AXR19" s="1024"/>
      <c r="AXS19" s="1024"/>
      <c r="AXT19" s="1024"/>
      <c r="AXU19" s="1024"/>
      <c r="AXV19" s="1024"/>
      <c r="AXW19" s="1024"/>
      <c r="AXX19" s="1024"/>
      <c r="AXY19" s="1024"/>
      <c r="AXZ19" s="1024"/>
      <c r="AYA19" s="1024"/>
      <c r="AYB19" s="1024"/>
      <c r="AYC19" s="1024"/>
      <c r="AYD19" s="1024"/>
      <c r="AYE19" s="1024"/>
      <c r="AYF19" s="1024"/>
      <c r="AYG19" s="1024"/>
      <c r="AYH19" s="1024"/>
      <c r="AYI19" s="1024"/>
      <c r="AYJ19" s="1024"/>
      <c r="AYK19" s="1024"/>
      <c r="AYL19" s="1024"/>
      <c r="AYM19" s="1024"/>
      <c r="AYN19" s="1024"/>
      <c r="AYO19" s="1024"/>
      <c r="AYP19" s="1024"/>
      <c r="AYQ19" s="1024"/>
      <c r="AYR19" s="1024"/>
      <c r="AYS19" s="1024"/>
      <c r="AYT19" s="1024"/>
      <c r="AYU19" s="1024"/>
      <c r="AYV19" s="1024"/>
      <c r="AYW19" s="1024"/>
      <c r="AYX19" s="1024"/>
      <c r="AYY19" s="1024"/>
      <c r="AYZ19" s="1024"/>
      <c r="AZA19" s="1024"/>
      <c r="AZB19" s="1024"/>
      <c r="AZC19" s="1024"/>
      <c r="AZD19" s="1024"/>
      <c r="AZE19" s="1024"/>
      <c r="AZF19" s="1024"/>
      <c r="AZG19" s="1024"/>
      <c r="AZH19" s="1024"/>
      <c r="AZI19" s="1024"/>
      <c r="AZJ19" s="1024"/>
      <c r="AZK19" s="1024"/>
      <c r="AZL19" s="1024"/>
      <c r="AZM19" s="1024"/>
      <c r="AZN19" s="1024"/>
      <c r="AZO19" s="1024"/>
      <c r="AZP19" s="1024"/>
      <c r="AZQ19" s="1024"/>
      <c r="AZR19" s="1024"/>
      <c r="AZS19" s="1024"/>
      <c r="AZT19" s="1024"/>
      <c r="AZU19" s="1024"/>
      <c r="AZV19" s="1024"/>
      <c r="AZW19" s="1024"/>
      <c r="AZX19" s="1024"/>
      <c r="AZY19" s="1024"/>
      <c r="AZZ19" s="1024"/>
      <c r="BAA19" s="1024"/>
      <c r="BAB19" s="1024"/>
      <c r="BAC19" s="1024"/>
      <c r="BAD19" s="1024"/>
      <c r="BAE19" s="1024"/>
      <c r="BAF19" s="1024"/>
      <c r="BAG19" s="1024"/>
      <c r="BAH19" s="1024"/>
      <c r="BAI19" s="1024"/>
      <c r="BAJ19" s="1024"/>
      <c r="BAK19" s="1024"/>
      <c r="BAL19" s="1024"/>
      <c r="BAM19" s="1024"/>
      <c r="BAN19" s="1024"/>
      <c r="BAO19" s="1024"/>
      <c r="BAP19" s="1024"/>
      <c r="BAQ19" s="1024"/>
      <c r="BAR19" s="1024"/>
      <c r="BAS19" s="1024"/>
      <c r="BAT19" s="1024"/>
      <c r="BAU19" s="1024"/>
      <c r="BAV19" s="1024"/>
      <c r="BAW19" s="1024"/>
      <c r="BAX19" s="1024"/>
      <c r="BAY19" s="1024"/>
      <c r="BAZ19" s="1024"/>
      <c r="BBA19" s="1024"/>
      <c r="BBB19" s="1024"/>
      <c r="BBC19" s="1024"/>
      <c r="BBD19" s="1024"/>
      <c r="BBE19" s="1024"/>
      <c r="BBF19" s="1024"/>
      <c r="BBG19" s="1024"/>
      <c r="BBH19" s="1024"/>
      <c r="BBI19" s="1024"/>
      <c r="BBJ19" s="1024"/>
      <c r="BBK19" s="1024"/>
      <c r="BBL19" s="1024"/>
      <c r="BBM19" s="1024"/>
      <c r="BBN19" s="1024"/>
      <c r="BBO19" s="1024"/>
      <c r="BBP19" s="1024"/>
      <c r="BBQ19" s="1024"/>
      <c r="BBR19" s="1024"/>
      <c r="BBS19" s="1024"/>
      <c r="BBT19" s="1024"/>
      <c r="BBU19" s="1024"/>
      <c r="BBV19" s="1024"/>
      <c r="BBW19" s="1024"/>
      <c r="BBX19" s="1024"/>
      <c r="BBY19" s="1024"/>
      <c r="BBZ19" s="1024"/>
      <c r="BCA19" s="1024"/>
      <c r="BCB19" s="1024"/>
      <c r="BCC19" s="1024"/>
      <c r="BCD19" s="1024"/>
      <c r="BCE19" s="1024"/>
      <c r="BCF19" s="1024"/>
      <c r="BCG19" s="1024"/>
      <c r="BCH19" s="1024"/>
      <c r="BCI19" s="1024"/>
      <c r="BCJ19" s="1024"/>
      <c r="BCK19" s="1024"/>
      <c r="BCL19" s="1024"/>
      <c r="BCM19" s="1024"/>
      <c r="BCN19" s="1024"/>
      <c r="BCO19" s="1024"/>
      <c r="BCP19" s="1024"/>
      <c r="BCQ19" s="1024"/>
      <c r="BCR19" s="1024"/>
      <c r="BCS19" s="1024"/>
      <c r="BCT19" s="1024"/>
      <c r="BCU19" s="1024"/>
      <c r="BCV19" s="1024"/>
      <c r="BCW19" s="1024"/>
      <c r="BCX19" s="1024"/>
      <c r="BCY19" s="1024"/>
      <c r="BCZ19" s="1024"/>
      <c r="BDA19" s="1024"/>
      <c r="BDB19" s="1024"/>
      <c r="BDC19" s="1024"/>
      <c r="BDD19" s="1024"/>
      <c r="BDE19" s="1024"/>
      <c r="BDF19" s="1024"/>
      <c r="BDG19" s="1024"/>
      <c r="BDH19" s="1024"/>
      <c r="BDI19" s="1024"/>
      <c r="BDJ19" s="1024"/>
      <c r="BDK19" s="1024"/>
      <c r="BDL19" s="1024"/>
      <c r="BDM19" s="1024"/>
      <c r="BDN19" s="1024"/>
      <c r="BDO19" s="1024"/>
      <c r="BDP19" s="1024"/>
      <c r="BDQ19" s="1024"/>
      <c r="BDR19" s="1024"/>
      <c r="BDS19" s="1024"/>
      <c r="BDT19" s="1024"/>
      <c r="BDU19" s="1024"/>
      <c r="BDV19" s="1024"/>
      <c r="BDW19" s="1024"/>
      <c r="BDX19" s="1024"/>
      <c r="BDY19" s="1024"/>
      <c r="BDZ19" s="1024"/>
      <c r="BEA19" s="1024"/>
      <c r="BEB19" s="1024"/>
      <c r="BEC19" s="1024"/>
      <c r="BED19" s="1024"/>
      <c r="BEE19" s="1024"/>
      <c r="BEF19" s="1024"/>
      <c r="BEG19" s="1024"/>
      <c r="BEH19" s="1024"/>
      <c r="BEI19" s="1024"/>
      <c r="BEJ19" s="1024"/>
      <c r="BEK19" s="1024"/>
      <c r="BEL19" s="1024"/>
      <c r="BEM19" s="1024"/>
      <c r="BEN19" s="1024"/>
      <c r="BEO19" s="1024"/>
      <c r="BEP19" s="1024"/>
      <c r="BEQ19" s="1024"/>
      <c r="BER19" s="1024"/>
      <c r="BES19" s="1024"/>
      <c r="BET19" s="1024"/>
      <c r="BEU19" s="1024"/>
      <c r="BEV19" s="1024"/>
      <c r="BEW19" s="1024"/>
      <c r="BEX19" s="1024"/>
      <c r="BEY19" s="1024"/>
      <c r="BEZ19" s="1024"/>
      <c r="BFA19" s="1024"/>
      <c r="BFB19" s="1024"/>
      <c r="BFC19" s="1024"/>
      <c r="BFD19" s="1024"/>
      <c r="BFE19" s="1024"/>
      <c r="BFF19" s="1024"/>
      <c r="BFG19" s="1024"/>
      <c r="BFH19" s="1024"/>
      <c r="BFI19" s="1024"/>
      <c r="BFJ19" s="1024"/>
      <c r="BFK19" s="1024"/>
      <c r="BFL19" s="1024"/>
      <c r="BFM19" s="1024"/>
      <c r="BFN19" s="1024"/>
      <c r="BFO19" s="1024"/>
      <c r="BFP19" s="1024"/>
      <c r="BFQ19" s="1024"/>
      <c r="BFR19" s="1024"/>
      <c r="BFS19" s="1024"/>
      <c r="BFT19" s="1024"/>
      <c r="BFU19" s="1024"/>
      <c r="BFV19" s="1024"/>
      <c r="BFW19" s="1024"/>
      <c r="BFX19" s="1024"/>
      <c r="BFY19" s="1024"/>
      <c r="BFZ19" s="1024"/>
      <c r="BGA19" s="1024"/>
      <c r="BGB19" s="1024"/>
      <c r="BGC19" s="1024"/>
      <c r="BGD19" s="1024"/>
      <c r="BGE19" s="1024"/>
      <c r="BGF19" s="1024"/>
      <c r="BGG19" s="1024"/>
      <c r="BGH19" s="1024"/>
      <c r="BGI19" s="1024"/>
      <c r="BGJ19" s="1024"/>
      <c r="BGK19" s="1024"/>
      <c r="BGL19" s="1024"/>
      <c r="BGM19" s="1024"/>
      <c r="BGN19" s="1024"/>
      <c r="BGO19" s="1024"/>
      <c r="BGP19" s="1024"/>
      <c r="BGQ19" s="1024"/>
      <c r="BGR19" s="1024"/>
      <c r="BGS19" s="1024"/>
      <c r="BGT19" s="1024"/>
      <c r="BGU19" s="1024"/>
      <c r="BGV19" s="1024"/>
      <c r="BGW19" s="1024"/>
      <c r="BGX19" s="1024"/>
      <c r="BGY19" s="1024"/>
      <c r="BGZ19" s="1024"/>
      <c r="BHA19" s="1024"/>
      <c r="BHB19" s="1024"/>
      <c r="BHC19" s="1024"/>
      <c r="BHD19" s="1024"/>
      <c r="BHE19" s="1024"/>
      <c r="BHF19" s="1024"/>
      <c r="BHG19" s="1024"/>
      <c r="BHH19" s="1024"/>
      <c r="BHI19" s="1024"/>
      <c r="BHJ19" s="1024"/>
      <c r="BHK19" s="1024"/>
      <c r="BHL19" s="1024"/>
      <c r="BHM19" s="1024"/>
      <c r="BHN19" s="1024"/>
      <c r="BHO19" s="1024"/>
      <c r="BHP19" s="1024"/>
      <c r="BHQ19" s="1024"/>
      <c r="BHR19" s="1024"/>
      <c r="BHS19" s="1024"/>
      <c r="BHT19" s="1024"/>
      <c r="BHU19" s="1024"/>
      <c r="BHV19" s="1024"/>
      <c r="BHW19" s="1024"/>
      <c r="BHX19" s="1024"/>
      <c r="BHY19" s="1024"/>
      <c r="BHZ19" s="1024"/>
      <c r="BIA19" s="1024"/>
      <c r="BIB19" s="1024"/>
      <c r="BIC19" s="1024"/>
      <c r="BID19" s="1024"/>
      <c r="BIE19" s="1024"/>
      <c r="BIF19" s="1024"/>
      <c r="BIG19" s="1024"/>
      <c r="BIH19" s="1024"/>
      <c r="BII19" s="1024"/>
      <c r="BIJ19" s="1024"/>
      <c r="BIK19" s="1024"/>
      <c r="BIL19" s="1024"/>
      <c r="BIM19" s="1024"/>
      <c r="BIN19" s="1024"/>
      <c r="BIO19" s="1024"/>
      <c r="BIP19" s="1024"/>
      <c r="BIQ19" s="1024"/>
      <c r="BIR19" s="1024"/>
      <c r="BIS19" s="1024"/>
      <c r="BIT19" s="1024"/>
      <c r="BIU19" s="1024"/>
      <c r="BIV19" s="1024"/>
      <c r="BIW19" s="1024"/>
      <c r="BIX19" s="1024"/>
      <c r="BIY19" s="1024"/>
      <c r="BIZ19" s="1024"/>
      <c r="BJA19" s="1024"/>
      <c r="BJB19" s="1024"/>
      <c r="BJC19" s="1024"/>
      <c r="BJD19" s="1024"/>
      <c r="BJE19" s="1024"/>
      <c r="BJF19" s="1024"/>
      <c r="BJG19" s="1024"/>
      <c r="BJH19" s="1024"/>
      <c r="BJI19" s="1024"/>
      <c r="BJJ19" s="1024"/>
      <c r="BJK19" s="1024"/>
      <c r="BJL19" s="1024"/>
      <c r="BJM19" s="1024"/>
      <c r="BJN19" s="1024"/>
      <c r="BJO19" s="1024"/>
      <c r="BJP19" s="1024"/>
      <c r="BJQ19" s="1024"/>
      <c r="BJR19" s="1024"/>
      <c r="BJS19" s="1024"/>
      <c r="BJT19" s="1024"/>
      <c r="BJU19" s="1024"/>
      <c r="BJV19" s="1024"/>
      <c r="BJW19" s="1024"/>
      <c r="BJX19" s="1024"/>
      <c r="BJY19" s="1024"/>
      <c r="BJZ19" s="1024"/>
      <c r="BKA19" s="1024"/>
      <c r="BKB19" s="1024"/>
      <c r="BKC19" s="1024"/>
      <c r="BKD19" s="1024"/>
      <c r="BKE19" s="1024"/>
      <c r="BKF19" s="1024"/>
      <c r="BKG19" s="1024"/>
      <c r="BKH19" s="1024"/>
      <c r="BKI19" s="1024"/>
      <c r="BKJ19" s="1024"/>
      <c r="BKK19" s="1024"/>
      <c r="BKL19" s="1024"/>
      <c r="BKM19" s="1024"/>
      <c r="BKN19" s="1024"/>
      <c r="BKO19" s="1024"/>
      <c r="BKP19" s="1024"/>
      <c r="BKQ19" s="1024"/>
      <c r="BKR19" s="1024"/>
      <c r="BKS19" s="1024"/>
      <c r="BKT19" s="1024"/>
      <c r="BKU19" s="1024"/>
      <c r="BKV19" s="1024"/>
      <c r="BKW19" s="1024"/>
      <c r="BKX19" s="1024"/>
      <c r="BKY19" s="1024"/>
      <c r="BKZ19" s="1024"/>
      <c r="BLA19" s="1024"/>
      <c r="BLB19" s="1024"/>
      <c r="BLC19" s="1024"/>
      <c r="BLD19" s="1024"/>
      <c r="BLE19" s="1024"/>
      <c r="BLF19" s="1024"/>
      <c r="BLG19" s="1024"/>
      <c r="BLH19" s="1024"/>
      <c r="BLI19" s="1024"/>
      <c r="BLJ19" s="1024"/>
      <c r="BLK19" s="1024"/>
      <c r="BLL19" s="1024"/>
      <c r="BLM19" s="1024"/>
      <c r="BLN19" s="1024"/>
      <c r="BLO19" s="1024"/>
      <c r="BLP19" s="1024"/>
      <c r="BLQ19" s="1024"/>
      <c r="BLR19" s="1024"/>
      <c r="BLS19" s="1024"/>
      <c r="BLT19" s="1024"/>
      <c r="BLU19" s="1024"/>
      <c r="BLV19" s="1024"/>
      <c r="BLW19" s="1024"/>
      <c r="BLX19" s="1024"/>
      <c r="BLY19" s="1024"/>
      <c r="BLZ19" s="1024"/>
      <c r="BMA19" s="1024"/>
      <c r="BMB19" s="1024"/>
      <c r="BMC19" s="1024"/>
      <c r="BMD19" s="1024"/>
      <c r="BME19" s="1024"/>
      <c r="BMF19" s="1024"/>
      <c r="BMG19" s="1024"/>
      <c r="BMH19" s="1024"/>
      <c r="BMI19" s="1024"/>
      <c r="BMJ19" s="1024"/>
      <c r="BMK19" s="1024"/>
      <c r="BML19" s="1024"/>
      <c r="BMM19" s="1024"/>
      <c r="BMN19" s="1024"/>
      <c r="BMO19" s="1024"/>
      <c r="BMP19" s="1024"/>
      <c r="BMQ19" s="1024"/>
      <c r="BMR19" s="1024"/>
      <c r="BMS19" s="1024"/>
      <c r="BMT19" s="1024"/>
      <c r="BMU19" s="1024"/>
      <c r="BMV19" s="1024"/>
      <c r="BMW19" s="1024"/>
      <c r="BMX19" s="1024"/>
      <c r="BMY19" s="1024"/>
      <c r="BMZ19" s="1024"/>
      <c r="BNA19" s="1024"/>
      <c r="BNB19" s="1024"/>
      <c r="BNC19" s="1024"/>
      <c r="BND19" s="1024"/>
      <c r="BNE19" s="1024"/>
      <c r="BNF19" s="1024"/>
      <c r="BNG19" s="1024"/>
      <c r="BNH19" s="1024"/>
      <c r="BNI19" s="1024"/>
      <c r="BNJ19" s="1024"/>
      <c r="BNK19" s="1024"/>
      <c r="BNL19" s="1024"/>
      <c r="BNM19" s="1024"/>
      <c r="BNN19" s="1024"/>
      <c r="BNO19" s="1024"/>
      <c r="BNP19" s="1024"/>
      <c r="BNQ19" s="1024"/>
      <c r="BNR19" s="1024"/>
      <c r="BNS19" s="1024"/>
      <c r="BNT19" s="1024"/>
      <c r="BNU19" s="1024"/>
      <c r="BNV19" s="1024"/>
      <c r="BNW19" s="1024"/>
      <c r="BNX19" s="1024"/>
      <c r="BNY19" s="1024"/>
      <c r="BNZ19" s="1024"/>
      <c r="BOA19" s="1024"/>
      <c r="BOB19" s="1024"/>
      <c r="BOC19" s="1024"/>
      <c r="BOD19" s="1024"/>
      <c r="BOE19" s="1024"/>
      <c r="BOF19" s="1024"/>
      <c r="BOG19" s="1024"/>
      <c r="BOH19" s="1024"/>
      <c r="BOI19" s="1024"/>
      <c r="BOJ19" s="1024"/>
      <c r="BOK19" s="1024"/>
      <c r="BOL19" s="1024"/>
      <c r="BOM19" s="1024"/>
      <c r="BON19" s="1024"/>
      <c r="BOO19" s="1024"/>
      <c r="BOP19" s="1024"/>
      <c r="BOQ19" s="1024"/>
      <c r="BOR19" s="1024"/>
      <c r="BOS19" s="1024"/>
      <c r="BOT19" s="1024"/>
      <c r="BOU19" s="1024"/>
      <c r="BOV19" s="1024"/>
      <c r="BOW19" s="1024"/>
      <c r="BOX19" s="1024"/>
      <c r="BOY19" s="1024"/>
      <c r="BOZ19" s="1024"/>
      <c r="BPA19" s="1024"/>
      <c r="BPB19" s="1024"/>
      <c r="BPC19" s="1024"/>
      <c r="BPD19" s="1024"/>
      <c r="BPE19" s="1024"/>
      <c r="BPF19" s="1024"/>
      <c r="BPG19" s="1024"/>
      <c r="BPH19" s="1024"/>
      <c r="BPI19" s="1024"/>
      <c r="BPJ19" s="1024"/>
      <c r="BPK19" s="1024"/>
      <c r="BPL19" s="1024"/>
      <c r="BPM19" s="1024"/>
      <c r="BPN19" s="1024"/>
      <c r="BPO19" s="1024"/>
      <c r="BPP19" s="1024"/>
      <c r="BPQ19" s="1024"/>
      <c r="BPR19" s="1024"/>
      <c r="BPS19" s="1024"/>
      <c r="BPT19" s="1024"/>
      <c r="BPU19" s="1024"/>
      <c r="BPV19" s="1024"/>
      <c r="BPW19" s="1024"/>
      <c r="BPX19" s="1024"/>
      <c r="BPY19" s="1024"/>
      <c r="BPZ19" s="1024"/>
      <c r="BQA19" s="1024"/>
      <c r="BQB19" s="1024"/>
      <c r="BQC19" s="1024"/>
      <c r="BQD19" s="1024"/>
      <c r="BQE19" s="1024"/>
      <c r="BQF19" s="1024"/>
      <c r="BQG19" s="1024"/>
      <c r="BQH19" s="1024"/>
      <c r="BQI19" s="1024"/>
      <c r="BQJ19" s="1024"/>
      <c r="BQK19" s="1024"/>
      <c r="BQL19" s="1024"/>
      <c r="BQM19" s="1024"/>
      <c r="BQN19" s="1024"/>
      <c r="BQO19" s="1024"/>
      <c r="BQP19" s="1024"/>
      <c r="BQQ19" s="1024"/>
      <c r="BQR19" s="1024"/>
      <c r="BQS19" s="1024"/>
      <c r="BQT19" s="1024"/>
      <c r="BQU19" s="1024"/>
      <c r="BQV19" s="1024"/>
      <c r="BQW19" s="1024"/>
      <c r="BQX19" s="1024"/>
      <c r="BQY19" s="1024"/>
      <c r="BQZ19" s="1024"/>
      <c r="BRA19" s="1024"/>
      <c r="BRB19" s="1024"/>
      <c r="BRC19" s="1024"/>
      <c r="BRD19" s="1024"/>
      <c r="BRE19" s="1024"/>
      <c r="BRF19" s="1024"/>
      <c r="BRG19" s="1024"/>
      <c r="BRH19" s="1024"/>
      <c r="BRI19" s="1024"/>
      <c r="BRJ19" s="1024"/>
      <c r="BRK19" s="1024"/>
      <c r="BRL19" s="1024"/>
      <c r="BRM19" s="1024"/>
      <c r="BRN19" s="1024"/>
      <c r="BRO19" s="1024"/>
      <c r="BRP19" s="1024"/>
      <c r="BRQ19" s="1024"/>
      <c r="BRR19" s="1024"/>
      <c r="BRS19" s="1024"/>
      <c r="BRT19" s="1024"/>
      <c r="BRU19" s="1024"/>
      <c r="BRV19" s="1024"/>
      <c r="BRW19" s="1024"/>
      <c r="BRX19" s="1024"/>
      <c r="BRY19" s="1024"/>
      <c r="BRZ19" s="1024"/>
      <c r="BSA19" s="1024"/>
      <c r="BSB19" s="1024"/>
      <c r="BSC19" s="1024"/>
      <c r="BSD19" s="1024"/>
      <c r="BSE19" s="1024"/>
      <c r="BSF19" s="1024"/>
      <c r="BSG19" s="1024"/>
      <c r="BSH19" s="1024"/>
      <c r="BSI19" s="1024"/>
      <c r="BSJ19" s="1024"/>
      <c r="BSK19" s="1024"/>
      <c r="BSL19" s="1024"/>
      <c r="BSM19" s="1024"/>
      <c r="BSN19" s="1024"/>
      <c r="BSO19" s="1024"/>
      <c r="BSP19" s="1024"/>
      <c r="BSQ19" s="1024"/>
      <c r="BSR19" s="1024"/>
      <c r="BSS19" s="1024"/>
      <c r="BST19" s="1024"/>
      <c r="BSU19" s="1024"/>
      <c r="BSV19" s="1024"/>
      <c r="BSW19" s="1024"/>
      <c r="BSX19" s="1024"/>
      <c r="BSY19" s="1024"/>
      <c r="BSZ19" s="1024"/>
      <c r="BTA19" s="1024"/>
      <c r="BTB19" s="1024"/>
      <c r="BTC19" s="1024"/>
      <c r="BTD19" s="1024"/>
      <c r="BTE19" s="1024"/>
      <c r="BTF19" s="1024"/>
      <c r="BTG19" s="1024"/>
      <c r="BTH19" s="1024"/>
      <c r="BTI19" s="1024"/>
      <c r="BTJ19" s="1024"/>
      <c r="BTK19" s="1024"/>
      <c r="BTL19" s="1024"/>
      <c r="BTM19" s="1024"/>
      <c r="BTN19" s="1024"/>
      <c r="BTO19" s="1024"/>
      <c r="BTP19" s="1024"/>
      <c r="BTQ19" s="1024"/>
      <c r="BTR19" s="1024"/>
      <c r="BTS19" s="1024"/>
      <c r="BTT19" s="1024"/>
      <c r="BTU19" s="1024"/>
      <c r="BTV19" s="1024"/>
      <c r="BTW19" s="1024"/>
      <c r="BTX19" s="1024"/>
      <c r="BTY19" s="1024"/>
      <c r="BTZ19" s="1024"/>
      <c r="BUA19" s="1024"/>
      <c r="BUB19" s="1024"/>
      <c r="BUC19" s="1024"/>
      <c r="BUD19" s="1024"/>
      <c r="BUE19" s="1024"/>
      <c r="BUF19" s="1024"/>
      <c r="BUG19" s="1024"/>
      <c r="BUH19" s="1024"/>
      <c r="BUI19" s="1024"/>
      <c r="BUJ19" s="1024"/>
      <c r="BUK19" s="1024"/>
      <c r="BUL19" s="1024"/>
      <c r="BUM19" s="1024"/>
      <c r="BUN19" s="1024"/>
      <c r="BUO19" s="1024"/>
      <c r="BUP19" s="1024"/>
      <c r="BUQ19" s="1024"/>
      <c r="BUR19" s="1024"/>
      <c r="BUS19" s="1024"/>
      <c r="BUT19" s="1024"/>
      <c r="BUU19" s="1024"/>
      <c r="BUV19" s="1024"/>
      <c r="BUW19" s="1024"/>
      <c r="BUX19" s="1024"/>
      <c r="BUY19" s="1024"/>
      <c r="BUZ19" s="1024"/>
      <c r="BVA19" s="1024"/>
      <c r="BVB19" s="1024"/>
      <c r="BVC19" s="1024"/>
      <c r="BVD19" s="1024"/>
      <c r="BVE19" s="1024"/>
      <c r="BVF19" s="1024"/>
      <c r="BVG19" s="1024"/>
      <c r="BVH19" s="1024"/>
      <c r="BVI19" s="1024"/>
      <c r="BVJ19" s="1024"/>
      <c r="BVK19" s="1024"/>
      <c r="BVL19" s="1024"/>
      <c r="BVM19" s="1024"/>
      <c r="BVN19" s="1024"/>
      <c r="BVO19" s="1024"/>
      <c r="BVP19" s="1024"/>
      <c r="BVQ19" s="1024"/>
      <c r="BVR19" s="1024"/>
      <c r="BVS19" s="1024"/>
      <c r="BVT19" s="1024"/>
      <c r="BVU19" s="1024"/>
      <c r="BVV19" s="1024"/>
      <c r="BVW19" s="1024"/>
      <c r="BVX19" s="1024"/>
      <c r="BVY19" s="1024"/>
      <c r="BVZ19" s="1024"/>
      <c r="BWA19" s="1024"/>
      <c r="BWB19" s="1024"/>
      <c r="BWC19" s="1024"/>
      <c r="BWD19" s="1024"/>
      <c r="BWE19" s="1024"/>
      <c r="BWF19" s="1024"/>
      <c r="BWG19" s="1024"/>
      <c r="BWH19" s="1024"/>
      <c r="BWI19" s="1024"/>
      <c r="BWJ19" s="1024"/>
      <c r="BWK19" s="1024"/>
      <c r="BWL19" s="1024"/>
      <c r="BWM19" s="1024"/>
      <c r="BWN19" s="1024"/>
      <c r="BWO19" s="1024"/>
      <c r="BWP19" s="1024"/>
      <c r="BWQ19" s="1024"/>
      <c r="BWR19" s="1024"/>
      <c r="BWS19" s="1024"/>
      <c r="BWT19" s="1024"/>
      <c r="BWU19" s="1024"/>
      <c r="BWV19" s="1024"/>
      <c r="BWW19" s="1024"/>
      <c r="BWX19" s="1024"/>
      <c r="BWY19" s="1024"/>
      <c r="BWZ19" s="1024"/>
      <c r="BXA19" s="1024"/>
      <c r="BXB19" s="1024"/>
      <c r="BXC19" s="1024"/>
      <c r="BXD19" s="1024"/>
      <c r="BXE19" s="1024"/>
      <c r="BXF19" s="1024"/>
      <c r="BXG19" s="1024"/>
      <c r="BXH19" s="1024"/>
      <c r="BXI19" s="1024"/>
      <c r="BXJ19" s="1024"/>
      <c r="BXK19" s="1024"/>
      <c r="BXL19" s="1024"/>
      <c r="BXM19" s="1024"/>
      <c r="BXN19" s="1024"/>
      <c r="BXO19" s="1024"/>
      <c r="BXP19" s="1024"/>
      <c r="BXQ19" s="1024"/>
      <c r="BXR19" s="1024"/>
      <c r="BXS19" s="1024"/>
      <c r="BXT19" s="1024"/>
      <c r="BXU19" s="1024"/>
      <c r="BXV19" s="1024"/>
      <c r="BXW19" s="1024"/>
      <c r="BXX19" s="1024"/>
      <c r="BXY19" s="1024"/>
      <c r="BXZ19" s="1024"/>
      <c r="BYA19" s="1024"/>
      <c r="BYB19" s="1024"/>
      <c r="BYC19" s="1024"/>
      <c r="BYD19" s="1024"/>
      <c r="BYE19" s="1024"/>
      <c r="BYF19" s="1024"/>
      <c r="BYG19" s="1024"/>
      <c r="BYH19" s="1024"/>
      <c r="BYI19" s="1024"/>
      <c r="BYJ19" s="1024"/>
      <c r="BYK19" s="1024"/>
      <c r="BYL19" s="1024"/>
      <c r="BYM19" s="1024"/>
      <c r="BYN19" s="1024"/>
      <c r="BYO19" s="1024"/>
      <c r="BYP19" s="1024"/>
      <c r="BYQ19" s="1024"/>
      <c r="BYR19" s="1024"/>
      <c r="BYS19" s="1024"/>
      <c r="BYT19" s="1024"/>
      <c r="BYU19" s="1024"/>
      <c r="BYV19" s="1024"/>
      <c r="BYW19" s="1024"/>
      <c r="BYX19" s="1024"/>
      <c r="BYY19" s="1024"/>
      <c r="BYZ19" s="1024"/>
      <c r="BZA19" s="1024"/>
      <c r="BZB19" s="1024"/>
      <c r="BZC19" s="1024"/>
      <c r="BZD19" s="1024"/>
      <c r="BZE19" s="1024"/>
      <c r="BZF19" s="1024"/>
      <c r="BZG19" s="1024"/>
      <c r="BZH19" s="1024"/>
      <c r="BZI19" s="1024"/>
      <c r="BZJ19" s="1024"/>
      <c r="BZK19" s="1024"/>
      <c r="BZL19" s="1024"/>
      <c r="BZM19" s="1024"/>
      <c r="BZN19" s="1024"/>
      <c r="BZO19" s="1024"/>
      <c r="BZP19" s="1024"/>
      <c r="BZQ19" s="1024"/>
      <c r="BZR19" s="1024"/>
      <c r="BZS19" s="1024"/>
      <c r="BZT19" s="1024"/>
      <c r="BZU19" s="1024"/>
      <c r="BZV19" s="1024"/>
      <c r="BZW19" s="1024"/>
      <c r="BZX19" s="1024"/>
      <c r="BZY19" s="1024"/>
      <c r="BZZ19" s="1024"/>
      <c r="CAA19" s="1024"/>
      <c r="CAB19" s="1024"/>
      <c r="CAC19" s="1024"/>
      <c r="CAD19" s="1024"/>
      <c r="CAE19" s="1024"/>
      <c r="CAF19" s="1024"/>
      <c r="CAG19" s="1024"/>
      <c r="CAH19" s="1024"/>
      <c r="CAI19" s="1024"/>
      <c r="CAJ19" s="1024"/>
      <c r="CAK19" s="1024"/>
      <c r="CAL19" s="1024"/>
      <c r="CAM19" s="1024"/>
      <c r="CAN19" s="1024"/>
      <c r="CAO19" s="1024"/>
      <c r="CAP19" s="1024"/>
      <c r="CAQ19" s="1024"/>
      <c r="CAR19" s="1024"/>
      <c r="CAS19" s="1024"/>
      <c r="CAT19" s="1024"/>
      <c r="CAU19" s="1024"/>
      <c r="CAV19" s="1024"/>
      <c r="CAW19" s="1024"/>
      <c r="CAX19" s="1024"/>
      <c r="CAY19" s="1024"/>
      <c r="CAZ19" s="1024"/>
      <c r="CBA19" s="1024"/>
      <c r="CBB19" s="1024"/>
      <c r="CBC19" s="1024"/>
      <c r="CBD19" s="1024"/>
      <c r="CBE19" s="1024"/>
      <c r="CBF19" s="1024"/>
      <c r="CBG19" s="1024"/>
      <c r="CBH19" s="1024"/>
      <c r="CBI19" s="1024"/>
      <c r="CBJ19" s="1024"/>
      <c r="CBK19" s="1024"/>
      <c r="CBL19" s="1024"/>
      <c r="CBM19" s="1024"/>
      <c r="CBN19" s="1024"/>
      <c r="CBO19" s="1024"/>
      <c r="CBP19" s="1024"/>
      <c r="CBQ19" s="1024"/>
      <c r="CBR19" s="1024"/>
      <c r="CBS19" s="1024"/>
      <c r="CBT19" s="1024"/>
      <c r="CBU19" s="1024"/>
      <c r="CBV19" s="1024"/>
      <c r="CBW19" s="1024"/>
      <c r="CBX19" s="1024"/>
      <c r="CBY19" s="1024"/>
      <c r="CBZ19" s="1024"/>
      <c r="CCA19" s="1024"/>
      <c r="CCB19" s="1024"/>
      <c r="CCC19" s="1024"/>
      <c r="CCD19" s="1024"/>
      <c r="CCE19" s="1024"/>
      <c r="CCF19" s="1024"/>
      <c r="CCG19" s="1024"/>
      <c r="CCH19" s="1024"/>
      <c r="CCI19" s="1024"/>
      <c r="CCJ19" s="1024"/>
      <c r="CCK19" s="1024"/>
      <c r="CCL19" s="1024"/>
      <c r="CCM19" s="1024"/>
      <c r="CCN19" s="1024"/>
      <c r="CCO19" s="1024"/>
      <c r="CCP19" s="1024"/>
      <c r="CCQ19" s="1024"/>
      <c r="CCR19" s="1024"/>
      <c r="CCS19" s="1024"/>
      <c r="CCT19" s="1024"/>
      <c r="CCU19" s="1024"/>
      <c r="CCV19" s="1024"/>
      <c r="CCW19" s="1024"/>
      <c r="CCX19" s="1024"/>
      <c r="CCY19" s="1024"/>
      <c r="CCZ19" s="1024"/>
      <c r="CDA19" s="1024"/>
      <c r="CDB19" s="1024"/>
      <c r="CDC19" s="1024"/>
      <c r="CDD19" s="1024"/>
      <c r="CDE19" s="1024"/>
      <c r="CDF19" s="1024"/>
      <c r="CDG19" s="1024"/>
      <c r="CDH19" s="1024"/>
      <c r="CDI19" s="1024"/>
      <c r="CDJ19" s="1024"/>
      <c r="CDK19" s="1024"/>
      <c r="CDL19" s="1024"/>
      <c r="CDM19" s="1024"/>
      <c r="CDN19" s="1024"/>
      <c r="CDO19" s="1024"/>
      <c r="CDP19" s="1024"/>
      <c r="CDQ19" s="1024"/>
      <c r="CDR19" s="1024"/>
      <c r="CDS19" s="1024"/>
      <c r="CDT19" s="1024"/>
      <c r="CDU19" s="1024"/>
      <c r="CDV19" s="1024"/>
      <c r="CDW19" s="1024"/>
      <c r="CDX19" s="1024"/>
      <c r="CDY19" s="1024"/>
      <c r="CDZ19" s="1024"/>
      <c r="CEA19" s="1024"/>
      <c r="CEB19" s="1024"/>
      <c r="CEC19" s="1024"/>
      <c r="CED19" s="1024"/>
      <c r="CEE19" s="1024"/>
      <c r="CEF19" s="1024"/>
      <c r="CEG19" s="1024"/>
      <c r="CEH19" s="1024"/>
      <c r="CEI19" s="1024"/>
      <c r="CEJ19" s="1024"/>
      <c r="CEK19" s="1024"/>
      <c r="CEL19" s="1024"/>
      <c r="CEM19" s="1024"/>
      <c r="CEN19" s="1024"/>
      <c r="CEO19" s="1024"/>
      <c r="CEP19" s="1024"/>
      <c r="CEQ19" s="1024"/>
      <c r="CER19" s="1024"/>
      <c r="CES19" s="1024"/>
      <c r="CET19" s="1024"/>
      <c r="CEU19" s="1024"/>
      <c r="CEV19" s="1024"/>
      <c r="CEW19" s="1024"/>
      <c r="CEX19" s="1024"/>
      <c r="CEY19" s="1024"/>
      <c r="CEZ19" s="1024"/>
      <c r="CFA19" s="1024"/>
      <c r="CFB19" s="1024"/>
      <c r="CFC19" s="1024"/>
      <c r="CFD19" s="1024"/>
      <c r="CFE19" s="1024"/>
      <c r="CFF19" s="1024"/>
      <c r="CFG19" s="1024"/>
      <c r="CFH19" s="1024"/>
      <c r="CFI19" s="1024"/>
      <c r="CFJ19" s="1024"/>
      <c r="CFK19" s="1024"/>
      <c r="CFL19" s="1024"/>
      <c r="CFM19" s="1024"/>
      <c r="CFN19" s="1024"/>
      <c r="CFO19" s="1024"/>
      <c r="CFP19" s="1024"/>
      <c r="CFQ19" s="1024"/>
      <c r="CFR19" s="1024"/>
      <c r="CFS19" s="1024"/>
      <c r="CFT19" s="1024"/>
      <c r="CFU19" s="1024"/>
      <c r="CFV19" s="1024"/>
      <c r="CFW19" s="1024"/>
      <c r="CFX19" s="1024"/>
      <c r="CFY19" s="1024"/>
      <c r="CFZ19" s="1024"/>
      <c r="CGA19" s="1024"/>
      <c r="CGB19" s="1024"/>
      <c r="CGC19" s="1024"/>
      <c r="CGD19" s="1024"/>
      <c r="CGE19" s="1024"/>
      <c r="CGF19" s="1024"/>
      <c r="CGG19" s="1024"/>
      <c r="CGH19" s="1024"/>
      <c r="CGI19" s="1024"/>
      <c r="CGJ19" s="1024"/>
      <c r="CGK19" s="1024"/>
      <c r="CGL19" s="1024"/>
      <c r="CGM19" s="1024"/>
      <c r="CGN19" s="1024"/>
      <c r="CGO19" s="1024"/>
      <c r="CGP19" s="1024"/>
      <c r="CGQ19" s="1024"/>
      <c r="CGR19" s="1024"/>
      <c r="CGS19" s="1024"/>
      <c r="CGT19" s="1024"/>
      <c r="CGU19" s="1024"/>
      <c r="CGV19" s="1024"/>
      <c r="CGW19" s="1024"/>
      <c r="CGX19" s="1024"/>
      <c r="CGY19" s="1024"/>
      <c r="CGZ19" s="1024"/>
      <c r="CHA19" s="1024"/>
      <c r="CHB19" s="1024"/>
      <c r="CHC19" s="1024"/>
      <c r="CHD19" s="1024"/>
      <c r="CHE19" s="1024"/>
      <c r="CHF19" s="1024"/>
      <c r="CHG19" s="1024"/>
      <c r="CHH19" s="1024"/>
      <c r="CHI19" s="1024"/>
      <c r="CHJ19" s="1024"/>
      <c r="CHK19" s="1024"/>
      <c r="CHL19" s="1024"/>
      <c r="CHM19" s="1024"/>
      <c r="CHN19" s="1024"/>
      <c r="CHO19" s="1024"/>
      <c r="CHP19" s="1024"/>
      <c r="CHQ19" s="1024"/>
      <c r="CHR19" s="1024"/>
      <c r="CHS19" s="1024"/>
      <c r="CHT19" s="1024"/>
      <c r="CHU19" s="1024"/>
      <c r="CHV19" s="1024"/>
      <c r="CHW19" s="1024"/>
      <c r="CHX19" s="1024"/>
      <c r="CHY19" s="1024"/>
      <c r="CHZ19" s="1024"/>
      <c r="CIA19" s="1024"/>
      <c r="CIB19" s="1024"/>
      <c r="CIC19" s="1024"/>
      <c r="CID19" s="1024"/>
      <c r="CIE19" s="1024"/>
      <c r="CIF19" s="1024"/>
      <c r="CIG19" s="1024"/>
      <c r="CIH19" s="1024"/>
      <c r="CII19" s="1024"/>
      <c r="CIJ19" s="1024"/>
      <c r="CIK19" s="1024"/>
      <c r="CIL19" s="1024"/>
      <c r="CIM19" s="1024"/>
      <c r="CIN19" s="1024"/>
      <c r="CIO19" s="1024"/>
      <c r="CIP19" s="1024"/>
      <c r="CIQ19" s="1024"/>
      <c r="CIR19" s="1024"/>
      <c r="CIS19" s="1024"/>
      <c r="CIT19" s="1024"/>
      <c r="CIU19" s="1024"/>
      <c r="CIV19" s="1024"/>
      <c r="CIW19" s="1024"/>
      <c r="CIX19" s="1024"/>
      <c r="CIY19" s="1024"/>
      <c r="CIZ19" s="1024"/>
      <c r="CJA19" s="1024"/>
      <c r="CJB19" s="1024"/>
      <c r="CJC19" s="1024"/>
      <c r="CJD19" s="1024"/>
      <c r="CJE19" s="1024"/>
      <c r="CJF19" s="1024"/>
      <c r="CJG19" s="1024"/>
      <c r="CJH19" s="1024"/>
      <c r="CJI19" s="1024"/>
      <c r="CJJ19" s="1024"/>
      <c r="CJK19" s="1024"/>
      <c r="CJL19" s="1024"/>
      <c r="CJM19" s="1024"/>
      <c r="CJN19" s="1024"/>
      <c r="CJO19" s="1024"/>
      <c r="CJP19" s="1024"/>
      <c r="CJQ19" s="1024"/>
      <c r="CJR19" s="1024"/>
      <c r="CJS19" s="1024"/>
      <c r="CJT19" s="1024"/>
      <c r="CJU19" s="1024"/>
      <c r="CJV19" s="1024"/>
      <c r="CJW19" s="1024"/>
      <c r="CJX19" s="1024"/>
      <c r="CJY19" s="1024"/>
      <c r="CJZ19" s="1024"/>
      <c r="CKA19" s="1024"/>
      <c r="CKB19" s="1024"/>
      <c r="CKC19" s="1024"/>
      <c r="CKD19" s="1024"/>
      <c r="CKE19" s="1024"/>
      <c r="CKF19" s="1024"/>
      <c r="CKG19" s="1024"/>
      <c r="CKH19" s="1024"/>
      <c r="CKI19" s="1024"/>
      <c r="CKJ19" s="1024"/>
      <c r="CKK19" s="1024"/>
      <c r="CKL19" s="1024"/>
      <c r="CKM19" s="1024"/>
      <c r="CKN19" s="1024"/>
      <c r="CKO19" s="1024"/>
      <c r="CKP19" s="1024"/>
      <c r="CKQ19" s="1024"/>
      <c r="CKR19" s="1024"/>
      <c r="CKS19" s="1024"/>
      <c r="CKT19" s="1024"/>
      <c r="CKU19" s="1024"/>
      <c r="CKV19" s="1024"/>
      <c r="CKW19" s="1024"/>
      <c r="CKX19" s="1024"/>
      <c r="CKY19" s="1024"/>
      <c r="CKZ19" s="1024"/>
      <c r="CLA19" s="1024"/>
      <c r="CLB19" s="1024"/>
      <c r="CLC19" s="1024"/>
      <c r="CLD19" s="1024"/>
      <c r="CLE19" s="1024"/>
      <c r="CLF19" s="1024"/>
      <c r="CLG19" s="1024"/>
      <c r="CLH19" s="1024"/>
      <c r="CLI19" s="1024"/>
      <c r="CLJ19" s="1024"/>
      <c r="CLK19" s="1024"/>
      <c r="CLL19" s="1024"/>
      <c r="CLM19" s="1024"/>
      <c r="CLN19" s="1024"/>
      <c r="CLO19" s="1024"/>
      <c r="CLP19" s="1024"/>
      <c r="CLQ19" s="1024"/>
      <c r="CLR19" s="1024"/>
      <c r="CLS19" s="1024"/>
      <c r="CLT19" s="1024"/>
      <c r="CLU19" s="1024"/>
      <c r="CLV19" s="1024"/>
      <c r="CLW19" s="1024"/>
      <c r="CLX19" s="1024"/>
      <c r="CLY19" s="1024"/>
      <c r="CLZ19" s="1024"/>
      <c r="CMA19" s="1024"/>
      <c r="CMB19" s="1024"/>
      <c r="CMC19" s="1024"/>
      <c r="CMD19" s="1024"/>
      <c r="CME19" s="1024"/>
      <c r="CMF19" s="1024"/>
      <c r="CMG19" s="1024"/>
      <c r="CMH19" s="1024"/>
      <c r="CMI19" s="1024"/>
      <c r="CMJ19" s="1024"/>
      <c r="CMK19" s="1024"/>
      <c r="CML19" s="1024"/>
      <c r="CMM19" s="1024"/>
      <c r="CMN19" s="1024"/>
      <c r="CMO19" s="1024"/>
      <c r="CMP19" s="1024"/>
      <c r="CMQ19" s="1024"/>
      <c r="CMR19" s="1024"/>
      <c r="CMS19" s="1024"/>
      <c r="CMT19" s="1024"/>
      <c r="CMU19" s="1024"/>
      <c r="CMV19" s="1024"/>
      <c r="CMW19" s="1024"/>
      <c r="CMX19" s="1024"/>
      <c r="CMY19" s="1024"/>
      <c r="CMZ19" s="1024"/>
      <c r="CNA19" s="1024"/>
      <c r="CNB19" s="1024"/>
      <c r="CNC19" s="1024"/>
      <c r="CND19" s="1024"/>
      <c r="CNE19" s="1024"/>
      <c r="CNF19" s="1024"/>
      <c r="CNG19" s="1024"/>
      <c r="CNH19" s="1024"/>
      <c r="CNI19" s="1024"/>
      <c r="CNJ19" s="1024"/>
      <c r="CNK19" s="1024"/>
      <c r="CNL19" s="1024"/>
      <c r="CNM19" s="1024"/>
      <c r="CNN19" s="1024"/>
      <c r="CNO19" s="1024"/>
      <c r="CNP19" s="1024"/>
      <c r="CNQ19" s="1024"/>
      <c r="CNR19" s="1024"/>
      <c r="CNS19" s="1024"/>
      <c r="CNT19" s="1024"/>
      <c r="CNU19" s="1024"/>
      <c r="CNV19" s="1024"/>
      <c r="CNW19" s="1024"/>
      <c r="CNX19" s="1024"/>
      <c r="CNY19" s="1024"/>
      <c r="CNZ19" s="1024"/>
      <c r="COA19" s="1024"/>
      <c r="COB19" s="1024"/>
      <c r="COC19" s="1024"/>
      <c r="COD19" s="1024"/>
      <c r="COE19" s="1024"/>
      <c r="COF19" s="1024"/>
      <c r="COG19" s="1024"/>
      <c r="COH19" s="1024"/>
      <c r="COI19" s="1024"/>
      <c r="COJ19" s="1024"/>
      <c r="COK19" s="1024"/>
      <c r="COL19" s="1024"/>
      <c r="COM19" s="1024"/>
      <c r="CON19" s="1024"/>
      <c r="COO19" s="1024"/>
      <c r="COP19" s="1024"/>
      <c r="COQ19" s="1024"/>
      <c r="COR19" s="1024"/>
      <c r="COS19" s="1024"/>
      <c r="COT19" s="1024"/>
      <c r="COU19" s="1024"/>
      <c r="COV19" s="1024"/>
      <c r="COW19" s="1024"/>
      <c r="COX19" s="1024"/>
      <c r="COY19" s="1024"/>
      <c r="COZ19" s="1024"/>
      <c r="CPA19" s="1024"/>
      <c r="CPB19" s="1024"/>
      <c r="CPC19" s="1024"/>
      <c r="CPD19" s="1024"/>
      <c r="CPE19" s="1024"/>
      <c r="CPF19" s="1024"/>
      <c r="CPG19" s="1024"/>
      <c r="CPH19" s="1024"/>
      <c r="CPI19" s="1024"/>
      <c r="CPJ19" s="1024"/>
      <c r="CPK19" s="1024"/>
      <c r="CPL19" s="1024"/>
      <c r="CPM19" s="1024"/>
      <c r="CPN19" s="1024"/>
      <c r="CPO19" s="1024"/>
      <c r="CPP19" s="1024"/>
      <c r="CPQ19" s="1024"/>
      <c r="CPR19" s="1024"/>
      <c r="CPS19" s="1024"/>
      <c r="CPT19" s="1024"/>
      <c r="CPU19" s="1024"/>
      <c r="CPV19" s="1024"/>
      <c r="CPW19" s="1024"/>
      <c r="CPX19" s="1024"/>
      <c r="CPY19" s="1024"/>
      <c r="CPZ19" s="1024"/>
      <c r="CQA19" s="1024"/>
      <c r="CQB19" s="1024"/>
      <c r="CQC19" s="1024"/>
      <c r="CQD19" s="1024"/>
      <c r="CQE19" s="1024"/>
      <c r="CQF19" s="1024"/>
      <c r="CQG19" s="1024"/>
      <c r="CQH19" s="1024"/>
      <c r="CQI19" s="1024"/>
      <c r="CQJ19" s="1024"/>
      <c r="CQK19" s="1024"/>
      <c r="CQL19" s="1024"/>
      <c r="CQM19" s="1024"/>
      <c r="CQN19" s="1024"/>
      <c r="CQO19" s="1024"/>
      <c r="CQP19" s="1024"/>
      <c r="CQQ19" s="1024"/>
      <c r="CQR19" s="1024"/>
      <c r="CQS19" s="1024"/>
      <c r="CQT19" s="1024"/>
      <c r="CQU19" s="1024"/>
      <c r="CQV19" s="1024"/>
      <c r="CQW19" s="1024"/>
      <c r="CQX19" s="1024"/>
      <c r="CQY19" s="1024"/>
      <c r="CQZ19" s="1024"/>
      <c r="CRA19" s="1024"/>
      <c r="CRB19" s="1024"/>
      <c r="CRC19" s="1024"/>
      <c r="CRD19" s="1024"/>
      <c r="CRE19" s="1024"/>
      <c r="CRF19" s="1024"/>
      <c r="CRG19" s="1024"/>
      <c r="CRH19" s="1024"/>
      <c r="CRI19" s="1024"/>
      <c r="CRJ19" s="1024"/>
      <c r="CRK19" s="1024"/>
      <c r="CRL19" s="1024"/>
      <c r="CRM19" s="1024"/>
      <c r="CRN19" s="1024"/>
      <c r="CRO19" s="1024"/>
      <c r="CRP19" s="1024"/>
      <c r="CRQ19" s="1024"/>
      <c r="CRR19" s="1024"/>
      <c r="CRS19" s="1024"/>
      <c r="CRT19" s="1024"/>
      <c r="CRU19" s="1024"/>
      <c r="CRV19" s="1024"/>
      <c r="CRW19" s="1024"/>
      <c r="CRX19" s="1024"/>
      <c r="CRY19" s="1024"/>
      <c r="CRZ19" s="1024"/>
      <c r="CSA19" s="1024"/>
      <c r="CSB19" s="1024"/>
      <c r="CSC19" s="1024"/>
      <c r="CSD19" s="1024"/>
      <c r="CSE19" s="1024"/>
      <c r="CSF19" s="1024"/>
      <c r="CSG19" s="1024"/>
      <c r="CSH19" s="1024"/>
      <c r="CSI19" s="1024"/>
      <c r="CSJ19" s="1024"/>
      <c r="CSK19" s="1024"/>
      <c r="CSL19" s="1024"/>
      <c r="CSM19" s="1024"/>
      <c r="CSN19" s="1024"/>
      <c r="CSO19" s="1024"/>
      <c r="CSP19" s="1024"/>
      <c r="CSQ19" s="1024"/>
      <c r="CSR19" s="1024"/>
      <c r="CSS19" s="1024"/>
      <c r="CST19" s="1024"/>
      <c r="CSU19" s="1024"/>
      <c r="CSV19" s="1024"/>
      <c r="CSW19" s="1024"/>
      <c r="CSX19" s="1024"/>
      <c r="CSY19" s="1024"/>
      <c r="CSZ19" s="1024"/>
      <c r="CTA19" s="1024"/>
      <c r="CTB19" s="1024"/>
      <c r="CTC19" s="1024"/>
      <c r="CTD19" s="1024"/>
      <c r="CTE19" s="1024"/>
      <c r="CTF19" s="1024"/>
      <c r="CTG19" s="1024"/>
      <c r="CTH19" s="1024"/>
      <c r="CTI19" s="1024"/>
      <c r="CTJ19" s="1024"/>
      <c r="CTK19" s="1024"/>
      <c r="CTL19" s="1024"/>
      <c r="CTM19" s="1024"/>
      <c r="CTN19" s="1024"/>
      <c r="CTO19" s="1024"/>
      <c r="CTP19" s="1024"/>
      <c r="CTQ19" s="1024"/>
      <c r="CTR19" s="1024"/>
      <c r="CTS19" s="1024"/>
      <c r="CTT19" s="1024"/>
      <c r="CTU19" s="1024"/>
      <c r="CTV19" s="1024"/>
      <c r="CTW19" s="1024"/>
      <c r="CTX19" s="1024"/>
      <c r="CTY19" s="1024"/>
      <c r="CTZ19" s="1024"/>
      <c r="CUA19" s="1024"/>
      <c r="CUB19" s="1024"/>
      <c r="CUC19" s="1024"/>
      <c r="CUD19" s="1024"/>
      <c r="CUE19" s="1024"/>
      <c r="CUF19" s="1024"/>
      <c r="CUG19" s="1024"/>
      <c r="CUH19" s="1024"/>
      <c r="CUI19" s="1024"/>
      <c r="CUJ19" s="1024"/>
      <c r="CUK19" s="1024"/>
      <c r="CUL19" s="1024"/>
      <c r="CUM19" s="1024"/>
      <c r="CUN19" s="1024"/>
      <c r="CUO19" s="1024"/>
      <c r="CUP19" s="1024"/>
      <c r="CUQ19" s="1024"/>
      <c r="CUR19" s="1024"/>
      <c r="CUS19" s="1024"/>
      <c r="CUT19" s="1024"/>
      <c r="CUU19" s="1024"/>
      <c r="CUV19" s="1024"/>
      <c r="CUW19" s="1024"/>
      <c r="CUX19" s="1024"/>
      <c r="CUY19" s="1024"/>
      <c r="CUZ19" s="1024"/>
      <c r="CVA19" s="1024"/>
      <c r="CVB19" s="1024"/>
      <c r="CVC19" s="1024"/>
      <c r="CVD19" s="1024"/>
      <c r="CVE19" s="1024"/>
      <c r="CVF19" s="1024"/>
      <c r="CVG19" s="1024"/>
      <c r="CVH19" s="1024"/>
      <c r="CVI19" s="1024"/>
      <c r="CVJ19" s="1024"/>
      <c r="CVK19" s="1024"/>
      <c r="CVL19" s="1024"/>
      <c r="CVM19" s="1024"/>
      <c r="CVN19" s="1024"/>
      <c r="CVO19" s="1024"/>
      <c r="CVP19" s="1024"/>
      <c r="CVQ19" s="1024"/>
      <c r="CVR19" s="1024"/>
      <c r="CVS19" s="1024"/>
      <c r="CVT19" s="1024"/>
      <c r="CVU19" s="1024"/>
      <c r="CVV19" s="1024"/>
      <c r="CVW19" s="1024"/>
      <c r="CVX19" s="1024"/>
      <c r="CVY19" s="1024"/>
      <c r="CVZ19" s="1024"/>
      <c r="CWA19" s="1024"/>
      <c r="CWB19" s="1024"/>
      <c r="CWC19" s="1024"/>
      <c r="CWD19" s="1024"/>
      <c r="CWE19" s="1024"/>
      <c r="CWF19" s="1024"/>
      <c r="CWG19" s="1024"/>
      <c r="CWH19" s="1024"/>
      <c r="CWI19" s="1024"/>
      <c r="CWJ19" s="1024"/>
      <c r="CWK19" s="1024"/>
      <c r="CWL19" s="1024"/>
      <c r="CWM19" s="1024"/>
      <c r="CWN19" s="1024"/>
      <c r="CWO19" s="1024"/>
      <c r="CWP19" s="1024"/>
      <c r="CWQ19" s="1024"/>
      <c r="CWR19" s="1024"/>
      <c r="CWS19" s="1024"/>
      <c r="CWT19" s="1024"/>
      <c r="CWU19" s="1024"/>
      <c r="CWV19" s="1024"/>
      <c r="CWW19" s="1024"/>
      <c r="CWX19" s="1024"/>
      <c r="CWY19" s="1024"/>
      <c r="CWZ19" s="1024"/>
      <c r="CXA19" s="1024"/>
      <c r="CXB19" s="1024"/>
      <c r="CXC19" s="1024"/>
      <c r="CXD19" s="1024"/>
      <c r="CXE19" s="1024"/>
      <c r="CXF19" s="1024"/>
      <c r="CXG19" s="1024"/>
      <c r="CXH19" s="1024"/>
      <c r="CXI19" s="1024"/>
      <c r="CXJ19" s="1024"/>
      <c r="CXK19" s="1024"/>
      <c r="CXL19" s="1024"/>
      <c r="CXM19" s="1024"/>
      <c r="CXN19" s="1024"/>
      <c r="CXO19" s="1024"/>
      <c r="CXP19" s="1024"/>
      <c r="CXQ19" s="1024"/>
      <c r="CXR19" s="1024"/>
      <c r="CXS19" s="1024"/>
      <c r="CXT19" s="1024"/>
      <c r="CXU19" s="1024"/>
      <c r="CXV19" s="1024"/>
      <c r="CXW19" s="1024"/>
      <c r="CXX19" s="1024"/>
      <c r="CXY19" s="1024"/>
      <c r="CXZ19" s="1024"/>
      <c r="CYA19" s="1024"/>
      <c r="CYB19" s="1024"/>
      <c r="CYC19" s="1024"/>
      <c r="CYD19" s="1024"/>
      <c r="CYE19" s="1024"/>
      <c r="CYF19" s="1024"/>
      <c r="CYG19" s="1024"/>
      <c r="CYH19" s="1024"/>
      <c r="CYI19" s="1024"/>
      <c r="CYJ19" s="1024"/>
      <c r="CYK19" s="1024"/>
      <c r="CYL19" s="1024"/>
      <c r="CYM19" s="1024"/>
      <c r="CYN19" s="1024"/>
      <c r="CYO19" s="1024"/>
      <c r="CYP19" s="1024"/>
      <c r="CYQ19" s="1024"/>
      <c r="CYR19" s="1024"/>
      <c r="CYS19" s="1024"/>
      <c r="CYT19" s="1024"/>
      <c r="CYU19" s="1024"/>
      <c r="CYV19" s="1024"/>
      <c r="CYW19" s="1024"/>
      <c r="CYX19" s="1024"/>
      <c r="CYY19" s="1024"/>
      <c r="CYZ19" s="1024"/>
      <c r="CZA19" s="1024"/>
      <c r="CZB19" s="1024"/>
      <c r="CZC19" s="1024"/>
      <c r="CZD19" s="1024"/>
      <c r="CZE19" s="1024"/>
      <c r="CZF19" s="1024"/>
      <c r="CZG19" s="1024"/>
      <c r="CZH19" s="1024"/>
      <c r="CZI19" s="1024"/>
      <c r="CZJ19" s="1024"/>
      <c r="CZK19" s="1024"/>
      <c r="CZL19" s="1024"/>
      <c r="CZM19" s="1024"/>
      <c r="CZN19" s="1024"/>
      <c r="CZO19" s="1024"/>
      <c r="CZP19" s="1024"/>
      <c r="CZQ19" s="1024"/>
      <c r="CZR19" s="1024"/>
      <c r="CZS19" s="1024"/>
      <c r="CZT19" s="1024"/>
      <c r="CZU19" s="1024"/>
      <c r="CZV19" s="1024"/>
      <c r="CZW19" s="1024"/>
      <c r="CZX19" s="1024"/>
      <c r="CZY19" s="1024"/>
      <c r="CZZ19" s="1024"/>
      <c r="DAA19" s="1024"/>
      <c r="DAB19" s="1024"/>
      <c r="DAC19" s="1024"/>
      <c r="DAD19" s="1024"/>
      <c r="DAE19" s="1024"/>
      <c r="DAF19" s="1024"/>
      <c r="DAG19" s="1024"/>
      <c r="DAH19" s="1024"/>
      <c r="DAI19" s="1024"/>
      <c r="DAJ19" s="1024"/>
      <c r="DAK19" s="1024"/>
      <c r="DAL19" s="1024"/>
      <c r="DAM19" s="1024"/>
      <c r="DAN19" s="1024"/>
      <c r="DAO19" s="1024"/>
      <c r="DAP19" s="1024"/>
      <c r="DAQ19" s="1024"/>
      <c r="DAR19" s="1024"/>
      <c r="DAS19" s="1024"/>
      <c r="DAT19" s="1024"/>
      <c r="DAU19" s="1024"/>
      <c r="DAV19" s="1024"/>
      <c r="DAW19" s="1024"/>
      <c r="DAX19" s="1024"/>
      <c r="DAY19" s="1024"/>
      <c r="DAZ19" s="1024"/>
      <c r="DBA19" s="1024"/>
      <c r="DBB19" s="1024"/>
      <c r="DBC19" s="1024"/>
      <c r="DBD19" s="1024"/>
      <c r="DBE19" s="1024"/>
      <c r="DBF19" s="1024"/>
      <c r="DBG19" s="1024"/>
      <c r="DBH19" s="1024"/>
      <c r="DBI19" s="1024"/>
      <c r="DBJ19" s="1024"/>
      <c r="DBK19" s="1024"/>
      <c r="DBL19" s="1024"/>
      <c r="DBM19" s="1024"/>
      <c r="DBN19" s="1024"/>
      <c r="DBO19" s="1024"/>
      <c r="DBP19" s="1024"/>
      <c r="DBQ19" s="1024"/>
      <c r="DBR19" s="1024"/>
      <c r="DBS19" s="1024"/>
      <c r="DBT19" s="1024"/>
      <c r="DBU19" s="1024"/>
      <c r="DBV19" s="1024"/>
      <c r="DBW19" s="1024"/>
      <c r="DBX19" s="1024"/>
      <c r="DBY19" s="1024"/>
      <c r="DBZ19" s="1024"/>
      <c r="DCA19" s="1024"/>
      <c r="DCB19" s="1024"/>
      <c r="DCC19" s="1024"/>
      <c r="DCD19" s="1024"/>
      <c r="DCE19" s="1024"/>
      <c r="DCF19" s="1024"/>
      <c r="DCG19" s="1024"/>
      <c r="DCH19" s="1024"/>
      <c r="DCI19" s="1024"/>
      <c r="DCJ19" s="1024"/>
      <c r="DCK19" s="1024"/>
      <c r="DCL19" s="1024"/>
      <c r="DCM19" s="1024"/>
      <c r="DCN19" s="1024"/>
      <c r="DCO19" s="1024"/>
      <c r="DCP19" s="1024"/>
      <c r="DCQ19" s="1024"/>
      <c r="DCR19" s="1024"/>
      <c r="DCS19" s="1024"/>
      <c r="DCT19" s="1024"/>
      <c r="DCU19" s="1024"/>
      <c r="DCV19" s="1024"/>
      <c r="DCW19" s="1024"/>
      <c r="DCX19" s="1024"/>
      <c r="DCY19" s="1024"/>
      <c r="DCZ19" s="1024"/>
      <c r="DDA19" s="1024"/>
      <c r="DDB19" s="1024"/>
      <c r="DDC19" s="1024"/>
      <c r="DDD19" s="1024"/>
      <c r="DDE19" s="1024"/>
      <c r="DDF19" s="1024"/>
      <c r="DDG19" s="1024"/>
      <c r="DDH19" s="1024"/>
      <c r="DDI19" s="1024"/>
      <c r="DDJ19" s="1024"/>
      <c r="DDK19" s="1024"/>
      <c r="DDL19" s="1024"/>
      <c r="DDM19" s="1024"/>
      <c r="DDN19" s="1024"/>
      <c r="DDO19" s="1024"/>
      <c r="DDP19" s="1024"/>
      <c r="DDQ19" s="1024"/>
      <c r="DDR19" s="1024"/>
      <c r="DDS19" s="1024"/>
      <c r="DDT19" s="1024"/>
      <c r="DDU19" s="1024"/>
      <c r="DDV19" s="1024"/>
      <c r="DDW19" s="1024"/>
      <c r="DDX19" s="1024"/>
      <c r="DDY19" s="1024"/>
      <c r="DDZ19" s="1024"/>
      <c r="DEA19" s="1024"/>
      <c r="DEB19" s="1024"/>
      <c r="DEC19" s="1024"/>
      <c r="DED19" s="1024"/>
      <c r="DEE19" s="1024"/>
      <c r="DEF19" s="1024"/>
      <c r="DEG19" s="1024"/>
      <c r="DEH19" s="1024"/>
      <c r="DEI19" s="1024"/>
      <c r="DEJ19" s="1024"/>
      <c r="DEK19" s="1024"/>
      <c r="DEL19" s="1024"/>
      <c r="DEM19" s="1024"/>
      <c r="DEN19" s="1024"/>
      <c r="DEO19" s="1024"/>
      <c r="DEP19" s="1024"/>
      <c r="DEQ19" s="1024"/>
      <c r="DER19" s="1024"/>
      <c r="DES19" s="1024"/>
      <c r="DET19" s="1024"/>
      <c r="DEU19" s="1024"/>
      <c r="DEV19" s="1024"/>
      <c r="DEW19" s="1024"/>
      <c r="DEX19" s="1024"/>
      <c r="DEY19" s="1024"/>
      <c r="DEZ19" s="1024"/>
      <c r="DFA19" s="1024"/>
      <c r="DFB19" s="1024"/>
      <c r="DFC19" s="1024"/>
      <c r="DFD19" s="1024"/>
      <c r="DFE19" s="1024"/>
      <c r="DFF19" s="1024"/>
      <c r="DFG19" s="1024"/>
      <c r="DFH19" s="1024"/>
      <c r="DFI19" s="1024"/>
      <c r="DFJ19" s="1024"/>
      <c r="DFK19" s="1024"/>
      <c r="DFL19" s="1024"/>
      <c r="DFM19" s="1024"/>
      <c r="DFN19" s="1024"/>
      <c r="DFO19" s="1024"/>
      <c r="DFP19" s="1024"/>
      <c r="DFQ19" s="1024"/>
      <c r="DFR19" s="1024"/>
      <c r="DFS19" s="1024"/>
      <c r="DFT19" s="1024"/>
      <c r="DFU19" s="1024"/>
      <c r="DFV19" s="1024"/>
      <c r="DFW19" s="1024"/>
      <c r="DFX19" s="1024"/>
      <c r="DFY19" s="1024"/>
      <c r="DFZ19" s="1024"/>
      <c r="DGA19" s="1024"/>
      <c r="DGB19" s="1024"/>
      <c r="DGC19" s="1024"/>
      <c r="DGD19" s="1024"/>
      <c r="DGE19" s="1024"/>
      <c r="DGF19" s="1024"/>
      <c r="DGG19" s="1024"/>
      <c r="DGH19" s="1024"/>
      <c r="DGI19" s="1024"/>
      <c r="DGJ19" s="1024"/>
      <c r="DGK19" s="1024"/>
      <c r="DGL19" s="1024"/>
      <c r="DGM19" s="1024"/>
      <c r="DGN19" s="1024"/>
      <c r="DGO19" s="1024"/>
      <c r="DGP19" s="1024"/>
      <c r="DGQ19" s="1024"/>
      <c r="DGR19" s="1024"/>
      <c r="DGS19" s="1024"/>
      <c r="DGT19" s="1024"/>
      <c r="DGU19" s="1024"/>
      <c r="DGV19" s="1024"/>
      <c r="DGW19" s="1024"/>
      <c r="DGX19" s="1024"/>
      <c r="DGY19" s="1024"/>
      <c r="DGZ19" s="1024"/>
      <c r="DHA19" s="1024"/>
      <c r="DHB19" s="1024"/>
      <c r="DHC19" s="1024"/>
      <c r="DHD19" s="1024"/>
      <c r="DHE19" s="1024"/>
      <c r="DHF19" s="1024"/>
      <c r="DHG19" s="1024"/>
      <c r="DHH19" s="1024"/>
      <c r="DHI19" s="1024"/>
      <c r="DHJ19" s="1024"/>
      <c r="DHK19" s="1024"/>
      <c r="DHL19" s="1024"/>
      <c r="DHM19" s="1024"/>
      <c r="DHN19" s="1024"/>
      <c r="DHO19" s="1024"/>
      <c r="DHP19" s="1024"/>
      <c r="DHQ19" s="1024"/>
      <c r="DHR19" s="1024"/>
      <c r="DHS19" s="1024"/>
      <c r="DHT19" s="1024"/>
      <c r="DHU19" s="1024"/>
      <c r="DHV19" s="1024"/>
      <c r="DHW19" s="1024"/>
      <c r="DHX19" s="1024"/>
      <c r="DHY19" s="1024"/>
      <c r="DHZ19" s="1024"/>
      <c r="DIA19" s="1024"/>
      <c r="DIB19" s="1024"/>
      <c r="DIC19" s="1024"/>
      <c r="DID19" s="1024"/>
      <c r="DIE19" s="1024"/>
      <c r="DIF19" s="1024"/>
      <c r="DIG19" s="1024"/>
      <c r="DIH19" s="1024"/>
      <c r="DII19" s="1024"/>
      <c r="DIJ19" s="1024"/>
      <c r="DIK19" s="1024"/>
      <c r="DIL19" s="1024"/>
      <c r="DIM19" s="1024"/>
      <c r="DIN19" s="1024"/>
      <c r="DIO19" s="1024"/>
      <c r="DIP19" s="1024"/>
      <c r="DIQ19" s="1024"/>
      <c r="DIR19" s="1024"/>
      <c r="DIS19" s="1024"/>
      <c r="DIT19" s="1024"/>
      <c r="DIU19" s="1024"/>
      <c r="DIV19" s="1024"/>
      <c r="DIW19" s="1024"/>
      <c r="DIX19" s="1024"/>
      <c r="DIY19" s="1024"/>
      <c r="DIZ19" s="1024"/>
      <c r="DJA19" s="1024"/>
      <c r="DJB19" s="1024"/>
      <c r="DJC19" s="1024"/>
      <c r="DJD19" s="1024"/>
      <c r="DJE19" s="1024"/>
      <c r="DJF19" s="1024"/>
      <c r="DJG19" s="1024"/>
      <c r="DJH19" s="1024"/>
      <c r="DJI19" s="1024"/>
      <c r="DJJ19" s="1024"/>
      <c r="DJK19" s="1024"/>
      <c r="DJL19" s="1024"/>
      <c r="DJM19" s="1024"/>
      <c r="DJN19" s="1024"/>
      <c r="DJO19" s="1024"/>
      <c r="DJP19" s="1024"/>
      <c r="DJQ19" s="1024"/>
      <c r="DJR19" s="1024"/>
      <c r="DJS19" s="1024"/>
      <c r="DJT19" s="1024"/>
      <c r="DJU19" s="1024"/>
      <c r="DJV19" s="1024"/>
      <c r="DJW19" s="1024"/>
      <c r="DJX19" s="1024"/>
      <c r="DJY19" s="1024"/>
      <c r="DJZ19" s="1024"/>
      <c r="DKA19" s="1024"/>
      <c r="DKB19" s="1024"/>
      <c r="DKC19" s="1024"/>
      <c r="DKD19" s="1024"/>
      <c r="DKE19" s="1024"/>
      <c r="DKF19" s="1024"/>
      <c r="DKG19" s="1024"/>
      <c r="DKH19" s="1024"/>
      <c r="DKI19" s="1024"/>
      <c r="DKJ19" s="1024"/>
      <c r="DKK19" s="1024"/>
      <c r="DKL19" s="1024"/>
      <c r="DKM19" s="1024"/>
      <c r="DKN19" s="1024"/>
      <c r="DKO19" s="1024"/>
      <c r="DKP19" s="1024"/>
      <c r="DKQ19" s="1024"/>
      <c r="DKR19" s="1024"/>
      <c r="DKS19" s="1024"/>
      <c r="DKT19" s="1024"/>
      <c r="DKU19" s="1024"/>
      <c r="DKV19" s="1024"/>
      <c r="DKW19" s="1024"/>
      <c r="DKX19" s="1024"/>
      <c r="DKY19" s="1024"/>
      <c r="DKZ19" s="1024"/>
      <c r="DLA19" s="1024"/>
      <c r="DLB19" s="1024"/>
      <c r="DLC19" s="1024"/>
      <c r="DLD19" s="1024"/>
      <c r="DLE19" s="1024"/>
      <c r="DLF19" s="1024"/>
      <c r="DLG19" s="1024"/>
      <c r="DLH19" s="1024"/>
      <c r="DLI19" s="1024"/>
      <c r="DLJ19" s="1024"/>
      <c r="DLK19" s="1024"/>
      <c r="DLL19" s="1024"/>
      <c r="DLM19" s="1024"/>
      <c r="DLN19" s="1024"/>
      <c r="DLO19" s="1024"/>
      <c r="DLP19" s="1024"/>
      <c r="DLQ19" s="1024"/>
      <c r="DLR19" s="1024"/>
      <c r="DLS19" s="1024"/>
      <c r="DLT19" s="1024"/>
      <c r="DLU19" s="1024"/>
      <c r="DLV19" s="1024"/>
      <c r="DLW19" s="1024"/>
      <c r="DLX19" s="1024"/>
      <c r="DLY19" s="1024"/>
      <c r="DLZ19" s="1024"/>
      <c r="DMA19" s="1024"/>
      <c r="DMB19" s="1024"/>
      <c r="DMC19" s="1024"/>
      <c r="DMD19" s="1024"/>
      <c r="DME19" s="1024"/>
      <c r="DMF19" s="1024"/>
      <c r="DMG19" s="1024"/>
      <c r="DMH19" s="1024"/>
      <c r="DMI19" s="1024"/>
      <c r="DMJ19" s="1024"/>
      <c r="DMK19" s="1024"/>
      <c r="DML19" s="1024"/>
      <c r="DMM19" s="1024"/>
      <c r="DMN19" s="1024"/>
      <c r="DMO19" s="1024"/>
      <c r="DMP19" s="1024"/>
      <c r="DMQ19" s="1024"/>
      <c r="DMR19" s="1024"/>
      <c r="DMS19" s="1024"/>
      <c r="DMT19" s="1024"/>
      <c r="DMU19" s="1024"/>
      <c r="DMV19" s="1024"/>
      <c r="DMW19" s="1024"/>
      <c r="DMX19" s="1024"/>
      <c r="DMY19" s="1024"/>
      <c r="DMZ19" s="1024"/>
      <c r="DNA19" s="1024"/>
      <c r="DNB19" s="1024"/>
      <c r="DNC19" s="1024"/>
      <c r="DND19" s="1024"/>
      <c r="DNE19" s="1024"/>
      <c r="DNF19" s="1024"/>
      <c r="DNG19" s="1024"/>
      <c r="DNH19" s="1024"/>
      <c r="DNI19" s="1024"/>
      <c r="DNJ19" s="1024"/>
      <c r="DNK19" s="1024"/>
      <c r="DNL19" s="1024"/>
      <c r="DNM19" s="1024"/>
      <c r="DNN19" s="1024"/>
      <c r="DNO19" s="1024"/>
      <c r="DNP19" s="1024"/>
      <c r="DNQ19" s="1024"/>
      <c r="DNR19" s="1024"/>
      <c r="DNS19" s="1024"/>
      <c r="DNT19" s="1024"/>
      <c r="DNU19" s="1024"/>
      <c r="DNV19" s="1024"/>
      <c r="DNW19" s="1024"/>
      <c r="DNX19" s="1024"/>
      <c r="DNY19" s="1024"/>
      <c r="DNZ19" s="1024"/>
      <c r="DOA19" s="1024"/>
      <c r="DOB19" s="1024"/>
      <c r="DOC19" s="1024"/>
      <c r="DOD19" s="1024"/>
      <c r="DOE19" s="1024"/>
      <c r="DOF19" s="1024"/>
      <c r="DOG19" s="1024"/>
      <c r="DOH19" s="1024"/>
      <c r="DOI19" s="1024"/>
      <c r="DOJ19" s="1024"/>
      <c r="DOK19" s="1024"/>
      <c r="DOL19" s="1024"/>
      <c r="DOM19" s="1024"/>
      <c r="DON19" s="1024"/>
      <c r="DOO19" s="1024"/>
      <c r="DOP19" s="1024"/>
      <c r="DOQ19" s="1024"/>
      <c r="DOR19" s="1024"/>
      <c r="DOS19" s="1024"/>
      <c r="DOT19" s="1024"/>
      <c r="DOU19" s="1024"/>
      <c r="DOV19" s="1024"/>
      <c r="DOW19" s="1024"/>
      <c r="DOX19" s="1024"/>
      <c r="DOY19" s="1024"/>
      <c r="DOZ19" s="1024"/>
      <c r="DPA19" s="1024"/>
      <c r="DPB19" s="1024"/>
      <c r="DPC19" s="1024"/>
      <c r="DPD19" s="1024"/>
      <c r="DPE19" s="1024"/>
      <c r="DPF19" s="1024"/>
      <c r="DPG19" s="1024"/>
      <c r="DPH19" s="1024"/>
      <c r="DPI19" s="1024"/>
      <c r="DPJ19" s="1024"/>
      <c r="DPK19" s="1024"/>
      <c r="DPL19" s="1024"/>
      <c r="DPM19" s="1024"/>
      <c r="DPN19" s="1024"/>
      <c r="DPO19" s="1024"/>
      <c r="DPP19" s="1024"/>
      <c r="DPQ19" s="1024"/>
      <c r="DPR19" s="1024"/>
      <c r="DPS19" s="1024"/>
      <c r="DPT19" s="1024"/>
      <c r="DPU19" s="1024"/>
      <c r="DPV19" s="1024"/>
      <c r="DPW19" s="1024"/>
      <c r="DPX19" s="1024"/>
      <c r="DPY19" s="1024"/>
      <c r="DPZ19" s="1024"/>
      <c r="DQA19" s="1024"/>
      <c r="DQB19" s="1024"/>
      <c r="DQC19" s="1024"/>
      <c r="DQD19" s="1024"/>
      <c r="DQE19" s="1024"/>
      <c r="DQF19" s="1024"/>
      <c r="DQG19" s="1024"/>
      <c r="DQH19" s="1024"/>
      <c r="DQI19" s="1024"/>
      <c r="DQJ19" s="1024"/>
      <c r="DQK19" s="1024"/>
      <c r="DQL19" s="1024"/>
      <c r="DQM19" s="1024"/>
      <c r="DQN19" s="1024"/>
      <c r="DQO19" s="1024"/>
      <c r="DQP19" s="1024"/>
      <c r="DQQ19" s="1024"/>
      <c r="DQR19" s="1024"/>
      <c r="DQS19" s="1024"/>
      <c r="DQT19" s="1024"/>
      <c r="DQU19" s="1024"/>
      <c r="DQV19" s="1024"/>
      <c r="DQW19" s="1024"/>
      <c r="DQX19" s="1024"/>
      <c r="DQY19" s="1024"/>
      <c r="DQZ19" s="1024"/>
      <c r="DRA19" s="1024"/>
      <c r="DRB19" s="1024"/>
      <c r="DRC19" s="1024"/>
      <c r="DRD19" s="1024"/>
      <c r="DRE19" s="1024"/>
      <c r="DRF19" s="1024"/>
      <c r="DRG19" s="1024"/>
      <c r="DRH19" s="1024"/>
      <c r="DRI19" s="1024"/>
      <c r="DRJ19" s="1024"/>
      <c r="DRK19" s="1024"/>
      <c r="DRL19" s="1024"/>
      <c r="DRM19" s="1024"/>
      <c r="DRN19" s="1024"/>
      <c r="DRO19" s="1024"/>
      <c r="DRP19" s="1024"/>
      <c r="DRQ19" s="1024"/>
      <c r="DRR19" s="1024"/>
      <c r="DRS19" s="1024"/>
      <c r="DRT19" s="1024"/>
      <c r="DRU19" s="1024"/>
      <c r="DRV19" s="1024"/>
      <c r="DRW19" s="1024"/>
      <c r="DRX19" s="1024"/>
      <c r="DRY19" s="1024"/>
      <c r="DRZ19" s="1024"/>
      <c r="DSA19" s="1024"/>
      <c r="DSB19" s="1024"/>
      <c r="DSC19" s="1024"/>
      <c r="DSD19" s="1024"/>
      <c r="DSE19" s="1024"/>
      <c r="DSF19" s="1024"/>
      <c r="DSG19" s="1024"/>
      <c r="DSH19" s="1024"/>
      <c r="DSI19" s="1024"/>
      <c r="DSJ19" s="1024"/>
      <c r="DSK19" s="1024"/>
      <c r="DSL19" s="1024"/>
      <c r="DSM19" s="1024"/>
      <c r="DSN19" s="1024"/>
      <c r="DSO19" s="1024"/>
      <c r="DSP19" s="1024"/>
      <c r="DSQ19" s="1024"/>
      <c r="DSR19" s="1024"/>
      <c r="DSS19" s="1024"/>
      <c r="DST19" s="1024"/>
      <c r="DSU19" s="1024"/>
      <c r="DSV19" s="1024"/>
      <c r="DSW19" s="1024"/>
      <c r="DSX19" s="1024"/>
      <c r="DSY19" s="1024"/>
      <c r="DSZ19" s="1024"/>
      <c r="DTA19" s="1024"/>
      <c r="DTB19" s="1024"/>
      <c r="DTC19" s="1024"/>
      <c r="DTD19" s="1024"/>
      <c r="DTE19" s="1024"/>
      <c r="DTF19" s="1024"/>
      <c r="DTG19" s="1024"/>
      <c r="DTH19" s="1024"/>
      <c r="DTI19" s="1024"/>
      <c r="DTJ19" s="1024"/>
      <c r="DTK19" s="1024"/>
      <c r="DTL19" s="1024"/>
      <c r="DTM19" s="1024"/>
      <c r="DTN19" s="1024"/>
      <c r="DTO19" s="1024"/>
      <c r="DTP19" s="1024"/>
      <c r="DTQ19" s="1024"/>
      <c r="DTR19" s="1024"/>
      <c r="DTS19" s="1024"/>
      <c r="DTT19" s="1024"/>
      <c r="DTU19" s="1024"/>
      <c r="DTV19" s="1024"/>
      <c r="DTW19" s="1024"/>
      <c r="DTX19" s="1024"/>
      <c r="DTY19" s="1024"/>
      <c r="DTZ19" s="1024"/>
      <c r="DUA19" s="1024"/>
      <c r="DUB19" s="1024"/>
      <c r="DUC19" s="1024"/>
      <c r="DUD19" s="1024"/>
      <c r="DUE19" s="1024"/>
      <c r="DUF19" s="1024"/>
      <c r="DUG19" s="1024"/>
      <c r="DUH19" s="1024"/>
      <c r="DUI19" s="1024"/>
      <c r="DUJ19" s="1024"/>
      <c r="DUK19" s="1024"/>
      <c r="DUL19" s="1024"/>
      <c r="DUM19" s="1024"/>
      <c r="DUN19" s="1024"/>
      <c r="DUO19" s="1024"/>
      <c r="DUP19" s="1024"/>
      <c r="DUQ19" s="1024"/>
      <c r="DUR19" s="1024"/>
      <c r="DUS19" s="1024"/>
      <c r="DUT19" s="1024"/>
      <c r="DUU19" s="1024"/>
      <c r="DUV19" s="1024"/>
      <c r="DUW19" s="1024"/>
      <c r="DUX19" s="1024"/>
      <c r="DUY19" s="1024"/>
      <c r="DUZ19" s="1024"/>
      <c r="DVA19" s="1024"/>
      <c r="DVB19" s="1024"/>
      <c r="DVC19" s="1024"/>
      <c r="DVD19" s="1024"/>
      <c r="DVE19" s="1024"/>
      <c r="DVF19" s="1024"/>
      <c r="DVG19" s="1024"/>
      <c r="DVH19" s="1024"/>
      <c r="DVI19" s="1024"/>
      <c r="DVJ19" s="1024"/>
      <c r="DVK19" s="1024"/>
      <c r="DVL19" s="1024"/>
      <c r="DVM19" s="1024"/>
      <c r="DVN19" s="1024"/>
      <c r="DVO19" s="1024"/>
      <c r="DVP19" s="1024"/>
      <c r="DVQ19" s="1024"/>
      <c r="DVR19" s="1024"/>
      <c r="DVS19" s="1024"/>
      <c r="DVT19" s="1024"/>
      <c r="DVU19" s="1024"/>
      <c r="DVV19" s="1024"/>
      <c r="DVW19" s="1024"/>
      <c r="DVX19" s="1024"/>
      <c r="DVY19" s="1024"/>
      <c r="DVZ19" s="1024"/>
      <c r="DWA19" s="1024"/>
      <c r="DWB19" s="1024"/>
      <c r="DWC19" s="1024"/>
      <c r="DWD19" s="1024"/>
      <c r="DWE19" s="1024"/>
      <c r="DWF19" s="1024"/>
      <c r="DWG19" s="1024"/>
      <c r="DWH19" s="1024"/>
      <c r="DWI19" s="1024"/>
      <c r="DWJ19" s="1024"/>
      <c r="DWK19" s="1024"/>
      <c r="DWL19" s="1024"/>
      <c r="DWM19" s="1024"/>
      <c r="DWN19" s="1024"/>
      <c r="DWO19" s="1024"/>
      <c r="DWP19" s="1024"/>
      <c r="DWQ19" s="1024"/>
      <c r="DWR19" s="1024"/>
      <c r="DWS19" s="1024"/>
      <c r="DWT19" s="1024"/>
      <c r="DWU19" s="1024"/>
      <c r="DWV19" s="1024"/>
      <c r="DWW19" s="1024"/>
      <c r="DWX19" s="1024"/>
      <c r="DWY19" s="1024"/>
      <c r="DWZ19" s="1024"/>
      <c r="DXA19" s="1024"/>
      <c r="DXB19" s="1024"/>
      <c r="DXC19" s="1024"/>
      <c r="DXD19" s="1024"/>
      <c r="DXE19" s="1024"/>
      <c r="DXF19" s="1024"/>
      <c r="DXG19" s="1024"/>
      <c r="DXH19" s="1024"/>
      <c r="DXI19" s="1024"/>
      <c r="DXJ19" s="1024"/>
      <c r="DXK19" s="1024"/>
      <c r="DXL19" s="1024"/>
      <c r="DXM19" s="1024"/>
      <c r="DXN19" s="1024"/>
      <c r="DXO19" s="1024"/>
      <c r="DXP19" s="1024"/>
      <c r="DXQ19" s="1024"/>
      <c r="DXR19" s="1024"/>
      <c r="DXS19" s="1024"/>
      <c r="DXT19" s="1024"/>
      <c r="DXU19" s="1024"/>
      <c r="DXV19" s="1024"/>
      <c r="DXW19" s="1024"/>
      <c r="DXX19" s="1024"/>
      <c r="DXY19" s="1024"/>
      <c r="DXZ19" s="1024"/>
      <c r="DYA19" s="1024"/>
      <c r="DYB19" s="1024"/>
      <c r="DYC19" s="1024"/>
      <c r="DYD19" s="1024"/>
      <c r="DYE19" s="1024"/>
      <c r="DYF19" s="1024"/>
      <c r="DYG19" s="1024"/>
      <c r="DYH19" s="1024"/>
      <c r="DYI19" s="1024"/>
      <c r="DYJ19" s="1024"/>
      <c r="DYK19" s="1024"/>
      <c r="DYL19" s="1024"/>
      <c r="DYM19" s="1024"/>
      <c r="DYN19" s="1024"/>
      <c r="DYO19" s="1024"/>
      <c r="DYP19" s="1024"/>
      <c r="DYQ19" s="1024"/>
      <c r="DYR19" s="1024"/>
      <c r="DYS19" s="1024"/>
      <c r="DYT19" s="1024"/>
      <c r="DYU19" s="1024"/>
      <c r="DYV19" s="1024"/>
      <c r="DYW19" s="1024"/>
      <c r="DYX19" s="1024"/>
      <c r="DYY19" s="1024"/>
      <c r="DYZ19" s="1024"/>
      <c r="DZA19" s="1024"/>
      <c r="DZB19" s="1024"/>
      <c r="DZC19" s="1024"/>
      <c r="DZD19" s="1024"/>
      <c r="DZE19" s="1024"/>
      <c r="DZF19" s="1024"/>
      <c r="DZG19" s="1024"/>
      <c r="DZH19" s="1024"/>
      <c r="DZI19" s="1024"/>
      <c r="DZJ19" s="1024"/>
      <c r="DZK19" s="1024"/>
      <c r="DZL19" s="1024"/>
      <c r="DZM19" s="1024"/>
      <c r="DZN19" s="1024"/>
      <c r="DZO19" s="1024"/>
      <c r="DZP19" s="1024"/>
      <c r="DZQ19" s="1024"/>
      <c r="DZR19" s="1024"/>
      <c r="DZS19" s="1024"/>
      <c r="DZT19" s="1024"/>
      <c r="DZU19" s="1024"/>
      <c r="DZV19" s="1024"/>
      <c r="DZW19" s="1024"/>
      <c r="DZX19" s="1024"/>
      <c r="DZY19" s="1024"/>
      <c r="DZZ19" s="1024"/>
      <c r="EAA19" s="1024"/>
      <c r="EAB19" s="1024"/>
      <c r="EAC19" s="1024"/>
      <c r="EAD19" s="1024"/>
      <c r="EAE19" s="1024"/>
      <c r="EAF19" s="1024"/>
      <c r="EAG19" s="1024"/>
      <c r="EAH19" s="1024"/>
      <c r="EAI19" s="1024"/>
      <c r="EAJ19" s="1024"/>
      <c r="EAK19" s="1024"/>
      <c r="EAL19" s="1024"/>
      <c r="EAM19" s="1024"/>
      <c r="EAN19" s="1024"/>
      <c r="EAO19" s="1024"/>
      <c r="EAP19" s="1024"/>
      <c r="EAQ19" s="1024"/>
      <c r="EAR19" s="1024"/>
      <c r="EAS19" s="1024"/>
      <c r="EAT19" s="1024"/>
      <c r="EAU19" s="1024"/>
      <c r="EAV19" s="1024"/>
      <c r="EAW19" s="1024"/>
      <c r="EAX19" s="1024"/>
      <c r="EAY19" s="1024"/>
      <c r="EAZ19" s="1024"/>
      <c r="EBA19" s="1024"/>
      <c r="EBB19" s="1024"/>
      <c r="EBC19" s="1024"/>
      <c r="EBD19" s="1024"/>
      <c r="EBE19" s="1024"/>
      <c r="EBF19" s="1024"/>
      <c r="EBG19" s="1024"/>
      <c r="EBH19" s="1024"/>
      <c r="EBI19" s="1024"/>
      <c r="EBJ19" s="1024"/>
      <c r="EBK19" s="1024"/>
      <c r="EBL19" s="1024"/>
      <c r="EBM19" s="1024"/>
      <c r="EBN19" s="1024"/>
      <c r="EBO19" s="1024"/>
      <c r="EBP19" s="1024"/>
      <c r="EBQ19" s="1024"/>
      <c r="EBR19" s="1024"/>
      <c r="EBS19" s="1024"/>
      <c r="EBT19" s="1024"/>
      <c r="EBU19" s="1024"/>
      <c r="EBV19" s="1024"/>
      <c r="EBW19" s="1024"/>
      <c r="EBX19" s="1024"/>
      <c r="EBY19" s="1024"/>
      <c r="EBZ19" s="1024"/>
      <c r="ECA19" s="1024"/>
      <c r="ECB19" s="1024"/>
      <c r="ECC19" s="1024"/>
      <c r="ECD19" s="1024"/>
      <c r="ECE19" s="1024"/>
      <c r="ECF19" s="1024"/>
      <c r="ECG19" s="1024"/>
      <c r="ECH19" s="1024"/>
      <c r="ECI19" s="1024"/>
      <c r="ECJ19" s="1024"/>
      <c r="ECK19" s="1024"/>
      <c r="ECL19" s="1024"/>
      <c r="ECM19" s="1024"/>
      <c r="ECN19" s="1024"/>
      <c r="ECO19" s="1024"/>
      <c r="ECP19" s="1024"/>
      <c r="ECQ19" s="1024"/>
      <c r="ECR19" s="1024"/>
      <c r="ECS19" s="1024"/>
      <c r="ECT19" s="1024"/>
      <c r="ECU19" s="1024"/>
      <c r="ECV19" s="1024"/>
      <c r="ECW19" s="1024"/>
      <c r="ECX19" s="1024"/>
      <c r="ECY19" s="1024"/>
      <c r="ECZ19" s="1024"/>
      <c r="EDA19" s="1024"/>
      <c r="EDB19" s="1024"/>
      <c r="EDC19" s="1024"/>
      <c r="EDD19" s="1024"/>
      <c r="EDE19" s="1024"/>
      <c r="EDF19" s="1024"/>
      <c r="EDG19" s="1024"/>
      <c r="EDH19" s="1024"/>
      <c r="EDI19" s="1024"/>
      <c r="EDJ19" s="1024"/>
      <c r="EDK19" s="1024"/>
      <c r="EDL19" s="1024"/>
      <c r="EDM19" s="1024"/>
      <c r="EDN19" s="1024"/>
      <c r="EDO19" s="1024"/>
      <c r="EDP19" s="1024"/>
      <c r="EDQ19" s="1024"/>
      <c r="EDR19" s="1024"/>
      <c r="EDS19" s="1024"/>
      <c r="EDT19" s="1024"/>
      <c r="EDU19" s="1024"/>
      <c r="EDV19" s="1024"/>
      <c r="EDW19" s="1024"/>
      <c r="EDX19" s="1024"/>
      <c r="EDY19" s="1024"/>
      <c r="EDZ19" s="1024"/>
      <c r="EEA19" s="1024"/>
      <c r="EEB19" s="1024"/>
      <c r="EEC19" s="1024"/>
      <c r="EED19" s="1024"/>
      <c r="EEE19" s="1024"/>
      <c r="EEF19" s="1024"/>
      <c r="EEG19" s="1024"/>
      <c r="EEH19" s="1024"/>
      <c r="EEI19" s="1024"/>
      <c r="EEJ19" s="1024"/>
      <c r="EEK19" s="1024"/>
      <c r="EEL19" s="1024"/>
      <c r="EEM19" s="1024"/>
      <c r="EEN19" s="1024"/>
      <c r="EEO19" s="1024"/>
      <c r="EEP19" s="1024"/>
      <c r="EEQ19" s="1024"/>
      <c r="EER19" s="1024"/>
      <c r="EES19" s="1024"/>
      <c r="EET19" s="1024"/>
      <c r="EEU19" s="1024"/>
      <c r="EEV19" s="1024"/>
      <c r="EEW19" s="1024"/>
      <c r="EEX19" s="1024"/>
      <c r="EEY19" s="1024"/>
      <c r="EEZ19" s="1024"/>
      <c r="EFA19" s="1024"/>
      <c r="EFB19" s="1024"/>
      <c r="EFC19" s="1024"/>
      <c r="EFD19" s="1024"/>
      <c r="EFE19" s="1024"/>
      <c r="EFF19" s="1024"/>
      <c r="EFG19" s="1024"/>
      <c r="EFH19" s="1024"/>
      <c r="EFI19" s="1024"/>
      <c r="EFJ19" s="1024"/>
      <c r="EFK19" s="1024"/>
      <c r="EFL19" s="1024"/>
      <c r="EFM19" s="1024"/>
      <c r="EFN19" s="1024"/>
      <c r="EFO19" s="1024"/>
      <c r="EFP19" s="1024"/>
      <c r="EFQ19" s="1024"/>
      <c r="EFR19" s="1024"/>
      <c r="EFS19" s="1024"/>
      <c r="EFT19" s="1024"/>
      <c r="EFU19" s="1024"/>
      <c r="EFV19" s="1024"/>
      <c r="EFW19" s="1024"/>
      <c r="EFX19" s="1024"/>
      <c r="EFY19" s="1024"/>
      <c r="EFZ19" s="1024"/>
      <c r="EGA19" s="1024"/>
      <c r="EGB19" s="1024"/>
      <c r="EGC19" s="1024"/>
      <c r="EGD19" s="1024"/>
      <c r="EGE19" s="1024"/>
      <c r="EGF19" s="1024"/>
      <c r="EGG19" s="1024"/>
      <c r="EGH19" s="1024"/>
      <c r="EGI19" s="1024"/>
      <c r="EGJ19" s="1024"/>
      <c r="EGK19" s="1024"/>
      <c r="EGL19" s="1024"/>
      <c r="EGM19" s="1024"/>
      <c r="EGN19" s="1024"/>
      <c r="EGO19" s="1024"/>
      <c r="EGP19" s="1024"/>
      <c r="EGQ19" s="1024"/>
      <c r="EGR19" s="1024"/>
      <c r="EGS19" s="1024"/>
      <c r="EGT19" s="1024"/>
      <c r="EGU19" s="1024"/>
      <c r="EGV19" s="1024"/>
      <c r="EGW19" s="1024"/>
      <c r="EGX19" s="1024"/>
      <c r="EGY19" s="1024"/>
      <c r="EGZ19" s="1024"/>
      <c r="EHA19" s="1024"/>
      <c r="EHB19" s="1024"/>
      <c r="EHC19" s="1024"/>
      <c r="EHD19" s="1024"/>
      <c r="EHE19" s="1024"/>
      <c r="EHF19" s="1024"/>
      <c r="EHG19" s="1024"/>
      <c r="EHH19" s="1024"/>
      <c r="EHI19" s="1024"/>
      <c r="EHJ19" s="1024"/>
      <c r="EHK19" s="1024"/>
      <c r="EHL19" s="1024"/>
      <c r="EHM19" s="1024"/>
      <c r="EHN19" s="1024"/>
      <c r="EHO19" s="1024"/>
      <c r="EHP19" s="1024"/>
      <c r="EHQ19" s="1024"/>
      <c r="EHR19" s="1024"/>
      <c r="EHS19" s="1024"/>
      <c r="EHT19" s="1024"/>
      <c r="EHU19" s="1024"/>
      <c r="EHV19" s="1024"/>
      <c r="EHW19" s="1024"/>
      <c r="EHX19" s="1024"/>
      <c r="EHY19" s="1024"/>
      <c r="EHZ19" s="1024"/>
      <c r="EIA19" s="1024"/>
      <c r="EIB19" s="1024"/>
      <c r="EIC19" s="1024"/>
      <c r="EID19" s="1024"/>
      <c r="EIE19" s="1024"/>
      <c r="EIF19" s="1024"/>
      <c r="EIG19" s="1024"/>
      <c r="EIH19" s="1024"/>
      <c r="EII19" s="1024"/>
      <c r="EIJ19" s="1024"/>
      <c r="EIK19" s="1024"/>
      <c r="EIL19" s="1024"/>
      <c r="EIM19" s="1024"/>
      <c r="EIN19" s="1024"/>
      <c r="EIO19" s="1024"/>
      <c r="EIP19" s="1024"/>
      <c r="EIQ19" s="1024"/>
      <c r="EIR19" s="1024"/>
      <c r="EIS19" s="1024"/>
      <c r="EIT19" s="1024"/>
      <c r="EIU19" s="1024"/>
      <c r="EIV19" s="1024"/>
      <c r="EIW19" s="1024"/>
      <c r="EIX19" s="1024"/>
      <c r="EIY19" s="1024"/>
      <c r="EIZ19" s="1024"/>
      <c r="EJA19" s="1024"/>
      <c r="EJB19" s="1024"/>
      <c r="EJC19" s="1024"/>
      <c r="EJD19" s="1024"/>
      <c r="EJE19" s="1024"/>
      <c r="EJF19" s="1024"/>
      <c r="EJG19" s="1024"/>
      <c r="EJH19" s="1024"/>
      <c r="EJI19" s="1024"/>
      <c r="EJJ19" s="1024"/>
      <c r="EJK19" s="1024"/>
      <c r="EJL19" s="1024"/>
      <c r="EJM19" s="1024"/>
      <c r="EJN19" s="1024"/>
      <c r="EJO19" s="1024"/>
      <c r="EJP19" s="1024"/>
      <c r="EJQ19" s="1024"/>
      <c r="EJR19" s="1024"/>
      <c r="EJS19" s="1024"/>
      <c r="EJT19" s="1024"/>
      <c r="EJU19" s="1024"/>
      <c r="EJV19" s="1024"/>
      <c r="EJW19" s="1024"/>
      <c r="EJX19" s="1024"/>
      <c r="EJY19" s="1024"/>
      <c r="EJZ19" s="1024"/>
      <c r="EKA19" s="1024"/>
      <c r="EKB19" s="1024"/>
      <c r="EKC19" s="1024"/>
      <c r="EKD19" s="1024"/>
      <c r="EKE19" s="1024"/>
      <c r="EKF19" s="1024"/>
      <c r="EKG19" s="1024"/>
      <c r="EKH19" s="1024"/>
      <c r="EKI19" s="1024"/>
      <c r="EKJ19" s="1024"/>
      <c r="EKK19" s="1024"/>
      <c r="EKL19" s="1024"/>
      <c r="EKM19" s="1024"/>
      <c r="EKN19" s="1024"/>
      <c r="EKO19" s="1024"/>
      <c r="EKP19" s="1024"/>
      <c r="EKQ19" s="1024"/>
      <c r="EKR19" s="1024"/>
      <c r="EKS19" s="1024"/>
      <c r="EKT19" s="1024"/>
      <c r="EKU19" s="1024"/>
      <c r="EKV19" s="1024"/>
      <c r="EKW19" s="1024"/>
      <c r="EKX19" s="1024"/>
      <c r="EKY19" s="1024"/>
      <c r="EKZ19" s="1024"/>
      <c r="ELA19" s="1024"/>
      <c r="ELB19" s="1024"/>
      <c r="ELC19" s="1024"/>
      <c r="ELD19" s="1024"/>
      <c r="ELE19" s="1024"/>
      <c r="ELF19" s="1024"/>
      <c r="ELG19" s="1024"/>
      <c r="ELH19" s="1024"/>
      <c r="ELI19" s="1024"/>
      <c r="ELJ19" s="1024"/>
      <c r="ELK19" s="1024"/>
      <c r="ELL19" s="1024"/>
      <c r="ELM19" s="1024"/>
      <c r="ELN19" s="1024"/>
      <c r="ELO19" s="1024"/>
      <c r="ELP19" s="1024"/>
      <c r="ELQ19" s="1024"/>
      <c r="ELR19" s="1024"/>
      <c r="ELS19" s="1024"/>
      <c r="ELT19" s="1024"/>
      <c r="ELU19" s="1024"/>
      <c r="ELV19" s="1024"/>
      <c r="ELW19" s="1024"/>
      <c r="ELX19" s="1024"/>
      <c r="ELY19" s="1024"/>
      <c r="ELZ19" s="1024"/>
      <c r="EMA19" s="1024"/>
      <c r="EMB19" s="1024"/>
      <c r="EMC19" s="1024"/>
      <c r="EMD19" s="1024"/>
      <c r="EME19" s="1024"/>
      <c r="EMF19" s="1024"/>
      <c r="EMG19" s="1024"/>
      <c r="EMH19" s="1024"/>
      <c r="EMI19" s="1024"/>
      <c r="EMJ19" s="1024"/>
      <c r="EMK19" s="1024"/>
      <c r="EML19" s="1024"/>
      <c r="EMM19" s="1024"/>
      <c r="EMN19" s="1024"/>
      <c r="EMO19" s="1024"/>
      <c r="EMP19" s="1024"/>
      <c r="EMQ19" s="1024"/>
      <c r="EMR19" s="1024"/>
      <c r="EMS19" s="1024"/>
      <c r="EMT19" s="1024"/>
      <c r="EMU19" s="1024"/>
      <c r="EMV19" s="1024"/>
      <c r="EMW19" s="1024"/>
      <c r="EMX19" s="1024"/>
      <c r="EMY19" s="1024"/>
      <c r="EMZ19" s="1024"/>
      <c r="ENA19" s="1024"/>
      <c r="ENB19" s="1024"/>
      <c r="ENC19" s="1024"/>
      <c r="END19" s="1024"/>
      <c r="ENE19" s="1024"/>
      <c r="ENF19" s="1024"/>
      <c r="ENG19" s="1024"/>
      <c r="ENH19" s="1024"/>
      <c r="ENI19" s="1024"/>
      <c r="ENJ19" s="1024"/>
      <c r="ENK19" s="1024"/>
      <c r="ENL19" s="1024"/>
      <c r="ENM19" s="1024"/>
      <c r="ENN19" s="1024"/>
      <c r="ENO19" s="1024"/>
      <c r="ENP19" s="1024"/>
      <c r="ENQ19" s="1024"/>
      <c r="ENR19" s="1024"/>
      <c r="ENS19" s="1024"/>
      <c r="ENT19" s="1024"/>
      <c r="ENU19" s="1024"/>
      <c r="ENV19" s="1024"/>
      <c r="ENW19" s="1024"/>
      <c r="ENX19" s="1024"/>
      <c r="ENY19" s="1024"/>
      <c r="ENZ19" s="1024"/>
      <c r="EOA19" s="1024"/>
      <c r="EOB19" s="1024"/>
      <c r="EOC19" s="1024"/>
      <c r="EOD19" s="1024"/>
      <c r="EOE19" s="1024"/>
      <c r="EOF19" s="1024"/>
      <c r="EOG19" s="1024"/>
      <c r="EOH19" s="1024"/>
      <c r="EOI19" s="1024"/>
      <c r="EOJ19" s="1024"/>
      <c r="EOK19" s="1024"/>
      <c r="EOL19" s="1024"/>
      <c r="EOM19" s="1024"/>
      <c r="EON19" s="1024"/>
      <c r="EOO19" s="1024"/>
      <c r="EOP19" s="1024"/>
      <c r="EOQ19" s="1024"/>
      <c r="EOR19" s="1024"/>
      <c r="EOS19" s="1024"/>
      <c r="EOT19" s="1024"/>
      <c r="EOU19" s="1024"/>
      <c r="EOV19" s="1024"/>
      <c r="EOW19" s="1024"/>
      <c r="EOX19" s="1024"/>
      <c r="EOY19" s="1024"/>
      <c r="EOZ19" s="1024"/>
      <c r="EPA19" s="1024"/>
      <c r="EPB19" s="1024"/>
      <c r="EPC19" s="1024"/>
      <c r="EPD19" s="1024"/>
      <c r="EPE19" s="1024"/>
      <c r="EPF19" s="1024"/>
      <c r="EPG19" s="1024"/>
      <c r="EPH19" s="1024"/>
      <c r="EPI19" s="1024"/>
      <c r="EPJ19" s="1024"/>
      <c r="EPK19" s="1024"/>
      <c r="EPL19" s="1024"/>
      <c r="EPM19" s="1024"/>
      <c r="EPN19" s="1024"/>
      <c r="EPO19" s="1024"/>
      <c r="EPP19" s="1024"/>
      <c r="EPQ19" s="1024"/>
      <c r="EPR19" s="1024"/>
      <c r="EPS19" s="1024"/>
      <c r="EPT19" s="1024"/>
      <c r="EPU19" s="1024"/>
      <c r="EPV19" s="1024"/>
      <c r="EPW19" s="1024"/>
      <c r="EPX19" s="1024"/>
      <c r="EPY19" s="1024"/>
      <c r="EPZ19" s="1024"/>
      <c r="EQA19" s="1024"/>
      <c r="EQB19" s="1024"/>
      <c r="EQC19" s="1024"/>
      <c r="EQD19" s="1024"/>
      <c r="EQE19" s="1024"/>
      <c r="EQF19" s="1024"/>
      <c r="EQG19" s="1024"/>
      <c r="EQH19" s="1024"/>
      <c r="EQI19" s="1024"/>
      <c r="EQJ19" s="1024"/>
      <c r="EQK19" s="1024"/>
      <c r="EQL19" s="1024"/>
      <c r="EQM19" s="1024"/>
      <c r="EQN19" s="1024"/>
      <c r="EQO19" s="1024"/>
      <c r="EQP19" s="1024"/>
      <c r="EQQ19" s="1024"/>
      <c r="EQR19" s="1024"/>
      <c r="EQS19" s="1024"/>
      <c r="EQT19" s="1024"/>
      <c r="EQU19" s="1024"/>
      <c r="EQV19" s="1024"/>
      <c r="EQW19" s="1024"/>
      <c r="EQX19" s="1024"/>
      <c r="EQY19" s="1024"/>
      <c r="EQZ19" s="1024"/>
      <c r="ERA19" s="1024"/>
      <c r="ERB19" s="1024"/>
      <c r="ERC19" s="1024"/>
      <c r="ERD19" s="1024"/>
      <c r="ERE19" s="1024"/>
      <c r="ERF19" s="1024"/>
      <c r="ERG19" s="1024"/>
      <c r="ERH19" s="1024"/>
      <c r="ERI19" s="1024"/>
      <c r="ERJ19" s="1024"/>
      <c r="ERK19" s="1024"/>
      <c r="ERL19" s="1024"/>
      <c r="ERM19" s="1024"/>
      <c r="ERN19" s="1024"/>
      <c r="ERO19" s="1024"/>
      <c r="ERP19" s="1024"/>
      <c r="ERQ19" s="1024"/>
      <c r="ERR19" s="1024"/>
      <c r="ERS19" s="1024"/>
      <c r="ERT19" s="1024"/>
      <c r="ERU19" s="1024"/>
      <c r="ERV19" s="1024"/>
      <c r="ERW19" s="1024"/>
      <c r="ERX19" s="1024"/>
      <c r="ERY19" s="1024"/>
      <c r="ERZ19" s="1024"/>
      <c r="ESA19" s="1024"/>
      <c r="ESB19" s="1024"/>
      <c r="ESC19" s="1024"/>
      <c r="ESD19" s="1024"/>
      <c r="ESE19" s="1024"/>
      <c r="ESF19" s="1024"/>
      <c r="ESG19" s="1024"/>
      <c r="ESH19" s="1024"/>
      <c r="ESI19" s="1024"/>
      <c r="ESJ19" s="1024"/>
      <c r="ESK19" s="1024"/>
      <c r="ESL19" s="1024"/>
      <c r="ESM19" s="1024"/>
      <c r="ESN19" s="1024"/>
      <c r="ESO19" s="1024"/>
      <c r="ESP19" s="1024"/>
      <c r="ESQ19" s="1024"/>
      <c r="ESR19" s="1024"/>
      <c r="ESS19" s="1024"/>
      <c r="EST19" s="1024"/>
      <c r="ESU19" s="1024"/>
      <c r="ESV19" s="1024"/>
      <c r="ESW19" s="1024"/>
      <c r="ESX19" s="1024"/>
      <c r="ESY19" s="1024"/>
      <c r="ESZ19" s="1024"/>
      <c r="ETA19" s="1024"/>
      <c r="ETB19" s="1024"/>
      <c r="ETC19" s="1024"/>
      <c r="ETD19" s="1024"/>
      <c r="ETE19" s="1024"/>
      <c r="ETF19" s="1024"/>
      <c r="ETG19" s="1024"/>
      <c r="ETH19" s="1024"/>
      <c r="ETI19" s="1024"/>
      <c r="ETJ19" s="1024"/>
      <c r="ETK19" s="1024"/>
      <c r="ETL19" s="1024"/>
      <c r="ETM19" s="1024"/>
      <c r="ETN19" s="1024"/>
      <c r="ETO19" s="1024"/>
      <c r="ETP19" s="1024"/>
      <c r="ETQ19" s="1024"/>
      <c r="ETR19" s="1024"/>
      <c r="ETS19" s="1024"/>
      <c r="ETT19" s="1024"/>
      <c r="ETU19" s="1024"/>
      <c r="ETV19" s="1024"/>
      <c r="ETW19" s="1024"/>
      <c r="ETX19" s="1024"/>
      <c r="ETY19" s="1024"/>
      <c r="ETZ19" s="1024"/>
      <c r="EUA19" s="1024"/>
      <c r="EUB19" s="1024"/>
      <c r="EUC19" s="1024"/>
      <c r="EUD19" s="1024"/>
      <c r="EUE19" s="1024"/>
      <c r="EUF19" s="1024"/>
      <c r="EUG19" s="1024"/>
      <c r="EUH19" s="1024"/>
      <c r="EUI19" s="1024"/>
      <c r="EUJ19" s="1024"/>
      <c r="EUK19" s="1024"/>
      <c r="EUL19" s="1024"/>
      <c r="EUM19" s="1024"/>
      <c r="EUN19" s="1024"/>
      <c r="EUO19" s="1024"/>
      <c r="EUP19" s="1024"/>
      <c r="EUQ19" s="1024"/>
      <c r="EUR19" s="1024"/>
      <c r="EUS19" s="1024"/>
      <c r="EUT19" s="1024"/>
      <c r="EUU19" s="1024"/>
      <c r="EUV19" s="1024"/>
      <c r="EUW19" s="1024"/>
      <c r="EUX19" s="1024"/>
      <c r="EUY19" s="1024"/>
      <c r="EUZ19" s="1024"/>
      <c r="EVA19" s="1024"/>
      <c r="EVB19" s="1024"/>
      <c r="EVC19" s="1024"/>
      <c r="EVD19" s="1024"/>
      <c r="EVE19" s="1024"/>
      <c r="EVF19" s="1024"/>
      <c r="EVG19" s="1024"/>
      <c r="EVH19" s="1024"/>
      <c r="EVI19" s="1024"/>
      <c r="EVJ19" s="1024"/>
      <c r="EVK19" s="1024"/>
      <c r="EVL19" s="1024"/>
      <c r="EVM19" s="1024"/>
      <c r="EVN19" s="1024"/>
      <c r="EVO19" s="1024"/>
      <c r="EVP19" s="1024"/>
      <c r="EVQ19" s="1024"/>
      <c r="EVR19" s="1024"/>
      <c r="EVS19" s="1024"/>
      <c r="EVT19" s="1024"/>
      <c r="EVU19" s="1024"/>
      <c r="EVV19" s="1024"/>
      <c r="EVW19" s="1024"/>
      <c r="EVX19" s="1024"/>
      <c r="EVY19" s="1024"/>
      <c r="EVZ19" s="1024"/>
      <c r="EWA19" s="1024"/>
      <c r="EWB19" s="1024"/>
      <c r="EWC19" s="1024"/>
      <c r="EWD19" s="1024"/>
      <c r="EWE19" s="1024"/>
      <c r="EWF19" s="1024"/>
      <c r="EWG19" s="1024"/>
      <c r="EWH19" s="1024"/>
      <c r="EWI19" s="1024"/>
      <c r="EWJ19" s="1024"/>
      <c r="EWK19" s="1024"/>
      <c r="EWL19" s="1024"/>
      <c r="EWM19" s="1024"/>
      <c r="EWN19" s="1024"/>
      <c r="EWO19" s="1024"/>
      <c r="EWP19" s="1024"/>
      <c r="EWQ19" s="1024"/>
      <c r="EWR19" s="1024"/>
      <c r="EWS19" s="1024"/>
      <c r="EWT19" s="1024"/>
      <c r="EWU19" s="1024"/>
      <c r="EWV19" s="1024"/>
      <c r="EWW19" s="1024"/>
      <c r="EWX19" s="1024"/>
      <c r="EWY19" s="1024"/>
      <c r="EWZ19" s="1024"/>
      <c r="EXA19" s="1024"/>
      <c r="EXB19" s="1024"/>
      <c r="EXC19" s="1024"/>
      <c r="EXD19" s="1024"/>
      <c r="EXE19" s="1024"/>
      <c r="EXF19" s="1024"/>
      <c r="EXG19" s="1024"/>
      <c r="EXH19" s="1024"/>
      <c r="EXI19" s="1024"/>
      <c r="EXJ19" s="1024"/>
      <c r="EXK19" s="1024"/>
      <c r="EXL19" s="1024"/>
      <c r="EXM19" s="1024"/>
      <c r="EXN19" s="1024"/>
      <c r="EXO19" s="1024"/>
      <c r="EXP19" s="1024"/>
      <c r="EXQ19" s="1024"/>
      <c r="EXR19" s="1024"/>
      <c r="EXS19" s="1024"/>
      <c r="EXT19" s="1024"/>
      <c r="EXU19" s="1024"/>
      <c r="EXV19" s="1024"/>
      <c r="EXW19" s="1024"/>
      <c r="EXX19" s="1024"/>
      <c r="EXY19" s="1024"/>
      <c r="EXZ19" s="1024"/>
      <c r="EYA19" s="1024"/>
      <c r="EYB19" s="1024"/>
      <c r="EYC19" s="1024"/>
      <c r="EYD19" s="1024"/>
      <c r="EYE19" s="1024"/>
      <c r="EYF19" s="1024"/>
      <c r="EYG19" s="1024"/>
      <c r="EYH19" s="1024"/>
      <c r="EYI19" s="1024"/>
      <c r="EYJ19" s="1024"/>
      <c r="EYK19" s="1024"/>
      <c r="EYL19" s="1024"/>
      <c r="EYM19" s="1024"/>
      <c r="EYN19" s="1024"/>
      <c r="EYO19" s="1024"/>
      <c r="EYP19" s="1024"/>
      <c r="EYQ19" s="1024"/>
      <c r="EYR19" s="1024"/>
      <c r="EYS19" s="1024"/>
      <c r="EYT19" s="1024"/>
      <c r="EYU19" s="1024"/>
      <c r="EYV19" s="1024"/>
      <c r="EYW19" s="1024"/>
      <c r="EYX19" s="1024"/>
      <c r="EYY19" s="1024"/>
      <c r="EYZ19" s="1024"/>
      <c r="EZA19" s="1024"/>
      <c r="EZB19" s="1024"/>
      <c r="EZC19" s="1024"/>
      <c r="EZD19" s="1024"/>
      <c r="EZE19" s="1024"/>
      <c r="EZF19" s="1024"/>
      <c r="EZG19" s="1024"/>
      <c r="EZH19" s="1024"/>
      <c r="EZI19" s="1024"/>
      <c r="EZJ19" s="1024"/>
      <c r="EZK19" s="1024"/>
      <c r="EZL19" s="1024"/>
      <c r="EZM19" s="1024"/>
      <c r="EZN19" s="1024"/>
      <c r="EZO19" s="1024"/>
      <c r="EZP19" s="1024"/>
      <c r="EZQ19" s="1024"/>
      <c r="EZR19" s="1024"/>
      <c r="EZS19" s="1024"/>
      <c r="EZT19" s="1024"/>
      <c r="EZU19" s="1024"/>
      <c r="EZV19" s="1024"/>
      <c r="EZW19" s="1024"/>
      <c r="EZX19" s="1024"/>
      <c r="EZY19" s="1024"/>
      <c r="EZZ19" s="1024"/>
      <c r="FAA19" s="1024"/>
      <c r="FAB19" s="1024"/>
      <c r="FAC19" s="1024"/>
      <c r="FAD19" s="1024"/>
      <c r="FAE19" s="1024"/>
      <c r="FAF19" s="1024"/>
      <c r="FAG19" s="1024"/>
      <c r="FAH19" s="1024"/>
      <c r="FAI19" s="1024"/>
      <c r="FAJ19" s="1024"/>
      <c r="FAK19" s="1024"/>
      <c r="FAL19" s="1024"/>
      <c r="FAM19" s="1024"/>
      <c r="FAN19" s="1024"/>
      <c r="FAO19" s="1024"/>
      <c r="FAP19" s="1024"/>
      <c r="FAQ19" s="1024"/>
      <c r="FAR19" s="1024"/>
      <c r="FAS19" s="1024"/>
      <c r="FAT19" s="1024"/>
      <c r="FAU19" s="1024"/>
      <c r="FAV19" s="1024"/>
      <c r="FAW19" s="1024"/>
      <c r="FAX19" s="1024"/>
      <c r="FAY19" s="1024"/>
      <c r="FAZ19" s="1024"/>
      <c r="FBA19" s="1024"/>
      <c r="FBB19" s="1024"/>
      <c r="FBC19" s="1024"/>
      <c r="FBD19" s="1024"/>
      <c r="FBE19" s="1024"/>
      <c r="FBF19" s="1024"/>
      <c r="FBG19" s="1024"/>
      <c r="FBH19" s="1024"/>
      <c r="FBI19" s="1024"/>
      <c r="FBJ19" s="1024"/>
      <c r="FBK19" s="1024"/>
      <c r="FBL19" s="1024"/>
      <c r="FBM19" s="1024"/>
      <c r="FBN19" s="1024"/>
      <c r="FBO19" s="1024"/>
      <c r="FBP19" s="1024"/>
      <c r="FBQ19" s="1024"/>
      <c r="FBR19" s="1024"/>
      <c r="FBS19" s="1024"/>
      <c r="FBT19" s="1024"/>
      <c r="FBU19" s="1024"/>
      <c r="FBV19" s="1024"/>
      <c r="FBW19" s="1024"/>
      <c r="FBX19" s="1024"/>
      <c r="FBY19" s="1024"/>
      <c r="FBZ19" s="1024"/>
      <c r="FCA19" s="1024"/>
      <c r="FCB19" s="1024"/>
      <c r="FCC19" s="1024"/>
      <c r="FCD19" s="1024"/>
      <c r="FCE19" s="1024"/>
      <c r="FCF19" s="1024"/>
      <c r="FCG19" s="1024"/>
      <c r="FCH19" s="1024"/>
      <c r="FCI19" s="1024"/>
      <c r="FCJ19" s="1024"/>
      <c r="FCK19" s="1024"/>
      <c r="FCL19" s="1024"/>
      <c r="FCM19" s="1024"/>
      <c r="FCN19" s="1024"/>
      <c r="FCO19" s="1024"/>
      <c r="FCP19" s="1024"/>
      <c r="FCQ19" s="1024"/>
      <c r="FCR19" s="1024"/>
      <c r="FCS19" s="1024"/>
      <c r="FCT19" s="1024"/>
      <c r="FCU19" s="1024"/>
      <c r="FCV19" s="1024"/>
      <c r="FCW19" s="1024"/>
      <c r="FCX19" s="1024"/>
      <c r="FCY19" s="1024"/>
      <c r="FCZ19" s="1024"/>
      <c r="FDA19" s="1024"/>
      <c r="FDB19" s="1024"/>
      <c r="FDC19" s="1024"/>
      <c r="FDD19" s="1024"/>
      <c r="FDE19" s="1024"/>
      <c r="FDF19" s="1024"/>
      <c r="FDG19" s="1024"/>
      <c r="FDH19" s="1024"/>
      <c r="FDI19" s="1024"/>
      <c r="FDJ19" s="1024"/>
      <c r="FDK19" s="1024"/>
      <c r="FDL19" s="1024"/>
      <c r="FDM19" s="1024"/>
      <c r="FDN19" s="1024"/>
      <c r="FDO19" s="1024"/>
      <c r="FDP19" s="1024"/>
      <c r="FDQ19" s="1024"/>
      <c r="FDR19" s="1024"/>
      <c r="FDS19" s="1024"/>
      <c r="FDT19" s="1024"/>
      <c r="FDU19" s="1024"/>
      <c r="FDV19" s="1024"/>
      <c r="FDW19" s="1024"/>
      <c r="FDX19" s="1024"/>
      <c r="FDY19" s="1024"/>
      <c r="FDZ19" s="1024"/>
      <c r="FEA19" s="1024"/>
      <c r="FEB19" s="1024"/>
      <c r="FEC19" s="1024"/>
      <c r="FED19" s="1024"/>
      <c r="FEE19" s="1024"/>
      <c r="FEF19" s="1024"/>
      <c r="FEG19" s="1024"/>
      <c r="FEH19" s="1024"/>
      <c r="FEI19" s="1024"/>
      <c r="FEJ19" s="1024"/>
      <c r="FEK19" s="1024"/>
      <c r="FEL19" s="1024"/>
      <c r="FEM19" s="1024"/>
      <c r="FEN19" s="1024"/>
      <c r="FEO19" s="1024"/>
      <c r="FEP19" s="1024"/>
      <c r="FEQ19" s="1024"/>
      <c r="FER19" s="1024"/>
      <c r="FES19" s="1024"/>
      <c r="FET19" s="1024"/>
      <c r="FEU19" s="1024"/>
      <c r="FEV19" s="1024"/>
      <c r="FEW19" s="1024"/>
      <c r="FEX19" s="1024"/>
      <c r="FEY19" s="1024"/>
      <c r="FEZ19" s="1024"/>
      <c r="FFA19" s="1024"/>
      <c r="FFB19" s="1024"/>
      <c r="FFC19" s="1024"/>
      <c r="FFD19" s="1024"/>
      <c r="FFE19" s="1024"/>
      <c r="FFF19" s="1024"/>
      <c r="FFG19" s="1024"/>
      <c r="FFH19" s="1024"/>
      <c r="FFI19" s="1024"/>
      <c r="FFJ19" s="1024"/>
      <c r="FFK19" s="1024"/>
      <c r="FFL19" s="1024"/>
      <c r="FFM19" s="1024"/>
      <c r="FFN19" s="1024"/>
      <c r="FFO19" s="1024"/>
      <c r="FFP19" s="1024"/>
      <c r="FFQ19" s="1024"/>
      <c r="FFR19" s="1024"/>
      <c r="FFS19" s="1024"/>
      <c r="FFT19" s="1024"/>
      <c r="FFU19" s="1024"/>
      <c r="FFV19" s="1024"/>
      <c r="FFW19" s="1024"/>
      <c r="FFX19" s="1024"/>
      <c r="FFY19" s="1024"/>
      <c r="FFZ19" s="1024"/>
      <c r="FGA19" s="1024"/>
      <c r="FGB19" s="1024"/>
      <c r="FGC19" s="1024"/>
      <c r="FGD19" s="1024"/>
      <c r="FGE19" s="1024"/>
      <c r="FGF19" s="1024"/>
      <c r="FGG19" s="1024"/>
      <c r="FGH19" s="1024"/>
      <c r="FGI19" s="1024"/>
      <c r="FGJ19" s="1024"/>
      <c r="FGK19" s="1024"/>
      <c r="FGL19" s="1024"/>
      <c r="FGM19" s="1024"/>
      <c r="FGN19" s="1024"/>
      <c r="FGO19" s="1024"/>
      <c r="FGP19" s="1024"/>
      <c r="FGQ19" s="1024"/>
      <c r="FGR19" s="1024"/>
      <c r="FGS19" s="1024"/>
      <c r="FGT19" s="1024"/>
      <c r="FGU19" s="1024"/>
      <c r="FGV19" s="1024"/>
      <c r="FGW19" s="1024"/>
      <c r="FGX19" s="1024"/>
      <c r="FGY19" s="1024"/>
      <c r="FGZ19" s="1024"/>
      <c r="FHA19" s="1024"/>
      <c r="FHB19" s="1024"/>
      <c r="FHC19" s="1024"/>
      <c r="FHD19" s="1024"/>
      <c r="FHE19" s="1024"/>
      <c r="FHF19" s="1024"/>
      <c r="FHG19" s="1024"/>
      <c r="FHH19" s="1024"/>
      <c r="FHI19" s="1024"/>
      <c r="FHJ19" s="1024"/>
      <c r="FHK19" s="1024"/>
      <c r="FHL19" s="1024"/>
      <c r="FHM19" s="1024"/>
      <c r="FHN19" s="1024"/>
      <c r="FHO19" s="1024"/>
      <c r="FHP19" s="1024"/>
      <c r="FHQ19" s="1024"/>
      <c r="FHR19" s="1024"/>
      <c r="FHS19" s="1024"/>
      <c r="FHT19" s="1024"/>
      <c r="FHU19" s="1024"/>
      <c r="FHV19" s="1024"/>
      <c r="FHW19" s="1024"/>
      <c r="FHX19" s="1024"/>
      <c r="FHY19" s="1024"/>
      <c r="FHZ19" s="1024"/>
      <c r="FIA19" s="1024"/>
      <c r="FIB19" s="1024"/>
      <c r="FIC19" s="1024"/>
      <c r="FID19" s="1024"/>
      <c r="FIE19" s="1024"/>
      <c r="FIF19" s="1024"/>
      <c r="FIG19" s="1024"/>
      <c r="FIH19" s="1024"/>
      <c r="FII19" s="1024"/>
      <c r="FIJ19" s="1024"/>
      <c r="FIK19" s="1024"/>
      <c r="FIL19" s="1024"/>
      <c r="FIM19" s="1024"/>
      <c r="FIN19" s="1024"/>
      <c r="FIO19" s="1024"/>
      <c r="FIP19" s="1024"/>
      <c r="FIQ19" s="1024"/>
      <c r="FIR19" s="1024"/>
      <c r="FIS19" s="1024"/>
      <c r="FIT19" s="1024"/>
      <c r="FIU19" s="1024"/>
      <c r="FIV19" s="1024"/>
      <c r="FIW19" s="1024"/>
      <c r="FIX19" s="1024"/>
      <c r="FIY19" s="1024"/>
      <c r="FIZ19" s="1024"/>
      <c r="FJA19" s="1024"/>
      <c r="FJB19" s="1024"/>
      <c r="FJC19" s="1024"/>
      <c r="FJD19" s="1024"/>
      <c r="FJE19" s="1024"/>
      <c r="FJF19" s="1024"/>
      <c r="FJG19" s="1024"/>
      <c r="FJH19" s="1024"/>
      <c r="FJI19" s="1024"/>
      <c r="FJJ19" s="1024"/>
      <c r="FJK19" s="1024"/>
      <c r="FJL19" s="1024"/>
      <c r="FJM19" s="1024"/>
      <c r="FJN19" s="1024"/>
      <c r="FJO19" s="1024"/>
      <c r="FJP19" s="1024"/>
      <c r="FJQ19" s="1024"/>
      <c r="FJR19" s="1024"/>
      <c r="FJS19" s="1024"/>
      <c r="FJT19" s="1024"/>
      <c r="FJU19" s="1024"/>
      <c r="FJV19" s="1024"/>
      <c r="FJW19" s="1024"/>
      <c r="FJX19" s="1024"/>
      <c r="FJY19" s="1024"/>
      <c r="FJZ19" s="1024"/>
      <c r="FKA19" s="1024"/>
      <c r="FKB19" s="1024"/>
      <c r="FKC19" s="1024"/>
      <c r="FKD19" s="1024"/>
      <c r="FKE19" s="1024"/>
      <c r="FKF19" s="1024"/>
      <c r="FKG19" s="1024"/>
      <c r="FKH19" s="1024"/>
      <c r="FKI19" s="1024"/>
      <c r="FKJ19" s="1024"/>
      <c r="FKK19" s="1024"/>
      <c r="FKL19" s="1024"/>
      <c r="FKM19" s="1024"/>
      <c r="FKN19" s="1024"/>
      <c r="FKO19" s="1024"/>
      <c r="FKP19" s="1024"/>
      <c r="FKQ19" s="1024"/>
      <c r="FKR19" s="1024"/>
      <c r="FKS19" s="1024"/>
      <c r="FKT19" s="1024"/>
      <c r="FKU19" s="1024"/>
      <c r="FKV19" s="1024"/>
      <c r="FKW19" s="1024"/>
      <c r="FKX19" s="1024"/>
      <c r="FKY19" s="1024"/>
      <c r="FKZ19" s="1024"/>
      <c r="FLA19" s="1024"/>
      <c r="FLB19" s="1024"/>
      <c r="FLC19" s="1024"/>
      <c r="FLD19" s="1024"/>
      <c r="FLE19" s="1024"/>
      <c r="FLF19" s="1024"/>
      <c r="FLG19" s="1024"/>
      <c r="FLH19" s="1024"/>
      <c r="FLI19" s="1024"/>
      <c r="FLJ19" s="1024"/>
      <c r="FLK19" s="1024"/>
      <c r="FLL19" s="1024"/>
      <c r="FLM19" s="1024"/>
      <c r="FLN19" s="1024"/>
      <c r="FLO19" s="1024"/>
      <c r="FLP19" s="1024"/>
      <c r="FLQ19" s="1024"/>
      <c r="FLR19" s="1024"/>
      <c r="FLS19" s="1024"/>
      <c r="FLT19" s="1024"/>
      <c r="FLU19" s="1024"/>
      <c r="FLV19" s="1024"/>
      <c r="FLW19" s="1024"/>
      <c r="FLX19" s="1024"/>
      <c r="FLY19" s="1024"/>
      <c r="FLZ19" s="1024"/>
      <c r="FMA19" s="1024"/>
      <c r="FMB19" s="1024"/>
      <c r="FMC19" s="1024"/>
      <c r="FMD19" s="1024"/>
      <c r="FME19" s="1024"/>
      <c r="FMF19" s="1024"/>
      <c r="FMG19" s="1024"/>
      <c r="FMH19" s="1024"/>
      <c r="FMI19" s="1024"/>
      <c r="FMJ19" s="1024"/>
      <c r="FMK19" s="1024"/>
      <c r="FML19" s="1024"/>
      <c r="FMM19" s="1024"/>
      <c r="FMN19" s="1024"/>
      <c r="FMO19" s="1024"/>
      <c r="FMP19" s="1024"/>
      <c r="FMQ19" s="1024"/>
      <c r="FMR19" s="1024"/>
      <c r="FMS19" s="1024"/>
      <c r="FMT19" s="1024"/>
      <c r="FMU19" s="1024"/>
      <c r="FMV19" s="1024"/>
      <c r="FMW19" s="1024"/>
      <c r="FMX19" s="1024"/>
      <c r="FMY19" s="1024"/>
      <c r="FMZ19" s="1024"/>
      <c r="FNA19" s="1024"/>
      <c r="FNB19" s="1024"/>
      <c r="FNC19" s="1024"/>
      <c r="FND19" s="1024"/>
      <c r="FNE19" s="1024"/>
      <c r="FNF19" s="1024"/>
      <c r="FNG19" s="1024"/>
      <c r="FNH19" s="1024"/>
      <c r="FNI19" s="1024"/>
      <c r="FNJ19" s="1024"/>
      <c r="FNK19" s="1024"/>
      <c r="FNL19" s="1024"/>
      <c r="FNM19" s="1024"/>
      <c r="FNN19" s="1024"/>
      <c r="FNO19" s="1024"/>
      <c r="FNP19" s="1024"/>
      <c r="FNQ19" s="1024"/>
      <c r="FNR19" s="1024"/>
      <c r="FNS19" s="1024"/>
      <c r="FNT19" s="1024"/>
      <c r="FNU19" s="1024"/>
      <c r="FNV19" s="1024"/>
      <c r="FNW19" s="1024"/>
      <c r="FNX19" s="1024"/>
      <c r="FNY19" s="1024"/>
      <c r="FNZ19" s="1024"/>
      <c r="FOA19" s="1024"/>
      <c r="FOB19" s="1024"/>
      <c r="FOC19" s="1024"/>
      <c r="FOD19" s="1024"/>
      <c r="FOE19" s="1024"/>
      <c r="FOF19" s="1024"/>
      <c r="FOG19" s="1024"/>
      <c r="FOH19" s="1024"/>
      <c r="FOI19" s="1024"/>
      <c r="FOJ19" s="1024"/>
      <c r="FOK19" s="1024"/>
      <c r="FOL19" s="1024"/>
      <c r="FOM19" s="1024"/>
      <c r="FON19" s="1024"/>
      <c r="FOO19" s="1024"/>
      <c r="FOP19" s="1024"/>
      <c r="FOQ19" s="1024"/>
      <c r="FOR19" s="1024"/>
      <c r="FOS19" s="1024"/>
      <c r="FOT19" s="1024"/>
      <c r="FOU19" s="1024"/>
      <c r="FOV19" s="1024"/>
      <c r="FOW19" s="1024"/>
      <c r="FOX19" s="1024"/>
      <c r="FOY19" s="1024"/>
      <c r="FOZ19" s="1024"/>
      <c r="FPA19" s="1024"/>
      <c r="FPB19" s="1024"/>
      <c r="FPC19" s="1024"/>
      <c r="FPD19" s="1024"/>
      <c r="FPE19" s="1024"/>
      <c r="FPF19" s="1024"/>
      <c r="FPG19" s="1024"/>
      <c r="FPH19" s="1024"/>
      <c r="FPI19" s="1024"/>
      <c r="FPJ19" s="1024"/>
      <c r="FPK19" s="1024"/>
      <c r="FPL19" s="1024"/>
      <c r="FPM19" s="1024"/>
      <c r="FPN19" s="1024"/>
      <c r="FPO19" s="1024"/>
      <c r="FPP19" s="1024"/>
      <c r="FPQ19" s="1024"/>
      <c r="FPR19" s="1024"/>
      <c r="FPS19" s="1024"/>
      <c r="FPT19" s="1024"/>
      <c r="FPU19" s="1024"/>
      <c r="FPV19" s="1024"/>
      <c r="FPW19" s="1024"/>
      <c r="FPX19" s="1024"/>
      <c r="FPY19" s="1024"/>
      <c r="FPZ19" s="1024"/>
      <c r="FQA19" s="1024"/>
      <c r="FQB19" s="1024"/>
      <c r="FQC19" s="1024"/>
      <c r="FQD19" s="1024"/>
      <c r="FQE19" s="1024"/>
      <c r="FQF19" s="1024"/>
      <c r="FQG19" s="1024"/>
      <c r="FQH19" s="1024"/>
      <c r="FQI19" s="1024"/>
      <c r="FQJ19" s="1024"/>
      <c r="FQK19" s="1024"/>
      <c r="FQL19" s="1024"/>
      <c r="FQM19" s="1024"/>
      <c r="FQN19" s="1024"/>
      <c r="FQO19" s="1024"/>
      <c r="FQP19" s="1024"/>
      <c r="FQQ19" s="1024"/>
      <c r="FQR19" s="1024"/>
      <c r="FQS19" s="1024"/>
      <c r="FQT19" s="1024"/>
      <c r="FQU19" s="1024"/>
      <c r="FQV19" s="1024"/>
      <c r="FQW19" s="1024"/>
      <c r="FQX19" s="1024"/>
      <c r="FQY19" s="1024"/>
      <c r="FQZ19" s="1024"/>
      <c r="FRA19" s="1024"/>
      <c r="FRB19" s="1024"/>
      <c r="FRC19" s="1024"/>
      <c r="FRD19" s="1024"/>
      <c r="FRE19" s="1024"/>
      <c r="FRF19" s="1024"/>
      <c r="FRG19" s="1024"/>
      <c r="FRH19" s="1024"/>
      <c r="FRI19" s="1024"/>
      <c r="FRJ19" s="1024"/>
      <c r="FRK19" s="1024"/>
      <c r="FRL19" s="1024"/>
      <c r="FRM19" s="1024"/>
      <c r="FRN19" s="1024"/>
      <c r="FRO19" s="1024"/>
      <c r="FRP19" s="1024"/>
      <c r="FRQ19" s="1024"/>
      <c r="FRR19" s="1024"/>
      <c r="FRS19" s="1024"/>
      <c r="FRT19" s="1024"/>
      <c r="FRU19" s="1024"/>
      <c r="FRV19" s="1024"/>
      <c r="FRW19" s="1024"/>
      <c r="FRX19" s="1024"/>
      <c r="FRY19" s="1024"/>
      <c r="FRZ19" s="1024"/>
      <c r="FSA19" s="1024"/>
      <c r="FSB19" s="1024"/>
      <c r="FSC19" s="1024"/>
      <c r="FSD19" s="1024"/>
      <c r="FSE19" s="1024"/>
      <c r="FSF19" s="1024"/>
      <c r="FSG19" s="1024"/>
      <c r="FSH19" s="1024"/>
      <c r="FSI19" s="1024"/>
      <c r="FSJ19" s="1024"/>
      <c r="FSK19" s="1024"/>
      <c r="FSL19" s="1024"/>
      <c r="FSM19" s="1024"/>
      <c r="FSN19" s="1024"/>
      <c r="FSO19" s="1024"/>
      <c r="FSP19" s="1024"/>
      <c r="FSQ19" s="1024"/>
      <c r="FSR19" s="1024"/>
      <c r="FSS19" s="1024"/>
      <c r="FST19" s="1024"/>
      <c r="FSU19" s="1024"/>
      <c r="FSV19" s="1024"/>
      <c r="FSW19" s="1024"/>
      <c r="FSX19" s="1024"/>
      <c r="FSY19" s="1024"/>
      <c r="FSZ19" s="1024"/>
      <c r="FTA19" s="1024"/>
      <c r="FTB19" s="1024"/>
      <c r="FTC19" s="1024"/>
      <c r="FTD19" s="1024"/>
      <c r="FTE19" s="1024"/>
      <c r="FTF19" s="1024"/>
      <c r="FTG19" s="1024"/>
      <c r="FTH19" s="1024"/>
      <c r="FTI19" s="1024"/>
      <c r="FTJ19" s="1024"/>
      <c r="FTK19" s="1024"/>
      <c r="FTL19" s="1024"/>
      <c r="FTM19" s="1024"/>
      <c r="FTN19" s="1024"/>
      <c r="FTO19" s="1024"/>
      <c r="FTP19" s="1024"/>
      <c r="FTQ19" s="1024"/>
      <c r="FTR19" s="1024"/>
      <c r="FTS19" s="1024"/>
      <c r="FTT19" s="1024"/>
      <c r="FTU19" s="1024"/>
      <c r="FTV19" s="1024"/>
      <c r="FTW19" s="1024"/>
      <c r="FTX19" s="1024"/>
      <c r="FTY19" s="1024"/>
      <c r="FTZ19" s="1024"/>
      <c r="FUA19" s="1024"/>
      <c r="FUB19" s="1024"/>
      <c r="FUC19" s="1024"/>
      <c r="FUD19" s="1024"/>
      <c r="FUE19" s="1024"/>
      <c r="FUF19" s="1024"/>
      <c r="FUG19" s="1024"/>
      <c r="FUH19" s="1024"/>
      <c r="FUI19" s="1024"/>
      <c r="FUJ19" s="1024"/>
      <c r="FUK19" s="1024"/>
      <c r="FUL19" s="1024"/>
      <c r="FUM19" s="1024"/>
      <c r="FUN19" s="1024"/>
      <c r="FUO19" s="1024"/>
      <c r="FUP19" s="1024"/>
      <c r="FUQ19" s="1024"/>
      <c r="FUR19" s="1024"/>
      <c r="FUS19" s="1024"/>
      <c r="FUT19" s="1024"/>
      <c r="FUU19" s="1024"/>
      <c r="FUV19" s="1024"/>
      <c r="FUW19" s="1024"/>
      <c r="FUX19" s="1024"/>
      <c r="FUY19" s="1024"/>
      <c r="FUZ19" s="1024"/>
      <c r="FVA19" s="1024"/>
      <c r="FVB19" s="1024"/>
      <c r="FVC19" s="1024"/>
      <c r="FVD19" s="1024"/>
      <c r="FVE19" s="1024"/>
      <c r="FVF19" s="1024"/>
      <c r="FVG19" s="1024"/>
      <c r="FVH19" s="1024"/>
      <c r="FVI19" s="1024"/>
      <c r="FVJ19" s="1024"/>
      <c r="FVK19" s="1024"/>
      <c r="FVL19" s="1024"/>
      <c r="FVM19" s="1024"/>
      <c r="FVN19" s="1024"/>
      <c r="FVO19" s="1024"/>
      <c r="FVP19" s="1024"/>
      <c r="FVQ19" s="1024"/>
      <c r="FVR19" s="1024"/>
      <c r="FVS19" s="1024"/>
      <c r="FVT19" s="1024"/>
      <c r="FVU19" s="1024"/>
      <c r="FVV19" s="1024"/>
      <c r="FVW19" s="1024"/>
      <c r="FVX19" s="1024"/>
      <c r="FVY19" s="1024"/>
      <c r="FVZ19" s="1024"/>
      <c r="FWA19" s="1024"/>
      <c r="FWB19" s="1024"/>
      <c r="FWC19" s="1024"/>
      <c r="FWD19" s="1024"/>
      <c r="FWE19" s="1024"/>
      <c r="FWF19" s="1024"/>
      <c r="FWG19" s="1024"/>
      <c r="FWH19" s="1024"/>
      <c r="FWI19" s="1024"/>
      <c r="FWJ19" s="1024"/>
      <c r="FWK19" s="1024"/>
      <c r="FWL19" s="1024"/>
      <c r="FWM19" s="1024"/>
      <c r="FWN19" s="1024"/>
      <c r="FWO19" s="1024"/>
      <c r="FWP19" s="1024"/>
      <c r="FWQ19" s="1024"/>
      <c r="FWR19" s="1024"/>
      <c r="FWS19" s="1024"/>
      <c r="FWT19" s="1024"/>
      <c r="FWU19" s="1024"/>
      <c r="FWV19" s="1024"/>
      <c r="FWW19" s="1024"/>
      <c r="FWX19" s="1024"/>
      <c r="FWY19" s="1024"/>
      <c r="FWZ19" s="1024"/>
      <c r="FXA19" s="1024"/>
      <c r="FXB19" s="1024"/>
      <c r="FXC19" s="1024"/>
      <c r="FXD19" s="1024"/>
      <c r="FXE19" s="1024"/>
      <c r="FXF19" s="1024"/>
      <c r="FXG19" s="1024"/>
      <c r="FXH19" s="1024"/>
      <c r="FXI19" s="1024"/>
      <c r="FXJ19" s="1024"/>
      <c r="FXK19" s="1024"/>
      <c r="FXL19" s="1024"/>
      <c r="FXM19" s="1024"/>
      <c r="FXN19" s="1024"/>
      <c r="FXO19" s="1024"/>
      <c r="FXP19" s="1024"/>
      <c r="FXQ19" s="1024"/>
      <c r="FXR19" s="1024"/>
      <c r="FXS19" s="1024"/>
      <c r="FXT19" s="1024"/>
      <c r="FXU19" s="1024"/>
      <c r="FXV19" s="1024"/>
      <c r="FXW19" s="1024"/>
      <c r="FXX19" s="1024"/>
      <c r="FXY19" s="1024"/>
      <c r="FXZ19" s="1024"/>
      <c r="FYA19" s="1024"/>
      <c r="FYB19" s="1024"/>
      <c r="FYC19" s="1024"/>
      <c r="FYD19" s="1024"/>
      <c r="FYE19" s="1024"/>
      <c r="FYF19" s="1024"/>
      <c r="FYG19" s="1024"/>
      <c r="FYH19" s="1024"/>
      <c r="FYI19" s="1024"/>
      <c r="FYJ19" s="1024"/>
      <c r="FYK19" s="1024"/>
      <c r="FYL19" s="1024"/>
      <c r="FYM19" s="1024"/>
      <c r="FYN19" s="1024"/>
      <c r="FYO19" s="1024"/>
      <c r="FYP19" s="1024"/>
      <c r="FYQ19" s="1024"/>
      <c r="FYR19" s="1024"/>
      <c r="FYS19" s="1024"/>
      <c r="FYT19" s="1024"/>
      <c r="FYU19" s="1024"/>
      <c r="FYV19" s="1024"/>
      <c r="FYW19" s="1024"/>
      <c r="FYX19" s="1024"/>
      <c r="FYY19" s="1024"/>
      <c r="FYZ19" s="1024"/>
      <c r="FZA19" s="1024"/>
      <c r="FZB19" s="1024"/>
      <c r="FZC19" s="1024"/>
      <c r="FZD19" s="1024"/>
      <c r="FZE19" s="1024"/>
      <c r="FZF19" s="1024"/>
      <c r="FZG19" s="1024"/>
      <c r="FZH19" s="1024"/>
      <c r="FZI19" s="1024"/>
      <c r="FZJ19" s="1024"/>
      <c r="FZK19" s="1024"/>
      <c r="FZL19" s="1024"/>
      <c r="FZM19" s="1024"/>
      <c r="FZN19" s="1024"/>
      <c r="FZO19" s="1024"/>
      <c r="FZP19" s="1024"/>
      <c r="FZQ19" s="1024"/>
      <c r="FZR19" s="1024"/>
      <c r="FZS19" s="1024"/>
      <c r="FZT19" s="1024"/>
      <c r="FZU19" s="1024"/>
      <c r="FZV19" s="1024"/>
      <c r="FZW19" s="1024"/>
      <c r="FZX19" s="1024"/>
      <c r="FZY19" s="1024"/>
      <c r="FZZ19" s="1024"/>
      <c r="GAA19" s="1024"/>
      <c r="GAB19" s="1024"/>
      <c r="GAC19" s="1024"/>
      <c r="GAD19" s="1024"/>
      <c r="GAE19" s="1024"/>
      <c r="GAF19" s="1024"/>
      <c r="GAG19" s="1024"/>
      <c r="GAH19" s="1024"/>
      <c r="GAI19" s="1024"/>
      <c r="GAJ19" s="1024"/>
      <c r="GAK19" s="1024"/>
      <c r="GAL19" s="1024"/>
      <c r="GAM19" s="1024"/>
      <c r="GAN19" s="1024"/>
      <c r="GAO19" s="1024"/>
      <c r="GAP19" s="1024"/>
      <c r="GAQ19" s="1024"/>
      <c r="GAR19" s="1024"/>
      <c r="GAS19" s="1024"/>
      <c r="GAT19" s="1024"/>
      <c r="GAU19" s="1024"/>
      <c r="GAV19" s="1024"/>
      <c r="GAW19" s="1024"/>
      <c r="GAX19" s="1024"/>
      <c r="GAY19" s="1024"/>
      <c r="GAZ19" s="1024"/>
      <c r="GBA19" s="1024"/>
      <c r="GBB19" s="1024"/>
      <c r="GBC19" s="1024"/>
      <c r="GBD19" s="1024"/>
      <c r="GBE19" s="1024"/>
      <c r="GBF19" s="1024"/>
      <c r="GBG19" s="1024"/>
      <c r="GBH19" s="1024"/>
      <c r="GBI19" s="1024"/>
      <c r="GBJ19" s="1024"/>
      <c r="GBK19" s="1024"/>
      <c r="GBL19" s="1024"/>
      <c r="GBM19" s="1024"/>
      <c r="GBN19" s="1024"/>
      <c r="GBO19" s="1024"/>
      <c r="GBP19" s="1024"/>
      <c r="GBQ19" s="1024"/>
      <c r="GBR19" s="1024"/>
      <c r="GBS19" s="1024"/>
      <c r="GBT19" s="1024"/>
      <c r="GBU19" s="1024"/>
      <c r="GBV19" s="1024"/>
      <c r="GBW19" s="1024"/>
      <c r="GBX19" s="1024"/>
      <c r="GBY19" s="1024"/>
      <c r="GBZ19" s="1024"/>
      <c r="GCA19" s="1024"/>
      <c r="GCB19" s="1024"/>
      <c r="GCC19" s="1024"/>
      <c r="GCD19" s="1024"/>
      <c r="GCE19" s="1024"/>
      <c r="GCF19" s="1024"/>
      <c r="GCG19" s="1024"/>
      <c r="GCH19" s="1024"/>
      <c r="GCI19" s="1024"/>
      <c r="GCJ19" s="1024"/>
      <c r="GCK19" s="1024"/>
      <c r="GCL19" s="1024"/>
      <c r="GCM19" s="1024"/>
      <c r="GCN19" s="1024"/>
      <c r="GCO19" s="1024"/>
      <c r="GCP19" s="1024"/>
      <c r="GCQ19" s="1024"/>
      <c r="GCR19" s="1024"/>
      <c r="GCS19" s="1024"/>
      <c r="GCT19" s="1024"/>
      <c r="GCU19" s="1024"/>
      <c r="GCV19" s="1024"/>
      <c r="GCW19" s="1024"/>
      <c r="GCX19" s="1024"/>
      <c r="GCY19" s="1024"/>
      <c r="GCZ19" s="1024"/>
      <c r="GDA19" s="1024"/>
      <c r="GDB19" s="1024"/>
      <c r="GDC19" s="1024"/>
      <c r="GDD19" s="1024"/>
      <c r="GDE19" s="1024"/>
      <c r="GDF19" s="1024"/>
      <c r="GDG19" s="1024"/>
      <c r="GDH19" s="1024"/>
      <c r="GDI19" s="1024"/>
      <c r="GDJ19" s="1024"/>
      <c r="GDK19" s="1024"/>
      <c r="GDL19" s="1024"/>
      <c r="GDM19" s="1024"/>
      <c r="GDN19" s="1024"/>
      <c r="GDO19" s="1024"/>
      <c r="GDP19" s="1024"/>
      <c r="GDQ19" s="1024"/>
      <c r="GDR19" s="1024"/>
      <c r="GDS19" s="1024"/>
      <c r="GDT19" s="1024"/>
      <c r="GDU19" s="1024"/>
      <c r="GDV19" s="1024"/>
      <c r="GDW19" s="1024"/>
      <c r="GDX19" s="1024"/>
      <c r="GDY19" s="1024"/>
      <c r="GDZ19" s="1024"/>
      <c r="GEA19" s="1024"/>
      <c r="GEB19" s="1024"/>
      <c r="GEC19" s="1024"/>
      <c r="GED19" s="1024"/>
      <c r="GEE19" s="1024"/>
      <c r="GEF19" s="1024"/>
      <c r="GEG19" s="1024"/>
      <c r="GEH19" s="1024"/>
      <c r="GEI19" s="1024"/>
      <c r="GEJ19" s="1024"/>
      <c r="GEK19" s="1024"/>
      <c r="GEL19" s="1024"/>
      <c r="GEM19" s="1024"/>
      <c r="GEN19" s="1024"/>
      <c r="GEO19" s="1024"/>
      <c r="GEP19" s="1024"/>
      <c r="GEQ19" s="1024"/>
      <c r="GER19" s="1024"/>
      <c r="GES19" s="1024"/>
      <c r="GET19" s="1024"/>
      <c r="GEU19" s="1024"/>
      <c r="GEV19" s="1024"/>
      <c r="GEW19" s="1024"/>
      <c r="GEX19" s="1024"/>
      <c r="GEY19" s="1024"/>
      <c r="GEZ19" s="1024"/>
      <c r="GFA19" s="1024"/>
      <c r="GFB19" s="1024"/>
      <c r="GFC19" s="1024"/>
      <c r="GFD19" s="1024"/>
      <c r="GFE19" s="1024"/>
      <c r="GFF19" s="1024"/>
      <c r="GFG19" s="1024"/>
      <c r="GFH19" s="1024"/>
      <c r="GFI19" s="1024"/>
      <c r="GFJ19" s="1024"/>
      <c r="GFK19" s="1024"/>
      <c r="GFL19" s="1024"/>
      <c r="GFM19" s="1024"/>
      <c r="GFN19" s="1024"/>
      <c r="GFO19" s="1024"/>
      <c r="GFP19" s="1024"/>
      <c r="GFQ19" s="1024"/>
      <c r="GFR19" s="1024"/>
      <c r="GFS19" s="1024"/>
      <c r="GFT19" s="1024"/>
      <c r="GFU19" s="1024"/>
      <c r="GFV19" s="1024"/>
      <c r="GFW19" s="1024"/>
      <c r="GFX19" s="1024"/>
      <c r="GFY19" s="1024"/>
      <c r="GFZ19" s="1024"/>
      <c r="GGA19" s="1024"/>
      <c r="GGB19" s="1024"/>
      <c r="GGC19" s="1024"/>
      <c r="GGD19" s="1024"/>
      <c r="GGE19" s="1024"/>
      <c r="GGF19" s="1024"/>
      <c r="GGG19" s="1024"/>
      <c r="GGH19" s="1024"/>
      <c r="GGI19" s="1024"/>
      <c r="GGJ19" s="1024"/>
      <c r="GGK19" s="1024"/>
      <c r="GGL19" s="1024"/>
      <c r="GGM19" s="1024"/>
      <c r="GGN19" s="1024"/>
      <c r="GGO19" s="1024"/>
      <c r="GGP19" s="1024"/>
      <c r="GGQ19" s="1024"/>
      <c r="GGR19" s="1024"/>
      <c r="GGS19" s="1024"/>
      <c r="GGT19" s="1024"/>
      <c r="GGU19" s="1024"/>
      <c r="GGV19" s="1024"/>
      <c r="GGW19" s="1024"/>
      <c r="GGX19" s="1024"/>
      <c r="GGY19" s="1024"/>
      <c r="GGZ19" s="1024"/>
      <c r="GHA19" s="1024"/>
      <c r="GHB19" s="1024"/>
      <c r="GHC19" s="1024"/>
      <c r="GHD19" s="1024"/>
      <c r="GHE19" s="1024"/>
      <c r="GHF19" s="1024"/>
      <c r="GHG19" s="1024"/>
      <c r="GHH19" s="1024"/>
      <c r="GHI19" s="1024"/>
      <c r="GHJ19" s="1024"/>
      <c r="GHK19" s="1024"/>
      <c r="GHL19" s="1024"/>
      <c r="GHM19" s="1024"/>
      <c r="GHN19" s="1024"/>
      <c r="GHO19" s="1024"/>
      <c r="GHP19" s="1024"/>
      <c r="GHQ19" s="1024"/>
      <c r="GHR19" s="1024"/>
      <c r="GHS19" s="1024"/>
      <c r="GHT19" s="1024"/>
      <c r="GHU19" s="1024"/>
      <c r="GHV19" s="1024"/>
      <c r="GHW19" s="1024"/>
      <c r="GHX19" s="1024"/>
      <c r="GHY19" s="1024"/>
      <c r="GHZ19" s="1024"/>
      <c r="GIA19" s="1024"/>
      <c r="GIB19" s="1024"/>
      <c r="GIC19" s="1024"/>
      <c r="GID19" s="1024"/>
      <c r="GIE19" s="1024"/>
      <c r="GIF19" s="1024"/>
      <c r="GIG19" s="1024"/>
      <c r="GIH19" s="1024"/>
      <c r="GII19" s="1024"/>
      <c r="GIJ19" s="1024"/>
      <c r="GIK19" s="1024"/>
      <c r="GIL19" s="1024"/>
      <c r="GIM19" s="1024"/>
      <c r="GIN19" s="1024"/>
      <c r="GIO19" s="1024"/>
      <c r="GIP19" s="1024"/>
      <c r="GIQ19" s="1024"/>
      <c r="GIR19" s="1024"/>
      <c r="GIS19" s="1024"/>
      <c r="GIT19" s="1024"/>
      <c r="GIU19" s="1024"/>
      <c r="GIV19" s="1024"/>
      <c r="GIW19" s="1024"/>
      <c r="GIX19" s="1024"/>
      <c r="GIY19" s="1024"/>
      <c r="GIZ19" s="1024"/>
      <c r="GJA19" s="1024"/>
      <c r="GJB19" s="1024"/>
      <c r="GJC19" s="1024"/>
      <c r="GJD19" s="1024"/>
      <c r="GJE19" s="1024"/>
      <c r="GJF19" s="1024"/>
      <c r="GJG19" s="1024"/>
      <c r="GJH19" s="1024"/>
      <c r="GJI19" s="1024"/>
      <c r="GJJ19" s="1024"/>
      <c r="GJK19" s="1024"/>
      <c r="GJL19" s="1024"/>
      <c r="GJM19" s="1024"/>
      <c r="GJN19" s="1024"/>
      <c r="GJO19" s="1024"/>
      <c r="GJP19" s="1024"/>
      <c r="GJQ19" s="1024"/>
      <c r="GJR19" s="1024"/>
      <c r="GJS19" s="1024"/>
      <c r="GJT19" s="1024"/>
      <c r="GJU19" s="1024"/>
      <c r="GJV19" s="1024"/>
      <c r="GJW19" s="1024"/>
      <c r="GJX19" s="1024"/>
      <c r="GJY19" s="1024"/>
      <c r="GJZ19" s="1024"/>
      <c r="GKA19" s="1024"/>
      <c r="GKB19" s="1024"/>
      <c r="GKC19" s="1024"/>
      <c r="GKD19" s="1024"/>
      <c r="GKE19" s="1024"/>
      <c r="GKF19" s="1024"/>
      <c r="GKG19" s="1024"/>
      <c r="GKH19" s="1024"/>
      <c r="GKI19" s="1024"/>
      <c r="GKJ19" s="1024"/>
      <c r="GKK19" s="1024"/>
      <c r="GKL19" s="1024"/>
      <c r="GKM19" s="1024"/>
      <c r="GKN19" s="1024"/>
      <c r="GKO19" s="1024"/>
      <c r="GKP19" s="1024"/>
      <c r="GKQ19" s="1024"/>
      <c r="GKR19" s="1024"/>
      <c r="GKS19" s="1024"/>
      <c r="GKT19" s="1024"/>
      <c r="GKU19" s="1024"/>
      <c r="GKV19" s="1024"/>
      <c r="GKW19" s="1024"/>
      <c r="GKX19" s="1024"/>
      <c r="GKY19" s="1024"/>
      <c r="GKZ19" s="1024"/>
      <c r="GLA19" s="1024"/>
      <c r="GLB19" s="1024"/>
      <c r="GLC19" s="1024"/>
      <c r="GLD19" s="1024"/>
      <c r="GLE19" s="1024"/>
      <c r="GLF19" s="1024"/>
      <c r="GLG19" s="1024"/>
      <c r="GLH19" s="1024"/>
      <c r="GLI19" s="1024"/>
      <c r="GLJ19" s="1024"/>
      <c r="GLK19" s="1024"/>
      <c r="GLL19" s="1024"/>
      <c r="GLM19" s="1024"/>
      <c r="GLN19" s="1024"/>
      <c r="GLO19" s="1024"/>
      <c r="GLP19" s="1024"/>
      <c r="GLQ19" s="1024"/>
      <c r="GLR19" s="1024"/>
      <c r="GLS19" s="1024"/>
      <c r="GLT19" s="1024"/>
      <c r="GLU19" s="1024"/>
      <c r="GLV19" s="1024"/>
      <c r="GLW19" s="1024"/>
      <c r="GLX19" s="1024"/>
      <c r="GLY19" s="1024"/>
      <c r="GLZ19" s="1024"/>
      <c r="GMA19" s="1024"/>
      <c r="GMB19" s="1024"/>
      <c r="GMC19" s="1024"/>
      <c r="GMD19" s="1024"/>
      <c r="GME19" s="1024"/>
      <c r="GMF19" s="1024"/>
      <c r="GMG19" s="1024"/>
      <c r="GMH19" s="1024"/>
      <c r="GMI19" s="1024"/>
      <c r="GMJ19" s="1024"/>
      <c r="GMK19" s="1024"/>
      <c r="GML19" s="1024"/>
      <c r="GMM19" s="1024"/>
      <c r="GMN19" s="1024"/>
      <c r="GMO19" s="1024"/>
      <c r="GMP19" s="1024"/>
      <c r="GMQ19" s="1024"/>
      <c r="GMR19" s="1024"/>
      <c r="GMS19" s="1024"/>
      <c r="GMT19" s="1024"/>
      <c r="GMU19" s="1024"/>
      <c r="GMV19" s="1024"/>
      <c r="GMW19" s="1024"/>
      <c r="GMX19" s="1024"/>
      <c r="GMY19" s="1024"/>
      <c r="GMZ19" s="1024"/>
      <c r="GNA19" s="1024"/>
      <c r="GNB19" s="1024"/>
      <c r="GNC19" s="1024"/>
      <c r="GND19" s="1024"/>
      <c r="GNE19" s="1024"/>
      <c r="GNF19" s="1024"/>
      <c r="GNG19" s="1024"/>
      <c r="GNH19" s="1024"/>
      <c r="GNI19" s="1024"/>
      <c r="GNJ19" s="1024"/>
      <c r="GNK19" s="1024"/>
      <c r="GNL19" s="1024"/>
      <c r="GNM19" s="1024"/>
      <c r="GNN19" s="1024"/>
      <c r="GNO19" s="1024"/>
      <c r="GNP19" s="1024"/>
      <c r="GNQ19" s="1024"/>
      <c r="GNR19" s="1024"/>
      <c r="GNS19" s="1024"/>
      <c r="GNT19" s="1024"/>
      <c r="GNU19" s="1024"/>
      <c r="GNV19" s="1024"/>
      <c r="GNW19" s="1024"/>
      <c r="GNX19" s="1024"/>
      <c r="GNY19" s="1024"/>
      <c r="GNZ19" s="1024"/>
      <c r="GOA19" s="1024"/>
      <c r="GOB19" s="1024"/>
      <c r="GOC19" s="1024"/>
      <c r="GOD19" s="1024"/>
      <c r="GOE19" s="1024"/>
      <c r="GOF19" s="1024"/>
      <c r="GOG19" s="1024"/>
      <c r="GOH19" s="1024"/>
      <c r="GOI19" s="1024"/>
      <c r="GOJ19" s="1024"/>
      <c r="GOK19" s="1024"/>
      <c r="GOL19" s="1024"/>
      <c r="GOM19" s="1024"/>
      <c r="GON19" s="1024"/>
      <c r="GOO19" s="1024"/>
      <c r="GOP19" s="1024"/>
      <c r="GOQ19" s="1024"/>
      <c r="GOR19" s="1024"/>
      <c r="GOS19" s="1024"/>
      <c r="GOT19" s="1024"/>
      <c r="GOU19" s="1024"/>
      <c r="GOV19" s="1024"/>
      <c r="GOW19" s="1024"/>
      <c r="GOX19" s="1024"/>
      <c r="GOY19" s="1024"/>
      <c r="GOZ19" s="1024"/>
      <c r="GPA19" s="1024"/>
      <c r="GPB19" s="1024"/>
      <c r="GPC19" s="1024"/>
      <c r="GPD19" s="1024"/>
      <c r="GPE19" s="1024"/>
      <c r="GPF19" s="1024"/>
      <c r="GPG19" s="1024"/>
      <c r="GPH19" s="1024"/>
      <c r="GPI19" s="1024"/>
      <c r="GPJ19" s="1024"/>
      <c r="GPK19" s="1024"/>
      <c r="GPL19" s="1024"/>
      <c r="GPM19" s="1024"/>
      <c r="GPN19" s="1024"/>
      <c r="GPO19" s="1024"/>
      <c r="GPP19" s="1024"/>
      <c r="GPQ19" s="1024"/>
      <c r="GPR19" s="1024"/>
      <c r="GPS19" s="1024"/>
      <c r="GPT19" s="1024"/>
      <c r="GPU19" s="1024"/>
      <c r="GPV19" s="1024"/>
      <c r="GPW19" s="1024"/>
      <c r="GPX19" s="1024"/>
      <c r="GPY19" s="1024"/>
      <c r="GPZ19" s="1024"/>
      <c r="GQA19" s="1024"/>
      <c r="GQB19" s="1024"/>
      <c r="GQC19" s="1024"/>
      <c r="GQD19" s="1024"/>
      <c r="GQE19" s="1024"/>
      <c r="GQF19" s="1024"/>
      <c r="GQG19" s="1024"/>
      <c r="GQH19" s="1024"/>
      <c r="GQI19" s="1024"/>
      <c r="GQJ19" s="1024"/>
      <c r="GQK19" s="1024"/>
      <c r="GQL19" s="1024"/>
      <c r="GQM19" s="1024"/>
      <c r="GQN19" s="1024"/>
      <c r="GQO19" s="1024"/>
      <c r="GQP19" s="1024"/>
      <c r="GQQ19" s="1024"/>
      <c r="GQR19" s="1024"/>
      <c r="GQS19" s="1024"/>
      <c r="GQT19" s="1024"/>
      <c r="GQU19" s="1024"/>
      <c r="GQV19" s="1024"/>
      <c r="GQW19" s="1024"/>
      <c r="GQX19" s="1024"/>
      <c r="GQY19" s="1024"/>
      <c r="GQZ19" s="1024"/>
      <c r="GRA19" s="1024"/>
      <c r="GRB19" s="1024"/>
      <c r="GRC19" s="1024"/>
      <c r="GRD19" s="1024"/>
      <c r="GRE19" s="1024"/>
      <c r="GRF19" s="1024"/>
      <c r="GRG19" s="1024"/>
      <c r="GRH19" s="1024"/>
      <c r="GRI19" s="1024"/>
      <c r="GRJ19" s="1024"/>
      <c r="GRK19" s="1024"/>
      <c r="GRL19" s="1024"/>
      <c r="GRM19" s="1024"/>
      <c r="GRN19" s="1024"/>
      <c r="GRO19" s="1024"/>
      <c r="GRP19" s="1024"/>
      <c r="GRQ19" s="1024"/>
      <c r="GRR19" s="1024"/>
      <c r="GRS19" s="1024"/>
      <c r="GRT19" s="1024"/>
      <c r="GRU19" s="1024"/>
      <c r="GRV19" s="1024"/>
      <c r="GRW19" s="1024"/>
      <c r="GRX19" s="1024"/>
      <c r="GRY19" s="1024"/>
      <c r="GRZ19" s="1024"/>
      <c r="GSA19" s="1024"/>
      <c r="GSB19" s="1024"/>
      <c r="GSC19" s="1024"/>
      <c r="GSD19" s="1024"/>
      <c r="GSE19" s="1024"/>
      <c r="GSF19" s="1024"/>
      <c r="GSG19" s="1024"/>
      <c r="GSH19" s="1024"/>
      <c r="GSI19" s="1024"/>
      <c r="GSJ19" s="1024"/>
      <c r="GSK19" s="1024"/>
      <c r="GSL19" s="1024"/>
      <c r="GSM19" s="1024"/>
      <c r="GSN19" s="1024"/>
      <c r="GSO19" s="1024"/>
      <c r="GSP19" s="1024"/>
      <c r="GSQ19" s="1024"/>
      <c r="GSR19" s="1024"/>
      <c r="GSS19" s="1024"/>
      <c r="GST19" s="1024"/>
      <c r="GSU19" s="1024"/>
      <c r="GSV19" s="1024"/>
      <c r="GSW19" s="1024"/>
      <c r="GSX19" s="1024"/>
      <c r="GSY19" s="1024"/>
      <c r="GSZ19" s="1024"/>
      <c r="GTA19" s="1024"/>
      <c r="GTB19" s="1024"/>
      <c r="GTC19" s="1024"/>
      <c r="GTD19" s="1024"/>
      <c r="GTE19" s="1024"/>
      <c r="GTF19" s="1024"/>
      <c r="GTG19" s="1024"/>
      <c r="GTH19" s="1024"/>
      <c r="GTI19" s="1024"/>
      <c r="GTJ19" s="1024"/>
      <c r="GTK19" s="1024"/>
      <c r="GTL19" s="1024"/>
      <c r="GTM19" s="1024"/>
      <c r="GTN19" s="1024"/>
      <c r="GTO19" s="1024"/>
      <c r="GTP19" s="1024"/>
      <c r="GTQ19" s="1024"/>
      <c r="GTR19" s="1024"/>
      <c r="GTS19" s="1024"/>
      <c r="GTT19" s="1024"/>
      <c r="GTU19" s="1024"/>
      <c r="GTV19" s="1024"/>
      <c r="GTW19" s="1024"/>
      <c r="GTX19" s="1024"/>
      <c r="GTY19" s="1024"/>
      <c r="GTZ19" s="1024"/>
      <c r="GUA19" s="1024"/>
      <c r="GUB19" s="1024"/>
      <c r="GUC19" s="1024"/>
      <c r="GUD19" s="1024"/>
      <c r="GUE19" s="1024"/>
      <c r="GUF19" s="1024"/>
      <c r="GUG19" s="1024"/>
      <c r="GUH19" s="1024"/>
      <c r="GUI19" s="1024"/>
      <c r="GUJ19" s="1024"/>
      <c r="GUK19" s="1024"/>
      <c r="GUL19" s="1024"/>
      <c r="GUM19" s="1024"/>
      <c r="GUN19" s="1024"/>
      <c r="GUO19" s="1024"/>
      <c r="GUP19" s="1024"/>
      <c r="GUQ19" s="1024"/>
      <c r="GUR19" s="1024"/>
      <c r="GUS19" s="1024"/>
      <c r="GUT19" s="1024"/>
      <c r="GUU19" s="1024"/>
      <c r="GUV19" s="1024"/>
      <c r="GUW19" s="1024"/>
      <c r="GUX19" s="1024"/>
      <c r="GUY19" s="1024"/>
      <c r="GUZ19" s="1024"/>
      <c r="GVA19" s="1024"/>
      <c r="GVB19" s="1024"/>
      <c r="GVC19" s="1024"/>
      <c r="GVD19" s="1024"/>
      <c r="GVE19" s="1024"/>
      <c r="GVF19" s="1024"/>
      <c r="GVG19" s="1024"/>
      <c r="GVH19" s="1024"/>
      <c r="GVI19" s="1024"/>
      <c r="GVJ19" s="1024"/>
      <c r="GVK19" s="1024"/>
      <c r="GVL19" s="1024"/>
      <c r="GVM19" s="1024"/>
      <c r="GVN19" s="1024"/>
      <c r="GVO19" s="1024"/>
      <c r="GVP19" s="1024"/>
      <c r="GVQ19" s="1024"/>
      <c r="GVR19" s="1024"/>
      <c r="GVS19" s="1024"/>
      <c r="GVT19" s="1024"/>
      <c r="GVU19" s="1024"/>
      <c r="GVV19" s="1024"/>
      <c r="GVW19" s="1024"/>
      <c r="GVX19" s="1024"/>
      <c r="GVY19" s="1024"/>
      <c r="GVZ19" s="1024"/>
      <c r="GWA19" s="1024"/>
      <c r="GWB19" s="1024"/>
      <c r="GWC19" s="1024"/>
      <c r="GWD19" s="1024"/>
      <c r="GWE19" s="1024"/>
      <c r="GWF19" s="1024"/>
      <c r="GWG19" s="1024"/>
      <c r="GWH19" s="1024"/>
      <c r="GWI19" s="1024"/>
      <c r="GWJ19" s="1024"/>
      <c r="GWK19" s="1024"/>
      <c r="GWL19" s="1024"/>
      <c r="GWM19" s="1024"/>
      <c r="GWN19" s="1024"/>
      <c r="GWO19" s="1024"/>
      <c r="GWP19" s="1024"/>
      <c r="GWQ19" s="1024"/>
      <c r="GWR19" s="1024"/>
      <c r="GWS19" s="1024"/>
      <c r="GWT19" s="1024"/>
      <c r="GWU19" s="1024"/>
      <c r="GWV19" s="1024"/>
      <c r="GWW19" s="1024"/>
      <c r="GWX19" s="1024"/>
      <c r="GWY19" s="1024"/>
      <c r="GWZ19" s="1024"/>
      <c r="GXA19" s="1024"/>
      <c r="GXB19" s="1024"/>
      <c r="GXC19" s="1024"/>
      <c r="GXD19" s="1024"/>
      <c r="GXE19" s="1024"/>
      <c r="GXF19" s="1024"/>
      <c r="GXG19" s="1024"/>
      <c r="GXH19" s="1024"/>
      <c r="GXI19" s="1024"/>
      <c r="GXJ19" s="1024"/>
      <c r="GXK19" s="1024"/>
      <c r="GXL19" s="1024"/>
      <c r="GXM19" s="1024"/>
      <c r="GXN19" s="1024"/>
      <c r="GXO19" s="1024"/>
      <c r="GXP19" s="1024"/>
      <c r="GXQ19" s="1024"/>
      <c r="GXR19" s="1024"/>
      <c r="GXS19" s="1024"/>
      <c r="GXT19" s="1024"/>
      <c r="GXU19" s="1024"/>
      <c r="GXV19" s="1024"/>
      <c r="GXW19" s="1024"/>
      <c r="GXX19" s="1024"/>
      <c r="GXY19" s="1024"/>
      <c r="GXZ19" s="1024"/>
      <c r="GYA19" s="1024"/>
      <c r="GYB19" s="1024"/>
      <c r="GYC19" s="1024"/>
      <c r="GYD19" s="1024"/>
      <c r="GYE19" s="1024"/>
      <c r="GYF19" s="1024"/>
      <c r="GYG19" s="1024"/>
      <c r="GYH19" s="1024"/>
      <c r="GYI19" s="1024"/>
      <c r="GYJ19" s="1024"/>
      <c r="GYK19" s="1024"/>
      <c r="GYL19" s="1024"/>
      <c r="GYM19" s="1024"/>
      <c r="GYN19" s="1024"/>
      <c r="GYO19" s="1024"/>
      <c r="GYP19" s="1024"/>
      <c r="GYQ19" s="1024"/>
      <c r="GYR19" s="1024"/>
      <c r="GYS19" s="1024"/>
      <c r="GYT19" s="1024"/>
      <c r="GYU19" s="1024"/>
      <c r="GYV19" s="1024"/>
      <c r="GYW19" s="1024"/>
      <c r="GYX19" s="1024"/>
      <c r="GYY19" s="1024"/>
      <c r="GYZ19" s="1024"/>
      <c r="GZA19" s="1024"/>
      <c r="GZB19" s="1024"/>
      <c r="GZC19" s="1024"/>
      <c r="GZD19" s="1024"/>
      <c r="GZE19" s="1024"/>
      <c r="GZF19" s="1024"/>
      <c r="GZG19" s="1024"/>
      <c r="GZH19" s="1024"/>
      <c r="GZI19" s="1024"/>
      <c r="GZJ19" s="1024"/>
      <c r="GZK19" s="1024"/>
      <c r="GZL19" s="1024"/>
      <c r="GZM19" s="1024"/>
      <c r="GZN19" s="1024"/>
      <c r="GZO19" s="1024"/>
      <c r="GZP19" s="1024"/>
      <c r="GZQ19" s="1024"/>
      <c r="GZR19" s="1024"/>
      <c r="GZS19" s="1024"/>
      <c r="GZT19" s="1024"/>
      <c r="GZU19" s="1024"/>
      <c r="GZV19" s="1024"/>
      <c r="GZW19" s="1024"/>
      <c r="GZX19" s="1024"/>
      <c r="GZY19" s="1024"/>
      <c r="GZZ19" s="1024"/>
      <c r="HAA19" s="1024"/>
      <c r="HAB19" s="1024"/>
      <c r="HAC19" s="1024"/>
      <c r="HAD19" s="1024"/>
      <c r="HAE19" s="1024"/>
      <c r="HAF19" s="1024"/>
      <c r="HAG19" s="1024"/>
      <c r="HAH19" s="1024"/>
      <c r="HAI19" s="1024"/>
      <c r="HAJ19" s="1024"/>
      <c r="HAK19" s="1024"/>
      <c r="HAL19" s="1024"/>
      <c r="HAM19" s="1024"/>
      <c r="HAN19" s="1024"/>
      <c r="HAO19" s="1024"/>
      <c r="HAP19" s="1024"/>
      <c r="HAQ19" s="1024"/>
      <c r="HAR19" s="1024"/>
      <c r="HAS19" s="1024"/>
      <c r="HAT19" s="1024"/>
      <c r="HAU19" s="1024"/>
      <c r="HAV19" s="1024"/>
      <c r="HAW19" s="1024"/>
      <c r="HAX19" s="1024"/>
      <c r="HAY19" s="1024"/>
      <c r="HAZ19" s="1024"/>
      <c r="HBA19" s="1024"/>
      <c r="HBB19" s="1024"/>
      <c r="HBC19" s="1024"/>
      <c r="HBD19" s="1024"/>
      <c r="HBE19" s="1024"/>
      <c r="HBF19" s="1024"/>
      <c r="HBG19" s="1024"/>
      <c r="HBH19" s="1024"/>
      <c r="HBI19" s="1024"/>
      <c r="HBJ19" s="1024"/>
      <c r="HBK19" s="1024"/>
      <c r="HBL19" s="1024"/>
      <c r="HBM19" s="1024"/>
      <c r="HBN19" s="1024"/>
      <c r="HBO19" s="1024"/>
      <c r="HBP19" s="1024"/>
      <c r="HBQ19" s="1024"/>
      <c r="HBR19" s="1024"/>
      <c r="HBS19" s="1024"/>
      <c r="HBT19" s="1024"/>
      <c r="HBU19" s="1024"/>
      <c r="HBV19" s="1024"/>
      <c r="HBW19" s="1024"/>
      <c r="HBX19" s="1024"/>
      <c r="HBY19" s="1024"/>
      <c r="HBZ19" s="1024"/>
      <c r="HCA19" s="1024"/>
      <c r="HCB19" s="1024"/>
      <c r="HCC19" s="1024"/>
      <c r="HCD19" s="1024"/>
      <c r="HCE19" s="1024"/>
      <c r="HCF19" s="1024"/>
      <c r="HCG19" s="1024"/>
      <c r="HCH19" s="1024"/>
      <c r="HCI19" s="1024"/>
      <c r="HCJ19" s="1024"/>
      <c r="HCK19" s="1024"/>
      <c r="HCL19" s="1024"/>
      <c r="HCM19" s="1024"/>
      <c r="HCN19" s="1024"/>
      <c r="HCO19" s="1024"/>
      <c r="HCP19" s="1024"/>
      <c r="HCQ19" s="1024"/>
      <c r="HCR19" s="1024"/>
      <c r="HCS19" s="1024"/>
      <c r="HCT19" s="1024"/>
      <c r="HCU19" s="1024"/>
      <c r="HCV19" s="1024"/>
      <c r="HCW19" s="1024"/>
      <c r="HCX19" s="1024"/>
      <c r="HCY19" s="1024"/>
      <c r="HCZ19" s="1024"/>
      <c r="HDA19" s="1024"/>
      <c r="HDB19" s="1024"/>
      <c r="HDC19" s="1024"/>
      <c r="HDD19" s="1024"/>
      <c r="HDE19" s="1024"/>
      <c r="HDF19" s="1024"/>
      <c r="HDG19" s="1024"/>
      <c r="HDH19" s="1024"/>
      <c r="HDI19" s="1024"/>
      <c r="HDJ19" s="1024"/>
      <c r="HDK19" s="1024"/>
      <c r="HDL19" s="1024"/>
      <c r="HDM19" s="1024"/>
      <c r="HDN19" s="1024"/>
      <c r="HDO19" s="1024"/>
      <c r="HDP19" s="1024"/>
      <c r="HDQ19" s="1024"/>
      <c r="HDR19" s="1024"/>
      <c r="HDS19" s="1024"/>
      <c r="HDT19" s="1024"/>
      <c r="HDU19" s="1024"/>
      <c r="HDV19" s="1024"/>
      <c r="HDW19" s="1024"/>
      <c r="HDX19" s="1024"/>
      <c r="HDY19" s="1024"/>
      <c r="HDZ19" s="1024"/>
      <c r="HEA19" s="1024"/>
      <c r="HEB19" s="1024"/>
      <c r="HEC19" s="1024"/>
      <c r="HED19" s="1024"/>
      <c r="HEE19" s="1024"/>
      <c r="HEF19" s="1024"/>
      <c r="HEG19" s="1024"/>
      <c r="HEH19" s="1024"/>
      <c r="HEI19" s="1024"/>
      <c r="HEJ19" s="1024"/>
      <c r="HEK19" s="1024"/>
      <c r="HEL19" s="1024"/>
      <c r="HEM19" s="1024"/>
      <c r="HEN19" s="1024"/>
      <c r="HEO19" s="1024"/>
      <c r="HEP19" s="1024"/>
      <c r="HEQ19" s="1024"/>
      <c r="HER19" s="1024"/>
      <c r="HES19" s="1024"/>
      <c r="HET19" s="1024"/>
      <c r="HEU19" s="1024"/>
      <c r="HEV19" s="1024"/>
      <c r="HEW19" s="1024"/>
      <c r="HEX19" s="1024"/>
      <c r="HEY19" s="1024"/>
      <c r="HEZ19" s="1024"/>
      <c r="HFA19" s="1024"/>
      <c r="HFB19" s="1024"/>
      <c r="HFC19" s="1024"/>
      <c r="HFD19" s="1024"/>
      <c r="HFE19" s="1024"/>
      <c r="HFF19" s="1024"/>
      <c r="HFG19" s="1024"/>
      <c r="HFH19" s="1024"/>
      <c r="HFI19" s="1024"/>
      <c r="HFJ19" s="1024"/>
      <c r="HFK19" s="1024"/>
      <c r="HFL19" s="1024"/>
      <c r="HFM19" s="1024"/>
      <c r="HFN19" s="1024"/>
      <c r="HFO19" s="1024"/>
      <c r="HFP19" s="1024"/>
      <c r="HFQ19" s="1024"/>
      <c r="HFR19" s="1024"/>
      <c r="HFS19" s="1024"/>
      <c r="HFT19" s="1024"/>
      <c r="HFU19" s="1024"/>
      <c r="HFV19" s="1024"/>
      <c r="HFW19" s="1024"/>
      <c r="HFX19" s="1024"/>
      <c r="HFY19" s="1024"/>
      <c r="HFZ19" s="1024"/>
      <c r="HGA19" s="1024"/>
      <c r="HGB19" s="1024"/>
      <c r="HGC19" s="1024"/>
      <c r="HGD19" s="1024"/>
      <c r="HGE19" s="1024"/>
      <c r="HGF19" s="1024"/>
      <c r="HGG19" s="1024"/>
      <c r="HGH19" s="1024"/>
      <c r="HGI19" s="1024"/>
      <c r="HGJ19" s="1024"/>
      <c r="HGK19" s="1024"/>
      <c r="HGL19" s="1024"/>
      <c r="HGM19" s="1024"/>
      <c r="HGN19" s="1024"/>
      <c r="HGO19" s="1024"/>
      <c r="HGP19" s="1024"/>
      <c r="HGQ19" s="1024"/>
      <c r="HGR19" s="1024"/>
      <c r="HGS19" s="1024"/>
      <c r="HGT19" s="1024"/>
      <c r="HGU19" s="1024"/>
      <c r="HGV19" s="1024"/>
      <c r="HGW19" s="1024"/>
      <c r="HGX19" s="1024"/>
      <c r="HGY19" s="1024"/>
      <c r="HGZ19" s="1024"/>
      <c r="HHA19" s="1024"/>
      <c r="HHB19" s="1024"/>
      <c r="HHC19" s="1024"/>
      <c r="HHD19" s="1024"/>
      <c r="HHE19" s="1024"/>
      <c r="HHF19" s="1024"/>
      <c r="HHG19" s="1024"/>
      <c r="HHH19" s="1024"/>
      <c r="HHI19" s="1024"/>
      <c r="HHJ19" s="1024"/>
      <c r="HHK19" s="1024"/>
      <c r="HHL19" s="1024"/>
      <c r="HHM19" s="1024"/>
      <c r="HHN19" s="1024"/>
      <c r="HHO19" s="1024"/>
      <c r="HHP19" s="1024"/>
      <c r="HHQ19" s="1024"/>
      <c r="HHR19" s="1024"/>
      <c r="HHS19" s="1024"/>
      <c r="HHT19" s="1024"/>
      <c r="HHU19" s="1024"/>
      <c r="HHV19" s="1024"/>
      <c r="HHW19" s="1024"/>
      <c r="HHX19" s="1024"/>
      <c r="HHY19" s="1024"/>
      <c r="HHZ19" s="1024"/>
      <c r="HIA19" s="1024"/>
      <c r="HIB19" s="1024"/>
      <c r="HIC19" s="1024"/>
      <c r="HID19" s="1024"/>
      <c r="HIE19" s="1024"/>
      <c r="HIF19" s="1024"/>
      <c r="HIG19" s="1024"/>
      <c r="HIH19" s="1024"/>
      <c r="HII19" s="1024"/>
      <c r="HIJ19" s="1024"/>
      <c r="HIK19" s="1024"/>
      <c r="HIL19" s="1024"/>
      <c r="HIM19" s="1024"/>
      <c r="HIN19" s="1024"/>
      <c r="HIO19" s="1024"/>
      <c r="HIP19" s="1024"/>
      <c r="HIQ19" s="1024"/>
      <c r="HIR19" s="1024"/>
      <c r="HIS19" s="1024"/>
      <c r="HIT19" s="1024"/>
      <c r="HIU19" s="1024"/>
      <c r="HIV19" s="1024"/>
      <c r="HIW19" s="1024"/>
      <c r="HIX19" s="1024"/>
      <c r="HIY19" s="1024"/>
      <c r="HIZ19" s="1024"/>
      <c r="HJA19" s="1024"/>
      <c r="HJB19" s="1024"/>
      <c r="HJC19" s="1024"/>
      <c r="HJD19" s="1024"/>
      <c r="HJE19" s="1024"/>
      <c r="HJF19" s="1024"/>
      <c r="HJG19" s="1024"/>
      <c r="HJH19" s="1024"/>
      <c r="HJI19" s="1024"/>
      <c r="HJJ19" s="1024"/>
      <c r="HJK19" s="1024"/>
      <c r="HJL19" s="1024"/>
      <c r="HJM19" s="1024"/>
      <c r="HJN19" s="1024"/>
      <c r="HJO19" s="1024"/>
      <c r="HJP19" s="1024"/>
      <c r="HJQ19" s="1024"/>
      <c r="HJR19" s="1024"/>
      <c r="HJS19" s="1024"/>
      <c r="HJT19" s="1024"/>
      <c r="HJU19" s="1024"/>
      <c r="HJV19" s="1024"/>
      <c r="HJW19" s="1024"/>
      <c r="HJX19" s="1024"/>
      <c r="HJY19" s="1024"/>
      <c r="HJZ19" s="1024"/>
      <c r="HKA19" s="1024"/>
      <c r="HKB19" s="1024"/>
      <c r="HKC19" s="1024"/>
      <c r="HKD19" s="1024"/>
      <c r="HKE19" s="1024"/>
      <c r="HKF19" s="1024"/>
      <c r="HKG19" s="1024"/>
      <c r="HKH19" s="1024"/>
      <c r="HKI19" s="1024"/>
      <c r="HKJ19" s="1024"/>
      <c r="HKK19" s="1024"/>
      <c r="HKL19" s="1024"/>
      <c r="HKM19" s="1024"/>
      <c r="HKN19" s="1024"/>
      <c r="HKO19" s="1024"/>
      <c r="HKP19" s="1024"/>
      <c r="HKQ19" s="1024"/>
      <c r="HKR19" s="1024"/>
      <c r="HKS19" s="1024"/>
      <c r="HKT19" s="1024"/>
      <c r="HKU19" s="1024"/>
      <c r="HKV19" s="1024"/>
      <c r="HKW19" s="1024"/>
      <c r="HKX19" s="1024"/>
      <c r="HKY19" s="1024"/>
      <c r="HKZ19" s="1024"/>
      <c r="HLA19" s="1024"/>
      <c r="HLB19" s="1024"/>
      <c r="HLC19" s="1024"/>
      <c r="HLD19" s="1024"/>
      <c r="HLE19" s="1024"/>
      <c r="HLF19" s="1024"/>
      <c r="HLG19" s="1024"/>
      <c r="HLH19" s="1024"/>
      <c r="HLI19" s="1024"/>
      <c r="HLJ19" s="1024"/>
      <c r="HLK19" s="1024"/>
      <c r="HLL19" s="1024"/>
      <c r="HLM19" s="1024"/>
      <c r="HLN19" s="1024"/>
      <c r="HLO19" s="1024"/>
      <c r="HLP19" s="1024"/>
      <c r="HLQ19" s="1024"/>
      <c r="HLR19" s="1024"/>
      <c r="HLS19" s="1024"/>
      <c r="HLT19" s="1024"/>
      <c r="HLU19" s="1024"/>
      <c r="HLV19" s="1024"/>
      <c r="HLW19" s="1024"/>
      <c r="HLX19" s="1024"/>
      <c r="HLY19" s="1024"/>
      <c r="HLZ19" s="1024"/>
      <c r="HMA19" s="1024"/>
      <c r="HMB19" s="1024"/>
      <c r="HMC19" s="1024"/>
      <c r="HMD19" s="1024"/>
      <c r="HME19" s="1024"/>
      <c r="HMF19" s="1024"/>
      <c r="HMG19" s="1024"/>
      <c r="HMH19" s="1024"/>
      <c r="HMI19" s="1024"/>
      <c r="HMJ19" s="1024"/>
      <c r="HMK19" s="1024"/>
      <c r="HML19" s="1024"/>
      <c r="HMM19" s="1024"/>
      <c r="HMN19" s="1024"/>
      <c r="HMO19" s="1024"/>
      <c r="HMP19" s="1024"/>
      <c r="HMQ19" s="1024"/>
      <c r="HMR19" s="1024"/>
      <c r="HMS19" s="1024"/>
      <c r="HMT19" s="1024"/>
      <c r="HMU19" s="1024"/>
      <c r="HMV19" s="1024"/>
      <c r="HMW19" s="1024"/>
      <c r="HMX19" s="1024"/>
      <c r="HMY19" s="1024"/>
      <c r="HMZ19" s="1024"/>
      <c r="HNA19" s="1024"/>
      <c r="HNB19" s="1024"/>
      <c r="HNC19" s="1024"/>
      <c r="HND19" s="1024"/>
      <c r="HNE19" s="1024"/>
      <c r="HNF19" s="1024"/>
      <c r="HNG19" s="1024"/>
      <c r="HNH19" s="1024"/>
      <c r="HNI19" s="1024"/>
      <c r="HNJ19" s="1024"/>
      <c r="HNK19" s="1024"/>
      <c r="HNL19" s="1024"/>
      <c r="HNM19" s="1024"/>
      <c r="HNN19" s="1024"/>
      <c r="HNO19" s="1024"/>
      <c r="HNP19" s="1024"/>
      <c r="HNQ19" s="1024"/>
      <c r="HNR19" s="1024"/>
      <c r="HNS19" s="1024"/>
      <c r="HNT19" s="1024"/>
      <c r="HNU19" s="1024"/>
      <c r="HNV19" s="1024"/>
      <c r="HNW19" s="1024"/>
      <c r="HNX19" s="1024"/>
      <c r="HNY19" s="1024"/>
      <c r="HNZ19" s="1024"/>
      <c r="HOA19" s="1024"/>
      <c r="HOB19" s="1024"/>
      <c r="HOC19" s="1024"/>
      <c r="HOD19" s="1024"/>
      <c r="HOE19" s="1024"/>
      <c r="HOF19" s="1024"/>
      <c r="HOG19" s="1024"/>
      <c r="HOH19" s="1024"/>
      <c r="HOI19" s="1024"/>
      <c r="HOJ19" s="1024"/>
      <c r="HOK19" s="1024"/>
      <c r="HOL19" s="1024"/>
      <c r="HOM19" s="1024"/>
      <c r="HON19" s="1024"/>
      <c r="HOO19" s="1024"/>
      <c r="HOP19" s="1024"/>
      <c r="HOQ19" s="1024"/>
      <c r="HOR19" s="1024"/>
      <c r="HOS19" s="1024"/>
      <c r="HOT19" s="1024"/>
      <c r="HOU19" s="1024"/>
      <c r="HOV19" s="1024"/>
      <c r="HOW19" s="1024"/>
      <c r="HOX19" s="1024"/>
      <c r="HOY19" s="1024"/>
      <c r="HOZ19" s="1024"/>
      <c r="HPA19" s="1024"/>
      <c r="HPB19" s="1024"/>
      <c r="HPC19" s="1024"/>
      <c r="HPD19" s="1024"/>
      <c r="HPE19" s="1024"/>
      <c r="HPF19" s="1024"/>
      <c r="HPG19" s="1024"/>
      <c r="HPH19" s="1024"/>
      <c r="HPI19" s="1024"/>
      <c r="HPJ19" s="1024"/>
      <c r="HPK19" s="1024"/>
      <c r="HPL19" s="1024"/>
      <c r="HPM19" s="1024"/>
      <c r="HPN19" s="1024"/>
      <c r="HPO19" s="1024"/>
      <c r="HPP19" s="1024"/>
      <c r="HPQ19" s="1024"/>
      <c r="HPR19" s="1024"/>
      <c r="HPS19" s="1024"/>
      <c r="HPT19" s="1024"/>
      <c r="HPU19" s="1024"/>
      <c r="HPV19" s="1024"/>
      <c r="HPW19" s="1024"/>
      <c r="HPX19" s="1024"/>
      <c r="HPY19" s="1024"/>
      <c r="HPZ19" s="1024"/>
      <c r="HQA19" s="1024"/>
      <c r="HQB19" s="1024"/>
      <c r="HQC19" s="1024"/>
      <c r="HQD19" s="1024"/>
      <c r="HQE19" s="1024"/>
      <c r="HQF19" s="1024"/>
      <c r="HQG19" s="1024"/>
      <c r="HQH19" s="1024"/>
      <c r="HQI19" s="1024"/>
      <c r="HQJ19" s="1024"/>
      <c r="HQK19" s="1024"/>
      <c r="HQL19" s="1024"/>
      <c r="HQM19" s="1024"/>
      <c r="HQN19" s="1024"/>
      <c r="HQO19" s="1024"/>
      <c r="HQP19" s="1024"/>
      <c r="HQQ19" s="1024"/>
      <c r="HQR19" s="1024"/>
      <c r="HQS19" s="1024"/>
      <c r="HQT19" s="1024"/>
      <c r="HQU19" s="1024"/>
      <c r="HQV19" s="1024"/>
      <c r="HQW19" s="1024"/>
      <c r="HQX19" s="1024"/>
      <c r="HQY19" s="1024"/>
      <c r="HQZ19" s="1024"/>
      <c r="HRA19" s="1024"/>
      <c r="HRB19" s="1024"/>
      <c r="HRC19" s="1024"/>
      <c r="HRD19" s="1024"/>
      <c r="HRE19" s="1024"/>
      <c r="HRF19" s="1024"/>
      <c r="HRG19" s="1024"/>
      <c r="HRH19" s="1024"/>
      <c r="HRI19" s="1024"/>
      <c r="HRJ19" s="1024"/>
      <c r="HRK19" s="1024"/>
      <c r="HRL19" s="1024"/>
      <c r="HRM19" s="1024"/>
      <c r="HRN19" s="1024"/>
      <c r="HRO19" s="1024"/>
      <c r="HRP19" s="1024"/>
      <c r="HRQ19" s="1024"/>
      <c r="HRR19" s="1024"/>
      <c r="HRS19" s="1024"/>
      <c r="HRT19" s="1024"/>
      <c r="HRU19" s="1024"/>
      <c r="HRV19" s="1024"/>
      <c r="HRW19" s="1024"/>
      <c r="HRX19" s="1024"/>
      <c r="HRY19" s="1024"/>
      <c r="HRZ19" s="1024"/>
      <c r="HSA19" s="1024"/>
      <c r="HSB19" s="1024"/>
      <c r="HSC19" s="1024"/>
      <c r="HSD19" s="1024"/>
      <c r="HSE19" s="1024"/>
      <c r="HSF19" s="1024"/>
      <c r="HSG19" s="1024"/>
      <c r="HSH19" s="1024"/>
      <c r="HSI19" s="1024"/>
      <c r="HSJ19" s="1024"/>
      <c r="HSK19" s="1024"/>
      <c r="HSL19" s="1024"/>
      <c r="HSM19" s="1024"/>
      <c r="HSN19" s="1024"/>
      <c r="HSO19" s="1024"/>
      <c r="HSP19" s="1024"/>
      <c r="HSQ19" s="1024"/>
      <c r="HSR19" s="1024"/>
      <c r="HSS19" s="1024"/>
      <c r="HST19" s="1024"/>
      <c r="HSU19" s="1024"/>
      <c r="HSV19" s="1024"/>
      <c r="HSW19" s="1024"/>
      <c r="HSX19" s="1024"/>
      <c r="HSY19" s="1024"/>
      <c r="HSZ19" s="1024"/>
      <c r="HTA19" s="1024"/>
      <c r="HTB19" s="1024"/>
      <c r="HTC19" s="1024"/>
      <c r="HTD19" s="1024"/>
      <c r="HTE19" s="1024"/>
      <c r="HTF19" s="1024"/>
      <c r="HTG19" s="1024"/>
      <c r="HTH19" s="1024"/>
      <c r="HTI19" s="1024"/>
      <c r="HTJ19" s="1024"/>
      <c r="HTK19" s="1024"/>
      <c r="HTL19" s="1024"/>
      <c r="HTM19" s="1024"/>
      <c r="HTN19" s="1024"/>
      <c r="HTO19" s="1024"/>
      <c r="HTP19" s="1024"/>
      <c r="HTQ19" s="1024"/>
      <c r="HTR19" s="1024"/>
      <c r="HTS19" s="1024"/>
      <c r="HTT19" s="1024"/>
      <c r="HTU19" s="1024"/>
      <c r="HTV19" s="1024"/>
      <c r="HTW19" s="1024"/>
      <c r="HTX19" s="1024"/>
      <c r="HTY19" s="1024"/>
      <c r="HTZ19" s="1024"/>
      <c r="HUA19" s="1024"/>
      <c r="HUB19" s="1024"/>
      <c r="HUC19" s="1024"/>
      <c r="HUD19" s="1024"/>
      <c r="HUE19" s="1024"/>
      <c r="HUF19" s="1024"/>
      <c r="HUG19" s="1024"/>
      <c r="HUH19" s="1024"/>
      <c r="HUI19" s="1024"/>
      <c r="HUJ19" s="1024"/>
      <c r="HUK19" s="1024"/>
      <c r="HUL19" s="1024"/>
      <c r="HUM19" s="1024"/>
      <c r="HUN19" s="1024"/>
      <c r="HUO19" s="1024"/>
      <c r="HUP19" s="1024"/>
      <c r="HUQ19" s="1024"/>
      <c r="HUR19" s="1024"/>
      <c r="HUS19" s="1024"/>
      <c r="HUT19" s="1024"/>
      <c r="HUU19" s="1024"/>
      <c r="HUV19" s="1024"/>
      <c r="HUW19" s="1024"/>
      <c r="HUX19" s="1024"/>
      <c r="HUY19" s="1024"/>
      <c r="HUZ19" s="1024"/>
      <c r="HVA19" s="1024"/>
      <c r="HVB19" s="1024"/>
      <c r="HVC19" s="1024"/>
      <c r="HVD19" s="1024"/>
      <c r="HVE19" s="1024"/>
      <c r="HVF19" s="1024"/>
      <c r="HVG19" s="1024"/>
      <c r="HVH19" s="1024"/>
      <c r="HVI19" s="1024"/>
      <c r="HVJ19" s="1024"/>
      <c r="HVK19" s="1024"/>
      <c r="HVL19" s="1024"/>
      <c r="HVM19" s="1024"/>
      <c r="HVN19" s="1024"/>
      <c r="HVO19" s="1024"/>
      <c r="HVP19" s="1024"/>
      <c r="HVQ19" s="1024"/>
      <c r="HVR19" s="1024"/>
      <c r="HVS19" s="1024"/>
      <c r="HVT19" s="1024"/>
      <c r="HVU19" s="1024"/>
      <c r="HVV19" s="1024"/>
      <c r="HVW19" s="1024"/>
      <c r="HVX19" s="1024"/>
      <c r="HVY19" s="1024"/>
      <c r="HVZ19" s="1024"/>
      <c r="HWA19" s="1024"/>
      <c r="HWB19" s="1024"/>
      <c r="HWC19" s="1024"/>
      <c r="HWD19" s="1024"/>
      <c r="HWE19" s="1024"/>
      <c r="HWF19" s="1024"/>
      <c r="HWG19" s="1024"/>
      <c r="HWH19" s="1024"/>
      <c r="HWI19" s="1024"/>
      <c r="HWJ19" s="1024"/>
      <c r="HWK19" s="1024"/>
      <c r="HWL19" s="1024"/>
      <c r="HWM19" s="1024"/>
      <c r="HWN19" s="1024"/>
      <c r="HWO19" s="1024"/>
      <c r="HWP19" s="1024"/>
      <c r="HWQ19" s="1024"/>
      <c r="HWR19" s="1024"/>
      <c r="HWS19" s="1024"/>
      <c r="HWT19" s="1024"/>
      <c r="HWU19" s="1024"/>
      <c r="HWV19" s="1024"/>
      <c r="HWW19" s="1024"/>
      <c r="HWX19" s="1024"/>
      <c r="HWY19" s="1024"/>
      <c r="HWZ19" s="1024"/>
      <c r="HXA19" s="1024"/>
      <c r="HXB19" s="1024"/>
      <c r="HXC19" s="1024"/>
      <c r="HXD19" s="1024"/>
      <c r="HXE19" s="1024"/>
      <c r="HXF19" s="1024"/>
      <c r="HXG19" s="1024"/>
      <c r="HXH19" s="1024"/>
      <c r="HXI19" s="1024"/>
      <c r="HXJ19" s="1024"/>
      <c r="HXK19" s="1024"/>
      <c r="HXL19" s="1024"/>
      <c r="HXM19" s="1024"/>
      <c r="HXN19" s="1024"/>
      <c r="HXO19" s="1024"/>
      <c r="HXP19" s="1024"/>
      <c r="HXQ19" s="1024"/>
      <c r="HXR19" s="1024"/>
      <c r="HXS19" s="1024"/>
      <c r="HXT19" s="1024"/>
      <c r="HXU19" s="1024"/>
      <c r="HXV19" s="1024"/>
      <c r="HXW19" s="1024"/>
      <c r="HXX19" s="1024"/>
      <c r="HXY19" s="1024"/>
      <c r="HXZ19" s="1024"/>
      <c r="HYA19" s="1024"/>
      <c r="HYB19" s="1024"/>
      <c r="HYC19" s="1024"/>
      <c r="HYD19" s="1024"/>
      <c r="HYE19" s="1024"/>
      <c r="HYF19" s="1024"/>
      <c r="HYG19" s="1024"/>
      <c r="HYH19" s="1024"/>
      <c r="HYI19" s="1024"/>
      <c r="HYJ19" s="1024"/>
      <c r="HYK19" s="1024"/>
      <c r="HYL19" s="1024"/>
      <c r="HYM19" s="1024"/>
      <c r="HYN19" s="1024"/>
      <c r="HYO19" s="1024"/>
      <c r="HYP19" s="1024"/>
      <c r="HYQ19" s="1024"/>
      <c r="HYR19" s="1024"/>
      <c r="HYS19" s="1024"/>
      <c r="HYT19" s="1024"/>
      <c r="HYU19" s="1024"/>
      <c r="HYV19" s="1024"/>
      <c r="HYW19" s="1024"/>
      <c r="HYX19" s="1024"/>
      <c r="HYY19" s="1024"/>
      <c r="HYZ19" s="1024"/>
      <c r="HZA19" s="1024"/>
      <c r="HZB19" s="1024"/>
      <c r="HZC19" s="1024"/>
      <c r="HZD19" s="1024"/>
      <c r="HZE19" s="1024"/>
      <c r="HZF19" s="1024"/>
      <c r="HZG19" s="1024"/>
      <c r="HZH19" s="1024"/>
      <c r="HZI19" s="1024"/>
      <c r="HZJ19" s="1024"/>
      <c r="HZK19" s="1024"/>
      <c r="HZL19" s="1024"/>
      <c r="HZM19" s="1024"/>
      <c r="HZN19" s="1024"/>
      <c r="HZO19" s="1024"/>
      <c r="HZP19" s="1024"/>
      <c r="HZQ19" s="1024"/>
      <c r="HZR19" s="1024"/>
      <c r="HZS19" s="1024"/>
      <c r="HZT19" s="1024"/>
      <c r="HZU19" s="1024"/>
      <c r="HZV19" s="1024"/>
      <c r="HZW19" s="1024"/>
      <c r="HZX19" s="1024"/>
      <c r="HZY19" s="1024"/>
      <c r="HZZ19" s="1024"/>
      <c r="IAA19" s="1024"/>
      <c r="IAB19" s="1024"/>
      <c r="IAC19" s="1024"/>
      <c r="IAD19" s="1024"/>
      <c r="IAE19" s="1024"/>
      <c r="IAF19" s="1024"/>
      <c r="IAG19" s="1024"/>
      <c r="IAH19" s="1024"/>
      <c r="IAI19" s="1024"/>
      <c r="IAJ19" s="1024"/>
      <c r="IAK19" s="1024"/>
      <c r="IAL19" s="1024"/>
      <c r="IAM19" s="1024"/>
      <c r="IAN19" s="1024"/>
      <c r="IAO19" s="1024"/>
      <c r="IAP19" s="1024"/>
      <c r="IAQ19" s="1024"/>
      <c r="IAR19" s="1024"/>
      <c r="IAS19" s="1024"/>
      <c r="IAT19" s="1024"/>
      <c r="IAU19" s="1024"/>
      <c r="IAV19" s="1024"/>
      <c r="IAW19" s="1024"/>
      <c r="IAX19" s="1024"/>
      <c r="IAY19" s="1024"/>
      <c r="IAZ19" s="1024"/>
      <c r="IBA19" s="1024"/>
      <c r="IBB19" s="1024"/>
      <c r="IBC19" s="1024"/>
      <c r="IBD19" s="1024"/>
      <c r="IBE19" s="1024"/>
      <c r="IBF19" s="1024"/>
      <c r="IBG19" s="1024"/>
      <c r="IBH19" s="1024"/>
      <c r="IBI19" s="1024"/>
      <c r="IBJ19" s="1024"/>
      <c r="IBK19" s="1024"/>
      <c r="IBL19" s="1024"/>
      <c r="IBM19" s="1024"/>
      <c r="IBN19" s="1024"/>
      <c r="IBO19" s="1024"/>
      <c r="IBP19" s="1024"/>
      <c r="IBQ19" s="1024"/>
      <c r="IBR19" s="1024"/>
      <c r="IBS19" s="1024"/>
      <c r="IBT19" s="1024"/>
      <c r="IBU19" s="1024"/>
      <c r="IBV19" s="1024"/>
      <c r="IBW19" s="1024"/>
      <c r="IBX19" s="1024"/>
      <c r="IBY19" s="1024"/>
      <c r="IBZ19" s="1024"/>
      <c r="ICA19" s="1024"/>
      <c r="ICB19" s="1024"/>
      <c r="ICC19" s="1024"/>
      <c r="ICD19" s="1024"/>
      <c r="ICE19" s="1024"/>
      <c r="ICF19" s="1024"/>
      <c r="ICG19" s="1024"/>
      <c r="ICH19" s="1024"/>
      <c r="ICI19" s="1024"/>
      <c r="ICJ19" s="1024"/>
      <c r="ICK19" s="1024"/>
      <c r="ICL19" s="1024"/>
      <c r="ICM19" s="1024"/>
      <c r="ICN19" s="1024"/>
      <c r="ICO19" s="1024"/>
      <c r="ICP19" s="1024"/>
      <c r="ICQ19" s="1024"/>
      <c r="ICR19" s="1024"/>
      <c r="ICS19" s="1024"/>
      <c r="ICT19" s="1024"/>
      <c r="ICU19" s="1024"/>
      <c r="ICV19" s="1024"/>
      <c r="ICW19" s="1024"/>
      <c r="ICX19" s="1024"/>
      <c r="ICY19" s="1024"/>
      <c r="ICZ19" s="1024"/>
      <c r="IDA19" s="1024"/>
      <c r="IDB19" s="1024"/>
      <c r="IDC19" s="1024"/>
      <c r="IDD19" s="1024"/>
      <c r="IDE19" s="1024"/>
      <c r="IDF19" s="1024"/>
      <c r="IDG19" s="1024"/>
      <c r="IDH19" s="1024"/>
      <c r="IDI19" s="1024"/>
      <c r="IDJ19" s="1024"/>
      <c r="IDK19" s="1024"/>
      <c r="IDL19" s="1024"/>
      <c r="IDM19" s="1024"/>
      <c r="IDN19" s="1024"/>
      <c r="IDO19" s="1024"/>
      <c r="IDP19" s="1024"/>
      <c r="IDQ19" s="1024"/>
      <c r="IDR19" s="1024"/>
      <c r="IDS19" s="1024"/>
      <c r="IDT19" s="1024"/>
      <c r="IDU19" s="1024"/>
      <c r="IDV19" s="1024"/>
      <c r="IDW19" s="1024"/>
      <c r="IDX19" s="1024"/>
      <c r="IDY19" s="1024"/>
      <c r="IDZ19" s="1024"/>
      <c r="IEA19" s="1024"/>
      <c r="IEB19" s="1024"/>
      <c r="IEC19" s="1024"/>
      <c r="IED19" s="1024"/>
      <c r="IEE19" s="1024"/>
      <c r="IEF19" s="1024"/>
      <c r="IEG19" s="1024"/>
      <c r="IEH19" s="1024"/>
      <c r="IEI19" s="1024"/>
      <c r="IEJ19" s="1024"/>
      <c r="IEK19" s="1024"/>
      <c r="IEL19" s="1024"/>
      <c r="IEM19" s="1024"/>
      <c r="IEN19" s="1024"/>
      <c r="IEO19" s="1024"/>
      <c r="IEP19" s="1024"/>
      <c r="IEQ19" s="1024"/>
      <c r="IER19" s="1024"/>
      <c r="IES19" s="1024"/>
      <c r="IET19" s="1024"/>
      <c r="IEU19" s="1024"/>
      <c r="IEV19" s="1024"/>
      <c r="IEW19" s="1024"/>
      <c r="IEX19" s="1024"/>
      <c r="IEY19" s="1024"/>
      <c r="IEZ19" s="1024"/>
      <c r="IFA19" s="1024"/>
      <c r="IFB19" s="1024"/>
      <c r="IFC19" s="1024"/>
      <c r="IFD19" s="1024"/>
      <c r="IFE19" s="1024"/>
      <c r="IFF19" s="1024"/>
      <c r="IFG19" s="1024"/>
      <c r="IFH19" s="1024"/>
      <c r="IFI19" s="1024"/>
      <c r="IFJ19" s="1024"/>
      <c r="IFK19" s="1024"/>
      <c r="IFL19" s="1024"/>
      <c r="IFM19" s="1024"/>
      <c r="IFN19" s="1024"/>
      <c r="IFO19" s="1024"/>
      <c r="IFP19" s="1024"/>
      <c r="IFQ19" s="1024"/>
      <c r="IFR19" s="1024"/>
      <c r="IFS19" s="1024"/>
      <c r="IFT19" s="1024"/>
      <c r="IFU19" s="1024"/>
      <c r="IFV19" s="1024"/>
      <c r="IFW19" s="1024"/>
      <c r="IFX19" s="1024"/>
      <c r="IFY19" s="1024"/>
      <c r="IFZ19" s="1024"/>
      <c r="IGA19" s="1024"/>
      <c r="IGB19" s="1024"/>
      <c r="IGC19" s="1024"/>
      <c r="IGD19" s="1024"/>
      <c r="IGE19" s="1024"/>
      <c r="IGF19" s="1024"/>
      <c r="IGG19" s="1024"/>
      <c r="IGH19" s="1024"/>
      <c r="IGI19" s="1024"/>
      <c r="IGJ19" s="1024"/>
      <c r="IGK19" s="1024"/>
      <c r="IGL19" s="1024"/>
      <c r="IGM19" s="1024"/>
      <c r="IGN19" s="1024"/>
      <c r="IGO19" s="1024"/>
      <c r="IGP19" s="1024"/>
      <c r="IGQ19" s="1024"/>
      <c r="IGR19" s="1024"/>
      <c r="IGS19" s="1024"/>
      <c r="IGT19" s="1024"/>
      <c r="IGU19" s="1024"/>
      <c r="IGV19" s="1024"/>
      <c r="IGW19" s="1024"/>
      <c r="IGX19" s="1024"/>
      <c r="IGY19" s="1024"/>
      <c r="IGZ19" s="1024"/>
      <c r="IHA19" s="1024"/>
      <c r="IHB19" s="1024"/>
      <c r="IHC19" s="1024"/>
      <c r="IHD19" s="1024"/>
      <c r="IHE19" s="1024"/>
      <c r="IHF19" s="1024"/>
      <c r="IHG19" s="1024"/>
      <c r="IHH19" s="1024"/>
      <c r="IHI19" s="1024"/>
      <c r="IHJ19" s="1024"/>
      <c r="IHK19" s="1024"/>
      <c r="IHL19" s="1024"/>
      <c r="IHM19" s="1024"/>
      <c r="IHN19" s="1024"/>
      <c r="IHO19" s="1024"/>
      <c r="IHP19" s="1024"/>
      <c r="IHQ19" s="1024"/>
      <c r="IHR19" s="1024"/>
      <c r="IHS19" s="1024"/>
      <c r="IHT19" s="1024"/>
      <c r="IHU19" s="1024"/>
      <c r="IHV19" s="1024"/>
      <c r="IHW19" s="1024"/>
      <c r="IHX19" s="1024"/>
      <c r="IHY19" s="1024"/>
      <c r="IHZ19" s="1024"/>
      <c r="IIA19" s="1024"/>
      <c r="IIB19" s="1024"/>
      <c r="IIC19" s="1024"/>
      <c r="IID19" s="1024"/>
      <c r="IIE19" s="1024"/>
      <c r="IIF19" s="1024"/>
      <c r="IIG19" s="1024"/>
      <c r="IIH19" s="1024"/>
      <c r="III19" s="1024"/>
      <c r="IIJ19" s="1024"/>
      <c r="IIK19" s="1024"/>
      <c r="IIL19" s="1024"/>
      <c r="IIM19" s="1024"/>
      <c r="IIN19" s="1024"/>
      <c r="IIO19" s="1024"/>
      <c r="IIP19" s="1024"/>
      <c r="IIQ19" s="1024"/>
      <c r="IIR19" s="1024"/>
      <c r="IIS19" s="1024"/>
      <c r="IIT19" s="1024"/>
      <c r="IIU19" s="1024"/>
      <c r="IIV19" s="1024"/>
      <c r="IIW19" s="1024"/>
      <c r="IIX19" s="1024"/>
      <c r="IIY19" s="1024"/>
      <c r="IIZ19" s="1024"/>
      <c r="IJA19" s="1024"/>
      <c r="IJB19" s="1024"/>
      <c r="IJC19" s="1024"/>
      <c r="IJD19" s="1024"/>
      <c r="IJE19" s="1024"/>
      <c r="IJF19" s="1024"/>
      <c r="IJG19" s="1024"/>
      <c r="IJH19" s="1024"/>
      <c r="IJI19" s="1024"/>
      <c r="IJJ19" s="1024"/>
      <c r="IJK19" s="1024"/>
      <c r="IJL19" s="1024"/>
      <c r="IJM19" s="1024"/>
      <c r="IJN19" s="1024"/>
      <c r="IJO19" s="1024"/>
      <c r="IJP19" s="1024"/>
      <c r="IJQ19" s="1024"/>
      <c r="IJR19" s="1024"/>
      <c r="IJS19" s="1024"/>
      <c r="IJT19" s="1024"/>
      <c r="IJU19" s="1024"/>
      <c r="IJV19" s="1024"/>
      <c r="IJW19" s="1024"/>
      <c r="IJX19" s="1024"/>
      <c r="IJY19" s="1024"/>
      <c r="IJZ19" s="1024"/>
      <c r="IKA19" s="1024"/>
      <c r="IKB19" s="1024"/>
      <c r="IKC19" s="1024"/>
      <c r="IKD19" s="1024"/>
      <c r="IKE19" s="1024"/>
      <c r="IKF19" s="1024"/>
      <c r="IKG19" s="1024"/>
      <c r="IKH19" s="1024"/>
      <c r="IKI19" s="1024"/>
      <c r="IKJ19" s="1024"/>
      <c r="IKK19" s="1024"/>
      <c r="IKL19" s="1024"/>
      <c r="IKM19" s="1024"/>
      <c r="IKN19" s="1024"/>
      <c r="IKO19" s="1024"/>
      <c r="IKP19" s="1024"/>
      <c r="IKQ19" s="1024"/>
      <c r="IKR19" s="1024"/>
      <c r="IKS19" s="1024"/>
      <c r="IKT19" s="1024"/>
      <c r="IKU19" s="1024"/>
      <c r="IKV19" s="1024"/>
      <c r="IKW19" s="1024"/>
      <c r="IKX19" s="1024"/>
      <c r="IKY19" s="1024"/>
      <c r="IKZ19" s="1024"/>
      <c r="ILA19" s="1024"/>
      <c r="ILB19" s="1024"/>
      <c r="ILC19" s="1024"/>
      <c r="ILD19" s="1024"/>
      <c r="ILE19" s="1024"/>
      <c r="ILF19" s="1024"/>
      <c r="ILG19" s="1024"/>
      <c r="ILH19" s="1024"/>
      <c r="ILI19" s="1024"/>
      <c r="ILJ19" s="1024"/>
      <c r="ILK19" s="1024"/>
      <c r="ILL19" s="1024"/>
      <c r="ILM19" s="1024"/>
      <c r="ILN19" s="1024"/>
      <c r="ILO19" s="1024"/>
      <c r="ILP19" s="1024"/>
      <c r="ILQ19" s="1024"/>
      <c r="ILR19" s="1024"/>
      <c r="ILS19" s="1024"/>
      <c r="ILT19" s="1024"/>
      <c r="ILU19" s="1024"/>
      <c r="ILV19" s="1024"/>
      <c r="ILW19" s="1024"/>
      <c r="ILX19" s="1024"/>
      <c r="ILY19" s="1024"/>
      <c r="ILZ19" s="1024"/>
      <c r="IMA19" s="1024"/>
      <c r="IMB19" s="1024"/>
      <c r="IMC19" s="1024"/>
      <c r="IMD19" s="1024"/>
      <c r="IME19" s="1024"/>
      <c r="IMF19" s="1024"/>
      <c r="IMG19" s="1024"/>
      <c r="IMH19" s="1024"/>
      <c r="IMI19" s="1024"/>
      <c r="IMJ19" s="1024"/>
      <c r="IMK19" s="1024"/>
      <c r="IML19" s="1024"/>
      <c r="IMM19" s="1024"/>
      <c r="IMN19" s="1024"/>
      <c r="IMO19" s="1024"/>
      <c r="IMP19" s="1024"/>
      <c r="IMQ19" s="1024"/>
      <c r="IMR19" s="1024"/>
      <c r="IMS19" s="1024"/>
      <c r="IMT19" s="1024"/>
      <c r="IMU19" s="1024"/>
      <c r="IMV19" s="1024"/>
      <c r="IMW19" s="1024"/>
      <c r="IMX19" s="1024"/>
      <c r="IMY19" s="1024"/>
      <c r="IMZ19" s="1024"/>
      <c r="INA19" s="1024"/>
      <c r="INB19" s="1024"/>
      <c r="INC19" s="1024"/>
      <c r="IND19" s="1024"/>
      <c r="INE19" s="1024"/>
      <c r="INF19" s="1024"/>
      <c r="ING19" s="1024"/>
      <c r="INH19" s="1024"/>
      <c r="INI19" s="1024"/>
      <c r="INJ19" s="1024"/>
      <c r="INK19" s="1024"/>
      <c r="INL19" s="1024"/>
      <c r="INM19" s="1024"/>
      <c r="INN19" s="1024"/>
      <c r="INO19" s="1024"/>
      <c r="INP19" s="1024"/>
      <c r="INQ19" s="1024"/>
      <c r="INR19" s="1024"/>
      <c r="INS19" s="1024"/>
      <c r="INT19" s="1024"/>
      <c r="INU19" s="1024"/>
      <c r="INV19" s="1024"/>
      <c r="INW19" s="1024"/>
      <c r="INX19" s="1024"/>
      <c r="INY19" s="1024"/>
      <c r="INZ19" s="1024"/>
      <c r="IOA19" s="1024"/>
      <c r="IOB19" s="1024"/>
      <c r="IOC19" s="1024"/>
      <c r="IOD19" s="1024"/>
      <c r="IOE19" s="1024"/>
      <c r="IOF19" s="1024"/>
      <c r="IOG19" s="1024"/>
      <c r="IOH19" s="1024"/>
      <c r="IOI19" s="1024"/>
      <c r="IOJ19" s="1024"/>
      <c r="IOK19" s="1024"/>
      <c r="IOL19" s="1024"/>
      <c r="IOM19" s="1024"/>
      <c r="ION19" s="1024"/>
      <c r="IOO19" s="1024"/>
      <c r="IOP19" s="1024"/>
      <c r="IOQ19" s="1024"/>
      <c r="IOR19" s="1024"/>
      <c r="IOS19" s="1024"/>
      <c r="IOT19" s="1024"/>
      <c r="IOU19" s="1024"/>
      <c r="IOV19" s="1024"/>
      <c r="IOW19" s="1024"/>
      <c r="IOX19" s="1024"/>
      <c r="IOY19" s="1024"/>
      <c r="IOZ19" s="1024"/>
      <c r="IPA19" s="1024"/>
      <c r="IPB19" s="1024"/>
      <c r="IPC19" s="1024"/>
      <c r="IPD19" s="1024"/>
      <c r="IPE19" s="1024"/>
      <c r="IPF19" s="1024"/>
      <c r="IPG19" s="1024"/>
      <c r="IPH19" s="1024"/>
      <c r="IPI19" s="1024"/>
      <c r="IPJ19" s="1024"/>
      <c r="IPK19" s="1024"/>
      <c r="IPL19" s="1024"/>
      <c r="IPM19" s="1024"/>
      <c r="IPN19" s="1024"/>
      <c r="IPO19" s="1024"/>
      <c r="IPP19" s="1024"/>
      <c r="IPQ19" s="1024"/>
      <c r="IPR19" s="1024"/>
      <c r="IPS19" s="1024"/>
      <c r="IPT19" s="1024"/>
      <c r="IPU19" s="1024"/>
      <c r="IPV19" s="1024"/>
      <c r="IPW19" s="1024"/>
      <c r="IPX19" s="1024"/>
      <c r="IPY19" s="1024"/>
      <c r="IPZ19" s="1024"/>
      <c r="IQA19" s="1024"/>
      <c r="IQB19" s="1024"/>
      <c r="IQC19" s="1024"/>
      <c r="IQD19" s="1024"/>
      <c r="IQE19" s="1024"/>
      <c r="IQF19" s="1024"/>
      <c r="IQG19" s="1024"/>
      <c r="IQH19" s="1024"/>
      <c r="IQI19" s="1024"/>
      <c r="IQJ19" s="1024"/>
      <c r="IQK19" s="1024"/>
      <c r="IQL19" s="1024"/>
      <c r="IQM19" s="1024"/>
      <c r="IQN19" s="1024"/>
      <c r="IQO19" s="1024"/>
      <c r="IQP19" s="1024"/>
      <c r="IQQ19" s="1024"/>
      <c r="IQR19" s="1024"/>
      <c r="IQS19" s="1024"/>
      <c r="IQT19" s="1024"/>
      <c r="IQU19" s="1024"/>
      <c r="IQV19" s="1024"/>
      <c r="IQW19" s="1024"/>
      <c r="IQX19" s="1024"/>
      <c r="IQY19" s="1024"/>
      <c r="IQZ19" s="1024"/>
      <c r="IRA19" s="1024"/>
      <c r="IRB19" s="1024"/>
      <c r="IRC19" s="1024"/>
      <c r="IRD19" s="1024"/>
      <c r="IRE19" s="1024"/>
      <c r="IRF19" s="1024"/>
      <c r="IRG19" s="1024"/>
      <c r="IRH19" s="1024"/>
      <c r="IRI19" s="1024"/>
      <c r="IRJ19" s="1024"/>
      <c r="IRK19" s="1024"/>
      <c r="IRL19" s="1024"/>
      <c r="IRM19" s="1024"/>
      <c r="IRN19" s="1024"/>
      <c r="IRO19" s="1024"/>
      <c r="IRP19" s="1024"/>
      <c r="IRQ19" s="1024"/>
      <c r="IRR19" s="1024"/>
      <c r="IRS19" s="1024"/>
      <c r="IRT19" s="1024"/>
      <c r="IRU19" s="1024"/>
      <c r="IRV19" s="1024"/>
      <c r="IRW19" s="1024"/>
      <c r="IRX19" s="1024"/>
      <c r="IRY19" s="1024"/>
      <c r="IRZ19" s="1024"/>
      <c r="ISA19" s="1024"/>
      <c r="ISB19" s="1024"/>
      <c r="ISC19" s="1024"/>
      <c r="ISD19" s="1024"/>
      <c r="ISE19" s="1024"/>
      <c r="ISF19" s="1024"/>
      <c r="ISG19" s="1024"/>
      <c r="ISH19" s="1024"/>
      <c r="ISI19" s="1024"/>
      <c r="ISJ19" s="1024"/>
      <c r="ISK19" s="1024"/>
      <c r="ISL19" s="1024"/>
      <c r="ISM19" s="1024"/>
      <c r="ISN19" s="1024"/>
      <c r="ISO19" s="1024"/>
      <c r="ISP19" s="1024"/>
      <c r="ISQ19" s="1024"/>
      <c r="ISR19" s="1024"/>
      <c r="ISS19" s="1024"/>
      <c r="IST19" s="1024"/>
      <c r="ISU19" s="1024"/>
      <c r="ISV19" s="1024"/>
      <c r="ISW19" s="1024"/>
      <c r="ISX19" s="1024"/>
      <c r="ISY19" s="1024"/>
      <c r="ISZ19" s="1024"/>
      <c r="ITA19" s="1024"/>
      <c r="ITB19" s="1024"/>
      <c r="ITC19" s="1024"/>
      <c r="ITD19" s="1024"/>
      <c r="ITE19" s="1024"/>
      <c r="ITF19" s="1024"/>
      <c r="ITG19" s="1024"/>
      <c r="ITH19" s="1024"/>
      <c r="ITI19" s="1024"/>
      <c r="ITJ19" s="1024"/>
      <c r="ITK19" s="1024"/>
      <c r="ITL19" s="1024"/>
      <c r="ITM19" s="1024"/>
      <c r="ITN19" s="1024"/>
      <c r="ITO19" s="1024"/>
      <c r="ITP19" s="1024"/>
      <c r="ITQ19" s="1024"/>
      <c r="ITR19" s="1024"/>
      <c r="ITS19" s="1024"/>
      <c r="ITT19" s="1024"/>
      <c r="ITU19" s="1024"/>
      <c r="ITV19" s="1024"/>
      <c r="ITW19" s="1024"/>
      <c r="ITX19" s="1024"/>
      <c r="ITY19" s="1024"/>
      <c r="ITZ19" s="1024"/>
      <c r="IUA19" s="1024"/>
      <c r="IUB19" s="1024"/>
      <c r="IUC19" s="1024"/>
      <c r="IUD19" s="1024"/>
      <c r="IUE19" s="1024"/>
      <c r="IUF19" s="1024"/>
      <c r="IUG19" s="1024"/>
      <c r="IUH19" s="1024"/>
      <c r="IUI19" s="1024"/>
      <c r="IUJ19" s="1024"/>
      <c r="IUK19" s="1024"/>
      <c r="IUL19" s="1024"/>
      <c r="IUM19" s="1024"/>
      <c r="IUN19" s="1024"/>
      <c r="IUO19" s="1024"/>
      <c r="IUP19" s="1024"/>
      <c r="IUQ19" s="1024"/>
      <c r="IUR19" s="1024"/>
      <c r="IUS19" s="1024"/>
      <c r="IUT19" s="1024"/>
      <c r="IUU19" s="1024"/>
      <c r="IUV19" s="1024"/>
      <c r="IUW19" s="1024"/>
      <c r="IUX19" s="1024"/>
      <c r="IUY19" s="1024"/>
      <c r="IUZ19" s="1024"/>
      <c r="IVA19" s="1024"/>
      <c r="IVB19" s="1024"/>
      <c r="IVC19" s="1024"/>
      <c r="IVD19" s="1024"/>
      <c r="IVE19" s="1024"/>
      <c r="IVF19" s="1024"/>
      <c r="IVG19" s="1024"/>
      <c r="IVH19" s="1024"/>
      <c r="IVI19" s="1024"/>
      <c r="IVJ19" s="1024"/>
      <c r="IVK19" s="1024"/>
      <c r="IVL19" s="1024"/>
      <c r="IVM19" s="1024"/>
      <c r="IVN19" s="1024"/>
      <c r="IVO19" s="1024"/>
      <c r="IVP19" s="1024"/>
      <c r="IVQ19" s="1024"/>
      <c r="IVR19" s="1024"/>
      <c r="IVS19" s="1024"/>
      <c r="IVT19" s="1024"/>
      <c r="IVU19" s="1024"/>
      <c r="IVV19" s="1024"/>
      <c r="IVW19" s="1024"/>
      <c r="IVX19" s="1024"/>
      <c r="IVY19" s="1024"/>
      <c r="IVZ19" s="1024"/>
      <c r="IWA19" s="1024"/>
      <c r="IWB19" s="1024"/>
      <c r="IWC19" s="1024"/>
      <c r="IWD19" s="1024"/>
      <c r="IWE19" s="1024"/>
      <c r="IWF19" s="1024"/>
      <c r="IWG19" s="1024"/>
      <c r="IWH19" s="1024"/>
      <c r="IWI19" s="1024"/>
      <c r="IWJ19" s="1024"/>
      <c r="IWK19" s="1024"/>
      <c r="IWL19" s="1024"/>
      <c r="IWM19" s="1024"/>
      <c r="IWN19" s="1024"/>
      <c r="IWO19" s="1024"/>
      <c r="IWP19" s="1024"/>
      <c r="IWQ19" s="1024"/>
      <c r="IWR19" s="1024"/>
      <c r="IWS19" s="1024"/>
      <c r="IWT19" s="1024"/>
      <c r="IWU19" s="1024"/>
      <c r="IWV19" s="1024"/>
      <c r="IWW19" s="1024"/>
      <c r="IWX19" s="1024"/>
      <c r="IWY19" s="1024"/>
      <c r="IWZ19" s="1024"/>
      <c r="IXA19" s="1024"/>
      <c r="IXB19" s="1024"/>
      <c r="IXC19" s="1024"/>
      <c r="IXD19" s="1024"/>
      <c r="IXE19" s="1024"/>
      <c r="IXF19" s="1024"/>
      <c r="IXG19" s="1024"/>
      <c r="IXH19" s="1024"/>
      <c r="IXI19" s="1024"/>
      <c r="IXJ19" s="1024"/>
      <c r="IXK19" s="1024"/>
      <c r="IXL19" s="1024"/>
      <c r="IXM19" s="1024"/>
      <c r="IXN19" s="1024"/>
      <c r="IXO19" s="1024"/>
      <c r="IXP19" s="1024"/>
      <c r="IXQ19" s="1024"/>
      <c r="IXR19" s="1024"/>
      <c r="IXS19" s="1024"/>
      <c r="IXT19" s="1024"/>
      <c r="IXU19" s="1024"/>
      <c r="IXV19" s="1024"/>
      <c r="IXW19" s="1024"/>
      <c r="IXX19" s="1024"/>
      <c r="IXY19" s="1024"/>
      <c r="IXZ19" s="1024"/>
      <c r="IYA19" s="1024"/>
      <c r="IYB19" s="1024"/>
      <c r="IYC19" s="1024"/>
      <c r="IYD19" s="1024"/>
      <c r="IYE19" s="1024"/>
      <c r="IYF19" s="1024"/>
      <c r="IYG19" s="1024"/>
      <c r="IYH19" s="1024"/>
      <c r="IYI19" s="1024"/>
      <c r="IYJ19" s="1024"/>
      <c r="IYK19" s="1024"/>
      <c r="IYL19" s="1024"/>
      <c r="IYM19" s="1024"/>
      <c r="IYN19" s="1024"/>
      <c r="IYO19" s="1024"/>
      <c r="IYP19" s="1024"/>
      <c r="IYQ19" s="1024"/>
      <c r="IYR19" s="1024"/>
      <c r="IYS19" s="1024"/>
      <c r="IYT19" s="1024"/>
      <c r="IYU19" s="1024"/>
      <c r="IYV19" s="1024"/>
      <c r="IYW19" s="1024"/>
      <c r="IYX19" s="1024"/>
      <c r="IYY19" s="1024"/>
      <c r="IYZ19" s="1024"/>
      <c r="IZA19" s="1024"/>
      <c r="IZB19" s="1024"/>
      <c r="IZC19" s="1024"/>
      <c r="IZD19" s="1024"/>
      <c r="IZE19" s="1024"/>
      <c r="IZF19" s="1024"/>
      <c r="IZG19" s="1024"/>
      <c r="IZH19" s="1024"/>
      <c r="IZI19" s="1024"/>
      <c r="IZJ19" s="1024"/>
      <c r="IZK19" s="1024"/>
      <c r="IZL19" s="1024"/>
      <c r="IZM19" s="1024"/>
      <c r="IZN19" s="1024"/>
      <c r="IZO19" s="1024"/>
      <c r="IZP19" s="1024"/>
      <c r="IZQ19" s="1024"/>
      <c r="IZR19" s="1024"/>
      <c r="IZS19" s="1024"/>
      <c r="IZT19" s="1024"/>
      <c r="IZU19" s="1024"/>
      <c r="IZV19" s="1024"/>
      <c r="IZW19" s="1024"/>
      <c r="IZX19" s="1024"/>
      <c r="IZY19" s="1024"/>
      <c r="IZZ19" s="1024"/>
      <c r="JAA19" s="1024"/>
      <c r="JAB19" s="1024"/>
      <c r="JAC19" s="1024"/>
      <c r="JAD19" s="1024"/>
      <c r="JAE19" s="1024"/>
      <c r="JAF19" s="1024"/>
      <c r="JAG19" s="1024"/>
      <c r="JAH19" s="1024"/>
      <c r="JAI19" s="1024"/>
      <c r="JAJ19" s="1024"/>
      <c r="JAK19" s="1024"/>
      <c r="JAL19" s="1024"/>
      <c r="JAM19" s="1024"/>
      <c r="JAN19" s="1024"/>
      <c r="JAO19" s="1024"/>
      <c r="JAP19" s="1024"/>
      <c r="JAQ19" s="1024"/>
      <c r="JAR19" s="1024"/>
      <c r="JAS19" s="1024"/>
      <c r="JAT19" s="1024"/>
      <c r="JAU19" s="1024"/>
      <c r="JAV19" s="1024"/>
      <c r="JAW19" s="1024"/>
      <c r="JAX19" s="1024"/>
      <c r="JAY19" s="1024"/>
      <c r="JAZ19" s="1024"/>
      <c r="JBA19" s="1024"/>
      <c r="JBB19" s="1024"/>
      <c r="JBC19" s="1024"/>
      <c r="JBD19" s="1024"/>
      <c r="JBE19" s="1024"/>
      <c r="JBF19" s="1024"/>
      <c r="JBG19" s="1024"/>
      <c r="JBH19" s="1024"/>
      <c r="JBI19" s="1024"/>
      <c r="JBJ19" s="1024"/>
      <c r="JBK19" s="1024"/>
      <c r="JBL19" s="1024"/>
      <c r="JBM19" s="1024"/>
      <c r="JBN19" s="1024"/>
      <c r="JBO19" s="1024"/>
      <c r="JBP19" s="1024"/>
      <c r="JBQ19" s="1024"/>
      <c r="JBR19" s="1024"/>
      <c r="JBS19" s="1024"/>
      <c r="JBT19" s="1024"/>
      <c r="JBU19" s="1024"/>
      <c r="JBV19" s="1024"/>
      <c r="JBW19" s="1024"/>
      <c r="JBX19" s="1024"/>
      <c r="JBY19" s="1024"/>
      <c r="JBZ19" s="1024"/>
      <c r="JCA19" s="1024"/>
      <c r="JCB19" s="1024"/>
      <c r="JCC19" s="1024"/>
      <c r="JCD19" s="1024"/>
      <c r="JCE19" s="1024"/>
      <c r="JCF19" s="1024"/>
      <c r="JCG19" s="1024"/>
      <c r="JCH19" s="1024"/>
      <c r="JCI19" s="1024"/>
      <c r="JCJ19" s="1024"/>
      <c r="JCK19" s="1024"/>
      <c r="JCL19" s="1024"/>
      <c r="JCM19" s="1024"/>
      <c r="JCN19" s="1024"/>
      <c r="JCO19" s="1024"/>
      <c r="JCP19" s="1024"/>
      <c r="JCQ19" s="1024"/>
      <c r="JCR19" s="1024"/>
      <c r="JCS19" s="1024"/>
      <c r="JCT19" s="1024"/>
      <c r="JCU19" s="1024"/>
      <c r="JCV19" s="1024"/>
      <c r="JCW19" s="1024"/>
      <c r="JCX19" s="1024"/>
      <c r="JCY19" s="1024"/>
      <c r="JCZ19" s="1024"/>
      <c r="JDA19" s="1024"/>
      <c r="JDB19" s="1024"/>
      <c r="JDC19" s="1024"/>
      <c r="JDD19" s="1024"/>
      <c r="JDE19" s="1024"/>
      <c r="JDF19" s="1024"/>
      <c r="JDG19" s="1024"/>
      <c r="JDH19" s="1024"/>
      <c r="JDI19" s="1024"/>
      <c r="JDJ19" s="1024"/>
      <c r="JDK19" s="1024"/>
      <c r="JDL19" s="1024"/>
      <c r="JDM19" s="1024"/>
      <c r="JDN19" s="1024"/>
      <c r="JDO19" s="1024"/>
      <c r="JDP19" s="1024"/>
      <c r="JDQ19" s="1024"/>
      <c r="JDR19" s="1024"/>
      <c r="JDS19" s="1024"/>
      <c r="JDT19" s="1024"/>
      <c r="JDU19" s="1024"/>
      <c r="JDV19" s="1024"/>
      <c r="JDW19" s="1024"/>
      <c r="JDX19" s="1024"/>
      <c r="JDY19" s="1024"/>
      <c r="JDZ19" s="1024"/>
      <c r="JEA19" s="1024"/>
      <c r="JEB19" s="1024"/>
      <c r="JEC19" s="1024"/>
      <c r="JED19" s="1024"/>
      <c r="JEE19" s="1024"/>
      <c r="JEF19" s="1024"/>
      <c r="JEG19" s="1024"/>
      <c r="JEH19" s="1024"/>
      <c r="JEI19" s="1024"/>
      <c r="JEJ19" s="1024"/>
      <c r="JEK19" s="1024"/>
      <c r="JEL19" s="1024"/>
      <c r="JEM19" s="1024"/>
      <c r="JEN19" s="1024"/>
      <c r="JEO19" s="1024"/>
      <c r="JEP19" s="1024"/>
      <c r="JEQ19" s="1024"/>
      <c r="JER19" s="1024"/>
      <c r="JES19" s="1024"/>
      <c r="JET19" s="1024"/>
      <c r="JEU19" s="1024"/>
      <c r="JEV19" s="1024"/>
      <c r="JEW19" s="1024"/>
      <c r="JEX19" s="1024"/>
      <c r="JEY19" s="1024"/>
      <c r="JEZ19" s="1024"/>
      <c r="JFA19" s="1024"/>
      <c r="JFB19" s="1024"/>
      <c r="JFC19" s="1024"/>
      <c r="JFD19" s="1024"/>
      <c r="JFE19" s="1024"/>
      <c r="JFF19" s="1024"/>
      <c r="JFG19" s="1024"/>
      <c r="JFH19" s="1024"/>
      <c r="JFI19" s="1024"/>
      <c r="JFJ19" s="1024"/>
      <c r="JFK19" s="1024"/>
      <c r="JFL19" s="1024"/>
      <c r="JFM19" s="1024"/>
      <c r="JFN19" s="1024"/>
      <c r="JFO19" s="1024"/>
      <c r="JFP19" s="1024"/>
      <c r="JFQ19" s="1024"/>
      <c r="JFR19" s="1024"/>
      <c r="JFS19" s="1024"/>
      <c r="JFT19" s="1024"/>
      <c r="JFU19" s="1024"/>
      <c r="JFV19" s="1024"/>
      <c r="JFW19" s="1024"/>
      <c r="JFX19" s="1024"/>
      <c r="JFY19" s="1024"/>
      <c r="JFZ19" s="1024"/>
      <c r="JGA19" s="1024"/>
      <c r="JGB19" s="1024"/>
      <c r="JGC19" s="1024"/>
      <c r="JGD19" s="1024"/>
      <c r="JGE19" s="1024"/>
      <c r="JGF19" s="1024"/>
      <c r="JGG19" s="1024"/>
      <c r="JGH19" s="1024"/>
      <c r="JGI19" s="1024"/>
      <c r="JGJ19" s="1024"/>
      <c r="JGK19" s="1024"/>
      <c r="JGL19" s="1024"/>
      <c r="JGM19" s="1024"/>
      <c r="JGN19" s="1024"/>
      <c r="JGO19" s="1024"/>
      <c r="JGP19" s="1024"/>
      <c r="JGQ19" s="1024"/>
      <c r="JGR19" s="1024"/>
      <c r="JGS19" s="1024"/>
      <c r="JGT19" s="1024"/>
      <c r="JGU19" s="1024"/>
      <c r="JGV19" s="1024"/>
      <c r="JGW19" s="1024"/>
      <c r="JGX19" s="1024"/>
      <c r="JGY19" s="1024"/>
      <c r="JGZ19" s="1024"/>
      <c r="JHA19" s="1024"/>
      <c r="JHB19" s="1024"/>
      <c r="JHC19" s="1024"/>
      <c r="JHD19" s="1024"/>
      <c r="JHE19" s="1024"/>
      <c r="JHF19" s="1024"/>
      <c r="JHG19" s="1024"/>
      <c r="JHH19" s="1024"/>
      <c r="JHI19" s="1024"/>
      <c r="JHJ19" s="1024"/>
      <c r="JHK19" s="1024"/>
      <c r="JHL19" s="1024"/>
      <c r="JHM19" s="1024"/>
      <c r="JHN19" s="1024"/>
      <c r="JHO19" s="1024"/>
      <c r="JHP19" s="1024"/>
      <c r="JHQ19" s="1024"/>
      <c r="JHR19" s="1024"/>
      <c r="JHS19" s="1024"/>
      <c r="JHT19" s="1024"/>
      <c r="JHU19" s="1024"/>
      <c r="JHV19" s="1024"/>
      <c r="JHW19" s="1024"/>
      <c r="JHX19" s="1024"/>
      <c r="JHY19" s="1024"/>
      <c r="JHZ19" s="1024"/>
      <c r="JIA19" s="1024"/>
      <c r="JIB19" s="1024"/>
      <c r="JIC19" s="1024"/>
      <c r="JID19" s="1024"/>
      <c r="JIE19" s="1024"/>
      <c r="JIF19" s="1024"/>
      <c r="JIG19" s="1024"/>
      <c r="JIH19" s="1024"/>
      <c r="JII19" s="1024"/>
      <c r="JIJ19" s="1024"/>
      <c r="JIK19" s="1024"/>
      <c r="JIL19" s="1024"/>
      <c r="JIM19" s="1024"/>
      <c r="JIN19" s="1024"/>
      <c r="JIO19" s="1024"/>
      <c r="JIP19" s="1024"/>
      <c r="JIQ19" s="1024"/>
      <c r="JIR19" s="1024"/>
      <c r="JIS19" s="1024"/>
      <c r="JIT19" s="1024"/>
      <c r="JIU19" s="1024"/>
      <c r="JIV19" s="1024"/>
      <c r="JIW19" s="1024"/>
      <c r="JIX19" s="1024"/>
      <c r="JIY19" s="1024"/>
      <c r="JIZ19" s="1024"/>
      <c r="JJA19" s="1024"/>
      <c r="JJB19" s="1024"/>
      <c r="JJC19" s="1024"/>
      <c r="JJD19" s="1024"/>
      <c r="JJE19" s="1024"/>
      <c r="JJF19" s="1024"/>
      <c r="JJG19" s="1024"/>
      <c r="JJH19" s="1024"/>
      <c r="JJI19" s="1024"/>
      <c r="JJJ19" s="1024"/>
      <c r="JJK19" s="1024"/>
      <c r="JJL19" s="1024"/>
      <c r="JJM19" s="1024"/>
      <c r="JJN19" s="1024"/>
      <c r="JJO19" s="1024"/>
      <c r="JJP19" s="1024"/>
      <c r="JJQ19" s="1024"/>
      <c r="JJR19" s="1024"/>
      <c r="JJS19" s="1024"/>
      <c r="JJT19" s="1024"/>
      <c r="JJU19" s="1024"/>
      <c r="JJV19" s="1024"/>
      <c r="JJW19" s="1024"/>
      <c r="JJX19" s="1024"/>
      <c r="JJY19" s="1024"/>
      <c r="JJZ19" s="1024"/>
      <c r="JKA19" s="1024"/>
      <c r="JKB19" s="1024"/>
      <c r="JKC19" s="1024"/>
      <c r="JKD19" s="1024"/>
      <c r="JKE19" s="1024"/>
      <c r="JKF19" s="1024"/>
      <c r="JKG19" s="1024"/>
      <c r="JKH19" s="1024"/>
      <c r="JKI19" s="1024"/>
      <c r="JKJ19" s="1024"/>
      <c r="JKK19" s="1024"/>
      <c r="JKL19" s="1024"/>
      <c r="JKM19" s="1024"/>
      <c r="JKN19" s="1024"/>
      <c r="JKO19" s="1024"/>
      <c r="JKP19" s="1024"/>
      <c r="JKQ19" s="1024"/>
      <c r="JKR19" s="1024"/>
      <c r="JKS19" s="1024"/>
      <c r="JKT19" s="1024"/>
      <c r="JKU19" s="1024"/>
      <c r="JKV19" s="1024"/>
      <c r="JKW19" s="1024"/>
      <c r="JKX19" s="1024"/>
      <c r="JKY19" s="1024"/>
      <c r="JKZ19" s="1024"/>
      <c r="JLA19" s="1024"/>
      <c r="JLB19" s="1024"/>
      <c r="JLC19" s="1024"/>
      <c r="JLD19" s="1024"/>
      <c r="JLE19" s="1024"/>
      <c r="JLF19" s="1024"/>
      <c r="JLG19" s="1024"/>
      <c r="JLH19" s="1024"/>
      <c r="JLI19" s="1024"/>
      <c r="JLJ19" s="1024"/>
      <c r="JLK19" s="1024"/>
      <c r="JLL19" s="1024"/>
      <c r="JLM19" s="1024"/>
      <c r="JLN19" s="1024"/>
      <c r="JLO19" s="1024"/>
      <c r="JLP19" s="1024"/>
      <c r="JLQ19" s="1024"/>
      <c r="JLR19" s="1024"/>
      <c r="JLS19" s="1024"/>
      <c r="JLT19" s="1024"/>
      <c r="JLU19" s="1024"/>
      <c r="JLV19" s="1024"/>
      <c r="JLW19" s="1024"/>
      <c r="JLX19" s="1024"/>
      <c r="JLY19" s="1024"/>
      <c r="JLZ19" s="1024"/>
      <c r="JMA19" s="1024"/>
      <c r="JMB19" s="1024"/>
      <c r="JMC19" s="1024"/>
      <c r="JMD19" s="1024"/>
      <c r="JME19" s="1024"/>
      <c r="JMF19" s="1024"/>
      <c r="JMG19" s="1024"/>
      <c r="JMH19" s="1024"/>
      <c r="JMI19" s="1024"/>
      <c r="JMJ19" s="1024"/>
      <c r="JMK19" s="1024"/>
      <c r="JML19" s="1024"/>
      <c r="JMM19" s="1024"/>
      <c r="JMN19" s="1024"/>
      <c r="JMO19" s="1024"/>
      <c r="JMP19" s="1024"/>
      <c r="JMQ19" s="1024"/>
      <c r="JMR19" s="1024"/>
      <c r="JMS19" s="1024"/>
      <c r="JMT19" s="1024"/>
      <c r="JMU19" s="1024"/>
      <c r="JMV19" s="1024"/>
      <c r="JMW19" s="1024"/>
      <c r="JMX19" s="1024"/>
      <c r="JMY19" s="1024"/>
      <c r="JMZ19" s="1024"/>
      <c r="JNA19" s="1024"/>
      <c r="JNB19" s="1024"/>
      <c r="JNC19" s="1024"/>
      <c r="JND19" s="1024"/>
      <c r="JNE19" s="1024"/>
      <c r="JNF19" s="1024"/>
      <c r="JNG19" s="1024"/>
      <c r="JNH19" s="1024"/>
      <c r="JNI19" s="1024"/>
      <c r="JNJ19" s="1024"/>
      <c r="JNK19" s="1024"/>
      <c r="JNL19" s="1024"/>
      <c r="JNM19" s="1024"/>
      <c r="JNN19" s="1024"/>
      <c r="JNO19" s="1024"/>
      <c r="JNP19" s="1024"/>
      <c r="JNQ19" s="1024"/>
      <c r="JNR19" s="1024"/>
      <c r="JNS19" s="1024"/>
      <c r="JNT19" s="1024"/>
      <c r="JNU19" s="1024"/>
      <c r="JNV19" s="1024"/>
      <c r="JNW19" s="1024"/>
      <c r="JNX19" s="1024"/>
      <c r="JNY19" s="1024"/>
      <c r="JNZ19" s="1024"/>
      <c r="JOA19" s="1024"/>
      <c r="JOB19" s="1024"/>
      <c r="JOC19" s="1024"/>
      <c r="JOD19" s="1024"/>
      <c r="JOE19" s="1024"/>
      <c r="JOF19" s="1024"/>
      <c r="JOG19" s="1024"/>
      <c r="JOH19" s="1024"/>
      <c r="JOI19" s="1024"/>
      <c r="JOJ19" s="1024"/>
      <c r="JOK19" s="1024"/>
      <c r="JOL19" s="1024"/>
      <c r="JOM19" s="1024"/>
      <c r="JON19" s="1024"/>
      <c r="JOO19" s="1024"/>
      <c r="JOP19" s="1024"/>
      <c r="JOQ19" s="1024"/>
      <c r="JOR19" s="1024"/>
      <c r="JOS19" s="1024"/>
      <c r="JOT19" s="1024"/>
      <c r="JOU19" s="1024"/>
      <c r="JOV19" s="1024"/>
      <c r="JOW19" s="1024"/>
      <c r="JOX19" s="1024"/>
      <c r="JOY19" s="1024"/>
      <c r="JOZ19" s="1024"/>
      <c r="JPA19" s="1024"/>
      <c r="JPB19" s="1024"/>
      <c r="JPC19" s="1024"/>
      <c r="JPD19" s="1024"/>
      <c r="JPE19" s="1024"/>
      <c r="JPF19" s="1024"/>
      <c r="JPG19" s="1024"/>
      <c r="JPH19" s="1024"/>
      <c r="JPI19" s="1024"/>
      <c r="JPJ19" s="1024"/>
      <c r="JPK19" s="1024"/>
      <c r="JPL19" s="1024"/>
      <c r="JPM19" s="1024"/>
      <c r="JPN19" s="1024"/>
      <c r="JPO19" s="1024"/>
      <c r="JPP19" s="1024"/>
      <c r="JPQ19" s="1024"/>
      <c r="JPR19" s="1024"/>
      <c r="JPS19" s="1024"/>
      <c r="JPT19" s="1024"/>
      <c r="JPU19" s="1024"/>
      <c r="JPV19" s="1024"/>
      <c r="JPW19" s="1024"/>
      <c r="JPX19" s="1024"/>
      <c r="JPY19" s="1024"/>
      <c r="JPZ19" s="1024"/>
      <c r="JQA19" s="1024"/>
      <c r="JQB19" s="1024"/>
      <c r="JQC19" s="1024"/>
      <c r="JQD19" s="1024"/>
      <c r="JQE19" s="1024"/>
      <c r="JQF19" s="1024"/>
      <c r="JQG19" s="1024"/>
      <c r="JQH19" s="1024"/>
      <c r="JQI19" s="1024"/>
      <c r="JQJ19" s="1024"/>
      <c r="JQK19" s="1024"/>
      <c r="JQL19" s="1024"/>
      <c r="JQM19" s="1024"/>
      <c r="JQN19" s="1024"/>
      <c r="JQO19" s="1024"/>
      <c r="JQP19" s="1024"/>
      <c r="JQQ19" s="1024"/>
      <c r="JQR19" s="1024"/>
      <c r="JQS19" s="1024"/>
      <c r="JQT19" s="1024"/>
      <c r="JQU19" s="1024"/>
      <c r="JQV19" s="1024"/>
      <c r="JQW19" s="1024"/>
      <c r="JQX19" s="1024"/>
      <c r="JQY19" s="1024"/>
      <c r="JQZ19" s="1024"/>
      <c r="JRA19" s="1024"/>
      <c r="JRB19" s="1024"/>
      <c r="JRC19" s="1024"/>
      <c r="JRD19" s="1024"/>
      <c r="JRE19" s="1024"/>
      <c r="JRF19" s="1024"/>
      <c r="JRG19" s="1024"/>
      <c r="JRH19" s="1024"/>
      <c r="JRI19" s="1024"/>
      <c r="JRJ19" s="1024"/>
      <c r="JRK19" s="1024"/>
      <c r="JRL19" s="1024"/>
      <c r="JRM19" s="1024"/>
      <c r="JRN19" s="1024"/>
      <c r="JRO19" s="1024"/>
      <c r="JRP19" s="1024"/>
      <c r="JRQ19" s="1024"/>
      <c r="JRR19" s="1024"/>
      <c r="JRS19" s="1024"/>
      <c r="JRT19" s="1024"/>
      <c r="JRU19" s="1024"/>
      <c r="JRV19" s="1024"/>
      <c r="JRW19" s="1024"/>
      <c r="JRX19" s="1024"/>
      <c r="JRY19" s="1024"/>
      <c r="JRZ19" s="1024"/>
      <c r="JSA19" s="1024"/>
      <c r="JSB19" s="1024"/>
      <c r="JSC19" s="1024"/>
      <c r="JSD19" s="1024"/>
      <c r="JSE19" s="1024"/>
      <c r="JSF19" s="1024"/>
      <c r="JSG19" s="1024"/>
      <c r="JSH19" s="1024"/>
      <c r="JSI19" s="1024"/>
      <c r="JSJ19" s="1024"/>
      <c r="JSK19" s="1024"/>
      <c r="JSL19" s="1024"/>
      <c r="JSM19" s="1024"/>
      <c r="JSN19" s="1024"/>
      <c r="JSO19" s="1024"/>
      <c r="JSP19" s="1024"/>
      <c r="JSQ19" s="1024"/>
      <c r="JSR19" s="1024"/>
      <c r="JSS19" s="1024"/>
      <c r="JST19" s="1024"/>
      <c r="JSU19" s="1024"/>
      <c r="JSV19" s="1024"/>
      <c r="JSW19" s="1024"/>
      <c r="JSX19" s="1024"/>
      <c r="JSY19" s="1024"/>
      <c r="JSZ19" s="1024"/>
      <c r="JTA19" s="1024"/>
      <c r="JTB19" s="1024"/>
      <c r="JTC19" s="1024"/>
      <c r="JTD19" s="1024"/>
      <c r="JTE19" s="1024"/>
      <c r="JTF19" s="1024"/>
      <c r="JTG19" s="1024"/>
      <c r="JTH19" s="1024"/>
      <c r="JTI19" s="1024"/>
      <c r="JTJ19" s="1024"/>
      <c r="JTK19" s="1024"/>
      <c r="JTL19" s="1024"/>
      <c r="JTM19" s="1024"/>
      <c r="JTN19" s="1024"/>
      <c r="JTO19" s="1024"/>
      <c r="JTP19" s="1024"/>
      <c r="JTQ19" s="1024"/>
      <c r="JTR19" s="1024"/>
      <c r="JTS19" s="1024"/>
      <c r="JTT19" s="1024"/>
      <c r="JTU19" s="1024"/>
      <c r="JTV19" s="1024"/>
      <c r="JTW19" s="1024"/>
      <c r="JTX19" s="1024"/>
      <c r="JTY19" s="1024"/>
      <c r="JTZ19" s="1024"/>
      <c r="JUA19" s="1024"/>
      <c r="JUB19" s="1024"/>
      <c r="JUC19" s="1024"/>
      <c r="JUD19" s="1024"/>
      <c r="JUE19" s="1024"/>
      <c r="JUF19" s="1024"/>
      <c r="JUG19" s="1024"/>
      <c r="JUH19" s="1024"/>
      <c r="JUI19" s="1024"/>
      <c r="JUJ19" s="1024"/>
      <c r="JUK19" s="1024"/>
      <c r="JUL19" s="1024"/>
      <c r="JUM19" s="1024"/>
      <c r="JUN19" s="1024"/>
      <c r="JUO19" s="1024"/>
      <c r="JUP19" s="1024"/>
      <c r="JUQ19" s="1024"/>
      <c r="JUR19" s="1024"/>
      <c r="JUS19" s="1024"/>
      <c r="JUT19" s="1024"/>
      <c r="JUU19" s="1024"/>
      <c r="JUV19" s="1024"/>
      <c r="JUW19" s="1024"/>
      <c r="JUX19" s="1024"/>
      <c r="JUY19" s="1024"/>
      <c r="JUZ19" s="1024"/>
      <c r="JVA19" s="1024"/>
      <c r="JVB19" s="1024"/>
      <c r="JVC19" s="1024"/>
      <c r="JVD19" s="1024"/>
      <c r="JVE19" s="1024"/>
      <c r="JVF19" s="1024"/>
      <c r="JVG19" s="1024"/>
      <c r="JVH19" s="1024"/>
      <c r="JVI19" s="1024"/>
      <c r="JVJ19" s="1024"/>
      <c r="JVK19" s="1024"/>
      <c r="JVL19" s="1024"/>
      <c r="JVM19" s="1024"/>
      <c r="JVN19" s="1024"/>
      <c r="JVO19" s="1024"/>
      <c r="JVP19" s="1024"/>
      <c r="JVQ19" s="1024"/>
      <c r="JVR19" s="1024"/>
      <c r="JVS19" s="1024"/>
      <c r="JVT19" s="1024"/>
      <c r="JVU19" s="1024"/>
      <c r="JVV19" s="1024"/>
      <c r="JVW19" s="1024"/>
      <c r="JVX19" s="1024"/>
      <c r="JVY19" s="1024"/>
      <c r="JVZ19" s="1024"/>
      <c r="JWA19" s="1024"/>
      <c r="JWB19" s="1024"/>
      <c r="JWC19" s="1024"/>
      <c r="JWD19" s="1024"/>
      <c r="JWE19" s="1024"/>
      <c r="JWF19" s="1024"/>
      <c r="JWG19" s="1024"/>
      <c r="JWH19" s="1024"/>
      <c r="JWI19" s="1024"/>
      <c r="JWJ19" s="1024"/>
      <c r="JWK19" s="1024"/>
      <c r="JWL19" s="1024"/>
      <c r="JWM19" s="1024"/>
      <c r="JWN19" s="1024"/>
      <c r="JWO19" s="1024"/>
      <c r="JWP19" s="1024"/>
      <c r="JWQ19" s="1024"/>
      <c r="JWR19" s="1024"/>
      <c r="JWS19" s="1024"/>
      <c r="JWT19" s="1024"/>
      <c r="JWU19" s="1024"/>
      <c r="JWV19" s="1024"/>
      <c r="JWW19" s="1024"/>
      <c r="JWX19" s="1024"/>
      <c r="JWY19" s="1024"/>
      <c r="JWZ19" s="1024"/>
      <c r="JXA19" s="1024"/>
      <c r="JXB19" s="1024"/>
      <c r="JXC19" s="1024"/>
      <c r="JXD19" s="1024"/>
      <c r="JXE19" s="1024"/>
      <c r="JXF19" s="1024"/>
      <c r="JXG19" s="1024"/>
      <c r="JXH19" s="1024"/>
      <c r="JXI19" s="1024"/>
      <c r="JXJ19" s="1024"/>
      <c r="JXK19" s="1024"/>
      <c r="JXL19" s="1024"/>
      <c r="JXM19" s="1024"/>
      <c r="JXN19" s="1024"/>
      <c r="JXO19" s="1024"/>
      <c r="JXP19" s="1024"/>
      <c r="JXQ19" s="1024"/>
      <c r="JXR19" s="1024"/>
      <c r="JXS19" s="1024"/>
      <c r="JXT19" s="1024"/>
      <c r="JXU19" s="1024"/>
      <c r="JXV19" s="1024"/>
      <c r="JXW19" s="1024"/>
      <c r="JXX19" s="1024"/>
      <c r="JXY19" s="1024"/>
      <c r="JXZ19" s="1024"/>
      <c r="JYA19" s="1024"/>
      <c r="JYB19" s="1024"/>
      <c r="JYC19" s="1024"/>
      <c r="JYD19" s="1024"/>
      <c r="JYE19" s="1024"/>
      <c r="JYF19" s="1024"/>
      <c r="JYG19" s="1024"/>
      <c r="JYH19" s="1024"/>
      <c r="JYI19" s="1024"/>
      <c r="JYJ19" s="1024"/>
      <c r="JYK19" s="1024"/>
      <c r="JYL19" s="1024"/>
      <c r="JYM19" s="1024"/>
      <c r="JYN19" s="1024"/>
      <c r="JYO19" s="1024"/>
      <c r="JYP19" s="1024"/>
      <c r="JYQ19" s="1024"/>
      <c r="JYR19" s="1024"/>
      <c r="JYS19" s="1024"/>
      <c r="JYT19" s="1024"/>
      <c r="JYU19" s="1024"/>
      <c r="JYV19" s="1024"/>
      <c r="JYW19" s="1024"/>
      <c r="JYX19" s="1024"/>
      <c r="JYY19" s="1024"/>
      <c r="JYZ19" s="1024"/>
      <c r="JZA19" s="1024"/>
      <c r="JZB19" s="1024"/>
      <c r="JZC19" s="1024"/>
      <c r="JZD19" s="1024"/>
      <c r="JZE19" s="1024"/>
      <c r="JZF19" s="1024"/>
      <c r="JZG19" s="1024"/>
      <c r="JZH19" s="1024"/>
      <c r="JZI19" s="1024"/>
      <c r="JZJ19" s="1024"/>
      <c r="JZK19" s="1024"/>
      <c r="JZL19" s="1024"/>
      <c r="JZM19" s="1024"/>
      <c r="JZN19" s="1024"/>
      <c r="JZO19" s="1024"/>
      <c r="JZP19" s="1024"/>
      <c r="JZQ19" s="1024"/>
      <c r="JZR19" s="1024"/>
      <c r="JZS19" s="1024"/>
      <c r="JZT19" s="1024"/>
      <c r="JZU19" s="1024"/>
      <c r="JZV19" s="1024"/>
      <c r="JZW19" s="1024"/>
      <c r="JZX19" s="1024"/>
      <c r="JZY19" s="1024"/>
      <c r="JZZ19" s="1024"/>
      <c r="KAA19" s="1024"/>
      <c r="KAB19" s="1024"/>
      <c r="KAC19" s="1024"/>
      <c r="KAD19" s="1024"/>
      <c r="KAE19" s="1024"/>
      <c r="KAF19" s="1024"/>
      <c r="KAG19" s="1024"/>
      <c r="KAH19" s="1024"/>
      <c r="KAI19" s="1024"/>
      <c r="KAJ19" s="1024"/>
      <c r="KAK19" s="1024"/>
      <c r="KAL19" s="1024"/>
      <c r="KAM19" s="1024"/>
      <c r="KAN19" s="1024"/>
      <c r="KAO19" s="1024"/>
      <c r="KAP19" s="1024"/>
      <c r="KAQ19" s="1024"/>
      <c r="KAR19" s="1024"/>
      <c r="KAS19" s="1024"/>
      <c r="KAT19" s="1024"/>
      <c r="KAU19" s="1024"/>
      <c r="KAV19" s="1024"/>
      <c r="KAW19" s="1024"/>
      <c r="KAX19" s="1024"/>
      <c r="KAY19" s="1024"/>
      <c r="KAZ19" s="1024"/>
      <c r="KBA19" s="1024"/>
      <c r="KBB19" s="1024"/>
      <c r="KBC19" s="1024"/>
      <c r="KBD19" s="1024"/>
      <c r="KBE19" s="1024"/>
      <c r="KBF19" s="1024"/>
      <c r="KBG19" s="1024"/>
      <c r="KBH19" s="1024"/>
      <c r="KBI19" s="1024"/>
      <c r="KBJ19" s="1024"/>
      <c r="KBK19" s="1024"/>
      <c r="KBL19" s="1024"/>
      <c r="KBM19" s="1024"/>
      <c r="KBN19" s="1024"/>
      <c r="KBO19" s="1024"/>
      <c r="KBP19" s="1024"/>
      <c r="KBQ19" s="1024"/>
      <c r="KBR19" s="1024"/>
      <c r="KBS19" s="1024"/>
      <c r="KBT19" s="1024"/>
      <c r="KBU19" s="1024"/>
      <c r="KBV19" s="1024"/>
      <c r="KBW19" s="1024"/>
      <c r="KBX19" s="1024"/>
      <c r="KBY19" s="1024"/>
      <c r="KBZ19" s="1024"/>
      <c r="KCA19" s="1024"/>
      <c r="KCB19" s="1024"/>
      <c r="KCC19" s="1024"/>
      <c r="KCD19" s="1024"/>
      <c r="KCE19" s="1024"/>
      <c r="KCF19" s="1024"/>
      <c r="KCG19" s="1024"/>
      <c r="KCH19" s="1024"/>
      <c r="KCI19" s="1024"/>
      <c r="KCJ19" s="1024"/>
      <c r="KCK19" s="1024"/>
      <c r="KCL19" s="1024"/>
      <c r="KCM19" s="1024"/>
      <c r="KCN19" s="1024"/>
      <c r="KCO19" s="1024"/>
      <c r="KCP19" s="1024"/>
      <c r="KCQ19" s="1024"/>
      <c r="KCR19" s="1024"/>
      <c r="KCS19" s="1024"/>
      <c r="KCT19" s="1024"/>
      <c r="KCU19" s="1024"/>
      <c r="KCV19" s="1024"/>
      <c r="KCW19" s="1024"/>
      <c r="KCX19" s="1024"/>
      <c r="KCY19" s="1024"/>
      <c r="KCZ19" s="1024"/>
      <c r="KDA19" s="1024"/>
      <c r="KDB19" s="1024"/>
      <c r="KDC19" s="1024"/>
      <c r="KDD19" s="1024"/>
      <c r="KDE19" s="1024"/>
      <c r="KDF19" s="1024"/>
      <c r="KDG19" s="1024"/>
      <c r="KDH19" s="1024"/>
      <c r="KDI19" s="1024"/>
      <c r="KDJ19" s="1024"/>
      <c r="KDK19" s="1024"/>
      <c r="KDL19" s="1024"/>
      <c r="KDM19" s="1024"/>
      <c r="KDN19" s="1024"/>
      <c r="KDO19" s="1024"/>
      <c r="KDP19" s="1024"/>
      <c r="KDQ19" s="1024"/>
      <c r="KDR19" s="1024"/>
      <c r="KDS19" s="1024"/>
      <c r="KDT19" s="1024"/>
      <c r="KDU19" s="1024"/>
      <c r="KDV19" s="1024"/>
      <c r="KDW19" s="1024"/>
      <c r="KDX19" s="1024"/>
      <c r="KDY19" s="1024"/>
      <c r="KDZ19" s="1024"/>
      <c r="KEA19" s="1024"/>
      <c r="KEB19" s="1024"/>
      <c r="KEC19" s="1024"/>
      <c r="KED19" s="1024"/>
      <c r="KEE19" s="1024"/>
      <c r="KEF19" s="1024"/>
      <c r="KEG19" s="1024"/>
      <c r="KEH19" s="1024"/>
      <c r="KEI19" s="1024"/>
      <c r="KEJ19" s="1024"/>
      <c r="KEK19" s="1024"/>
      <c r="KEL19" s="1024"/>
      <c r="KEM19" s="1024"/>
      <c r="KEN19" s="1024"/>
      <c r="KEO19" s="1024"/>
      <c r="KEP19" s="1024"/>
      <c r="KEQ19" s="1024"/>
      <c r="KER19" s="1024"/>
      <c r="KES19" s="1024"/>
      <c r="KET19" s="1024"/>
      <c r="KEU19" s="1024"/>
      <c r="KEV19" s="1024"/>
      <c r="KEW19" s="1024"/>
      <c r="KEX19" s="1024"/>
      <c r="KEY19" s="1024"/>
      <c r="KEZ19" s="1024"/>
      <c r="KFA19" s="1024"/>
      <c r="KFB19" s="1024"/>
      <c r="KFC19" s="1024"/>
      <c r="KFD19" s="1024"/>
      <c r="KFE19" s="1024"/>
      <c r="KFF19" s="1024"/>
      <c r="KFG19" s="1024"/>
      <c r="KFH19" s="1024"/>
      <c r="KFI19" s="1024"/>
      <c r="KFJ19" s="1024"/>
      <c r="KFK19" s="1024"/>
      <c r="KFL19" s="1024"/>
      <c r="KFM19" s="1024"/>
      <c r="KFN19" s="1024"/>
      <c r="KFO19" s="1024"/>
      <c r="KFP19" s="1024"/>
      <c r="KFQ19" s="1024"/>
      <c r="KFR19" s="1024"/>
      <c r="KFS19" s="1024"/>
      <c r="KFT19" s="1024"/>
      <c r="KFU19" s="1024"/>
      <c r="KFV19" s="1024"/>
      <c r="KFW19" s="1024"/>
      <c r="KFX19" s="1024"/>
      <c r="KFY19" s="1024"/>
      <c r="KFZ19" s="1024"/>
      <c r="KGA19" s="1024"/>
      <c r="KGB19" s="1024"/>
      <c r="KGC19" s="1024"/>
      <c r="KGD19" s="1024"/>
      <c r="KGE19" s="1024"/>
      <c r="KGF19" s="1024"/>
      <c r="KGG19" s="1024"/>
      <c r="KGH19" s="1024"/>
      <c r="KGI19" s="1024"/>
      <c r="KGJ19" s="1024"/>
      <c r="KGK19" s="1024"/>
      <c r="KGL19" s="1024"/>
      <c r="KGM19" s="1024"/>
      <c r="KGN19" s="1024"/>
      <c r="KGO19" s="1024"/>
      <c r="KGP19" s="1024"/>
      <c r="KGQ19" s="1024"/>
      <c r="KGR19" s="1024"/>
      <c r="KGS19" s="1024"/>
      <c r="KGT19" s="1024"/>
      <c r="KGU19" s="1024"/>
      <c r="KGV19" s="1024"/>
      <c r="KGW19" s="1024"/>
      <c r="KGX19" s="1024"/>
      <c r="KGY19" s="1024"/>
      <c r="KGZ19" s="1024"/>
      <c r="KHA19" s="1024"/>
      <c r="KHB19" s="1024"/>
      <c r="KHC19" s="1024"/>
      <c r="KHD19" s="1024"/>
      <c r="KHE19" s="1024"/>
      <c r="KHF19" s="1024"/>
      <c r="KHG19" s="1024"/>
      <c r="KHH19" s="1024"/>
      <c r="KHI19" s="1024"/>
      <c r="KHJ19" s="1024"/>
      <c r="KHK19" s="1024"/>
      <c r="KHL19" s="1024"/>
      <c r="KHM19" s="1024"/>
      <c r="KHN19" s="1024"/>
      <c r="KHO19" s="1024"/>
      <c r="KHP19" s="1024"/>
      <c r="KHQ19" s="1024"/>
      <c r="KHR19" s="1024"/>
      <c r="KHS19" s="1024"/>
      <c r="KHT19" s="1024"/>
      <c r="KHU19" s="1024"/>
      <c r="KHV19" s="1024"/>
      <c r="KHW19" s="1024"/>
      <c r="KHX19" s="1024"/>
      <c r="KHY19" s="1024"/>
      <c r="KHZ19" s="1024"/>
      <c r="KIA19" s="1024"/>
      <c r="KIB19" s="1024"/>
      <c r="KIC19" s="1024"/>
      <c r="KID19" s="1024"/>
      <c r="KIE19" s="1024"/>
      <c r="KIF19" s="1024"/>
      <c r="KIG19" s="1024"/>
      <c r="KIH19" s="1024"/>
      <c r="KII19" s="1024"/>
      <c r="KIJ19" s="1024"/>
      <c r="KIK19" s="1024"/>
      <c r="KIL19" s="1024"/>
      <c r="KIM19" s="1024"/>
      <c r="KIN19" s="1024"/>
      <c r="KIO19" s="1024"/>
      <c r="KIP19" s="1024"/>
      <c r="KIQ19" s="1024"/>
      <c r="KIR19" s="1024"/>
      <c r="KIS19" s="1024"/>
      <c r="KIT19" s="1024"/>
      <c r="KIU19" s="1024"/>
      <c r="KIV19" s="1024"/>
      <c r="KIW19" s="1024"/>
      <c r="KIX19" s="1024"/>
      <c r="KIY19" s="1024"/>
      <c r="KIZ19" s="1024"/>
      <c r="KJA19" s="1024"/>
      <c r="KJB19" s="1024"/>
      <c r="KJC19" s="1024"/>
      <c r="KJD19" s="1024"/>
      <c r="KJE19" s="1024"/>
      <c r="KJF19" s="1024"/>
      <c r="KJG19" s="1024"/>
      <c r="KJH19" s="1024"/>
      <c r="KJI19" s="1024"/>
      <c r="KJJ19" s="1024"/>
      <c r="KJK19" s="1024"/>
      <c r="KJL19" s="1024"/>
      <c r="KJM19" s="1024"/>
      <c r="KJN19" s="1024"/>
      <c r="KJO19" s="1024"/>
      <c r="KJP19" s="1024"/>
      <c r="KJQ19" s="1024"/>
      <c r="KJR19" s="1024"/>
      <c r="KJS19" s="1024"/>
      <c r="KJT19" s="1024"/>
      <c r="KJU19" s="1024"/>
      <c r="KJV19" s="1024"/>
      <c r="KJW19" s="1024"/>
      <c r="KJX19" s="1024"/>
      <c r="KJY19" s="1024"/>
      <c r="KJZ19" s="1024"/>
      <c r="KKA19" s="1024"/>
      <c r="KKB19" s="1024"/>
      <c r="KKC19" s="1024"/>
      <c r="KKD19" s="1024"/>
      <c r="KKE19" s="1024"/>
      <c r="KKF19" s="1024"/>
      <c r="KKG19" s="1024"/>
      <c r="KKH19" s="1024"/>
      <c r="KKI19" s="1024"/>
      <c r="KKJ19" s="1024"/>
      <c r="KKK19" s="1024"/>
      <c r="KKL19" s="1024"/>
      <c r="KKM19" s="1024"/>
      <c r="KKN19" s="1024"/>
      <c r="KKO19" s="1024"/>
      <c r="KKP19" s="1024"/>
      <c r="KKQ19" s="1024"/>
      <c r="KKR19" s="1024"/>
      <c r="KKS19" s="1024"/>
      <c r="KKT19" s="1024"/>
      <c r="KKU19" s="1024"/>
      <c r="KKV19" s="1024"/>
      <c r="KKW19" s="1024"/>
      <c r="KKX19" s="1024"/>
      <c r="KKY19" s="1024"/>
      <c r="KKZ19" s="1024"/>
      <c r="KLA19" s="1024"/>
      <c r="KLB19" s="1024"/>
      <c r="KLC19" s="1024"/>
      <c r="KLD19" s="1024"/>
      <c r="KLE19" s="1024"/>
      <c r="KLF19" s="1024"/>
      <c r="KLG19" s="1024"/>
      <c r="KLH19" s="1024"/>
      <c r="KLI19" s="1024"/>
      <c r="KLJ19" s="1024"/>
      <c r="KLK19" s="1024"/>
      <c r="KLL19" s="1024"/>
      <c r="KLM19" s="1024"/>
      <c r="KLN19" s="1024"/>
      <c r="KLO19" s="1024"/>
      <c r="KLP19" s="1024"/>
      <c r="KLQ19" s="1024"/>
      <c r="KLR19" s="1024"/>
      <c r="KLS19" s="1024"/>
      <c r="KLT19" s="1024"/>
      <c r="KLU19" s="1024"/>
      <c r="KLV19" s="1024"/>
      <c r="KLW19" s="1024"/>
      <c r="KLX19" s="1024"/>
      <c r="KLY19" s="1024"/>
      <c r="KLZ19" s="1024"/>
      <c r="KMA19" s="1024"/>
      <c r="KMB19" s="1024"/>
      <c r="KMC19" s="1024"/>
      <c r="KMD19" s="1024"/>
      <c r="KME19" s="1024"/>
      <c r="KMF19" s="1024"/>
      <c r="KMG19" s="1024"/>
      <c r="KMH19" s="1024"/>
      <c r="KMI19" s="1024"/>
      <c r="KMJ19" s="1024"/>
      <c r="KMK19" s="1024"/>
      <c r="KML19" s="1024"/>
      <c r="KMM19" s="1024"/>
      <c r="KMN19" s="1024"/>
      <c r="KMO19" s="1024"/>
      <c r="KMP19" s="1024"/>
      <c r="KMQ19" s="1024"/>
      <c r="KMR19" s="1024"/>
      <c r="KMS19" s="1024"/>
      <c r="KMT19" s="1024"/>
      <c r="KMU19" s="1024"/>
      <c r="KMV19" s="1024"/>
      <c r="KMW19" s="1024"/>
      <c r="KMX19" s="1024"/>
      <c r="KMY19" s="1024"/>
      <c r="KMZ19" s="1024"/>
      <c r="KNA19" s="1024"/>
      <c r="KNB19" s="1024"/>
      <c r="KNC19" s="1024"/>
      <c r="KND19" s="1024"/>
      <c r="KNE19" s="1024"/>
      <c r="KNF19" s="1024"/>
      <c r="KNG19" s="1024"/>
      <c r="KNH19" s="1024"/>
      <c r="KNI19" s="1024"/>
      <c r="KNJ19" s="1024"/>
      <c r="KNK19" s="1024"/>
      <c r="KNL19" s="1024"/>
      <c r="KNM19" s="1024"/>
      <c r="KNN19" s="1024"/>
      <c r="KNO19" s="1024"/>
      <c r="KNP19" s="1024"/>
      <c r="KNQ19" s="1024"/>
      <c r="KNR19" s="1024"/>
      <c r="KNS19" s="1024"/>
      <c r="KNT19" s="1024"/>
      <c r="KNU19" s="1024"/>
      <c r="KNV19" s="1024"/>
      <c r="KNW19" s="1024"/>
      <c r="KNX19" s="1024"/>
      <c r="KNY19" s="1024"/>
      <c r="KNZ19" s="1024"/>
      <c r="KOA19" s="1024"/>
      <c r="KOB19" s="1024"/>
      <c r="KOC19" s="1024"/>
      <c r="KOD19" s="1024"/>
      <c r="KOE19" s="1024"/>
      <c r="KOF19" s="1024"/>
      <c r="KOG19" s="1024"/>
      <c r="KOH19" s="1024"/>
      <c r="KOI19" s="1024"/>
      <c r="KOJ19" s="1024"/>
      <c r="KOK19" s="1024"/>
      <c r="KOL19" s="1024"/>
      <c r="KOM19" s="1024"/>
      <c r="KON19" s="1024"/>
      <c r="KOO19" s="1024"/>
      <c r="KOP19" s="1024"/>
      <c r="KOQ19" s="1024"/>
      <c r="KOR19" s="1024"/>
      <c r="KOS19" s="1024"/>
      <c r="KOT19" s="1024"/>
      <c r="KOU19" s="1024"/>
      <c r="KOV19" s="1024"/>
      <c r="KOW19" s="1024"/>
      <c r="KOX19" s="1024"/>
      <c r="KOY19" s="1024"/>
      <c r="KOZ19" s="1024"/>
      <c r="KPA19" s="1024"/>
      <c r="KPB19" s="1024"/>
      <c r="KPC19" s="1024"/>
      <c r="KPD19" s="1024"/>
      <c r="KPE19" s="1024"/>
      <c r="KPF19" s="1024"/>
      <c r="KPG19" s="1024"/>
      <c r="KPH19" s="1024"/>
      <c r="KPI19" s="1024"/>
      <c r="KPJ19" s="1024"/>
      <c r="KPK19" s="1024"/>
      <c r="KPL19" s="1024"/>
      <c r="KPM19" s="1024"/>
      <c r="KPN19" s="1024"/>
      <c r="KPO19" s="1024"/>
      <c r="KPP19" s="1024"/>
      <c r="KPQ19" s="1024"/>
      <c r="KPR19" s="1024"/>
      <c r="KPS19" s="1024"/>
      <c r="KPT19" s="1024"/>
      <c r="KPU19" s="1024"/>
      <c r="KPV19" s="1024"/>
      <c r="KPW19" s="1024"/>
      <c r="KPX19" s="1024"/>
      <c r="KPY19" s="1024"/>
      <c r="KPZ19" s="1024"/>
      <c r="KQA19" s="1024"/>
      <c r="KQB19" s="1024"/>
      <c r="KQC19" s="1024"/>
      <c r="KQD19" s="1024"/>
      <c r="KQE19" s="1024"/>
      <c r="KQF19" s="1024"/>
      <c r="KQG19" s="1024"/>
      <c r="KQH19" s="1024"/>
      <c r="KQI19" s="1024"/>
      <c r="KQJ19" s="1024"/>
      <c r="KQK19" s="1024"/>
      <c r="KQL19" s="1024"/>
      <c r="KQM19" s="1024"/>
      <c r="KQN19" s="1024"/>
      <c r="KQO19" s="1024"/>
      <c r="KQP19" s="1024"/>
      <c r="KQQ19" s="1024"/>
      <c r="KQR19" s="1024"/>
      <c r="KQS19" s="1024"/>
      <c r="KQT19" s="1024"/>
      <c r="KQU19" s="1024"/>
      <c r="KQV19" s="1024"/>
      <c r="KQW19" s="1024"/>
      <c r="KQX19" s="1024"/>
      <c r="KQY19" s="1024"/>
      <c r="KQZ19" s="1024"/>
      <c r="KRA19" s="1024"/>
      <c r="KRB19" s="1024"/>
      <c r="KRC19" s="1024"/>
      <c r="KRD19" s="1024"/>
      <c r="KRE19" s="1024"/>
      <c r="KRF19" s="1024"/>
      <c r="KRG19" s="1024"/>
      <c r="KRH19" s="1024"/>
      <c r="KRI19" s="1024"/>
      <c r="KRJ19" s="1024"/>
      <c r="KRK19" s="1024"/>
      <c r="KRL19" s="1024"/>
      <c r="KRM19" s="1024"/>
      <c r="KRN19" s="1024"/>
      <c r="KRO19" s="1024"/>
      <c r="KRP19" s="1024"/>
      <c r="KRQ19" s="1024"/>
      <c r="KRR19" s="1024"/>
      <c r="KRS19" s="1024"/>
      <c r="KRT19" s="1024"/>
      <c r="KRU19" s="1024"/>
      <c r="KRV19" s="1024"/>
      <c r="KRW19" s="1024"/>
      <c r="KRX19" s="1024"/>
      <c r="KRY19" s="1024"/>
      <c r="KRZ19" s="1024"/>
      <c r="KSA19" s="1024"/>
      <c r="KSB19" s="1024"/>
      <c r="KSC19" s="1024"/>
      <c r="KSD19" s="1024"/>
      <c r="KSE19" s="1024"/>
      <c r="KSF19" s="1024"/>
      <c r="KSG19" s="1024"/>
      <c r="KSH19" s="1024"/>
      <c r="KSI19" s="1024"/>
      <c r="KSJ19" s="1024"/>
      <c r="KSK19" s="1024"/>
      <c r="KSL19" s="1024"/>
      <c r="KSM19" s="1024"/>
      <c r="KSN19" s="1024"/>
      <c r="KSO19" s="1024"/>
      <c r="KSP19" s="1024"/>
      <c r="KSQ19" s="1024"/>
      <c r="KSR19" s="1024"/>
      <c r="KSS19" s="1024"/>
      <c r="KST19" s="1024"/>
      <c r="KSU19" s="1024"/>
      <c r="KSV19" s="1024"/>
      <c r="KSW19" s="1024"/>
      <c r="KSX19" s="1024"/>
      <c r="KSY19" s="1024"/>
      <c r="KSZ19" s="1024"/>
      <c r="KTA19" s="1024"/>
      <c r="KTB19" s="1024"/>
      <c r="KTC19" s="1024"/>
      <c r="KTD19" s="1024"/>
      <c r="KTE19" s="1024"/>
      <c r="KTF19" s="1024"/>
      <c r="KTG19" s="1024"/>
      <c r="KTH19" s="1024"/>
      <c r="KTI19" s="1024"/>
      <c r="KTJ19" s="1024"/>
      <c r="KTK19" s="1024"/>
      <c r="KTL19" s="1024"/>
      <c r="KTM19" s="1024"/>
      <c r="KTN19" s="1024"/>
      <c r="KTO19" s="1024"/>
      <c r="KTP19" s="1024"/>
      <c r="KTQ19" s="1024"/>
      <c r="KTR19" s="1024"/>
      <c r="KTS19" s="1024"/>
      <c r="KTT19" s="1024"/>
      <c r="KTU19" s="1024"/>
      <c r="KTV19" s="1024"/>
      <c r="KTW19" s="1024"/>
      <c r="KTX19" s="1024"/>
      <c r="KTY19" s="1024"/>
      <c r="KTZ19" s="1024"/>
      <c r="KUA19" s="1024"/>
      <c r="KUB19" s="1024"/>
      <c r="KUC19" s="1024"/>
      <c r="KUD19" s="1024"/>
      <c r="KUE19" s="1024"/>
      <c r="KUF19" s="1024"/>
      <c r="KUG19" s="1024"/>
      <c r="KUH19" s="1024"/>
      <c r="KUI19" s="1024"/>
      <c r="KUJ19" s="1024"/>
      <c r="KUK19" s="1024"/>
      <c r="KUL19" s="1024"/>
      <c r="KUM19" s="1024"/>
      <c r="KUN19" s="1024"/>
      <c r="KUO19" s="1024"/>
      <c r="KUP19" s="1024"/>
      <c r="KUQ19" s="1024"/>
      <c r="KUR19" s="1024"/>
      <c r="KUS19" s="1024"/>
      <c r="KUT19" s="1024"/>
      <c r="KUU19" s="1024"/>
      <c r="KUV19" s="1024"/>
      <c r="KUW19" s="1024"/>
      <c r="KUX19" s="1024"/>
      <c r="KUY19" s="1024"/>
      <c r="KUZ19" s="1024"/>
      <c r="KVA19" s="1024"/>
      <c r="KVB19" s="1024"/>
      <c r="KVC19" s="1024"/>
      <c r="KVD19" s="1024"/>
      <c r="KVE19" s="1024"/>
      <c r="KVF19" s="1024"/>
      <c r="KVG19" s="1024"/>
      <c r="KVH19" s="1024"/>
      <c r="KVI19" s="1024"/>
      <c r="KVJ19" s="1024"/>
      <c r="KVK19" s="1024"/>
      <c r="KVL19" s="1024"/>
      <c r="KVM19" s="1024"/>
      <c r="KVN19" s="1024"/>
      <c r="KVO19" s="1024"/>
      <c r="KVP19" s="1024"/>
      <c r="KVQ19" s="1024"/>
      <c r="KVR19" s="1024"/>
      <c r="KVS19" s="1024"/>
      <c r="KVT19" s="1024"/>
      <c r="KVU19" s="1024"/>
      <c r="KVV19" s="1024"/>
      <c r="KVW19" s="1024"/>
      <c r="KVX19" s="1024"/>
      <c r="KVY19" s="1024"/>
      <c r="KVZ19" s="1024"/>
      <c r="KWA19" s="1024"/>
      <c r="KWB19" s="1024"/>
      <c r="KWC19" s="1024"/>
      <c r="KWD19" s="1024"/>
      <c r="KWE19" s="1024"/>
      <c r="KWF19" s="1024"/>
      <c r="KWG19" s="1024"/>
      <c r="KWH19" s="1024"/>
      <c r="KWI19" s="1024"/>
      <c r="KWJ19" s="1024"/>
      <c r="KWK19" s="1024"/>
      <c r="KWL19" s="1024"/>
      <c r="KWM19" s="1024"/>
      <c r="KWN19" s="1024"/>
      <c r="KWO19" s="1024"/>
      <c r="KWP19" s="1024"/>
      <c r="KWQ19" s="1024"/>
      <c r="KWR19" s="1024"/>
      <c r="KWS19" s="1024"/>
      <c r="KWT19" s="1024"/>
      <c r="KWU19" s="1024"/>
      <c r="KWV19" s="1024"/>
      <c r="KWW19" s="1024"/>
      <c r="KWX19" s="1024"/>
      <c r="KWY19" s="1024"/>
      <c r="KWZ19" s="1024"/>
      <c r="KXA19" s="1024"/>
      <c r="KXB19" s="1024"/>
      <c r="KXC19" s="1024"/>
      <c r="KXD19" s="1024"/>
      <c r="KXE19" s="1024"/>
      <c r="KXF19" s="1024"/>
      <c r="KXG19" s="1024"/>
      <c r="KXH19" s="1024"/>
      <c r="KXI19" s="1024"/>
      <c r="KXJ19" s="1024"/>
      <c r="KXK19" s="1024"/>
      <c r="KXL19" s="1024"/>
      <c r="KXM19" s="1024"/>
      <c r="KXN19" s="1024"/>
      <c r="KXO19" s="1024"/>
      <c r="KXP19" s="1024"/>
      <c r="KXQ19" s="1024"/>
      <c r="KXR19" s="1024"/>
      <c r="KXS19" s="1024"/>
      <c r="KXT19" s="1024"/>
      <c r="KXU19" s="1024"/>
      <c r="KXV19" s="1024"/>
      <c r="KXW19" s="1024"/>
      <c r="KXX19" s="1024"/>
      <c r="KXY19" s="1024"/>
      <c r="KXZ19" s="1024"/>
      <c r="KYA19" s="1024"/>
      <c r="KYB19" s="1024"/>
      <c r="KYC19" s="1024"/>
      <c r="KYD19" s="1024"/>
      <c r="KYE19" s="1024"/>
      <c r="KYF19" s="1024"/>
      <c r="KYG19" s="1024"/>
      <c r="KYH19" s="1024"/>
      <c r="KYI19" s="1024"/>
      <c r="KYJ19" s="1024"/>
      <c r="KYK19" s="1024"/>
      <c r="KYL19" s="1024"/>
      <c r="KYM19" s="1024"/>
      <c r="KYN19" s="1024"/>
      <c r="KYO19" s="1024"/>
      <c r="KYP19" s="1024"/>
      <c r="KYQ19" s="1024"/>
      <c r="KYR19" s="1024"/>
      <c r="KYS19" s="1024"/>
      <c r="KYT19" s="1024"/>
      <c r="KYU19" s="1024"/>
      <c r="KYV19" s="1024"/>
      <c r="KYW19" s="1024"/>
      <c r="KYX19" s="1024"/>
      <c r="KYY19" s="1024"/>
      <c r="KYZ19" s="1024"/>
      <c r="KZA19" s="1024"/>
      <c r="KZB19" s="1024"/>
      <c r="KZC19" s="1024"/>
      <c r="KZD19" s="1024"/>
      <c r="KZE19" s="1024"/>
      <c r="KZF19" s="1024"/>
      <c r="KZG19" s="1024"/>
      <c r="KZH19" s="1024"/>
      <c r="KZI19" s="1024"/>
      <c r="KZJ19" s="1024"/>
      <c r="KZK19" s="1024"/>
      <c r="KZL19" s="1024"/>
      <c r="KZM19" s="1024"/>
      <c r="KZN19" s="1024"/>
      <c r="KZO19" s="1024"/>
      <c r="KZP19" s="1024"/>
      <c r="KZQ19" s="1024"/>
      <c r="KZR19" s="1024"/>
      <c r="KZS19" s="1024"/>
      <c r="KZT19" s="1024"/>
      <c r="KZU19" s="1024"/>
      <c r="KZV19" s="1024"/>
      <c r="KZW19" s="1024"/>
      <c r="KZX19" s="1024"/>
      <c r="KZY19" s="1024"/>
      <c r="KZZ19" s="1024"/>
      <c r="LAA19" s="1024"/>
      <c r="LAB19" s="1024"/>
      <c r="LAC19" s="1024"/>
      <c r="LAD19" s="1024"/>
      <c r="LAE19" s="1024"/>
      <c r="LAF19" s="1024"/>
      <c r="LAG19" s="1024"/>
      <c r="LAH19" s="1024"/>
      <c r="LAI19" s="1024"/>
      <c r="LAJ19" s="1024"/>
      <c r="LAK19" s="1024"/>
      <c r="LAL19" s="1024"/>
      <c r="LAM19" s="1024"/>
      <c r="LAN19" s="1024"/>
      <c r="LAO19" s="1024"/>
      <c r="LAP19" s="1024"/>
      <c r="LAQ19" s="1024"/>
      <c r="LAR19" s="1024"/>
      <c r="LAS19" s="1024"/>
      <c r="LAT19" s="1024"/>
      <c r="LAU19" s="1024"/>
      <c r="LAV19" s="1024"/>
      <c r="LAW19" s="1024"/>
      <c r="LAX19" s="1024"/>
      <c r="LAY19" s="1024"/>
      <c r="LAZ19" s="1024"/>
      <c r="LBA19" s="1024"/>
      <c r="LBB19" s="1024"/>
      <c r="LBC19" s="1024"/>
      <c r="LBD19" s="1024"/>
      <c r="LBE19" s="1024"/>
      <c r="LBF19" s="1024"/>
      <c r="LBG19" s="1024"/>
      <c r="LBH19" s="1024"/>
      <c r="LBI19" s="1024"/>
      <c r="LBJ19" s="1024"/>
      <c r="LBK19" s="1024"/>
      <c r="LBL19" s="1024"/>
      <c r="LBM19" s="1024"/>
      <c r="LBN19" s="1024"/>
      <c r="LBO19" s="1024"/>
      <c r="LBP19" s="1024"/>
      <c r="LBQ19" s="1024"/>
      <c r="LBR19" s="1024"/>
      <c r="LBS19" s="1024"/>
      <c r="LBT19" s="1024"/>
      <c r="LBU19" s="1024"/>
      <c r="LBV19" s="1024"/>
      <c r="LBW19" s="1024"/>
      <c r="LBX19" s="1024"/>
      <c r="LBY19" s="1024"/>
      <c r="LBZ19" s="1024"/>
      <c r="LCA19" s="1024"/>
      <c r="LCB19" s="1024"/>
      <c r="LCC19" s="1024"/>
      <c r="LCD19" s="1024"/>
      <c r="LCE19" s="1024"/>
      <c r="LCF19" s="1024"/>
      <c r="LCG19" s="1024"/>
      <c r="LCH19" s="1024"/>
      <c r="LCI19" s="1024"/>
      <c r="LCJ19" s="1024"/>
      <c r="LCK19" s="1024"/>
      <c r="LCL19" s="1024"/>
      <c r="LCM19" s="1024"/>
      <c r="LCN19" s="1024"/>
      <c r="LCO19" s="1024"/>
      <c r="LCP19" s="1024"/>
      <c r="LCQ19" s="1024"/>
      <c r="LCR19" s="1024"/>
      <c r="LCS19" s="1024"/>
      <c r="LCT19" s="1024"/>
      <c r="LCU19" s="1024"/>
      <c r="LCV19" s="1024"/>
      <c r="LCW19" s="1024"/>
      <c r="LCX19" s="1024"/>
      <c r="LCY19" s="1024"/>
      <c r="LCZ19" s="1024"/>
      <c r="LDA19" s="1024"/>
      <c r="LDB19" s="1024"/>
      <c r="LDC19" s="1024"/>
      <c r="LDD19" s="1024"/>
      <c r="LDE19" s="1024"/>
      <c r="LDF19" s="1024"/>
      <c r="LDG19" s="1024"/>
      <c r="LDH19" s="1024"/>
      <c r="LDI19" s="1024"/>
      <c r="LDJ19" s="1024"/>
      <c r="LDK19" s="1024"/>
      <c r="LDL19" s="1024"/>
      <c r="LDM19" s="1024"/>
      <c r="LDN19" s="1024"/>
      <c r="LDO19" s="1024"/>
      <c r="LDP19" s="1024"/>
      <c r="LDQ19" s="1024"/>
      <c r="LDR19" s="1024"/>
      <c r="LDS19" s="1024"/>
      <c r="LDT19" s="1024"/>
      <c r="LDU19" s="1024"/>
      <c r="LDV19" s="1024"/>
      <c r="LDW19" s="1024"/>
      <c r="LDX19" s="1024"/>
      <c r="LDY19" s="1024"/>
      <c r="LDZ19" s="1024"/>
      <c r="LEA19" s="1024"/>
      <c r="LEB19" s="1024"/>
      <c r="LEC19" s="1024"/>
      <c r="LED19" s="1024"/>
      <c r="LEE19" s="1024"/>
      <c r="LEF19" s="1024"/>
      <c r="LEG19" s="1024"/>
      <c r="LEH19" s="1024"/>
      <c r="LEI19" s="1024"/>
      <c r="LEJ19" s="1024"/>
      <c r="LEK19" s="1024"/>
      <c r="LEL19" s="1024"/>
      <c r="LEM19" s="1024"/>
      <c r="LEN19" s="1024"/>
      <c r="LEO19" s="1024"/>
      <c r="LEP19" s="1024"/>
      <c r="LEQ19" s="1024"/>
      <c r="LER19" s="1024"/>
      <c r="LES19" s="1024"/>
      <c r="LET19" s="1024"/>
      <c r="LEU19" s="1024"/>
      <c r="LEV19" s="1024"/>
      <c r="LEW19" s="1024"/>
      <c r="LEX19" s="1024"/>
      <c r="LEY19" s="1024"/>
      <c r="LEZ19" s="1024"/>
      <c r="LFA19" s="1024"/>
      <c r="LFB19" s="1024"/>
      <c r="LFC19" s="1024"/>
      <c r="LFD19" s="1024"/>
      <c r="LFE19" s="1024"/>
      <c r="LFF19" s="1024"/>
      <c r="LFG19" s="1024"/>
      <c r="LFH19" s="1024"/>
      <c r="LFI19" s="1024"/>
      <c r="LFJ19" s="1024"/>
      <c r="LFK19" s="1024"/>
      <c r="LFL19" s="1024"/>
      <c r="LFM19" s="1024"/>
      <c r="LFN19" s="1024"/>
      <c r="LFO19" s="1024"/>
      <c r="LFP19" s="1024"/>
      <c r="LFQ19" s="1024"/>
      <c r="LFR19" s="1024"/>
      <c r="LFS19" s="1024"/>
      <c r="LFT19" s="1024"/>
      <c r="LFU19" s="1024"/>
      <c r="LFV19" s="1024"/>
      <c r="LFW19" s="1024"/>
      <c r="LFX19" s="1024"/>
      <c r="LFY19" s="1024"/>
      <c r="LFZ19" s="1024"/>
      <c r="LGA19" s="1024"/>
      <c r="LGB19" s="1024"/>
      <c r="LGC19" s="1024"/>
      <c r="LGD19" s="1024"/>
      <c r="LGE19" s="1024"/>
      <c r="LGF19" s="1024"/>
      <c r="LGG19" s="1024"/>
      <c r="LGH19" s="1024"/>
      <c r="LGI19" s="1024"/>
      <c r="LGJ19" s="1024"/>
      <c r="LGK19" s="1024"/>
      <c r="LGL19" s="1024"/>
      <c r="LGM19" s="1024"/>
      <c r="LGN19" s="1024"/>
      <c r="LGO19" s="1024"/>
      <c r="LGP19" s="1024"/>
      <c r="LGQ19" s="1024"/>
      <c r="LGR19" s="1024"/>
      <c r="LGS19" s="1024"/>
      <c r="LGT19" s="1024"/>
      <c r="LGU19" s="1024"/>
      <c r="LGV19" s="1024"/>
      <c r="LGW19" s="1024"/>
      <c r="LGX19" s="1024"/>
      <c r="LGY19" s="1024"/>
      <c r="LGZ19" s="1024"/>
      <c r="LHA19" s="1024"/>
      <c r="LHB19" s="1024"/>
      <c r="LHC19" s="1024"/>
      <c r="LHD19" s="1024"/>
      <c r="LHE19" s="1024"/>
      <c r="LHF19" s="1024"/>
      <c r="LHG19" s="1024"/>
      <c r="LHH19" s="1024"/>
      <c r="LHI19" s="1024"/>
      <c r="LHJ19" s="1024"/>
      <c r="LHK19" s="1024"/>
      <c r="LHL19" s="1024"/>
      <c r="LHM19" s="1024"/>
      <c r="LHN19" s="1024"/>
      <c r="LHO19" s="1024"/>
      <c r="LHP19" s="1024"/>
      <c r="LHQ19" s="1024"/>
      <c r="LHR19" s="1024"/>
      <c r="LHS19" s="1024"/>
      <c r="LHT19" s="1024"/>
      <c r="LHU19" s="1024"/>
      <c r="LHV19" s="1024"/>
      <c r="LHW19" s="1024"/>
      <c r="LHX19" s="1024"/>
      <c r="LHY19" s="1024"/>
      <c r="LHZ19" s="1024"/>
      <c r="LIA19" s="1024"/>
      <c r="LIB19" s="1024"/>
      <c r="LIC19" s="1024"/>
      <c r="LID19" s="1024"/>
      <c r="LIE19" s="1024"/>
      <c r="LIF19" s="1024"/>
      <c r="LIG19" s="1024"/>
      <c r="LIH19" s="1024"/>
      <c r="LII19" s="1024"/>
      <c r="LIJ19" s="1024"/>
      <c r="LIK19" s="1024"/>
      <c r="LIL19" s="1024"/>
      <c r="LIM19" s="1024"/>
      <c r="LIN19" s="1024"/>
      <c r="LIO19" s="1024"/>
      <c r="LIP19" s="1024"/>
      <c r="LIQ19" s="1024"/>
      <c r="LIR19" s="1024"/>
      <c r="LIS19" s="1024"/>
      <c r="LIT19" s="1024"/>
      <c r="LIU19" s="1024"/>
      <c r="LIV19" s="1024"/>
      <c r="LIW19" s="1024"/>
      <c r="LIX19" s="1024"/>
      <c r="LIY19" s="1024"/>
      <c r="LIZ19" s="1024"/>
      <c r="LJA19" s="1024"/>
      <c r="LJB19" s="1024"/>
      <c r="LJC19" s="1024"/>
      <c r="LJD19" s="1024"/>
      <c r="LJE19" s="1024"/>
      <c r="LJF19" s="1024"/>
      <c r="LJG19" s="1024"/>
      <c r="LJH19" s="1024"/>
      <c r="LJI19" s="1024"/>
      <c r="LJJ19" s="1024"/>
      <c r="LJK19" s="1024"/>
      <c r="LJL19" s="1024"/>
      <c r="LJM19" s="1024"/>
      <c r="LJN19" s="1024"/>
      <c r="LJO19" s="1024"/>
      <c r="LJP19" s="1024"/>
      <c r="LJQ19" s="1024"/>
      <c r="LJR19" s="1024"/>
      <c r="LJS19" s="1024"/>
      <c r="LJT19" s="1024"/>
      <c r="LJU19" s="1024"/>
      <c r="LJV19" s="1024"/>
      <c r="LJW19" s="1024"/>
      <c r="LJX19" s="1024"/>
      <c r="LJY19" s="1024"/>
      <c r="LJZ19" s="1024"/>
      <c r="LKA19" s="1024"/>
      <c r="LKB19" s="1024"/>
      <c r="LKC19" s="1024"/>
      <c r="LKD19" s="1024"/>
      <c r="LKE19" s="1024"/>
      <c r="LKF19" s="1024"/>
      <c r="LKG19" s="1024"/>
      <c r="LKH19" s="1024"/>
      <c r="LKI19" s="1024"/>
      <c r="LKJ19" s="1024"/>
      <c r="LKK19" s="1024"/>
      <c r="LKL19" s="1024"/>
      <c r="LKM19" s="1024"/>
      <c r="LKN19" s="1024"/>
      <c r="LKO19" s="1024"/>
      <c r="LKP19" s="1024"/>
      <c r="LKQ19" s="1024"/>
      <c r="LKR19" s="1024"/>
      <c r="LKS19" s="1024"/>
      <c r="LKT19" s="1024"/>
      <c r="LKU19" s="1024"/>
      <c r="LKV19" s="1024"/>
      <c r="LKW19" s="1024"/>
      <c r="LKX19" s="1024"/>
      <c r="LKY19" s="1024"/>
      <c r="LKZ19" s="1024"/>
      <c r="LLA19" s="1024"/>
      <c r="LLB19" s="1024"/>
      <c r="LLC19" s="1024"/>
      <c r="LLD19" s="1024"/>
      <c r="LLE19" s="1024"/>
      <c r="LLF19" s="1024"/>
      <c r="LLG19" s="1024"/>
      <c r="LLH19" s="1024"/>
      <c r="LLI19" s="1024"/>
      <c r="LLJ19" s="1024"/>
      <c r="LLK19" s="1024"/>
      <c r="LLL19" s="1024"/>
      <c r="LLM19" s="1024"/>
      <c r="LLN19" s="1024"/>
      <c r="LLO19" s="1024"/>
      <c r="LLP19" s="1024"/>
      <c r="LLQ19" s="1024"/>
      <c r="LLR19" s="1024"/>
      <c r="LLS19" s="1024"/>
      <c r="LLT19" s="1024"/>
      <c r="LLU19" s="1024"/>
      <c r="LLV19" s="1024"/>
      <c r="LLW19" s="1024"/>
      <c r="LLX19" s="1024"/>
      <c r="LLY19" s="1024"/>
      <c r="LLZ19" s="1024"/>
      <c r="LMA19" s="1024"/>
      <c r="LMB19" s="1024"/>
      <c r="LMC19" s="1024"/>
      <c r="LMD19" s="1024"/>
      <c r="LME19" s="1024"/>
      <c r="LMF19" s="1024"/>
      <c r="LMG19" s="1024"/>
      <c r="LMH19" s="1024"/>
      <c r="LMI19" s="1024"/>
      <c r="LMJ19" s="1024"/>
      <c r="LMK19" s="1024"/>
      <c r="LML19" s="1024"/>
      <c r="LMM19" s="1024"/>
      <c r="LMN19" s="1024"/>
      <c r="LMO19" s="1024"/>
      <c r="LMP19" s="1024"/>
      <c r="LMQ19" s="1024"/>
      <c r="LMR19" s="1024"/>
      <c r="LMS19" s="1024"/>
      <c r="LMT19" s="1024"/>
      <c r="LMU19" s="1024"/>
      <c r="LMV19" s="1024"/>
      <c r="LMW19" s="1024"/>
      <c r="LMX19" s="1024"/>
      <c r="LMY19" s="1024"/>
      <c r="LMZ19" s="1024"/>
      <c r="LNA19" s="1024"/>
      <c r="LNB19" s="1024"/>
      <c r="LNC19" s="1024"/>
      <c r="LND19" s="1024"/>
      <c r="LNE19" s="1024"/>
      <c r="LNF19" s="1024"/>
      <c r="LNG19" s="1024"/>
      <c r="LNH19" s="1024"/>
      <c r="LNI19" s="1024"/>
      <c r="LNJ19" s="1024"/>
      <c r="LNK19" s="1024"/>
      <c r="LNL19" s="1024"/>
      <c r="LNM19" s="1024"/>
      <c r="LNN19" s="1024"/>
      <c r="LNO19" s="1024"/>
      <c r="LNP19" s="1024"/>
      <c r="LNQ19" s="1024"/>
      <c r="LNR19" s="1024"/>
      <c r="LNS19" s="1024"/>
      <c r="LNT19" s="1024"/>
      <c r="LNU19" s="1024"/>
      <c r="LNV19" s="1024"/>
      <c r="LNW19" s="1024"/>
      <c r="LNX19" s="1024"/>
      <c r="LNY19" s="1024"/>
      <c r="LNZ19" s="1024"/>
      <c r="LOA19" s="1024"/>
      <c r="LOB19" s="1024"/>
      <c r="LOC19" s="1024"/>
      <c r="LOD19" s="1024"/>
      <c r="LOE19" s="1024"/>
      <c r="LOF19" s="1024"/>
      <c r="LOG19" s="1024"/>
      <c r="LOH19" s="1024"/>
      <c r="LOI19" s="1024"/>
      <c r="LOJ19" s="1024"/>
      <c r="LOK19" s="1024"/>
      <c r="LOL19" s="1024"/>
      <c r="LOM19" s="1024"/>
      <c r="LON19" s="1024"/>
      <c r="LOO19" s="1024"/>
      <c r="LOP19" s="1024"/>
      <c r="LOQ19" s="1024"/>
      <c r="LOR19" s="1024"/>
      <c r="LOS19" s="1024"/>
      <c r="LOT19" s="1024"/>
      <c r="LOU19" s="1024"/>
      <c r="LOV19" s="1024"/>
      <c r="LOW19" s="1024"/>
      <c r="LOX19" s="1024"/>
      <c r="LOY19" s="1024"/>
      <c r="LOZ19" s="1024"/>
      <c r="LPA19" s="1024"/>
      <c r="LPB19" s="1024"/>
      <c r="LPC19" s="1024"/>
      <c r="LPD19" s="1024"/>
      <c r="LPE19" s="1024"/>
      <c r="LPF19" s="1024"/>
      <c r="LPG19" s="1024"/>
      <c r="LPH19" s="1024"/>
      <c r="LPI19" s="1024"/>
      <c r="LPJ19" s="1024"/>
      <c r="LPK19" s="1024"/>
      <c r="LPL19" s="1024"/>
      <c r="LPM19" s="1024"/>
      <c r="LPN19" s="1024"/>
      <c r="LPO19" s="1024"/>
      <c r="LPP19" s="1024"/>
      <c r="LPQ19" s="1024"/>
      <c r="LPR19" s="1024"/>
      <c r="LPS19" s="1024"/>
      <c r="LPT19" s="1024"/>
      <c r="LPU19" s="1024"/>
      <c r="LPV19" s="1024"/>
      <c r="LPW19" s="1024"/>
      <c r="LPX19" s="1024"/>
      <c r="LPY19" s="1024"/>
      <c r="LPZ19" s="1024"/>
      <c r="LQA19" s="1024"/>
      <c r="LQB19" s="1024"/>
      <c r="LQC19" s="1024"/>
      <c r="LQD19" s="1024"/>
      <c r="LQE19" s="1024"/>
      <c r="LQF19" s="1024"/>
      <c r="LQG19" s="1024"/>
      <c r="LQH19" s="1024"/>
      <c r="LQI19" s="1024"/>
      <c r="LQJ19" s="1024"/>
      <c r="LQK19" s="1024"/>
      <c r="LQL19" s="1024"/>
      <c r="LQM19" s="1024"/>
      <c r="LQN19" s="1024"/>
      <c r="LQO19" s="1024"/>
      <c r="LQP19" s="1024"/>
      <c r="LQQ19" s="1024"/>
      <c r="LQR19" s="1024"/>
      <c r="LQS19" s="1024"/>
      <c r="LQT19" s="1024"/>
      <c r="LQU19" s="1024"/>
      <c r="LQV19" s="1024"/>
      <c r="LQW19" s="1024"/>
      <c r="LQX19" s="1024"/>
      <c r="LQY19" s="1024"/>
      <c r="LQZ19" s="1024"/>
      <c r="LRA19" s="1024"/>
      <c r="LRB19" s="1024"/>
      <c r="LRC19" s="1024"/>
      <c r="LRD19" s="1024"/>
      <c r="LRE19" s="1024"/>
      <c r="LRF19" s="1024"/>
      <c r="LRG19" s="1024"/>
      <c r="LRH19" s="1024"/>
      <c r="LRI19" s="1024"/>
      <c r="LRJ19" s="1024"/>
      <c r="LRK19" s="1024"/>
      <c r="LRL19" s="1024"/>
      <c r="LRM19" s="1024"/>
      <c r="LRN19" s="1024"/>
      <c r="LRO19" s="1024"/>
      <c r="LRP19" s="1024"/>
      <c r="LRQ19" s="1024"/>
      <c r="LRR19" s="1024"/>
      <c r="LRS19" s="1024"/>
      <c r="LRT19" s="1024"/>
      <c r="LRU19" s="1024"/>
      <c r="LRV19" s="1024"/>
      <c r="LRW19" s="1024"/>
      <c r="LRX19" s="1024"/>
      <c r="LRY19" s="1024"/>
      <c r="LRZ19" s="1024"/>
      <c r="LSA19" s="1024"/>
      <c r="LSB19" s="1024"/>
      <c r="LSC19" s="1024"/>
      <c r="LSD19" s="1024"/>
      <c r="LSE19" s="1024"/>
      <c r="LSF19" s="1024"/>
      <c r="LSG19" s="1024"/>
      <c r="LSH19" s="1024"/>
      <c r="LSI19" s="1024"/>
      <c r="LSJ19" s="1024"/>
      <c r="LSK19" s="1024"/>
      <c r="LSL19" s="1024"/>
      <c r="LSM19" s="1024"/>
      <c r="LSN19" s="1024"/>
      <c r="LSO19" s="1024"/>
      <c r="LSP19" s="1024"/>
      <c r="LSQ19" s="1024"/>
      <c r="LSR19" s="1024"/>
      <c r="LSS19" s="1024"/>
      <c r="LST19" s="1024"/>
      <c r="LSU19" s="1024"/>
      <c r="LSV19" s="1024"/>
      <c r="LSW19" s="1024"/>
      <c r="LSX19" s="1024"/>
      <c r="LSY19" s="1024"/>
      <c r="LSZ19" s="1024"/>
      <c r="LTA19" s="1024"/>
      <c r="LTB19" s="1024"/>
      <c r="LTC19" s="1024"/>
      <c r="LTD19" s="1024"/>
      <c r="LTE19" s="1024"/>
      <c r="LTF19" s="1024"/>
      <c r="LTG19" s="1024"/>
      <c r="LTH19" s="1024"/>
      <c r="LTI19" s="1024"/>
      <c r="LTJ19" s="1024"/>
      <c r="LTK19" s="1024"/>
      <c r="LTL19" s="1024"/>
      <c r="LTM19" s="1024"/>
      <c r="LTN19" s="1024"/>
      <c r="LTO19" s="1024"/>
      <c r="LTP19" s="1024"/>
      <c r="LTQ19" s="1024"/>
      <c r="LTR19" s="1024"/>
      <c r="LTS19" s="1024"/>
      <c r="LTT19" s="1024"/>
      <c r="LTU19" s="1024"/>
      <c r="LTV19" s="1024"/>
      <c r="LTW19" s="1024"/>
      <c r="LTX19" s="1024"/>
      <c r="LTY19" s="1024"/>
      <c r="LTZ19" s="1024"/>
      <c r="LUA19" s="1024"/>
      <c r="LUB19" s="1024"/>
      <c r="LUC19" s="1024"/>
      <c r="LUD19" s="1024"/>
      <c r="LUE19" s="1024"/>
      <c r="LUF19" s="1024"/>
      <c r="LUG19" s="1024"/>
      <c r="LUH19" s="1024"/>
      <c r="LUI19" s="1024"/>
      <c r="LUJ19" s="1024"/>
      <c r="LUK19" s="1024"/>
      <c r="LUL19" s="1024"/>
      <c r="LUM19" s="1024"/>
      <c r="LUN19" s="1024"/>
      <c r="LUO19" s="1024"/>
      <c r="LUP19" s="1024"/>
      <c r="LUQ19" s="1024"/>
      <c r="LUR19" s="1024"/>
      <c r="LUS19" s="1024"/>
      <c r="LUT19" s="1024"/>
      <c r="LUU19" s="1024"/>
      <c r="LUV19" s="1024"/>
      <c r="LUW19" s="1024"/>
      <c r="LUX19" s="1024"/>
      <c r="LUY19" s="1024"/>
      <c r="LUZ19" s="1024"/>
      <c r="LVA19" s="1024"/>
      <c r="LVB19" s="1024"/>
      <c r="LVC19" s="1024"/>
      <c r="LVD19" s="1024"/>
      <c r="LVE19" s="1024"/>
      <c r="LVF19" s="1024"/>
      <c r="LVG19" s="1024"/>
      <c r="LVH19" s="1024"/>
      <c r="LVI19" s="1024"/>
      <c r="LVJ19" s="1024"/>
      <c r="LVK19" s="1024"/>
      <c r="LVL19" s="1024"/>
      <c r="LVM19" s="1024"/>
      <c r="LVN19" s="1024"/>
      <c r="LVO19" s="1024"/>
      <c r="LVP19" s="1024"/>
      <c r="LVQ19" s="1024"/>
      <c r="LVR19" s="1024"/>
      <c r="LVS19" s="1024"/>
      <c r="LVT19" s="1024"/>
      <c r="LVU19" s="1024"/>
      <c r="LVV19" s="1024"/>
      <c r="LVW19" s="1024"/>
      <c r="LVX19" s="1024"/>
      <c r="LVY19" s="1024"/>
      <c r="LVZ19" s="1024"/>
      <c r="LWA19" s="1024"/>
      <c r="LWB19" s="1024"/>
      <c r="LWC19" s="1024"/>
      <c r="LWD19" s="1024"/>
      <c r="LWE19" s="1024"/>
      <c r="LWF19" s="1024"/>
      <c r="LWG19" s="1024"/>
      <c r="LWH19" s="1024"/>
      <c r="LWI19" s="1024"/>
      <c r="LWJ19" s="1024"/>
      <c r="LWK19" s="1024"/>
      <c r="LWL19" s="1024"/>
      <c r="LWM19" s="1024"/>
      <c r="LWN19" s="1024"/>
      <c r="LWO19" s="1024"/>
      <c r="LWP19" s="1024"/>
      <c r="LWQ19" s="1024"/>
      <c r="LWR19" s="1024"/>
      <c r="LWS19" s="1024"/>
      <c r="LWT19" s="1024"/>
      <c r="LWU19" s="1024"/>
      <c r="LWV19" s="1024"/>
      <c r="LWW19" s="1024"/>
      <c r="LWX19" s="1024"/>
      <c r="LWY19" s="1024"/>
      <c r="LWZ19" s="1024"/>
      <c r="LXA19" s="1024"/>
      <c r="LXB19" s="1024"/>
      <c r="LXC19" s="1024"/>
      <c r="LXD19" s="1024"/>
      <c r="LXE19" s="1024"/>
      <c r="LXF19" s="1024"/>
      <c r="LXG19" s="1024"/>
      <c r="LXH19" s="1024"/>
      <c r="LXI19" s="1024"/>
      <c r="LXJ19" s="1024"/>
      <c r="LXK19" s="1024"/>
      <c r="LXL19" s="1024"/>
      <c r="LXM19" s="1024"/>
      <c r="LXN19" s="1024"/>
      <c r="LXO19" s="1024"/>
      <c r="LXP19" s="1024"/>
      <c r="LXQ19" s="1024"/>
      <c r="LXR19" s="1024"/>
      <c r="LXS19" s="1024"/>
      <c r="LXT19" s="1024"/>
      <c r="LXU19" s="1024"/>
      <c r="LXV19" s="1024"/>
      <c r="LXW19" s="1024"/>
      <c r="LXX19" s="1024"/>
      <c r="LXY19" s="1024"/>
      <c r="LXZ19" s="1024"/>
      <c r="LYA19" s="1024"/>
      <c r="LYB19" s="1024"/>
      <c r="LYC19" s="1024"/>
      <c r="LYD19" s="1024"/>
      <c r="LYE19" s="1024"/>
      <c r="LYF19" s="1024"/>
      <c r="LYG19" s="1024"/>
      <c r="LYH19" s="1024"/>
      <c r="LYI19" s="1024"/>
      <c r="LYJ19" s="1024"/>
      <c r="LYK19" s="1024"/>
      <c r="LYL19" s="1024"/>
      <c r="LYM19" s="1024"/>
      <c r="LYN19" s="1024"/>
      <c r="LYO19" s="1024"/>
      <c r="LYP19" s="1024"/>
      <c r="LYQ19" s="1024"/>
      <c r="LYR19" s="1024"/>
      <c r="LYS19" s="1024"/>
      <c r="LYT19" s="1024"/>
      <c r="LYU19" s="1024"/>
      <c r="LYV19" s="1024"/>
      <c r="LYW19" s="1024"/>
      <c r="LYX19" s="1024"/>
      <c r="LYY19" s="1024"/>
      <c r="LYZ19" s="1024"/>
      <c r="LZA19" s="1024"/>
      <c r="LZB19" s="1024"/>
      <c r="LZC19" s="1024"/>
      <c r="LZD19" s="1024"/>
      <c r="LZE19" s="1024"/>
      <c r="LZF19" s="1024"/>
      <c r="LZG19" s="1024"/>
      <c r="LZH19" s="1024"/>
      <c r="LZI19" s="1024"/>
      <c r="LZJ19" s="1024"/>
      <c r="LZK19" s="1024"/>
      <c r="LZL19" s="1024"/>
      <c r="LZM19" s="1024"/>
      <c r="LZN19" s="1024"/>
      <c r="LZO19" s="1024"/>
      <c r="LZP19" s="1024"/>
      <c r="LZQ19" s="1024"/>
      <c r="LZR19" s="1024"/>
      <c r="LZS19" s="1024"/>
      <c r="LZT19" s="1024"/>
      <c r="LZU19" s="1024"/>
      <c r="LZV19" s="1024"/>
      <c r="LZW19" s="1024"/>
      <c r="LZX19" s="1024"/>
      <c r="LZY19" s="1024"/>
      <c r="LZZ19" s="1024"/>
      <c r="MAA19" s="1024"/>
      <c r="MAB19" s="1024"/>
      <c r="MAC19" s="1024"/>
      <c r="MAD19" s="1024"/>
      <c r="MAE19" s="1024"/>
      <c r="MAF19" s="1024"/>
      <c r="MAG19" s="1024"/>
      <c r="MAH19" s="1024"/>
      <c r="MAI19" s="1024"/>
      <c r="MAJ19" s="1024"/>
      <c r="MAK19" s="1024"/>
      <c r="MAL19" s="1024"/>
      <c r="MAM19" s="1024"/>
      <c r="MAN19" s="1024"/>
      <c r="MAO19" s="1024"/>
      <c r="MAP19" s="1024"/>
      <c r="MAQ19" s="1024"/>
      <c r="MAR19" s="1024"/>
      <c r="MAS19" s="1024"/>
      <c r="MAT19" s="1024"/>
      <c r="MAU19" s="1024"/>
      <c r="MAV19" s="1024"/>
      <c r="MAW19" s="1024"/>
      <c r="MAX19" s="1024"/>
      <c r="MAY19" s="1024"/>
      <c r="MAZ19" s="1024"/>
      <c r="MBA19" s="1024"/>
      <c r="MBB19" s="1024"/>
      <c r="MBC19" s="1024"/>
      <c r="MBD19" s="1024"/>
      <c r="MBE19" s="1024"/>
      <c r="MBF19" s="1024"/>
      <c r="MBG19" s="1024"/>
      <c r="MBH19" s="1024"/>
      <c r="MBI19" s="1024"/>
      <c r="MBJ19" s="1024"/>
      <c r="MBK19" s="1024"/>
      <c r="MBL19" s="1024"/>
      <c r="MBM19" s="1024"/>
      <c r="MBN19" s="1024"/>
      <c r="MBO19" s="1024"/>
      <c r="MBP19" s="1024"/>
      <c r="MBQ19" s="1024"/>
      <c r="MBR19" s="1024"/>
      <c r="MBS19" s="1024"/>
      <c r="MBT19" s="1024"/>
      <c r="MBU19" s="1024"/>
      <c r="MBV19" s="1024"/>
      <c r="MBW19" s="1024"/>
      <c r="MBX19" s="1024"/>
      <c r="MBY19" s="1024"/>
      <c r="MBZ19" s="1024"/>
      <c r="MCA19" s="1024"/>
      <c r="MCB19" s="1024"/>
      <c r="MCC19" s="1024"/>
      <c r="MCD19" s="1024"/>
      <c r="MCE19" s="1024"/>
      <c r="MCF19" s="1024"/>
      <c r="MCG19" s="1024"/>
      <c r="MCH19" s="1024"/>
      <c r="MCI19" s="1024"/>
      <c r="MCJ19" s="1024"/>
      <c r="MCK19" s="1024"/>
      <c r="MCL19" s="1024"/>
      <c r="MCM19" s="1024"/>
      <c r="MCN19" s="1024"/>
      <c r="MCO19" s="1024"/>
      <c r="MCP19" s="1024"/>
      <c r="MCQ19" s="1024"/>
      <c r="MCR19" s="1024"/>
      <c r="MCS19" s="1024"/>
      <c r="MCT19" s="1024"/>
      <c r="MCU19" s="1024"/>
      <c r="MCV19" s="1024"/>
      <c r="MCW19" s="1024"/>
      <c r="MCX19" s="1024"/>
      <c r="MCY19" s="1024"/>
      <c r="MCZ19" s="1024"/>
      <c r="MDA19" s="1024"/>
      <c r="MDB19" s="1024"/>
      <c r="MDC19" s="1024"/>
      <c r="MDD19" s="1024"/>
      <c r="MDE19" s="1024"/>
      <c r="MDF19" s="1024"/>
      <c r="MDG19" s="1024"/>
      <c r="MDH19" s="1024"/>
      <c r="MDI19" s="1024"/>
      <c r="MDJ19" s="1024"/>
      <c r="MDK19" s="1024"/>
      <c r="MDL19" s="1024"/>
      <c r="MDM19" s="1024"/>
      <c r="MDN19" s="1024"/>
      <c r="MDO19" s="1024"/>
      <c r="MDP19" s="1024"/>
      <c r="MDQ19" s="1024"/>
      <c r="MDR19" s="1024"/>
      <c r="MDS19" s="1024"/>
      <c r="MDT19" s="1024"/>
      <c r="MDU19" s="1024"/>
      <c r="MDV19" s="1024"/>
      <c r="MDW19" s="1024"/>
      <c r="MDX19" s="1024"/>
      <c r="MDY19" s="1024"/>
      <c r="MDZ19" s="1024"/>
      <c r="MEA19" s="1024"/>
      <c r="MEB19" s="1024"/>
      <c r="MEC19" s="1024"/>
      <c r="MED19" s="1024"/>
      <c r="MEE19" s="1024"/>
      <c r="MEF19" s="1024"/>
      <c r="MEG19" s="1024"/>
      <c r="MEH19" s="1024"/>
      <c r="MEI19" s="1024"/>
      <c r="MEJ19" s="1024"/>
      <c r="MEK19" s="1024"/>
      <c r="MEL19" s="1024"/>
      <c r="MEM19" s="1024"/>
      <c r="MEN19" s="1024"/>
      <c r="MEO19" s="1024"/>
      <c r="MEP19" s="1024"/>
      <c r="MEQ19" s="1024"/>
      <c r="MER19" s="1024"/>
      <c r="MES19" s="1024"/>
      <c r="MET19" s="1024"/>
      <c r="MEU19" s="1024"/>
      <c r="MEV19" s="1024"/>
      <c r="MEW19" s="1024"/>
      <c r="MEX19" s="1024"/>
      <c r="MEY19" s="1024"/>
      <c r="MEZ19" s="1024"/>
      <c r="MFA19" s="1024"/>
      <c r="MFB19" s="1024"/>
      <c r="MFC19" s="1024"/>
      <c r="MFD19" s="1024"/>
      <c r="MFE19" s="1024"/>
      <c r="MFF19" s="1024"/>
      <c r="MFG19" s="1024"/>
      <c r="MFH19" s="1024"/>
      <c r="MFI19" s="1024"/>
      <c r="MFJ19" s="1024"/>
      <c r="MFK19" s="1024"/>
      <c r="MFL19" s="1024"/>
      <c r="MFM19" s="1024"/>
      <c r="MFN19" s="1024"/>
      <c r="MFO19" s="1024"/>
      <c r="MFP19" s="1024"/>
      <c r="MFQ19" s="1024"/>
      <c r="MFR19" s="1024"/>
      <c r="MFS19" s="1024"/>
      <c r="MFT19" s="1024"/>
      <c r="MFU19" s="1024"/>
      <c r="MFV19" s="1024"/>
      <c r="MFW19" s="1024"/>
      <c r="MFX19" s="1024"/>
      <c r="MFY19" s="1024"/>
      <c r="MFZ19" s="1024"/>
      <c r="MGA19" s="1024"/>
      <c r="MGB19" s="1024"/>
      <c r="MGC19" s="1024"/>
      <c r="MGD19" s="1024"/>
      <c r="MGE19" s="1024"/>
      <c r="MGF19" s="1024"/>
      <c r="MGG19" s="1024"/>
      <c r="MGH19" s="1024"/>
      <c r="MGI19" s="1024"/>
      <c r="MGJ19" s="1024"/>
      <c r="MGK19" s="1024"/>
      <c r="MGL19" s="1024"/>
      <c r="MGM19" s="1024"/>
      <c r="MGN19" s="1024"/>
      <c r="MGO19" s="1024"/>
      <c r="MGP19" s="1024"/>
      <c r="MGQ19" s="1024"/>
      <c r="MGR19" s="1024"/>
      <c r="MGS19" s="1024"/>
      <c r="MGT19" s="1024"/>
      <c r="MGU19" s="1024"/>
      <c r="MGV19" s="1024"/>
      <c r="MGW19" s="1024"/>
      <c r="MGX19" s="1024"/>
      <c r="MGY19" s="1024"/>
      <c r="MGZ19" s="1024"/>
      <c r="MHA19" s="1024"/>
      <c r="MHB19" s="1024"/>
      <c r="MHC19" s="1024"/>
      <c r="MHD19" s="1024"/>
      <c r="MHE19" s="1024"/>
      <c r="MHF19" s="1024"/>
      <c r="MHG19" s="1024"/>
      <c r="MHH19" s="1024"/>
      <c r="MHI19" s="1024"/>
      <c r="MHJ19" s="1024"/>
      <c r="MHK19" s="1024"/>
      <c r="MHL19" s="1024"/>
      <c r="MHM19" s="1024"/>
      <c r="MHN19" s="1024"/>
      <c r="MHO19" s="1024"/>
      <c r="MHP19" s="1024"/>
      <c r="MHQ19" s="1024"/>
      <c r="MHR19" s="1024"/>
      <c r="MHS19" s="1024"/>
      <c r="MHT19" s="1024"/>
      <c r="MHU19" s="1024"/>
      <c r="MHV19" s="1024"/>
      <c r="MHW19" s="1024"/>
      <c r="MHX19" s="1024"/>
      <c r="MHY19" s="1024"/>
      <c r="MHZ19" s="1024"/>
      <c r="MIA19" s="1024"/>
      <c r="MIB19" s="1024"/>
      <c r="MIC19" s="1024"/>
      <c r="MID19" s="1024"/>
      <c r="MIE19" s="1024"/>
      <c r="MIF19" s="1024"/>
      <c r="MIG19" s="1024"/>
      <c r="MIH19" s="1024"/>
      <c r="MII19" s="1024"/>
      <c r="MIJ19" s="1024"/>
      <c r="MIK19" s="1024"/>
      <c r="MIL19" s="1024"/>
      <c r="MIM19" s="1024"/>
      <c r="MIN19" s="1024"/>
      <c r="MIO19" s="1024"/>
      <c r="MIP19" s="1024"/>
      <c r="MIQ19" s="1024"/>
      <c r="MIR19" s="1024"/>
      <c r="MIS19" s="1024"/>
      <c r="MIT19" s="1024"/>
      <c r="MIU19" s="1024"/>
      <c r="MIV19" s="1024"/>
      <c r="MIW19" s="1024"/>
      <c r="MIX19" s="1024"/>
      <c r="MIY19" s="1024"/>
      <c r="MIZ19" s="1024"/>
      <c r="MJA19" s="1024"/>
      <c r="MJB19" s="1024"/>
      <c r="MJC19" s="1024"/>
      <c r="MJD19" s="1024"/>
      <c r="MJE19" s="1024"/>
      <c r="MJF19" s="1024"/>
      <c r="MJG19" s="1024"/>
      <c r="MJH19" s="1024"/>
      <c r="MJI19" s="1024"/>
      <c r="MJJ19" s="1024"/>
      <c r="MJK19" s="1024"/>
      <c r="MJL19" s="1024"/>
      <c r="MJM19" s="1024"/>
      <c r="MJN19" s="1024"/>
      <c r="MJO19" s="1024"/>
      <c r="MJP19" s="1024"/>
      <c r="MJQ19" s="1024"/>
      <c r="MJR19" s="1024"/>
      <c r="MJS19" s="1024"/>
      <c r="MJT19" s="1024"/>
      <c r="MJU19" s="1024"/>
      <c r="MJV19" s="1024"/>
      <c r="MJW19" s="1024"/>
      <c r="MJX19" s="1024"/>
      <c r="MJY19" s="1024"/>
      <c r="MJZ19" s="1024"/>
      <c r="MKA19" s="1024"/>
      <c r="MKB19" s="1024"/>
      <c r="MKC19" s="1024"/>
      <c r="MKD19" s="1024"/>
      <c r="MKE19" s="1024"/>
      <c r="MKF19" s="1024"/>
      <c r="MKG19" s="1024"/>
      <c r="MKH19" s="1024"/>
      <c r="MKI19" s="1024"/>
      <c r="MKJ19" s="1024"/>
      <c r="MKK19" s="1024"/>
      <c r="MKL19" s="1024"/>
      <c r="MKM19" s="1024"/>
      <c r="MKN19" s="1024"/>
      <c r="MKO19" s="1024"/>
      <c r="MKP19" s="1024"/>
      <c r="MKQ19" s="1024"/>
      <c r="MKR19" s="1024"/>
      <c r="MKS19" s="1024"/>
      <c r="MKT19" s="1024"/>
      <c r="MKU19" s="1024"/>
      <c r="MKV19" s="1024"/>
      <c r="MKW19" s="1024"/>
      <c r="MKX19" s="1024"/>
      <c r="MKY19" s="1024"/>
      <c r="MKZ19" s="1024"/>
      <c r="MLA19" s="1024"/>
      <c r="MLB19" s="1024"/>
      <c r="MLC19" s="1024"/>
      <c r="MLD19" s="1024"/>
      <c r="MLE19" s="1024"/>
      <c r="MLF19" s="1024"/>
      <c r="MLG19" s="1024"/>
      <c r="MLH19" s="1024"/>
      <c r="MLI19" s="1024"/>
      <c r="MLJ19" s="1024"/>
      <c r="MLK19" s="1024"/>
      <c r="MLL19" s="1024"/>
      <c r="MLM19" s="1024"/>
      <c r="MLN19" s="1024"/>
      <c r="MLO19" s="1024"/>
      <c r="MLP19" s="1024"/>
      <c r="MLQ19" s="1024"/>
      <c r="MLR19" s="1024"/>
      <c r="MLS19" s="1024"/>
      <c r="MLT19" s="1024"/>
      <c r="MLU19" s="1024"/>
      <c r="MLV19" s="1024"/>
      <c r="MLW19" s="1024"/>
      <c r="MLX19" s="1024"/>
      <c r="MLY19" s="1024"/>
      <c r="MLZ19" s="1024"/>
      <c r="MMA19" s="1024"/>
      <c r="MMB19" s="1024"/>
      <c r="MMC19" s="1024"/>
      <c r="MMD19" s="1024"/>
      <c r="MME19" s="1024"/>
      <c r="MMF19" s="1024"/>
      <c r="MMG19" s="1024"/>
      <c r="MMH19" s="1024"/>
      <c r="MMI19" s="1024"/>
      <c r="MMJ19" s="1024"/>
      <c r="MMK19" s="1024"/>
      <c r="MML19" s="1024"/>
      <c r="MMM19" s="1024"/>
      <c r="MMN19" s="1024"/>
      <c r="MMO19" s="1024"/>
      <c r="MMP19" s="1024"/>
      <c r="MMQ19" s="1024"/>
      <c r="MMR19" s="1024"/>
      <c r="MMS19" s="1024"/>
      <c r="MMT19" s="1024"/>
      <c r="MMU19" s="1024"/>
      <c r="MMV19" s="1024"/>
      <c r="MMW19" s="1024"/>
      <c r="MMX19" s="1024"/>
      <c r="MMY19" s="1024"/>
      <c r="MMZ19" s="1024"/>
      <c r="MNA19" s="1024"/>
      <c r="MNB19" s="1024"/>
      <c r="MNC19" s="1024"/>
      <c r="MND19" s="1024"/>
      <c r="MNE19" s="1024"/>
      <c r="MNF19" s="1024"/>
      <c r="MNG19" s="1024"/>
      <c r="MNH19" s="1024"/>
      <c r="MNI19" s="1024"/>
      <c r="MNJ19" s="1024"/>
      <c r="MNK19" s="1024"/>
      <c r="MNL19" s="1024"/>
      <c r="MNM19" s="1024"/>
      <c r="MNN19" s="1024"/>
      <c r="MNO19" s="1024"/>
      <c r="MNP19" s="1024"/>
      <c r="MNQ19" s="1024"/>
      <c r="MNR19" s="1024"/>
      <c r="MNS19" s="1024"/>
      <c r="MNT19" s="1024"/>
      <c r="MNU19" s="1024"/>
      <c r="MNV19" s="1024"/>
      <c r="MNW19" s="1024"/>
      <c r="MNX19" s="1024"/>
      <c r="MNY19" s="1024"/>
      <c r="MNZ19" s="1024"/>
      <c r="MOA19" s="1024"/>
      <c r="MOB19" s="1024"/>
      <c r="MOC19" s="1024"/>
      <c r="MOD19" s="1024"/>
      <c r="MOE19" s="1024"/>
      <c r="MOF19" s="1024"/>
      <c r="MOG19" s="1024"/>
      <c r="MOH19" s="1024"/>
      <c r="MOI19" s="1024"/>
      <c r="MOJ19" s="1024"/>
      <c r="MOK19" s="1024"/>
      <c r="MOL19" s="1024"/>
      <c r="MOM19" s="1024"/>
      <c r="MON19" s="1024"/>
      <c r="MOO19" s="1024"/>
      <c r="MOP19" s="1024"/>
      <c r="MOQ19" s="1024"/>
      <c r="MOR19" s="1024"/>
      <c r="MOS19" s="1024"/>
      <c r="MOT19" s="1024"/>
      <c r="MOU19" s="1024"/>
      <c r="MOV19" s="1024"/>
      <c r="MOW19" s="1024"/>
      <c r="MOX19" s="1024"/>
      <c r="MOY19" s="1024"/>
      <c r="MOZ19" s="1024"/>
      <c r="MPA19" s="1024"/>
      <c r="MPB19" s="1024"/>
      <c r="MPC19" s="1024"/>
      <c r="MPD19" s="1024"/>
      <c r="MPE19" s="1024"/>
      <c r="MPF19" s="1024"/>
      <c r="MPG19" s="1024"/>
      <c r="MPH19" s="1024"/>
      <c r="MPI19" s="1024"/>
      <c r="MPJ19" s="1024"/>
      <c r="MPK19" s="1024"/>
      <c r="MPL19" s="1024"/>
      <c r="MPM19" s="1024"/>
      <c r="MPN19" s="1024"/>
      <c r="MPO19" s="1024"/>
      <c r="MPP19" s="1024"/>
      <c r="MPQ19" s="1024"/>
      <c r="MPR19" s="1024"/>
      <c r="MPS19" s="1024"/>
      <c r="MPT19" s="1024"/>
      <c r="MPU19" s="1024"/>
      <c r="MPV19" s="1024"/>
      <c r="MPW19" s="1024"/>
      <c r="MPX19" s="1024"/>
      <c r="MPY19" s="1024"/>
      <c r="MPZ19" s="1024"/>
      <c r="MQA19" s="1024"/>
      <c r="MQB19" s="1024"/>
      <c r="MQC19" s="1024"/>
      <c r="MQD19" s="1024"/>
      <c r="MQE19" s="1024"/>
      <c r="MQF19" s="1024"/>
      <c r="MQG19" s="1024"/>
      <c r="MQH19" s="1024"/>
      <c r="MQI19" s="1024"/>
      <c r="MQJ19" s="1024"/>
      <c r="MQK19" s="1024"/>
      <c r="MQL19" s="1024"/>
      <c r="MQM19" s="1024"/>
      <c r="MQN19" s="1024"/>
      <c r="MQO19" s="1024"/>
      <c r="MQP19" s="1024"/>
      <c r="MQQ19" s="1024"/>
      <c r="MQR19" s="1024"/>
      <c r="MQS19" s="1024"/>
      <c r="MQT19" s="1024"/>
      <c r="MQU19" s="1024"/>
      <c r="MQV19" s="1024"/>
      <c r="MQW19" s="1024"/>
      <c r="MQX19" s="1024"/>
      <c r="MQY19" s="1024"/>
      <c r="MQZ19" s="1024"/>
      <c r="MRA19" s="1024"/>
      <c r="MRB19" s="1024"/>
      <c r="MRC19" s="1024"/>
      <c r="MRD19" s="1024"/>
      <c r="MRE19" s="1024"/>
      <c r="MRF19" s="1024"/>
      <c r="MRG19" s="1024"/>
      <c r="MRH19" s="1024"/>
      <c r="MRI19" s="1024"/>
      <c r="MRJ19" s="1024"/>
      <c r="MRK19" s="1024"/>
      <c r="MRL19" s="1024"/>
      <c r="MRM19" s="1024"/>
      <c r="MRN19" s="1024"/>
      <c r="MRO19" s="1024"/>
      <c r="MRP19" s="1024"/>
      <c r="MRQ19" s="1024"/>
      <c r="MRR19" s="1024"/>
      <c r="MRS19" s="1024"/>
      <c r="MRT19" s="1024"/>
      <c r="MRU19" s="1024"/>
      <c r="MRV19" s="1024"/>
      <c r="MRW19" s="1024"/>
      <c r="MRX19" s="1024"/>
      <c r="MRY19" s="1024"/>
      <c r="MRZ19" s="1024"/>
      <c r="MSA19" s="1024"/>
      <c r="MSB19" s="1024"/>
      <c r="MSC19" s="1024"/>
      <c r="MSD19" s="1024"/>
      <c r="MSE19" s="1024"/>
      <c r="MSF19" s="1024"/>
      <c r="MSG19" s="1024"/>
      <c r="MSH19" s="1024"/>
      <c r="MSI19" s="1024"/>
      <c r="MSJ19" s="1024"/>
      <c r="MSK19" s="1024"/>
      <c r="MSL19" s="1024"/>
      <c r="MSM19" s="1024"/>
      <c r="MSN19" s="1024"/>
      <c r="MSO19" s="1024"/>
      <c r="MSP19" s="1024"/>
      <c r="MSQ19" s="1024"/>
      <c r="MSR19" s="1024"/>
      <c r="MSS19" s="1024"/>
      <c r="MST19" s="1024"/>
      <c r="MSU19" s="1024"/>
      <c r="MSV19" s="1024"/>
      <c r="MSW19" s="1024"/>
      <c r="MSX19" s="1024"/>
      <c r="MSY19" s="1024"/>
      <c r="MSZ19" s="1024"/>
      <c r="MTA19" s="1024"/>
      <c r="MTB19" s="1024"/>
      <c r="MTC19" s="1024"/>
      <c r="MTD19" s="1024"/>
      <c r="MTE19" s="1024"/>
      <c r="MTF19" s="1024"/>
      <c r="MTG19" s="1024"/>
      <c r="MTH19" s="1024"/>
      <c r="MTI19" s="1024"/>
      <c r="MTJ19" s="1024"/>
      <c r="MTK19" s="1024"/>
      <c r="MTL19" s="1024"/>
      <c r="MTM19" s="1024"/>
      <c r="MTN19" s="1024"/>
      <c r="MTO19" s="1024"/>
      <c r="MTP19" s="1024"/>
      <c r="MTQ19" s="1024"/>
      <c r="MTR19" s="1024"/>
      <c r="MTS19" s="1024"/>
      <c r="MTT19" s="1024"/>
      <c r="MTU19" s="1024"/>
      <c r="MTV19" s="1024"/>
      <c r="MTW19" s="1024"/>
      <c r="MTX19" s="1024"/>
      <c r="MTY19" s="1024"/>
      <c r="MTZ19" s="1024"/>
      <c r="MUA19" s="1024"/>
      <c r="MUB19" s="1024"/>
      <c r="MUC19" s="1024"/>
      <c r="MUD19" s="1024"/>
      <c r="MUE19" s="1024"/>
      <c r="MUF19" s="1024"/>
      <c r="MUG19" s="1024"/>
      <c r="MUH19" s="1024"/>
      <c r="MUI19" s="1024"/>
      <c r="MUJ19" s="1024"/>
      <c r="MUK19" s="1024"/>
      <c r="MUL19" s="1024"/>
      <c r="MUM19" s="1024"/>
      <c r="MUN19" s="1024"/>
      <c r="MUO19" s="1024"/>
      <c r="MUP19" s="1024"/>
      <c r="MUQ19" s="1024"/>
      <c r="MUR19" s="1024"/>
      <c r="MUS19" s="1024"/>
      <c r="MUT19" s="1024"/>
      <c r="MUU19" s="1024"/>
      <c r="MUV19" s="1024"/>
      <c r="MUW19" s="1024"/>
      <c r="MUX19" s="1024"/>
      <c r="MUY19" s="1024"/>
      <c r="MUZ19" s="1024"/>
      <c r="MVA19" s="1024"/>
      <c r="MVB19" s="1024"/>
      <c r="MVC19" s="1024"/>
      <c r="MVD19" s="1024"/>
      <c r="MVE19" s="1024"/>
      <c r="MVF19" s="1024"/>
      <c r="MVG19" s="1024"/>
      <c r="MVH19" s="1024"/>
      <c r="MVI19" s="1024"/>
      <c r="MVJ19" s="1024"/>
      <c r="MVK19" s="1024"/>
      <c r="MVL19" s="1024"/>
      <c r="MVM19" s="1024"/>
      <c r="MVN19" s="1024"/>
      <c r="MVO19" s="1024"/>
      <c r="MVP19" s="1024"/>
      <c r="MVQ19" s="1024"/>
      <c r="MVR19" s="1024"/>
      <c r="MVS19" s="1024"/>
      <c r="MVT19" s="1024"/>
      <c r="MVU19" s="1024"/>
      <c r="MVV19" s="1024"/>
      <c r="MVW19" s="1024"/>
      <c r="MVX19" s="1024"/>
      <c r="MVY19" s="1024"/>
      <c r="MVZ19" s="1024"/>
      <c r="MWA19" s="1024"/>
      <c r="MWB19" s="1024"/>
      <c r="MWC19" s="1024"/>
      <c r="MWD19" s="1024"/>
      <c r="MWE19" s="1024"/>
      <c r="MWF19" s="1024"/>
      <c r="MWG19" s="1024"/>
      <c r="MWH19" s="1024"/>
      <c r="MWI19" s="1024"/>
      <c r="MWJ19" s="1024"/>
      <c r="MWK19" s="1024"/>
      <c r="MWL19" s="1024"/>
      <c r="MWM19" s="1024"/>
      <c r="MWN19" s="1024"/>
      <c r="MWO19" s="1024"/>
      <c r="MWP19" s="1024"/>
      <c r="MWQ19" s="1024"/>
      <c r="MWR19" s="1024"/>
      <c r="MWS19" s="1024"/>
      <c r="MWT19" s="1024"/>
      <c r="MWU19" s="1024"/>
      <c r="MWV19" s="1024"/>
      <c r="MWW19" s="1024"/>
      <c r="MWX19" s="1024"/>
      <c r="MWY19" s="1024"/>
      <c r="MWZ19" s="1024"/>
      <c r="MXA19" s="1024"/>
      <c r="MXB19" s="1024"/>
      <c r="MXC19" s="1024"/>
      <c r="MXD19" s="1024"/>
      <c r="MXE19" s="1024"/>
      <c r="MXF19" s="1024"/>
      <c r="MXG19" s="1024"/>
      <c r="MXH19" s="1024"/>
      <c r="MXI19" s="1024"/>
      <c r="MXJ19" s="1024"/>
      <c r="MXK19" s="1024"/>
      <c r="MXL19" s="1024"/>
      <c r="MXM19" s="1024"/>
      <c r="MXN19" s="1024"/>
      <c r="MXO19" s="1024"/>
      <c r="MXP19" s="1024"/>
      <c r="MXQ19" s="1024"/>
      <c r="MXR19" s="1024"/>
      <c r="MXS19" s="1024"/>
      <c r="MXT19" s="1024"/>
      <c r="MXU19" s="1024"/>
      <c r="MXV19" s="1024"/>
      <c r="MXW19" s="1024"/>
      <c r="MXX19" s="1024"/>
      <c r="MXY19" s="1024"/>
      <c r="MXZ19" s="1024"/>
      <c r="MYA19" s="1024"/>
      <c r="MYB19" s="1024"/>
      <c r="MYC19" s="1024"/>
      <c r="MYD19" s="1024"/>
      <c r="MYE19" s="1024"/>
      <c r="MYF19" s="1024"/>
      <c r="MYG19" s="1024"/>
      <c r="MYH19" s="1024"/>
      <c r="MYI19" s="1024"/>
      <c r="MYJ19" s="1024"/>
      <c r="MYK19" s="1024"/>
      <c r="MYL19" s="1024"/>
      <c r="MYM19" s="1024"/>
      <c r="MYN19" s="1024"/>
      <c r="MYO19" s="1024"/>
      <c r="MYP19" s="1024"/>
      <c r="MYQ19" s="1024"/>
      <c r="MYR19" s="1024"/>
      <c r="MYS19" s="1024"/>
      <c r="MYT19" s="1024"/>
      <c r="MYU19" s="1024"/>
      <c r="MYV19" s="1024"/>
      <c r="MYW19" s="1024"/>
      <c r="MYX19" s="1024"/>
      <c r="MYY19" s="1024"/>
      <c r="MYZ19" s="1024"/>
      <c r="MZA19" s="1024"/>
      <c r="MZB19" s="1024"/>
      <c r="MZC19" s="1024"/>
      <c r="MZD19" s="1024"/>
      <c r="MZE19" s="1024"/>
      <c r="MZF19" s="1024"/>
      <c r="MZG19" s="1024"/>
      <c r="MZH19" s="1024"/>
      <c r="MZI19" s="1024"/>
      <c r="MZJ19" s="1024"/>
      <c r="MZK19" s="1024"/>
      <c r="MZL19" s="1024"/>
      <c r="MZM19" s="1024"/>
      <c r="MZN19" s="1024"/>
      <c r="MZO19" s="1024"/>
      <c r="MZP19" s="1024"/>
      <c r="MZQ19" s="1024"/>
      <c r="MZR19" s="1024"/>
      <c r="MZS19" s="1024"/>
      <c r="MZT19" s="1024"/>
      <c r="MZU19" s="1024"/>
      <c r="MZV19" s="1024"/>
      <c r="MZW19" s="1024"/>
      <c r="MZX19" s="1024"/>
      <c r="MZY19" s="1024"/>
      <c r="MZZ19" s="1024"/>
      <c r="NAA19" s="1024"/>
      <c r="NAB19" s="1024"/>
      <c r="NAC19" s="1024"/>
      <c r="NAD19" s="1024"/>
      <c r="NAE19" s="1024"/>
      <c r="NAF19" s="1024"/>
      <c r="NAG19" s="1024"/>
      <c r="NAH19" s="1024"/>
      <c r="NAI19" s="1024"/>
      <c r="NAJ19" s="1024"/>
      <c r="NAK19" s="1024"/>
      <c r="NAL19" s="1024"/>
      <c r="NAM19" s="1024"/>
      <c r="NAN19" s="1024"/>
      <c r="NAO19" s="1024"/>
      <c r="NAP19" s="1024"/>
      <c r="NAQ19" s="1024"/>
      <c r="NAR19" s="1024"/>
      <c r="NAS19" s="1024"/>
      <c r="NAT19" s="1024"/>
      <c r="NAU19" s="1024"/>
      <c r="NAV19" s="1024"/>
      <c r="NAW19" s="1024"/>
      <c r="NAX19" s="1024"/>
      <c r="NAY19" s="1024"/>
      <c r="NAZ19" s="1024"/>
      <c r="NBA19" s="1024"/>
      <c r="NBB19" s="1024"/>
      <c r="NBC19" s="1024"/>
      <c r="NBD19" s="1024"/>
      <c r="NBE19" s="1024"/>
      <c r="NBF19" s="1024"/>
      <c r="NBG19" s="1024"/>
      <c r="NBH19" s="1024"/>
      <c r="NBI19" s="1024"/>
      <c r="NBJ19" s="1024"/>
      <c r="NBK19" s="1024"/>
      <c r="NBL19" s="1024"/>
      <c r="NBM19" s="1024"/>
      <c r="NBN19" s="1024"/>
      <c r="NBO19" s="1024"/>
      <c r="NBP19" s="1024"/>
      <c r="NBQ19" s="1024"/>
      <c r="NBR19" s="1024"/>
      <c r="NBS19" s="1024"/>
      <c r="NBT19" s="1024"/>
      <c r="NBU19" s="1024"/>
      <c r="NBV19" s="1024"/>
      <c r="NBW19" s="1024"/>
      <c r="NBX19" s="1024"/>
      <c r="NBY19" s="1024"/>
      <c r="NBZ19" s="1024"/>
      <c r="NCA19" s="1024"/>
      <c r="NCB19" s="1024"/>
      <c r="NCC19" s="1024"/>
      <c r="NCD19" s="1024"/>
      <c r="NCE19" s="1024"/>
      <c r="NCF19" s="1024"/>
      <c r="NCG19" s="1024"/>
      <c r="NCH19" s="1024"/>
      <c r="NCI19" s="1024"/>
      <c r="NCJ19" s="1024"/>
      <c r="NCK19" s="1024"/>
      <c r="NCL19" s="1024"/>
      <c r="NCM19" s="1024"/>
      <c r="NCN19" s="1024"/>
      <c r="NCO19" s="1024"/>
      <c r="NCP19" s="1024"/>
      <c r="NCQ19" s="1024"/>
      <c r="NCR19" s="1024"/>
      <c r="NCS19" s="1024"/>
      <c r="NCT19" s="1024"/>
      <c r="NCU19" s="1024"/>
      <c r="NCV19" s="1024"/>
      <c r="NCW19" s="1024"/>
      <c r="NCX19" s="1024"/>
      <c r="NCY19" s="1024"/>
      <c r="NCZ19" s="1024"/>
      <c r="NDA19" s="1024"/>
      <c r="NDB19" s="1024"/>
      <c r="NDC19" s="1024"/>
      <c r="NDD19" s="1024"/>
      <c r="NDE19" s="1024"/>
      <c r="NDF19" s="1024"/>
      <c r="NDG19" s="1024"/>
      <c r="NDH19" s="1024"/>
      <c r="NDI19" s="1024"/>
      <c r="NDJ19" s="1024"/>
      <c r="NDK19" s="1024"/>
      <c r="NDL19" s="1024"/>
      <c r="NDM19" s="1024"/>
      <c r="NDN19" s="1024"/>
      <c r="NDO19" s="1024"/>
      <c r="NDP19" s="1024"/>
      <c r="NDQ19" s="1024"/>
      <c r="NDR19" s="1024"/>
      <c r="NDS19" s="1024"/>
      <c r="NDT19" s="1024"/>
      <c r="NDU19" s="1024"/>
      <c r="NDV19" s="1024"/>
      <c r="NDW19" s="1024"/>
      <c r="NDX19" s="1024"/>
      <c r="NDY19" s="1024"/>
      <c r="NDZ19" s="1024"/>
      <c r="NEA19" s="1024"/>
      <c r="NEB19" s="1024"/>
      <c r="NEC19" s="1024"/>
      <c r="NED19" s="1024"/>
      <c r="NEE19" s="1024"/>
      <c r="NEF19" s="1024"/>
      <c r="NEG19" s="1024"/>
      <c r="NEH19" s="1024"/>
      <c r="NEI19" s="1024"/>
      <c r="NEJ19" s="1024"/>
      <c r="NEK19" s="1024"/>
      <c r="NEL19" s="1024"/>
      <c r="NEM19" s="1024"/>
      <c r="NEN19" s="1024"/>
      <c r="NEO19" s="1024"/>
      <c r="NEP19" s="1024"/>
      <c r="NEQ19" s="1024"/>
      <c r="NER19" s="1024"/>
      <c r="NES19" s="1024"/>
      <c r="NET19" s="1024"/>
      <c r="NEU19" s="1024"/>
      <c r="NEV19" s="1024"/>
      <c r="NEW19" s="1024"/>
      <c r="NEX19" s="1024"/>
      <c r="NEY19" s="1024"/>
      <c r="NEZ19" s="1024"/>
      <c r="NFA19" s="1024"/>
      <c r="NFB19" s="1024"/>
      <c r="NFC19" s="1024"/>
      <c r="NFD19" s="1024"/>
      <c r="NFE19" s="1024"/>
      <c r="NFF19" s="1024"/>
      <c r="NFG19" s="1024"/>
      <c r="NFH19" s="1024"/>
      <c r="NFI19" s="1024"/>
      <c r="NFJ19" s="1024"/>
      <c r="NFK19" s="1024"/>
      <c r="NFL19" s="1024"/>
      <c r="NFM19" s="1024"/>
      <c r="NFN19" s="1024"/>
      <c r="NFO19" s="1024"/>
      <c r="NFP19" s="1024"/>
      <c r="NFQ19" s="1024"/>
      <c r="NFR19" s="1024"/>
      <c r="NFS19" s="1024"/>
      <c r="NFT19" s="1024"/>
      <c r="NFU19" s="1024"/>
      <c r="NFV19" s="1024"/>
      <c r="NFW19" s="1024"/>
      <c r="NFX19" s="1024"/>
      <c r="NFY19" s="1024"/>
      <c r="NFZ19" s="1024"/>
      <c r="NGA19" s="1024"/>
      <c r="NGB19" s="1024"/>
      <c r="NGC19" s="1024"/>
      <c r="NGD19" s="1024"/>
      <c r="NGE19" s="1024"/>
      <c r="NGF19" s="1024"/>
      <c r="NGG19" s="1024"/>
      <c r="NGH19" s="1024"/>
      <c r="NGI19" s="1024"/>
      <c r="NGJ19" s="1024"/>
      <c r="NGK19" s="1024"/>
      <c r="NGL19" s="1024"/>
      <c r="NGM19" s="1024"/>
      <c r="NGN19" s="1024"/>
      <c r="NGO19" s="1024"/>
      <c r="NGP19" s="1024"/>
      <c r="NGQ19" s="1024"/>
      <c r="NGR19" s="1024"/>
      <c r="NGS19" s="1024"/>
      <c r="NGT19" s="1024"/>
      <c r="NGU19" s="1024"/>
      <c r="NGV19" s="1024"/>
      <c r="NGW19" s="1024"/>
      <c r="NGX19" s="1024"/>
      <c r="NGY19" s="1024"/>
      <c r="NGZ19" s="1024"/>
      <c r="NHA19" s="1024"/>
      <c r="NHB19" s="1024"/>
      <c r="NHC19" s="1024"/>
      <c r="NHD19" s="1024"/>
      <c r="NHE19" s="1024"/>
      <c r="NHF19" s="1024"/>
      <c r="NHG19" s="1024"/>
      <c r="NHH19" s="1024"/>
      <c r="NHI19" s="1024"/>
      <c r="NHJ19" s="1024"/>
      <c r="NHK19" s="1024"/>
      <c r="NHL19" s="1024"/>
      <c r="NHM19" s="1024"/>
      <c r="NHN19" s="1024"/>
      <c r="NHO19" s="1024"/>
      <c r="NHP19" s="1024"/>
      <c r="NHQ19" s="1024"/>
      <c r="NHR19" s="1024"/>
      <c r="NHS19" s="1024"/>
      <c r="NHT19" s="1024"/>
      <c r="NHU19" s="1024"/>
      <c r="NHV19" s="1024"/>
      <c r="NHW19" s="1024"/>
      <c r="NHX19" s="1024"/>
      <c r="NHY19" s="1024"/>
      <c r="NHZ19" s="1024"/>
      <c r="NIA19" s="1024"/>
      <c r="NIB19" s="1024"/>
      <c r="NIC19" s="1024"/>
      <c r="NID19" s="1024"/>
      <c r="NIE19" s="1024"/>
      <c r="NIF19" s="1024"/>
      <c r="NIG19" s="1024"/>
      <c r="NIH19" s="1024"/>
      <c r="NII19" s="1024"/>
      <c r="NIJ19" s="1024"/>
      <c r="NIK19" s="1024"/>
      <c r="NIL19" s="1024"/>
      <c r="NIM19" s="1024"/>
      <c r="NIN19" s="1024"/>
      <c r="NIO19" s="1024"/>
      <c r="NIP19" s="1024"/>
      <c r="NIQ19" s="1024"/>
      <c r="NIR19" s="1024"/>
      <c r="NIS19" s="1024"/>
      <c r="NIT19" s="1024"/>
      <c r="NIU19" s="1024"/>
      <c r="NIV19" s="1024"/>
      <c r="NIW19" s="1024"/>
      <c r="NIX19" s="1024"/>
      <c r="NIY19" s="1024"/>
      <c r="NIZ19" s="1024"/>
      <c r="NJA19" s="1024"/>
      <c r="NJB19" s="1024"/>
      <c r="NJC19" s="1024"/>
      <c r="NJD19" s="1024"/>
      <c r="NJE19" s="1024"/>
      <c r="NJF19" s="1024"/>
      <c r="NJG19" s="1024"/>
      <c r="NJH19" s="1024"/>
      <c r="NJI19" s="1024"/>
      <c r="NJJ19" s="1024"/>
      <c r="NJK19" s="1024"/>
      <c r="NJL19" s="1024"/>
      <c r="NJM19" s="1024"/>
      <c r="NJN19" s="1024"/>
      <c r="NJO19" s="1024"/>
      <c r="NJP19" s="1024"/>
      <c r="NJQ19" s="1024"/>
      <c r="NJR19" s="1024"/>
      <c r="NJS19" s="1024"/>
      <c r="NJT19" s="1024"/>
      <c r="NJU19" s="1024"/>
      <c r="NJV19" s="1024"/>
      <c r="NJW19" s="1024"/>
      <c r="NJX19" s="1024"/>
      <c r="NJY19" s="1024"/>
      <c r="NJZ19" s="1024"/>
      <c r="NKA19" s="1024"/>
      <c r="NKB19" s="1024"/>
      <c r="NKC19" s="1024"/>
      <c r="NKD19" s="1024"/>
      <c r="NKE19" s="1024"/>
      <c r="NKF19" s="1024"/>
      <c r="NKG19" s="1024"/>
      <c r="NKH19" s="1024"/>
      <c r="NKI19" s="1024"/>
      <c r="NKJ19" s="1024"/>
      <c r="NKK19" s="1024"/>
      <c r="NKL19" s="1024"/>
      <c r="NKM19" s="1024"/>
      <c r="NKN19" s="1024"/>
      <c r="NKO19" s="1024"/>
      <c r="NKP19" s="1024"/>
      <c r="NKQ19" s="1024"/>
      <c r="NKR19" s="1024"/>
      <c r="NKS19" s="1024"/>
      <c r="NKT19" s="1024"/>
      <c r="NKU19" s="1024"/>
      <c r="NKV19" s="1024"/>
      <c r="NKW19" s="1024"/>
      <c r="NKX19" s="1024"/>
      <c r="NKY19" s="1024"/>
      <c r="NKZ19" s="1024"/>
      <c r="NLA19" s="1024"/>
      <c r="NLB19" s="1024"/>
      <c r="NLC19" s="1024"/>
      <c r="NLD19" s="1024"/>
      <c r="NLE19" s="1024"/>
      <c r="NLF19" s="1024"/>
      <c r="NLG19" s="1024"/>
      <c r="NLH19" s="1024"/>
      <c r="NLI19" s="1024"/>
      <c r="NLJ19" s="1024"/>
      <c r="NLK19" s="1024"/>
      <c r="NLL19" s="1024"/>
      <c r="NLM19" s="1024"/>
      <c r="NLN19" s="1024"/>
      <c r="NLO19" s="1024"/>
      <c r="NLP19" s="1024"/>
      <c r="NLQ19" s="1024"/>
      <c r="NLR19" s="1024"/>
      <c r="NLS19" s="1024"/>
      <c r="NLT19" s="1024"/>
      <c r="NLU19" s="1024"/>
      <c r="NLV19" s="1024"/>
      <c r="NLW19" s="1024"/>
      <c r="NLX19" s="1024"/>
      <c r="NLY19" s="1024"/>
      <c r="NLZ19" s="1024"/>
      <c r="NMA19" s="1024"/>
      <c r="NMB19" s="1024"/>
      <c r="NMC19" s="1024"/>
      <c r="NMD19" s="1024"/>
      <c r="NME19" s="1024"/>
      <c r="NMF19" s="1024"/>
      <c r="NMG19" s="1024"/>
      <c r="NMH19" s="1024"/>
      <c r="NMI19" s="1024"/>
      <c r="NMJ19" s="1024"/>
      <c r="NMK19" s="1024"/>
      <c r="NML19" s="1024"/>
      <c r="NMM19" s="1024"/>
      <c r="NMN19" s="1024"/>
      <c r="NMO19" s="1024"/>
      <c r="NMP19" s="1024"/>
      <c r="NMQ19" s="1024"/>
      <c r="NMR19" s="1024"/>
      <c r="NMS19" s="1024"/>
      <c r="NMT19" s="1024"/>
      <c r="NMU19" s="1024"/>
      <c r="NMV19" s="1024"/>
      <c r="NMW19" s="1024"/>
      <c r="NMX19" s="1024"/>
      <c r="NMY19" s="1024"/>
      <c r="NMZ19" s="1024"/>
      <c r="NNA19" s="1024"/>
      <c r="NNB19" s="1024"/>
      <c r="NNC19" s="1024"/>
      <c r="NND19" s="1024"/>
      <c r="NNE19" s="1024"/>
      <c r="NNF19" s="1024"/>
      <c r="NNG19" s="1024"/>
      <c r="NNH19" s="1024"/>
      <c r="NNI19" s="1024"/>
      <c r="NNJ19" s="1024"/>
      <c r="NNK19" s="1024"/>
      <c r="NNL19" s="1024"/>
      <c r="NNM19" s="1024"/>
      <c r="NNN19" s="1024"/>
      <c r="NNO19" s="1024"/>
      <c r="NNP19" s="1024"/>
      <c r="NNQ19" s="1024"/>
      <c r="NNR19" s="1024"/>
      <c r="NNS19" s="1024"/>
      <c r="NNT19" s="1024"/>
      <c r="NNU19" s="1024"/>
      <c r="NNV19" s="1024"/>
      <c r="NNW19" s="1024"/>
      <c r="NNX19" s="1024"/>
      <c r="NNY19" s="1024"/>
      <c r="NNZ19" s="1024"/>
      <c r="NOA19" s="1024"/>
      <c r="NOB19" s="1024"/>
      <c r="NOC19" s="1024"/>
      <c r="NOD19" s="1024"/>
      <c r="NOE19" s="1024"/>
      <c r="NOF19" s="1024"/>
      <c r="NOG19" s="1024"/>
      <c r="NOH19" s="1024"/>
      <c r="NOI19" s="1024"/>
      <c r="NOJ19" s="1024"/>
      <c r="NOK19" s="1024"/>
      <c r="NOL19" s="1024"/>
      <c r="NOM19" s="1024"/>
      <c r="NON19" s="1024"/>
      <c r="NOO19" s="1024"/>
      <c r="NOP19" s="1024"/>
      <c r="NOQ19" s="1024"/>
      <c r="NOR19" s="1024"/>
      <c r="NOS19" s="1024"/>
      <c r="NOT19" s="1024"/>
      <c r="NOU19" s="1024"/>
      <c r="NOV19" s="1024"/>
      <c r="NOW19" s="1024"/>
      <c r="NOX19" s="1024"/>
      <c r="NOY19" s="1024"/>
      <c r="NOZ19" s="1024"/>
      <c r="NPA19" s="1024"/>
      <c r="NPB19" s="1024"/>
      <c r="NPC19" s="1024"/>
      <c r="NPD19" s="1024"/>
      <c r="NPE19" s="1024"/>
      <c r="NPF19" s="1024"/>
      <c r="NPG19" s="1024"/>
      <c r="NPH19" s="1024"/>
      <c r="NPI19" s="1024"/>
      <c r="NPJ19" s="1024"/>
      <c r="NPK19" s="1024"/>
      <c r="NPL19" s="1024"/>
      <c r="NPM19" s="1024"/>
      <c r="NPN19" s="1024"/>
      <c r="NPO19" s="1024"/>
      <c r="NPP19" s="1024"/>
      <c r="NPQ19" s="1024"/>
      <c r="NPR19" s="1024"/>
      <c r="NPS19" s="1024"/>
      <c r="NPT19" s="1024"/>
      <c r="NPU19" s="1024"/>
      <c r="NPV19" s="1024"/>
      <c r="NPW19" s="1024"/>
      <c r="NPX19" s="1024"/>
      <c r="NPY19" s="1024"/>
      <c r="NPZ19" s="1024"/>
      <c r="NQA19" s="1024"/>
      <c r="NQB19" s="1024"/>
      <c r="NQC19" s="1024"/>
      <c r="NQD19" s="1024"/>
      <c r="NQE19" s="1024"/>
      <c r="NQF19" s="1024"/>
      <c r="NQG19" s="1024"/>
      <c r="NQH19" s="1024"/>
      <c r="NQI19" s="1024"/>
      <c r="NQJ19" s="1024"/>
      <c r="NQK19" s="1024"/>
      <c r="NQL19" s="1024"/>
      <c r="NQM19" s="1024"/>
      <c r="NQN19" s="1024"/>
      <c r="NQO19" s="1024"/>
      <c r="NQP19" s="1024"/>
      <c r="NQQ19" s="1024"/>
      <c r="NQR19" s="1024"/>
      <c r="NQS19" s="1024"/>
      <c r="NQT19" s="1024"/>
      <c r="NQU19" s="1024"/>
      <c r="NQV19" s="1024"/>
      <c r="NQW19" s="1024"/>
      <c r="NQX19" s="1024"/>
      <c r="NQY19" s="1024"/>
      <c r="NQZ19" s="1024"/>
      <c r="NRA19" s="1024"/>
      <c r="NRB19" s="1024"/>
      <c r="NRC19" s="1024"/>
      <c r="NRD19" s="1024"/>
      <c r="NRE19" s="1024"/>
      <c r="NRF19" s="1024"/>
      <c r="NRG19" s="1024"/>
      <c r="NRH19" s="1024"/>
      <c r="NRI19" s="1024"/>
      <c r="NRJ19" s="1024"/>
      <c r="NRK19" s="1024"/>
      <c r="NRL19" s="1024"/>
      <c r="NRM19" s="1024"/>
      <c r="NRN19" s="1024"/>
      <c r="NRO19" s="1024"/>
      <c r="NRP19" s="1024"/>
      <c r="NRQ19" s="1024"/>
      <c r="NRR19" s="1024"/>
      <c r="NRS19" s="1024"/>
      <c r="NRT19" s="1024"/>
      <c r="NRU19" s="1024"/>
      <c r="NRV19" s="1024"/>
      <c r="NRW19" s="1024"/>
      <c r="NRX19" s="1024"/>
      <c r="NRY19" s="1024"/>
      <c r="NRZ19" s="1024"/>
      <c r="NSA19" s="1024"/>
      <c r="NSB19" s="1024"/>
      <c r="NSC19" s="1024"/>
      <c r="NSD19" s="1024"/>
      <c r="NSE19" s="1024"/>
      <c r="NSF19" s="1024"/>
      <c r="NSG19" s="1024"/>
      <c r="NSH19" s="1024"/>
      <c r="NSI19" s="1024"/>
      <c r="NSJ19" s="1024"/>
      <c r="NSK19" s="1024"/>
      <c r="NSL19" s="1024"/>
      <c r="NSM19" s="1024"/>
      <c r="NSN19" s="1024"/>
      <c r="NSO19" s="1024"/>
      <c r="NSP19" s="1024"/>
      <c r="NSQ19" s="1024"/>
      <c r="NSR19" s="1024"/>
      <c r="NSS19" s="1024"/>
      <c r="NST19" s="1024"/>
      <c r="NSU19" s="1024"/>
      <c r="NSV19" s="1024"/>
      <c r="NSW19" s="1024"/>
      <c r="NSX19" s="1024"/>
      <c r="NSY19" s="1024"/>
      <c r="NSZ19" s="1024"/>
      <c r="NTA19" s="1024"/>
      <c r="NTB19" s="1024"/>
      <c r="NTC19" s="1024"/>
      <c r="NTD19" s="1024"/>
      <c r="NTE19" s="1024"/>
      <c r="NTF19" s="1024"/>
      <c r="NTG19" s="1024"/>
      <c r="NTH19" s="1024"/>
      <c r="NTI19" s="1024"/>
      <c r="NTJ19" s="1024"/>
      <c r="NTK19" s="1024"/>
      <c r="NTL19" s="1024"/>
      <c r="NTM19" s="1024"/>
      <c r="NTN19" s="1024"/>
      <c r="NTO19" s="1024"/>
      <c r="NTP19" s="1024"/>
      <c r="NTQ19" s="1024"/>
      <c r="NTR19" s="1024"/>
      <c r="NTS19" s="1024"/>
      <c r="NTT19" s="1024"/>
      <c r="NTU19" s="1024"/>
      <c r="NTV19" s="1024"/>
      <c r="NTW19" s="1024"/>
      <c r="NTX19" s="1024"/>
      <c r="NTY19" s="1024"/>
      <c r="NTZ19" s="1024"/>
      <c r="NUA19" s="1024"/>
      <c r="NUB19" s="1024"/>
      <c r="NUC19" s="1024"/>
      <c r="NUD19" s="1024"/>
      <c r="NUE19" s="1024"/>
      <c r="NUF19" s="1024"/>
      <c r="NUG19" s="1024"/>
      <c r="NUH19" s="1024"/>
      <c r="NUI19" s="1024"/>
      <c r="NUJ19" s="1024"/>
      <c r="NUK19" s="1024"/>
      <c r="NUL19" s="1024"/>
      <c r="NUM19" s="1024"/>
      <c r="NUN19" s="1024"/>
      <c r="NUO19" s="1024"/>
      <c r="NUP19" s="1024"/>
      <c r="NUQ19" s="1024"/>
      <c r="NUR19" s="1024"/>
      <c r="NUS19" s="1024"/>
      <c r="NUT19" s="1024"/>
      <c r="NUU19" s="1024"/>
      <c r="NUV19" s="1024"/>
      <c r="NUW19" s="1024"/>
      <c r="NUX19" s="1024"/>
      <c r="NUY19" s="1024"/>
      <c r="NUZ19" s="1024"/>
      <c r="NVA19" s="1024"/>
      <c r="NVB19" s="1024"/>
      <c r="NVC19" s="1024"/>
      <c r="NVD19" s="1024"/>
      <c r="NVE19" s="1024"/>
      <c r="NVF19" s="1024"/>
      <c r="NVG19" s="1024"/>
      <c r="NVH19" s="1024"/>
      <c r="NVI19" s="1024"/>
      <c r="NVJ19" s="1024"/>
      <c r="NVK19" s="1024"/>
      <c r="NVL19" s="1024"/>
      <c r="NVM19" s="1024"/>
      <c r="NVN19" s="1024"/>
      <c r="NVO19" s="1024"/>
      <c r="NVP19" s="1024"/>
      <c r="NVQ19" s="1024"/>
      <c r="NVR19" s="1024"/>
      <c r="NVS19" s="1024"/>
      <c r="NVT19" s="1024"/>
      <c r="NVU19" s="1024"/>
      <c r="NVV19" s="1024"/>
      <c r="NVW19" s="1024"/>
      <c r="NVX19" s="1024"/>
      <c r="NVY19" s="1024"/>
      <c r="NVZ19" s="1024"/>
      <c r="NWA19" s="1024"/>
      <c r="NWB19" s="1024"/>
      <c r="NWC19" s="1024"/>
      <c r="NWD19" s="1024"/>
      <c r="NWE19" s="1024"/>
      <c r="NWF19" s="1024"/>
      <c r="NWG19" s="1024"/>
      <c r="NWH19" s="1024"/>
      <c r="NWI19" s="1024"/>
      <c r="NWJ19" s="1024"/>
      <c r="NWK19" s="1024"/>
      <c r="NWL19" s="1024"/>
      <c r="NWM19" s="1024"/>
      <c r="NWN19" s="1024"/>
      <c r="NWO19" s="1024"/>
      <c r="NWP19" s="1024"/>
      <c r="NWQ19" s="1024"/>
      <c r="NWR19" s="1024"/>
      <c r="NWS19" s="1024"/>
      <c r="NWT19" s="1024"/>
      <c r="NWU19" s="1024"/>
      <c r="NWV19" s="1024"/>
      <c r="NWW19" s="1024"/>
      <c r="NWX19" s="1024"/>
      <c r="NWY19" s="1024"/>
      <c r="NWZ19" s="1024"/>
      <c r="NXA19" s="1024"/>
      <c r="NXB19" s="1024"/>
      <c r="NXC19" s="1024"/>
      <c r="NXD19" s="1024"/>
      <c r="NXE19" s="1024"/>
      <c r="NXF19" s="1024"/>
      <c r="NXG19" s="1024"/>
      <c r="NXH19" s="1024"/>
      <c r="NXI19" s="1024"/>
      <c r="NXJ19" s="1024"/>
      <c r="NXK19" s="1024"/>
      <c r="NXL19" s="1024"/>
      <c r="NXM19" s="1024"/>
      <c r="NXN19" s="1024"/>
      <c r="NXO19" s="1024"/>
      <c r="NXP19" s="1024"/>
      <c r="NXQ19" s="1024"/>
      <c r="NXR19" s="1024"/>
      <c r="NXS19" s="1024"/>
      <c r="NXT19" s="1024"/>
      <c r="NXU19" s="1024"/>
      <c r="NXV19" s="1024"/>
      <c r="NXW19" s="1024"/>
      <c r="NXX19" s="1024"/>
      <c r="NXY19" s="1024"/>
      <c r="NXZ19" s="1024"/>
      <c r="NYA19" s="1024"/>
      <c r="NYB19" s="1024"/>
      <c r="NYC19" s="1024"/>
      <c r="NYD19" s="1024"/>
      <c r="NYE19" s="1024"/>
      <c r="NYF19" s="1024"/>
      <c r="NYG19" s="1024"/>
      <c r="NYH19" s="1024"/>
      <c r="NYI19" s="1024"/>
      <c r="NYJ19" s="1024"/>
      <c r="NYK19" s="1024"/>
      <c r="NYL19" s="1024"/>
      <c r="NYM19" s="1024"/>
      <c r="NYN19" s="1024"/>
      <c r="NYO19" s="1024"/>
      <c r="NYP19" s="1024"/>
      <c r="NYQ19" s="1024"/>
      <c r="NYR19" s="1024"/>
      <c r="NYS19" s="1024"/>
      <c r="NYT19" s="1024"/>
      <c r="NYU19" s="1024"/>
      <c r="NYV19" s="1024"/>
      <c r="NYW19" s="1024"/>
      <c r="NYX19" s="1024"/>
      <c r="NYY19" s="1024"/>
      <c r="NYZ19" s="1024"/>
      <c r="NZA19" s="1024"/>
      <c r="NZB19" s="1024"/>
      <c r="NZC19" s="1024"/>
      <c r="NZD19" s="1024"/>
      <c r="NZE19" s="1024"/>
      <c r="NZF19" s="1024"/>
      <c r="NZG19" s="1024"/>
      <c r="NZH19" s="1024"/>
      <c r="NZI19" s="1024"/>
      <c r="NZJ19" s="1024"/>
      <c r="NZK19" s="1024"/>
      <c r="NZL19" s="1024"/>
      <c r="NZM19" s="1024"/>
      <c r="NZN19" s="1024"/>
      <c r="NZO19" s="1024"/>
      <c r="NZP19" s="1024"/>
      <c r="NZQ19" s="1024"/>
      <c r="NZR19" s="1024"/>
      <c r="NZS19" s="1024"/>
      <c r="NZT19" s="1024"/>
      <c r="NZU19" s="1024"/>
      <c r="NZV19" s="1024"/>
      <c r="NZW19" s="1024"/>
      <c r="NZX19" s="1024"/>
      <c r="NZY19" s="1024"/>
      <c r="NZZ19" s="1024"/>
      <c r="OAA19" s="1024"/>
      <c r="OAB19" s="1024"/>
      <c r="OAC19" s="1024"/>
      <c r="OAD19" s="1024"/>
      <c r="OAE19" s="1024"/>
      <c r="OAF19" s="1024"/>
      <c r="OAG19" s="1024"/>
      <c r="OAH19" s="1024"/>
      <c r="OAI19" s="1024"/>
      <c r="OAJ19" s="1024"/>
      <c r="OAK19" s="1024"/>
      <c r="OAL19" s="1024"/>
      <c r="OAM19" s="1024"/>
      <c r="OAN19" s="1024"/>
      <c r="OAO19" s="1024"/>
      <c r="OAP19" s="1024"/>
      <c r="OAQ19" s="1024"/>
      <c r="OAR19" s="1024"/>
      <c r="OAS19" s="1024"/>
      <c r="OAT19" s="1024"/>
      <c r="OAU19" s="1024"/>
      <c r="OAV19" s="1024"/>
      <c r="OAW19" s="1024"/>
      <c r="OAX19" s="1024"/>
      <c r="OAY19" s="1024"/>
      <c r="OAZ19" s="1024"/>
      <c r="OBA19" s="1024"/>
      <c r="OBB19" s="1024"/>
      <c r="OBC19" s="1024"/>
      <c r="OBD19" s="1024"/>
      <c r="OBE19" s="1024"/>
      <c r="OBF19" s="1024"/>
      <c r="OBG19" s="1024"/>
      <c r="OBH19" s="1024"/>
      <c r="OBI19" s="1024"/>
      <c r="OBJ19" s="1024"/>
      <c r="OBK19" s="1024"/>
      <c r="OBL19" s="1024"/>
      <c r="OBM19" s="1024"/>
      <c r="OBN19" s="1024"/>
      <c r="OBO19" s="1024"/>
      <c r="OBP19" s="1024"/>
      <c r="OBQ19" s="1024"/>
      <c r="OBR19" s="1024"/>
      <c r="OBS19" s="1024"/>
      <c r="OBT19" s="1024"/>
      <c r="OBU19" s="1024"/>
      <c r="OBV19" s="1024"/>
      <c r="OBW19" s="1024"/>
      <c r="OBX19" s="1024"/>
      <c r="OBY19" s="1024"/>
      <c r="OBZ19" s="1024"/>
      <c r="OCA19" s="1024"/>
      <c r="OCB19" s="1024"/>
      <c r="OCC19" s="1024"/>
      <c r="OCD19" s="1024"/>
      <c r="OCE19" s="1024"/>
      <c r="OCF19" s="1024"/>
      <c r="OCG19" s="1024"/>
      <c r="OCH19" s="1024"/>
      <c r="OCI19" s="1024"/>
      <c r="OCJ19" s="1024"/>
      <c r="OCK19" s="1024"/>
      <c r="OCL19" s="1024"/>
      <c r="OCM19" s="1024"/>
      <c r="OCN19" s="1024"/>
      <c r="OCO19" s="1024"/>
      <c r="OCP19" s="1024"/>
      <c r="OCQ19" s="1024"/>
      <c r="OCR19" s="1024"/>
      <c r="OCS19" s="1024"/>
      <c r="OCT19" s="1024"/>
      <c r="OCU19" s="1024"/>
      <c r="OCV19" s="1024"/>
      <c r="OCW19" s="1024"/>
      <c r="OCX19" s="1024"/>
      <c r="OCY19" s="1024"/>
      <c r="OCZ19" s="1024"/>
      <c r="ODA19" s="1024"/>
      <c r="ODB19" s="1024"/>
      <c r="ODC19" s="1024"/>
      <c r="ODD19" s="1024"/>
      <c r="ODE19" s="1024"/>
      <c r="ODF19" s="1024"/>
      <c r="ODG19" s="1024"/>
      <c r="ODH19" s="1024"/>
      <c r="ODI19" s="1024"/>
      <c r="ODJ19" s="1024"/>
      <c r="ODK19" s="1024"/>
      <c r="ODL19" s="1024"/>
      <c r="ODM19" s="1024"/>
      <c r="ODN19" s="1024"/>
      <c r="ODO19" s="1024"/>
      <c r="ODP19" s="1024"/>
      <c r="ODQ19" s="1024"/>
      <c r="ODR19" s="1024"/>
      <c r="ODS19" s="1024"/>
      <c r="ODT19" s="1024"/>
      <c r="ODU19" s="1024"/>
      <c r="ODV19" s="1024"/>
      <c r="ODW19" s="1024"/>
      <c r="ODX19" s="1024"/>
      <c r="ODY19" s="1024"/>
      <c r="ODZ19" s="1024"/>
      <c r="OEA19" s="1024"/>
      <c r="OEB19" s="1024"/>
      <c r="OEC19" s="1024"/>
      <c r="OED19" s="1024"/>
      <c r="OEE19" s="1024"/>
      <c r="OEF19" s="1024"/>
      <c r="OEG19" s="1024"/>
      <c r="OEH19" s="1024"/>
      <c r="OEI19" s="1024"/>
      <c r="OEJ19" s="1024"/>
      <c r="OEK19" s="1024"/>
      <c r="OEL19" s="1024"/>
      <c r="OEM19" s="1024"/>
      <c r="OEN19" s="1024"/>
      <c r="OEO19" s="1024"/>
      <c r="OEP19" s="1024"/>
      <c r="OEQ19" s="1024"/>
      <c r="OER19" s="1024"/>
      <c r="OES19" s="1024"/>
      <c r="OET19" s="1024"/>
      <c r="OEU19" s="1024"/>
      <c r="OEV19" s="1024"/>
      <c r="OEW19" s="1024"/>
      <c r="OEX19" s="1024"/>
      <c r="OEY19" s="1024"/>
      <c r="OEZ19" s="1024"/>
      <c r="OFA19" s="1024"/>
      <c r="OFB19" s="1024"/>
      <c r="OFC19" s="1024"/>
      <c r="OFD19" s="1024"/>
      <c r="OFE19" s="1024"/>
      <c r="OFF19" s="1024"/>
      <c r="OFG19" s="1024"/>
      <c r="OFH19" s="1024"/>
      <c r="OFI19" s="1024"/>
      <c r="OFJ19" s="1024"/>
      <c r="OFK19" s="1024"/>
      <c r="OFL19" s="1024"/>
      <c r="OFM19" s="1024"/>
      <c r="OFN19" s="1024"/>
      <c r="OFO19" s="1024"/>
      <c r="OFP19" s="1024"/>
      <c r="OFQ19" s="1024"/>
      <c r="OFR19" s="1024"/>
      <c r="OFS19" s="1024"/>
      <c r="OFT19" s="1024"/>
      <c r="OFU19" s="1024"/>
      <c r="OFV19" s="1024"/>
      <c r="OFW19" s="1024"/>
      <c r="OFX19" s="1024"/>
      <c r="OFY19" s="1024"/>
      <c r="OFZ19" s="1024"/>
      <c r="OGA19" s="1024"/>
      <c r="OGB19" s="1024"/>
      <c r="OGC19" s="1024"/>
      <c r="OGD19" s="1024"/>
      <c r="OGE19" s="1024"/>
      <c r="OGF19" s="1024"/>
      <c r="OGG19" s="1024"/>
      <c r="OGH19" s="1024"/>
      <c r="OGI19" s="1024"/>
      <c r="OGJ19" s="1024"/>
      <c r="OGK19" s="1024"/>
      <c r="OGL19" s="1024"/>
      <c r="OGM19" s="1024"/>
      <c r="OGN19" s="1024"/>
      <c r="OGO19" s="1024"/>
      <c r="OGP19" s="1024"/>
      <c r="OGQ19" s="1024"/>
      <c r="OGR19" s="1024"/>
      <c r="OGS19" s="1024"/>
      <c r="OGT19" s="1024"/>
      <c r="OGU19" s="1024"/>
      <c r="OGV19" s="1024"/>
      <c r="OGW19" s="1024"/>
      <c r="OGX19" s="1024"/>
      <c r="OGY19" s="1024"/>
      <c r="OGZ19" s="1024"/>
      <c r="OHA19" s="1024"/>
      <c r="OHB19" s="1024"/>
      <c r="OHC19" s="1024"/>
      <c r="OHD19" s="1024"/>
      <c r="OHE19" s="1024"/>
      <c r="OHF19" s="1024"/>
      <c r="OHG19" s="1024"/>
      <c r="OHH19" s="1024"/>
      <c r="OHI19" s="1024"/>
      <c r="OHJ19" s="1024"/>
      <c r="OHK19" s="1024"/>
      <c r="OHL19" s="1024"/>
      <c r="OHM19" s="1024"/>
      <c r="OHN19" s="1024"/>
      <c r="OHO19" s="1024"/>
      <c r="OHP19" s="1024"/>
      <c r="OHQ19" s="1024"/>
      <c r="OHR19" s="1024"/>
      <c r="OHS19" s="1024"/>
      <c r="OHT19" s="1024"/>
      <c r="OHU19" s="1024"/>
      <c r="OHV19" s="1024"/>
      <c r="OHW19" s="1024"/>
      <c r="OHX19" s="1024"/>
      <c r="OHY19" s="1024"/>
      <c r="OHZ19" s="1024"/>
      <c r="OIA19" s="1024"/>
      <c r="OIB19" s="1024"/>
      <c r="OIC19" s="1024"/>
      <c r="OID19" s="1024"/>
      <c r="OIE19" s="1024"/>
      <c r="OIF19" s="1024"/>
      <c r="OIG19" s="1024"/>
      <c r="OIH19" s="1024"/>
      <c r="OII19" s="1024"/>
      <c r="OIJ19" s="1024"/>
      <c r="OIK19" s="1024"/>
      <c r="OIL19" s="1024"/>
      <c r="OIM19" s="1024"/>
      <c r="OIN19" s="1024"/>
      <c r="OIO19" s="1024"/>
      <c r="OIP19" s="1024"/>
      <c r="OIQ19" s="1024"/>
      <c r="OIR19" s="1024"/>
      <c r="OIS19" s="1024"/>
      <c r="OIT19" s="1024"/>
      <c r="OIU19" s="1024"/>
      <c r="OIV19" s="1024"/>
      <c r="OIW19" s="1024"/>
      <c r="OIX19" s="1024"/>
      <c r="OIY19" s="1024"/>
      <c r="OIZ19" s="1024"/>
      <c r="OJA19" s="1024"/>
      <c r="OJB19" s="1024"/>
      <c r="OJC19" s="1024"/>
      <c r="OJD19" s="1024"/>
      <c r="OJE19" s="1024"/>
      <c r="OJF19" s="1024"/>
      <c r="OJG19" s="1024"/>
      <c r="OJH19" s="1024"/>
      <c r="OJI19" s="1024"/>
      <c r="OJJ19" s="1024"/>
      <c r="OJK19" s="1024"/>
      <c r="OJL19" s="1024"/>
      <c r="OJM19" s="1024"/>
      <c r="OJN19" s="1024"/>
      <c r="OJO19" s="1024"/>
      <c r="OJP19" s="1024"/>
      <c r="OJQ19" s="1024"/>
      <c r="OJR19" s="1024"/>
      <c r="OJS19" s="1024"/>
      <c r="OJT19" s="1024"/>
      <c r="OJU19" s="1024"/>
      <c r="OJV19" s="1024"/>
      <c r="OJW19" s="1024"/>
      <c r="OJX19" s="1024"/>
      <c r="OJY19" s="1024"/>
      <c r="OJZ19" s="1024"/>
      <c r="OKA19" s="1024"/>
      <c r="OKB19" s="1024"/>
      <c r="OKC19" s="1024"/>
      <c r="OKD19" s="1024"/>
      <c r="OKE19" s="1024"/>
      <c r="OKF19" s="1024"/>
      <c r="OKG19" s="1024"/>
      <c r="OKH19" s="1024"/>
      <c r="OKI19" s="1024"/>
      <c r="OKJ19" s="1024"/>
      <c r="OKK19" s="1024"/>
      <c r="OKL19" s="1024"/>
      <c r="OKM19" s="1024"/>
      <c r="OKN19" s="1024"/>
      <c r="OKO19" s="1024"/>
      <c r="OKP19" s="1024"/>
      <c r="OKQ19" s="1024"/>
      <c r="OKR19" s="1024"/>
      <c r="OKS19" s="1024"/>
      <c r="OKT19" s="1024"/>
      <c r="OKU19" s="1024"/>
      <c r="OKV19" s="1024"/>
      <c r="OKW19" s="1024"/>
      <c r="OKX19" s="1024"/>
      <c r="OKY19" s="1024"/>
      <c r="OKZ19" s="1024"/>
      <c r="OLA19" s="1024"/>
      <c r="OLB19" s="1024"/>
      <c r="OLC19" s="1024"/>
      <c r="OLD19" s="1024"/>
      <c r="OLE19" s="1024"/>
      <c r="OLF19" s="1024"/>
      <c r="OLG19" s="1024"/>
      <c r="OLH19" s="1024"/>
      <c r="OLI19" s="1024"/>
      <c r="OLJ19" s="1024"/>
      <c r="OLK19" s="1024"/>
      <c r="OLL19" s="1024"/>
      <c r="OLM19" s="1024"/>
      <c r="OLN19" s="1024"/>
      <c r="OLO19" s="1024"/>
      <c r="OLP19" s="1024"/>
      <c r="OLQ19" s="1024"/>
      <c r="OLR19" s="1024"/>
      <c r="OLS19" s="1024"/>
      <c r="OLT19" s="1024"/>
      <c r="OLU19" s="1024"/>
      <c r="OLV19" s="1024"/>
      <c r="OLW19" s="1024"/>
      <c r="OLX19" s="1024"/>
      <c r="OLY19" s="1024"/>
      <c r="OLZ19" s="1024"/>
      <c r="OMA19" s="1024"/>
      <c r="OMB19" s="1024"/>
      <c r="OMC19" s="1024"/>
      <c r="OMD19" s="1024"/>
      <c r="OME19" s="1024"/>
      <c r="OMF19" s="1024"/>
      <c r="OMG19" s="1024"/>
      <c r="OMH19" s="1024"/>
      <c r="OMI19" s="1024"/>
      <c r="OMJ19" s="1024"/>
      <c r="OMK19" s="1024"/>
      <c r="OML19" s="1024"/>
      <c r="OMM19" s="1024"/>
      <c r="OMN19" s="1024"/>
      <c r="OMO19" s="1024"/>
      <c r="OMP19" s="1024"/>
      <c r="OMQ19" s="1024"/>
      <c r="OMR19" s="1024"/>
      <c r="OMS19" s="1024"/>
      <c r="OMT19" s="1024"/>
      <c r="OMU19" s="1024"/>
      <c r="OMV19" s="1024"/>
      <c r="OMW19" s="1024"/>
      <c r="OMX19" s="1024"/>
      <c r="OMY19" s="1024"/>
      <c r="OMZ19" s="1024"/>
      <c r="ONA19" s="1024"/>
      <c r="ONB19" s="1024"/>
      <c r="ONC19" s="1024"/>
      <c r="OND19" s="1024"/>
      <c r="ONE19" s="1024"/>
      <c r="ONF19" s="1024"/>
      <c r="ONG19" s="1024"/>
      <c r="ONH19" s="1024"/>
      <c r="ONI19" s="1024"/>
      <c r="ONJ19" s="1024"/>
      <c r="ONK19" s="1024"/>
      <c r="ONL19" s="1024"/>
      <c r="ONM19" s="1024"/>
      <c r="ONN19" s="1024"/>
      <c r="ONO19" s="1024"/>
      <c r="ONP19" s="1024"/>
      <c r="ONQ19" s="1024"/>
      <c r="ONR19" s="1024"/>
      <c r="ONS19" s="1024"/>
      <c r="ONT19" s="1024"/>
      <c r="ONU19" s="1024"/>
      <c r="ONV19" s="1024"/>
      <c r="ONW19" s="1024"/>
      <c r="ONX19" s="1024"/>
      <c r="ONY19" s="1024"/>
      <c r="ONZ19" s="1024"/>
      <c r="OOA19" s="1024"/>
      <c r="OOB19" s="1024"/>
      <c r="OOC19" s="1024"/>
      <c r="OOD19" s="1024"/>
      <c r="OOE19" s="1024"/>
      <c r="OOF19" s="1024"/>
      <c r="OOG19" s="1024"/>
      <c r="OOH19" s="1024"/>
      <c r="OOI19" s="1024"/>
      <c r="OOJ19" s="1024"/>
      <c r="OOK19" s="1024"/>
      <c r="OOL19" s="1024"/>
      <c r="OOM19" s="1024"/>
      <c r="OON19" s="1024"/>
      <c r="OOO19" s="1024"/>
      <c r="OOP19" s="1024"/>
      <c r="OOQ19" s="1024"/>
      <c r="OOR19" s="1024"/>
      <c r="OOS19" s="1024"/>
      <c r="OOT19" s="1024"/>
      <c r="OOU19" s="1024"/>
      <c r="OOV19" s="1024"/>
      <c r="OOW19" s="1024"/>
      <c r="OOX19" s="1024"/>
      <c r="OOY19" s="1024"/>
      <c r="OOZ19" s="1024"/>
      <c r="OPA19" s="1024"/>
      <c r="OPB19" s="1024"/>
      <c r="OPC19" s="1024"/>
      <c r="OPD19" s="1024"/>
      <c r="OPE19" s="1024"/>
      <c r="OPF19" s="1024"/>
      <c r="OPG19" s="1024"/>
      <c r="OPH19" s="1024"/>
      <c r="OPI19" s="1024"/>
      <c r="OPJ19" s="1024"/>
      <c r="OPK19" s="1024"/>
      <c r="OPL19" s="1024"/>
      <c r="OPM19" s="1024"/>
      <c r="OPN19" s="1024"/>
      <c r="OPO19" s="1024"/>
      <c r="OPP19" s="1024"/>
      <c r="OPQ19" s="1024"/>
      <c r="OPR19" s="1024"/>
      <c r="OPS19" s="1024"/>
      <c r="OPT19" s="1024"/>
      <c r="OPU19" s="1024"/>
      <c r="OPV19" s="1024"/>
      <c r="OPW19" s="1024"/>
      <c r="OPX19" s="1024"/>
      <c r="OPY19" s="1024"/>
      <c r="OPZ19" s="1024"/>
      <c r="OQA19" s="1024"/>
      <c r="OQB19" s="1024"/>
      <c r="OQC19" s="1024"/>
      <c r="OQD19" s="1024"/>
      <c r="OQE19" s="1024"/>
      <c r="OQF19" s="1024"/>
      <c r="OQG19" s="1024"/>
      <c r="OQH19" s="1024"/>
      <c r="OQI19" s="1024"/>
      <c r="OQJ19" s="1024"/>
      <c r="OQK19" s="1024"/>
      <c r="OQL19" s="1024"/>
      <c r="OQM19" s="1024"/>
      <c r="OQN19" s="1024"/>
      <c r="OQO19" s="1024"/>
      <c r="OQP19" s="1024"/>
      <c r="OQQ19" s="1024"/>
      <c r="OQR19" s="1024"/>
      <c r="OQS19" s="1024"/>
      <c r="OQT19" s="1024"/>
      <c r="OQU19" s="1024"/>
      <c r="OQV19" s="1024"/>
      <c r="OQW19" s="1024"/>
      <c r="OQX19" s="1024"/>
      <c r="OQY19" s="1024"/>
      <c r="OQZ19" s="1024"/>
      <c r="ORA19" s="1024"/>
      <c r="ORB19" s="1024"/>
      <c r="ORC19" s="1024"/>
      <c r="ORD19" s="1024"/>
      <c r="ORE19" s="1024"/>
      <c r="ORF19" s="1024"/>
      <c r="ORG19" s="1024"/>
      <c r="ORH19" s="1024"/>
      <c r="ORI19" s="1024"/>
      <c r="ORJ19" s="1024"/>
      <c r="ORK19" s="1024"/>
      <c r="ORL19" s="1024"/>
      <c r="ORM19" s="1024"/>
      <c r="ORN19" s="1024"/>
      <c r="ORO19" s="1024"/>
      <c r="ORP19" s="1024"/>
      <c r="ORQ19" s="1024"/>
      <c r="ORR19" s="1024"/>
      <c r="ORS19" s="1024"/>
      <c r="ORT19" s="1024"/>
      <c r="ORU19" s="1024"/>
      <c r="ORV19" s="1024"/>
      <c r="ORW19" s="1024"/>
      <c r="ORX19" s="1024"/>
      <c r="ORY19" s="1024"/>
      <c r="ORZ19" s="1024"/>
      <c r="OSA19" s="1024"/>
      <c r="OSB19" s="1024"/>
      <c r="OSC19" s="1024"/>
      <c r="OSD19" s="1024"/>
      <c r="OSE19" s="1024"/>
      <c r="OSF19" s="1024"/>
      <c r="OSG19" s="1024"/>
      <c r="OSH19" s="1024"/>
      <c r="OSI19" s="1024"/>
      <c r="OSJ19" s="1024"/>
      <c r="OSK19" s="1024"/>
      <c r="OSL19" s="1024"/>
      <c r="OSM19" s="1024"/>
      <c r="OSN19" s="1024"/>
      <c r="OSO19" s="1024"/>
      <c r="OSP19" s="1024"/>
      <c r="OSQ19" s="1024"/>
      <c r="OSR19" s="1024"/>
      <c r="OSS19" s="1024"/>
      <c r="OST19" s="1024"/>
      <c r="OSU19" s="1024"/>
      <c r="OSV19" s="1024"/>
      <c r="OSW19" s="1024"/>
      <c r="OSX19" s="1024"/>
      <c r="OSY19" s="1024"/>
      <c r="OSZ19" s="1024"/>
      <c r="OTA19" s="1024"/>
      <c r="OTB19" s="1024"/>
      <c r="OTC19" s="1024"/>
      <c r="OTD19" s="1024"/>
      <c r="OTE19" s="1024"/>
      <c r="OTF19" s="1024"/>
      <c r="OTG19" s="1024"/>
      <c r="OTH19" s="1024"/>
      <c r="OTI19" s="1024"/>
      <c r="OTJ19" s="1024"/>
      <c r="OTK19" s="1024"/>
      <c r="OTL19" s="1024"/>
      <c r="OTM19" s="1024"/>
      <c r="OTN19" s="1024"/>
      <c r="OTO19" s="1024"/>
      <c r="OTP19" s="1024"/>
      <c r="OTQ19" s="1024"/>
      <c r="OTR19" s="1024"/>
      <c r="OTS19" s="1024"/>
      <c r="OTT19" s="1024"/>
      <c r="OTU19" s="1024"/>
      <c r="OTV19" s="1024"/>
      <c r="OTW19" s="1024"/>
      <c r="OTX19" s="1024"/>
      <c r="OTY19" s="1024"/>
      <c r="OTZ19" s="1024"/>
      <c r="OUA19" s="1024"/>
      <c r="OUB19" s="1024"/>
      <c r="OUC19" s="1024"/>
      <c r="OUD19" s="1024"/>
      <c r="OUE19" s="1024"/>
      <c r="OUF19" s="1024"/>
      <c r="OUG19" s="1024"/>
      <c r="OUH19" s="1024"/>
      <c r="OUI19" s="1024"/>
      <c r="OUJ19" s="1024"/>
      <c r="OUK19" s="1024"/>
      <c r="OUL19" s="1024"/>
      <c r="OUM19" s="1024"/>
      <c r="OUN19" s="1024"/>
      <c r="OUO19" s="1024"/>
      <c r="OUP19" s="1024"/>
      <c r="OUQ19" s="1024"/>
      <c r="OUR19" s="1024"/>
      <c r="OUS19" s="1024"/>
      <c r="OUT19" s="1024"/>
      <c r="OUU19" s="1024"/>
      <c r="OUV19" s="1024"/>
      <c r="OUW19" s="1024"/>
      <c r="OUX19" s="1024"/>
      <c r="OUY19" s="1024"/>
      <c r="OUZ19" s="1024"/>
      <c r="OVA19" s="1024"/>
      <c r="OVB19" s="1024"/>
      <c r="OVC19" s="1024"/>
      <c r="OVD19" s="1024"/>
      <c r="OVE19" s="1024"/>
      <c r="OVF19" s="1024"/>
      <c r="OVG19" s="1024"/>
      <c r="OVH19" s="1024"/>
      <c r="OVI19" s="1024"/>
      <c r="OVJ19" s="1024"/>
      <c r="OVK19" s="1024"/>
      <c r="OVL19" s="1024"/>
      <c r="OVM19" s="1024"/>
      <c r="OVN19" s="1024"/>
      <c r="OVO19" s="1024"/>
      <c r="OVP19" s="1024"/>
      <c r="OVQ19" s="1024"/>
      <c r="OVR19" s="1024"/>
      <c r="OVS19" s="1024"/>
      <c r="OVT19" s="1024"/>
      <c r="OVU19" s="1024"/>
      <c r="OVV19" s="1024"/>
      <c r="OVW19" s="1024"/>
      <c r="OVX19" s="1024"/>
      <c r="OVY19" s="1024"/>
      <c r="OVZ19" s="1024"/>
      <c r="OWA19" s="1024"/>
      <c r="OWB19" s="1024"/>
      <c r="OWC19" s="1024"/>
      <c r="OWD19" s="1024"/>
      <c r="OWE19" s="1024"/>
      <c r="OWF19" s="1024"/>
      <c r="OWG19" s="1024"/>
      <c r="OWH19" s="1024"/>
      <c r="OWI19" s="1024"/>
      <c r="OWJ19" s="1024"/>
      <c r="OWK19" s="1024"/>
      <c r="OWL19" s="1024"/>
      <c r="OWM19" s="1024"/>
      <c r="OWN19" s="1024"/>
      <c r="OWO19" s="1024"/>
      <c r="OWP19" s="1024"/>
      <c r="OWQ19" s="1024"/>
      <c r="OWR19" s="1024"/>
      <c r="OWS19" s="1024"/>
      <c r="OWT19" s="1024"/>
      <c r="OWU19" s="1024"/>
      <c r="OWV19" s="1024"/>
      <c r="OWW19" s="1024"/>
      <c r="OWX19" s="1024"/>
      <c r="OWY19" s="1024"/>
      <c r="OWZ19" s="1024"/>
      <c r="OXA19" s="1024"/>
      <c r="OXB19" s="1024"/>
      <c r="OXC19" s="1024"/>
      <c r="OXD19" s="1024"/>
      <c r="OXE19" s="1024"/>
      <c r="OXF19" s="1024"/>
      <c r="OXG19" s="1024"/>
      <c r="OXH19" s="1024"/>
      <c r="OXI19" s="1024"/>
      <c r="OXJ19" s="1024"/>
      <c r="OXK19" s="1024"/>
      <c r="OXL19" s="1024"/>
      <c r="OXM19" s="1024"/>
      <c r="OXN19" s="1024"/>
      <c r="OXO19" s="1024"/>
      <c r="OXP19" s="1024"/>
      <c r="OXQ19" s="1024"/>
      <c r="OXR19" s="1024"/>
      <c r="OXS19" s="1024"/>
      <c r="OXT19" s="1024"/>
      <c r="OXU19" s="1024"/>
      <c r="OXV19" s="1024"/>
      <c r="OXW19" s="1024"/>
      <c r="OXX19" s="1024"/>
      <c r="OXY19" s="1024"/>
      <c r="OXZ19" s="1024"/>
      <c r="OYA19" s="1024"/>
      <c r="OYB19" s="1024"/>
      <c r="OYC19" s="1024"/>
      <c r="OYD19" s="1024"/>
      <c r="OYE19" s="1024"/>
      <c r="OYF19" s="1024"/>
      <c r="OYG19" s="1024"/>
      <c r="OYH19" s="1024"/>
      <c r="OYI19" s="1024"/>
      <c r="OYJ19" s="1024"/>
      <c r="OYK19" s="1024"/>
      <c r="OYL19" s="1024"/>
      <c r="OYM19" s="1024"/>
      <c r="OYN19" s="1024"/>
      <c r="OYO19" s="1024"/>
      <c r="OYP19" s="1024"/>
      <c r="OYQ19" s="1024"/>
      <c r="OYR19" s="1024"/>
      <c r="OYS19" s="1024"/>
      <c r="OYT19" s="1024"/>
      <c r="OYU19" s="1024"/>
      <c r="OYV19" s="1024"/>
      <c r="OYW19" s="1024"/>
      <c r="OYX19" s="1024"/>
      <c r="OYY19" s="1024"/>
      <c r="OYZ19" s="1024"/>
      <c r="OZA19" s="1024"/>
      <c r="OZB19" s="1024"/>
      <c r="OZC19" s="1024"/>
      <c r="OZD19" s="1024"/>
      <c r="OZE19" s="1024"/>
      <c r="OZF19" s="1024"/>
      <c r="OZG19" s="1024"/>
      <c r="OZH19" s="1024"/>
      <c r="OZI19" s="1024"/>
      <c r="OZJ19" s="1024"/>
      <c r="OZK19" s="1024"/>
      <c r="OZL19" s="1024"/>
      <c r="OZM19" s="1024"/>
      <c r="OZN19" s="1024"/>
      <c r="OZO19" s="1024"/>
      <c r="OZP19" s="1024"/>
      <c r="OZQ19" s="1024"/>
      <c r="OZR19" s="1024"/>
      <c r="OZS19" s="1024"/>
      <c r="OZT19" s="1024"/>
      <c r="OZU19" s="1024"/>
      <c r="OZV19" s="1024"/>
      <c r="OZW19" s="1024"/>
      <c r="OZX19" s="1024"/>
      <c r="OZY19" s="1024"/>
      <c r="OZZ19" s="1024"/>
      <c r="PAA19" s="1024"/>
      <c r="PAB19" s="1024"/>
      <c r="PAC19" s="1024"/>
      <c r="PAD19" s="1024"/>
      <c r="PAE19" s="1024"/>
      <c r="PAF19" s="1024"/>
      <c r="PAG19" s="1024"/>
      <c r="PAH19" s="1024"/>
      <c r="PAI19" s="1024"/>
      <c r="PAJ19" s="1024"/>
      <c r="PAK19" s="1024"/>
      <c r="PAL19" s="1024"/>
      <c r="PAM19" s="1024"/>
      <c r="PAN19" s="1024"/>
      <c r="PAO19" s="1024"/>
      <c r="PAP19" s="1024"/>
      <c r="PAQ19" s="1024"/>
      <c r="PAR19" s="1024"/>
      <c r="PAS19" s="1024"/>
      <c r="PAT19" s="1024"/>
      <c r="PAU19" s="1024"/>
      <c r="PAV19" s="1024"/>
      <c r="PAW19" s="1024"/>
      <c r="PAX19" s="1024"/>
      <c r="PAY19" s="1024"/>
      <c r="PAZ19" s="1024"/>
      <c r="PBA19" s="1024"/>
      <c r="PBB19" s="1024"/>
      <c r="PBC19" s="1024"/>
      <c r="PBD19" s="1024"/>
      <c r="PBE19" s="1024"/>
      <c r="PBF19" s="1024"/>
      <c r="PBG19" s="1024"/>
      <c r="PBH19" s="1024"/>
      <c r="PBI19" s="1024"/>
      <c r="PBJ19" s="1024"/>
      <c r="PBK19" s="1024"/>
      <c r="PBL19" s="1024"/>
      <c r="PBM19" s="1024"/>
      <c r="PBN19" s="1024"/>
      <c r="PBO19" s="1024"/>
      <c r="PBP19" s="1024"/>
      <c r="PBQ19" s="1024"/>
      <c r="PBR19" s="1024"/>
      <c r="PBS19" s="1024"/>
      <c r="PBT19" s="1024"/>
      <c r="PBU19" s="1024"/>
      <c r="PBV19" s="1024"/>
      <c r="PBW19" s="1024"/>
      <c r="PBX19" s="1024"/>
      <c r="PBY19" s="1024"/>
      <c r="PBZ19" s="1024"/>
      <c r="PCA19" s="1024"/>
      <c r="PCB19" s="1024"/>
      <c r="PCC19" s="1024"/>
      <c r="PCD19" s="1024"/>
      <c r="PCE19" s="1024"/>
      <c r="PCF19" s="1024"/>
      <c r="PCG19" s="1024"/>
      <c r="PCH19" s="1024"/>
      <c r="PCI19" s="1024"/>
      <c r="PCJ19" s="1024"/>
      <c r="PCK19" s="1024"/>
      <c r="PCL19" s="1024"/>
      <c r="PCM19" s="1024"/>
      <c r="PCN19" s="1024"/>
      <c r="PCO19" s="1024"/>
      <c r="PCP19" s="1024"/>
      <c r="PCQ19" s="1024"/>
      <c r="PCR19" s="1024"/>
      <c r="PCS19" s="1024"/>
      <c r="PCT19" s="1024"/>
      <c r="PCU19" s="1024"/>
      <c r="PCV19" s="1024"/>
      <c r="PCW19" s="1024"/>
      <c r="PCX19" s="1024"/>
      <c r="PCY19" s="1024"/>
      <c r="PCZ19" s="1024"/>
      <c r="PDA19" s="1024"/>
      <c r="PDB19" s="1024"/>
      <c r="PDC19" s="1024"/>
      <c r="PDD19" s="1024"/>
      <c r="PDE19" s="1024"/>
      <c r="PDF19" s="1024"/>
      <c r="PDG19" s="1024"/>
      <c r="PDH19" s="1024"/>
      <c r="PDI19" s="1024"/>
      <c r="PDJ19" s="1024"/>
      <c r="PDK19" s="1024"/>
      <c r="PDL19" s="1024"/>
      <c r="PDM19" s="1024"/>
      <c r="PDN19" s="1024"/>
      <c r="PDO19" s="1024"/>
      <c r="PDP19" s="1024"/>
      <c r="PDQ19" s="1024"/>
      <c r="PDR19" s="1024"/>
      <c r="PDS19" s="1024"/>
      <c r="PDT19" s="1024"/>
      <c r="PDU19" s="1024"/>
      <c r="PDV19" s="1024"/>
      <c r="PDW19" s="1024"/>
      <c r="PDX19" s="1024"/>
      <c r="PDY19" s="1024"/>
      <c r="PDZ19" s="1024"/>
      <c r="PEA19" s="1024"/>
      <c r="PEB19" s="1024"/>
      <c r="PEC19" s="1024"/>
      <c r="PED19" s="1024"/>
      <c r="PEE19" s="1024"/>
      <c r="PEF19" s="1024"/>
      <c r="PEG19" s="1024"/>
      <c r="PEH19" s="1024"/>
      <c r="PEI19" s="1024"/>
      <c r="PEJ19" s="1024"/>
      <c r="PEK19" s="1024"/>
      <c r="PEL19" s="1024"/>
      <c r="PEM19" s="1024"/>
      <c r="PEN19" s="1024"/>
      <c r="PEO19" s="1024"/>
      <c r="PEP19" s="1024"/>
      <c r="PEQ19" s="1024"/>
      <c r="PER19" s="1024"/>
      <c r="PES19" s="1024"/>
      <c r="PET19" s="1024"/>
      <c r="PEU19" s="1024"/>
      <c r="PEV19" s="1024"/>
      <c r="PEW19" s="1024"/>
      <c r="PEX19" s="1024"/>
      <c r="PEY19" s="1024"/>
      <c r="PEZ19" s="1024"/>
      <c r="PFA19" s="1024"/>
      <c r="PFB19" s="1024"/>
      <c r="PFC19" s="1024"/>
      <c r="PFD19" s="1024"/>
      <c r="PFE19" s="1024"/>
      <c r="PFF19" s="1024"/>
      <c r="PFG19" s="1024"/>
      <c r="PFH19" s="1024"/>
      <c r="PFI19" s="1024"/>
      <c r="PFJ19" s="1024"/>
      <c r="PFK19" s="1024"/>
      <c r="PFL19" s="1024"/>
      <c r="PFM19" s="1024"/>
      <c r="PFN19" s="1024"/>
      <c r="PFO19" s="1024"/>
      <c r="PFP19" s="1024"/>
      <c r="PFQ19" s="1024"/>
      <c r="PFR19" s="1024"/>
      <c r="PFS19" s="1024"/>
      <c r="PFT19" s="1024"/>
      <c r="PFU19" s="1024"/>
      <c r="PFV19" s="1024"/>
      <c r="PFW19" s="1024"/>
      <c r="PFX19" s="1024"/>
      <c r="PFY19" s="1024"/>
      <c r="PFZ19" s="1024"/>
      <c r="PGA19" s="1024"/>
      <c r="PGB19" s="1024"/>
      <c r="PGC19" s="1024"/>
      <c r="PGD19" s="1024"/>
      <c r="PGE19" s="1024"/>
      <c r="PGF19" s="1024"/>
      <c r="PGG19" s="1024"/>
      <c r="PGH19" s="1024"/>
      <c r="PGI19" s="1024"/>
      <c r="PGJ19" s="1024"/>
      <c r="PGK19" s="1024"/>
      <c r="PGL19" s="1024"/>
      <c r="PGM19" s="1024"/>
      <c r="PGN19" s="1024"/>
      <c r="PGO19" s="1024"/>
      <c r="PGP19" s="1024"/>
      <c r="PGQ19" s="1024"/>
      <c r="PGR19" s="1024"/>
      <c r="PGS19" s="1024"/>
      <c r="PGT19" s="1024"/>
      <c r="PGU19" s="1024"/>
      <c r="PGV19" s="1024"/>
      <c r="PGW19" s="1024"/>
      <c r="PGX19" s="1024"/>
      <c r="PGY19" s="1024"/>
      <c r="PGZ19" s="1024"/>
      <c r="PHA19" s="1024"/>
      <c r="PHB19" s="1024"/>
      <c r="PHC19" s="1024"/>
      <c r="PHD19" s="1024"/>
      <c r="PHE19" s="1024"/>
      <c r="PHF19" s="1024"/>
      <c r="PHG19" s="1024"/>
      <c r="PHH19" s="1024"/>
      <c r="PHI19" s="1024"/>
      <c r="PHJ19" s="1024"/>
      <c r="PHK19" s="1024"/>
      <c r="PHL19" s="1024"/>
      <c r="PHM19" s="1024"/>
      <c r="PHN19" s="1024"/>
      <c r="PHO19" s="1024"/>
      <c r="PHP19" s="1024"/>
      <c r="PHQ19" s="1024"/>
      <c r="PHR19" s="1024"/>
      <c r="PHS19" s="1024"/>
      <c r="PHT19" s="1024"/>
      <c r="PHU19" s="1024"/>
      <c r="PHV19" s="1024"/>
      <c r="PHW19" s="1024"/>
      <c r="PHX19" s="1024"/>
      <c r="PHY19" s="1024"/>
      <c r="PHZ19" s="1024"/>
      <c r="PIA19" s="1024"/>
      <c r="PIB19" s="1024"/>
      <c r="PIC19" s="1024"/>
      <c r="PID19" s="1024"/>
      <c r="PIE19" s="1024"/>
      <c r="PIF19" s="1024"/>
      <c r="PIG19" s="1024"/>
      <c r="PIH19" s="1024"/>
      <c r="PII19" s="1024"/>
      <c r="PIJ19" s="1024"/>
      <c r="PIK19" s="1024"/>
      <c r="PIL19" s="1024"/>
      <c r="PIM19" s="1024"/>
      <c r="PIN19" s="1024"/>
      <c r="PIO19" s="1024"/>
      <c r="PIP19" s="1024"/>
      <c r="PIQ19" s="1024"/>
      <c r="PIR19" s="1024"/>
      <c r="PIS19" s="1024"/>
      <c r="PIT19" s="1024"/>
      <c r="PIU19" s="1024"/>
      <c r="PIV19" s="1024"/>
      <c r="PIW19" s="1024"/>
      <c r="PIX19" s="1024"/>
      <c r="PIY19" s="1024"/>
      <c r="PIZ19" s="1024"/>
      <c r="PJA19" s="1024"/>
      <c r="PJB19" s="1024"/>
      <c r="PJC19" s="1024"/>
      <c r="PJD19" s="1024"/>
      <c r="PJE19" s="1024"/>
      <c r="PJF19" s="1024"/>
      <c r="PJG19" s="1024"/>
      <c r="PJH19" s="1024"/>
      <c r="PJI19" s="1024"/>
      <c r="PJJ19" s="1024"/>
      <c r="PJK19" s="1024"/>
      <c r="PJL19" s="1024"/>
      <c r="PJM19" s="1024"/>
      <c r="PJN19" s="1024"/>
      <c r="PJO19" s="1024"/>
      <c r="PJP19" s="1024"/>
      <c r="PJQ19" s="1024"/>
      <c r="PJR19" s="1024"/>
      <c r="PJS19" s="1024"/>
      <c r="PJT19" s="1024"/>
      <c r="PJU19" s="1024"/>
      <c r="PJV19" s="1024"/>
      <c r="PJW19" s="1024"/>
      <c r="PJX19" s="1024"/>
      <c r="PJY19" s="1024"/>
      <c r="PJZ19" s="1024"/>
      <c r="PKA19" s="1024"/>
      <c r="PKB19" s="1024"/>
      <c r="PKC19" s="1024"/>
      <c r="PKD19" s="1024"/>
      <c r="PKE19" s="1024"/>
      <c r="PKF19" s="1024"/>
      <c r="PKG19" s="1024"/>
      <c r="PKH19" s="1024"/>
      <c r="PKI19" s="1024"/>
      <c r="PKJ19" s="1024"/>
      <c r="PKK19" s="1024"/>
      <c r="PKL19" s="1024"/>
      <c r="PKM19" s="1024"/>
      <c r="PKN19" s="1024"/>
      <c r="PKO19" s="1024"/>
      <c r="PKP19" s="1024"/>
      <c r="PKQ19" s="1024"/>
      <c r="PKR19" s="1024"/>
      <c r="PKS19" s="1024"/>
      <c r="PKT19" s="1024"/>
      <c r="PKU19" s="1024"/>
      <c r="PKV19" s="1024"/>
      <c r="PKW19" s="1024"/>
      <c r="PKX19" s="1024"/>
      <c r="PKY19" s="1024"/>
      <c r="PKZ19" s="1024"/>
      <c r="PLA19" s="1024"/>
      <c r="PLB19" s="1024"/>
      <c r="PLC19" s="1024"/>
      <c r="PLD19" s="1024"/>
      <c r="PLE19" s="1024"/>
      <c r="PLF19" s="1024"/>
      <c r="PLG19" s="1024"/>
      <c r="PLH19" s="1024"/>
      <c r="PLI19" s="1024"/>
      <c r="PLJ19" s="1024"/>
      <c r="PLK19" s="1024"/>
      <c r="PLL19" s="1024"/>
      <c r="PLM19" s="1024"/>
      <c r="PLN19" s="1024"/>
      <c r="PLO19" s="1024"/>
      <c r="PLP19" s="1024"/>
      <c r="PLQ19" s="1024"/>
      <c r="PLR19" s="1024"/>
      <c r="PLS19" s="1024"/>
      <c r="PLT19" s="1024"/>
      <c r="PLU19" s="1024"/>
      <c r="PLV19" s="1024"/>
      <c r="PLW19" s="1024"/>
      <c r="PLX19" s="1024"/>
      <c r="PLY19" s="1024"/>
      <c r="PLZ19" s="1024"/>
      <c r="PMA19" s="1024"/>
      <c r="PMB19" s="1024"/>
      <c r="PMC19" s="1024"/>
      <c r="PMD19" s="1024"/>
      <c r="PME19" s="1024"/>
      <c r="PMF19" s="1024"/>
      <c r="PMG19" s="1024"/>
      <c r="PMH19" s="1024"/>
      <c r="PMI19" s="1024"/>
      <c r="PMJ19" s="1024"/>
      <c r="PMK19" s="1024"/>
      <c r="PML19" s="1024"/>
      <c r="PMM19" s="1024"/>
      <c r="PMN19" s="1024"/>
      <c r="PMO19" s="1024"/>
      <c r="PMP19" s="1024"/>
      <c r="PMQ19" s="1024"/>
      <c r="PMR19" s="1024"/>
      <c r="PMS19" s="1024"/>
      <c r="PMT19" s="1024"/>
      <c r="PMU19" s="1024"/>
      <c r="PMV19" s="1024"/>
      <c r="PMW19" s="1024"/>
      <c r="PMX19" s="1024"/>
      <c r="PMY19" s="1024"/>
      <c r="PMZ19" s="1024"/>
      <c r="PNA19" s="1024"/>
      <c r="PNB19" s="1024"/>
      <c r="PNC19" s="1024"/>
      <c r="PND19" s="1024"/>
      <c r="PNE19" s="1024"/>
      <c r="PNF19" s="1024"/>
      <c r="PNG19" s="1024"/>
      <c r="PNH19" s="1024"/>
      <c r="PNI19" s="1024"/>
      <c r="PNJ19" s="1024"/>
      <c r="PNK19" s="1024"/>
      <c r="PNL19" s="1024"/>
      <c r="PNM19" s="1024"/>
      <c r="PNN19" s="1024"/>
      <c r="PNO19" s="1024"/>
      <c r="PNP19" s="1024"/>
      <c r="PNQ19" s="1024"/>
      <c r="PNR19" s="1024"/>
      <c r="PNS19" s="1024"/>
      <c r="PNT19" s="1024"/>
      <c r="PNU19" s="1024"/>
      <c r="PNV19" s="1024"/>
      <c r="PNW19" s="1024"/>
      <c r="PNX19" s="1024"/>
      <c r="PNY19" s="1024"/>
      <c r="PNZ19" s="1024"/>
      <c r="POA19" s="1024"/>
      <c r="POB19" s="1024"/>
      <c r="POC19" s="1024"/>
      <c r="POD19" s="1024"/>
      <c r="POE19" s="1024"/>
      <c r="POF19" s="1024"/>
      <c r="POG19" s="1024"/>
      <c r="POH19" s="1024"/>
      <c r="POI19" s="1024"/>
      <c r="POJ19" s="1024"/>
      <c r="POK19" s="1024"/>
      <c r="POL19" s="1024"/>
      <c r="POM19" s="1024"/>
      <c r="PON19" s="1024"/>
      <c r="POO19" s="1024"/>
      <c r="POP19" s="1024"/>
      <c r="POQ19" s="1024"/>
      <c r="POR19" s="1024"/>
      <c r="POS19" s="1024"/>
      <c r="POT19" s="1024"/>
      <c r="POU19" s="1024"/>
      <c r="POV19" s="1024"/>
      <c r="POW19" s="1024"/>
      <c r="POX19" s="1024"/>
      <c r="POY19" s="1024"/>
      <c r="POZ19" s="1024"/>
      <c r="PPA19" s="1024"/>
      <c r="PPB19" s="1024"/>
      <c r="PPC19" s="1024"/>
      <c r="PPD19" s="1024"/>
      <c r="PPE19" s="1024"/>
      <c r="PPF19" s="1024"/>
      <c r="PPG19" s="1024"/>
      <c r="PPH19" s="1024"/>
      <c r="PPI19" s="1024"/>
      <c r="PPJ19" s="1024"/>
      <c r="PPK19" s="1024"/>
      <c r="PPL19" s="1024"/>
      <c r="PPM19" s="1024"/>
      <c r="PPN19" s="1024"/>
      <c r="PPO19" s="1024"/>
      <c r="PPP19" s="1024"/>
      <c r="PPQ19" s="1024"/>
      <c r="PPR19" s="1024"/>
      <c r="PPS19" s="1024"/>
      <c r="PPT19" s="1024"/>
      <c r="PPU19" s="1024"/>
      <c r="PPV19" s="1024"/>
      <c r="PPW19" s="1024"/>
      <c r="PPX19" s="1024"/>
      <c r="PPY19" s="1024"/>
      <c r="PPZ19" s="1024"/>
      <c r="PQA19" s="1024"/>
      <c r="PQB19" s="1024"/>
      <c r="PQC19" s="1024"/>
      <c r="PQD19" s="1024"/>
      <c r="PQE19" s="1024"/>
      <c r="PQF19" s="1024"/>
      <c r="PQG19" s="1024"/>
      <c r="PQH19" s="1024"/>
      <c r="PQI19" s="1024"/>
      <c r="PQJ19" s="1024"/>
      <c r="PQK19" s="1024"/>
      <c r="PQL19" s="1024"/>
      <c r="PQM19" s="1024"/>
      <c r="PQN19" s="1024"/>
      <c r="PQO19" s="1024"/>
      <c r="PQP19" s="1024"/>
      <c r="PQQ19" s="1024"/>
      <c r="PQR19" s="1024"/>
      <c r="PQS19" s="1024"/>
      <c r="PQT19" s="1024"/>
      <c r="PQU19" s="1024"/>
      <c r="PQV19" s="1024"/>
      <c r="PQW19" s="1024"/>
      <c r="PQX19" s="1024"/>
      <c r="PQY19" s="1024"/>
      <c r="PQZ19" s="1024"/>
      <c r="PRA19" s="1024"/>
      <c r="PRB19" s="1024"/>
      <c r="PRC19" s="1024"/>
      <c r="PRD19" s="1024"/>
      <c r="PRE19" s="1024"/>
      <c r="PRF19" s="1024"/>
      <c r="PRG19" s="1024"/>
      <c r="PRH19" s="1024"/>
      <c r="PRI19" s="1024"/>
      <c r="PRJ19" s="1024"/>
      <c r="PRK19" s="1024"/>
      <c r="PRL19" s="1024"/>
      <c r="PRM19" s="1024"/>
      <c r="PRN19" s="1024"/>
      <c r="PRO19" s="1024"/>
      <c r="PRP19" s="1024"/>
      <c r="PRQ19" s="1024"/>
      <c r="PRR19" s="1024"/>
      <c r="PRS19" s="1024"/>
      <c r="PRT19" s="1024"/>
      <c r="PRU19" s="1024"/>
      <c r="PRV19" s="1024"/>
      <c r="PRW19" s="1024"/>
      <c r="PRX19" s="1024"/>
      <c r="PRY19" s="1024"/>
      <c r="PRZ19" s="1024"/>
      <c r="PSA19" s="1024"/>
      <c r="PSB19" s="1024"/>
      <c r="PSC19" s="1024"/>
      <c r="PSD19" s="1024"/>
      <c r="PSE19" s="1024"/>
      <c r="PSF19" s="1024"/>
      <c r="PSG19" s="1024"/>
      <c r="PSH19" s="1024"/>
      <c r="PSI19" s="1024"/>
      <c r="PSJ19" s="1024"/>
      <c r="PSK19" s="1024"/>
      <c r="PSL19" s="1024"/>
      <c r="PSM19" s="1024"/>
      <c r="PSN19" s="1024"/>
      <c r="PSO19" s="1024"/>
      <c r="PSP19" s="1024"/>
      <c r="PSQ19" s="1024"/>
      <c r="PSR19" s="1024"/>
      <c r="PSS19" s="1024"/>
      <c r="PST19" s="1024"/>
      <c r="PSU19" s="1024"/>
      <c r="PSV19" s="1024"/>
      <c r="PSW19" s="1024"/>
      <c r="PSX19" s="1024"/>
      <c r="PSY19" s="1024"/>
      <c r="PSZ19" s="1024"/>
      <c r="PTA19" s="1024"/>
      <c r="PTB19" s="1024"/>
      <c r="PTC19" s="1024"/>
      <c r="PTD19" s="1024"/>
      <c r="PTE19" s="1024"/>
      <c r="PTF19" s="1024"/>
      <c r="PTG19" s="1024"/>
      <c r="PTH19" s="1024"/>
      <c r="PTI19" s="1024"/>
      <c r="PTJ19" s="1024"/>
      <c r="PTK19" s="1024"/>
      <c r="PTL19" s="1024"/>
      <c r="PTM19" s="1024"/>
      <c r="PTN19" s="1024"/>
      <c r="PTO19" s="1024"/>
      <c r="PTP19" s="1024"/>
      <c r="PTQ19" s="1024"/>
      <c r="PTR19" s="1024"/>
      <c r="PTS19" s="1024"/>
      <c r="PTT19" s="1024"/>
      <c r="PTU19" s="1024"/>
      <c r="PTV19" s="1024"/>
      <c r="PTW19" s="1024"/>
      <c r="PTX19" s="1024"/>
      <c r="PTY19" s="1024"/>
      <c r="PTZ19" s="1024"/>
      <c r="PUA19" s="1024"/>
      <c r="PUB19" s="1024"/>
      <c r="PUC19" s="1024"/>
      <c r="PUD19" s="1024"/>
      <c r="PUE19" s="1024"/>
      <c r="PUF19" s="1024"/>
      <c r="PUG19" s="1024"/>
      <c r="PUH19" s="1024"/>
      <c r="PUI19" s="1024"/>
      <c r="PUJ19" s="1024"/>
      <c r="PUK19" s="1024"/>
      <c r="PUL19" s="1024"/>
      <c r="PUM19" s="1024"/>
      <c r="PUN19" s="1024"/>
      <c r="PUO19" s="1024"/>
      <c r="PUP19" s="1024"/>
      <c r="PUQ19" s="1024"/>
      <c r="PUR19" s="1024"/>
      <c r="PUS19" s="1024"/>
      <c r="PUT19" s="1024"/>
      <c r="PUU19" s="1024"/>
      <c r="PUV19" s="1024"/>
      <c r="PUW19" s="1024"/>
      <c r="PUX19" s="1024"/>
      <c r="PUY19" s="1024"/>
      <c r="PUZ19" s="1024"/>
      <c r="PVA19" s="1024"/>
      <c r="PVB19" s="1024"/>
      <c r="PVC19" s="1024"/>
      <c r="PVD19" s="1024"/>
      <c r="PVE19" s="1024"/>
      <c r="PVF19" s="1024"/>
      <c r="PVG19" s="1024"/>
      <c r="PVH19" s="1024"/>
      <c r="PVI19" s="1024"/>
      <c r="PVJ19" s="1024"/>
      <c r="PVK19" s="1024"/>
      <c r="PVL19" s="1024"/>
      <c r="PVM19" s="1024"/>
      <c r="PVN19" s="1024"/>
      <c r="PVO19" s="1024"/>
      <c r="PVP19" s="1024"/>
      <c r="PVQ19" s="1024"/>
      <c r="PVR19" s="1024"/>
      <c r="PVS19" s="1024"/>
      <c r="PVT19" s="1024"/>
      <c r="PVU19" s="1024"/>
      <c r="PVV19" s="1024"/>
      <c r="PVW19" s="1024"/>
      <c r="PVX19" s="1024"/>
      <c r="PVY19" s="1024"/>
      <c r="PVZ19" s="1024"/>
      <c r="PWA19" s="1024"/>
      <c r="PWB19" s="1024"/>
      <c r="PWC19" s="1024"/>
      <c r="PWD19" s="1024"/>
      <c r="PWE19" s="1024"/>
      <c r="PWF19" s="1024"/>
      <c r="PWG19" s="1024"/>
      <c r="PWH19" s="1024"/>
      <c r="PWI19" s="1024"/>
      <c r="PWJ19" s="1024"/>
      <c r="PWK19" s="1024"/>
      <c r="PWL19" s="1024"/>
      <c r="PWM19" s="1024"/>
      <c r="PWN19" s="1024"/>
      <c r="PWO19" s="1024"/>
      <c r="PWP19" s="1024"/>
      <c r="PWQ19" s="1024"/>
      <c r="PWR19" s="1024"/>
      <c r="PWS19" s="1024"/>
      <c r="PWT19" s="1024"/>
      <c r="PWU19" s="1024"/>
      <c r="PWV19" s="1024"/>
      <c r="PWW19" s="1024"/>
      <c r="PWX19" s="1024"/>
      <c r="PWY19" s="1024"/>
      <c r="PWZ19" s="1024"/>
      <c r="PXA19" s="1024"/>
      <c r="PXB19" s="1024"/>
      <c r="PXC19" s="1024"/>
      <c r="PXD19" s="1024"/>
      <c r="PXE19" s="1024"/>
      <c r="PXF19" s="1024"/>
      <c r="PXG19" s="1024"/>
      <c r="PXH19" s="1024"/>
      <c r="PXI19" s="1024"/>
      <c r="PXJ19" s="1024"/>
      <c r="PXK19" s="1024"/>
      <c r="PXL19" s="1024"/>
      <c r="PXM19" s="1024"/>
      <c r="PXN19" s="1024"/>
      <c r="PXO19" s="1024"/>
      <c r="PXP19" s="1024"/>
      <c r="PXQ19" s="1024"/>
      <c r="PXR19" s="1024"/>
      <c r="PXS19" s="1024"/>
      <c r="PXT19" s="1024"/>
      <c r="PXU19" s="1024"/>
      <c r="PXV19" s="1024"/>
      <c r="PXW19" s="1024"/>
      <c r="PXX19" s="1024"/>
      <c r="PXY19" s="1024"/>
      <c r="PXZ19" s="1024"/>
      <c r="PYA19" s="1024"/>
      <c r="PYB19" s="1024"/>
      <c r="PYC19" s="1024"/>
      <c r="PYD19" s="1024"/>
      <c r="PYE19" s="1024"/>
      <c r="PYF19" s="1024"/>
      <c r="PYG19" s="1024"/>
      <c r="PYH19" s="1024"/>
      <c r="PYI19" s="1024"/>
      <c r="PYJ19" s="1024"/>
      <c r="PYK19" s="1024"/>
      <c r="PYL19" s="1024"/>
      <c r="PYM19" s="1024"/>
      <c r="PYN19" s="1024"/>
      <c r="PYO19" s="1024"/>
      <c r="PYP19" s="1024"/>
      <c r="PYQ19" s="1024"/>
      <c r="PYR19" s="1024"/>
      <c r="PYS19" s="1024"/>
      <c r="PYT19" s="1024"/>
      <c r="PYU19" s="1024"/>
      <c r="PYV19" s="1024"/>
      <c r="PYW19" s="1024"/>
      <c r="PYX19" s="1024"/>
      <c r="PYY19" s="1024"/>
      <c r="PYZ19" s="1024"/>
      <c r="PZA19" s="1024"/>
      <c r="PZB19" s="1024"/>
      <c r="PZC19" s="1024"/>
      <c r="PZD19" s="1024"/>
      <c r="PZE19" s="1024"/>
      <c r="PZF19" s="1024"/>
      <c r="PZG19" s="1024"/>
      <c r="PZH19" s="1024"/>
      <c r="PZI19" s="1024"/>
      <c r="PZJ19" s="1024"/>
      <c r="PZK19" s="1024"/>
      <c r="PZL19" s="1024"/>
      <c r="PZM19" s="1024"/>
      <c r="PZN19" s="1024"/>
      <c r="PZO19" s="1024"/>
      <c r="PZP19" s="1024"/>
      <c r="PZQ19" s="1024"/>
      <c r="PZR19" s="1024"/>
      <c r="PZS19" s="1024"/>
      <c r="PZT19" s="1024"/>
      <c r="PZU19" s="1024"/>
      <c r="PZV19" s="1024"/>
      <c r="PZW19" s="1024"/>
      <c r="PZX19" s="1024"/>
      <c r="PZY19" s="1024"/>
      <c r="PZZ19" s="1024"/>
      <c r="QAA19" s="1024"/>
      <c r="QAB19" s="1024"/>
      <c r="QAC19" s="1024"/>
      <c r="QAD19" s="1024"/>
      <c r="QAE19" s="1024"/>
      <c r="QAF19" s="1024"/>
      <c r="QAG19" s="1024"/>
      <c r="QAH19" s="1024"/>
      <c r="QAI19" s="1024"/>
      <c r="QAJ19" s="1024"/>
      <c r="QAK19" s="1024"/>
      <c r="QAL19" s="1024"/>
      <c r="QAM19" s="1024"/>
      <c r="QAN19" s="1024"/>
      <c r="QAO19" s="1024"/>
      <c r="QAP19" s="1024"/>
      <c r="QAQ19" s="1024"/>
      <c r="QAR19" s="1024"/>
      <c r="QAS19" s="1024"/>
      <c r="QAT19" s="1024"/>
      <c r="QAU19" s="1024"/>
      <c r="QAV19" s="1024"/>
      <c r="QAW19" s="1024"/>
      <c r="QAX19" s="1024"/>
      <c r="QAY19" s="1024"/>
      <c r="QAZ19" s="1024"/>
      <c r="QBA19" s="1024"/>
      <c r="QBB19" s="1024"/>
      <c r="QBC19" s="1024"/>
      <c r="QBD19" s="1024"/>
      <c r="QBE19" s="1024"/>
      <c r="QBF19" s="1024"/>
      <c r="QBG19" s="1024"/>
      <c r="QBH19" s="1024"/>
      <c r="QBI19" s="1024"/>
      <c r="QBJ19" s="1024"/>
      <c r="QBK19" s="1024"/>
      <c r="QBL19" s="1024"/>
      <c r="QBM19" s="1024"/>
      <c r="QBN19" s="1024"/>
      <c r="QBO19" s="1024"/>
      <c r="QBP19" s="1024"/>
      <c r="QBQ19" s="1024"/>
      <c r="QBR19" s="1024"/>
      <c r="QBS19" s="1024"/>
      <c r="QBT19" s="1024"/>
      <c r="QBU19" s="1024"/>
      <c r="QBV19" s="1024"/>
      <c r="QBW19" s="1024"/>
      <c r="QBX19" s="1024"/>
      <c r="QBY19" s="1024"/>
      <c r="QBZ19" s="1024"/>
      <c r="QCA19" s="1024"/>
      <c r="QCB19" s="1024"/>
      <c r="QCC19" s="1024"/>
      <c r="QCD19" s="1024"/>
      <c r="QCE19" s="1024"/>
      <c r="QCF19" s="1024"/>
      <c r="QCG19" s="1024"/>
      <c r="QCH19" s="1024"/>
      <c r="QCI19" s="1024"/>
      <c r="QCJ19" s="1024"/>
      <c r="QCK19" s="1024"/>
      <c r="QCL19" s="1024"/>
      <c r="QCM19" s="1024"/>
      <c r="QCN19" s="1024"/>
      <c r="QCO19" s="1024"/>
      <c r="QCP19" s="1024"/>
      <c r="QCQ19" s="1024"/>
      <c r="QCR19" s="1024"/>
      <c r="QCS19" s="1024"/>
      <c r="QCT19" s="1024"/>
      <c r="QCU19" s="1024"/>
      <c r="QCV19" s="1024"/>
      <c r="QCW19" s="1024"/>
      <c r="QCX19" s="1024"/>
      <c r="QCY19" s="1024"/>
      <c r="QCZ19" s="1024"/>
      <c r="QDA19" s="1024"/>
      <c r="QDB19" s="1024"/>
      <c r="QDC19" s="1024"/>
      <c r="QDD19" s="1024"/>
      <c r="QDE19" s="1024"/>
      <c r="QDF19" s="1024"/>
      <c r="QDG19" s="1024"/>
      <c r="QDH19" s="1024"/>
      <c r="QDI19" s="1024"/>
      <c r="QDJ19" s="1024"/>
      <c r="QDK19" s="1024"/>
      <c r="QDL19" s="1024"/>
      <c r="QDM19" s="1024"/>
      <c r="QDN19" s="1024"/>
      <c r="QDO19" s="1024"/>
      <c r="QDP19" s="1024"/>
      <c r="QDQ19" s="1024"/>
      <c r="QDR19" s="1024"/>
      <c r="QDS19" s="1024"/>
      <c r="QDT19" s="1024"/>
      <c r="QDU19" s="1024"/>
      <c r="QDV19" s="1024"/>
      <c r="QDW19" s="1024"/>
      <c r="QDX19" s="1024"/>
      <c r="QDY19" s="1024"/>
      <c r="QDZ19" s="1024"/>
      <c r="QEA19" s="1024"/>
      <c r="QEB19" s="1024"/>
      <c r="QEC19" s="1024"/>
      <c r="QED19" s="1024"/>
      <c r="QEE19" s="1024"/>
      <c r="QEF19" s="1024"/>
      <c r="QEG19" s="1024"/>
      <c r="QEH19" s="1024"/>
      <c r="QEI19" s="1024"/>
      <c r="QEJ19" s="1024"/>
      <c r="QEK19" s="1024"/>
      <c r="QEL19" s="1024"/>
      <c r="QEM19" s="1024"/>
      <c r="QEN19" s="1024"/>
      <c r="QEO19" s="1024"/>
      <c r="QEP19" s="1024"/>
      <c r="QEQ19" s="1024"/>
      <c r="QER19" s="1024"/>
      <c r="QES19" s="1024"/>
      <c r="QET19" s="1024"/>
      <c r="QEU19" s="1024"/>
      <c r="QEV19" s="1024"/>
      <c r="QEW19" s="1024"/>
      <c r="QEX19" s="1024"/>
      <c r="QEY19" s="1024"/>
      <c r="QEZ19" s="1024"/>
      <c r="QFA19" s="1024"/>
      <c r="QFB19" s="1024"/>
      <c r="QFC19" s="1024"/>
      <c r="QFD19" s="1024"/>
      <c r="QFE19" s="1024"/>
      <c r="QFF19" s="1024"/>
      <c r="QFG19" s="1024"/>
      <c r="QFH19" s="1024"/>
      <c r="QFI19" s="1024"/>
      <c r="QFJ19" s="1024"/>
      <c r="QFK19" s="1024"/>
      <c r="QFL19" s="1024"/>
      <c r="QFM19" s="1024"/>
      <c r="QFN19" s="1024"/>
      <c r="QFO19" s="1024"/>
      <c r="QFP19" s="1024"/>
      <c r="QFQ19" s="1024"/>
      <c r="QFR19" s="1024"/>
      <c r="QFS19" s="1024"/>
      <c r="QFT19" s="1024"/>
      <c r="QFU19" s="1024"/>
      <c r="QFV19" s="1024"/>
      <c r="QFW19" s="1024"/>
      <c r="QFX19" s="1024"/>
      <c r="QFY19" s="1024"/>
      <c r="QFZ19" s="1024"/>
      <c r="QGA19" s="1024"/>
      <c r="QGB19" s="1024"/>
      <c r="QGC19" s="1024"/>
      <c r="QGD19" s="1024"/>
      <c r="QGE19" s="1024"/>
      <c r="QGF19" s="1024"/>
      <c r="QGG19" s="1024"/>
      <c r="QGH19" s="1024"/>
      <c r="QGI19" s="1024"/>
      <c r="QGJ19" s="1024"/>
      <c r="QGK19" s="1024"/>
      <c r="QGL19" s="1024"/>
      <c r="QGM19" s="1024"/>
      <c r="QGN19" s="1024"/>
      <c r="QGO19" s="1024"/>
      <c r="QGP19" s="1024"/>
      <c r="QGQ19" s="1024"/>
      <c r="QGR19" s="1024"/>
      <c r="QGS19" s="1024"/>
      <c r="QGT19" s="1024"/>
      <c r="QGU19" s="1024"/>
      <c r="QGV19" s="1024"/>
      <c r="QGW19" s="1024"/>
      <c r="QGX19" s="1024"/>
      <c r="QGY19" s="1024"/>
      <c r="QGZ19" s="1024"/>
      <c r="QHA19" s="1024"/>
      <c r="QHB19" s="1024"/>
      <c r="QHC19" s="1024"/>
      <c r="QHD19" s="1024"/>
      <c r="QHE19" s="1024"/>
      <c r="QHF19" s="1024"/>
      <c r="QHG19" s="1024"/>
      <c r="QHH19" s="1024"/>
      <c r="QHI19" s="1024"/>
      <c r="QHJ19" s="1024"/>
      <c r="QHK19" s="1024"/>
      <c r="QHL19" s="1024"/>
      <c r="QHM19" s="1024"/>
      <c r="QHN19" s="1024"/>
      <c r="QHO19" s="1024"/>
      <c r="QHP19" s="1024"/>
      <c r="QHQ19" s="1024"/>
      <c r="QHR19" s="1024"/>
      <c r="QHS19" s="1024"/>
      <c r="QHT19" s="1024"/>
      <c r="QHU19" s="1024"/>
      <c r="QHV19" s="1024"/>
      <c r="QHW19" s="1024"/>
      <c r="QHX19" s="1024"/>
      <c r="QHY19" s="1024"/>
      <c r="QHZ19" s="1024"/>
      <c r="QIA19" s="1024"/>
      <c r="QIB19" s="1024"/>
      <c r="QIC19" s="1024"/>
      <c r="QID19" s="1024"/>
      <c r="QIE19" s="1024"/>
      <c r="QIF19" s="1024"/>
      <c r="QIG19" s="1024"/>
      <c r="QIH19" s="1024"/>
      <c r="QII19" s="1024"/>
      <c r="QIJ19" s="1024"/>
      <c r="QIK19" s="1024"/>
      <c r="QIL19" s="1024"/>
      <c r="QIM19" s="1024"/>
      <c r="QIN19" s="1024"/>
      <c r="QIO19" s="1024"/>
      <c r="QIP19" s="1024"/>
      <c r="QIQ19" s="1024"/>
      <c r="QIR19" s="1024"/>
      <c r="QIS19" s="1024"/>
      <c r="QIT19" s="1024"/>
      <c r="QIU19" s="1024"/>
      <c r="QIV19" s="1024"/>
      <c r="QIW19" s="1024"/>
      <c r="QIX19" s="1024"/>
      <c r="QIY19" s="1024"/>
      <c r="QIZ19" s="1024"/>
      <c r="QJA19" s="1024"/>
      <c r="QJB19" s="1024"/>
      <c r="QJC19" s="1024"/>
      <c r="QJD19" s="1024"/>
      <c r="QJE19" s="1024"/>
      <c r="QJF19" s="1024"/>
      <c r="QJG19" s="1024"/>
      <c r="QJH19" s="1024"/>
      <c r="QJI19" s="1024"/>
      <c r="QJJ19" s="1024"/>
      <c r="QJK19" s="1024"/>
      <c r="QJL19" s="1024"/>
      <c r="QJM19" s="1024"/>
      <c r="QJN19" s="1024"/>
      <c r="QJO19" s="1024"/>
      <c r="QJP19" s="1024"/>
      <c r="QJQ19" s="1024"/>
      <c r="QJR19" s="1024"/>
      <c r="QJS19" s="1024"/>
      <c r="QJT19" s="1024"/>
      <c r="QJU19" s="1024"/>
      <c r="QJV19" s="1024"/>
      <c r="QJW19" s="1024"/>
      <c r="QJX19" s="1024"/>
      <c r="QJY19" s="1024"/>
      <c r="QJZ19" s="1024"/>
      <c r="QKA19" s="1024"/>
      <c r="QKB19" s="1024"/>
      <c r="QKC19" s="1024"/>
      <c r="QKD19" s="1024"/>
      <c r="QKE19" s="1024"/>
      <c r="QKF19" s="1024"/>
      <c r="QKG19" s="1024"/>
      <c r="QKH19" s="1024"/>
      <c r="QKI19" s="1024"/>
      <c r="QKJ19" s="1024"/>
      <c r="QKK19" s="1024"/>
      <c r="QKL19" s="1024"/>
      <c r="QKM19" s="1024"/>
      <c r="QKN19" s="1024"/>
      <c r="QKO19" s="1024"/>
      <c r="QKP19" s="1024"/>
      <c r="QKQ19" s="1024"/>
      <c r="QKR19" s="1024"/>
      <c r="QKS19" s="1024"/>
      <c r="QKT19" s="1024"/>
      <c r="QKU19" s="1024"/>
      <c r="QKV19" s="1024"/>
      <c r="QKW19" s="1024"/>
      <c r="QKX19" s="1024"/>
      <c r="QKY19" s="1024"/>
      <c r="QKZ19" s="1024"/>
      <c r="QLA19" s="1024"/>
      <c r="QLB19" s="1024"/>
      <c r="QLC19" s="1024"/>
      <c r="QLD19" s="1024"/>
      <c r="QLE19" s="1024"/>
      <c r="QLF19" s="1024"/>
      <c r="QLG19" s="1024"/>
      <c r="QLH19" s="1024"/>
      <c r="QLI19" s="1024"/>
      <c r="QLJ19" s="1024"/>
      <c r="QLK19" s="1024"/>
      <c r="QLL19" s="1024"/>
      <c r="QLM19" s="1024"/>
      <c r="QLN19" s="1024"/>
      <c r="QLO19" s="1024"/>
      <c r="QLP19" s="1024"/>
      <c r="QLQ19" s="1024"/>
      <c r="QLR19" s="1024"/>
      <c r="QLS19" s="1024"/>
      <c r="QLT19" s="1024"/>
      <c r="QLU19" s="1024"/>
      <c r="QLV19" s="1024"/>
      <c r="QLW19" s="1024"/>
      <c r="QLX19" s="1024"/>
      <c r="QLY19" s="1024"/>
      <c r="QLZ19" s="1024"/>
      <c r="QMA19" s="1024"/>
      <c r="QMB19" s="1024"/>
      <c r="QMC19" s="1024"/>
      <c r="QMD19" s="1024"/>
      <c r="QME19" s="1024"/>
      <c r="QMF19" s="1024"/>
      <c r="QMG19" s="1024"/>
      <c r="QMH19" s="1024"/>
      <c r="QMI19" s="1024"/>
      <c r="QMJ19" s="1024"/>
      <c r="QMK19" s="1024"/>
      <c r="QML19" s="1024"/>
      <c r="QMM19" s="1024"/>
      <c r="QMN19" s="1024"/>
      <c r="QMO19" s="1024"/>
      <c r="QMP19" s="1024"/>
      <c r="QMQ19" s="1024"/>
      <c r="QMR19" s="1024"/>
      <c r="QMS19" s="1024"/>
      <c r="QMT19" s="1024"/>
      <c r="QMU19" s="1024"/>
      <c r="QMV19" s="1024"/>
      <c r="QMW19" s="1024"/>
      <c r="QMX19" s="1024"/>
      <c r="QMY19" s="1024"/>
      <c r="QMZ19" s="1024"/>
      <c r="QNA19" s="1024"/>
      <c r="QNB19" s="1024"/>
      <c r="QNC19" s="1024"/>
      <c r="QND19" s="1024"/>
      <c r="QNE19" s="1024"/>
      <c r="QNF19" s="1024"/>
      <c r="QNG19" s="1024"/>
      <c r="QNH19" s="1024"/>
      <c r="QNI19" s="1024"/>
      <c r="QNJ19" s="1024"/>
      <c r="QNK19" s="1024"/>
      <c r="QNL19" s="1024"/>
      <c r="QNM19" s="1024"/>
      <c r="QNN19" s="1024"/>
      <c r="QNO19" s="1024"/>
      <c r="QNP19" s="1024"/>
      <c r="QNQ19" s="1024"/>
      <c r="QNR19" s="1024"/>
      <c r="QNS19" s="1024"/>
      <c r="QNT19" s="1024"/>
      <c r="QNU19" s="1024"/>
      <c r="QNV19" s="1024"/>
      <c r="QNW19" s="1024"/>
      <c r="QNX19" s="1024"/>
      <c r="QNY19" s="1024"/>
      <c r="QNZ19" s="1024"/>
      <c r="QOA19" s="1024"/>
      <c r="QOB19" s="1024"/>
      <c r="QOC19" s="1024"/>
      <c r="QOD19" s="1024"/>
      <c r="QOE19" s="1024"/>
      <c r="QOF19" s="1024"/>
      <c r="QOG19" s="1024"/>
      <c r="QOH19" s="1024"/>
      <c r="QOI19" s="1024"/>
      <c r="QOJ19" s="1024"/>
      <c r="QOK19" s="1024"/>
      <c r="QOL19" s="1024"/>
      <c r="QOM19" s="1024"/>
      <c r="QON19" s="1024"/>
      <c r="QOO19" s="1024"/>
      <c r="QOP19" s="1024"/>
      <c r="QOQ19" s="1024"/>
      <c r="QOR19" s="1024"/>
      <c r="QOS19" s="1024"/>
      <c r="QOT19" s="1024"/>
      <c r="QOU19" s="1024"/>
      <c r="QOV19" s="1024"/>
      <c r="QOW19" s="1024"/>
      <c r="QOX19" s="1024"/>
      <c r="QOY19" s="1024"/>
      <c r="QOZ19" s="1024"/>
      <c r="QPA19" s="1024"/>
      <c r="QPB19" s="1024"/>
      <c r="QPC19" s="1024"/>
      <c r="QPD19" s="1024"/>
      <c r="QPE19" s="1024"/>
      <c r="QPF19" s="1024"/>
      <c r="QPG19" s="1024"/>
      <c r="QPH19" s="1024"/>
      <c r="QPI19" s="1024"/>
      <c r="QPJ19" s="1024"/>
      <c r="QPK19" s="1024"/>
      <c r="QPL19" s="1024"/>
      <c r="QPM19" s="1024"/>
      <c r="QPN19" s="1024"/>
      <c r="QPO19" s="1024"/>
      <c r="QPP19" s="1024"/>
      <c r="QPQ19" s="1024"/>
      <c r="QPR19" s="1024"/>
      <c r="QPS19" s="1024"/>
      <c r="QPT19" s="1024"/>
      <c r="QPU19" s="1024"/>
      <c r="QPV19" s="1024"/>
      <c r="QPW19" s="1024"/>
      <c r="QPX19" s="1024"/>
      <c r="QPY19" s="1024"/>
      <c r="QPZ19" s="1024"/>
      <c r="QQA19" s="1024"/>
      <c r="QQB19" s="1024"/>
      <c r="QQC19" s="1024"/>
      <c r="QQD19" s="1024"/>
      <c r="QQE19" s="1024"/>
      <c r="QQF19" s="1024"/>
      <c r="QQG19" s="1024"/>
      <c r="QQH19" s="1024"/>
      <c r="QQI19" s="1024"/>
      <c r="QQJ19" s="1024"/>
      <c r="QQK19" s="1024"/>
      <c r="QQL19" s="1024"/>
      <c r="QQM19" s="1024"/>
      <c r="QQN19" s="1024"/>
      <c r="QQO19" s="1024"/>
      <c r="QQP19" s="1024"/>
      <c r="QQQ19" s="1024"/>
      <c r="QQR19" s="1024"/>
      <c r="QQS19" s="1024"/>
      <c r="QQT19" s="1024"/>
      <c r="QQU19" s="1024"/>
      <c r="QQV19" s="1024"/>
      <c r="QQW19" s="1024"/>
      <c r="QQX19" s="1024"/>
      <c r="QQY19" s="1024"/>
      <c r="QQZ19" s="1024"/>
      <c r="QRA19" s="1024"/>
      <c r="QRB19" s="1024"/>
      <c r="QRC19" s="1024"/>
      <c r="QRD19" s="1024"/>
      <c r="QRE19" s="1024"/>
      <c r="QRF19" s="1024"/>
      <c r="QRG19" s="1024"/>
      <c r="QRH19" s="1024"/>
      <c r="QRI19" s="1024"/>
      <c r="QRJ19" s="1024"/>
      <c r="QRK19" s="1024"/>
      <c r="QRL19" s="1024"/>
      <c r="QRM19" s="1024"/>
      <c r="QRN19" s="1024"/>
      <c r="QRO19" s="1024"/>
      <c r="QRP19" s="1024"/>
      <c r="QRQ19" s="1024"/>
      <c r="QRR19" s="1024"/>
      <c r="QRS19" s="1024"/>
      <c r="QRT19" s="1024"/>
      <c r="QRU19" s="1024"/>
      <c r="QRV19" s="1024"/>
      <c r="QRW19" s="1024"/>
      <c r="QRX19" s="1024"/>
      <c r="QRY19" s="1024"/>
      <c r="QRZ19" s="1024"/>
      <c r="QSA19" s="1024"/>
      <c r="QSB19" s="1024"/>
      <c r="QSC19" s="1024"/>
      <c r="QSD19" s="1024"/>
      <c r="QSE19" s="1024"/>
      <c r="QSF19" s="1024"/>
      <c r="QSG19" s="1024"/>
      <c r="QSH19" s="1024"/>
      <c r="QSI19" s="1024"/>
      <c r="QSJ19" s="1024"/>
      <c r="QSK19" s="1024"/>
      <c r="QSL19" s="1024"/>
      <c r="QSM19" s="1024"/>
      <c r="QSN19" s="1024"/>
      <c r="QSO19" s="1024"/>
      <c r="QSP19" s="1024"/>
      <c r="QSQ19" s="1024"/>
      <c r="QSR19" s="1024"/>
      <c r="QSS19" s="1024"/>
      <c r="QST19" s="1024"/>
      <c r="QSU19" s="1024"/>
      <c r="QSV19" s="1024"/>
      <c r="QSW19" s="1024"/>
      <c r="QSX19" s="1024"/>
      <c r="QSY19" s="1024"/>
      <c r="QSZ19" s="1024"/>
      <c r="QTA19" s="1024"/>
      <c r="QTB19" s="1024"/>
      <c r="QTC19" s="1024"/>
      <c r="QTD19" s="1024"/>
      <c r="QTE19" s="1024"/>
      <c r="QTF19" s="1024"/>
      <c r="QTG19" s="1024"/>
      <c r="QTH19" s="1024"/>
      <c r="QTI19" s="1024"/>
      <c r="QTJ19" s="1024"/>
      <c r="QTK19" s="1024"/>
      <c r="QTL19" s="1024"/>
      <c r="QTM19" s="1024"/>
      <c r="QTN19" s="1024"/>
      <c r="QTO19" s="1024"/>
      <c r="QTP19" s="1024"/>
      <c r="QTQ19" s="1024"/>
      <c r="QTR19" s="1024"/>
      <c r="QTS19" s="1024"/>
      <c r="QTT19" s="1024"/>
      <c r="QTU19" s="1024"/>
      <c r="QTV19" s="1024"/>
      <c r="QTW19" s="1024"/>
      <c r="QTX19" s="1024"/>
      <c r="QTY19" s="1024"/>
      <c r="QTZ19" s="1024"/>
      <c r="QUA19" s="1024"/>
      <c r="QUB19" s="1024"/>
      <c r="QUC19" s="1024"/>
      <c r="QUD19" s="1024"/>
      <c r="QUE19" s="1024"/>
      <c r="QUF19" s="1024"/>
      <c r="QUG19" s="1024"/>
      <c r="QUH19" s="1024"/>
      <c r="QUI19" s="1024"/>
      <c r="QUJ19" s="1024"/>
      <c r="QUK19" s="1024"/>
      <c r="QUL19" s="1024"/>
      <c r="QUM19" s="1024"/>
      <c r="QUN19" s="1024"/>
      <c r="QUO19" s="1024"/>
      <c r="QUP19" s="1024"/>
      <c r="QUQ19" s="1024"/>
      <c r="QUR19" s="1024"/>
      <c r="QUS19" s="1024"/>
      <c r="QUT19" s="1024"/>
      <c r="QUU19" s="1024"/>
      <c r="QUV19" s="1024"/>
      <c r="QUW19" s="1024"/>
      <c r="QUX19" s="1024"/>
      <c r="QUY19" s="1024"/>
      <c r="QUZ19" s="1024"/>
      <c r="QVA19" s="1024"/>
      <c r="QVB19" s="1024"/>
      <c r="QVC19" s="1024"/>
      <c r="QVD19" s="1024"/>
      <c r="QVE19" s="1024"/>
      <c r="QVF19" s="1024"/>
      <c r="QVG19" s="1024"/>
      <c r="QVH19" s="1024"/>
      <c r="QVI19" s="1024"/>
      <c r="QVJ19" s="1024"/>
      <c r="QVK19" s="1024"/>
      <c r="QVL19" s="1024"/>
      <c r="QVM19" s="1024"/>
      <c r="QVN19" s="1024"/>
      <c r="QVO19" s="1024"/>
      <c r="QVP19" s="1024"/>
      <c r="QVQ19" s="1024"/>
      <c r="QVR19" s="1024"/>
      <c r="QVS19" s="1024"/>
      <c r="QVT19" s="1024"/>
      <c r="QVU19" s="1024"/>
      <c r="QVV19" s="1024"/>
      <c r="QVW19" s="1024"/>
      <c r="QVX19" s="1024"/>
      <c r="QVY19" s="1024"/>
      <c r="QVZ19" s="1024"/>
      <c r="QWA19" s="1024"/>
      <c r="QWB19" s="1024"/>
      <c r="QWC19" s="1024"/>
      <c r="QWD19" s="1024"/>
      <c r="QWE19" s="1024"/>
      <c r="QWF19" s="1024"/>
      <c r="QWG19" s="1024"/>
      <c r="QWH19" s="1024"/>
      <c r="QWI19" s="1024"/>
      <c r="QWJ19" s="1024"/>
      <c r="QWK19" s="1024"/>
      <c r="QWL19" s="1024"/>
      <c r="QWM19" s="1024"/>
      <c r="QWN19" s="1024"/>
      <c r="QWO19" s="1024"/>
      <c r="QWP19" s="1024"/>
      <c r="QWQ19" s="1024"/>
      <c r="QWR19" s="1024"/>
      <c r="QWS19" s="1024"/>
      <c r="QWT19" s="1024"/>
      <c r="QWU19" s="1024"/>
      <c r="QWV19" s="1024"/>
      <c r="QWW19" s="1024"/>
      <c r="QWX19" s="1024"/>
      <c r="QWY19" s="1024"/>
      <c r="QWZ19" s="1024"/>
      <c r="QXA19" s="1024"/>
      <c r="QXB19" s="1024"/>
      <c r="QXC19" s="1024"/>
      <c r="QXD19" s="1024"/>
      <c r="QXE19" s="1024"/>
      <c r="QXF19" s="1024"/>
      <c r="QXG19" s="1024"/>
      <c r="QXH19" s="1024"/>
      <c r="QXI19" s="1024"/>
      <c r="QXJ19" s="1024"/>
      <c r="QXK19" s="1024"/>
      <c r="QXL19" s="1024"/>
      <c r="QXM19" s="1024"/>
      <c r="QXN19" s="1024"/>
      <c r="QXO19" s="1024"/>
      <c r="QXP19" s="1024"/>
      <c r="QXQ19" s="1024"/>
      <c r="QXR19" s="1024"/>
      <c r="QXS19" s="1024"/>
      <c r="QXT19" s="1024"/>
      <c r="QXU19" s="1024"/>
      <c r="QXV19" s="1024"/>
      <c r="QXW19" s="1024"/>
      <c r="QXX19" s="1024"/>
      <c r="QXY19" s="1024"/>
      <c r="QXZ19" s="1024"/>
      <c r="QYA19" s="1024"/>
      <c r="QYB19" s="1024"/>
      <c r="QYC19" s="1024"/>
      <c r="QYD19" s="1024"/>
      <c r="QYE19" s="1024"/>
      <c r="QYF19" s="1024"/>
      <c r="QYG19" s="1024"/>
      <c r="QYH19" s="1024"/>
      <c r="QYI19" s="1024"/>
      <c r="QYJ19" s="1024"/>
      <c r="QYK19" s="1024"/>
      <c r="QYL19" s="1024"/>
      <c r="QYM19" s="1024"/>
      <c r="QYN19" s="1024"/>
      <c r="QYO19" s="1024"/>
      <c r="QYP19" s="1024"/>
      <c r="QYQ19" s="1024"/>
      <c r="QYR19" s="1024"/>
      <c r="QYS19" s="1024"/>
      <c r="QYT19" s="1024"/>
      <c r="QYU19" s="1024"/>
      <c r="QYV19" s="1024"/>
      <c r="QYW19" s="1024"/>
      <c r="QYX19" s="1024"/>
      <c r="QYY19" s="1024"/>
      <c r="QYZ19" s="1024"/>
      <c r="QZA19" s="1024"/>
      <c r="QZB19" s="1024"/>
      <c r="QZC19" s="1024"/>
      <c r="QZD19" s="1024"/>
      <c r="QZE19" s="1024"/>
      <c r="QZF19" s="1024"/>
      <c r="QZG19" s="1024"/>
      <c r="QZH19" s="1024"/>
      <c r="QZI19" s="1024"/>
      <c r="QZJ19" s="1024"/>
      <c r="QZK19" s="1024"/>
      <c r="QZL19" s="1024"/>
      <c r="QZM19" s="1024"/>
      <c r="QZN19" s="1024"/>
      <c r="QZO19" s="1024"/>
      <c r="QZP19" s="1024"/>
      <c r="QZQ19" s="1024"/>
      <c r="QZR19" s="1024"/>
      <c r="QZS19" s="1024"/>
      <c r="QZT19" s="1024"/>
      <c r="QZU19" s="1024"/>
      <c r="QZV19" s="1024"/>
      <c r="QZW19" s="1024"/>
      <c r="QZX19" s="1024"/>
      <c r="QZY19" s="1024"/>
      <c r="QZZ19" s="1024"/>
      <c r="RAA19" s="1024"/>
      <c r="RAB19" s="1024"/>
      <c r="RAC19" s="1024"/>
      <c r="RAD19" s="1024"/>
      <c r="RAE19" s="1024"/>
      <c r="RAF19" s="1024"/>
      <c r="RAG19" s="1024"/>
      <c r="RAH19" s="1024"/>
      <c r="RAI19" s="1024"/>
      <c r="RAJ19" s="1024"/>
      <c r="RAK19" s="1024"/>
      <c r="RAL19" s="1024"/>
      <c r="RAM19" s="1024"/>
      <c r="RAN19" s="1024"/>
      <c r="RAO19" s="1024"/>
      <c r="RAP19" s="1024"/>
      <c r="RAQ19" s="1024"/>
      <c r="RAR19" s="1024"/>
      <c r="RAS19" s="1024"/>
      <c r="RAT19" s="1024"/>
      <c r="RAU19" s="1024"/>
      <c r="RAV19" s="1024"/>
      <c r="RAW19" s="1024"/>
      <c r="RAX19" s="1024"/>
      <c r="RAY19" s="1024"/>
      <c r="RAZ19" s="1024"/>
      <c r="RBA19" s="1024"/>
      <c r="RBB19" s="1024"/>
      <c r="RBC19" s="1024"/>
      <c r="RBD19" s="1024"/>
      <c r="RBE19" s="1024"/>
      <c r="RBF19" s="1024"/>
      <c r="RBG19" s="1024"/>
      <c r="RBH19" s="1024"/>
      <c r="RBI19" s="1024"/>
      <c r="RBJ19" s="1024"/>
      <c r="RBK19" s="1024"/>
      <c r="RBL19" s="1024"/>
      <c r="RBM19" s="1024"/>
      <c r="RBN19" s="1024"/>
      <c r="RBO19" s="1024"/>
      <c r="RBP19" s="1024"/>
      <c r="RBQ19" s="1024"/>
      <c r="RBR19" s="1024"/>
      <c r="RBS19" s="1024"/>
      <c r="RBT19" s="1024"/>
      <c r="RBU19" s="1024"/>
      <c r="RBV19" s="1024"/>
      <c r="RBW19" s="1024"/>
      <c r="RBX19" s="1024"/>
      <c r="RBY19" s="1024"/>
      <c r="RBZ19" s="1024"/>
      <c r="RCA19" s="1024"/>
      <c r="RCB19" s="1024"/>
      <c r="RCC19" s="1024"/>
      <c r="RCD19" s="1024"/>
      <c r="RCE19" s="1024"/>
      <c r="RCF19" s="1024"/>
      <c r="RCG19" s="1024"/>
      <c r="RCH19" s="1024"/>
      <c r="RCI19" s="1024"/>
      <c r="RCJ19" s="1024"/>
      <c r="RCK19" s="1024"/>
      <c r="RCL19" s="1024"/>
      <c r="RCM19" s="1024"/>
      <c r="RCN19" s="1024"/>
      <c r="RCO19" s="1024"/>
      <c r="RCP19" s="1024"/>
      <c r="RCQ19" s="1024"/>
      <c r="RCR19" s="1024"/>
      <c r="RCS19" s="1024"/>
      <c r="RCT19" s="1024"/>
      <c r="RCU19" s="1024"/>
      <c r="RCV19" s="1024"/>
      <c r="RCW19" s="1024"/>
      <c r="RCX19" s="1024"/>
      <c r="RCY19" s="1024"/>
      <c r="RCZ19" s="1024"/>
      <c r="RDA19" s="1024"/>
      <c r="RDB19" s="1024"/>
      <c r="RDC19" s="1024"/>
      <c r="RDD19" s="1024"/>
      <c r="RDE19" s="1024"/>
      <c r="RDF19" s="1024"/>
      <c r="RDG19" s="1024"/>
      <c r="RDH19" s="1024"/>
      <c r="RDI19" s="1024"/>
      <c r="RDJ19" s="1024"/>
      <c r="RDK19" s="1024"/>
      <c r="RDL19" s="1024"/>
      <c r="RDM19" s="1024"/>
      <c r="RDN19" s="1024"/>
      <c r="RDO19" s="1024"/>
      <c r="RDP19" s="1024"/>
      <c r="RDQ19" s="1024"/>
      <c r="RDR19" s="1024"/>
      <c r="RDS19" s="1024"/>
      <c r="RDT19" s="1024"/>
      <c r="RDU19" s="1024"/>
      <c r="RDV19" s="1024"/>
      <c r="RDW19" s="1024"/>
      <c r="RDX19" s="1024"/>
      <c r="RDY19" s="1024"/>
      <c r="RDZ19" s="1024"/>
      <c r="REA19" s="1024"/>
      <c r="REB19" s="1024"/>
      <c r="REC19" s="1024"/>
      <c r="RED19" s="1024"/>
      <c r="REE19" s="1024"/>
      <c r="REF19" s="1024"/>
      <c r="REG19" s="1024"/>
      <c r="REH19" s="1024"/>
      <c r="REI19" s="1024"/>
      <c r="REJ19" s="1024"/>
      <c r="REK19" s="1024"/>
      <c r="REL19" s="1024"/>
      <c r="REM19" s="1024"/>
      <c r="REN19" s="1024"/>
      <c r="REO19" s="1024"/>
      <c r="REP19" s="1024"/>
      <c r="REQ19" s="1024"/>
      <c r="RER19" s="1024"/>
      <c r="RES19" s="1024"/>
      <c r="RET19" s="1024"/>
      <c r="REU19" s="1024"/>
      <c r="REV19" s="1024"/>
      <c r="REW19" s="1024"/>
      <c r="REX19" s="1024"/>
      <c r="REY19" s="1024"/>
      <c r="REZ19" s="1024"/>
      <c r="RFA19" s="1024"/>
      <c r="RFB19" s="1024"/>
      <c r="RFC19" s="1024"/>
      <c r="RFD19" s="1024"/>
      <c r="RFE19" s="1024"/>
      <c r="RFF19" s="1024"/>
      <c r="RFG19" s="1024"/>
      <c r="RFH19" s="1024"/>
      <c r="RFI19" s="1024"/>
      <c r="RFJ19" s="1024"/>
      <c r="RFK19" s="1024"/>
      <c r="RFL19" s="1024"/>
      <c r="RFM19" s="1024"/>
      <c r="RFN19" s="1024"/>
      <c r="RFO19" s="1024"/>
      <c r="RFP19" s="1024"/>
      <c r="RFQ19" s="1024"/>
      <c r="RFR19" s="1024"/>
      <c r="RFS19" s="1024"/>
      <c r="RFT19" s="1024"/>
      <c r="RFU19" s="1024"/>
      <c r="RFV19" s="1024"/>
      <c r="RFW19" s="1024"/>
      <c r="RFX19" s="1024"/>
      <c r="RFY19" s="1024"/>
      <c r="RFZ19" s="1024"/>
      <c r="RGA19" s="1024"/>
      <c r="RGB19" s="1024"/>
      <c r="RGC19" s="1024"/>
      <c r="RGD19" s="1024"/>
      <c r="RGE19" s="1024"/>
      <c r="RGF19" s="1024"/>
      <c r="RGG19" s="1024"/>
      <c r="RGH19" s="1024"/>
      <c r="RGI19" s="1024"/>
      <c r="RGJ19" s="1024"/>
      <c r="RGK19" s="1024"/>
      <c r="RGL19" s="1024"/>
      <c r="RGM19" s="1024"/>
      <c r="RGN19" s="1024"/>
      <c r="RGO19" s="1024"/>
      <c r="RGP19" s="1024"/>
      <c r="RGQ19" s="1024"/>
      <c r="RGR19" s="1024"/>
      <c r="RGS19" s="1024"/>
      <c r="RGT19" s="1024"/>
      <c r="RGU19" s="1024"/>
      <c r="RGV19" s="1024"/>
      <c r="RGW19" s="1024"/>
      <c r="RGX19" s="1024"/>
      <c r="RGY19" s="1024"/>
      <c r="RGZ19" s="1024"/>
      <c r="RHA19" s="1024"/>
      <c r="RHB19" s="1024"/>
      <c r="RHC19" s="1024"/>
      <c r="RHD19" s="1024"/>
      <c r="RHE19" s="1024"/>
      <c r="RHF19" s="1024"/>
      <c r="RHG19" s="1024"/>
      <c r="RHH19" s="1024"/>
      <c r="RHI19" s="1024"/>
      <c r="RHJ19" s="1024"/>
      <c r="RHK19" s="1024"/>
      <c r="RHL19" s="1024"/>
      <c r="RHM19" s="1024"/>
      <c r="RHN19" s="1024"/>
      <c r="RHO19" s="1024"/>
      <c r="RHP19" s="1024"/>
      <c r="RHQ19" s="1024"/>
      <c r="RHR19" s="1024"/>
      <c r="RHS19" s="1024"/>
      <c r="RHT19" s="1024"/>
      <c r="RHU19" s="1024"/>
      <c r="RHV19" s="1024"/>
      <c r="RHW19" s="1024"/>
      <c r="RHX19" s="1024"/>
      <c r="RHY19" s="1024"/>
      <c r="RHZ19" s="1024"/>
      <c r="RIA19" s="1024"/>
      <c r="RIB19" s="1024"/>
      <c r="RIC19" s="1024"/>
      <c r="RID19" s="1024"/>
      <c r="RIE19" s="1024"/>
      <c r="RIF19" s="1024"/>
      <c r="RIG19" s="1024"/>
      <c r="RIH19" s="1024"/>
      <c r="RII19" s="1024"/>
      <c r="RIJ19" s="1024"/>
      <c r="RIK19" s="1024"/>
      <c r="RIL19" s="1024"/>
      <c r="RIM19" s="1024"/>
      <c r="RIN19" s="1024"/>
      <c r="RIO19" s="1024"/>
      <c r="RIP19" s="1024"/>
      <c r="RIQ19" s="1024"/>
      <c r="RIR19" s="1024"/>
      <c r="RIS19" s="1024"/>
      <c r="RIT19" s="1024"/>
      <c r="RIU19" s="1024"/>
      <c r="RIV19" s="1024"/>
      <c r="RIW19" s="1024"/>
      <c r="RIX19" s="1024"/>
      <c r="RIY19" s="1024"/>
      <c r="RIZ19" s="1024"/>
      <c r="RJA19" s="1024"/>
      <c r="RJB19" s="1024"/>
      <c r="RJC19" s="1024"/>
      <c r="RJD19" s="1024"/>
      <c r="RJE19" s="1024"/>
      <c r="RJF19" s="1024"/>
      <c r="RJG19" s="1024"/>
      <c r="RJH19" s="1024"/>
      <c r="RJI19" s="1024"/>
      <c r="RJJ19" s="1024"/>
      <c r="RJK19" s="1024"/>
      <c r="RJL19" s="1024"/>
      <c r="RJM19" s="1024"/>
      <c r="RJN19" s="1024"/>
      <c r="RJO19" s="1024"/>
      <c r="RJP19" s="1024"/>
      <c r="RJQ19" s="1024"/>
      <c r="RJR19" s="1024"/>
      <c r="RJS19" s="1024"/>
      <c r="RJT19" s="1024"/>
      <c r="RJU19" s="1024"/>
      <c r="RJV19" s="1024"/>
      <c r="RJW19" s="1024"/>
      <c r="RJX19" s="1024"/>
      <c r="RJY19" s="1024"/>
      <c r="RJZ19" s="1024"/>
      <c r="RKA19" s="1024"/>
      <c r="RKB19" s="1024"/>
      <c r="RKC19" s="1024"/>
      <c r="RKD19" s="1024"/>
      <c r="RKE19" s="1024"/>
      <c r="RKF19" s="1024"/>
      <c r="RKG19" s="1024"/>
      <c r="RKH19" s="1024"/>
      <c r="RKI19" s="1024"/>
      <c r="RKJ19" s="1024"/>
      <c r="RKK19" s="1024"/>
      <c r="RKL19" s="1024"/>
      <c r="RKM19" s="1024"/>
      <c r="RKN19" s="1024"/>
      <c r="RKO19" s="1024"/>
      <c r="RKP19" s="1024"/>
      <c r="RKQ19" s="1024"/>
      <c r="RKR19" s="1024"/>
      <c r="RKS19" s="1024"/>
      <c r="RKT19" s="1024"/>
      <c r="RKU19" s="1024"/>
      <c r="RKV19" s="1024"/>
      <c r="RKW19" s="1024"/>
      <c r="RKX19" s="1024"/>
      <c r="RKY19" s="1024"/>
      <c r="RKZ19" s="1024"/>
      <c r="RLA19" s="1024"/>
      <c r="RLB19" s="1024"/>
      <c r="RLC19" s="1024"/>
      <c r="RLD19" s="1024"/>
      <c r="RLE19" s="1024"/>
      <c r="RLF19" s="1024"/>
      <c r="RLG19" s="1024"/>
      <c r="RLH19" s="1024"/>
      <c r="RLI19" s="1024"/>
      <c r="RLJ19" s="1024"/>
      <c r="RLK19" s="1024"/>
      <c r="RLL19" s="1024"/>
      <c r="RLM19" s="1024"/>
      <c r="RLN19" s="1024"/>
      <c r="RLO19" s="1024"/>
      <c r="RLP19" s="1024"/>
      <c r="RLQ19" s="1024"/>
      <c r="RLR19" s="1024"/>
      <c r="RLS19" s="1024"/>
      <c r="RLT19" s="1024"/>
      <c r="RLU19" s="1024"/>
      <c r="RLV19" s="1024"/>
      <c r="RLW19" s="1024"/>
      <c r="RLX19" s="1024"/>
      <c r="RLY19" s="1024"/>
      <c r="RLZ19" s="1024"/>
      <c r="RMA19" s="1024"/>
      <c r="RMB19" s="1024"/>
      <c r="RMC19" s="1024"/>
      <c r="RMD19" s="1024"/>
      <c r="RME19" s="1024"/>
      <c r="RMF19" s="1024"/>
      <c r="RMG19" s="1024"/>
      <c r="RMH19" s="1024"/>
      <c r="RMI19" s="1024"/>
      <c r="RMJ19" s="1024"/>
      <c r="RMK19" s="1024"/>
      <c r="RML19" s="1024"/>
      <c r="RMM19" s="1024"/>
      <c r="RMN19" s="1024"/>
      <c r="RMO19" s="1024"/>
      <c r="RMP19" s="1024"/>
      <c r="RMQ19" s="1024"/>
      <c r="RMR19" s="1024"/>
      <c r="RMS19" s="1024"/>
      <c r="RMT19" s="1024"/>
      <c r="RMU19" s="1024"/>
      <c r="RMV19" s="1024"/>
      <c r="RMW19" s="1024"/>
      <c r="RMX19" s="1024"/>
      <c r="RMY19" s="1024"/>
      <c r="RMZ19" s="1024"/>
      <c r="RNA19" s="1024"/>
      <c r="RNB19" s="1024"/>
      <c r="RNC19" s="1024"/>
      <c r="RND19" s="1024"/>
      <c r="RNE19" s="1024"/>
      <c r="RNF19" s="1024"/>
      <c r="RNG19" s="1024"/>
      <c r="RNH19" s="1024"/>
      <c r="RNI19" s="1024"/>
      <c r="RNJ19" s="1024"/>
      <c r="RNK19" s="1024"/>
      <c r="RNL19" s="1024"/>
      <c r="RNM19" s="1024"/>
      <c r="RNN19" s="1024"/>
      <c r="RNO19" s="1024"/>
      <c r="RNP19" s="1024"/>
      <c r="RNQ19" s="1024"/>
      <c r="RNR19" s="1024"/>
      <c r="RNS19" s="1024"/>
      <c r="RNT19" s="1024"/>
      <c r="RNU19" s="1024"/>
      <c r="RNV19" s="1024"/>
      <c r="RNW19" s="1024"/>
      <c r="RNX19" s="1024"/>
      <c r="RNY19" s="1024"/>
      <c r="RNZ19" s="1024"/>
      <c r="ROA19" s="1024"/>
      <c r="ROB19" s="1024"/>
      <c r="ROC19" s="1024"/>
      <c r="ROD19" s="1024"/>
      <c r="ROE19" s="1024"/>
      <c r="ROF19" s="1024"/>
      <c r="ROG19" s="1024"/>
      <c r="ROH19" s="1024"/>
      <c r="ROI19" s="1024"/>
      <c r="ROJ19" s="1024"/>
      <c r="ROK19" s="1024"/>
      <c r="ROL19" s="1024"/>
      <c r="ROM19" s="1024"/>
      <c r="RON19" s="1024"/>
      <c r="ROO19" s="1024"/>
      <c r="ROP19" s="1024"/>
      <c r="ROQ19" s="1024"/>
      <c r="ROR19" s="1024"/>
      <c r="ROS19" s="1024"/>
      <c r="ROT19" s="1024"/>
      <c r="ROU19" s="1024"/>
      <c r="ROV19" s="1024"/>
      <c r="ROW19" s="1024"/>
      <c r="ROX19" s="1024"/>
      <c r="ROY19" s="1024"/>
      <c r="ROZ19" s="1024"/>
      <c r="RPA19" s="1024"/>
      <c r="RPB19" s="1024"/>
      <c r="RPC19" s="1024"/>
      <c r="RPD19" s="1024"/>
      <c r="RPE19" s="1024"/>
      <c r="RPF19" s="1024"/>
      <c r="RPG19" s="1024"/>
      <c r="RPH19" s="1024"/>
      <c r="RPI19" s="1024"/>
      <c r="RPJ19" s="1024"/>
      <c r="RPK19" s="1024"/>
      <c r="RPL19" s="1024"/>
      <c r="RPM19" s="1024"/>
      <c r="RPN19" s="1024"/>
      <c r="RPO19" s="1024"/>
      <c r="RPP19" s="1024"/>
      <c r="RPQ19" s="1024"/>
      <c r="RPR19" s="1024"/>
      <c r="RPS19" s="1024"/>
      <c r="RPT19" s="1024"/>
      <c r="RPU19" s="1024"/>
      <c r="RPV19" s="1024"/>
      <c r="RPW19" s="1024"/>
      <c r="RPX19" s="1024"/>
      <c r="RPY19" s="1024"/>
      <c r="RPZ19" s="1024"/>
      <c r="RQA19" s="1024"/>
      <c r="RQB19" s="1024"/>
      <c r="RQC19" s="1024"/>
      <c r="RQD19" s="1024"/>
      <c r="RQE19" s="1024"/>
      <c r="RQF19" s="1024"/>
      <c r="RQG19" s="1024"/>
      <c r="RQH19" s="1024"/>
      <c r="RQI19" s="1024"/>
      <c r="RQJ19" s="1024"/>
      <c r="RQK19" s="1024"/>
      <c r="RQL19" s="1024"/>
      <c r="RQM19" s="1024"/>
      <c r="RQN19" s="1024"/>
      <c r="RQO19" s="1024"/>
      <c r="RQP19" s="1024"/>
      <c r="RQQ19" s="1024"/>
      <c r="RQR19" s="1024"/>
      <c r="RQS19" s="1024"/>
      <c r="RQT19" s="1024"/>
      <c r="RQU19" s="1024"/>
      <c r="RQV19" s="1024"/>
      <c r="RQW19" s="1024"/>
      <c r="RQX19" s="1024"/>
      <c r="RQY19" s="1024"/>
      <c r="RQZ19" s="1024"/>
      <c r="RRA19" s="1024"/>
      <c r="RRB19" s="1024"/>
      <c r="RRC19" s="1024"/>
      <c r="RRD19" s="1024"/>
      <c r="RRE19" s="1024"/>
      <c r="RRF19" s="1024"/>
      <c r="RRG19" s="1024"/>
      <c r="RRH19" s="1024"/>
      <c r="RRI19" s="1024"/>
      <c r="RRJ19" s="1024"/>
      <c r="RRK19" s="1024"/>
      <c r="RRL19" s="1024"/>
      <c r="RRM19" s="1024"/>
      <c r="RRN19" s="1024"/>
      <c r="RRO19" s="1024"/>
      <c r="RRP19" s="1024"/>
      <c r="RRQ19" s="1024"/>
      <c r="RRR19" s="1024"/>
      <c r="RRS19" s="1024"/>
      <c r="RRT19" s="1024"/>
      <c r="RRU19" s="1024"/>
      <c r="RRV19" s="1024"/>
      <c r="RRW19" s="1024"/>
      <c r="RRX19" s="1024"/>
      <c r="RRY19" s="1024"/>
      <c r="RRZ19" s="1024"/>
      <c r="RSA19" s="1024"/>
      <c r="RSB19" s="1024"/>
      <c r="RSC19" s="1024"/>
      <c r="RSD19" s="1024"/>
      <c r="RSE19" s="1024"/>
      <c r="RSF19" s="1024"/>
      <c r="RSG19" s="1024"/>
      <c r="RSH19" s="1024"/>
      <c r="RSI19" s="1024"/>
      <c r="RSJ19" s="1024"/>
      <c r="RSK19" s="1024"/>
      <c r="RSL19" s="1024"/>
      <c r="RSM19" s="1024"/>
      <c r="RSN19" s="1024"/>
      <c r="RSO19" s="1024"/>
      <c r="RSP19" s="1024"/>
      <c r="RSQ19" s="1024"/>
      <c r="RSR19" s="1024"/>
      <c r="RSS19" s="1024"/>
      <c r="RST19" s="1024"/>
      <c r="RSU19" s="1024"/>
      <c r="RSV19" s="1024"/>
      <c r="RSW19" s="1024"/>
      <c r="RSX19" s="1024"/>
      <c r="RSY19" s="1024"/>
      <c r="RSZ19" s="1024"/>
      <c r="RTA19" s="1024"/>
      <c r="RTB19" s="1024"/>
      <c r="RTC19" s="1024"/>
      <c r="RTD19" s="1024"/>
      <c r="RTE19" s="1024"/>
      <c r="RTF19" s="1024"/>
      <c r="RTG19" s="1024"/>
      <c r="RTH19" s="1024"/>
      <c r="RTI19" s="1024"/>
      <c r="RTJ19" s="1024"/>
      <c r="RTK19" s="1024"/>
      <c r="RTL19" s="1024"/>
      <c r="RTM19" s="1024"/>
      <c r="RTN19" s="1024"/>
      <c r="RTO19" s="1024"/>
      <c r="RTP19" s="1024"/>
      <c r="RTQ19" s="1024"/>
      <c r="RTR19" s="1024"/>
      <c r="RTS19" s="1024"/>
      <c r="RTT19" s="1024"/>
      <c r="RTU19" s="1024"/>
      <c r="RTV19" s="1024"/>
      <c r="RTW19" s="1024"/>
      <c r="RTX19" s="1024"/>
      <c r="RTY19" s="1024"/>
      <c r="RTZ19" s="1024"/>
      <c r="RUA19" s="1024"/>
      <c r="RUB19" s="1024"/>
      <c r="RUC19" s="1024"/>
      <c r="RUD19" s="1024"/>
      <c r="RUE19" s="1024"/>
      <c r="RUF19" s="1024"/>
      <c r="RUG19" s="1024"/>
      <c r="RUH19" s="1024"/>
      <c r="RUI19" s="1024"/>
      <c r="RUJ19" s="1024"/>
      <c r="RUK19" s="1024"/>
      <c r="RUL19" s="1024"/>
      <c r="RUM19" s="1024"/>
      <c r="RUN19" s="1024"/>
      <c r="RUO19" s="1024"/>
      <c r="RUP19" s="1024"/>
      <c r="RUQ19" s="1024"/>
      <c r="RUR19" s="1024"/>
      <c r="RUS19" s="1024"/>
      <c r="RUT19" s="1024"/>
      <c r="RUU19" s="1024"/>
      <c r="RUV19" s="1024"/>
      <c r="RUW19" s="1024"/>
      <c r="RUX19" s="1024"/>
      <c r="RUY19" s="1024"/>
      <c r="RUZ19" s="1024"/>
      <c r="RVA19" s="1024"/>
      <c r="RVB19" s="1024"/>
      <c r="RVC19" s="1024"/>
      <c r="RVD19" s="1024"/>
      <c r="RVE19" s="1024"/>
      <c r="RVF19" s="1024"/>
      <c r="RVG19" s="1024"/>
      <c r="RVH19" s="1024"/>
      <c r="RVI19" s="1024"/>
      <c r="RVJ19" s="1024"/>
      <c r="RVK19" s="1024"/>
      <c r="RVL19" s="1024"/>
      <c r="RVM19" s="1024"/>
      <c r="RVN19" s="1024"/>
      <c r="RVO19" s="1024"/>
      <c r="RVP19" s="1024"/>
      <c r="RVQ19" s="1024"/>
      <c r="RVR19" s="1024"/>
      <c r="RVS19" s="1024"/>
      <c r="RVT19" s="1024"/>
      <c r="RVU19" s="1024"/>
      <c r="RVV19" s="1024"/>
      <c r="RVW19" s="1024"/>
      <c r="RVX19" s="1024"/>
      <c r="RVY19" s="1024"/>
      <c r="RVZ19" s="1024"/>
      <c r="RWA19" s="1024"/>
      <c r="RWB19" s="1024"/>
      <c r="RWC19" s="1024"/>
      <c r="RWD19" s="1024"/>
      <c r="RWE19" s="1024"/>
      <c r="RWF19" s="1024"/>
      <c r="RWG19" s="1024"/>
      <c r="RWH19" s="1024"/>
      <c r="RWI19" s="1024"/>
      <c r="RWJ19" s="1024"/>
      <c r="RWK19" s="1024"/>
      <c r="RWL19" s="1024"/>
      <c r="RWM19" s="1024"/>
      <c r="RWN19" s="1024"/>
      <c r="RWO19" s="1024"/>
      <c r="RWP19" s="1024"/>
      <c r="RWQ19" s="1024"/>
      <c r="RWR19" s="1024"/>
      <c r="RWS19" s="1024"/>
      <c r="RWT19" s="1024"/>
      <c r="RWU19" s="1024"/>
      <c r="RWV19" s="1024"/>
      <c r="RWW19" s="1024"/>
      <c r="RWX19" s="1024"/>
      <c r="RWY19" s="1024"/>
      <c r="RWZ19" s="1024"/>
      <c r="RXA19" s="1024"/>
      <c r="RXB19" s="1024"/>
      <c r="RXC19" s="1024"/>
      <c r="RXD19" s="1024"/>
      <c r="RXE19" s="1024"/>
      <c r="RXF19" s="1024"/>
      <c r="RXG19" s="1024"/>
      <c r="RXH19" s="1024"/>
      <c r="RXI19" s="1024"/>
      <c r="RXJ19" s="1024"/>
      <c r="RXK19" s="1024"/>
      <c r="RXL19" s="1024"/>
      <c r="RXM19" s="1024"/>
      <c r="RXN19" s="1024"/>
      <c r="RXO19" s="1024"/>
      <c r="RXP19" s="1024"/>
      <c r="RXQ19" s="1024"/>
      <c r="RXR19" s="1024"/>
      <c r="RXS19" s="1024"/>
      <c r="RXT19" s="1024"/>
      <c r="RXU19" s="1024"/>
      <c r="RXV19" s="1024"/>
      <c r="RXW19" s="1024"/>
      <c r="RXX19" s="1024"/>
      <c r="RXY19" s="1024"/>
      <c r="RXZ19" s="1024"/>
      <c r="RYA19" s="1024"/>
      <c r="RYB19" s="1024"/>
      <c r="RYC19" s="1024"/>
      <c r="RYD19" s="1024"/>
      <c r="RYE19" s="1024"/>
      <c r="RYF19" s="1024"/>
      <c r="RYG19" s="1024"/>
      <c r="RYH19" s="1024"/>
      <c r="RYI19" s="1024"/>
      <c r="RYJ19" s="1024"/>
      <c r="RYK19" s="1024"/>
      <c r="RYL19" s="1024"/>
      <c r="RYM19" s="1024"/>
      <c r="RYN19" s="1024"/>
      <c r="RYO19" s="1024"/>
      <c r="RYP19" s="1024"/>
      <c r="RYQ19" s="1024"/>
      <c r="RYR19" s="1024"/>
      <c r="RYS19" s="1024"/>
      <c r="RYT19" s="1024"/>
      <c r="RYU19" s="1024"/>
      <c r="RYV19" s="1024"/>
      <c r="RYW19" s="1024"/>
      <c r="RYX19" s="1024"/>
      <c r="RYY19" s="1024"/>
      <c r="RYZ19" s="1024"/>
      <c r="RZA19" s="1024"/>
      <c r="RZB19" s="1024"/>
      <c r="RZC19" s="1024"/>
      <c r="RZD19" s="1024"/>
      <c r="RZE19" s="1024"/>
      <c r="RZF19" s="1024"/>
      <c r="RZG19" s="1024"/>
      <c r="RZH19" s="1024"/>
      <c r="RZI19" s="1024"/>
      <c r="RZJ19" s="1024"/>
      <c r="RZK19" s="1024"/>
      <c r="RZL19" s="1024"/>
      <c r="RZM19" s="1024"/>
      <c r="RZN19" s="1024"/>
      <c r="RZO19" s="1024"/>
      <c r="RZP19" s="1024"/>
      <c r="RZQ19" s="1024"/>
      <c r="RZR19" s="1024"/>
      <c r="RZS19" s="1024"/>
      <c r="RZT19" s="1024"/>
      <c r="RZU19" s="1024"/>
      <c r="RZV19" s="1024"/>
      <c r="RZW19" s="1024"/>
      <c r="RZX19" s="1024"/>
      <c r="RZY19" s="1024"/>
      <c r="RZZ19" s="1024"/>
      <c r="SAA19" s="1024"/>
      <c r="SAB19" s="1024"/>
      <c r="SAC19" s="1024"/>
      <c r="SAD19" s="1024"/>
      <c r="SAE19" s="1024"/>
      <c r="SAF19" s="1024"/>
      <c r="SAG19" s="1024"/>
      <c r="SAH19" s="1024"/>
      <c r="SAI19" s="1024"/>
      <c r="SAJ19" s="1024"/>
      <c r="SAK19" s="1024"/>
      <c r="SAL19" s="1024"/>
      <c r="SAM19" s="1024"/>
      <c r="SAN19" s="1024"/>
      <c r="SAO19" s="1024"/>
      <c r="SAP19" s="1024"/>
      <c r="SAQ19" s="1024"/>
      <c r="SAR19" s="1024"/>
      <c r="SAS19" s="1024"/>
      <c r="SAT19" s="1024"/>
      <c r="SAU19" s="1024"/>
      <c r="SAV19" s="1024"/>
      <c r="SAW19" s="1024"/>
      <c r="SAX19" s="1024"/>
      <c r="SAY19" s="1024"/>
      <c r="SAZ19" s="1024"/>
      <c r="SBA19" s="1024"/>
      <c r="SBB19" s="1024"/>
      <c r="SBC19" s="1024"/>
      <c r="SBD19" s="1024"/>
      <c r="SBE19" s="1024"/>
      <c r="SBF19" s="1024"/>
      <c r="SBG19" s="1024"/>
      <c r="SBH19" s="1024"/>
      <c r="SBI19" s="1024"/>
      <c r="SBJ19" s="1024"/>
      <c r="SBK19" s="1024"/>
      <c r="SBL19" s="1024"/>
      <c r="SBM19" s="1024"/>
      <c r="SBN19" s="1024"/>
      <c r="SBO19" s="1024"/>
      <c r="SBP19" s="1024"/>
      <c r="SBQ19" s="1024"/>
      <c r="SBR19" s="1024"/>
      <c r="SBS19" s="1024"/>
      <c r="SBT19" s="1024"/>
      <c r="SBU19" s="1024"/>
      <c r="SBV19" s="1024"/>
      <c r="SBW19" s="1024"/>
      <c r="SBX19" s="1024"/>
      <c r="SBY19" s="1024"/>
      <c r="SBZ19" s="1024"/>
      <c r="SCA19" s="1024"/>
      <c r="SCB19" s="1024"/>
      <c r="SCC19" s="1024"/>
      <c r="SCD19" s="1024"/>
      <c r="SCE19" s="1024"/>
      <c r="SCF19" s="1024"/>
      <c r="SCG19" s="1024"/>
      <c r="SCH19" s="1024"/>
      <c r="SCI19" s="1024"/>
      <c r="SCJ19" s="1024"/>
      <c r="SCK19" s="1024"/>
      <c r="SCL19" s="1024"/>
      <c r="SCM19" s="1024"/>
      <c r="SCN19" s="1024"/>
      <c r="SCO19" s="1024"/>
      <c r="SCP19" s="1024"/>
      <c r="SCQ19" s="1024"/>
      <c r="SCR19" s="1024"/>
      <c r="SCS19" s="1024"/>
      <c r="SCT19" s="1024"/>
      <c r="SCU19" s="1024"/>
      <c r="SCV19" s="1024"/>
      <c r="SCW19" s="1024"/>
      <c r="SCX19" s="1024"/>
      <c r="SCY19" s="1024"/>
      <c r="SCZ19" s="1024"/>
      <c r="SDA19" s="1024"/>
      <c r="SDB19" s="1024"/>
      <c r="SDC19" s="1024"/>
      <c r="SDD19" s="1024"/>
      <c r="SDE19" s="1024"/>
      <c r="SDF19" s="1024"/>
      <c r="SDG19" s="1024"/>
      <c r="SDH19" s="1024"/>
      <c r="SDI19" s="1024"/>
      <c r="SDJ19" s="1024"/>
      <c r="SDK19" s="1024"/>
      <c r="SDL19" s="1024"/>
      <c r="SDM19" s="1024"/>
      <c r="SDN19" s="1024"/>
      <c r="SDO19" s="1024"/>
      <c r="SDP19" s="1024"/>
      <c r="SDQ19" s="1024"/>
      <c r="SDR19" s="1024"/>
      <c r="SDS19" s="1024"/>
      <c r="SDT19" s="1024"/>
      <c r="SDU19" s="1024"/>
      <c r="SDV19" s="1024"/>
      <c r="SDW19" s="1024"/>
      <c r="SDX19" s="1024"/>
      <c r="SDY19" s="1024"/>
      <c r="SDZ19" s="1024"/>
      <c r="SEA19" s="1024"/>
      <c r="SEB19" s="1024"/>
      <c r="SEC19" s="1024"/>
      <c r="SED19" s="1024"/>
      <c r="SEE19" s="1024"/>
      <c r="SEF19" s="1024"/>
      <c r="SEG19" s="1024"/>
      <c r="SEH19" s="1024"/>
      <c r="SEI19" s="1024"/>
      <c r="SEJ19" s="1024"/>
      <c r="SEK19" s="1024"/>
      <c r="SEL19" s="1024"/>
      <c r="SEM19" s="1024"/>
      <c r="SEN19" s="1024"/>
      <c r="SEO19" s="1024"/>
      <c r="SEP19" s="1024"/>
      <c r="SEQ19" s="1024"/>
      <c r="SER19" s="1024"/>
      <c r="SES19" s="1024"/>
      <c r="SET19" s="1024"/>
      <c r="SEU19" s="1024"/>
      <c r="SEV19" s="1024"/>
      <c r="SEW19" s="1024"/>
      <c r="SEX19" s="1024"/>
      <c r="SEY19" s="1024"/>
      <c r="SEZ19" s="1024"/>
      <c r="SFA19" s="1024"/>
      <c r="SFB19" s="1024"/>
      <c r="SFC19" s="1024"/>
      <c r="SFD19" s="1024"/>
      <c r="SFE19" s="1024"/>
      <c r="SFF19" s="1024"/>
      <c r="SFG19" s="1024"/>
      <c r="SFH19" s="1024"/>
      <c r="SFI19" s="1024"/>
      <c r="SFJ19" s="1024"/>
      <c r="SFK19" s="1024"/>
      <c r="SFL19" s="1024"/>
      <c r="SFM19" s="1024"/>
      <c r="SFN19" s="1024"/>
      <c r="SFO19" s="1024"/>
      <c r="SFP19" s="1024"/>
      <c r="SFQ19" s="1024"/>
      <c r="SFR19" s="1024"/>
      <c r="SFS19" s="1024"/>
      <c r="SFT19" s="1024"/>
      <c r="SFU19" s="1024"/>
      <c r="SFV19" s="1024"/>
      <c r="SFW19" s="1024"/>
      <c r="SFX19" s="1024"/>
      <c r="SFY19" s="1024"/>
      <c r="SFZ19" s="1024"/>
      <c r="SGA19" s="1024"/>
      <c r="SGB19" s="1024"/>
      <c r="SGC19" s="1024"/>
      <c r="SGD19" s="1024"/>
      <c r="SGE19" s="1024"/>
      <c r="SGF19" s="1024"/>
      <c r="SGG19" s="1024"/>
      <c r="SGH19" s="1024"/>
      <c r="SGI19" s="1024"/>
      <c r="SGJ19" s="1024"/>
      <c r="SGK19" s="1024"/>
      <c r="SGL19" s="1024"/>
      <c r="SGM19" s="1024"/>
      <c r="SGN19" s="1024"/>
      <c r="SGO19" s="1024"/>
      <c r="SGP19" s="1024"/>
      <c r="SGQ19" s="1024"/>
      <c r="SGR19" s="1024"/>
      <c r="SGS19" s="1024"/>
      <c r="SGT19" s="1024"/>
      <c r="SGU19" s="1024"/>
      <c r="SGV19" s="1024"/>
      <c r="SGW19" s="1024"/>
      <c r="SGX19" s="1024"/>
      <c r="SGY19" s="1024"/>
      <c r="SGZ19" s="1024"/>
      <c r="SHA19" s="1024"/>
      <c r="SHB19" s="1024"/>
      <c r="SHC19" s="1024"/>
      <c r="SHD19" s="1024"/>
      <c r="SHE19" s="1024"/>
      <c r="SHF19" s="1024"/>
      <c r="SHG19" s="1024"/>
      <c r="SHH19" s="1024"/>
      <c r="SHI19" s="1024"/>
      <c r="SHJ19" s="1024"/>
      <c r="SHK19" s="1024"/>
      <c r="SHL19" s="1024"/>
      <c r="SHM19" s="1024"/>
      <c r="SHN19" s="1024"/>
      <c r="SHO19" s="1024"/>
      <c r="SHP19" s="1024"/>
      <c r="SHQ19" s="1024"/>
      <c r="SHR19" s="1024"/>
      <c r="SHS19" s="1024"/>
      <c r="SHT19" s="1024"/>
      <c r="SHU19" s="1024"/>
      <c r="SHV19" s="1024"/>
      <c r="SHW19" s="1024"/>
      <c r="SHX19" s="1024"/>
      <c r="SHY19" s="1024"/>
      <c r="SHZ19" s="1024"/>
      <c r="SIA19" s="1024"/>
      <c r="SIB19" s="1024"/>
      <c r="SIC19" s="1024"/>
      <c r="SID19" s="1024"/>
      <c r="SIE19" s="1024"/>
      <c r="SIF19" s="1024"/>
      <c r="SIG19" s="1024"/>
      <c r="SIH19" s="1024"/>
      <c r="SII19" s="1024"/>
      <c r="SIJ19" s="1024"/>
      <c r="SIK19" s="1024"/>
      <c r="SIL19" s="1024"/>
      <c r="SIM19" s="1024"/>
      <c r="SIN19" s="1024"/>
      <c r="SIO19" s="1024"/>
      <c r="SIP19" s="1024"/>
      <c r="SIQ19" s="1024"/>
      <c r="SIR19" s="1024"/>
      <c r="SIS19" s="1024"/>
      <c r="SIT19" s="1024"/>
      <c r="SIU19" s="1024"/>
      <c r="SIV19" s="1024"/>
      <c r="SIW19" s="1024"/>
      <c r="SIX19" s="1024"/>
      <c r="SIY19" s="1024"/>
      <c r="SIZ19" s="1024"/>
      <c r="SJA19" s="1024"/>
      <c r="SJB19" s="1024"/>
      <c r="SJC19" s="1024"/>
      <c r="SJD19" s="1024"/>
      <c r="SJE19" s="1024"/>
      <c r="SJF19" s="1024"/>
      <c r="SJG19" s="1024"/>
      <c r="SJH19" s="1024"/>
      <c r="SJI19" s="1024"/>
      <c r="SJJ19" s="1024"/>
      <c r="SJK19" s="1024"/>
      <c r="SJL19" s="1024"/>
      <c r="SJM19" s="1024"/>
      <c r="SJN19" s="1024"/>
      <c r="SJO19" s="1024"/>
      <c r="SJP19" s="1024"/>
      <c r="SJQ19" s="1024"/>
      <c r="SJR19" s="1024"/>
      <c r="SJS19" s="1024"/>
      <c r="SJT19" s="1024"/>
      <c r="SJU19" s="1024"/>
      <c r="SJV19" s="1024"/>
      <c r="SJW19" s="1024"/>
      <c r="SJX19" s="1024"/>
      <c r="SJY19" s="1024"/>
      <c r="SJZ19" s="1024"/>
      <c r="SKA19" s="1024"/>
      <c r="SKB19" s="1024"/>
      <c r="SKC19" s="1024"/>
      <c r="SKD19" s="1024"/>
      <c r="SKE19" s="1024"/>
      <c r="SKF19" s="1024"/>
      <c r="SKG19" s="1024"/>
      <c r="SKH19" s="1024"/>
      <c r="SKI19" s="1024"/>
      <c r="SKJ19" s="1024"/>
      <c r="SKK19" s="1024"/>
      <c r="SKL19" s="1024"/>
      <c r="SKM19" s="1024"/>
      <c r="SKN19" s="1024"/>
      <c r="SKO19" s="1024"/>
      <c r="SKP19" s="1024"/>
      <c r="SKQ19" s="1024"/>
      <c r="SKR19" s="1024"/>
      <c r="SKS19" s="1024"/>
      <c r="SKT19" s="1024"/>
      <c r="SKU19" s="1024"/>
      <c r="SKV19" s="1024"/>
      <c r="SKW19" s="1024"/>
      <c r="SKX19" s="1024"/>
      <c r="SKY19" s="1024"/>
      <c r="SKZ19" s="1024"/>
      <c r="SLA19" s="1024"/>
      <c r="SLB19" s="1024"/>
      <c r="SLC19" s="1024"/>
      <c r="SLD19" s="1024"/>
      <c r="SLE19" s="1024"/>
      <c r="SLF19" s="1024"/>
      <c r="SLG19" s="1024"/>
      <c r="SLH19" s="1024"/>
      <c r="SLI19" s="1024"/>
      <c r="SLJ19" s="1024"/>
      <c r="SLK19" s="1024"/>
      <c r="SLL19" s="1024"/>
      <c r="SLM19" s="1024"/>
      <c r="SLN19" s="1024"/>
      <c r="SLO19" s="1024"/>
      <c r="SLP19" s="1024"/>
      <c r="SLQ19" s="1024"/>
      <c r="SLR19" s="1024"/>
      <c r="SLS19" s="1024"/>
      <c r="SLT19" s="1024"/>
      <c r="SLU19" s="1024"/>
      <c r="SLV19" s="1024"/>
      <c r="SLW19" s="1024"/>
      <c r="SLX19" s="1024"/>
      <c r="SLY19" s="1024"/>
      <c r="SLZ19" s="1024"/>
      <c r="SMA19" s="1024"/>
      <c r="SMB19" s="1024"/>
      <c r="SMC19" s="1024"/>
      <c r="SMD19" s="1024"/>
      <c r="SME19" s="1024"/>
      <c r="SMF19" s="1024"/>
      <c r="SMG19" s="1024"/>
      <c r="SMH19" s="1024"/>
      <c r="SMI19" s="1024"/>
      <c r="SMJ19" s="1024"/>
      <c r="SMK19" s="1024"/>
      <c r="SML19" s="1024"/>
      <c r="SMM19" s="1024"/>
      <c r="SMN19" s="1024"/>
      <c r="SMO19" s="1024"/>
      <c r="SMP19" s="1024"/>
      <c r="SMQ19" s="1024"/>
      <c r="SMR19" s="1024"/>
      <c r="SMS19" s="1024"/>
      <c r="SMT19" s="1024"/>
      <c r="SMU19" s="1024"/>
      <c r="SMV19" s="1024"/>
      <c r="SMW19" s="1024"/>
      <c r="SMX19" s="1024"/>
      <c r="SMY19" s="1024"/>
      <c r="SMZ19" s="1024"/>
      <c r="SNA19" s="1024"/>
      <c r="SNB19" s="1024"/>
      <c r="SNC19" s="1024"/>
      <c r="SND19" s="1024"/>
      <c r="SNE19" s="1024"/>
      <c r="SNF19" s="1024"/>
      <c r="SNG19" s="1024"/>
      <c r="SNH19" s="1024"/>
      <c r="SNI19" s="1024"/>
      <c r="SNJ19" s="1024"/>
      <c r="SNK19" s="1024"/>
      <c r="SNL19" s="1024"/>
      <c r="SNM19" s="1024"/>
      <c r="SNN19" s="1024"/>
      <c r="SNO19" s="1024"/>
      <c r="SNP19" s="1024"/>
      <c r="SNQ19" s="1024"/>
      <c r="SNR19" s="1024"/>
      <c r="SNS19" s="1024"/>
      <c r="SNT19" s="1024"/>
      <c r="SNU19" s="1024"/>
      <c r="SNV19" s="1024"/>
      <c r="SNW19" s="1024"/>
      <c r="SNX19" s="1024"/>
      <c r="SNY19" s="1024"/>
      <c r="SNZ19" s="1024"/>
      <c r="SOA19" s="1024"/>
      <c r="SOB19" s="1024"/>
      <c r="SOC19" s="1024"/>
      <c r="SOD19" s="1024"/>
      <c r="SOE19" s="1024"/>
      <c r="SOF19" s="1024"/>
      <c r="SOG19" s="1024"/>
      <c r="SOH19" s="1024"/>
      <c r="SOI19" s="1024"/>
      <c r="SOJ19" s="1024"/>
      <c r="SOK19" s="1024"/>
      <c r="SOL19" s="1024"/>
      <c r="SOM19" s="1024"/>
      <c r="SON19" s="1024"/>
      <c r="SOO19" s="1024"/>
      <c r="SOP19" s="1024"/>
      <c r="SOQ19" s="1024"/>
      <c r="SOR19" s="1024"/>
      <c r="SOS19" s="1024"/>
      <c r="SOT19" s="1024"/>
      <c r="SOU19" s="1024"/>
      <c r="SOV19" s="1024"/>
      <c r="SOW19" s="1024"/>
      <c r="SOX19" s="1024"/>
      <c r="SOY19" s="1024"/>
      <c r="SOZ19" s="1024"/>
      <c r="SPA19" s="1024"/>
      <c r="SPB19" s="1024"/>
      <c r="SPC19" s="1024"/>
      <c r="SPD19" s="1024"/>
      <c r="SPE19" s="1024"/>
      <c r="SPF19" s="1024"/>
      <c r="SPG19" s="1024"/>
      <c r="SPH19" s="1024"/>
      <c r="SPI19" s="1024"/>
      <c r="SPJ19" s="1024"/>
      <c r="SPK19" s="1024"/>
      <c r="SPL19" s="1024"/>
      <c r="SPM19" s="1024"/>
      <c r="SPN19" s="1024"/>
      <c r="SPO19" s="1024"/>
      <c r="SPP19" s="1024"/>
      <c r="SPQ19" s="1024"/>
      <c r="SPR19" s="1024"/>
      <c r="SPS19" s="1024"/>
      <c r="SPT19" s="1024"/>
      <c r="SPU19" s="1024"/>
      <c r="SPV19" s="1024"/>
      <c r="SPW19" s="1024"/>
      <c r="SPX19" s="1024"/>
      <c r="SPY19" s="1024"/>
      <c r="SPZ19" s="1024"/>
      <c r="SQA19" s="1024"/>
      <c r="SQB19" s="1024"/>
      <c r="SQC19" s="1024"/>
      <c r="SQD19" s="1024"/>
      <c r="SQE19" s="1024"/>
      <c r="SQF19" s="1024"/>
      <c r="SQG19" s="1024"/>
      <c r="SQH19" s="1024"/>
      <c r="SQI19" s="1024"/>
      <c r="SQJ19" s="1024"/>
      <c r="SQK19" s="1024"/>
      <c r="SQL19" s="1024"/>
      <c r="SQM19" s="1024"/>
      <c r="SQN19" s="1024"/>
      <c r="SQO19" s="1024"/>
      <c r="SQP19" s="1024"/>
      <c r="SQQ19" s="1024"/>
      <c r="SQR19" s="1024"/>
      <c r="SQS19" s="1024"/>
      <c r="SQT19" s="1024"/>
      <c r="SQU19" s="1024"/>
      <c r="SQV19" s="1024"/>
      <c r="SQW19" s="1024"/>
      <c r="SQX19" s="1024"/>
      <c r="SQY19" s="1024"/>
      <c r="SQZ19" s="1024"/>
      <c r="SRA19" s="1024"/>
      <c r="SRB19" s="1024"/>
      <c r="SRC19" s="1024"/>
      <c r="SRD19" s="1024"/>
      <c r="SRE19" s="1024"/>
      <c r="SRF19" s="1024"/>
      <c r="SRG19" s="1024"/>
      <c r="SRH19" s="1024"/>
      <c r="SRI19" s="1024"/>
      <c r="SRJ19" s="1024"/>
      <c r="SRK19" s="1024"/>
      <c r="SRL19" s="1024"/>
      <c r="SRM19" s="1024"/>
      <c r="SRN19" s="1024"/>
      <c r="SRO19" s="1024"/>
      <c r="SRP19" s="1024"/>
      <c r="SRQ19" s="1024"/>
      <c r="SRR19" s="1024"/>
      <c r="SRS19" s="1024"/>
      <c r="SRT19" s="1024"/>
      <c r="SRU19" s="1024"/>
      <c r="SRV19" s="1024"/>
      <c r="SRW19" s="1024"/>
      <c r="SRX19" s="1024"/>
      <c r="SRY19" s="1024"/>
      <c r="SRZ19" s="1024"/>
      <c r="SSA19" s="1024"/>
      <c r="SSB19" s="1024"/>
      <c r="SSC19" s="1024"/>
      <c r="SSD19" s="1024"/>
      <c r="SSE19" s="1024"/>
      <c r="SSF19" s="1024"/>
      <c r="SSG19" s="1024"/>
      <c r="SSH19" s="1024"/>
      <c r="SSI19" s="1024"/>
      <c r="SSJ19" s="1024"/>
      <c r="SSK19" s="1024"/>
      <c r="SSL19" s="1024"/>
      <c r="SSM19" s="1024"/>
      <c r="SSN19" s="1024"/>
      <c r="SSO19" s="1024"/>
      <c r="SSP19" s="1024"/>
      <c r="SSQ19" s="1024"/>
      <c r="SSR19" s="1024"/>
      <c r="SSS19" s="1024"/>
      <c r="SST19" s="1024"/>
      <c r="SSU19" s="1024"/>
      <c r="SSV19" s="1024"/>
      <c r="SSW19" s="1024"/>
      <c r="SSX19" s="1024"/>
      <c r="SSY19" s="1024"/>
      <c r="SSZ19" s="1024"/>
      <c r="STA19" s="1024"/>
      <c r="STB19" s="1024"/>
      <c r="STC19" s="1024"/>
      <c r="STD19" s="1024"/>
      <c r="STE19" s="1024"/>
      <c r="STF19" s="1024"/>
      <c r="STG19" s="1024"/>
      <c r="STH19" s="1024"/>
      <c r="STI19" s="1024"/>
      <c r="STJ19" s="1024"/>
      <c r="STK19" s="1024"/>
      <c r="STL19" s="1024"/>
      <c r="STM19" s="1024"/>
      <c r="STN19" s="1024"/>
      <c r="STO19" s="1024"/>
      <c r="STP19" s="1024"/>
      <c r="STQ19" s="1024"/>
      <c r="STR19" s="1024"/>
      <c r="STS19" s="1024"/>
      <c r="STT19" s="1024"/>
      <c r="STU19" s="1024"/>
      <c r="STV19" s="1024"/>
      <c r="STW19" s="1024"/>
      <c r="STX19" s="1024"/>
      <c r="STY19" s="1024"/>
      <c r="STZ19" s="1024"/>
      <c r="SUA19" s="1024"/>
      <c r="SUB19" s="1024"/>
      <c r="SUC19" s="1024"/>
      <c r="SUD19" s="1024"/>
      <c r="SUE19" s="1024"/>
      <c r="SUF19" s="1024"/>
      <c r="SUG19" s="1024"/>
      <c r="SUH19" s="1024"/>
      <c r="SUI19" s="1024"/>
      <c r="SUJ19" s="1024"/>
      <c r="SUK19" s="1024"/>
      <c r="SUL19" s="1024"/>
      <c r="SUM19" s="1024"/>
      <c r="SUN19" s="1024"/>
      <c r="SUO19" s="1024"/>
      <c r="SUP19" s="1024"/>
      <c r="SUQ19" s="1024"/>
      <c r="SUR19" s="1024"/>
      <c r="SUS19" s="1024"/>
      <c r="SUT19" s="1024"/>
      <c r="SUU19" s="1024"/>
      <c r="SUV19" s="1024"/>
      <c r="SUW19" s="1024"/>
      <c r="SUX19" s="1024"/>
      <c r="SUY19" s="1024"/>
      <c r="SUZ19" s="1024"/>
      <c r="SVA19" s="1024"/>
      <c r="SVB19" s="1024"/>
      <c r="SVC19" s="1024"/>
      <c r="SVD19" s="1024"/>
      <c r="SVE19" s="1024"/>
      <c r="SVF19" s="1024"/>
      <c r="SVG19" s="1024"/>
      <c r="SVH19" s="1024"/>
      <c r="SVI19" s="1024"/>
      <c r="SVJ19" s="1024"/>
      <c r="SVK19" s="1024"/>
      <c r="SVL19" s="1024"/>
      <c r="SVM19" s="1024"/>
      <c r="SVN19" s="1024"/>
      <c r="SVO19" s="1024"/>
      <c r="SVP19" s="1024"/>
      <c r="SVQ19" s="1024"/>
      <c r="SVR19" s="1024"/>
      <c r="SVS19" s="1024"/>
      <c r="SVT19" s="1024"/>
      <c r="SVU19" s="1024"/>
      <c r="SVV19" s="1024"/>
      <c r="SVW19" s="1024"/>
      <c r="SVX19" s="1024"/>
      <c r="SVY19" s="1024"/>
      <c r="SVZ19" s="1024"/>
      <c r="SWA19" s="1024"/>
      <c r="SWB19" s="1024"/>
      <c r="SWC19" s="1024"/>
      <c r="SWD19" s="1024"/>
      <c r="SWE19" s="1024"/>
      <c r="SWF19" s="1024"/>
      <c r="SWG19" s="1024"/>
      <c r="SWH19" s="1024"/>
      <c r="SWI19" s="1024"/>
      <c r="SWJ19" s="1024"/>
      <c r="SWK19" s="1024"/>
      <c r="SWL19" s="1024"/>
      <c r="SWM19" s="1024"/>
      <c r="SWN19" s="1024"/>
      <c r="SWO19" s="1024"/>
      <c r="SWP19" s="1024"/>
      <c r="SWQ19" s="1024"/>
      <c r="SWR19" s="1024"/>
      <c r="SWS19" s="1024"/>
      <c r="SWT19" s="1024"/>
      <c r="SWU19" s="1024"/>
      <c r="SWV19" s="1024"/>
      <c r="SWW19" s="1024"/>
      <c r="SWX19" s="1024"/>
      <c r="SWY19" s="1024"/>
      <c r="SWZ19" s="1024"/>
      <c r="SXA19" s="1024"/>
      <c r="SXB19" s="1024"/>
      <c r="SXC19" s="1024"/>
      <c r="SXD19" s="1024"/>
      <c r="SXE19" s="1024"/>
      <c r="SXF19" s="1024"/>
      <c r="SXG19" s="1024"/>
      <c r="SXH19" s="1024"/>
      <c r="SXI19" s="1024"/>
      <c r="SXJ19" s="1024"/>
      <c r="SXK19" s="1024"/>
      <c r="SXL19" s="1024"/>
      <c r="SXM19" s="1024"/>
      <c r="SXN19" s="1024"/>
      <c r="SXO19" s="1024"/>
      <c r="SXP19" s="1024"/>
      <c r="SXQ19" s="1024"/>
      <c r="SXR19" s="1024"/>
      <c r="SXS19" s="1024"/>
      <c r="SXT19" s="1024"/>
      <c r="SXU19" s="1024"/>
      <c r="SXV19" s="1024"/>
      <c r="SXW19" s="1024"/>
      <c r="SXX19" s="1024"/>
      <c r="SXY19" s="1024"/>
      <c r="SXZ19" s="1024"/>
      <c r="SYA19" s="1024"/>
      <c r="SYB19" s="1024"/>
      <c r="SYC19" s="1024"/>
      <c r="SYD19" s="1024"/>
      <c r="SYE19" s="1024"/>
      <c r="SYF19" s="1024"/>
      <c r="SYG19" s="1024"/>
      <c r="SYH19" s="1024"/>
      <c r="SYI19" s="1024"/>
      <c r="SYJ19" s="1024"/>
      <c r="SYK19" s="1024"/>
      <c r="SYL19" s="1024"/>
      <c r="SYM19" s="1024"/>
      <c r="SYN19" s="1024"/>
      <c r="SYO19" s="1024"/>
      <c r="SYP19" s="1024"/>
      <c r="SYQ19" s="1024"/>
      <c r="SYR19" s="1024"/>
      <c r="SYS19" s="1024"/>
      <c r="SYT19" s="1024"/>
      <c r="SYU19" s="1024"/>
      <c r="SYV19" s="1024"/>
      <c r="SYW19" s="1024"/>
      <c r="SYX19" s="1024"/>
      <c r="SYY19" s="1024"/>
      <c r="SYZ19" s="1024"/>
      <c r="SZA19" s="1024"/>
      <c r="SZB19" s="1024"/>
      <c r="SZC19" s="1024"/>
      <c r="SZD19" s="1024"/>
      <c r="SZE19" s="1024"/>
      <c r="SZF19" s="1024"/>
      <c r="SZG19" s="1024"/>
      <c r="SZH19" s="1024"/>
      <c r="SZI19" s="1024"/>
      <c r="SZJ19" s="1024"/>
      <c r="SZK19" s="1024"/>
      <c r="SZL19" s="1024"/>
      <c r="SZM19" s="1024"/>
      <c r="SZN19" s="1024"/>
      <c r="SZO19" s="1024"/>
      <c r="SZP19" s="1024"/>
      <c r="SZQ19" s="1024"/>
      <c r="SZR19" s="1024"/>
      <c r="SZS19" s="1024"/>
      <c r="SZT19" s="1024"/>
      <c r="SZU19" s="1024"/>
      <c r="SZV19" s="1024"/>
      <c r="SZW19" s="1024"/>
      <c r="SZX19" s="1024"/>
      <c r="SZY19" s="1024"/>
      <c r="SZZ19" s="1024"/>
      <c r="TAA19" s="1024"/>
      <c r="TAB19" s="1024"/>
      <c r="TAC19" s="1024"/>
      <c r="TAD19" s="1024"/>
      <c r="TAE19" s="1024"/>
      <c r="TAF19" s="1024"/>
      <c r="TAG19" s="1024"/>
      <c r="TAH19" s="1024"/>
      <c r="TAI19" s="1024"/>
      <c r="TAJ19" s="1024"/>
      <c r="TAK19" s="1024"/>
      <c r="TAL19" s="1024"/>
      <c r="TAM19" s="1024"/>
      <c r="TAN19" s="1024"/>
      <c r="TAO19" s="1024"/>
      <c r="TAP19" s="1024"/>
      <c r="TAQ19" s="1024"/>
      <c r="TAR19" s="1024"/>
      <c r="TAS19" s="1024"/>
      <c r="TAT19" s="1024"/>
      <c r="TAU19" s="1024"/>
      <c r="TAV19" s="1024"/>
      <c r="TAW19" s="1024"/>
      <c r="TAX19" s="1024"/>
      <c r="TAY19" s="1024"/>
      <c r="TAZ19" s="1024"/>
      <c r="TBA19" s="1024"/>
      <c r="TBB19" s="1024"/>
      <c r="TBC19" s="1024"/>
      <c r="TBD19" s="1024"/>
      <c r="TBE19" s="1024"/>
      <c r="TBF19" s="1024"/>
      <c r="TBG19" s="1024"/>
      <c r="TBH19" s="1024"/>
      <c r="TBI19" s="1024"/>
      <c r="TBJ19" s="1024"/>
      <c r="TBK19" s="1024"/>
      <c r="TBL19" s="1024"/>
      <c r="TBM19" s="1024"/>
      <c r="TBN19" s="1024"/>
      <c r="TBO19" s="1024"/>
      <c r="TBP19" s="1024"/>
      <c r="TBQ19" s="1024"/>
      <c r="TBR19" s="1024"/>
      <c r="TBS19" s="1024"/>
      <c r="TBT19" s="1024"/>
      <c r="TBU19" s="1024"/>
      <c r="TBV19" s="1024"/>
      <c r="TBW19" s="1024"/>
      <c r="TBX19" s="1024"/>
      <c r="TBY19" s="1024"/>
      <c r="TBZ19" s="1024"/>
      <c r="TCA19" s="1024"/>
      <c r="TCB19" s="1024"/>
      <c r="TCC19" s="1024"/>
      <c r="TCD19" s="1024"/>
      <c r="TCE19" s="1024"/>
      <c r="TCF19" s="1024"/>
      <c r="TCG19" s="1024"/>
      <c r="TCH19" s="1024"/>
      <c r="TCI19" s="1024"/>
      <c r="TCJ19" s="1024"/>
      <c r="TCK19" s="1024"/>
      <c r="TCL19" s="1024"/>
      <c r="TCM19" s="1024"/>
      <c r="TCN19" s="1024"/>
      <c r="TCO19" s="1024"/>
      <c r="TCP19" s="1024"/>
      <c r="TCQ19" s="1024"/>
      <c r="TCR19" s="1024"/>
      <c r="TCS19" s="1024"/>
      <c r="TCT19" s="1024"/>
      <c r="TCU19" s="1024"/>
      <c r="TCV19" s="1024"/>
      <c r="TCW19" s="1024"/>
      <c r="TCX19" s="1024"/>
      <c r="TCY19" s="1024"/>
      <c r="TCZ19" s="1024"/>
      <c r="TDA19" s="1024"/>
      <c r="TDB19" s="1024"/>
      <c r="TDC19" s="1024"/>
      <c r="TDD19" s="1024"/>
      <c r="TDE19" s="1024"/>
      <c r="TDF19" s="1024"/>
      <c r="TDG19" s="1024"/>
      <c r="TDH19" s="1024"/>
      <c r="TDI19" s="1024"/>
      <c r="TDJ19" s="1024"/>
      <c r="TDK19" s="1024"/>
      <c r="TDL19" s="1024"/>
      <c r="TDM19" s="1024"/>
      <c r="TDN19" s="1024"/>
      <c r="TDO19" s="1024"/>
      <c r="TDP19" s="1024"/>
      <c r="TDQ19" s="1024"/>
      <c r="TDR19" s="1024"/>
      <c r="TDS19" s="1024"/>
      <c r="TDT19" s="1024"/>
      <c r="TDU19" s="1024"/>
      <c r="TDV19" s="1024"/>
      <c r="TDW19" s="1024"/>
      <c r="TDX19" s="1024"/>
      <c r="TDY19" s="1024"/>
      <c r="TDZ19" s="1024"/>
      <c r="TEA19" s="1024"/>
      <c r="TEB19" s="1024"/>
      <c r="TEC19" s="1024"/>
      <c r="TED19" s="1024"/>
      <c r="TEE19" s="1024"/>
      <c r="TEF19" s="1024"/>
      <c r="TEG19" s="1024"/>
      <c r="TEH19" s="1024"/>
      <c r="TEI19" s="1024"/>
      <c r="TEJ19" s="1024"/>
      <c r="TEK19" s="1024"/>
      <c r="TEL19" s="1024"/>
      <c r="TEM19" s="1024"/>
      <c r="TEN19" s="1024"/>
      <c r="TEO19" s="1024"/>
      <c r="TEP19" s="1024"/>
      <c r="TEQ19" s="1024"/>
      <c r="TER19" s="1024"/>
      <c r="TES19" s="1024"/>
      <c r="TET19" s="1024"/>
      <c r="TEU19" s="1024"/>
      <c r="TEV19" s="1024"/>
      <c r="TEW19" s="1024"/>
      <c r="TEX19" s="1024"/>
      <c r="TEY19" s="1024"/>
      <c r="TEZ19" s="1024"/>
      <c r="TFA19" s="1024"/>
      <c r="TFB19" s="1024"/>
      <c r="TFC19" s="1024"/>
      <c r="TFD19" s="1024"/>
      <c r="TFE19" s="1024"/>
      <c r="TFF19" s="1024"/>
      <c r="TFG19" s="1024"/>
      <c r="TFH19" s="1024"/>
      <c r="TFI19" s="1024"/>
      <c r="TFJ19" s="1024"/>
      <c r="TFK19" s="1024"/>
      <c r="TFL19" s="1024"/>
      <c r="TFM19" s="1024"/>
      <c r="TFN19" s="1024"/>
      <c r="TFO19" s="1024"/>
      <c r="TFP19" s="1024"/>
      <c r="TFQ19" s="1024"/>
      <c r="TFR19" s="1024"/>
      <c r="TFS19" s="1024"/>
      <c r="TFT19" s="1024"/>
      <c r="TFU19" s="1024"/>
      <c r="TFV19" s="1024"/>
      <c r="TFW19" s="1024"/>
      <c r="TFX19" s="1024"/>
      <c r="TFY19" s="1024"/>
      <c r="TFZ19" s="1024"/>
      <c r="TGA19" s="1024"/>
      <c r="TGB19" s="1024"/>
      <c r="TGC19" s="1024"/>
      <c r="TGD19" s="1024"/>
      <c r="TGE19" s="1024"/>
      <c r="TGF19" s="1024"/>
      <c r="TGG19" s="1024"/>
      <c r="TGH19" s="1024"/>
      <c r="TGI19" s="1024"/>
      <c r="TGJ19" s="1024"/>
      <c r="TGK19" s="1024"/>
      <c r="TGL19" s="1024"/>
      <c r="TGM19" s="1024"/>
      <c r="TGN19" s="1024"/>
      <c r="TGO19" s="1024"/>
      <c r="TGP19" s="1024"/>
      <c r="TGQ19" s="1024"/>
      <c r="TGR19" s="1024"/>
      <c r="TGS19" s="1024"/>
      <c r="TGT19" s="1024"/>
      <c r="TGU19" s="1024"/>
      <c r="TGV19" s="1024"/>
      <c r="TGW19" s="1024"/>
      <c r="TGX19" s="1024"/>
      <c r="TGY19" s="1024"/>
      <c r="TGZ19" s="1024"/>
      <c r="THA19" s="1024"/>
      <c r="THB19" s="1024"/>
      <c r="THC19" s="1024"/>
      <c r="THD19" s="1024"/>
      <c r="THE19" s="1024"/>
      <c r="THF19" s="1024"/>
      <c r="THG19" s="1024"/>
      <c r="THH19" s="1024"/>
      <c r="THI19" s="1024"/>
      <c r="THJ19" s="1024"/>
      <c r="THK19" s="1024"/>
      <c r="THL19" s="1024"/>
      <c r="THM19" s="1024"/>
      <c r="THN19" s="1024"/>
      <c r="THO19" s="1024"/>
      <c r="THP19" s="1024"/>
      <c r="THQ19" s="1024"/>
      <c r="THR19" s="1024"/>
      <c r="THS19" s="1024"/>
      <c r="THT19" s="1024"/>
      <c r="THU19" s="1024"/>
      <c r="THV19" s="1024"/>
      <c r="THW19" s="1024"/>
      <c r="THX19" s="1024"/>
      <c r="THY19" s="1024"/>
      <c r="THZ19" s="1024"/>
      <c r="TIA19" s="1024"/>
      <c r="TIB19" s="1024"/>
      <c r="TIC19" s="1024"/>
      <c r="TID19" s="1024"/>
      <c r="TIE19" s="1024"/>
      <c r="TIF19" s="1024"/>
      <c r="TIG19" s="1024"/>
      <c r="TIH19" s="1024"/>
      <c r="TII19" s="1024"/>
      <c r="TIJ19" s="1024"/>
      <c r="TIK19" s="1024"/>
      <c r="TIL19" s="1024"/>
      <c r="TIM19" s="1024"/>
      <c r="TIN19" s="1024"/>
      <c r="TIO19" s="1024"/>
      <c r="TIP19" s="1024"/>
      <c r="TIQ19" s="1024"/>
      <c r="TIR19" s="1024"/>
      <c r="TIS19" s="1024"/>
      <c r="TIT19" s="1024"/>
      <c r="TIU19" s="1024"/>
      <c r="TIV19" s="1024"/>
      <c r="TIW19" s="1024"/>
      <c r="TIX19" s="1024"/>
      <c r="TIY19" s="1024"/>
      <c r="TIZ19" s="1024"/>
      <c r="TJA19" s="1024"/>
      <c r="TJB19" s="1024"/>
      <c r="TJC19" s="1024"/>
      <c r="TJD19" s="1024"/>
      <c r="TJE19" s="1024"/>
      <c r="TJF19" s="1024"/>
      <c r="TJG19" s="1024"/>
      <c r="TJH19" s="1024"/>
      <c r="TJI19" s="1024"/>
      <c r="TJJ19" s="1024"/>
      <c r="TJK19" s="1024"/>
      <c r="TJL19" s="1024"/>
      <c r="TJM19" s="1024"/>
      <c r="TJN19" s="1024"/>
      <c r="TJO19" s="1024"/>
      <c r="TJP19" s="1024"/>
      <c r="TJQ19" s="1024"/>
      <c r="TJR19" s="1024"/>
      <c r="TJS19" s="1024"/>
      <c r="TJT19" s="1024"/>
      <c r="TJU19" s="1024"/>
      <c r="TJV19" s="1024"/>
      <c r="TJW19" s="1024"/>
      <c r="TJX19" s="1024"/>
      <c r="TJY19" s="1024"/>
      <c r="TJZ19" s="1024"/>
      <c r="TKA19" s="1024"/>
      <c r="TKB19" s="1024"/>
      <c r="TKC19" s="1024"/>
      <c r="TKD19" s="1024"/>
      <c r="TKE19" s="1024"/>
      <c r="TKF19" s="1024"/>
      <c r="TKG19" s="1024"/>
      <c r="TKH19" s="1024"/>
      <c r="TKI19" s="1024"/>
      <c r="TKJ19" s="1024"/>
      <c r="TKK19" s="1024"/>
      <c r="TKL19" s="1024"/>
      <c r="TKM19" s="1024"/>
      <c r="TKN19" s="1024"/>
      <c r="TKO19" s="1024"/>
      <c r="TKP19" s="1024"/>
      <c r="TKQ19" s="1024"/>
      <c r="TKR19" s="1024"/>
      <c r="TKS19" s="1024"/>
      <c r="TKT19" s="1024"/>
      <c r="TKU19" s="1024"/>
      <c r="TKV19" s="1024"/>
      <c r="TKW19" s="1024"/>
      <c r="TKX19" s="1024"/>
      <c r="TKY19" s="1024"/>
      <c r="TKZ19" s="1024"/>
      <c r="TLA19" s="1024"/>
      <c r="TLB19" s="1024"/>
      <c r="TLC19" s="1024"/>
      <c r="TLD19" s="1024"/>
      <c r="TLE19" s="1024"/>
      <c r="TLF19" s="1024"/>
      <c r="TLG19" s="1024"/>
      <c r="TLH19" s="1024"/>
      <c r="TLI19" s="1024"/>
      <c r="TLJ19" s="1024"/>
      <c r="TLK19" s="1024"/>
      <c r="TLL19" s="1024"/>
      <c r="TLM19" s="1024"/>
      <c r="TLN19" s="1024"/>
      <c r="TLO19" s="1024"/>
      <c r="TLP19" s="1024"/>
      <c r="TLQ19" s="1024"/>
      <c r="TLR19" s="1024"/>
      <c r="TLS19" s="1024"/>
      <c r="TLT19" s="1024"/>
      <c r="TLU19" s="1024"/>
      <c r="TLV19" s="1024"/>
      <c r="TLW19" s="1024"/>
      <c r="TLX19" s="1024"/>
      <c r="TLY19" s="1024"/>
      <c r="TLZ19" s="1024"/>
      <c r="TMA19" s="1024"/>
      <c r="TMB19" s="1024"/>
      <c r="TMC19" s="1024"/>
      <c r="TMD19" s="1024"/>
      <c r="TME19" s="1024"/>
      <c r="TMF19" s="1024"/>
      <c r="TMG19" s="1024"/>
      <c r="TMH19" s="1024"/>
      <c r="TMI19" s="1024"/>
      <c r="TMJ19" s="1024"/>
      <c r="TMK19" s="1024"/>
      <c r="TML19" s="1024"/>
      <c r="TMM19" s="1024"/>
      <c r="TMN19" s="1024"/>
      <c r="TMO19" s="1024"/>
      <c r="TMP19" s="1024"/>
      <c r="TMQ19" s="1024"/>
      <c r="TMR19" s="1024"/>
      <c r="TMS19" s="1024"/>
      <c r="TMT19" s="1024"/>
      <c r="TMU19" s="1024"/>
      <c r="TMV19" s="1024"/>
      <c r="TMW19" s="1024"/>
      <c r="TMX19" s="1024"/>
      <c r="TMY19" s="1024"/>
      <c r="TMZ19" s="1024"/>
      <c r="TNA19" s="1024"/>
      <c r="TNB19" s="1024"/>
      <c r="TNC19" s="1024"/>
      <c r="TND19" s="1024"/>
      <c r="TNE19" s="1024"/>
      <c r="TNF19" s="1024"/>
      <c r="TNG19" s="1024"/>
      <c r="TNH19" s="1024"/>
      <c r="TNI19" s="1024"/>
      <c r="TNJ19" s="1024"/>
      <c r="TNK19" s="1024"/>
      <c r="TNL19" s="1024"/>
      <c r="TNM19" s="1024"/>
      <c r="TNN19" s="1024"/>
      <c r="TNO19" s="1024"/>
      <c r="TNP19" s="1024"/>
      <c r="TNQ19" s="1024"/>
      <c r="TNR19" s="1024"/>
      <c r="TNS19" s="1024"/>
      <c r="TNT19" s="1024"/>
      <c r="TNU19" s="1024"/>
      <c r="TNV19" s="1024"/>
      <c r="TNW19" s="1024"/>
      <c r="TNX19" s="1024"/>
      <c r="TNY19" s="1024"/>
      <c r="TNZ19" s="1024"/>
      <c r="TOA19" s="1024"/>
      <c r="TOB19" s="1024"/>
      <c r="TOC19" s="1024"/>
      <c r="TOD19" s="1024"/>
      <c r="TOE19" s="1024"/>
      <c r="TOF19" s="1024"/>
      <c r="TOG19" s="1024"/>
      <c r="TOH19" s="1024"/>
      <c r="TOI19" s="1024"/>
      <c r="TOJ19" s="1024"/>
      <c r="TOK19" s="1024"/>
      <c r="TOL19" s="1024"/>
      <c r="TOM19" s="1024"/>
      <c r="TON19" s="1024"/>
      <c r="TOO19" s="1024"/>
      <c r="TOP19" s="1024"/>
      <c r="TOQ19" s="1024"/>
      <c r="TOR19" s="1024"/>
      <c r="TOS19" s="1024"/>
      <c r="TOT19" s="1024"/>
      <c r="TOU19" s="1024"/>
      <c r="TOV19" s="1024"/>
      <c r="TOW19" s="1024"/>
      <c r="TOX19" s="1024"/>
      <c r="TOY19" s="1024"/>
      <c r="TOZ19" s="1024"/>
      <c r="TPA19" s="1024"/>
      <c r="TPB19" s="1024"/>
      <c r="TPC19" s="1024"/>
      <c r="TPD19" s="1024"/>
      <c r="TPE19" s="1024"/>
      <c r="TPF19" s="1024"/>
      <c r="TPG19" s="1024"/>
      <c r="TPH19" s="1024"/>
      <c r="TPI19" s="1024"/>
      <c r="TPJ19" s="1024"/>
      <c r="TPK19" s="1024"/>
      <c r="TPL19" s="1024"/>
      <c r="TPM19" s="1024"/>
      <c r="TPN19" s="1024"/>
      <c r="TPO19" s="1024"/>
      <c r="TPP19" s="1024"/>
      <c r="TPQ19" s="1024"/>
      <c r="TPR19" s="1024"/>
      <c r="TPS19" s="1024"/>
      <c r="TPT19" s="1024"/>
      <c r="TPU19" s="1024"/>
      <c r="TPV19" s="1024"/>
      <c r="TPW19" s="1024"/>
      <c r="TPX19" s="1024"/>
      <c r="TPY19" s="1024"/>
      <c r="TPZ19" s="1024"/>
      <c r="TQA19" s="1024"/>
      <c r="TQB19" s="1024"/>
      <c r="TQC19" s="1024"/>
      <c r="TQD19" s="1024"/>
      <c r="TQE19" s="1024"/>
      <c r="TQF19" s="1024"/>
      <c r="TQG19" s="1024"/>
      <c r="TQH19" s="1024"/>
      <c r="TQI19" s="1024"/>
      <c r="TQJ19" s="1024"/>
      <c r="TQK19" s="1024"/>
      <c r="TQL19" s="1024"/>
      <c r="TQM19" s="1024"/>
      <c r="TQN19" s="1024"/>
      <c r="TQO19" s="1024"/>
      <c r="TQP19" s="1024"/>
      <c r="TQQ19" s="1024"/>
      <c r="TQR19" s="1024"/>
      <c r="TQS19" s="1024"/>
      <c r="TQT19" s="1024"/>
      <c r="TQU19" s="1024"/>
      <c r="TQV19" s="1024"/>
      <c r="TQW19" s="1024"/>
      <c r="TQX19" s="1024"/>
      <c r="TQY19" s="1024"/>
      <c r="TQZ19" s="1024"/>
      <c r="TRA19" s="1024"/>
      <c r="TRB19" s="1024"/>
      <c r="TRC19" s="1024"/>
      <c r="TRD19" s="1024"/>
      <c r="TRE19" s="1024"/>
      <c r="TRF19" s="1024"/>
      <c r="TRG19" s="1024"/>
      <c r="TRH19" s="1024"/>
      <c r="TRI19" s="1024"/>
      <c r="TRJ19" s="1024"/>
      <c r="TRK19" s="1024"/>
      <c r="TRL19" s="1024"/>
      <c r="TRM19" s="1024"/>
      <c r="TRN19" s="1024"/>
      <c r="TRO19" s="1024"/>
      <c r="TRP19" s="1024"/>
      <c r="TRQ19" s="1024"/>
      <c r="TRR19" s="1024"/>
      <c r="TRS19" s="1024"/>
      <c r="TRT19" s="1024"/>
      <c r="TRU19" s="1024"/>
      <c r="TRV19" s="1024"/>
      <c r="TRW19" s="1024"/>
      <c r="TRX19" s="1024"/>
      <c r="TRY19" s="1024"/>
      <c r="TRZ19" s="1024"/>
      <c r="TSA19" s="1024"/>
      <c r="TSB19" s="1024"/>
      <c r="TSC19" s="1024"/>
      <c r="TSD19" s="1024"/>
      <c r="TSE19" s="1024"/>
      <c r="TSF19" s="1024"/>
      <c r="TSG19" s="1024"/>
      <c r="TSH19" s="1024"/>
      <c r="TSI19" s="1024"/>
      <c r="TSJ19" s="1024"/>
      <c r="TSK19" s="1024"/>
      <c r="TSL19" s="1024"/>
      <c r="TSM19" s="1024"/>
      <c r="TSN19" s="1024"/>
      <c r="TSO19" s="1024"/>
      <c r="TSP19" s="1024"/>
      <c r="TSQ19" s="1024"/>
      <c r="TSR19" s="1024"/>
      <c r="TSS19" s="1024"/>
      <c r="TST19" s="1024"/>
      <c r="TSU19" s="1024"/>
      <c r="TSV19" s="1024"/>
      <c r="TSW19" s="1024"/>
      <c r="TSX19" s="1024"/>
      <c r="TSY19" s="1024"/>
      <c r="TSZ19" s="1024"/>
      <c r="TTA19" s="1024"/>
      <c r="TTB19" s="1024"/>
      <c r="TTC19" s="1024"/>
      <c r="TTD19" s="1024"/>
      <c r="TTE19" s="1024"/>
      <c r="TTF19" s="1024"/>
      <c r="TTG19" s="1024"/>
      <c r="TTH19" s="1024"/>
      <c r="TTI19" s="1024"/>
      <c r="TTJ19" s="1024"/>
      <c r="TTK19" s="1024"/>
      <c r="TTL19" s="1024"/>
      <c r="TTM19" s="1024"/>
      <c r="TTN19" s="1024"/>
      <c r="TTO19" s="1024"/>
      <c r="TTP19" s="1024"/>
      <c r="TTQ19" s="1024"/>
      <c r="TTR19" s="1024"/>
      <c r="TTS19" s="1024"/>
      <c r="TTT19" s="1024"/>
      <c r="TTU19" s="1024"/>
      <c r="TTV19" s="1024"/>
      <c r="TTW19" s="1024"/>
      <c r="TTX19" s="1024"/>
      <c r="TTY19" s="1024"/>
      <c r="TTZ19" s="1024"/>
      <c r="TUA19" s="1024"/>
      <c r="TUB19" s="1024"/>
      <c r="TUC19" s="1024"/>
      <c r="TUD19" s="1024"/>
      <c r="TUE19" s="1024"/>
      <c r="TUF19" s="1024"/>
      <c r="TUG19" s="1024"/>
      <c r="TUH19" s="1024"/>
      <c r="TUI19" s="1024"/>
      <c r="TUJ19" s="1024"/>
      <c r="TUK19" s="1024"/>
      <c r="TUL19" s="1024"/>
      <c r="TUM19" s="1024"/>
      <c r="TUN19" s="1024"/>
      <c r="TUO19" s="1024"/>
      <c r="TUP19" s="1024"/>
      <c r="TUQ19" s="1024"/>
      <c r="TUR19" s="1024"/>
      <c r="TUS19" s="1024"/>
      <c r="TUT19" s="1024"/>
      <c r="TUU19" s="1024"/>
      <c r="TUV19" s="1024"/>
      <c r="TUW19" s="1024"/>
      <c r="TUX19" s="1024"/>
      <c r="TUY19" s="1024"/>
      <c r="TUZ19" s="1024"/>
      <c r="TVA19" s="1024"/>
      <c r="TVB19" s="1024"/>
      <c r="TVC19" s="1024"/>
      <c r="TVD19" s="1024"/>
      <c r="TVE19" s="1024"/>
      <c r="TVF19" s="1024"/>
      <c r="TVG19" s="1024"/>
      <c r="TVH19" s="1024"/>
      <c r="TVI19" s="1024"/>
      <c r="TVJ19" s="1024"/>
      <c r="TVK19" s="1024"/>
      <c r="TVL19" s="1024"/>
      <c r="TVM19" s="1024"/>
      <c r="TVN19" s="1024"/>
      <c r="TVO19" s="1024"/>
      <c r="TVP19" s="1024"/>
      <c r="TVQ19" s="1024"/>
      <c r="TVR19" s="1024"/>
      <c r="TVS19" s="1024"/>
      <c r="TVT19" s="1024"/>
      <c r="TVU19" s="1024"/>
      <c r="TVV19" s="1024"/>
      <c r="TVW19" s="1024"/>
      <c r="TVX19" s="1024"/>
      <c r="TVY19" s="1024"/>
      <c r="TVZ19" s="1024"/>
      <c r="TWA19" s="1024"/>
      <c r="TWB19" s="1024"/>
      <c r="TWC19" s="1024"/>
      <c r="TWD19" s="1024"/>
      <c r="TWE19" s="1024"/>
      <c r="TWF19" s="1024"/>
      <c r="TWG19" s="1024"/>
      <c r="TWH19" s="1024"/>
      <c r="TWI19" s="1024"/>
      <c r="TWJ19" s="1024"/>
      <c r="TWK19" s="1024"/>
      <c r="TWL19" s="1024"/>
      <c r="TWM19" s="1024"/>
      <c r="TWN19" s="1024"/>
      <c r="TWO19" s="1024"/>
      <c r="TWP19" s="1024"/>
      <c r="TWQ19" s="1024"/>
      <c r="TWR19" s="1024"/>
      <c r="TWS19" s="1024"/>
      <c r="TWT19" s="1024"/>
      <c r="TWU19" s="1024"/>
      <c r="TWV19" s="1024"/>
      <c r="TWW19" s="1024"/>
      <c r="TWX19" s="1024"/>
      <c r="TWY19" s="1024"/>
      <c r="TWZ19" s="1024"/>
      <c r="TXA19" s="1024"/>
      <c r="TXB19" s="1024"/>
      <c r="TXC19" s="1024"/>
      <c r="TXD19" s="1024"/>
      <c r="TXE19" s="1024"/>
      <c r="TXF19" s="1024"/>
      <c r="TXG19" s="1024"/>
      <c r="TXH19" s="1024"/>
      <c r="TXI19" s="1024"/>
      <c r="TXJ19" s="1024"/>
      <c r="TXK19" s="1024"/>
      <c r="TXL19" s="1024"/>
      <c r="TXM19" s="1024"/>
      <c r="TXN19" s="1024"/>
      <c r="TXO19" s="1024"/>
      <c r="TXP19" s="1024"/>
      <c r="TXQ19" s="1024"/>
      <c r="TXR19" s="1024"/>
      <c r="TXS19" s="1024"/>
      <c r="TXT19" s="1024"/>
      <c r="TXU19" s="1024"/>
      <c r="TXV19" s="1024"/>
      <c r="TXW19" s="1024"/>
      <c r="TXX19" s="1024"/>
      <c r="TXY19" s="1024"/>
      <c r="TXZ19" s="1024"/>
      <c r="TYA19" s="1024"/>
      <c r="TYB19" s="1024"/>
      <c r="TYC19" s="1024"/>
      <c r="TYD19" s="1024"/>
      <c r="TYE19" s="1024"/>
      <c r="TYF19" s="1024"/>
      <c r="TYG19" s="1024"/>
      <c r="TYH19" s="1024"/>
      <c r="TYI19" s="1024"/>
      <c r="TYJ19" s="1024"/>
      <c r="TYK19" s="1024"/>
      <c r="TYL19" s="1024"/>
      <c r="TYM19" s="1024"/>
      <c r="TYN19" s="1024"/>
      <c r="TYO19" s="1024"/>
      <c r="TYP19" s="1024"/>
      <c r="TYQ19" s="1024"/>
      <c r="TYR19" s="1024"/>
      <c r="TYS19" s="1024"/>
      <c r="TYT19" s="1024"/>
      <c r="TYU19" s="1024"/>
      <c r="TYV19" s="1024"/>
      <c r="TYW19" s="1024"/>
      <c r="TYX19" s="1024"/>
      <c r="TYY19" s="1024"/>
      <c r="TYZ19" s="1024"/>
      <c r="TZA19" s="1024"/>
      <c r="TZB19" s="1024"/>
      <c r="TZC19" s="1024"/>
      <c r="TZD19" s="1024"/>
      <c r="TZE19" s="1024"/>
      <c r="TZF19" s="1024"/>
      <c r="TZG19" s="1024"/>
      <c r="TZH19" s="1024"/>
      <c r="TZI19" s="1024"/>
      <c r="TZJ19" s="1024"/>
      <c r="TZK19" s="1024"/>
      <c r="TZL19" s="1024"/>
      <c r="TZM19" s="1024"/>
      <c r="TZN19" s="1024"/>
      <c r="TZO19" s="1024"/>
      <c r="TZP19" s="1024"/>
      <c r="TZQ19" s="1024"/>
      <c r="TZR19" s="1024"/>
      <c r="TZS19" s="1024"/>
      <c r="TZT19" s="1024"/>
      <c r="TZU19" s="1024"/>
      <c r="TZV19" s="1024"/>
      <c r="TZW19" s="1024"/>
      <c r="TZX19" s="1024"/>
      <c r="TZY19" s="1024"/>
      <c r="TZZ19" s="1024"/>
      <c r="UAA19" s="1024"/>
      <c r="UAB19" s="1024"/>
      <c r="UAC19" s="1024"/>
      <c r="UAD19" s="1024"/>
      <c r="UAE19" s="1024"/>
      <c r="UAF19" s="1024"/>
      <c r="UAG19" s="1024"/>
      <c r="UAH19" s="1024"/>
      <c r="UAI19" s="1024"/>
      <c r="UAJ19" s="1024"/>
      <c r="UAK19" s="1024"/>
      <c r="UAL19" s="1024"/>
      <c r="UAM19" s="1024"/>
      <c r="UAN19" s="1024"/>
      <c r="UAO19" s="1024"/>
      <c r="UAP19" s="1024"/>
      <c r="UAQ19" s="1024"/>
      <c r="UAR19" s="1024"/>
      <c r="UAS19" s="1024"/>
      <c r="UAT19" s="1024"/>
      <c r="UAU19" s="1024"/>
      <c r="UAV19" s="1024"/>
      <c r="UAW19" s="1024"/>
      <c r="UAX19" s="1024"/>
      <c r="UAY19" s="1024"/>
      <c r="UAZ19" s="1024"/>
      <c r="UBA19" s="1024"/>
      <c r="UBB19" s="1024"/>
      <c r="UBC19" s="1024"/>
      <c r="UBD19" s="1024"/>
      <c r="UBE19" s="1024"/>
      <c r="UBF19" s="1024"/>
      <c r="UBG19" s="1024"/>
      <c r="UBH19" s="1024"/>
      <c r="UBI19" s="1024"/>
      <c r="UBJ19" s="1024"/>
      <c r="UBK19" s="1024"/>
      <c r="UBL19" s="1024"/>
      <c r="UBM19" s="1024"/>
      <c r="UBN19" s="1024"/>
      <c r="UBO19" s="1024"/>
      <c r="UBP19" s="1024"/>
      <c r="UBQ19" s="1024"/>
      <c r="UBR19" s="1024"/>
      <c r="UBS19" s="1024"/>
      <c r="UBT19" s="1024"/>
      <c r="UBU19" s="1024"/>
      <c r="UBV19" s="1024"/>
      <c r="UBW19" s="1024"/>
      <c r="UBX19" s="1024"/>
      <c r="UBY19" s="1024"/>
      <c r="UBZ19" s="1024"/>
      <c r="UCA19" s="1024"/>
      <c r="UCB19" s="1024"/>
      <c r="UCC19" s="1024"/>
      <c r="UCD19" s="1024"/>
      <c r="UCE19" s="1024"/>
      <c r="UCF19" s="1024"/>
      <c r="UCG19" s="1024"/>
      <c r="UCH19" s="1024"/>
      <c r="UCI19" s="1024"/>
      <c r="UCJ19" s="1024"/>
      <c r="UCK19" s="1024"/>
      <c r="UCL19" s="1024"/>
      <c r="UCM19" s="1024"/>
      <c r="UCN19" s="1024"/>
      <c r="UCO19" s="1024"/>
      <c r="UCP19" s="1024"/>
      <c r="UCQ19" s="1024"/>
      <c r="UCR19" s="1024"/>
      <c r="UCS19" s="1024"/>
      <c r="UCT19" s="1024"/>
      <c r="UCU19" s="1024"/>
      <c r="UCV19" s="1024"/>
      <c r="UCW19" s="1024"/>
      <c r="UCX19" s="1024"/>
      <c r="UCY19" s="1024"/>
      <c r="UCZ19" s="1024"/>
      <c r="UDA19" s="1024"/>
      <c r="UDB19" s="1024"/>
      <c r="UDC19" s="1024"/>
      <c r="UDD19" s="1024"/>
      <c r="UDE19" s="1024"/>
      <c r="UDF19" s="1024"/>
      <c r="UDG19" s="1024"/>
      <c r="UDH19" s="1024"/>
      <c r="UDI19" s="1024"/>
      <c r="UDJ19" s="1024"/>
      <c r="UDK19" s="1024"/>
      <c r="UDL19" s="1024"/>
      <c r="UDM19" s="1024"/>
      <c r="UDN19" s="1024"/>
      <c r="UDO19" s="1024"/>
      <c r="UDP19" s="1024"/>
      <c r="UDQ19" s="1024"/>
      <c r="UDR19" s="1024"/>
      <c r="UDS19" s="1024"/>
      <c r="UDT19" s="1024"/>
      <c r="UDU19" s="1024"/>
      <c r="UDV19" s="1024"/>
      <c r="UDW19" s="1024"/>
      <c r="UDX19" s="1024"/>
      <c r="UDY19" s="1024"/>
      <c r="UDZ19" s="1024"/>
      <c r="UEA19" s="1024"/>
      <c r="UEB19" s="1024"/>
      <c r="UEC19" s="1024"/>
      <c r="UED19" s="1024"/>
      <c r="UEE19" s="1024"/>
      <c r="UEF19" s="1024"/>
      <c r="UEG19" s="1024"/>
      <c r="UEH19" s="1024"/>
      <c r="UEI19" s="1024"/>
      <c r="UEJ19" s="1024"/>
      <c r="UEK19" s="1024"/>
      <c r="UEL19" s="1024"/>
      <c r="UEM19" s="1024"/>
      <c r="UEN19" s="1024"/>
      <c r="UEO19" s="1024"/>
      <c r="UEP19" s="1024"/>
      <c r="UEQ19" s="1024"/>
      <c r="UER19" s="1024"/>
      <c r="UES19" s="1024"/>
      <c r="UET19" s="1024"/>
      <c r="UEU19" s="1024"/>
      <c r="UEV19" s="1024"/>
      <c r="UEW19" s="1024"/>
      <c r="UEX19" s="1024"/>
      <c r="UEY19" s="1024"/>
      <c r="UEZ19" s="1024"/>
      <c r="UFA19" s="1024"/>
      <c r="UFB19" s="1024"/>
      <c r="UFC19" s="1024"/>
      <c r="UFD19" s="1024"/>
      <c r="UFE19" s="1024"/>
      <c r="UFF19" s="1024"/>
      <c r="UFG19" s="1024"/>
      <c r="UFH19" s="1024"/>
      <c r="UFI19" s="1024"/>
      <c r="UFJ19" s="1024"/>
      <c r="UFK19" s="1024"/>
      <c r="UFL19" s="1024"/>
      <c r="UFM19" s="1024"/>
      <c r="UFN19" s="1024"/>
      <c r="UFO19" s="1024"/>
      <c r="UFP19" s="1024"/>
      <c r="UFQ19" s="1024"/>
      <c r="UFR19" s="1024"/>
      <c r="UFS19" s="1024"/>
      <c r="UFT19" s="1024"/>
      <c r="UFU19" s="1024"/>
      <c r="UFV19" s="1024"/>
      <c r="UFW19" s="1024"/>
      <c r="UFX19" s="1024"/>
      <c r="UFY19" s="1024"/>
      <c r="UFZ19" s="1024"/>
      <c r="UGA19" s="1024"/>
      <c r="UGB19" s="1024"/>
      <c r="UGC19" s="1024"/>
      <c r="UGD19" s="1024"/>
      <c r="UGE19" s="1024"/>
      <c r="UGF19" s="1024"/>
      <c r="UGG19" s="1024"/>
      <c r="UGH19" s="1024"/>
      <c r="UGI19" s="1024"/>
      <c r="UGJ19" s="1024"/>
      <c r="UGK19" s="1024"/>
      <c r="UGL19" s="1024"/>
      <c r="UGM19" s="1024"/>
      <c r="UGN19" s="1024"/>
      <c r="UGO19" s="1024"/>
      <c r="UGP19" s="1024"/>
      <c r="UGQ19" s="1024"/>
      <c r="UGR19" s="1024"/>
      <c r="UGS19" s="1024"/>
      <c r="UGT19" s="1024"/>
      <c r="UGU19" s="1024"/>
      <c r="UGV19" s="1024"/>
      <c r="UGW19" s="1024"/>
      <c r="UGX19" s="1024"/>
      <c r="UGY19" s="1024"/>
      <c r="UGZ19" s="1024"/>
      <c r="UHA19" s="1024"/>
      <c r="UHB19" s="1024"/>
      <c r="UHC19" s="1024"/>
      <c r="UHD19" s="1024"/>
      <c r="UHE19" s="1024"/>
      <c r="UHF19" s="1024"/>
      <c r="UHG19" s="1024"/>
      <c r="UHH19" s="1024"/>
      <c r="UHI19" s="1024"/>
      <c r="UHJ19" s="1024"/>
      <c r="UHK19" s="1024"/>
      <c r="UHL19" s="1024"/>
      <c r="UHM19" s="1024"/>
      <c r="UHN19" s="1024"/>
      <c r="UHO19" s="1024"/>
      <c r="UHP19" s="1024"/>
      <c r="UHQ19" s="1024"/>
      <c r="UHR19" s="1024"/>
      <c r="UHS19" s="1024"/>
      <c r="UHT19" s="1024"/>
      <c r="UHU19" s="1024"/>
      <c r="UHV19" s="1024"/>
      <c r="UHW19" s="1024"/>
      <c r="UHX19" s="1024"/>
      <c r="UHY19" s="1024"/>
      <c r="UHZ19" s="1024"/>
      <c r="UIA19" s="1024"/>
      <c r="UIB19" s="1024"/>
      <c r="UIC19" s="1024"/>
      <c r="UID19" s="1024"/>
      <c r="UIE19" s="1024"/>
      <c r="UIF19" s="1024"/>
      <c r="UIG19" s="1024"/>
      <c r="UIH19" s="1024"/>
      <c r="UII19" s="1024"/>
      <c r="UIJ19" s="1024"/>
      <c r="UIK19" s="1024"/>
      <c r="UIL19" s="1024"/>
      <c r="UIM19" s="1024"/>
      <c r="UIN19" s="1024"/>
      <c r="UIO19" s="1024"/>
      <c r="UIP19" s="1024"/>
      <c r="UIQ19" s="1024"/>
      <c r="UIR19" s="1024"/>
      <c r="UIS19" s="1024"/>
      <c r="UIT19" s="1024"/>
      <c r="UIU19" s="1024"/>
      <c r="UIV19" s="1024"/>
      <c r="UIW19" s="1024"/>
      <c r="UIX19" s="1024"/>
      <c r="UIY19" s="1024"/>
      <c r="UIZ19" s="1024"/>
      <c r="UJA19" s="1024"/>
      <c r="UJB19" s="1024"/>
      <c r="UJC19" s="1024"/>
      <c r="UJD19" s="1024"/>
      <c r="UJE19" s="1024"/>
      <c r="UJF19" s="1024"/>
      <c r="UJG19" s="1024"/>
      <c r="UJH19" s="1024"/>
      <c r="UJI19" s="1024"/>
      <c r="UJJ19" s="1024"/>
      <c r="UJK19" s="1024"/>
      <c r="UJL19" s="1024"/>
      <c r="UJM19" s="1024"/>
      <c r="UJN19" s="1024"/>
      <c r="UJO19" s="1024"/>
      <c r="UJP19" s="1024"/>
      <c r="UJQ19" s="1024"/>
      <c r="UJR19" s="1024"/>
      <c r="UJS19" s="1024"/>
      <c r="UJT19" s="1024"/>
      <c r="UJU19" s="1024"/>
      <c r="UJV19" s="1024"/>
      <c r="UJW19" s="1024"/>
      <c r="UJX19" s="1024"/>
      <c r="UJY19" s="1024"/>
      <c r="UJZ19" s="1024"/>
      <c r="UKA19" s="1024"/>
      <c r="UKB19" s="1024"/>
      <c r="UKC19" s="1024"/>
      <c r="UKD19" s="1024"/>
      <c r="UKE19" s="1024"/>
      <c r="UKF19" s="1024"/>
      <c r="UKG19" s="1024"/>
      <c r="UKH19" s="1024"/>
      <c r="UKI19" s="1024"/>
      <c r="UKJ19" s="1024"/>
      <c r="UKK19" s="1024"/>
      <c r="UKL19" s="1024"/>
      <c r="UKM19" s="1024"/>
      <c r="UKN19" s="1024"/>
      <c r="UKO19" s="1024"/>
      <c r="UKP19" s="1024"/>
      <c r="UKQ19" s="1024"/>
      <c r="UKR19" s="1024"/>
      <c r="UKS19" s="1024"/>
      <c r="UKT19" s="1024"/>
      <c r="UKU19" s="1024"/>
      <c r="UKV19" s="1024"/>
      <c r="UKW19" s="1024"/>
      <c r="UKX19" s="1024"/>
      <c r="UKY19" s="1024"/>
      <c r="UKZ19" s="1024"/>
      <c r="ULA19" s="1024"/>
      <c r="ULB19" s="1024"/>
      <c r="ULC19" s="1024"/>
      <c r="ULD19" s="1024"/>
      <c r="ULE19" s="1024"/>
      <c r="ULF19" s="1024"/>
      <c r="ULG19" s="1024"/>
      <c r="ULH19" s="1024"/>
      <c r="ULI19" s="1024"/>
      <c r="ULJ19" s="1024"/>
      <c r="ULK19" s="1024"/>
      <c r="ULL19" s="1024"/>
      <c r="ULM19" s="1024"/>
      <c r="ULN19" s="1024"/>
      <c r="ULO19" s="1024"/>
      <c r="ULP19" s="1024"/>
      <c r="ULQ19" s="1024"/>
      <c r="ULR19" s="1024"/>
      <c r="ULS19" s="1024"/>
      <c r="ULT19" s="1024"/>
      <c r="ULU19" s="1024"/>
      <c r="ULV19" s="1024"/>
      <c r="ULW19" s="1024"/>
      <c r="ULX19" s="1024"/>
      <c r="ULY19" s="1024"/>
      <c r="ULZ19" s="1024"/>
      <c r="UMA19" s="1024"/>
      <c r="UMB19" s="1024"/>
      <c r="UMC19" s="1024"/>
      <c r="UMD19" s="1024"/>
      <c r="UME19" s="1024"/>
      <c r="UMF19" s="1024"/>
      <c r="UMG19" s="1024"/>
      <c r="UMH19" s="1024"/>
      <c r="UMI19" s="1024"/>
      <c r="UMJ19" s="1024"/>
      <c r="UMK19" s="1024"/>
      <c r="UML19" s="1024"/>
      <c r="UMM19" s="1024"/>
      <c r="UMN19" s="1024"/>
      <c r="UMO19" s="1024"/>
      <c r="UMP19" s="1024"/>
      <c r="UMQ19" s="1024"/>
      <c r="UMR19" s="1024"/>
      <c r="UMS19" s="1024"/>
      <c r="UMT19" s="1024"/>
      <c r="UMU19" s="1024"/>
      <c r="UMV19" s="1024"/>
      <c r="UMW19" s="1024"/>
      <c r="UMX19" s="1024"/>
      <c r="UMY19" s="1024"/>
      <c r="UMZ19" s="1024"/>
      <c r="UNA19" s="1024"/>
      <c r="UNB19" s="1024"/>
      <c r="UNC19" s="1024"/>
      <c r="UND19" s="1024"/>
      <c r="UNE19" s="1024"/>
      <c r="UNF19" s="1024"/>
      <c r="UNG19" s="1024"/>
      <c r="UNH19" s="1024"/>
      <c r="UNI19" s="1024"/>
      <c r="UNJ19" s="1024"/>
      <c r="UNK19" s="1024"/>
      <c r="UNL19" s="1024"/>
      <c r="UNM19" s="1024"/>
      <c r="UNN19" s="1024"/>
      <c r="UNO19" s="1024"/>
      <c r="UNP19" s="1024"/>
      <c r="UNQ19" s="1024"/>
      <c r="UNR19" s="1024"/>
      <c r="UNS19" s="1024"/>
      <c r="UNT19" s="1024"/>
      <c r="UNU19" s="1024"/>
      <c r="UNV19" s="1024"/>
      <c r="UNW19" s="1024"/>
      <c r="UNX19" s="1024"/>
      <c r="UNY19" s="1024"/>
      <c r="UNZ19" s="1024"/>
      <c r="UOA19" s="1024"/>
      <c r="UOB19" s="1024"/>
      <c r="UOC19" s="1024"/>
      <c r="UOD19" s="1024"/>
      <c r="UOE19" s="1024"/>
      <c r="UOF19" s="1024"/>
      <c r="UOG19" s="1024"/>
      <c r="UOH19" s="1024"/>
      <c r="UOI19" s="1024"/>
      <c r="UOJ19" s="1024"/>
      <c r="UOK19" s="1024"/>
      <c r="UOL19" s="1024"/>
      <c r="UOM19" s="1024"/>
      <c r="UON19" s="1024"/>
      <c r="UOO19" s="1024"/>
      <c r="UOP19" s="1024"/>
      <c r="UOQ19" s="1024"/>
      <c r="UOR19" s="1024"/>
      <c r="UOS19" s="1024"/>
      <c r="UOT19" s="1024"/>
      <c r="UOU19" s="1024"/>
      <c r="UOV19" s="1024"/>
      <c r="UOW19" s="1024"/>
      <c r="UOX19" s="1024"/>
      <c r="UOY19" s="1024"/>
      <c r="UOZ19" s="1024"/>
      <c r="UPA19" s="1024"/>
      <c r="UPB19" s="1024"/>
      <c r="UPC19" s="1024"/>
      <c r="UPD19" s="1024"/>
      <c r="UPE19" s="1024"/>
      <c r="UPF19" s="1024"/>
      <c r="UPG19" s="1024"/>
      <c r="UPH19" s="1024"/>
      <c r="UPI19" s="1024"/>
      <c r="UPJ19" s="1024"/>
      <c r="UPK19" s="1024"/>
      <c r="UPL19" s="1024"/>
      <c r="UPM19" s="1024"/>
      <c r="UPN19" s="1024"/>
      <c r="UPO19" s="1024"/>
      <c r="UPP19" s="1024"/>
      <c r="UPQ19" s="1024"/>
      <c r="UPR19" s="1024"/>
      <c r="UPS19" s="1024"/>
      <c r="UPT19" s="1024"/>
      <c r="UPU19" s="1024"/>
      <c r="UPV19" s="1024"/>
      <c r="UPW19" s="1024"/>
      <c r="UPX19" s="1024"/>
      <c r="UPY19" s="1024"/>
      <c r="UPZ19" s="1024"/>
      <c r="UQA19" s="1024"/>
      <c r="UQB19" s="1024"/>
      <c r="UQC19" s="1024"/>
      <c r="UQD19" s="1024"/>
      <c r="UQE19" s="1024"/>
      <c r="UQF19" s="1024"/>
      <c r="UQG19" s="1024"/>
      <c r="UQH19" s="1024"/>
      <c r="UQI19" s="1024"/>
      <c r="UQJ19" s="1024"/>
      <c r="UQK19" s="1024"/>
      <c r="UQL19" s="1024"/>
      <c r="UQM19" s="1024"/>
      <c r="UQN19" s="1024"/>
      <c r="UQO19" s="1024"/>
      <c r="UQP19" s="1024"/>
      <c r="UQQ19" s="1024"/>
      <c r="UQR19" s="1024"/>
      <c r="UQS19" s="1024"/>
      <c r="UQT19" s="1024"/>
      <c r="UQU19" s="1024"/>
      <c r="UQV19" s="1024"/>
      <c r="UQW19" s="1024"/>
      <c r="UQX19" s="1024"/>
      <c r="UQY19" s="1024"/>
      <c r="UQZ19" s="1024"/>
      <c r="URA19" s="1024"/>
      <c r="URB19" s="1024"/>
      <c r="URC19" s="1024"/>
      <c r="URD19" s="1024"/>
      <c r="URE19" s="1024"/>
      <c r="URF19" s="1024"/>
      <c r="URG19" s="1024"/>
      <c r="URH19" s="1024"/>
      <c r="URI19" s="1024"/>
      <c r="URJ19" s="1024"/>
      <c r="URK19" s="1024"/>
      <c r="URL19" s="1024"/>
      <c r="URM19" s="1024"/>
      <c r="URN19" s="1024"/>
      <c r="URO19" s="1024"/>
      <c r="URP19" s="1024"/>
      <c r="URQ19" s="1024"/>
      <c r="URR19" s="1024"/>
      <c r="URS19" s="1024"/>
      <c r="URT19" s="1024"/>
      <c r="URU19" s="1024"/>
      <c r="URV19" s="1024"/>
      <c r="URW19" s="1024"/>
      <c r="URX19" s="1024"/>
      <c r="URY19" s="1024"/>
      <c r="URZ19" s="1024"/>
      <c r="USA19" s="1024"/>
      <c r="USB19" s="1024"/>
      <c r="USC19" s="1024"/>
      <c r="USD19" s="1024"/>
      <c r="USE19" s="1024"/>
      <c r="USF19" s="1024"/>
      <c r="USG19" s="1024"/>
      <c r="USH19" s="1024"/>
      <c r="USI19" s="1024"/>
      <c r="USJ19" s="1024"/>
      <c r="USK19" s="1024"/>
      <c r="USL19" s="1024"/>
      <c r="USM19" s="1024"/>
      <c r="USN19" s="1024"/>
      <c r="USO19" s="1024"/>
      <c r="USP19" s="1024"/>
      <c r="USQ19" s="1024"/>
      <c r="USR19" s="1024"/>
      <c r="USS19" s="1024"/>
      <c r="UST19" s="1024"/>
      <c r="USU19" s="1024"/>
      <c r="USV19" s="1024"/>
      <c r="USW19" s="1024"/>
      <c r="USX19" s="1024"/>
      <c r="USY19" s="1024"/>
      <c r="USZ19" s="1024"/>
      <c r="UTA19" s="1024"/>
      <c r="UTB19" s="1024"/>
      <c r="UTC19" s="1024"/>
      <c r="UTD19" s="1024"/>
      <c r="UTE19" s="1024"/>
      <c r="UTF19" s="1024"/>
      <c r="UTG19" s="1024"/>
      <c r="UTH19" s="1024"/>
      <c r="UTI19" s="1024"/>
      <c r="UTJ19" s="1024"/>
      <c r="UTK19" s="1024"/>
      <c r="UTL19" s="1024"/>
      <c r="UTM19" s="1024"/>
      <c r="UTN19" s="1024"/>
      <c r="UTO19" s="1024"/>
      <c r="UTP19" s="1024"/>
      <c r="UTQ19" s="1024"/>
      <c r="UTR19" s="1024"/>
      <c r="UTS19" s="1024"/>
      <c r="UTT19" s="1024"/>
      <c r="UTU19" s="1024"/>
      <c r="UTV19" s="1024"/>
      <c r="UTW19" s="1024"/>
      <c r="UTX19" s="1024"/>
      <c r="UTY19" s="1024"/>
      <c r="UTZ19" s="1024"/>
      <c r="UUA19" s="1024"/>
      <c r="UUB19" s="1024"/>
      <c r="UUC19" s="1024"/>
      <c r="UUD19" s="1024"/>
      <c r="UUE19" s="1024"/>
      <c r="UUF19" s="1024"/>
      <c r="UUG19" s="1024"/>
      <c r="UUH19" s="1024"/>
      <c r="UUI19" s="1024"/>
      <c r="UUJ19" s="1024"/>
      <c r="UUK19" s="1024"/>
      <c r="UUL19" s="1024"/>
      <c r="UUM19" s="1024"/>
      <c r="UUN19" s="1024"/>
      <c r="UUO19" s="1024"/>
      <c r="UUP19" s="1024"/>
      <c r="UUQ19" s="1024"/>
      <c r="UUR19" s="1024"/>
      <c r="UUS19" s="1024"/>
      <c r="UUT19" s="1024"/>
      <c r="UUU19" s="1024"/>
      <c r="UUV19" s="1024"/>
      <c r="UUW19" s="1024"/>
      <c r="UUX19" s="1024"/>
      <c r="UUY19" s="1024"/>
      <c r="UUZ19" s="1024"/>
      <c r="UVA19" s="1024"/>
      <c r="UVB19" s="1024"/>
      <c r="UVC19" s="1024"/>
      <c r="UVD19" s="1024"/>
      <c r="UVE19" s="1024"/>
      <c r="UVF19" s="1024"/>
      <c r="UVG19" s="1024"/>
      <c r="UVH19" s="1024"/>
      <c r="UVI19" s="1024"/>
      <c r="UVJ19" s="1024"/>
      <c r="UVK19" s="1024"/>
      <c r="UVL19" s="1024"/>
      <c r="UVM19" s="1024"/>
      <c r="UVN19" s="1024"/>
      <c r="UVO19" s="1024"/>
      <c r="UVP19" s="1024"/>
      <c r="UVQ19" s="1024"/>
      <c r="UVR19" s="1024"/>
      <c r="UVS19" s="1024"/>
      <c r="UVT19" s="1024"/>
      <c r="UVU19" s="1024"/>
      <c r="UVV19" s="1024"/>
      <c r="UVW19" s="1024"/>
      <c r="UVX19" s="1024"/>
      <c r="UVY19" s="1024"/>
      <c r="UVZ19" s="1024"/>
      <c r="UWA19" s="1024"/>
      <c r="UWB19" s="1024"/>
      <c r="UWC19" s="1024"/>
      <c r="UWD19" s="1024"/>
      <c r="UWE19" s="1024"/>
      <c r="UWF19" s="1024"/>
      <c r="UWG19" s="1024"/>
      <c r="UWH19" s="1024"/>
      <c r="UWI19" s="1024"/>
      <c r="UWJ19" s="1024"/>
      <c r="UWK19" s="1024"/>
      <c r="UWL19" s="1024"/>
      <c r="UWM19" s="1024"/>
      <c r="UWN19" s="1024"/>
      <c r="UWO19" s="1024"/>
      <c r="UWP19" s="1024"/>
      <c r="UWQ19" s="1024"/>
      <c r="UWR19" s="1024"/>
      <c r="UWS19" s="1024"/>
      <c r="UWT19" s="1024"/>
      <c r="UWU19" s="1024"/>
      <c r="UWV19" s="1024"/>
      <c r="UWW19" s="1024"/>
      <c r="UWX19" s="1024"/>
      <c r="UWY19" s="1024"/>
      <c r="UWZ19" s="1024"/>
      <c r="UXA19" s="1024"/>
      <c r="UXB19" s="1024"/>
      <c r="UXC19" s="1024"/>
      <c r="UXD19" s="1024"/>
      <c r="UXE19" s="1024"/>
      <c r="UXF19" s="1024"/>
      <c r="UXG19" s="1024"/>
      <c r="UXH19" s="1024"/>
      <c r="UXI19" s="1024"/>
      <c r="UXJ19" s="1024"/>
      <c r="UXK19" s="1024"/>
      <c r="UXL19" s="1024"/>
      <c r="UXM19" s="1024"/>
      <c r="UXN19" s="1024"/>
      <c r="UXO19" s="1024"/>
      <c r="UXP19" s="1024"/>
      <c r="UXQ19" s="1024"/>
      <c r="UXR19" s="1024"/>
      <c r="UXS19" s="1024"/>
      <c r="UXT19" s="1024"/>
      <c r="UXU19" s="1024"/>
      <c r="UXV19" s="1024"/>
      <c r="UXW19" s="1024"/>
      <c r="UXX19" s="1024"/>
      <c r="UXY19" s="1024"/>
      <c r="UXZ19" s="1024"/>
      <c r="UYA19" s="1024"/>
      <c r="UYB19" s="1024"/>
      <c r="UYC19" s="1024"/>
      <c r="UYD19" s="1024"/>
      <c r="UYE19" s="1024"/>
      <c r="UYF19" s="1024"/>
      <c r="UYG19" s="1024"/>
      <c r="UYH19" s="1024"/>
      <c r="UYI19" s="1024"/>
      <c r="UYJ19" s="1024"/>
      <c r="UYK19" s="1024"/>
      <c r="UYL19" s="1024"/>
      <c r="UYM19" s="1024"/>
      <c r="UYN19" s="1024"/>
      <c r="UYO19" s="1024"/>
      <c r="UYP19" s="1024"/>
      <c r="UYQ19" s="1024"/>
      <c r="UYR19" s="1024"/>
      <c r="UYS19" s="1024"/>
      <c r="UYT19" s="1024"/>
      <c r="UYU19" s="1024"/>
      <c r="UYV19" s="1024"/>
      <c r="UYW19" s="1024"/>
      <c r="UYX19" s="1024"/>
      <c r="UYY19" s="1024"/>
      <c r="UYZ19" s="1024"/>
      <c r="UZA19" s="1024"/>
      <c r="UZB19" s="1024"/>
      <c r="UZC19" s="1024"/>
      <c r="UZD19" s="1024"/>
      <c r="UZE19" s="1024"/>
      <c r="UZF19" s="1024"/>
      <c r="UZG19" s="1024"/>
      <c r="UZH19" s="1024"/>
      <c r="UZI19" s="1024"/>
      <c r="UZJ19" s="1024"/>
      <c r="UZK19" s="1024"/>
      <c r="UZL19" s="1024"/>
      <c r="UZM19" s="1024"/>
      <c r="UZN19" s="1024"/>
      <c r="UZO19" s="1024"/>
      <c r="UZP19" s="1024"/>
      <c r="UZQ19" s="1024"/>
      <c r="UZR19" s="1024"/>
      <c r="UZS19" s="1024"/>
      <c r="UZT19" s="1024"/>
      <c r="UZU19" s="1024"/>
      <c r="UZV19" s="1024"/>
      <c r="UZW19" s="1024"/>
      <c r="UZX19" s="1024"/>
      <c r="UZY19" s="1024"/>
      <c r="UZZ19" s="1024"/>
      <c r="VAA19" s="1024"/>
      <c r="VAB19" s="1024"/>
      <c r="VAC19" s="1024"/>
      <c r="VAD19" s="1024"/>
      <c r="VAE19" s="1024"/>
      <c r="VAF19" s="1024"/>
      <c r="VAG19" s="1024"/>
      <c r="VAH19" s="1024"/>
      <c r="VAI19" s="1024"/>
      <c r="VAJ19" s="1024"/>
      <c r="VAK19" s="1024"/>
      <c r="VAL19" s="1024"/>
      <c r="VAM19" s="1024"/>
      <c r="VAN19" s="1024"/>
      <c r="VAO19" s="1024"/>
      <c r="VAP19" s="1024"/>
      <c r="VAQ19" s="1024"/>
      <c r="VAR19" s="1024"/>
      <c r="VAS19" s="1024"/>
      <c r="VAT19" s="1024"/>
      <c r="VAU19" s="1024"/>
      <c r="VAV19" s="1024"/>
      <c r="VAW19" s="1024"/>
      <c r="VAX19" s="1024"/>
      <c r="VAY19" s="1024"/>
      <c r="VAZ19" s="1024"/>
      <c r="VBA19" s="1024"/>
      <c r="VBB19" s="1024"/>
      <c r="VBC19" s="1024"/>
      <c r="VBD19" s="1024"/>
      <c r="VBE19" s="1024"/>
      <c r="VBF19" s="1024"/>
      <c r="VBG19" s="1024"/>
      <c r="VBH19" s="1024"/>
      <c r="VBI19" s="1024"/>
      <c r="VBJ19" s="1024"/>
      <c r="VBK19" s="1024"/>
      <c r="VBL19" s="1024"/>
      <c r="VBM19" s="1024"/>
      <c r="VBN19" s="1024"/>
      <c r="VBO19" s="1024"/>
      <c r="VBP19" s="1024"/>
      <c r="VBQ19" s="1024"/>
      <c r="VBR19" s="1024"/>
      <c r="VBS19" s="1024"/>
      <c r="VBT19" s="1024"/>
      <c r="VBU19" s="1024"/>
      <c r="VBV19" s="1024"/>
      <c r="VBW19" s="1024"/>
      <c r="VBX19" s="1024"/>
      <c r="VBY19" s="1024"/>
      <c r="VBZ19" s="1024"/>
      <c r="VCA19" s="1024"/>
      <c r="VCB19" s="1024"/>
      <c r="VCC19" s="1024"/>
      <c r="VCD19" s="1024"/>
      <c r="VCE19" s="1024"/>
      <c r="VCF19" s="1024"/>
      <c r="VCG19" s="1024"/>
      <c r="VCH19" s="1024"/>
      <c r="VCI19" s="1024"/>
      <c r="VCJ19" s="1024"/>
      <c r="VCK19" s="1024"/>
      <c r="VCL19" s="1024"/>
      <c r="VCM19" s="1024"/>
      <c r="VCN19" s="1024"/>
      <c r="VCO19" s="1024"/>
      <c r="VCP19" s="1024"/>
      <c r="VCQ19" s="1024"/>
      <c r="VCR19" s="1024"/>
      <c r="VCS19" s="1024"/>
      <c r="VCT19" s="1024"/>
      <c r="VCU19" s="1024"/>
      <c r="VCV19" s="1024"/>
      <c r="VCW19" s="1024"/>
      <c r="VCX19" s="1024"/>
      <c r="VCY19" s="1024"/>
      <c r="VCZ19" s="1024"/>
      <c r="VDA19" s="1024"/>
      <c r="VDB19" s="1024"/>
      <c r="VDC19" s="1024"/>
      <c r="VDD19" s="1024"/>
      <c r="VDE19" s="1024"/>
      <c r="VDF19" s="1024"/>
      <c r="VDG19" s="1024"/>
      <c r="VDH19" s="1024"/>
      <c r="VDI19" s="1024"/>
      <c r="VDJ19" s="1024"/>
      <c r="VDK19" s="1024"/>
      <c r="VDL19" s="1024"/>
      <c r="VDM19" s="1024"/>
      <c r="VDN19" s="1024"/>
      <c r="VDO19" s="1024"/>
      <c r="VDP19" s="1024"/>
      <c r="VDQ19" s="1024"/>
      <c r="VDR19" s="1024"/>
      <c r="VDS19" s="1024"/>
      <c r="VDT19" s="1024"/>
      <c r="VDU19" s="1024"/>
      <c r="VDV19" s="1024"/>
      <c r="VDW19" s="1024"/>
      <c r="VDX19" s="1024"/>
      <c r="VDY19" s="1024"/>
      <c r="VDZ19" s="1024"/>
      <c r="VEA19" s="1024"/>
      <c r="VEB19" s="1024"/>
      <c r="VEC19" s="1024"/>
      <c r="VED19" s="1024"/>
      <c r="VEE19" s="1024"/>
      <c r="VEF19" s="1024"/>
      <c r="VEG19" s="1024"/>
      <c r="VEH19" s="1024"/>
      <c r="VEI19" s="1024"/>
      <c r="VEJ19" s="1024"/>
      <c r="VEK19" s="1024"/>
      <c r="VEL19" s="1024"/>
      <c r="VEM19" s="1024"/>
      <c r="VEN19" s="1024"/>
      <c r="VEO19" s="1024"/>
      <c r="VEP19" s="1024"/>
      <c r="VEQ19" s="1024"/>
      <c r="VER19" s="1024"/>
      <c r="VES19" s="1024"/>
      <c r="VET19" s="1024"/>
      <c r="VEU19" s="1024"/>
      <c r="VEV19" s="1024"/>
      <c r="VEW19" s="1024"/>
      <c r="VEX19" s="1024"/>
      <c r="VEY19" s="1024"/>
      <c r="VEZ19" s="1024"/>
      <c r="VFA19" s="1024"/>
      <c r="VFB19" s="1024"/>
      <c r="VFC19" s="1024"/>
      <c r="VFD19" s="1024"/>
      <c r="VFE19" s="1024"/>
      <c r="VFF19" s="1024"/>
      <c r="VFG19" s="1024"/>
      <c r="VFH19" s="1024"/>
      <c r="VFI19" s="1024"/>
      <c r="VFJ19" s="1024"/>
      <c r="VFK19" s="1024"/>
      <c r="VFL19" s="1024"/>
      <c r="VFM19" s="1024"/>
      <c r="VFN19" s="1024"/>
      <c r="VFO19" s="1024"/>
      <c r="VFP19" s="1024"/>
      <c r="VFQ19" s="1024"/>
      <c r="VFR19" s="1024"/>
      <c r="VFS19" s="1024"/>
      <c r="VFT19" s="1024"/>
      <c r="VFU19" s="1024"/>
      <c r="VFV19" s="1024"/>
      <c r="VFW19" s="1024"/>
      <c r="VFX19" s="1024"/>
      <c r="VFY19" s="1024"/>
      <c r="VFZ19" s="1024"/>
      <c r="VGA19" s="1024"/>
      <c r="VGB19" s="1024"/>
      <c r="VGC19" s="1024"/>
      <c r="VGD19" s="1024"/>
      <c r="VGE19" s="1024"/>
      <c r="VGF19" s="1024"/>
      <c r="VGG19" s="1024"/>
      <c r="VGH19" s="1024"/>
      <c r="VGI19" s="1024"/>
      <c r="VGJ19" s="1024"/>
      <c r="VGK19" s="1024"/>
      <c r="VGL19" s="1024"/>
      <c r="VGM19" s="1024"/>
      <c r="VGN19" s="1024"/>
      <c r="VGO19" s="1024"/>
      <c r="VGP19" s="1024"/>
      <c r="VGQ19" s="1024"/>
      <c r="VGR19" s="1024"/>
      <c r="VGS19" s="1024"/>
      <c r="VGT19" s="1024"/>
      <c r="VGU19" s="1024"/>
      <c r="VGV19" s="1024"/>
      <c r="VGW19" s="1024"/>
      <c r="VGX19" s="1024"/>
      <c r="VGY19" s="1024"/>
      <c r="VGZ19" s="1024"/>
      <c r="VHA19" s="1024"/>
      <c r="VHB19" s="1024"/>
      <c r="VHC19" s="1024"/>
      <c r="VHD19" s="1024"/>
      <c r="VHE19" s="1024"/>
      <c r="VHF19" s="1024"/>
      <c r="VHG19" s="1024"/>
      <c r="VHH19" s="1024"/>
      <c r="VHI19" s="1024"/>
      <c r="VHJ19" s="1024"/>
      <c r="VHK19" s="1024"/>
      <c r="VHL19" s="1024"/>
      <c r="VHM19" s="1024"/>
      <c r="VHN19" s="1024"/>
      <c r="VHO19" s="1024"/>
      <c r="VHP19" s="1024"/>
      <c r="VHQ19" s="1024"/>
      <c r="VHR19" s="1024"/>
      <c r="VHS19" s="1024"/>
      <c r="VHT19" s="1024"/>
      <c r="VHU19" s="1024"/>
      <c r="VHV19" s="1024"/>
      <c r="VHW19" s="1024"/>
      <c r="VHX19" s="1024"/>
      <c r="VHY19" s="1024"/>
      <c r="VHZ19" s="1024"/>
      <c r="VIA19" s="1024"/>
      <c r="VIB19" s="1024"/>
      <c r="VIC19" s="1024"/>
      <c r="VID19" s="1024"/>
      <c r="VIE19" s="1024"/>
      <c r="VIF19" s="1024"/>
      <c r="VIG19" s="1024"/>
      <c r="VIH19" s="1024"/>
      <c r="VII19" s="1024"/>
      <c r="VIJ19" s="1024"/>
      <c r="VIK19" s="1024"/>
      <c r="VIL19" s="1024"/>
      <c r="VIM19" s="1024"/>
      <c r="VIN19" s="1024"/>
      <c r="VIO19" s="1024"/>
      <c r="VIP19" s="1024"/>
      <c r="VIQ19" s="1024"/>
      <c r="VIR19" s="1024"/>
      <c r="VIS19" s="1024"/>
      <c r="VIT19" s="1024"/>
      <c r="VIU19" s="1024"/>
      <c r="VIV19" s="1024"/>
      <c r="VIW19" s="1024"/>
      <c r="VIX19" s="1024"/>
      <c r="VIY19" s="1024"/>
      <c r="VIZ19" s="1024"/>
      <c r="VJA19" s="1024"/>
      <c r="VJB19" s="1024"/>
      <c r="VJC19" s="1024"/>
      <c r="VJD19" s="1024"/>
      <c r="VJE19" s="1024"/>
      <c r="VJF19" s="1024"/>
      <c r="VJG19" s="1024"/>
      <c r="VJH19" s="1024"/>
      <c r="VJI19" s="1024"/>
      <c r="VJJ19" s="1024"/>
      <c r="VJK19" s="1024"/>
      <c r="VJL19" s="1024"/>
      <c r="VJM19" s="1024"/>
      <c r="VJN19" s="1024"/>
      <c r="VJO19" s="1024"/>
      <c r="VJP19" s="1024"/>
      <c r="VJQ19" s="1024"/>
      <c r="VJR19" s="1024"/>
      <c r="VJS19" s="1024"/>
      <c r="VJT19" s="1024"/>
      <c r="VJU19" s="1024"/>
      <c r="VJV19" s="1024"/>
      <c r="VJW19" s="1024"/>
      <c r="VJX19" s="1024"/>
      <c r="VJY19" s="1024"/>
      <c r="VJZ19" s="1024"/>
      <c r="VKA19" s="1024"/>
      <c r="VKB19" s="1024"/>
      <c r="VKC19" s="1024"/>
      <c r="VKD19" s="1024"/>
      <c r="VKE19" s="1024"/>
      <c r="VKF19" s="1024"/>
      <c r="VKG19" s="1024"/>
      <c r="VKH19" s="1024"/>
      <c r="VKI19" s="1024"/>
      <c r="VKJ19" s="1024"/>
      <c r="VKK19" s="1024"/>
      <c r="VKL19" s="1024"/>
      <c r="VKM19" s="1024"/>
      <c r="VKN19" s="1024"/>
      <c r="VKO19" s="1024"/>
      <c r="VKP19" s="1024"/>
      <c r="VKQ19" s="1024"/>
      <c r="VKR19" s="1024"/>
      <c r="VKS19" s="1024"/>
      <c r="VKT19" s="1024"/>
      <c r="VKU19" s="1024"/>
      <c r="VKV19" s="1024"/>
      <c r="VKW19" s="1024"/>
      <c r="VKX19" s="1024"/>
      <c r="VKY19" s="1024"/>
      <c r="VKZ19" s="1024"/>
      <c r="VLA19" s="1024"/>
      <c r="VLB19" s="1024"/>
      <c r="VLC19" s="1024"/>
      <c r="VLD19" s="1024"/>
      <c r="VLE19" s="1024"/>
      <c r="VLF19" s="1024"/>
      <c r="VLG19" s="1024"/>
      <c r="VLH19" s="1024"/>
      <c r="VLI19" s="1024"/>
      <c r="VLJ19" s="1024"/>
      <c r="VLK19" s="1024"/>
      <c r="VLL19" s="1024"/>
      <c r="VLM19" s="1024"/>
      <c r="VLN19" s="1024"/>
      <c r="VLO19" s="1024"/>
      <c r="VLP19" s="1024"/>
      <c r="VLQ19" s="1024"/>
      <c r="VLR19" s="1024"/>
      <c r="VLS19" s="1024"/>
      <c r="VLT19" s="1024"/>
      <c r="VLU19" s="1024"/>
      <c r="VLV19" s="1024"/>
      <c r="VLW19" s="1024"/>
      <c r="VLX19" s="1024"/>
      <c r="VLY19" s="1024"/>
      <c r="VLZ19" s="1024"/>
      <c r="VMA19" s="1024"/>
      <c r="VMB19" s="1024"/>
      <c r="VMC19" s="1024"/>
      <c r="VMD19" s="1024"/>
      <c r="VME19" s="1024"/>
      <c r="VMF19" s="1024"/>
      <c r="VMG19" s="1024"/>
      <c r="VMH19" s="1024"/>
      <c r="VMI19" s="1024"/>
      <c r="VMJ19" s="1024"/>
      <c r="VMK19" s="1024"/>
      <c r="VML19" s="1024"/>
      <c r="VMM19" s="1024"/>
      <c r="VMN19" s="1024"/>
      <c r="VMO19" s="1024"/>
      <c r="VMP19" s="1024"/>
      <c r="VMQ19" s="1024"/>
      <c r="VMR19" s="1024"/>
      <c r="VMS19" s="1024"/>
      <c r="VMT19" s="1024"/>
      <c r="VMU19" s="1024"/>
      <c r="VMV19" s="1024"/>
      <c r="VMW19" s="1024"/>
      <c r="VMX19" s="1024"/>
      <c r="VMY19" s="1024"/>
      <c r="VMZ19" s="1024"/>
      <c r="VNA19" s="1024"/>
      <c r="VNB19" s="1024"/>
      <c r="VNC19" s="1024"/>
      <c r="VND19" s="1024"/>
      <c r="VNE19" s="1024"/>
      <c r="VNF19" s="1024"/>
      <c r="VNG19" s="1024"/>
      <c r="VNH19" s="1024"/>
      <c r="VNI19" s="1024"/>
      <c r="VNJ19" s="1024"/>
      <c r="VNK19" s="1024"/>
      <c r="VNL19" s="1024"/>
      <c r="VNM19" s="1024"/>
      <c r="VNN19" s="1024"/>
      <c r="VNO19" s="1024"/>
      <c r="VNP19" s="1024"/>
      <c r="VNQ19" s="1024"/>
      <c r="VNR19" s="1024"/>
      <c r="VNS19" s="1024"/>
      <c r="VNT19" s="1024"/>
      <c r="VNU19" s="1024"/>
      <c r="VNV19" s="1024"/>
      <c r="VNW19" s="1024"/>
      <c r="VNX19" s="1024"/>
      <c r="VNY19" s="1024"/>
      <c r="VNZ19" s="1024"/>
      <c r="VOA19" s="1024"/>
      <c r="VOB19" s="1024"/>
      <c r="VOC19" s="1024"/>
      <c r="VOD19" s="1024"/>
      <c r="VOE19" s="1024"/>
      <c r="VOF19" s="1024"/>
      <c r="VOG19" s="1024"/>
      <c r="VOH19" s="1024"/>
      <c r="VOI19" s="1024"/>
      <c r="VOJ19" s="1024"/>
      <c r="VOK19" s="1024"/>
      <c r="VOL19" s="1024"/>
      <c r="VOM19" s="1024"/>
      <c r="VON19" s="1024"/>
      <c r="VOO19" s="1024"/>
      <c r="VOP19" s="1024"/>
      <c r="VOQ19" s="1024"/>
      <c r="VOR19" s="1024"/>
      <c r="VOS19" s="1024"/>
      <c r="VOT19" s="1024"/>
      <c r="VOU19" s="1024"/>
      <c r="VOV19" s="1024"/>
      <c r="VOW19" s="1024"/>
      <c r="VOX19" s="1024"/>
      <c r="VOY19" s="1024"/>
      <c r="VOZ19" s="1024"/>
      <c r="VPA19" s="1024"/>
      <c r="VPB19" s="1024"/>
      <c r="VPC19" s="1024"/>
      <c r="VPD19" s="1024"/>
      <c r="VPE19" s="1024"/>
      <c r="VPF19" s="1024"/>
      <c r="VPG19" s="1024"/>
      <c r="VPH19" s="1024"/>
      <c r="VPI19" s="1024"/>
      <c r="VPJ19" s="1024"/>
      <c r="VPK19" s="1024"/>
      <c r="VPL19" s="1024"/>
      <c r="VPM19" s="1024"/>
      <c r="VPN19" s="1024"/>
      <c r="VPO19" s="1024"/>
      <c r="VPP19" s="1024"/>
      <c r="VPQ19" s="1024"/>
      <c r="VPR19" s="1024"/>
      <c r="VPS19" s="1024"/>
      <c r="VPT19" s="1024"/>
      <c r="VPU19" s="1024"/>
      <c r="VPV19" s="1024"/>
      <c r="VPW19" s="1024"/>
      <c r="VPX19" s="1024"/>
      <c r="VPY19" s="1024"/>
      <c r="VPZ19" s="1024"/>
      <c r="VQA19" s="1024"/>
      <c r="VQB19" s="1024"/>
      <c r="VQC19" s="1024"/>
      <c r="VQD19" s="1024"/>
      <c r="VQE19" s="1024"/>
      <c r="VQF19" s="1024"/>
      <c r="VQG19" s="1024"/>
      <c r="VQH19" s="1024"/>
      <c r="VQI19" s="1024"/>
      <c r="VQJ19" s="1024"/>
      <c r="VQK19" s="1024"/>
      <c r="VQL19" s="1024"/>
      <c r="VQM19" s="1024"/>
      <c r="VQN19" s="1024"/>
      <c r="VQO19" s="1024"/>
      <c r="VQP19" s="1024"/>
      <c r="VQQ19" s="1024"/>
      <c r="VQR19" s="1024"/>
      <c r="VQS19" s="1024"/>
      <c r="VQT19" s="1024"/>
      <c r="VQU19" s="1024"/>
      <c r="VQV19" s="1024"/>
      <c r="VQW19" s="1024"/>
      <c r="VQX19" s="1024"/>
      <c r="VQY19" s="1024"/>
      <c r="VQZ19" s="1024"/>
      <c r="VRA19" s="1024"/>
      <c r="VRB19" s="1024"/>
      <c r="VRC19" s="1024"/>
      <c r="VRD19" s="1024"/>
      <c r="VRE19" s="1024"/>
      <c r="VRF19" s="1024"/>
      <c r="VRG19" s="1024"/>
      <c r="VRH19" s="1024"/>
      <c r="VRI19" s="1024"/>
      <c r="VRJ19" s="1024"/>
      <c r="VRK19" s="1024"/>
      <c r="VRL19" s="1024"/>
      <c r="VRM19" s="1024"/>
      <c r="VRN19" s="1024"/>
      <c r="VRO19" s="1024"/>
      <c r="VRP19" s="1024"/>
      <c r="VRQ19" s="1024"/>
      <c r="VRR19" s="1024"/>
      <c r="VRS19" s="1024"/>
      <c r="VRT19" s="1024"/>
      <c r="VRU19" s="1024"/>
      <c r="VRV19" s="1024"/>
      <c r="VRW19" s="1024"/>
      <c r="VRX19" s="1024"/>
      <c r="VRY19" s="1024"/>
      <c r="VRZ19" s="1024"/>
      <c r="VSA19" s="1024"/>
      <c r="VSB19" s="1024"/>
      <c r="VSC19" s="1024"/>
      <c r="VSD19" s="1024"/>
      <c r="VSE19" s="1024"/>
      <c r="VSF19" s="1024"/>
      <c r="VSG19" s="1024"/>
      <c r="VSH19" s="1024"/>
      <c r="VSI19" s="1024"/>
      <c r="VSJ19" s="1024"/>
      <c r="VSK19" s="1024"/>
      <c r="VSL19" s="1024"/>
      <c r="VSM19" s="1024"/>
      <c r="VSN19" s="1024"/>
      <c r="VSO19" s="1024"/>
      <c r="VSP19" s="1024"/>
      <c r="VSQ19" s="1024"/>
      <c r="VSR19" s="1024"/>
      <c r="VSS19" s="1024"/>
      <c r="VST19" s="1024"/>
      <c r="VSU19" s="1024"/>
      <c r="VSV19" s="1024"/>
      <c r="VSW19" s="1024"/>
      <c r="VSX19" s="1024"/>
      <c r="VSY19" s="1024"/>
      <c r="VSZ19" s="1024"/>
      <c r="VTA19" s="1024"/>
      <c r="VTB19" s="1024"/>
      <c r="VTC19" s="1024"/>
      <c r="VTD19" s="1024"/>
      <c r="VTE19" s="1024"/>
      <c r="VTF19" s="1024"/>
      <c r="VTG19" s="1024"/>
      <c r="VTH19" s="1024"/>
      <c r="VTI19" s="1024"/>
      <c r="VTJ19" s="1024"/>
      <c r="VTK19" s="1024"/>
      <c r="VTL19" s="1024"/>
      <c r="VTM19" s="1024"/>
      <c r="VTN19" s="1024"/>
      <c r="VTO19" s="1024"/>
      <c r="VTP19" s="1024"/>
      <c r="VTQ19" s="1024"/>
      <c r="VTR19" s="1024"/>
      <c r="VTS19" s="1024"/>
      <c r="VTT19" s="1024"/>
      <c r="VTU19" s="1024"/>
      <c r="VTV19" s="1024"/>
      <c r="VTW19" s="1024"/>
      <c r="VTX19" s="1024"/>
      <c r="VTY19" s="1024"/>
      <c r="VTZ19" s="1024"/>
      <c r="VUA19" s="1024"/>
      <c r="VUB19" s="1024"/>
      <c r="VUC19" s="1024"/>
      <c r="VUD19" s="1024"/>
      <c r="VUE19" s="1024"/>
      <c r="VUF19" s="1024"/>
      <c r="VUG19" s="1024"/>
      <c r="VUH19" s="1024"/>
      <c r="VUI19" s="1024"/>
      <c r="VUJ19" s="1024"/>
      <c r="VUK19" s="1024"/>
      <c r="VUL19" s="1024"/>
      <c r="VUM19" s="1024"/>
      <c r="VUN19" s="1024"/>
      <c r="VUO19" s="1024"/>
      <c r="VUP19" s="1024"/>
      <c r="VUQ19" s="1024"/>
      <c r="VUR19" s="1024"/>
      <c r="VUS19" s="1024"/>
      <c r="VUT19" s="1024"/>
      <c r="VUU19" s="1024"/>
      <c r="VUV19" s="1024"/>
      <c r="VUW19" s="1024"/>
      <c r="VUX19" s="1024"/>
      <c r="VUY19" s="1024"/>
      <c r="VUZ19" s="1024"/>
      <c r="VVA19" s="1024"/>
      <c r="VVB19" s="1024"/>
      <c r="VVC19" s="1024"/>
      <c r="VVD19" s="1024"/>
      <c r="VVE19" s="1024"/>
      <c r="VVF19" s="1024"/>
      <c r="VVG19" s="1024"/>
      <c r="VVH19" s="1024"/>
      <c r="VVI19" s="1024"/>
      <c r="VVJ19" s="1024"/>
      <c r="VVK19" s="1024"/>
      <c r="VVL19" s="1024"/>
      <c r="VVM19" s="1024"/>
      <c r="VVN19" s="1024"/>
      <c r="VVO19" s="1024"/>
      <c r="VVP19" s="1024"/>
      <c r="VVQ19" s="1024"/>
      <c r="VVR19" s="1024"/>
      <c r="VVS19" s="1024"/>
      <c r="VVT19" s="1024"/>
      <c r="VVU19" s="1024"/>
      <c r="VVV19" s="1024"/>
      <c r="VVW19" s="1024"/>
      <c r="VVX19" s="1024"/>
      <c r="VVY19" s="1024"/>
      <c r="VVZ19" s="1024"/>
      <c r="VWA19" s="1024"/>
      <c r="VWB19" s="1024"/>
      <c r="VWC19" s="1024"/>
      <c r="VWD19" s="1024"/>
      <c r="VWE19" s="1024"/>
      <c r="VWF19" s="1024"/>
      <c r="VWG19" s="1024"/>
      <c r="VWH19" s="1024"/>
      <c r="VWI19" s="1024"/>
      <c r="VWJ19" s="1024"/>
      <c r="VWK19" s="1024"/>
      <c r="VWL19" s="1024"/>
      <c r="VWM19" s="1024"/>
      <c r="VWN19" s="1024"/>
      <c r="VWO19" s="1024"/>
      <c r="VWP19" s="1024"/>
      <c r="VWQ19" s="1024"/>
      <c r="VWR19" s="1024"/>
      <c r="VWS19" s="1024"/>
      <c r="VWT19" s="1024"/>
      <c r="VWU19" s="1024"/>
      <c r="VWV19" s="1024"/>
      <c r="VWW19" s="1024"/>
      <c r="VWX19" s="1024"/>
      <c r="VWY19" s="1024"/>
      <c r="VWZ19" s="1024"/>
      <c r="VXA19" s="1024"/>
      <c r="VXB19" s="1024"/>
      <c r="VXC19" s="1024"/>
      <c r="VXD19" s="1024"/>
      <c r="VXE19" s="1024"/>
      <c r="VXF19" s="1024"/>
      <c r="VXG19" s="1024"/>
      <c r="VXH19" s="1024"/>
      <c r="VXI19" s="1024"/>
      <c r="VXJ19" s="1024"/>
      <c r="VXK19" s="1024"/>
      <c r="VXL19" s="1024"/>
      <c r="VXM19" s="1024"/>
      <c r="VXN19" s="1024"/>
      <c r="VXO19" s="1024"/>
      <c r="VXP19" s="1024"/>
      <c r="VXQ19" s="1024"/>
      <c r="VXR19" s="1024"/>
      <c r="VXS19" s="1024"/>
      <c r="VXT19" s="1024"/>
      <c r="VXU19" s="1024"/>
      <c r="VXV19" s="1024"/>
      <c r="VXW19" s="1024"/>
      <c r="VXX19" s="1024"/>
      <c r="VXY19" s="1024"/>
      <c r="VXZ19" s="1024"/>
      <c r="VYA19" s="1024"/>
      <c r="VYB19" s="1024"/>
      <c r="VYC19" s="1024"/>
      <c r="VYD19" s="1024"/>
      <c r="VYE19" s="1024"/>
      <c r="VYF19" s="1024"/>
      <c r="VYG19" s="1024"/>
      <c r="VYH19" s="1024"/>
      <c r="VYI19" s="1024"/>
      <c r="VYJ19" s="1024"/>
      <c r="VYK19" s="1024"/>
      <c r="VYL19" s="1024"/>
      <c r="VYM19" s="1024"/>
      <c r="VYN19" s="1024"/>
      <c r="VYO19" s="1024"/>
      <c r="VYP19" s="1024"/>
      <c r="VYQ19" s="1024"/>
      <c r="VYR19" s="1024"/>
      <c r="VYS19" s="1024"/>
      <c r="VYT19" s="1024"/>
      <c r="VYU19" s="1024"/>
      <c r="VYV19" s="1024"/>
      <c r="VYW19" s="1024"/>
      <c r="VYX19" s="1024"/>
      <c r="VYY19" s="1024"/>
      <c r="VYZ19" s="1024"/>
      <c r="VZA19" s="1024"/>
      <c r="VZB19" s="1024"/>
      <c r="VZC19" s="1024"/>
      <c r="VZD19" s="1024"/>
      <c r="VZE19" s="1024"/>
      <c r="VZF19" s="1024"/>
      <c r="VZG19" s="1024"/>
      <c r="VZH19" s="1024"/>
      <c r="VZI19" s="1024"/>
      <c r="VZJ19" s="1024"/>
      <c r="VZK19" s="1024"/>
      <c r="VZL19" s="1024"/>
      <c r="VZM19" s="1024"/>
      <c r="VZN19" s="1024"/>
      <c r="VZO19" s="1024"/>
      <c r="VZP19" s="1024"/>
      <c r="VZQ19" s="1024"/>
      <c r="VZR19" s="1024"/>
      <c r="VZS19" s="1024"/>
      <c r="VZT19" s="1024"/>
      <c r="VZU19" s="1024"/>
      <c r="VZV19" s="1024"/>
      <c r="VZW19" s="1024"/>
      <c r="VZX19" s="1024"/>
      <c r="VZY19" s="1024"/>
      <c r="VZZ19" s="1024"/>
      <c r="WAA19" s="1024"/>
      <c r="WAB19" s="1024"/>
      <c r="WAC19" s="1024"/>
      <c r="WAD19" s="1024"/>
      <c r="WAE19" s="1024"/>
      <c r="WAF19" s="1024"/>
      <c r="WAG19" s="1024"/>
      <c r="WAH19" s="1024"/>
      <c r="WAI19" s="1024"/>
      <c r="WAJ19" s="1024"/>
      <c r="WAK19" s="1024"/>
      <c r="WAL19" s="1024"/>
      <c r="WAM19" s="1024"/>
      <c r="WAN19" s="1024"/>
      <c r="WAO19" s="1024"/>
      <c r="WAP19" s="1024"/>
      <c r="WAQ19" s="1024"/>
      <c r="WAR19" s="1024"/>
      <c r="WAS19" s="1024"/>
      <c r="WAT19" s="1024"/>
      <c r="WAU19" s="1024"/>
      <c r="WAV19" s="1024"/>
      <c r="WAW19" s="1024"/>
      <c r="WAX19" s="1024"/>
      <c r="WAY19" s="1024"/>
      <c r="WAZ19" s="1024"/>
      <c r="WBA19" s="1024"/>
      <c r="WBB19" s="1024"/>
      <c r="WBC19" s="1024"/>
      <c r="WBD19" s="1024"/>
      <c r="WBE19" s="1024"/>
      <c r="WBF19" s="1024"/>
      <c r="WBG19" s="1024"/>
      <c r="WBH19" s="1024"/>
      <c r="WBI19" s="1024"/>
      <c r="WBJ19" s="1024"/>
      <c r="WBK19" s="1024"/>
      <c r="WBL19" s="1024"/>
      <c r="WBM19" s="1024"/>
      <c r="WBN19" s="1024"/>
      <c r="WBO19" s="1024"/>
      <c r="WBP19" s="1024"/>
      <c r="WBQ19" s="1024"/>
      <c r="WBR19" s="1024"/>
      <c r="WBS19" s="1024"/>
      <c r="WBT19" s="1024"/>
      <c r="WBU19" s="1024"/>
      <c r="WBV19" s="1024"/>
      <c r="WBW19" s="1024"/>
      <c r="WBX19" s="1024"/>
      <c r="WBY19" s="1024"/>
      <c r="WBZ19" s="1024"/>
      <c r="WCA19" s="1024"/>
      <c r="WCB19" s="1024"/>
      <c r="WCC19" s="1024"/>
      <c r="WCD19" s="1024"/>
      <c r="WCE19" s="1024"/>
      <c r="WCF19" s="1024"/>
      <c r="WCG19" s="1024"/>
      <c r="WCH19" s="1024"/>
      <c r="WCI19" s="1024"/>
      <c r="WCJ19" s="1024"/>
      <c r="WCK19" s="1024"/>
      <c r="WCL19" s="1024"/>
      <c r="WCM19" s="1024"/>
      <c r="WCN19" s="1024"/>
      <c r="WCO19" s="1024"/>
      <c r="WCP19" s="1024"/>
      <c r="WCQ19" s="1024"/>
      <c r="WCR19" s="1024"/>
      <c r="WCS19" s="1024"/>
      <c r="WCT19" s="1024"/>
      <c r="WCU19" s="1024"/>
      <c r="WCV19" s="1024"/>
      <c r="WCW19" s="1024"/>
      <c r="WCX19" s="1024"/>
      <c r="WCY19" s="1024"/>
      <c r="WCZ19" s="1024"/>
      <c r="WDA19" s="1024"/>
      <c r="WDB19" s="1024"/>
      <c r="WDC19" s="1024"/>
      <c r="WDD19" s="1024"/>
      <c r="WDE19" s="1024"/>
      <c r="WDF19" s="1024"/>
      <c r="WDG19" s="1024"/>
      <c r="WDH19" s="1024"/>
      <c r="WDI19" s="1024"/>
      <c r="WDJ19" s="1024"/>
      <c r="WDK19" s="1024"/>
      <c r="WDL19" s="1024"/>
      <c r="WDM19" s="1024"/>
      <c r="WDN19" s="1024"/>
      <c r="WDO19" s="1024"/>
      <c r="WDP19" s="1024"/>
      <c r="WDQ19" s="1024"/>
      <c r="WDR19" s="1024"/>
      <c r="WDS19" s="1024"/>
      <c r="WDT19" s="1024"/>
      <c r="WDU19" s="1024"/>
      <c r="WDV19" s="1024"/>
      <c r="WDW19" s="1024"/>
      <c r="WDX19" s="1024"/>
      <c r="WDY19" s="1024"/>
      <c r="WDZ19" s="1024"/>
      <c r="WEA19" s="1024"/>
      <c r="WEB19" s="1024"/>
      <c r="WEC19" s="1024"/>
      <c r="WED19" s="1024"/>
      <c r="WEE19" s="1024"/>
      <c r="WEF19" s="1024"/>
      <c r="WEG19" s="1024"/>
      <c r="WEH19" s="1024"/>
      <c r="WEI19" s="1024"/>
      <c r="WEJ19" s="1024"/>
      <c r="WEK19" s="1024"/>
      <c r="WEL19" s="1024"/>
      <c r="WEM19" s="1024"/>
      <c r="WEN19" s="1024"/>
      <c r="WEO19" s="1024"/>
      <c r="WEP19" s="1024"/>
      <c r="WEQ19" s="1024"/>
      <c r="WER19" s="1024"/>
      <c r="WES19" s="1024"/>
      <c r="WET19" s="1024"/>
      <c r="WEU19" s="1024"/>
      <c r="WEV19" s="1024"/>
      <c r="WEW19" s="1024"/>
      <c r="WEX19" s="1024"/>
      <c r="WEY19" s="1024"/>
      <c r="WEZ19" s="1024"/>
      <c r="WFA19" s="1024"/>
      <c r="WFB19" s="1024"/>
      <c r="WFC19" s="1024"/>
      <c r="WFD19" s="1024"/>
      <c r="WFE19" s="1024"/>
      <c r="WFF19" s="1024"/>
      <c r="WFG19" s="1024"/>
      <c r="WFH19" s="1024"/>
      <c r="WFI19" s="1024"/>
      <c r="WFJ19" s="1024"/>
      <c r="WFK19" s="1024"/>
      <c r="WFL19" s="1024"/>
      <c r="WFM19" s="1024"/>
      <c r="WFN19" s="1024"/>
      <c r="WFO19" s="1024"/>
      <c r="WFP19" s="1024"/>
      <c r="WFQ19" s="1024"/>
      <c r="WFR19" s="1024"/>
      <c r="WFS19" s="1024"/>
      <c r="WFT19" s="1024"/>
      <c r="WFU19" s="1024"/>
      <c r="WFV19" s="1024"/>
      <c r="WFW19" s="1024"/>
      <c r="WFX19" s="1024"/>
      <c r="WFY19" s="1024"/>
      <c r="WFZ19" s="1024"/>
      <c r="WGA19" s="1024"/>
      <c r="WGB19" s="1024"/>
      <c r="WGC19" s="1024"/>
      <c r="WGD19" s="1024"/>
      <c r="WGE19" s="1024"/>
      <c r="WGF19" s="1024"/>
      <c r="WGG19" s="1024"/>
      <c r="WGH19" s="1024"/>
      <c r="WGI19" s="1024"/>
      <c r="WGJ19" s="1024"/>
      <c r="WGK19" s="1024"/>
      <c r="WGL19" s="1024"/>
      <c r="WGM19" s="1024"/>
      <c r="WGN19" s="1024"/>
      <c r="WGO19" s="1024"/>
      <c r="WGP19" s="1024"/>
      <c r="WGQ19" s="1024"/>
      <c r="WGR19" s="1024"/>
      <c r="WGS19" s="1024"/>
      <c r="WGT19" s="1024"/>
      <c r="WGU19" s="1024"/>
      <c r="WGV19" s="1024"/>
      <c r="WGW19" s="1024"/>
      <c r="WGX19" s="1024"/>
      <c r="WGY19" s="1024"/>
      <c r="WGZ19" s="1024"/>
      <c r="WHA19" s="1024"/>
      <c r="WHB19" s="1024"/>
      <c r="WHC19" s="1024"/>
      <c r="WHD19" s="1024"/>
      <c r="WHE19" s="1024"/>
      <c r="WHF19" s="1024"/>
      <c r="WHG19" s="1024"/>
      <c r="WHH19" s="1024"/>
      <c r="WHI19" s="1024"/>
      <c r="WHJ19" s="1024"/>
      <c r="WHK19" s="1024"/>
      <c r="WHL19" s="1024"/>
      <c r="WHM19" s="1024"/>
      <c r="WHN19" s="1024"/>
      <c r="WHO19" s="1024"/>
      <c r="WHP19" s="1024"/>
      <c r="WHQ19" s="1024"/>
      <c r="WHR19" s="1024"/>
      <c r="WHS19" s="1024"/>
      <c r="WHT19" s="1024"/>
      <c r="WHU19" s="1024"/>
      <c r="WHV19" s="1024"/>
      <c r="WHW19" s="1024"/>
      <c r="WHX19" s="1024"/>
      <c r="WHY19" s="1024"/>
      <c r="WHZ19" s="1024"/>
      <c r="WIA19" s="1024"/>
      <c r="WIB19" s="1024"/>
      <c r="WIC19" s="1024"/>
      <c r="WID19" s="1024"/>
      <c r="WIE19" s="1024"/>
      <c r="WIF19" s="1024"/>
      <c r="WIG19" s="1024"/>
      <c r="WIH19" s="1024"/>
      <c r="WII19" s="1024"/>
      <c r="WIJ19" s="1024"/>
      <c r="WIK19" s="1024"/>
      <c r="WIL19" s="1024"/>
      <c r="WIM19" s="1024"/>
      <c r="WIN19" s="1024"/>
      <c r="WIO19" s="1024"/>
      <c r="WIP19" s="1024"/>
      <c r="WIQ19" s="1024"/>
      <c r="WIR19" s="1024"/>
      <c r="WIS19" s="1024"/>
      <c r="WIT19" s="1024"/>
      <c r="WIU19" s="1024"/>
      <c r="WIV19" s="1024"/>
      <c r="WIW19" s="1024"/>
      <c r="WIX19" s="1024"/>
      <c r="WIY19" s="1024"/>
      <c r="WIZ19" s="1024"/>
      <c r="WJA19" s="1024"/>
      <c r="WJB19" s="1024"/>
      <c r="WJC19" s="1024"/>
      <c r="WJD19" s="1024"/>
      <c r="WJE19" s="1024"/>
      <c r="WJF19" s="1024"/>
      <c r="WJG19" s="1024"/>
      <c r="WJH19" s="1024"/>
      <c r="WJI19" s="1024"/>
      <c r="WJJ19" s="1024"/>
      <c r="WJK19" s="1024"/>
      <c r="WJL19" s="1024"/>
      <c r="WJM19" s="1024"/>
      <c r="WJN19" s="1024"/>
      <c r="WJO19" s="1024"/>
      <c r="WJP19" s="1024"/>
      <c r="WJQ19" s="1024"/>
      <c r="WJR19" s="1024"/>
      <c r="WJS19" s="1024"/>
      <c r="WJT19" s="1024"/>
      <c r="WJU19" s="1024"/>
      <c r="WJV19" s="1024"/>
      <c r="WJW19" s="1024"/>
      <c r="WJX19" s="1024"/>
      <c r="WJY19" s="1024"/>
      <c r="WJZ19" s="1024"/>
      <c r="WKA19" s="1024"/>
      <c r="WKB19" s="1024"/>
      <c r="WKC19" s="1024"/>
      <c r="WKD19" s="1024"/>
      <c r="WKE19" s="1024"/>
      <c r="WKF19" s="1024"/>
      <c r="WKG19" s="1024"/>
      <c r="WKH19" s="1024"/>
      <c r="WKI19" s="1024"/>
      <c r="WKJ19" s="1024"/>
      <c r="WKK19" s="1024"/>
      <c r="WKL19" s="1024"/>
      <c r="WKM19" s="1024"/>
      <c r="WKN19" s="1024"/>
      <c r="WKO19" s="1024"/>
      <c r="WKP19" s="1024"/>
      <c r="WKQ19" s="1024"/>
      <c r="WKR19" s="1024"/>
      <c r="WKS19" s="1024"/>
      <c r="WKT19" s="1024"/>
      <c r="WKU19" s="1024"/>
      <c r="WKV19" s="1024"/>
      <c r="WKW19" s="1024"/>
      <c r="WKX19" s="1024"/>
      <c r="WKY19" s="1024"/>
      <c r="WKZ19" s="1024"/>
      <c r="WLA19" s="1024"/>
      <c r="WLB19" s="1024"/>
      <c r="WLC19" s="1024"/>
      <c r="WLD19" s="1024"/>
      <c r="WLE19" s="1024"/>
      <c r="WLF19" s="1024"/>
      <c r="WLG19" s="1024"/>
      <c r="WLH19" s="1024"/>
      <c r="WLI19" s="1024"/>
      <c r="WLJ19" s="1024"/>
      <c r="WLK19" s="1024"/>
      <c r="WLL19" s="1024"/>
      <c r="WLM19" s="1024"/>
      <c r="WLN19" s="1024"/>
      <c r="WLO19" s="1024"/>
      <c r="WLP19" s="1024"/>
      <c r="WLQ19" s="1024"/>
      <c r="WLR19" s="1024"/>
      <c r="WLS19" s="1024"/>
      <c r="WLT19" s="1024"/>
      <c r="WLU19" s="1024"/>
      <c r="WLV19" s="1024"/>
      <c r="WLW19" s="1024"/>
      <c r="WLX19" s="1024"/>
      <c r="WLY19" s="1024"/>
      <c r="WLZ19" s="1024"/>
      <c r="WMA19" s="1024"/>
      <c r="WMB19" s="1024"/>
      <c r="WMC19" s="1024"/>
      <c r="WMD19" s="1024"/>
      <c r="WME19" s="1024"/>
      <c r="WMF19" s="1024"/>
      <c r="WMG19" s="1024"/>
      <c r="WMH19" s="1024"/>
      <c r="WMI19" s="1024"/>
      <c r="WMJ19" s="1024"/>
      <c r="WMK19" s="1024"/>
      <c r="WML19" s="1024"/>
      <c r="WMM19" s="1024"/>
      <c r="WMN19" s="1024"/>
      <c r="WMO19" s="1024"/>
      <c r="WMP19" s="1024"/>
      <c r="WMQ19" s="1024"/>
      <c r="WMR19" s="1024"/>
      <c r="WMS19" s="1024"/>
      <c r="WMT19" s="1024"/>
      <c r="WMU19" s="1024"/>
      <c r="WMV19" s="1024"/>
      <c r="WMW19" s="1024"/>
      <c r="WMX19" s="1024"/>
      <c r="WMY19" s="1024"/>
      <c r="WMZ19" s="1024"/>
      <c r="WNA19" s="1024"/>
      <c r="WNB19" s="1024"/>
      <c r="WNC19" s="1024"/>
      <c r="WND19" s="1024"/>
      <c r="WNE19" s="1024"/>
      <c r="WNF19" s="1024"/>
      <c r="WNG19" s="1024"/>
      <c r="WNH19" s="1024"/>
      <c r="WNI19" s="1024"/>
      <c r="WNJ19" s="1024"/>
      <c r="WNK19" s="1024"/>
      <c r="WNL19" s="1024"/>
      <c r="WNM19" s="1024"/>
      <c r="WNN19" s="1024"/>
      <c r="WNO19" s="1024"/>
      <c r="WNP19" s="1024"/>
      <c r="WNQ19" s="1024"/>
      <c r="WNR19" s="1024"/>
      <c r="WNS19" s="1024"/>
      <c r="WNT19" s="1024"/>
      <c r="WNU19" s="1024"/>
      <c r="WNV19" s="1024"/>
      <c r="WNW19" s="1024"/>
      <c r="WNX19" s="1024"/>
      <c r="WNY19" s="1024"/>
      <c r="WNZ19" s="1024"/>
      <c r="WOA19" s="1024"/>
      <c r="WOB19" s="1024"/>
      <c r="WOC19" s="1024"/>
      <c r="WOD19" s="1024"/>
      <c r="WOE19" s="1024"/>
      <c r="WOF19" s="1024"/>
      <c r="WOG19" s="1024"/>
      <c r="WOH19" s="1024"/>
      <c r="WOI19" s="1024"/>
      <c r="WOJ19" s="1024"/>
      <c r="WOK19" s="1024"/>
      <c r="WOL19" s="1024"/>
      <c r="WOM19" s="1024"/>
      <c r="WON19" s="1024"/>
      <c r="WOO19" s="1024"/>
      <c r="WOP19" s="1024"/>
      <c r="WOQ19" s="1024"/>
      <c r="WOR19" s="1024"/>
      <c r="WOS19" s="1024"/>
      <c r="WOT19" s="1024"/>
      <c r="WOU19" s="1024"/>
      <c r="WOV19" s="1024"/>
      <c r="WOW19" s="1024"/>
      <c r="WOX19" s="1024"/>
      <c r="WOY19" s="1024"/>
      <c r="WOZ19" s="1024"/>
      <c r="WPA19" s="1024"/>
      <c r="WPB19" s="1024"/>
      <c r="WPC19" s="1024"/>
      <c r="WPD19" s="1024"/>
      <c r="WPE19" s="1024"/>
      <c r="WPF19" s="1024"/>
      <c r="WPG19" s="1024"/>
      <c r="WPH19" s="1024"/>
      <c r="WPI19" s="1024"/>
      <c r="WPJ19" s="1024"/>
      <c r="WPK19" s="1024"/>
      <c r="WPL19" s="1024"/>
      <c r="WPM19" s="1024"/>
      <c r="WPN19" s="1024"/>
      <c r="WPO19" s="1024"/>
      <c r="WPP19" s="1024"/>
      <c r="WPQ19" s="1024"/>
      <c r="WPR19" s="1024"/>
      <c r="WPS19" s="1024"/>
      <c r="WPT19" s="1024"/>
      <c r="WPU19" s="1024"/>
      <c r="WPV19" s="1024"/>
      <c r="WPW19" s="1024"/>
      <c r="WPX19" s="1024"/>
      <c r="WPY19" s="1024"/>
      <c r="WPZ19" s="1024"/>
      <c r="WQA19" s="1024"/>
      <c r="WQB19" s="1024"/>
      <c r="WQC19" s="1024"/>
      <c r="WQD19" s="1024"/>
      <c r="WQE19" s="1024"/>
      <c r="WQF19" s="1024"/>
      <c r="WQG19" s="1024"/>
      <c r="WQH19" s="1024"/>
      <c r="WQI19" s="1024"/>
      <c r="WQJ19" s="1024"/>
      <c r="WQK19" s="1024"/>
      <c r="WQL19" s="1024"/>
      <c r="WQM19" s="1024"/>
      <c r="WQN19" s="1024"/>
      <c r="WQO19" s="1024"/>
      <c r="WQP19" s="1024"/>
      <c r="WQQ19" s="1024"/>
      <c r="WQR19" s="1024"/>
      <c r="WQS19" s="1024"/>
      <c r="WQT19" s="1024"/>
      <c r="WQU19" s="1024"/>
      <c r="WQV19" s="1024"/>
      <c r="WQW19" s="1024"/>
      <c r="WQX19" s="1024"/>
      <c r="WQY19" s="1024"/>
      <c r="WQZ19" s="1024"/>
      <c r="WRA19" s="1024"/>
      <c r="WRB19" s="1024"/>
      <c r="WRC19" s="1024"/>
      <c r="WRD19" s="1024"/>
      <c r="WRE19" s="1024"/>
      <c r="WRF19" s="1024"/>
      <c r="WRG19" s="1024"/>
      <c r="WRH19" s="1024"/>
      <c r="WRI19" s="1024"/>
      <c r="WRJ19" s="1024"/>
      <c r="WRK19" s="1024"/>
      <c r="WRL19" s="1024"/>
      <c r="WRM19" s="1024"/>
      <c r="WRN19" s="1024"/>
      <c r="WRO19" s="1024"/>
      <c r="WRP19" s="1024"/>
      <c r="WRQ19" s="1024"/>
      <c r="WRR19" s="1024"/>
      <c r="WRS19" s="1024"/>
      <c r="WRT19" s="1024"/>
      <c r="WRU19" s="1024"/>
      <c r="WRV19" s="1024"/>
      <c r="WRW19" s="1024"/>
      <c r="WRX19" s="1024"/>
      <c r="WRY19" s="1024"/>
      <c r="WRZ19" s="1024"/>
      <c r="WSA19" s="1024"/>
      <c r="WSB19" s="1024"/>
      <c r="WSC19" s="1024"/>
      <c r="WSD19" s="1024"/>
      <c r="WSE19" s="1024"/>
      <c r="WSF19" s="1024"/>
      <c r="WSG19" s="1024"/>
      <c r="WSH19" s="1024"/>
      <c r="WSI19" s="1024"/>
      <c r="WSJ19" s="1024"/>
      <c r="WSK19" s="1024"/>
      <c r="WSL19" s="1024"/>
      <c r="WSM19" s="1024"/>
      <c r="WSN19" s="1024"/>
      <c r="WSO19" s="1024"/>
      <c r="WSP19" s="1024"/>
      <c r="WSQ19" s="1024"/>
      <c r="WSR19" s="1024"/>
      <c r="WSS19" s="1024"/>
      <c r="WST19" s="1024"/>
      <c r="WSU19" s="1024"/>
      <c r="WSV19" s="1024"/>
      <c r="WSW19" s="1024"/>
      <c r="WSX19" s="1024"/>
      <c r="WSY19" s="1024"/>
      <c r="WSZ19" s="1024"/>
      <c r="WTA19" s="1024"/>
      <c r="WTB19" s="1024"/>
      <c r="WTC19" s="1024"/>
      <c r="WTD19" s="1024"/>
      <c r="WTE19" s="1024"/>
      <c r="WTF19" s="1024"/>
      <c r="WTG19" s="1024"/>
      <c r="WTH19" s="1024"/>
      <c r="WTI19" s="1024"/>
      <c r="WTJ19" s="1024"/>
      <c r="WTK19" s="1024"/>
      <c r="WTL19" s="1024"/>
      <c r="WTM19" s="1024"/>
      <c r="WTN19" s="1024"/>
      <c r="WTO19" s="1024"/>
      <c r="WTP19" s="1024"/>
      <c r="WTQ19" s="1024"/>
      <c r="WTR19" s="1024"/>
      <c r="WTS19" s="1024"/>
      <c r="WTT19" s="1024"/>
      <c r="WTU19" s="1024"/>
      <c r="WTV19" s="1024"/>
      <c r="WTW19" s="1024"/>
      <c r="WTX19" s="1024"/>
      <c r="WTY19" s="1024"/>
      <c r="WTZ19" s="1024"/>
      <c r="WUA19" s="1024"/>
      <c r="WUB19" s="1024"/>
      <c r="WUC19" s="1024"/>
      <c r="WUD19" s="1024"/>
      <c r="WUE19" s="1024"/>
      <c r="WUF19" s="1024"/>
      <c r="WUG19" s="1024"/>
      <c r="WUH19" s="1024"/>
      <c r="WUI19" s="1024"/>
      <c r="WUJ19" s="1024"/>
      <c r="WUK19" s="1024"/>
      <c r="WUL19" s="1024"/>
      <c r="WUM19" s="1024"/>
      <c r="WUN19" s="1024"/>
      <c r="WUO19" s="1024"/>
      <c r="WUP19" s="1024"/>
      <c r="WUQ19" s="1024"/>
      <c r="WUR19" s="1024"/>
      <c r="WUS19" s="1024"/>
      <c r="WUT19" s="1024"/>
      <c r="WUU19" s="1024"/>
      <c r="WUV19" s="1024"/>
      <c r="WUW19" s="1024"/>
      <c r="WUX19" s="1024"/>
      <c r="WUY19" s="1024"/>
      <c r="WUZ19" s="1024"/>
      <c r="WVA19" s="1024"/>
      <c r="WVB19" s="1024"/>
      <c r="WVC19" s="1024"/>
      <c r="WVD19" s="1024"/>
      <c r="WVE19" s="1024"/>
      <c r="WVF19" s="1024"/>
      <c r="WVG19" s="1024"/>
      <c r="WVH19" s="1024"/>
      <c r="WVI19" s="1024"/>
      <c r="WVJ19" s="1024"/>
      <c r="WVK19" s="1024"/>
      <c r="WVL19" s="1024"/>
      <c r="WVM19" s="1024"/>
      <c r="WVN19" s="1024"/>
      <c r="WVO19" s="1024"/>
      <c r="WVP19" s="1024"/>
      <c r="WVQ19" s="1024"/>
      <c r="WVR19" s="1024"/>
      <c r="WVS19" s="1024"/>
      <c r="WVT19" s="1024"/>
      <c r="WVU19" s="1024"/>
      <c r="WVV19" s="1024"/>
      <c r="WVW19" s="1024"/>
      <c r="WVX19" s="1024"/>
      <c r="WVY19" s="1024"/>
      <c r="WVZ19" s="1024"/>
      <c r="WWA19" s="1024"/>
      <c r="WWB19" s="1024"/>
      <c r="WWC19" s="1024"/>
      <c r="WWD19" s="1024"/>
      <c r="WWE19" s="1024"/>
      <c r="WWF19" s="1024"/>
      <c r="WWG19" s="1024"/>
      <c r="WWH19" s="1024"/>
      <c r="WWI19" s="1024"/>
      <c r="WWJ19" s="1024"/>
      <c r="WWK19" s="1024"/>
      <c r="WWL19" s="1024"/>
      <c r="WWM19" s="1024"/>
      <c r="WWN19" s="1024"/>
      <c r="WWO19" s="1024"/>
      <c r="WWP19" s="1024"/>
      <c r="WWQ19" s="1024"/>
      <c r="WWR19" s="1024"/>
      <c r="WWS19" s="1024"/>
      <c r="WWT19" s="1024"/>
      <c r="WWU19" s="1024"/>
      <c r="WWV19" s="1024"/>
      <c r="WWW19" s="1024"/>
      <c r="WWX19" s="1024"/>
      <c r="WWY19" s="1024"/>
      <c r="WWZ19" s="1024"/>
      <c r="WXA19" s="1024"/>
      <c r="WXB19" s="1024"/>
      <c r="WXC19" s="1024"/>
      <c r="WXD19" s="1024"/>
      <c r="WXE19" s="1024"/>
      <c r="WXF19" s="1024"/>
      <c r="WXG19" s="1024"/>
      <c r="WXH19" s="1024"/>
      <c r="WXI19" s="1024"/>
      <c r="WXJ19" s="1024"/>
      <c r="WXK19" s="1024"/>
      <c r="WXL19" s="1024"/>
      <c r="WXM19" s="1024"/>
      <c r="WXN19" s="1024"/>
      <c r="WXO19" s="1024"/>
      <c r="WXP19" s="1024"/>
      <c r="WXQ19" s="1024"/>
      <c r="WXR19" s="1024"/>
      <c r="WXS19" s="1024"/>
      <c r="WXT19" s="1024"/>
      <c r="WXU19" s="1024"/>
      <c r="WXV19" s="1024"/>
      <c r="WXW19" s="1024"/>
      <c r="WXX19" s="1024"/>
      <c r="WXY19" s="1024"/>
      <c r="WXZ19" s="1024"/>
      <c r="WYA19" s="1024"/>
      <c r="WYB19" s="1024"/>
      <c r="WYC19" s="1024"/>
      <c r="WYD19" s="1024"/>
      <c r="WYE19" s="1024"/>
      <c r="WYF19" s="1024"/>
      <c r="WYG19" s="1024"/>
      <c r="WYH19" s="1024"/>
      <c r="WYI19" s="1024"/>
      <c r="WYJ19" s="1024"/>
      <c r="WYK19" s="1024"/>
      <c r="WYL19" s="1024"/>
      <c r="WYM19" s="1024"/>
      <c r="WYN19" s="1024"/>
      <c r="WYO19" s="1024"/>
      <c r="WYP19" s="1024"/>
      <c r="WYQ19" s="1024"/>
      <c r="WYR19" s="1024"/>
      <c r="WYS19" s="1024"/>
      <c r="WYT19" s="1024"/>
      <c r="WYU19" s="1024"/>
      <c r="WYV19" s="1024"/>
      <c r="WYW19" s="1024"/>
      <c r="WYX19" s="1024"/>
      <c r="WYY19" s="1024"/>
      <c r="WYZ19" s="1024"/>
      <c r="WZA19" s="1024"/>
      <c r="WZB19" s="1024"/>
      <c r="WZC19" s="1024"/>
      <c r="WZD19" s="1024"/>
      <c r="WZE19" s="1024"/>
      <c r="WZF19" s="1024"/>
      <c r="WZG19" s="1024"/>
      <c r="WZH19" s="1024"/>
      <c r="WZI19" s="1024"/>
      <c r="WZJ19" s="1024"/>
      <c r="WZK19" s="1024"/>
      <c r="WZL19" s="1024"/>
      <c r="WZM19" s="1024"/>
      <c r="WZN19" s="1024"/>
      <c r="WZO19" s="1024"/>
      <c r="WZP19" s="1024"/>
      <c r="WZQ19" s="1024"/>
      <c r="WZR19" s="1024"/>
      <c r="WZS19" s="1024"/>
      <c r="WZT19" s="1024"/>
      <c r="WZU19" s="1024"/>
      <c r="WZV19" s="1024"/>
      <c r="WZW19" s="1024"/>
      <c r="WZX19" s="1024"/>
      <c r="WZY19" s="1024"/>
      <c r="WZZ19" s="1024"/>
      <c r="XAA19" s="1024"/>
      <c r="XAB19" s="1024"/>
      <c r="XAC19" s="1024"/>
      <c r="XAD19" s="1024"/>
      <c r="XAE19" s="1024"/>
      <c r="XAF19" s="1024"/>
      <c r="XAG19" s="1024"/>
      <c r="XAH19" s="1024"/>
      <c r="XAI19" s="1024"/>
      <c r="XAJ19" s="1024"/>
      <c r="XAK19" s="1024"/>
      <c r="XAL19" s="1024"/>
      <c r="XAM19" s="1024"/>
      <c r="XAN19" s="1024"/>
      <c r="XAO19" s="1024"/>
      <c r="XAP19" s="1024"/>
      <c r="XAQ19" s="1024"/>
      <c r="XAR19" s="1024"/>
      <c r="XAS19" s="1024"/>
      <c r="XAT19" s="1024"/>
      <c r="XAU19" s="1024"/>
      <c r="XAV19" s="1024"/>
      <c r="XAW19" s="1024"/>
      <c r="XAX19" s="1024"/>
      <c r="XAY19" s="1024"/>
      <c r="XAZ19" s="1024"/>
      <c r="XBA19" s="1024"/>
      <c r="XBB19" s="1024"/>
      <c r="XBC19" s="1024"/>
      <c r="XBD19" s="1024"/>
      <c r="XBE19" s="1024"/>
      <c r="XBF19" s="1024"/>
      <c r="XBG19" s="1024"/>
      <c r="XBH19" s="1024"/>
      <c r="XBI19" s="1024"/>
      <c r="XBJ19" s="1024"/>
      <c r="XBK19" s="1024"/>
      <c r="XBL19" s="1024"/>
      <c r="XBM19" s="1024"/>
      <c r="XBN19" s="1024"/>
      <c r="XBO19" s="1024"/>
      <c r="XBP19" s="1024"/>
      <c r="XBQ19" s="1024"/>
      <c r="XBR19" s="1024"/>
      <c r="XBS19" s="1024"/>
      <c r="XBT19" s="1024"/>
      <c r="XBU19" s="1024"/>
      <c r="XBV19" s="1024"/>
      <c r="XBW19" s="1024"/>
      <c r="XBX19" s="1024"/>
      <c r="XBY19" s="1024"/>
      <c r="XBZ19" s="1024"/>
      <c r="XCA19" s="1024"/>
      <c r="XCB19" s="1024"/>
      <c r="XCC19" s="1024"/>
      <c r="XCD19" s="1024"/>
      <c r="XCE19" s="1024"/>
      <c r="XCF19" s="1024"/>
      <c r="XCG19" s="1024"/>
      <c r="XCH19" s="1024"/>
      <c r="XCI19" s="1024"/>
      <c r="XCJ19" s="1024"/>
      <c r="XCK19" s="1024"/>
      <c r="XCL19" s="1024"/>
      <c r="XCM19" s="1024"/>
      <c r="XCN19" s="1024"/>
      <c r="XCO19" s="1024"/>
      <c r="XCP19" s="1024"/>
      <c r="XCQ19" s="1024"/>
      <c r="XCR19" s="1024"/>
      <c r="XCS19" s="1024"/>
      <c r="XCT19" s="1024"/>
      <c r="XCU19" s="1024"/>
      <c r="XCV19" s="1024"/>
      <c r="XCW19" s="1024"/>
      <c r="XCX19" s="1024"/>
      <c r="XCY19" s="1024"/>
      <c r="XCZ19" s="1024"/>
      <c r="XDA19" s="1024"/>
      <c r="XDB19" s="1024"/>
      <c r="XDC19" s="1024"/>
      <c r="XDD19" s="1024"/>
      <c r="XDE19" s="1024"/>
      <c r="XDF19" s="1024"/>
      <c r="XDG19" s="1024"/>
      <c r="XDH19" s="1024"/>
      <c r="XDI19" s="1024"/>
      <c r="XDJ19" s="1024"/>
      <c r="XDK19" s="1024"/>
      <c r="XDL19" s="1024"/>
      <c r="XDM19" s="1024"/>
      <c r="XDN19" s="1024"/>
      <c r="XDO19" s="1024"/>
      <c r="XDP19" s="1024"/>
      <c r="XDQ19" s="1024"/>
      <c r="XDR19" s="1024"/>
      <c r="XDS19" s="1024"/>
      <c r="XDT19" s="1024"/>
      <c r="XDU19" s="1024"/>
      <c r="XDV19" s="1024"/>
      <c r="XDW19" s="1024"/>
      <c r="XDX19" s="1024"/>
      <c r="XDY19" s="1024"/>
      <c r="XDZ19" s="1024"/>
      <c r="XEA19" s="1024"/>
      <c r="XEB19" s="1024"/>
      <c r="XEC19" s="1024"/>
      <c r="XED19" s="1024"/>
      <c r="XEE19" s="1024"/>
      <c r="XEF19" s="1024"/>
      <c r="XEG19" s="1024"/>
      <c r="XEH19" s="1024"/>
      <c r="XEI19" s="1024"/>
      <c r="XEJ19" s="1024"/>
      <c r="XEK19" s="1024"/>
      <c r="XEL19" s="1024"/>
      <c r="XEM19" s="1024"/>
      <c r="XEN19" s="1024"/>
      <c r="XEO19" s="1024"/>
      <c r="XEP19" s="1024"/>
      <c r="XEQ19" s="1024"/>
      <c r="XER19" s="1024"/>
      <c r="XES19" s="1024"/>
      <c r="XET19" s="1024"/>
      <c r="XEU19" s="1024"/>
      <c r="XEV19" s="1024"/>
      <c r="XEW19" s="1024"/>
      <c r="XEX19" s="1024"/>
      <c r="XEY19" s="1024"/>
      <c r="XEZ19" s="1024"/>
      <c r="XFA19" s="1024"/>
      <c r="XFB19" s="1024"/>
      <c r="XFC19" s="1024"/>
      <c r="XFD19" s="1024"/>
    </row>
    <row r="20" spans="1:16384" x14ac:dyDescent="0.2">
      <c r="A20" s="1024"/>
      <c r="B20" s="1024"/>
      <c r="C20" s="1024"/>
      <c r="D20" s="1024"/>
      <c r="E20" s="1024"/>
      <c r="F20" s="1024"/>
      <c r="G20" s="1024"/>
      <c r="H20" s="1024"/>
      <c r="I20" s="1024"/>
      <c r="J20" s="1024"/>
      <c r="K20" s="1024"/>
      <c r="L20" s="1024"/>
      <c r="M20" s="1024"/>
      <c r="N20" s="1024"/>
      <c r="O20" s="1024"/>
      <c r="P20" s="1024"/>
      <c r="Q20" s="1024"/>
      <c r="R20" s="1024"/>
      <c r="S20" s="1024"/>
      <c r="T20" s="1024"/>
      <c r="U20" s="1024"/>
      <c r="V20" s="1024"/>
      <c r="W20" s="1024"/>
      <c r="X20" s="1024"/>
      <c r="Y20" s="1024"/>
      <c r="Z20" s="1024"/>
      <c r="AA20" s="1024"/>
      <c r="AB20" s="1024"/>
      <c r="AC20" s="1024"/>
      <c r="AD20" s="1024"/>
      <c r="AE20" s="1024"/>
      <c r="AF20" s="1024"/>
      <c r="AG20" s="1024"/>
      <c r="AH20" s="1024"/>
      <c r="AI20" s="1024"/>
      <c r="AJ20" s="1024"/>
      <c r="AK20" s="1024"/>
      <c r="AL20" s="1024"/>
      <c r="AM20" s="1024"/>
      <c r="AN20" s="1024"/>
      <c r="AO20" s="1024"/>
      <c r="AP20" s="1024"/>
      <c r="AQ20" s="1024"/>
      <c r="AR20" s="1024"/>
      <c r="AS20" s="1024"/>
      <c r="AT20" s="1024"/>
      <c r="AU20" s="1024"/>
      <c r="AV20" s="1024"/>
      <c r="AW20" s="1024"/>
      <c r="AX20" s="1024"/>
      <c r="AY20" s="1024"/>
      <c r="AZ20" s="1024"/>
      <c r="BA20" s="1024"/>
      <c r="BB20" s="1024"/>
      <c r="BC20" s="1024"/>
      <c r="BD20" s="1024"/>
      <c r="BE20" s="1024"/>
      <c r="BF20" s="1024"/>
      <c r="BG20" s="1024"/>
      <c r="BH20" s="1024"/>
      <c r="BI20" s="1024"/>
      <c r="BJ20" s="1024"/>
      <c r="BK20" s="1024"/>
      <c r="BL20" s="1024"/>
      <c r="BM20" s="1024"/>
      <c r="BN20" s="1024"/>
      <c r="BO20" s="1024"/>
      <c r="BP20" s="1024"/>
      <c r="BQ20" s="1024"/>
      <c r="BR20" s="1024"/>
      <c r="BS20" s="1024"/>
      <c r="BT20" s="1024"/>
      <c r="BU20" s="1024"/>
      <c r="BV20" s="1024"/>
      <c r="BW20" s="1024"/>
      <c r="BX20" s="1024"/>
      <c r="BY20" s="1024"/>
      <c r="BZ20" s="1024"/>
      <c r="CA20" s="1024"/>
      <c r="CB20" s="1024"/>
      <c r="CC20" s="1024"/>
      <c r="CD20" s="1024"/>
      <c r="CE20" s="1024"/>
      <c r="CF20" s="1024"/>
      <c r="CG20" s="1024"/>
      <c r="CH20" s="1024"/>
      <c r="CI20" s="1024"/>
      <c r="CJ20" s="1024"/>
      <c r="CK20" s="1024"/>
      <c r="CL20" s="1024"/>
      <c r="CM20" s="1024"/>
      <c r="CN20" s="1024"/>
      <c r="CO20" s="1024"/>
      <c r="CP20" s="1024"/>
      <c r="CQ20" s="1024"/>
      <c r="CR20" s="1024"/>
      <c r="CS20" s="1024"/>
      <c r="CT20" s="1024"/>
      <c r="CU20" s="1024"/>
      <c r="CV20" s="1024"/>
      <c r="CW20" s="1024"/>
      <c r="CX20" s="1024"/>
      <c r="CY20" s="1024"/>
      <c r="CZ20" s="1024"/>
      <c r="DA20" s="1024"/>
      <c r="DB20" s="1024"/>
      <c r="DC20" s="1024"/>
      <c r="DD20" s="1024"/>
      <c r="DE20" s="1024"/>
      <c r="DF20" s="1024"/>
      <c r="DG20" s="1024"/>
      <c r="DH20" s="1024"/>
      <c r="DI20" s="1024"/>
      <c r="DJ20" s="1024"/>
      <c r="DK20" s="1024"/>
      <c r="DL20" s="1024"/>
      <c r="DM20" s="1024"/>
      <c r="DN20" s="1024"/>
      <c r="DO20" s="1024"/>
      <c r="DP20" s="1024"/>
      <c r="DQ20" s="1024"/>
      <c r="DR20" s="1024"/>
      <c r="DS20" s="1024"/>
      <c r="DT20" s="1024"/>
      <c r="DU20" s="1024"/>
      <c r="DV20" s="1024"/>
      <c r="DW20" s="1024"/>
      <c r="DX20" s="1024"/>
      <c r="DY20" s="1024"/>
      <c r="DZ20" s="1024"/>
      <c r="EA20" s="1024"/>
      <c r="EB20" s="1024"/>
      <c r="EC20" s="1024"/>
      <c r="ED20" s="1024"/>
      <c r="EE20" s="1024"/>
      <c r="EF20" s="1024"/>
      <c r="EG20" s="1024"/>
      <c r="EH20" s="1024"/>
      <c r="EI20" s="1024"/>
      <c r="EJ20" s="1024"/>
      <c r="EK20" s="1024"/>
      <c r="EL20" s="1024"/>
      <c r="EM20" s="1024"/>
      <c r="EN20" s="1024"/>
      <c r="EO20" s="1024"/>
      <c r="EP20" s="1024"/>
      <c r="EQ20" s="1024"/>
      <c r="ER20" s="1024"/>
      <c r="ES20" s="1024"/>
      <c r="ET20" s="1024"/>
      <c r="EU20" s="1024"/>
      <c r="EV20" s="1024"/>
      <c r="EW20" s="1024"/>
      <c r="EX20" s="1024"/>
      <c r="EY20" s="1024"/>
      <c r="EZ20" s="1024"/>
      <c r="FA20" s="1024"/>
      <c r="FB20" s="1024"/>
      <c r="FC20" s="1024"/>
      <c r="FD20" s="1024"/>
      <c r="FE20" s="1024"/>
      <c r="FF20" s="1024"/>
      <c r="FG20" s="1024"/>
      <c r="FH20" s="1024"/>
      <c r="FI20" s="1024"/>
      <c r="FJ20" s="1024"/>
      <c r="FK20" s="1024"/>
      <c r="FL20" s="1024"/>
      <c r="FM20" s="1024"/>
      <c r="FN20" s="1024"/>
      <c r="FO20" s="1024"/>
      <c r="FP20" s="1024"/>
      <c r="FQ20" s="1024"/>
      <c r="FR20" s="1024"/>
      <c r="FS20" s="1024"/>
      <c r="FT20" s="1024"/>
      <c r="FU20" s="1024"/>
      <c r="FV20" s="1024"/>
      <c r="FW20" s="1024"/>
      <c r="FX20" s="1024"/>
      <c r="FY20" s="1024"/>
      <c r="FZ20" s="1024"/>
      <c r="GA20" s="1024"/>
      <c r="GB20" s="1024"/>
      <c r="GC20" s="1024"/>
      <c r="GD20" s="1024"/>
      <c r="GE20" s="1024"/>
      <c r="GF20" s="1024"/>
      <c r="GG20" s="1024"/>
      <c r="GH20" s="1024"/>
      <c r="GI20" s="1024"/>
      <c r="GJ20" s="1024"/>
      <c r="GK20" s="1024"/>
      <c r="GL20" s="1024"/>
      <c r="GM20" s="1024"/>
      <c r="GN20" s="1024"/>
      <c r="GO20" s="1024"/>
      <c r="GP20" s="1024"/>
      <c r="GQ20" s="1024"/>
      <c r="GR20" s="1024"/>
      <c r="GS20" s="1024"/>
      <c r="GT20" s="1024"/>
      <c r="GU20" s="1024"/>
      <c r="GV20" s="1024"/>
      <c r="GW20" s="1024"/>
      <c r="GX20" s="1024"/>
      <c r="GY20" s="1024"/>
      <c r="GZ20" s="1024"/>
      <c r="HA20" s="1024"/>
      <c r="HB20" s="1024"/>
      <c r="HC20" s="1024"/>
      <c r="HD20" s="1024"/>
      <c r="HE20" s="1024"/>
      <c r="HF20" s="1024"/>
      <c r="HG20" s="1024"/>
      <c r="HH20" s="1024"/>
      <c r="HI20" s="1024"/>
      <c r="HJ20" s="1024"/>
      <c r="HK20" s="1024"/>
      <c r="HL20" s="1024"/>
      <c r="HM20" s="1024"/>
      <c r="HN20" s="1024"/>
      <c r="HO20" s="1024"/>
      <c r="HP20" s="1024"/>
      <c r="HQ20" s="1024"/>
      <c r="HR20" s="1024"/>
      <c r="HS20" s="1024"/>
      <c r="HT20" s="1024"/>
      <c r="HU20" s="1024"/>
      <c r="HV20" s="1024"/>
      <c r="HW20" s="1024"/>
      <c r="HX20" s="1024"/>
      <c r="HY20" s="1024"/>
      <c r="HZ20" s="1024"/>
      <c r="IA20" s="1024"/>
      <c r="IB20" s="1024"/>
      <c r="IC20" s="1024"/>
      <c r="ID20" s="1024"/>
      <c r="IE20" s="1024"/>
      <c r="IF20" s="1024"/>
      <c r="IG20" s="1024"/>
      <c r="IH20" s="1024"/>
      <c r="II20" s="1024"/>
      <c r="IJ20" s="1024"/>
      <c r="IK20" s="1024"/>
      <c r="IL20" s="1024"/>
      <c r="IM20" s="1024"/>
      <c r="IN20" s="1024"/>
      <c r="IO20" s="1024"/>
      <c r="IP20" s="1024"/>
      <c r="IQ20" s="1024"/>
      <c r="IR20" s="1024"/>
      <c r="IS20" s="1024"/>
      <c r="IT20" s="1024"/>
      <c r="IU20" s="1024"/>
      <c r="IV20" s="1024"/>
      <c r="IW20" s="1024"/>
      <c r="IX20" s="1024"/>
      <c r="IY20" s="1024"/>
      <c r="IZ20" s="1024"/>
      <c r="JA20" s="1024"/>
      <c r="JB20" s="1024"/>
      <c r="JC20" s="1024"/>
      <c r="JD20" s="1024"/>
      <c r="JE20" s="1024"/>
      <c r="JF20" s="1024"/>
      <c r="JG20" s="1024"/>
      <c r="JH20" s="1024"/>
      <c r="JI20" s="1024"/>
      <c r="JJ20" s="1024"/>
      <c r="JK20" s="1024"/>
      <c r="JL20" s="1024"/>
      <c r="JM20" s="1024"/>
      <c r="JN20" s="1024"/>
      <c r="JO20" s="1024"/>
      <c r="JP20" s="1024"/>
      <c r="JQ20" s="1024"/>
      <c r="JR20" s="1024"/>
      <c r="JS20" s="1024"/>
      <c r="JT20" s="1024"/>
      <c r="JU20" s="1024"/>
      <c r="JV20" s="1024"/>
      <c r="JW20" s="1024"/>
      <c r="JX20" s="1024"/>
      <c r="JY20" s="1024"/>
      <c r="JZ20" s="1024"/>
      <c r="KA20" s="1024"/>
      <c r="KB20" s="1024"/>
      <c r="KC20" s="1024"/>
      <c r="KD20" s="1024"/>
      <c r="KE20" s="1024"/>
      <c r="KF20" s="1024"/>
      <c r="KG20" s="1024"/>
      <c r="KH20" s="1024"/>
      <c r="KI20" s="1024"/>
      <c r="KJ20" s="1024"/>
      <c r="KK20" s="1024"/>
      <c r="KL20" s="1024"/>
      <c r="KM20" s="1024"/>
      <c r="KN20" s="1024"/>
      <c r="KO20" s="1024"/>
      <c r="KP20" s="1024"/>
      <c r="KQ20" s="1024"/>
      <c r="KR20" s="1024"/>
      <c r="KS20" s="1024"/>
      <c r="KT20" s="1024"/>
      <c r="KU20" s="1024"/>
      <c r="KV20" s="1024"/>
      <c r="KW20" s="1024"/>
      <c r="KX20" s="1024"/>
      <c r="KY20" s="1024"/>
      <c r="KZ20" s="1024"/>
      <c r="LA20" s="1024"/>
      <c r="LB20" s="1024"/>
      <c r="LC20" s="1024"/>
      <c r="LD20" s="1024"/>
      <c r="LE20" s="1024"/>
      <c r="LF20" s="1024"/>
      <c r="LG20" s="1024"/>
      <c r="LH20" s="1024"/>
      <c r="LI20" s="1024"/>
      <c r="LJ20" s="1024"/>
      <c r="LK20" s="1024"/>
      <c r="LL20" s="1024"/>
      <c r="LM20" s="1024"/>
      <c r="LN20" s="1024"/>
      <c r="LO20" s="1024"/>
      <c r="LP20" s="1024"/>
      <c r="LQ20" s="1024"/>
      <c r="LR20" s="1024"/>
      <c r="LS20" s="1024"/>
      <c r="LT20" s="1024"/>
      <c r="LU20" s="1024"/>
      <c r="LV20" s="1024"/>
      <c r="LW20" s="1024"/>
      <c r="LX20" s="1024"/>
      <c r="LY20" s="1024"/>
      <c r="LZ20" s="1024"/>
      <c r="MA20" s="1024"/>
      <c r="MB20" s="1024"/>
      <c r="MC20" s="1024"/>
      <c r="MD20" s="1024"/>
      <c r="ME20" s="1024"/>
      <c r="MF20" s="1024"/>
      <c r="MG20" s="1024"/>
      <c r="MH20" s="1024"/>
      <c r="MI20" s="1024"/>
      <c r="MJ20" s="1024"/>
      <c r="MK20" s="1024"/>
      <c r="ML20" s="1024"/>
      <c r="MM20" s="1024"/>
      <c r="MN20" s="1024"/>
      <c r="MO20" s="1024"/>
      <c r="MP20" s="1024"/>
      <c r="MQ20" s="1024"/>
      <c r="MR20" s="1024"/>
      <c r="MS20" s="1024"/>
      <c r="MT20" s="1024"/>
      <c r="MU20" s="1024"/>
      <c r="MV20" s="1024"/>
      <c r="MW20" s="1024"/>
      <c r="MX20" s="1024"/>
      <c r="MY20" s="1024"/>
      <c r="MZ20" s="1024"/>
      <c r="NA20" s="1024"/>
      <c r="NB20" s="1024"/>
      <c r="NC20" s="1024"/>
      <c r="ND20" s="1024"/>
      <c r="NE20" s="1024"/>
      <c r="NF20" s="1024"/>
      <c r="NG20" s="1024"/>
      <c r="NH20" s="1024"/>
      <c r="NI20" s="1024"/>
      <c r="NJ20" s="1024"/>
      <c r="NK20" s="1024"/>
      <c r="NL20" s="1024"/>
      <c r="NM20" s="1024"/>
      <c r="NN20" s="1024"/>
      <c r="NO20" s="1024"/>
      <c r="NP20" s="1024"/>
      <c r="NQ20" s="1024"/>
      <c r="NR20" s="1024"/>
      <c r="NS20" s="1024"/>
      <c r="NT20" s="1024"/>
      <c r="NU20" s="1024"/>
      <c r="NV20" s="1024"/>
      <c r="NW20" s="1024"/>
      <c r="NX20" s="1024"/>
      <c r="NY20" s="1024"/>
      <c r="NZ20" s="1024"/>
      <c r="OA20" s="1024"/>
      <c r="OB20" s="1024"/>
      <c r="OC20" s="1024"/>
      <c r="OD20" s="1024"/>
      <c r="OE20" s="1024"/>
      <c r="OF20" s="1024"/>
      <c r="OG20" s="1024"/>
      <c r="OH20" s="1024"/>
      <c r="OI20" s="1024"/>
      <c r="OJ20" s="1024"/>
      <c r="OK20" s="1024"/>
      <c r="OL20" s="1024"/>
      <c r="OM20" s="1024"/>
      <c r="ON20" s="1024"/>
      <c r="OO20" s="1024"/>
      <c r="OP20" s="1024"/>
      <c r="OQ20" s="1024"/>
      <c r="OR20" s="1024"/>
      <c r="OS20" s="1024"/>
      <c r="OT20" s="1024"/>
      <c r="OU20" s="1024"/>
      <c r="OV20" s="1024"/>
      <c r="OW20" s="1024"/>
      <c r="OX20" s="1024"/>
      <c r="OY20" s="1024"/>
      <c r="OZ20" s="1024"/>
      <c r="PA20" s="1024"/>
      <c r="PB20" s="1024"/>
      <c r="PC20" s="1024"/>
      <c r="PD20" s="1024"/>
      <c r="PE20" s="1024"/>
      <c r="PF20" s="1024"/>
      <c r="PG20" s="1024"/>
      <c r="PH20" s="1024"/>
      <c r="PI20" s="1024"/>
      <c r="PJ20" s="1024"/>
      <c r="PK20" s="1024"/>
      <c r="PL20" s="1024"/>
      <c r="PM20" s="1024"/>
      <c r="PN20" s="1024"/>
      <c r="PO20" s="1024"/>
      <c r="PP20" s="1024"/>
      <c r="PQ20" s="1024"/>
      <c r="PR20" s="1024"/>
      <c r="PS20" s="1024"/>
      <c r="PT20" s="1024"/>
      <c r="PU20" s="1024"/>
      <c r="PV20" s="1024"/>
      <c r="PW20" s="1024"/>
      <c r="PX20" s="1024"/>
      <c r="PY20" s="1024"/>
      <c r="PZ20" s="1024"/>
      <c r="QA20" s="1024"/>
      <c r="QB20" s="1024"/>
      <c r="QC20" s="1024"/>
      <c r="QD20" s="1024"/>
      <c r="QE20" s="1024"/>
      <c r="QF20" s="1024"/>
      <c r="QG20" s="1024"/>
      <c r="QH20" s="1024"/>
      <c r="QI20" s="1024"/>
      <c r="QJ20" s="1024"/>
      <c r="QK20" s="1024"/>
      <c r="QL20" s="1024"/>
      <c r="QM20" s="1024"/>
      <c r="QN20" s="1024"/>
      <c r="QO20" s="1024"/>
      <c r="QP20" s="1024"/>
      <c r="QQ20" s="1024"/>
      <c r="QR20" s="1024"/>
      <c r="QS20" s="1024"/>
      <c r="QT20" s="1024"/>
      <c r="QU20" s="1024"/>
      <c r="QV20" s="1024"/>
      <c r="QW20" s="1024"/>
      <c r="QX20" s="1024"/>
      <c r="QY20" s="1024"/>
      <c r="QZ20" s="1024"/>
      <c r="RA20" s="1024"/>
      <c r="RB20" s="1024"/>
      <c r="RC20" s="1024"/>
      <c r="RD20" s="1024"/>
      <c r="RE20" s="1024"/>
      <c r="RF20" s="1024"/>
      <c r="RG20" s="1024"/>
      <c r="RH20" s="1024"/>
      <c r="RI20" s="1024"/>
      <c r="RJ20" s="1024"/>
      <c r="RK20" s="1024"/>
      <c r="RL20" s="1024"/>
      <c r="RM20" s="1024"/>
      <c r="RN20" s="1024"/>
      <c r="RO20" s="1024"/>
      <c r="RP20" s="1024"/>
      <c r="RQ20" s="1024"/>
      <c r="RR20" s="1024"/>
      <c r="RS20" s="1024"/>
      <c r="RT20" s="1024"/>
      <c r="RU20" s="1024"/>
      <c r="RV20" s="1024"/>
      <c r="RW20" s="1024"/>
      <c r="RX20" s="1024"/>
      <c r="RY20" s="1024"/>
      <c r="RZ20" s="1024"/>
      <c r="SA20" s="1024"/>
      <c r="SB20" s="1024"/>
      <c r="SC20" s="1024"/>
      <c r="SD20" s="1024"/>
      <c r="SE20" s="1024"/>
      <c r="SF20" s="1024"/>
      <c r="SG20" s="1024"/>
      <c r="SH20" s="1024"/>
      <c r="SI20" s="1024"/>
      <c r="SJ20" s="1024"/>
      <c r="SK20" s="1024"/>
      <c r="SL20" s="1024"/>
      <c r="SM20" s="1024"/>
      <c r="SN20" s="1024"/>
      <c r="SO20" s="1024"/>
      <c r="SP20" s="1024"/>
      <c r="SQ20" s="1024"/>
      <c r="SR20" s="1024"/>
      <c r="SS20" s="1024"/>
      <c r="ST20" s="1024"/>
      <c r="SU20" s="1024"/>
      <c r="SV20" s="1024"/>
      <c r="SW20" s="1024"/>
      <c r="SX20" s="1024"/>
      <c r="SY20" s="1024"/>
      <c r="SZ20" s="1024"/>
      <c r="TA20" s="1024"/>
      <c r="TB20" s="1024"/>
      <c r="TC20" s="1024"/>
      <c r="TD20" s="1024"/>
      <c r="TE20" s="1024"/>
      <c r="TF20" s="1024"/>
      <c r="TG20" s="1024"/>
      <c r="TH20" s="1024"/>
      <c r="TI20" s="1024"/>
      <c r="TJ20" s="1024"/>
      <c r="TK20" s="1024"/>
      <c r="TL20" s="1024"/>
      <c r="TM20" s="1024"/>
      <c r="TN20" s="1024"/>
      <c r="TO20" s="1024"/>
      <c r="TP20" s="1024"/>
      <c r="TQ20" s="1024"/>
      <c r="TR20" s="1024"/>
      <c r="TS20" s="1024"/>
      <c r="TT20" s="1024"/>
      <c r="TU20" s="1024"/>
      <c r="TV20" s="1024"/>
      <c r="TW20" s="1024"/>
      <c r="TX20" s="1024"/>
      <c r="TY20" s="1024"/>
      <c r="TZ20" s="1024"/>
      <c r="UA20" s="1024"/>
      <c r="UB20" s="1024"/>
      <c r="UC20" s="1024"/>
      <c r="UD20" s="1024"/>
      <c r="UE20" s="1024"/>
      <c r="UF20" s="1024"/>
      <c r="UG20" s="1024"/>
      <c r="UH20" s="1024"/>
      <c r="UI20" s="1024"/>
      <c r="UJ20" s="1024"/>
      <c r="UK20" s="1024"/>
      <c r="UL20" s="1024"/>
      <c r="UM20" s="1024"/>
      <c r="UN20" s="1024"/>
      <c r="UO20" s="1024"/>
      <c r="UP20" s="1024"/>
      <c r="UQ20" s="1024"/>
      <c r="UR20" s="1024"/>
      <c r="US20" s="1024"/>
      <c r="UT20" s="1024"/>
      <c r="UU20" s="1024"/>
      <c r="UV20" s="1024"/>
      <c r="UW20" s="1024"/>
      <c r="UX20" s="1024"/>
      <c r="UY20" s="1024"/>
      <c r="UZ20" s="1024"/>
      <c r="VA20" s="1024"/>
      <c r="VB20" s="1024"/>
      <c r="VC20" s="1024"/>
      <c r="VD20" s="1024"/>
      <c r="VE20" s="1024"/>
      <c r="VF20" s="1024"/>
      <c r="VG20" s="1024"/>
      <c r="VH20" s="1024"/>
      <c r="VI20" s="1024"/>
      <c r="VJ20" s="1024"/>
      <c r="VK20" s="1024"/>
      <c r="VL20" s="1024"/>
      <c r="VM20" s="1024"/>
      <c r="VN20" s="1024"/>
      <c r="VO20" s="1024"/>
      <c r="VP20" s="1024"/>
      <c r="VQ20" s="1024"/>
      <c r="VR20" s="1024"/>
      <c r="VS20" s="1024"/>
      <c r="VT20" s="1024"/>
      <c r="VU20" s="1024"/>
      <c r="VV20" s="1024"/>
      <c r="VW20" s="1024"/>
      <c r="VX20" s="1024"/>
      <c r="VY20" s="1024"/>
      <c r="VZ20" s="1024"/>
      <c r="WA20" s="1024"/>
      <c r="WB20" s="1024"/>
      <c r="WC20" s="1024"/>
      <c r="WD20" s="1024"/>
      <c r="WE20" s="1024"/>
      <c r="WF20" s="1024"/>
      <c r="WG20" s="1024"/>
      <c r="WH20" s="1024"/>
      <c r="WI20" s="1024"/>
      <c r="WJ20" s="1024"/>
      <c r="WK20" s="1024"/>
      <c r="WL20" s="1024"/>
      <c r="WM20" s="1024"/>
      <c r="WN20" s="1024"/>
      <c r="WO20" s="1024"/>
      <c r="WP20" s="1024"/>
      <c r="WQ20" s="1024"/>
      <c r="WR20" s="1024"/>
      <c r="WS20" s="1024"/>
      <c r="WT20" s="1024"/>
      <c r="WU20" s="1024"/>
      <c r="WV20" s="1024"/>
      <c r="WW20" s="1024"/>
      <c r="WX20" s="1024"/>
      <c r="WY20" s="1024"/>
      <c r="WZ20" s="1024"/>
      <c r="XA20" s="1024"/>
      <c r="XB20" s="1024"/>
      <c r="XC20" s="1024"/>
      <c r="XD20" s="1024"/>
      <c r="XE20" s="1024"/>
      <c r="XF20" s="1024"/>
      <c r="XG20" s="1024"/>
      <c r="XH20" s="1024"/>
      <c r="XI20" s="1024"/>
      <c r="XJ20" s="1024"/>
      <c r="XK20" s="1024"/>
      <c r="XL20" s="1024"/>
      <c r="XM20" s="1024"/>
      <c r="XN20" s="1024"/>
      <c r="XO20" s="1024"/>
      <c r="XP20" s="1024"/>
      <c r="XQ20" s="1024"/>
      <c r="XR20" s="1024"/>
      <c r="XS20" s="1024"/>
      <c r="XT20" s="1024"/>
      <c r="XU20" s="1024"/>
      <c r="XV20" s="1024"/>
      <c r="XW20" s="1024"/>
      <c r="XX20" s="1024"/>
      <c r="XY20" s="1024"/>
      <c r="XZ20" s="1024"/>
      <c r="YA20" s="1024"/>
      <c r="YB20" s="1024"/>
      <c r="YC20" s="1024"/>
      <c r="YD20" s="1024"/>
      <c r="YE20" s="1024"/>
      <c r="YF20" s="1024"/>
      <c r="YG20" s="1024"/>
      <c r="YH20" s="1024"/>
      <c r="YI20" s="1024"/>
      <c r="YJ20" s="1024"/>
      <c r="YK20" s="1024"/>
      <c r="YL20" s="1024"/>
      <c r="YM20" s="1024"/>
      <c r="YN20" s="1024"/>
      <c r="YO20" s="1024"/>
      <c r="YP20" s="1024"/>
      <c r="YQ20" s="1024"/>
      <c r="YR20" s="1024"/>
      <c r="YS20" s="1024"/>
      <c r="YT20" s="1024"/>
      <c r="YU20" s="1024"/>
      <c r="YV20" s="1024"/>
      <c r="YW20" s="1024"/>
      <c r="YX20" s="1024"/>
      <c r="YY20" s="1024"/>
      <c r="YZ20" s="1024"/>
      <c r="ZA20" s="1024"/>
      <c r="ZB20" s="1024"/>
      <c r="ZC20" s="1024"/>
      <c r="ZD20" s="1024"/>
      <c r="ZE20" s="1024"/>
      <c r="ZF20" s="1024"/>
      <c r="ZG20" s="1024"/>
      <c r="ZH20" s="1024"/>
      <c r="ZI20" s="1024"/>
      <c r="ZJ20" s="1024"/>
      <c r="ZK20" s="1024"/>
      <c r="ZL20" s="1024"/>
      <c r="ZM20" s="1024"/>
      <c r="ZN20" s="1024"/>
      <c r="ZO20" s="1024"/>
      <c r="ZP20" s="1024"/>
      <c r="ZQ20" s="1024"/>
      <c r="ZR20" s="1024"/>
      <c r="ZS20" s="1024"/>
      <c r="ZT20" s="1024"/>
      <c r="ZU20" s="1024"/>
      <c r="ZV20" s="1024"/>
      <c r="ZW20" s="1024"/>
      <c r="ZX20" s="1024"/>
      <c r="ZY20" s="1024"/>
      <c r="ZZ20" s="1024"/>
      <c r="AAA20" s="1024"/>
      <c r="AAB20" s="1024"/>
      <c r="AAC20" s="1024"/>
      <c r="AAD20" s="1024"/>
      <c r="AAE20" s="1024"/>
      <c r="AAF20" s="1024"/>
      <c r="AAG20" s="1024"/>
      <c r="AAH20" s="1024"/>
      <c r="AAI20" s="1024"/>
      <c r="AAJ20" s="1024"/>
      <c r="AAK20" s="1024"/>
      <c r="AAL20" s="1024"/>
      <c r="AAM20" s="1024"/>
      <c r="AAN20" s="1024"/>
      <c r="AAO20" s="1024"/>
      <c r="AAP20" s="1024"/>
      <c r="AAQ20" s="1024"/>
      <c r="AAR20" s="1024"/>
      <c r="AAS20" s="1024"/>
      <c r="AAT20" s="1024"/>
      <c r="AAU20" s="1024"/>
      <c r="AAV20" s="1024"/>
      <c r="AAW20" s="1024"/>
      <c r="AAX20" s="1024"/>
      <c r="AAY20" s="1024"/>
      <c r="AAZ20" s="1024"/>
      <c r="ABA20" s="1024"/>
      <c r="ABB20" s="1024"/>
      <c r="ABC20" s="1024"/>
      <c r="ABD20" s="1024"/>
      <c r="ABE20" s="1024"/>
      <c r="ABF20" s="1024"/>
      <c r="ABG20" s="1024"/>
      <c r="ABH20" s="1024"/>
      <c r="ABI20" s="1024"/>
      <c r="ABJ20" s="1024"/>
      <c r="ABK20" s="1024"/>
      <c r="ABL20" s="1024"/>
      <c r="ABM20" s="1024"/>
      <c r="ABN20" s="1024"/>
      <c r="ABO20" s="1024"/>
      <c r="ABP20" s="1024"/>
      <c r="ABQ20" s="1024"/>
      <c r="ABR20" s="1024"/>
      <c r="ABS20" s="1024"/>
      <c r="ABT20" s="1024"/>
      <c r="ABU20" s="1024"/>
      <c r="ABV20" s="1024"/>
      <c r="ABW20" s="1024"/>
      <c r="ABX20" s="1024"/>
      <c r="ABY20" s="1024"/>
      <c r="ABZ20" s="1024"/>
      <c r="ACA20" s="1024"/>
      <c r="ACB20" s="1024"/>
      <c r="ACC20" s="1024"/>
      <c r="ACD20" s="1024"/>
      <c r="ACE20" s="1024"/>
      <c r="ACF20" s="1024"/>
      <c r="ACG20" s="1024"/>
      <c r="ACH20" s="1024"/>
      <c r="ACI20" s="1024"/>
      <c r="ACJ20" s="1024"/>
      <c r="ACK20" s="1024"/>
      <c r="ACL20" s="1024"/>
      <c r="ACM20" s="1024"/>
      <c r="ACN20" s="1024"/>
      <c r="ACO20" s="1024"/>
      <c r="ACP20" s="1024"/>
      <c r="ACQ20" s="1024"/>
      <c r="ACR20" s="1024"/>
      <c r="ACS20" s="1024"/>
      <c r="ACT20" s="1024"/>
      <c r="ACU20" s="1024"/>
      <c r="ACV20" s="1024"/>
      <c r="ACW20" s="1024"/>
      <c r="ACX20" s="1024"/>
      <c r="ACY20" s="1024"/>
      <c r="ACZ20" s="1024"/>
      <c r="ADA20" s="1024"/>
      <c r="ADB20" s="1024"/>
      <c r="ADC20" s="1024"/>
      <c r="ADD20" s="1024"/>
      <c r="ADE20" s="1024"/>
      <c r="ADF20" s="1024"/>
      <c r="ADG20" s="1024"/>
      <c r="ADH20" s="1024"/>
      <c r="ADI20" s="1024"/>
      <c r="ADJ20" s="1024"/>
      <c r="ADK20" s="1024"/>
      <c r="ADL20" s="1024"/>
      <c r="ADM20" s="1024"/>
      <c r="ADN20" s="1024"/>
      <c r="ADO20" s="1024"/>
      <c r="ADP20" s="1024"/>
      <c r="ADQ20" s="1024"/>
      <c r="ADR20" s="1024"/>
      <c r="ADS20" s="1024"/>
      <c r="ADT20" s="1024"/>
      <c r="ADU20" s="1024"/>
      <c r="ADV20" s="1024"/>
      <c r="ADW20" s="1024"/>
      <c r="ADX20" s="1024"/>
      <c r="ADY20" s="1024"/>
      <c r="ADZ20" s="1024"/>
      <c r="AEA20" s="1024"/>
      <c r="AEB20" s="1024"/>
      <c r="AEC20" s="1024"/>
      <c r="AED20" s="1024"/>
      <c r="AEE20" s="1024"/>
      <c r="AEF20" s="1024"/>
      <c r="AEG20" s="1024"/>
      <c r="AEH20" s="1024"/>
      <c r="AEI20" s="1024"/>
      <c r="AEJ20" s="1024"/>
      <c r="AEK20" s="1024"/>
      <c r="AEL20" s="1024"/>
      <c r="AEM20" s="1024"/>
      <c r="AEN20" s="1024"/>
      <c r="AEO20" s="1024"/>
      <c r="AEP20" s="1024"/>
      <c r="AEQ20" s="1024"/>
      <c r="AER20" s="1024"/>
      <c r="AES20" s="1024"/>
      <c r="AET20" s="1024"/>
      <c r="AEU20" s="1024"/>
      <c r="AEV20" s="1024"/>
      <c r="AEW20" s="1024"/>
      <c r="AEX20" s="1024"/>
      <c r="AEY20" s="1024"/>
      <c r="AEZ20" s="1024"/>
      <c r="AFA20" s="1024"/>
      <c r="AFB20" s="1024"/>
      <c r="AFC20" s="1024"/>
      <c r="AFD20" s="1024"/>
      <c r="AFE20" s="1024"/>
      <c r="AFF20" s="1024"/>
      <c r="AFG20" s="1024"/>
      <c r="AFH20" s="1024"/>
      <c r="AFI20" s="1024"/>
      <c r="AFJ20" s="1024"/>
      <c r="AFK20" s="1024"/>
      <c r="AFL20" s="1024"/>
      <c r="AFM20" s="1024"/>
      <c r="AFN20" s="1024"/>
      <c r="AFO20" s="1024"/>
      <c r="AFP20" s="1024"/>
      <c r="AFQ20" s="1024"/>
      <c r="AFR20" s="1024"/>
      <c r="AFS20" s="1024"/>
      <c r="AFT20" s="1024"/>
      <c r="AFU20" s="1024"/>
      <c r="AFV20" s="1024"/>
      <c r="AFW20" s="1024"/>
      <c r="AFX20" s="1024"/>
      <c r="AFY20" s="1024"/>
      <c r="AFZ20" s="1024"/>
      <c r="AGA20" s="1024"/>
      <c r="AGB20" s="1024"/>
      <c r="AGC20" s="1024"/>
      <c r="AGD20" s="1024"/>
      <c r="AGE20" s="1024"/>
      <c r="AGF20" s="1024"/>
      <c r="AGG20" s="1024"/>
      <c r="AGH20" s="1024"/>
      <c r="AGI20" s="1024"/>
      <c r="AGJ20" s="1024"/>
      <c r="AGK20" s="1024"/>
      <c r="AGL20" s="1024"/>
      <c r="AGM20" s="1024"/>
      <c r="AGN20" s="1024"/>
      <c r="AGO20" s="1024"/>
      <c r="AGP20" s="1024"/>
      <c r="AGQ20" s="1024"/>
      <c r="AGR20" s="1024"/>
      <c r="AGS20" s="1024"/>
      <c r="AGT20" s="1024"/>
      <c r="AGU20" s="1024"/>
      <c r="AGV20" s="1024"/>
      <c r="AGW20" s="1024"/>
      <c r="AGX20" s="1024"/>
      <c r="AGY20" s="1024"/>
      <c r="AGZ20" s="1024"/>
      <c r="AHA20" s="1024"/>
      <c r="AHB20" s="1024"/>
      <c r="AHC20" s="1024"/>
      <c r="AHD20" s="1024"/>
      <c r="AHE20" s="1024"/>
      <c r="AHF20" s="1024"/>
      <c r="AHG20" s="1024"/>
      <c r="AHH20" s="1024"/>
      <c r="AHI20" s="1024"/>
      <c r="AHJ20" s="1024"/>
      <c r="AHK20" s="1024"/>
      <c r="AHL20" s="1024"/>
      <c r="AHM20" s="1024"/>
      <c r="AHN20" s="1024"/>
      <c r="AHO20" s="1024"/>
      <c r="AHP20" s="1024"/>
      <c r="AHQ20" s="1024"/>
      <c r="AHR20" s="1024"/>
      <c r="AHS20" s="1024"/>
      <c r="AHT20" s="1024"/>
      <c r="AHU20" s="1024"/>
      <c r="AHV20" s="1024"/>
      <c r="AHW20" s="1024"/>
      <c r="AHX20" s="1024"/>
      <c r="AHY20" s="1024"/>
      <c r="AHZ20" s="1024"/>
      <c r="AIA20" s="1024"/>
      <c r="AIB20" s="1024"/>
      <c r="AIC20" s="1024"/>
      <c r="AID20" s="1024"/>
      <c r="AIE20" s="1024"/>
      <c r="AIF20" s="1024"/>
      <c r="AIG20" s="1024"/>
      <c r="AIH20" s="1024"/>
      <c r="AII20" s="1024"/>
      <c r="AIJ20" s="1024"/>
      <c r="AIK20" s="1024"/>
      <c r="AIL20" s="1024"/>
      <c r="AIM20" s="1024"/>
      <c r="AIN20" s="1024"/>
      <c r="AIO20" s="1024"/>
      <c r="AIP20" s="1024"/>
      <c r="AIQ20" s="1024"/>
      <c r="AIR20" s="1024"/>
      <c r="AIS20" s="1024"/>
      <c r="AIT20" s="1024"/>
      <c r="AIU20" s="1024"/>
      <c r="AIV20" s="1024"/>
      <c r="AIW20" s="1024"/>
      <c r="AIX20" s="1024"/>
      <c r="AIY20" s="1024"/>
      <c r="AIZ20" s="1024"/>
      <c r="AJA20" s="1024"/>
      <c r="AJB20" s="1024"/>
      <c r="AJC20" s="1024"/>
      <c r="AJD20" s="1024"/>
      <c r="AJE20" s="1024"/>
      <c r="AJF20" s="1024"/>
      <c r="AJG20" s="1024"/>
      <c r="AJH20" s="1024"/>
      <c r="AJI20" s="1024"/>
      <c r="AJJ20" s="1024"/>
      <c r="AJK20" s="1024"/>
      <c r="AJL20" s="1024"/>
      <c r="AJM20" s="1024"/>
      <c r="AJN20" s="1024"/>
      <c r="AJO20" s="1024"/>
      <c r="AJP20" s="1024"/>
      <c r="AJQ20" s="1024"/>
      <c r="AJR20" s="1024"/>
      <c r="AJS20" s="1024"/>
      <c r="AJT20" s="1024"/>
      <c r="AJU20" s="1024"/>
      <c r="AJV20" s="1024"/>
      <c r="AJW20" s="1024"/>
      <c r="AJX20" s="1024"/>
      <c r="AJY20" s="1024"/>
      <c r="AJZ20" s="1024"/>
      <c r="AKA20" s="1024"/>
      <c r="AKB20" s="1024"/>
      <c r="AKC20" s="1024"/>
      <c r="AKD20" s="1024"/>
      <c r="AKE20" s="1024"/>
      <c r="AKF20" s="1024"/>
      <c r="AKG20" s="1024"/>
      <c r="AKH20" s="1024"/>
      <c r="AKI20" s="1024"/>
      <c r="AKJ20" s="1024"/>
      <c r="AKK20" s="1024"/>
      <c r="AKL20" s="1024"/>
      <c r="AKM20" s="1024"/>
      <c r="AKN20" s="1024"/>
      <c r="AKO20" s="1024"/>
      <c r="AKP20" s="1024"/>
      <c r="AKQ20" s="1024"/>
      <c r="AKR20" s="1024"/>
      <c r="AKS20" s="1024"/>
      <c r="AKT20" s="1024"/>
      <c r="AKU20" s="1024"/>
      <c r="AKV20" s="1024"/>
      <c r="AKW20" s="1024"/>
      <c r="AKX20" s="1024"/>
      <c r="AKY20" s="1024"/>
      <c r="AKZ20" s="1024"/>
      <c r="ALA20" s="1024"/>
      <c r="ALB20" s="1024"/>
      <c r="ALC20" s="1024"/>
      <c r="ALD20" s="1024"/>
      <c r="ALE20" s="1024"/>
      <c r="ALF20" s="1024"/>
      <c r="ALG20" s="1024"/>
      <c r="ALH20" s="1024"/>
      <c r="ALI20" s="1024"/>
      <c r="ALJ20" s="1024"/>
      <c r="ALK20" s="1024"/>
      <c r="ALL20" s="1024"/>
      <c r="ALM20" s="1024"/>
      <c r="ALN20" s="1024"/>
      <c r="ALO20" s="1024"/>
      <c r="ALP20" s="1024"/>
      <c r="ALQ20" s="1024"/>
      <c r="ALR20" s="1024"/>
      <c r="ALS20" s="1024"/>
      <c r="ALT20" s="1024"/>
      <c r="ALU20" s="1024"/>
      <c r="ALV20" s="1024"/>
      <c r="ALW20" s="1024"/>
      <c r="ALX20" s="1024"/>
      <c r="ALY20" s="1024"/>
      <c r="ALZ20" s="1024"/>
      <c r="AMA20" s="1024"/>
      <c r="AMB20" s="1024"/>
      <c r="AMC20" s="1024"/>
      <c r="AMD20" s="1024"/>
      <c r="AME20" s="1024"/>
      <c r="AMF20" s="1024"/>
      <c r="AMG20" s="1024"/>
      <c r="AMH20" s="1024"/>
      <c r="AMI20" s="1024"/>
      <c r="AMJ20" s="1024"/>
      <c r="AMK20" s="1024"/>
      <c r="AML20" s="1024"/>
      <c r="AMM20" s="1024"/>
      <c r="AMN20" s="1024"/>
      <c r="AMO20" s="1024"/>
      <c r="AMP20" s="1024"/>
      <c r="AMQ20" s="1024"/>
      <c r="AMR20" s="1024"/>
      <c r="AMS20" s="1024"/>
      <c r="AMT20" s="1024"/>
      <c r="AMU20" s="1024"/>
      <c r="AMV20" s="1024"/>
      <c r="AMW20" s="1024"/>
      <c r="AMX20" s="1024"/>
      <c r="AMY20" s="1024"/>
      <c r="AMZ20" s="1024"/>
      <c r="ANA20" s="1024"/>
      <c r="ANB20" s="1024"/>
      <c r="ANC20" s="1024"/>
      <c r="AND20" s="1024"/>
      <c r="ANE20" s="1024"/>
      <c r="ANF20" s="1024"/>
      <c r="ANG20" s="1024"/>
      <c r="ANH20" s="1024"/>
      <c r="ANI20" s="1024"/>
      <c r="ANJ20" s="1024"/>
      <c r="ANK20" s="1024"/>
      <c r="ANL20" s="1024"/>
      <c r="ANM20" s="1024"/>
      <c r="ANN20" s="1024"/>
      <c r="ANO20" s="1024"/>
      <c r="ANP20" s="1024"/>
      <c r="ANQ20" s="1024"/>
      <c r="ANR20" s="1024"/>
      <c r="ANS20" s="1024"/>
      <c r="ANT20" s="1024"/>
      <c r="ANU20" s="1024"/>
      <c r="ANV20" s="1024"/>
      <c r="ANW20" s="1024"/>
      <c r="ANX20" s="1024"/>
      <c r="ANY20" s="1024"/>
      <c r="ANZ20" s="1024"/>
      <c r="AOA20" s="1024"/>
      <c r="AOB20" s="1024"/>
      <c r="AOC20" s="1024"/>
      <c r="AOD20" s="1024"/>
      <c r="AOE20" s="1024"/>
      <c r="AOF20" s="1024"/>
      <c r="AOG20" s="1024"/>
      <c r="AOH20" s="1024"/>
      <c r="AOI20" s="1024"/>
      <c r="AOJ20" s="1024"/>
      <c r="AOK20" s="1024"/>
      <c r="AOL20" s="1024"/>
      <c r="AOM20" s="1024"/>
      <c r="AON20" s="1024"/>
      <c r="AOO20" s="1024"/>
      <c r="AOP20" s="1024"/>
      <c r="AOQ20" s="1024"/>
      <c r="AOR20" s="1024"/>
      <c r="AOS20" s="1024"/>
      <c r="AOT20" s="1024"/>
      <c r="AOU20" s="1024"/>
      <c r="AOV20" s="1024"/>
      <c r="AOW20" s="1024"/>
      <c r="AOX20" s="1024"/>
      <c r="AOY20" s="1024"/>
      <c r="AOZ20" s="1024"/>
      <c r="APA20" s="1024"/>
      <c r="APB20" s="1024"/>
      <c r="APC20" s="1024"/>
      <c r="APD20" s="1024"/>
      <c r="APE20" s="1024"/>
      <c r="APF20" s="1024"/>
      <c r="APG20" s="1024"/>
      <c r="APH20" s="1024"/>
      <c r="API20" s="1024"/>
      <c r="APJ20" s="1024"/>
      <c r="APK20" s="1024"/>
      <c r="APL20" s="1024"/>
      <c r="APM20" s="1024"/>
      <c r="APN20" s="1024"/>
      <c r="APO20" s="1024"/>
      <c r="APP20" s="1024"/>
      <c r="APQ20" s="1024"/>
      <c r="APR20" s="1024"/>
      <c r="APS20" s="1024"/>
      <c r="APT20" s="1024"/>
      <c r="APU20" s="1024"/>
      <c r="APV20" s="1024"/>
      <c r="APW20" s="1024"/>
      <c r="APX20" s="1024"/>
      <c r="APY20" s="1024"/>
      <c r="APZ20" s="1024"/>
      <c r="AQA20" s="1024"/>
      <c r="AQB20" s="1024"/>
      <c r="AQC20" s="1024"/>
      <c r="AQD20" s="1024"/>
      <c r="AQE20" s="1024"/>
      <c r="AQF20" s="1024"/>
      <c r="AQG20" s="1024"/>
      <c r="AQH20" s="1024"/>
      <c r="AQI20" s="1024"/>
      <c r="AQJ20" s="1024"/>
      <c r="AQK20" s="1024"/>
      <c r="AQL20" s="1024"/>
      <c r="AQM20" s="1024"/>
      <c r="AQN20" s="1024"/>
      <c r="AQO20" s="1024"/>
      <c r="AQP20" s="1024"/>
      <c r="AQQ20" s="1024"/>
      <c r="AQR20" s="1024"/>
      <c r="AQS20" s="1024"/>
      <c r="AQT20" s="1024"/>
      <c r="AQU20" s="1024"/>
      <c r="AQV20" s="1024"/>
      <c r="AQW20" s="1024"/>
      <c r="AQX20" s="1024"/>
      <c r="AQY20" s="1024"/>
      <c r="AQZ20" s="1024"/>
      <c r="ARA20" s="1024"/>
      <c r="ARB20" s="1024"/>
      <c r="ARC20" s="1024"/>
      <c r="ARD20" s="1024"/>
      <c r="ARE20" s="1024"/>
      <c r="ARF20" s="1024"/>
      <c r="ARG20" s="1024"/>
      <c r="ARH20" s="1024"/>
      <c r="ARI20" s="1024"/>
      <c r="ARJ20" s="1024"/>
      <c r="ARK20" s="1024"/>
      <c r="ARL20" s="1024"/>
      <c r="ARM20" s="1024"/>
      <c r="ARN20" s="1024"/>
      <c r="ARO20" s="1024"/>
      <c r="ARP20" s="1024"/>
      <c r="ARQ20" s="1024"/>
      <c r="ARR20" s="1024"/>
      <c r="ARS20" s="1024"/>
      <c r="ART20" s="1024"/>
      <c r="ARU20" s="1024"/>
      <c r="ARV20" s="1024"/>
      <c r="ARW20" s="1024"/>
      <c r="ARX20" s="1024"/>
      <c r="ARY20" s="1024"/>
      <c r="ARZ20" s="1024"/>
      <c r="ASA20" s="1024"/>
      <c r="ASB20" s="1024"/>
      <c r="ASC20" s="1024"/>
      <c r="ASD20" s="1024"/>
      <c r="ASE20" s="1024"/>
      <c r="ASF20" s="1024"/>
      <c r="ASG20" s="1024"/>
      <c r="ASH20" s="1024"/>
      <c r="ASI20" s="1024"/>
      <c r="ASJ20" s="1024"/>
      <c r="ASK20" s="1024"/>
      <c r="ASL20" s="1024"/>
      <c r="ASM20" s="1024"/>
      <c r="ASN20" s="1024"/>
      <c r="ASO20" s="1024"/>
      <c r="ASP20" s="1024"/>
      <c r="ASQ20" s="1024"/>
      <c r="ASR20" s="1024"/>
      <c r="ASS20" s="1024"/>
      <c r="AST20" s="1024"/>
      <c r="ASU20" s="1024"/>
      <c r="ASV20" s="1024"/>
      <c r="ASW20" s="1024"/>
      <c r="ASX20" s="1024"/>
      <c r="ASY20" s="1024"/>
      <c r="ASZ20" s="1024"/>
      <c r="ATA20" s="1024"/>
      <c r="ATB20" s="1024"/>
      <c r="ATC20" s="1024"/>
      <c r="ATD20" s="1024"/>
      <c r="ATE20" s="1024"/>
      <c r="ATF20" s="1024"/>
      <c r="ATG20" s="1024"/>
      <c r="ATH20" s="1024"/>
      <c r="ATI20" s="1024"/>
      <c r="ATJ20" s="1024"/>
      <c r="ATK20" s="1024"/>
      <c r="ATL20" s="1024"/>
      <c r="ATM20" s="1024"/>
      <c r="ATN20" s="1024"/>
      <c r="ATO20" s="1024"/>
      <c r="ATP20" s="1024"/>
      <c r="ATQ20" s="1024"/>
      <c r="ATR20" s="1024"/>
      <c r="ATS20" s="1024"/>
      <c r="ATT20" s="1024"/>
      <c r="ATU20" s="1024"/>
      <c r="ATV20" s="1024"/>
      <c r="ATW20" s="1024"/>
      <c r="ATX20" s="1024"/>
      <c r="ATY20" s="1024"/>
      <c r="ATZ20" s="1024"/>
      <c r="AUA20" s="1024"/>
      <c r="AUB20" s="1024"/>
      <c r="AUC20" s="1024"/>
      <c r="AUD20" s="1024"/>
      <c r="AUE20" s="1024"/>
      <c r="AUF20" s="1024"/>
      <c r="AUG20" s="1024"/>
      <c r="AUH20" s="1024"/>
      <c r="AUI20" s="1024"/>
      <c r="AUJ20" s="1024"/>
      <c r="AUK20" s="1024"/>
      <c r="AUL20" s="1024"/>
      <c r="AUM20" s="1024"/>
      <c r="AUN20" s="1024"/>
      <c r="AUO20" s="1024"/>
      <c r="AUP20" s="1024"/>
      <c r="AUQ20" s="1024"/>
      <c r="AUR20" s="1024"/>
      <c r="AUS20" s="1024"/>
      <c r="AUT20" s="1024"/>
      <c r="AUU20" s="1024"/>
      <c r="AUV20" s="1024"/>
      <c r="AUW20" s="1024"/>
      <c r="AUX20" s="1024"/>
      <c r="AUY20" s="1024"/>
      <c r="AUZ20" s="1024"/>
      <c r="AVA20" s="1024"/>
      <c r="AVB20" s="1024"/>
      <c r="AVC20" s="1024"/>
      <c r="AVD20" s="1024"/>
      <c r="AVE20" s="1024"/>
      <c r="AVF20" s="1024"/>
      <c r="AVG20" s="1024"/>
      <c r="AVH20" s="1024"/>
      <c r="AVI20" s="1024"/>
      <c r="AVJ20" s="1024"/>
      <c r="AVK20" s="1024"/>
      <c r="AVL20" s="1024"/>
      <c r="AVM20" s="1024"/>
      <c r="AVN20" s="1024"/>
      <c r="AVO20" s="1024"/>
      <c r="AVP20" s="1024"/>
      <c r="AVQ20" s="1024"/>
      <c r="AVR20" s="1024"/>
      <c r="AVS20" s="1024"/>
      <c r="AVT20" s="1024"/>
      <c r="AVU20" s="1024"/>
      <c r="AVV20" s="1024"/>
      <c r="AVW20" s="1024"/>
      <c r="AVX20" s="1024"/>
      <c r="AVY20" s="1024"/>
      <c r="AVZ20" s="1024"/>
      <c r="AWA20" s="1024"/>
      <c r="AWB20" s="1024"/>
      <c r="AWC20" s="1024"/>
      <c r="AWD20" s="1024"/>
      <c r="AWE20" s="1024"/>
      <c r="AWF20" s="1024"/>
      <c r="AWG20" s="1024"/>
      <c r="AWH20" s="1024"/>
      <c r="AWI20" s="1024"/>
      <c r="AWJ20" s="1024"/>
      <c r="AWK20" s="1024"/>
      <c r="AWL20" s="1024"/>
      <c r="AWM20" s="1024"/>
      <c r="AWN20" s="1024"/>
      <c r="AWO20" s="1024"/>
      <c r="AWP20" s="1024"/>
      <c r="AWQ20" s="1024"/>
      <c r="AWR20" s="1024"/>
      <c r="AWS20" s="1024"/>
      <c r="AWT20" s="1024"/>
      <c r="AWU20" s="1024"/>
      <c r="AWV20" s="1024"/>
      <c r="AWW20" s="1024"/>
      <c r="AWX20" s="1024"/>
      <c r="AWY20" s="1024"/>
      <c r="AWZ20" s="1024"/>
      <c r="AXA20" s="1024"/>
      <c r="AXB20" s="1024"/>
      <c r="AXC20" s="1024"/>
      <c r="AXD20" s="1024"/>
      <c r="AXE20" s="1024"/>
      <c r="AXF20" s="1024"/>
      <c r="AXG20" s="1024"/>
      <c r="AXH20" s="1024"/>
      <c r="AXI20" s="1024"/>
      <c r="AXJ20" s="1024"/>
      <c r="AXK20" s="1024"/>
      <c r="AXL20" s="1024"/>
      <c r="AXM20" s="1024"/>
      <c r="AXN20" s="1024"/>
      <c r="AXO20" s="1024"/>
      <c r="AXP20" s="1024"/>
      <c r="AXQ20" s="1024"/>
      <c r="AXR20" s="1024"/>
      <c r="AXS20" s="1024"/>
      <c r="AXT20" s="1024"/>
      <c r="AXU20" s="1024"/>
      <c r="AXV20" s="1024"/>
      <c r="AXW20" s="1024"/>
      <c r="AXX20" s="1024"/>
      <c r="AXY20" s="1024"/>
      <c r="AXZ20" s="1024"/>
      <c r="AYA20" s="1024"/>
      <c r="AYB20" s="1024"/>
      <c r="AYC20" s="1024"/>
      <c r="AYD20" s="1024"/>
      <c r="AYE20" s="1024"/>
      <c r="AYF20" s="1024"/>
      <c r="AYG20" s="1024"/>
      <c r="AYH20" s="1024"/>
      <c r="AYI20" s="1024"/>
      <c r="AYJ20" s="1024"/>
      <c r="AYK20" s="1024"/>
      <c r="AYL20" s="1024"/>
      <c r="AYM20" s="1024"/>
      <c r="AYN20" s="1024"/>
      <c r="AYO20" s="1024"/>
      <c r="AYP20" s="1024"/>
      <c r="AYQ20" s="1024"/>
      <c r="AYR20" s="1024"/>
      <c r="AYS20" s="1024"/>
      <c r="AYT20" s="1024"/>
      <c r="AYU20" s="1024"/>
      <c r="AYV20" s="1024"/>
      <c r="AYW20" s="1024"/>
      <c r="AYX20" s="1024"/>
      <c r="AYY20" s="1024"/>
      <c r="AYZ20" s="1024"/>
      <c r="AZA20" s="1024"/>
      <c r="AZB20" s="1024"/>
      <c r="AZC20" s="1024"/>
      <c r="AZD20" s="1024"/>
      <c r="AZE20" s="1024"/>
      <c r="AZF20" s="1024"/>
      <c r="AZG20" s="1024"/>
      <c r="AZH20" s="1024"/>
      <c r="AZI20" s="1024"/>
      <c r="AZJ20" s="1024"/>
      <c r="AZK20" s="1024"/>
      <c r="AZL20" s="1024"/>
      <c r="AZM20" s="1024"/>
      <c r="AZN20" s="1024"/>
      <c r="AZO20" s="1024"/>
      <c r="AZP20" s="1024"/>
      <c r="AZQ20" s="1024"/>
      <c r="AZR20" s="1024"/>
      <c r="AZS20" s="1024"/>
      <c r="AZT20" s="1024"/>
      <c r="AZU20" s="1024"/>
      <c r="AZV20" s="1024"/>
      <c r="AZW20" s="1024"/>
      <c r="AZX20" s="1024"/>
      <c r="AZY20" s="1024"/>
      <c r="AZZ20" s="1024"/>
      <c r="BAA20" s="1024"/>
      <c r="BAB20" s="1024"/>
      <c r="BAC20" s="1024"/>
      <c r="BAD20" s="1024"/>
      <c r="BAE20" s="1024"/>
      <c r="BAF20" s="1024"/>
      <c r="BAG20" s="1024"/>
      <c r="BAH20" s="1024"/>
      <c r="BAI20" s="1024"/>
      <c r="BAJ20" s="1024"/>
      <c r="BAK20" s="1024"/>
      <c r="BAL20" s="1024"/>
      <c r="BAM20" s="1024"/>
      <c r="BAN20" s="1024"/>
      <c r="BAO20" s="1024"/>
      <c r="BAP20" s="1024"/>
      <c r="BAQ20" s="1024"/>
      <c r="BAR20" s="1024"/>
      <c r="BAS20" s="1024"/>
      <c r="BAT20" s="1024"/>
      <c r="BAU20" s="1024"/>
      <c r="BAV20" s="1024"/>
      <c r="BAW20" s="1024"/>
      <c r="BAX20" s="1024"/>
      <c r="BAY20" s="1024"/>
      <c r="BAZ20" s="1024"/>
      <c r="BBA20" s="1024"/>
      <c r="BBB20" s="1024"/>
      <c r="BBC20" s="1024"/>
      <c r="BBD20" s="1024"/>
      <c r="BBE20" s="1024"/>
      <c r="BBF20" s="1024"/>
      <c r="BBG20" s="1024"/>
      <c r="BBH20" s="1024"/>
      <c r="BBI20" s="1024"/>
      <c r="BBJ20" s="1024"/>
      <c r="BBK20" s="1024"/>
      <c r="BBL20" s="1024"/>
      <c r="BBM20" s="1024"/>
      <c r="BBN20" s="1024"/>
      <c r="BBO20" s="1024"/>
      <c r="BBP20" s="1024"/>
      <c r="BBQ20" s="1024"/>
      <c r="BBR20" s="1024"/>
      <c r="BBS20" s="1024"/>
      <c r="BBT20" s="1024"/>
      <c r="BBU20" s="1024"/>
      <c r="BBV20" s="1024"/>
      <c r="BBW20" s="1024"/>
      <c r="BBX20" s="1024"/>
      <c r="BBY20" s="1024"/>
      <c r="BBZ20" s="1024"/>
      <c r="BCA20" s="1024"/>
      <c r="BCB20" s="1024"/>
      <c r="BCC20" s="1024"/>
      <c r="BCD20" s="1024"/>
      <c r="BCE20" s="1024"/>
      <c r="BCF20" s="1024"/>
      <c r="BCG20" s="1024"/>
      <c r="BCH20" s="1024"/>
      <c r="BCI20" s="1024"/>
      <c r="BCJ20" s="1024"/>
      <c r="BCK20" s="1024"/>
      <c r="BCL20" s="1024"/>
      <c r="BCM20" s="1024"/>
      <c r="BCN20" s="1024"/>
      <c r="BCO20" s="1024"/>
      <c r="BCP20" s="1024"/>
      <c r="BCQ20" s="1024"/>
      <c r="BCR20" s="1024"/>
      <c r="BCS20" s="1024"/>
      <c r="BCT20" s="1024"/>
      <c r="BCU20" s="1024"/>
      <c r="BCV20" s="1024"/>
      <c r="BCW20" s="1024"/>
      <c r="BCX20" s="1024"/>
      <c r="BCY20" s="1024"/>
      <c r="BCZ20" s="1024"/>
      <c r="BDA20" s="1024"/>
      <c r="BDB20" s="1024"/>
      <c r="BDC20" s="1024"/>
      <c r="BDD20" s="1024"/>
      <c r="BDE20" s="1024"/>
      <c r="BDF20" s="1024"/>
      <c r="BDG20" s="1024"/>
      <c r="BDH20" s="1024"/>
      <c r="BDI20" s="1024"/>
      <c r="BDJ20" s="1024"/>
      <c r="BDK20" s="1024"/>
      <c r="BDL20" s="1024"/>
      <c r="BDM20" s="1024"/>
      <c r="BDN20" s="1024"/>
      <c r="BDO20" s="1024"/>
      <c r="BDP20" s="1024"/>
      <c r="BDQ20" s="1024"/>
      <c r="BDR20" s="1024"/>
      <c r="BDS20" s="1024"/>
      <c r="BDT20" s="1024"/>
      <c r="BDU20" s="1024"/>
      <c r="BDV20" s="1024"/>
      <c r="BDW20" s="1024"/>
      <c r="BDX20" s="1024"/>
      <c r="BDY20" s="1024"/>
      <c r="BDZ20" s="1024"/>
      <c r="BEA20" s="1024"/>
      <c r="BEB20" s="1024"/>
      <c r="BEC20" s="1024"/>
      <c r="BED20" s="1024"/>
      <c r="BEE20" s="1024"/>
      <c r="BEF20" s="1024"/>
      <c r="BEG20" s="1024"/>
      <c r="BEH20" s="1024"/>
      <c r="BEI20" s="1024"/>
      <c r="BEJ20" s="1024"/>
      <c r="BEK20" s="1024"/>
      <c r="BEL20" s="1024"/>
      <c r="BEM20" s="1024"/>
      <c r="BEN20" s="1024"/>
      <c r="BEO20" s="1024"/>
      <c r="BEP20" s="1024"/>
      <c r="BEQ20" s="1024"/>
      <c r="BER20" s="1024"/>
      <c r="BES20" s="1024"/>
      <c r="BET20" s="1024"/>
      <c r="BEU20" s="1024"/>
      <c r="BEV20" s="1024"/>
      <c r="BEW20" s="1024"/>
      <c r="BEX20" s="1024"/>
      <c r="BEY20" s="1024"/>
      <c r="BEZ20" s="1024"/>
      <c r="BFA20" s="1024"/>
      <c r="BFB20" s="1024"/>
      <c r="BFC20" s="1024"/>
      <c r="BFD20" s="1024"/>
      <c r="BFE20" s="1024"/>
      <c r="BFF20" s="1024"/>
      <c r="BFG20" s="1024"/>
      <c r="BFH20" s="1024"/>
      <c r="BFI20" s="1024"/>
      <c r="BFJ20" s="1024"/>
      <c r="BFK20" s="1024"/>
      <c r="BFL20" s="1024"/>
      <c r="BFM20" s="1024"/>
      <c r="BFN20" s="1024"/>
      <c r="BFO20" s="1024"/>
      <c r="BFP20" s="1024"/>
      <c r="BFQ20" s="1024"/>
      <c r="BFR20" s="1024"/>
      <c r="BFS20" s="1024"/>
      <c r="BFT20" s="1024"/>
      <c r="BFU20" s="1024"/>
      <c r="BFV20" s="1024"/>
      <c r="BFW20" s="1024"/>
      <c r="BFX20" s="1024"/>
      <c r="BFY20" s="1024"/>
      <c r="BFZ20" s="1024"/>
      <c r="BGA20" s="1024"/>
      <c r="BGB20" s="1024"/>
      <c r="BGC20" s="1024"/>
      <c r="BGD20" s="1024"/>
      <c r="BGE20" s="1024"/>
      <c r="BGF20" s="1024"/>
      <c r="BGG20" s="1024"/>
      <c r="BGH20" s="1024"/>
      <c r="BGI20" s="1024"/>
      <c r="BGJ20" s="1024"/>
      <c r="BGK20" s="1024"/>
      <c r="BGL20" s="1024"/>
      <c r="BGM20" s="1024"/>
      <c r="BGN20" s="1024"/>
      <c r="BGO20" s="1024"/>
      <c r="BGP20" s="1024"/>
      <c r="BGQ20" s="1024"/>
      <c r="BGR20" s="1024"/>
      <c r="BGS20" s="1024"/>
      <c r="BGT20" s="1024"/>
      <c r="BGU20" s="1024"/>
      <c r="BGV20" s="1024"/>
      <c r="BGW20" s="1024"/>
      <c r="BGX20" s="1024"/>
      <c r="BGY20" s="1024"/>
      <c r="BGZ20" s="1024"/>
      <c r="BHA20" s="1024"/>
      <c r="BHB20" s="1024"/>
      <c r="BHC20" s="1024"/>
      <c r="BHD20" s="1024"/>
      <c r="BHE20" s="1024"/>
      <c r="BHF20" s="1024"/>
      <c r="BHG20" s="1024"/>
      <c r="BHH20" s="1024"/>
      <c r="BHI20" s="1024"/>
      <c r="BHJ20" s="1024"/>
      <c r="BHK20" s="1024"/>
      <c r="BHL20" s="1024"/>
      <c r="BHM20" s="1024"/>
      <c r="BHN20" s="1024"/>
      <c r="BHO20" s="1024"/>
      <c r="BHP20" s="1024"/>
      <c r="BHQ20" s="1024"/>
      <c r="BHR20" s="1024"/>
      <c r="BHS20" s="1024"/>
      <c r="BHT20" s="1024"/>
      <c r="BHU20" s="1024"/>
      <c r="BHV20" s="1024"/>
      <c r="BHW20" s="1024"/>
      <c r="BHX20" s="1024"/>
      <c r="BHY20" s="1024"/>
      <c r="BHZ20" s="1024"/>
      <c r="BIA20" s="1024"/>
      <c r="BIB20" s="1024"/>
      <c r="BIC20" s="1024"/>
      <c r="BID20" s="1024"/>
      <c r="BIE20" s="1024"/>
      <c r="BIF20" s="1024"/>
      <c r="BIG20" s="1024"/>
      <c r="BIH20" s="1024"/>
      <c r="BII20" s="1024"/>
      <c r="BIJ20" s="1024"/>
      <c r="BIK20" s="1024"/>
      <c r="BIL20" s="1024"/>
      <c r="BIM20" s="1024"/>
      <c r="BIN20" s="1024"/>
      <c r="BIO20" s="1024"/>
      <c r="BIP20" s="1024"/>
      <c r="BIQ20" s="1024"/>
      <c r="BIR20" s="1024"/>
      <c r="BIS20" s="1024"/>
      <c r="BIT20" s="1024"/>
      <c r="BIU20" s="1024"/>
      <c r="BIV20" s="1024"/>
      <c r="BIW20" s="1024"/>
      <c r="BIX20" s="1024"/>
      <c r="BIY20" s="1024"/>
      <c r="BIZ20" s="1024"/>
      <c r="BJA20" s="1024"/>
      <c r="BJB20" s="1024"/>
      <c r="BJC20" s="1024"/>
      <c r="BJD20" s="1024"/>
      <c r="BJE20" s="1024"/>
      <c r="BJF20" s="1024"/>
      <c r="BJG20" s="1024"/>
      <c r="BJH20" s="1024"/>
      <c r="BJI20" s="1024"/>
      <c r="BJJ20" s="1024"/>
      <c r="BJK20" s="1024"/>
      <c r="BJL20" s="1024"/>
      <c r="BJM20" s="1024"/>
      <c r="BJN20" s="1024"/>
      <c r="BJO20" s="1024"/>
      <c r="BJP20" s="1024"/>
      <c r="BJQ20" s="1024"/>
      <c r="BJR20" s="1024"/>
      <c r="BJS20" s="1024"/>
      <c r="BJT20" s="1024"/>
      <c r="BJU20" s="1024"/>
      <c r="BJV20" s="1024"/>
      <c r="BJW20" s="1024"/>
      <c r="BJX20" s="1024"/>
      <c r="BJY20" s="1024"/>
      <c r="BJZ20" s="1024"/>
      <c r="BKA20" s="1024"/>
      <c r="BKB20" s="1024"/>
      <c r="BKC20" s="1024"/>
      <c r="BKD20" s="1024"/>
      <c r="BKE20" s="1024"/>
      <c r="BKF20" s="1024"/>
      <c r="BKG20" s="1024"/>
      <c r="BKH20" s="1024"/>
      <c r="BKI20" s="1024"/>
      <c r="BKJ20" s="1024"/>
      <c r="BKK20" s="1024"/>
      <c r="BKL20" s="1024"/>
      <c r="BKM20" s="1024"/>
      <c r="BKN20" s="1024"/>
      <c r="BKO20" s="1024"/>
      <c r="BKP20" s="1024"/>
      <c r="BKQ20" s="1024"/>
      <c r="BKR20" s="1024"/>
      <c r="BKS20" s="1024"/>
      <c r="BKT20" s="1024"/>
      <c r="BKU20" s="1024"/>
      <c r="BKV20" s="1024"/>
      <c r="BKW20" s="1024"/>
      <c r="BKX20" s="1024"/>
      <c r="BKY20" s="1024"/>
      <c r="BKZ20" s="1024"/>
      <c r="BLA20" s="1024"/>
      <c r="BLB20" s="1024"/>
      <c r="BLC20" s="1024"/>
      <c r="BLD20" s="1024"/>
      <c r="BLE20" s="1024"/>
      <c r="BLF20" s="1024"/>
      <c r="BLG20" s="1024"/>
      <c r="BLH20" s="1024"/>
      <c r="BLI20" s="1024"/>
      <c r="BLJ20" s="1024"/>
      <c r="BLK20" s="1024"/>
      <c r="BLL20" s="1024"/>
      <c r="BLM20" s="1024"/>
      <c r="BLN20" s="1024"/>
      <c r="BLO20" s="1024"/>
      <c r="BLP20" s="1024"/>
      <c r="BLQ20" s="1024"/>
      <c r="BLR20" s="1024"/>
      <c r="BLS20" s="1024"/>
      <c r="BLT20" s="1024"/>
      <c r="BLU20" s="1024"/>
      <c r="BLV20" s="1024"/>
      <c r="BLW20" s="1024"/>
      <c r="BLX20" s="1024"/>
      <c r="BLY20" s="1024"/>
      <c r="BLZ20" s="1024"/>
      <c r="BMA20" s="1024"/>
      <c r="BMB20" s="1024"/>
      <c r="BMC20" s="1024"/>
      <c r="BMD20" s="1024"/>
      <c r="BME20" s="1024"/>
      <c r="BMF20" s="1024"/>
      <c r="BMG20" s="1024"/>
      <c r="BMH20" s="1024"/>
      <c r="BMI20" s="1024"/>
      <c r="BMJ20" s="1024"/>
      <c r="BMK20" s="1024"/>
      <c r="BML20" s="1024"/>
      <c r="BMM20" s="1024"/>
      <c r="BMN20" s="1024"/>
      <c r="BMO20" s="1024"/>
      <c r="BMP20" s="1024"/>
      <c r="BMQ20" s="1024"/>
      <c r="BMR20" s="1024"/>
      <c r="BMS20" s="1024"/>
      <c r="BMT20" s="1024"/>
      <c r="BMU20" s="1024"/>
      <c r="BMV20" s="1024"/>
      <c r="BMW20" s="1024"/>
      <c r="BMX20" s="1024"/>
      <c r="BMY20" s="1024"/>
      <c r="BMZ20" s="1024"/>
      <c r="BNA20" s="1024"/>
      <c r="BNB20" s="1024"/>
      <c r="BNC20" s="1024"/>
      <c r="BND20" s="1024"/>
      <c r="BNE20" s="1024"/>
      <c r="BNF20" s="1024"/>
      <c r="BNG20" s="1024"/>
      <c r="BNH20" s="1024"/>
      <c r="BNI20" s="1024"/>
      <c r="BNJ20" s="1024"/>
      <c r="BNK20" s="1024"/>
      <c r="BNL20" s="1024"/>
      <c r="BNM20" s="1024"/>
      <c r="BNN20" s="1024"/>
      <c r="BNO20" s="1024"/>
      <c r="BNP20" s="1024"/>
      <c r="BNQ20" s="1024"/>
      <c r="BNR20" s="1024"/>
      <c r="BNS20" s="1024"/>
      <c r="BNT20" s="1024"/>
      <c r="BNU20" s="1024"/>
      <c r="BNV20" s="1024"/>
      <c r="BNW20" s="1024"/>
      <c r="BNX20" s="1024"/>
      <c r="BNY20" s="1024"/>
      <c r="BNZ20" s="1024"/>
      <c r="BOA20" s="1024"/>
      <c r="BOB20" s="1024"/>
      <c r="BOC20" s="1024"/>
      <c r="BOD20" s="1024"/>
      <c r="BOE20" s="1024"/>
      <c r="BOF20" s="1024"/>
      <c r="BOG20" s="1024"/>
      <c r="BOH20" s="1024"/>
      <c r="BOI20" s="1024"/>
      <c r="BOJ20" s="1024"/>
      <c r="BOK20" s="1024"/>
      <c r="BOL20" s="1024"/>
      <c r="BOM20" s="1024"/>
      <c r="BON20" s="1024"/>
      <c r="BOO20" s="1024"/>
      <c r="BOP20" s="1024"/>
      <c r="BOQ20" s="1024"/>
      <c r="BOR20" s="1024"/>
      <c r="BOS20" s="1024"/>
      <c r="BOT20" s="1024"/>
      <c r="BOU20" s="1024"/>
      <c r="BOV20" s="1024"/>
      <c r="BOW20" s="1024"/>
      <c r="BOX20" s="1024"/>
      <c r="BOY20" s="1024"/>
      <c r="BOZ20" s="1024"/>
      <c r="BPA20" s="1024"/>
      <c r="BPB20" s="1024"/>
      <c r="BPC20" s="1024"/>
      <c r="BPD20" s="1024"/>
      <c r="BPE20" s="1024"/>
      <c r="BPF20" s="1024"/>
      <c r="BPG20" s="1024"/>
      <c r="BPH20" s="1024"/>
      <c r="BPI20" s="1024"/>
      <c r="BPJ20" s="1024"/>
      <c r="BPK20" s="1024"/>
      <c r="BPL20" s="1024"/>
      <c r="BPM20" s="1024"/>
      <c r="BPN20" s="1024"/>
      <c r="BPO20" s="1024"/>
      <c r="BPP20" s="1024"/>
      <c r="BPQ20" s="1024"/>
      <c r="BPR20" s="1024"/>
      <c r="BPS20" s="1024"/>
      <c r="BPT20" s="1024"/>
      <c r="BPU20" s="1024"/>
      <c r="BPV20" s="1024"/>
      <c r="BPW20" s="1024"/>
      <c r="BPX20" s="1024"/>
      <c r="BPY20" s="1024"/>
      <c r="BPZ20" s="1024"/>
      <c r="BQA20" s="1024"/>
      <c r="BQB20" s="1024"/>
      <c r="BQC20" s="1024"/>
      <c r="BQD20" s="1024"/>
      <c r="BQE20" s="1024"/>
      <c r="BQF20" s="1024"/>
      <c r="BQG20" s="1024"/>
      <c r="BQH20" s="1024"/>
      <c r="BQI20" s="1024"/>
      <c r="BQJ20" s="1024"/>
      <c r="BQK20" s="1024"/>
      <c r="BQL20" s="1024"/>
      <c r="BQM20" s="1024"/>
      <c r="BQN20" s="1024"/>
      <c r="BQO20" s="1024"/>
      <c r="BQP20" s="1024"/>
      <c r="BQQ20" s="1024"/>
      <c r="BQR20" s="1024"/>
      <c r="BQS20" s="1024"/>
      <c r="BQT20" s="1024"/>
      <c r="BQU20" s="1024"/>
      <c r="BQV20" s="1024"/>
      <c r="BQW20" s="1024"/>
      <c r="BQX20" s="1024"/>
      <c r="BQY20" s="1024"/>
      <c r="BQZ20" s="1024"/>
      <c r="BRA20" s="1024"/>
      <c r="BRB20" s="1024"/>
      <c r="BRC20" s="1024"/>
      <c r="BRD20" s="1024"/>
      <c r="BRE20" s="1024"/>
      <c r="BRF20" s="1024"/>
      <c r="BRG20" s="1024"/>
      <c r="BRH20" s="1024"/>
      <c r="BRI20" s="1024"/>
      <c r="BRJ20" s="1024"/>
      <c r="BRK20" s="1024"/>
      <c r="BRL20" s="1024"/>
      <c r="BRM20" s="1024"/>
      <c r="BRN20" s="1024"/>
      <c r="BRO20" s="1024"/>
      <c r="BRP20" s="1024"/>
      <c r="BRQ20" s="1024"/>
      <c r="BRR20" s="1024"/>
      <c r="BRS20" s="1024"/>
      <c r="BRT20" s="1024"/>
      <c r="BRU20" s="1024"/>
      <c r="BRV20" s="1024"/>
      <c r="BRW20" s="1024"/>
      <c r="BRX20" s="1024"/>
      <c r="BRY20" s="1024"/>
      <c r="BRZ20" s="1024"/>
      <c r="BSA20" s="1024"/>
      <c r="BSB20" s="1024"/>
      <c r="BSC20" s="1024"/>
      <c r="BSD20" s="1024"/>
      <c r="BSE20" s="1024"/>
      <c r="BSF20" s="1024"/>
      <c r="BSG20" s="1024"/>
      <c r="BSH20" s="1024"/>
      <c r="BSI20" s="1024"/>
      <c r="BSJ20" s="1024"/>
      <c r="BSK20" s="1024"/>
      <c r="BSL20" s="1024"/>
      <c r="BSM20" s="1024"/>
      <c r="BSN20" s="1024"/>
      <c r="BSO20" s="1024"/>
      <c r="BSP20" s="1024"/>
      <c r="BSQ20" s="1024"/>
      <c r="BSR20" s="1024"/>
      <c r="BSS20" s="1024"/>
      <c r="BST20" s="1024"/>
      <c r="BSU20" s="1024"/>
      <c r="BSV20" s="1024"/>
      <c r="BSW20" s="1024"/>
      <c r="BSX20" s="1024"/>
      <c r="BSY20" s="1024"/>
      <c r="BSZ20" s="1024"/>
      <c r="BTA20" s="1024"/>
      <c r="BTB20" s="1024"/>
      <c r="BTC20" s="1024"/>
      <c r="BTD20" s="1024"/>
      <c r="BTE20" s="1024"/>
      <c r="BTF20" s="1024"/>
      <c r="BTG20" s="1024"/>
      <c r="BTH20" s="1024"/>
      <c r="BTI20" s="1024"/>
      <c r="BTJ20" s="1024"/>
      <c r="BTK20" s="1024"/>
      <c r="BTL20" s="1024"/>
      <c r="BTM20" s="1024"/>
      <c r="BTN20" s="1024"/>
      <c r="BTO20" s="1024"/>
      <c r="BTP20" s="1024"/>
      <c r="BTQ20" s="1024"/>
      <c r="BTR20" s="1024"/>
      <c r="BTS20" s="1024"/>
      <c r="BTT20" s="1024"/>
      <c r="BTU20" s="1024"/>
      <c r="BTV20" s="1024"/>
      <c r="BTW20" s="1024"/>
      <c r="BTX20" s="1024"/>
      <c r="BTY20" s="1024"/>
      <c r="BTZ20" s="1024"/>
      <c r="BUA20" s="1024"/>
      <c r="BUB20" s="1024"/>
      <c r="BUC20" s="1024"/>
      <c r="BUD20" s="1024"/>
      <c r="BUE20" s="1024"/>
      <c r="BUF20" s="1024"/>
      <c r="BUG20" s="1024"/>
      <c r="BUH20" s="1024"/>
      <c r="BUI20" s="1024"/>
      <c r="BUJ20" s="1024"/>
      <c r="BUK20" s="1024"/>
      <c r="BUL20" s="1024"/>
      <c r="BUM20" s="1024"/>
      <c r="BUN20" s="1024"/>
      <c r="BUO20" s="1024"/>
      <c r="BUP20" s="1024"/>
      <c r="BUQ20" s="1024"/>
      <c r="BUR20" s="1024"/>
      <c r="BUS20" s="1024"/>
      <c r="BUT20" s="1024"/>
      <c r="BUU20" s="1024"/>
      <c r="BUV20" s="1024"/>
      <c r="BUW20" s="1024"/>
      <c r="BUX20" s="1024"/>
      <c r="BUY20" s="1024"/>
      <c r="BUZ20" s="1024"/>
      <c r="BVA20" s="1024"/>
      <c r="BVB20" s="1024"/>
      <c r="BVC20" s="1024"/>
      <c r="BVD20" s="1024"/>
      <c r="BVE20" s="1024"/>
      <c r="BVF20" s="1024"/>
      <c r="BVG20" s="1024"/>
      <c r="BVH20" s="1024"/>
      <c r="BVI20" s="1024"/>
      <c r="BVJ20" s="1024"/>
      <c r="BVK20" s="1024"/>
      <c r="BVL20" s="1024"/>
      <c r="BVM20" s="1024"/>
      <c r="BVN20" s="1024"/>
      <c r="BVO20" s="1024"/>
      <c r="BVP20" s="1024"/>
      <c r="BVQ20" s="1024"/>
      <c r="BVR20" s="1024"/>
      <c r="BVS20" s="1024"/>
      <c r="BVT20" s="1024"/>
      <c r="BVU20" s="1024"/>
      <c r="BVV20" s="1024"/>
      <c r="BVW20" s="1024"/>
      <c r="BVX20" s="1024"/>
      <c r="BVY20" s="1024"/>
      <c r="BVZ20" s="1024"/>
      <c r="BWA20" s="1024"/>
      <c r="BWB20" s="1024"/>
      <c r="BWC20" s="1024"/>
      <c r="BWD20" s="1024"/>
      <c r="BWE20" s="1024"/>
      <c r="BWF20" s="1024"/>
      <c r="BWG20" s="1024"/>
      <c r="BWH20" s="1024"/>
      <c r="BWI20" s="1024"/>
      <c r="BWJ20" s="1024"/>
      <c r="BWK20" s="1024"/>
      <c r="BWL20" s="1024"/>
      <c r="BWM20" s="1024"/>
      <c r="BWN20" s="1024"/>
      <c r="BWO20" s="1024"/>
      <c r="BWP20" s="1024"/>
      <c r="BWQ20" s="1024"/>
      <c r="BWR20" s="1024"/>
      <c r="BWS20" s="1024"/>
      <c r="BWT20" s="1024"/>
      <c r="BWU20" s="1024"/>
      <c r="BWV20" s="1024"/>
      <c r="BWW20" s="1024"/>
      <c r="BWX20" s="1024"/>
      <c r="BWY20" s="1024"/>
      <c r="BWZ20" s="1024"/>
      <c r="BXA20" s="1024"/>
      <c r="BXB20" s="1024"/>
      <c r="BXC20" s="1024"/>
      <c r="BXD20" s="1024"/>
      <c r="BXE20" s="1024"/>
      <c r="BXF20" s="1024"/>
      <c r="BXG20" s="1024"/>
      <c r="BXH20" s="1024"/>
      <c r="BXI20" s="1024"/>
      <c r="BXJ20" s="1024"/>
      <c r="BXK20" s="1024"/>
      <c r="BXL20" s="1024"/>
      <c r="BXM20" s="1024"/>
      <c r="BXN20" s="1024"/>
      <c r="BXO20" s="1024"/>
      <c r="BXP20" s="1024"/>
      <c r="BXQ20" s="1024"/>
      <c r="BXR20" s="1024"/>
      <c r="BXS20" s="1024"/>
      <c r="BXT20" s="1024"/>
      <c r="BXU20" s="1024"/>
      <c r="BXV20" s="1024"/>
      <c r="BXW20" s="1024"/>
      <c r="BXX20" s="1024"/>
      <c r="BXY20" s="1024"/>
      <c r="BXZ20" s="1024"/>
      <c r="BYA20" s="1024"/>
      <c r="BYB20" s="1024"/>
      <c r="BYC20" s="1024"/>
      <c r="BYD20" s="1024"/>
      <c r="BYE20" s="1024"/>
      <c r="BYF20" s="1024"/>
      <c r="BYG20" s="1024"/>
      <c r="BYH20" s="1024"/>
      <c r="BYI20" s="1024"/>
      <c r="BYJ20" s="1024"/>
      <c r="BYK20" s="1024"/>
      <c r="BYL20" s="1024"/>
      <c r="BYM20" s="1024"/>
      <c r="BYN20" s="1024"/>
      <c r="BYO20" s="1024"/>
      <c r="BYP20" s="1024"/>
      <c r="BYQ20" s="1024"/>
      <c r="BYR20" s="1024"/>
      <c r="BYS20" s="1024"/>
      <c r="BYT20" s="1024"/>
      <c r="BYU20" s="1024"/>
      <c r="BYV20" s="1024"/>
      <c r="BYW20" s="1024"/>
      <c r="BYX20" s="1024"/>
      <c r="BYY20" s="1024"/>
      <c r="BYZ20" s="1024"/>
      <c r="BZA20" s="1024"/>
      <c r="BZB20" s="1024"/>
      <c r="BZC20" s="1024"/>
      <c r="BZD20" s="1024"/>
      <c r="BZE20" s="1024"/>
      <c r="BZF20" s="1024"/>
      <c r="BZG20" s="1024"/>
      <c r="BZH20" s="1024"/>
      <c r="BZI20" s="1024"/>
      <c r="BZJ20" s="1024"/>
      <c r="BZK20" s="1024"/>
      <c r="BZL20" s="1024"/>
      <c r="BZM20" s="1024"/>
      <c r="BZN20" s="1024"/>
      <c r="BZO20" s="1024"/>
      <c r="BZP20" s="1024"/>
      <c r="BZQ20" s="1024"/>
      <c r="BZR20" s="1024"/>
      <c r="BZS20" s="1024"/>
      <c r="BZT20" s="1024"/>
      <c r="BZU20" s="1024"/>
      <c r="BZV20" s="1024"/>
      <c r="BZW20" s="1024"/>
      <c r="BZX20" s="1024"/>
      <c r="BZY20" s="1024"/>
      <c r="BZZ20" s="1024"/>
      <c r="CAA20" s="1024"/>
      <c r="CAB20" s="1024"/>
      <c r="CAC20" s="1024"/>
      <c r="CAD20" s="1024"/>
      <c r="CAE20" s="1024"/>
      <c r="CAF20" s="1024"/>
      <c r="CAG20" s="1024"/>
      <c r="CAH20" s="1024"/>
      <c r="CAI20" s="1024"/>
      <c r="CAJ20" s="1024"/>
      <c r="CAK20" s="1024"/>
      <c r="CAL20" s="1024"/>
      <c r="CAM20" s="1024"/>
      <c r="CAN20" s="1024"/>
      <c r="CAO20" s="1024"/>
      <c r="CAP20" s="1024"/>
      <c r="CAQ20" s="1024"/>
      <c r="CAR20" s="1024"/>
      <c r="CAS20" s="1024"/>
      <c r="CAT20" s="1024"/>
      <c r="CAU20" s="1024"/>
      <c r="CAV20" s="1024"/>
      <c r="CAW20" s="1024"/>
      <c r="CAX20" s="1024"/>
      <c r="CAY20" s="1024"/>
      <c r="CAZ20" s="1024"/>
      <c r="CBA20" s="1024"/>
      <c r="CBB20" s="1024"/>
      <c r="CBC20" s="1024"/>
      <c r="CBD20" s="1024"/>
      <c r="CBE20" s="1024"/>
      <c r="CBF20" s="1024"/>
      <c r="CBG20" s="1024"/>
      <c r="CBH20" s="1024"/>
      <c r="CBI20" s="1024"/>
      <c r="CBJ20" s="1024"/>
      <c r="CBK20" s="1024"/>
      <c r="CBL20" s="1024"/>
      <c r="CBM20" s="1024"/>
      <c r="CBN20" s="1024"/>
      <c r="CBO20" s="1024"/>
      <c r="CBP20" s="1024"/>
      <c r="CBQ20" s="1024"/>
      <c r="CBR20" s="1024"/>
      <c r="CBS20" s="1024"/>
      <c r="CBT20" s="1024"/>
      <c r="CBU20" s="1024"/>
      <c r="CBV20" s="1024"/>
      <c r="CBW20" s="1024"/>
      <c r="CBX20" s="1024"/>
      <c r="CBY20" s="1024"/>
      <c r="CBZ20" s="1024"/>
      <c r="CCA20" s="1024"/>
      <c r="CCB20" s="1024"/>
      <c r="CCC20" s="1024"/>
      <c r="CCD20" s="1024"/>
      <c r="CCE20" s="1024"/>
      <c r="CCF20" s="1024"/>
      <c r="CCG20" s="1024"/>
      <c r="CCH20" s="1024"/>
      <c r="CCI20" s="1024"/>
      <c r="CCJ20" s="1024"/>
      <c r="CCK20" s="1024"/>
      <c r="CCL20" s="1024"/>
      <c r="CCM20" s="1024"/>
      <c r="CCN20" s="1024"/>
      <c r="CCO20" s="1024"/>
      <c r="CCP20" s="1024"/>
      <c r="CCQ20" s="1024"/>
      <c r="CCR20" s="1024"/>
      <c r="CCS20" s="1024"/>
      <c r="CCT20" s="1024"/>
      <c r="CCU20" s="1024"/>
      <c r="CCV20" s="1024"/>
      <c r="CCW20" s="1024"/>
      <c r="CCX20" s="1024"/>
      <c r="CCY20" s="1024"/>
      <c r="CCZ20" s="1024"/>
      <c r="CDA20" s="1024"/>
      <c r="CDB20" s="1024"/>
      <c r="CDC20" s="1024"/>
      <c r="CDD20" s="1024"/>
      <c r="CDE20" s="1024"/>
      <c r="CDF20" s="1024"/>
      <c r="CDG20" s="1024"/>
      <c r="CDH20" s="1024"/>
      <c r="CDI20" s="1024"/>
      <c r="CDJ20" s="1024"/>
      <c r="CDK20" s="1024"/>
      <c r="CDL20" s="1024"/>
      <c r="CDM20" s="1024"/>
      <c r="CDN20" s="1024"/>
      <c r="CDO20" s="1024"/>
      <c r="CDP20" s="1024"/>
      <c r="CDQ20" s="1024"/>
      <c r="CDR20" s="1024"/>
      <c r="CDS20" s="1024"/>
      <c r="CDT20" s="1024"/>
      <c r="CDU20" s="1024"/>
      <c r="CDV20" s="1024"/>
      <c r="CDW20" s="1024"/>
      <c r="CDX20" s="1024"/>
      <c r="CDY20" s="1024"/>
      <c r="CDZ20" s="1024"/>
      <c r="CEA20" s="1024"/>
      <c r="CEB20" s="1024"/>
      <c r="CEC20" s="1024"/>
      <c r="CED20" s="1024"/>
      <c r="CEE20" s="1024"/>
      <c r="CEF20" s="1024"/>
      <c r="CEG20" s="1024"/>
      <c r="CEH20" s="1024"/>
      <c r="CEI20" s="1024"/>
      <c r="CEJ20" s="1024"/>
      <c r="CEK20" s="1024"/>
      <c r="CEL20" s="1024"/>
      <c r="CEM20" s="1024"/>
      <c r="CEN20" s="1024"/>
      <c r="CEO20" s="1024"/>
      <c r="CEP20" s="1024"/>
      <c r="CEQ20" s="1024"/>
      <c r="CER20" s="1024"/>
      <c r="CES20" s="1024"/>
      <c r="CET20" s="1024"/>
      <c r="CEU20" s="1024"/>
      <c r="CEV20" s="1024"/>
      <c r="CEW20" s="1024"/>
      <c r="CEX20" s="1024"/>
      <c r="CEY20" s="1024"/>
      <c r="CEZ20" s="1024"/>
      <c r="CFA20" s="1024"/>
      <c r="CFB20" s="1024"/>
      <c r="CFC20" s="1024"/>
      <c r="CFD20" s="1024"/>
      <c r="CFE20" s="1024"/>
      <c r="CFF20" s="1024"/>
      <c r="CFG20" s="1024"/>
      <c r="CFH20" s="1024"/>
      <c r="CFI20" s="1024"/>
      <c r="CFJ20" s="1024"/>
      <c r="CFK20" s="1024"/>
      <c r="CFL20" s="1024"/>
      <c r="CFM20" s="1024"/>
      <c r="CFN20" s="1024"/>
      <c r="CFO20" s="1024"/>
      <c r="CFP20" s="1024"/>
      <c r="CFQ20" s="1024"/>
      <c r="CFR20" s="1024"/>
      <c r="CFS20" s="1024"/>
      <c r="CFT20" s="1024"/>
      <c r="CFU20" s="1024"/>
      <c r="CFV20" s="1024"/>
      <c r="CFW20" s="1024"/>
      <c r="CFX20" s="1024"/>
      <c r="CFY20" s="1024"/>
      <c r="CFZ20" s="1024"/>
      <c r="CGA20" s="1024"/>
      <c r="CGB20" s="1024"/>
      <c r="CGC20" s="1024"/>
      <c r="CGD20" s="1024"/>
      <c r="CGE20" s="1024"/>
      <c r="CGF20" s="1024"/>
      <c r="CGG20" s="1024"/>
      <c r="CGH20" s="1024"/>
      <c r="CGI20" s="1024"/>
      <c r="CGJ20" s="1024"/>
      <c r="CGK20" s="1024"/>
      <c r="CGL20" s="1024"/>
      <c r="CGM20" s="1024"/>
      <c r="CGN20" s="1024"/>
      <c r="CGO20" s="1024"/>
      <c r="CGP20" s="1024"/>
      <c r="CGQ20" s="1024"/>
      <c r="CGR20" s="1024"/>
      <c r="CGS20" s="1024"/>
      <c r="CGT20" s="1024"/>
      <c r="CGU20" s="1024"/>
      <c r="CGV20" s="1024"/>
      <c r="CGW20" s="1024"/>
      <c r="CGX20" s="1024"/>
      <c r="CGY20" s="1024"/>
      <c r="CGZ20" s="1024"/>
      <c r="CHA20" s="1024"/>
      <c r="CHB20" s="1024"/>
      <c r="CHC20" s="1024"/>
      <c r="CHD20" s="1024"/>
      <c r="CHE20" s="1024"/>
      <c r="CHF20" s="1024"/>
      <c r="CHG20" s="1024"/>
      <c r="CHH20" s="1024"/>
      <c r="CHI20" s="1024"/>
      <c r="CHJ20" s="1024"/>
      <c r="CHK20" s="1024"/>
      <c r="CHL20" s="1024"/>
      <c r="CHM20" s="1024"/>
      <c r="CHN20" s="1024"/>
      <c r="CHO20" s="1024"/>
      <c r="CHP20" s="1024"/>
      <c r="CHQ20" s="1024"/>
      <c r="CHR20" s="1024"/>
      <c r="CHS20" s="1024"/>
      <c r="CHT20" s="1024"/>
      <c r="CHU20" s="1024"/>
      <c r="CHV20" s="1024"/>
      <c r="CHW20" s="1024"/>
      <c r="CHX20" s="1024"/>
      <c r="CHY20" s="1024"/>
      <c r="CHZ20" s="1024"/>
      <c r="CIA20" s="1024"/>
      <c r="CIB20" s="1024"/>
      <c r="CIC20" s="1024"/>
      <c r="CID20" s="1024"/>
      <c r="CIE20" s="1024"/>
      <c r="CIF20" s="1024"/>
      <c r="CIG20" s="1024"/>
      <c r="CIH20" s="1024"/>
      <c r="CII20" s="1024"/>
      <c r="CIJ20" s="1024"/>
      <c r="CIK20" s="1024"/>
      <c r="CIL20" s="1024"/>
      <c r="CIM20" s="1024"/>
      <c r="CIN20" s="1024"/>
      <c r="CIO20" s="1024"/>
      <c r="CIP20" s="1024"/>
      <c r="CIQ20" s="1024"/>
      <c r="CIR20" s="1024"/>
      <c r="CIS20" s="1024"/>
      <c r="CIT20" s="1024"/>
      <c r="CIU20" s="1024"/>
      <c r="CIV20" s="1024"/>
      <c r="CIW20" s="1024"/>
      <c r="CIX20" s="1024"/>
      <c r="CIY20" s="1024"/>
      <c r="CIZ20" s="1024"/>
      <c r="CJA20" s="1024"/>
      <c r="CJB20" s="1024"/>
      <c r="CJC20" s="1024"/>
      <c r="CJD20" s="1024"/>
      <c r="CJE20" s="1024"/>
      <c r="CJF20" s="1024"/>
      <c r="CJG20" s="1024"/>
      <c r="CJH20" s="1024"/>
      <c r="CJI20" s="1024"/>
      <c r="CJJ20" s="1024"/>
      <c r="CJK20" s="1024"/>
      <c r="CJL20" s="1024"/>
      <c r="CJM20" s="1024"/>
      <c r="CJN20" s="1024"/>
      <c r="CJO20" s="1024"/>
      <c r="CJP20" s="1024"/>
      <c r="CJQ20" s="1024"/>
      <c r="CJR20" s="1024"/>
      <c r="CJS20" s="1024"/>
      <c r="CJT20" s="1024"/>
      <c r="CJU20" s="1024"/>
      <c r="CJV20" s="1024"/>
      <c r="CJW20" s="1024"/>
      <c r="CJX20" s="1024"/>
      <c r="CJY20" s="1024"/>
      <c r="CJZ20" s="1024"/>
      <c r="CKA20" s="1024"/>
      <c r="CKB20" s="1024"/>
      <c r="CKC20" s="1024"/>
      <c r="CKD20" s="1024"/>
      <c r="CKE20" s="1024"/>
      <c r="CKF20" s="1024"/>
      <c r="CKG20" s="1024"/>
      <c r="CKH20" s="1024"/>
      <c r="CKI20" s="1024"/>
      <c r="CKJ20" s="1024"/>
      <c r="CKK20" s="1024"/>
      <c r="CKL20" s="1024"/>
      <c r="CKM20" s="1024"/>
      <c r="CKN20" s="1024"/>
      <c r="CKO20" s="1024"/>
      <c r="CKP20" s="1024"/>
      <c r="CKQ20" s="1024"/>
      <c r="CKR20" s="1024"/>
      <c r="CKS20" s="1024"/>
      <c r="CKT20" s="1024"/>
      <c r="CKU20" s="1024"/>
      <c r="CKV20" s="1024"/>
      <c r="CKW20" s="1024"/>
      <c r="CKX20" s="1024"/>
      <c r="CKY20" s="1024"/>
      <c r="CKZ20" s="1024"/>
      <c r="CLA20" s="1024"/>
      <c r="CLB20" s="1024"/>
      <c r="CLC20" s="1024"/>
      <c r="CLD20" s="1024"/>
      <c r="CLE20" s="1024"/>
      <c r="CLF20" s="1024"/>
      <c r="CLG20" s="1024"/>
      <c r="CLH20" s="1024"/>
      <c r="CLI20" s="1024"/>
      <c r="CLJ20" s="1024"/>
      <c r="CLK20" s="1024"/>
      <c r="CLL20" s="1024"/>
      <c r="CLM20" s="1024"/>
      <c r="CLN20" s="1024"/>
      <c r="CLO20" s="1024"/>
      <c r="CLP20" s="1024"/>
      <c r="CLQ20" s="1024"/>
      <c r="CLR20" s="1024"/>
      <c r="CLS20" s="1024"/>
      <c r="CLT20" s="1024"/>
      <c r="CLU20" s="1024"/>
      <c r="CLV20" s="1024"/>
      <c r="CLW20" s="1024"/>
      <c r="CLX20" s="1024"/>
      <c r="CLY20" s="1024"/>
      <c r="CLZ20" s="1024"/>
      <c r="CMA20" s="1024"/>
      <c r="CMB20" s="1024"/>
      <c r="CMC20" s="1024"/>
      <c r="CMD20" s="1024"/>
      <c r="CME20" s="1024"/>
      <c r="CMF20" s="1024"/>
      <c r="CMG20" s="1024"/>
      <c r="CMH20" s="1024"/>
      <c r="CMI20" s="1024"/>
      <c r="CMJ20" s="1024"/>
      <c r="CMK20" s="1024"/>
      <c r="CML20" s="1024"/>
      <c r="CMM20" s="1024"/>
      <c r="CMN20" s="1024"/>
      <c r="CMO20" s="1024"/>
      <c r="CMP20" s="1024"/>
      <c r="CMQ20" s="1024"/>
      <c r="CMR20" s="1024"/>
      <c r="CMS20" s="1024"/>
      <c r="CMT20" s="1024"/>
      <c r="CMU20" s="1024"/>
      <c r="CMV20" s="1024"/>
      <c r="CMW20" s="1024"/>
      <c r="CMX20" s="1024"/>
      <c r="CMY20" s="1024"/>
      <c r="CMZ20" s="1024"/>
      <c r="CNA20" s="1024"/>
      <c r="CNB20" s="1024"/>
      <c r="CNC20" s="1024"/>
      <c r="CND20" s="1024"/>
      <c r="CNE20" s="1024"/>
      <c r="CNF20" s="1024"/>
      <c r="CNG20" s="1024"/>
      <c r="CNH20" s="1024"/>
      <c r="CNI20" s="1024"/>
      <c r="CNJ20" s="1024"/>
      <c r="CNK20" s="1024"/>
      <c r="CNL20" s="1024"/>
      <c r="CNM20" s="1024"/>
      <c r="CNN20" s="1024"/>
      <c r="CNO20" s="1024"/>
      <c r="CNP20" s="1024"/>
      <c r="CNQ20" s="1024"/>
      <c r="CNR20" s="1024"/>
      <c r="CNS20" s="1024"/>
      <c r="CNT20" s="1024"/>
      <c r="CNU20" s="1024"/>
      <c r="CNV20" s="1024"/>
      <c r="CNW20" s="1024"/>
      <c r="CNX20" s="1024"/>
      <c r="CNY20" s="1024"/>
      <c r="CNZ20" s="1024"/>
      <c r="COA20" s="1024"/>
      <c r="COB20" s="1024"/>
      <c r="COC20" s="1024"/>
      <c r="COD20" s="1024"/>
      <c r="COE20" s="1024"/>
      <c r="COF20" s="1024"/>
      <c r="COG20" s="1024"/>
      <c r="COH20" s="1024"/>
      <c r="COI20" s="1024"/>
      <c r="COJ20" s="1024"/>
      <c r="COK20" s="1024"/>
      <c r="COL20" s="1024"/>
      <c r="COM20" s="1024"/>
      <c r="CON20" s="1024"/>
      <c r="COO20" s="1024"/>
      <c r="COP20" s="1024"/>
      <c r="COQ20" s="1024"/>
      <c r="COR20" s="1024"/>
      <c r="COS20" s="1024"/>
      <c r="COT20" s="1024"/>
      <c r="COU20" s="1024"/>
      <c r="COV20" s="1024"/>
      <c r="COW20" s="1024"/>
      <c r="COX20" s="1024"/>
      <c r="COY20" s="1024"/>
      <c r="COZ20" s="1024"/>
      <c r="CPA20" s="1024"/>
      <c r="CPB20" s="1024"/>
      <c r="CPC20" s="1024"/>
      <c r="CPD20" s="1024"/>
      <c r="CPE20" s="1024"/>
      <c r="CPF20" s="1024"/>
      <c r="CPG20" s="1024"/>
      <c r="CPH20" s="1024"/>
      <c r="CPI20" s="1024"/>
      <c r="CPJ20" s="1024"/>
      <c r="CPK20" s="1024"/>
      <c r="CPL20" s="1024"/>
      <c r="CPM20" s="1024"/>
      <c r="CPN20" s="1024"/>
      <c r="CPO20" s="1024"/>
      <c r="CPP20" s="1024"/>
      <c r="CPQ20" s="1024"/>
      <c r="CPR20" s="1024"/>
      <c r="CPS20" s="1024"/>
      <c r="CPT20" s="1024"/>
      <c r="CPU20" s="1024"/>
      <c r="CPV20" s="1024"/>
      <c r="CPW20" s="1024"/>
      <c r="CPX20" s="1024"/>
      <c r="CPY20" s="1024"/>
      <c r="CPZ20" s="1024"/>
      <c r="CQA20" s="1024"/>
      <c r="CQB20" s="1024"/>
      <c r="CQC20" s="1024"/>
      <c r="CQD20" s="1024"/>
      <c r="CQE20" s="1024"/>
      <c r="CQF20" s="1024"/>
      <c r="CQG20" s="1024"/>
      <c r="CQH20" s="1024"/>
      <c r="CQI20" s="1024"/>
      <c r="CQJ20" s="1024"/>
      <c r="CQK20" s="1024"/>
      <c r="CQL20" s="1024"/>
      <c r="CQM20" s="1024"/>
      <c r="CQN20" s="1024"/>
      <c r="CQO20" s="1024"/>
      <c r="CQP20" s="1024"/>
      <c r="CQQ20" s="1024"/>
      <c r="CQR20" s="1024"/>
      <c r="CQS20" s="1024"/>
      <c r="CQT20" s="1024"/>
      <c r="CQU20" s="1024"/>
      <c r="CQV20" s="1024"/>
      <c r="CQW20" s="1024"/>
      <c r="CQX20" s="1024"/>
      <c r="CQY20" s="1024"/>
      <c r="CQZ20" s="1024"/>
      <c r="CRA20" s="1024"/>
      <c r="CRB20" s="1024"/>
      <c r="CRC20" s="1024"/>
      <c r="CRD20" s="1024"/>
      <c r="CRE20" s="1024"/>
      <c r="CRF20" s="1024"/>
      <c r="CRG20" s="1024"/>
      <c r="CRH20" s="1024"/>
      <c r="CRI20" s="1024"/>
      <c r="CRJ20" s="1024"/>
      <c r="CRK20" s="1024"/>
      <c r="CRL20" s="1024"/>
      <c r="CRM20" s="1024"/>
      <c r="CRN20" s="1024"/>
      <c r="CRO20" s="1024"/>
      <c r="CRP20" s="1024"/>
      <c r="CRQ20" s="1024"/>
      <c r="CRR20" s="1024"/>
      <c r="CRS20" s="1024"/>
      <c r="CRT20" s="1024"/>
      <c r="CRU20" s="1024"/>
      <c r="CRV20" s="1024"/>
      <c r="CRW20" s="1024"/>
      <c r="CRX20" s="1024"/>
      <c r="CRY20" s="1024"/>
      <c r="CRZ20" s="1024"/>
      <c r="CSA20" s="1024"/>
      <c r="CSB20" s="1024"/>
      <c r="CSC20" s="1024"/>
      <c r="CSD20" s="1024"/>
      <c r="CSE20" s="1024"/>
      <c r="CSF20" s="1024"/>
      <c r="CSG20" s="1024"/>
      <c r="CSH20" s="1024"/>
      <c r="CSI20" s="1024"/>
      <c r="CSJ20" s="1024"/>
      <c r="CSK20" s="1024"/>
      <c r="CSL20" s="1024"/>
      <c r="CSM20" s="1024"/>
      <c r="CSN20" s="1024"/>
      <c r="CSO20" s="1024"/>
      <c r="CSP20" s="1024"/>
      <c r="CSQ20" s="1024"/>
      <c r="CSR20" s="1024"/>
      <c r="CSS20" s="1024"/>
      <c r="CST20" s="1024"/>
      <c r="CSU20" s="1024"/>
      <c r="CSV20" s="1024"/>
      <c r="CSW20" s="1024"/>
      <c r="CSX20" s="1024"/>
      <c r="CSY20" s="1024"/>
      <c r="CSZ20" s="1024"/>
      <c r="CTA20" s="1024"/>
      <c r="CTB20" s="1024"/>
      <c r="CTC20" s="1024"/>
      <c r="CTD20" s="1024"/>
      <c r="CTE20" s="1024"/>
      <c r="CTF20" s="1024"/>
      <c r="CTG20" s="1024"/>
      <c r="CTH20" s="1024"/>
      <c r="CTI20" s="1024"/>
      <c r="CTJ20" s="1024"/>
      <c r="CTK20" s="1024"/>
      <c r="CTL20" s="1024"/>
      <c r="CTM20" s="1024"/>
      <c r="CTN20" s="1024"/>
      <c r="CTO20" s="1024"/>
      <c r="CTP20" s="1024"/>
      <c r="CTQ20" s="1024"/>
      <c r="CTR20" s="1024"/>
      <c r="CTS20" s="1024"/>
      <c r="CTT20" s="1024"/>
      <c r="CTU20" s="1024"/>
      <c r="CTV20" s="1024"/>
      <c r="CTW20" s="1024"/>
      <c r="CTX20" s="1024"/>
      <c r="CTY20" s="1024"/>
      <c r="CTZ20" s="1024"/>
      <c r="CUA20" s="1024"/>
      <c r="CUB20" s="1024"/>
      <c r="CUC20" s="1024"/>
      <c r="CUD20" s="1024"/>
      <c r="CUE20" s="1024"/>
      <c r="CUF20" s="1024"/>
      <c r="CUG20" s="1024"/>
      <c r="CUH20" s="1024"/>
      <c r="CUI20" s="1024"/>
      <c r="CUJ20" s="1024"/>
      <c r="CUK20" s="1024"/>
      <c r="CUL20" s="1024"/>
      <c r="CUM20" s="1024"/>
      <c r="CUN20" s="1024"/>
      <c r="CUO20" s="1024"/>
      <c r="CUP20" s="1024"/>
      <c r="CUQ20" s="1024"/>
      <c r="CUR20" s="1024"/>
      <c r="CUS20" s="1024"/>
      <c r="CUT20" s="1024"/>
      <c r="CUU20" s="1024"/>
      <c r="CUV20" s="1024"/>
      <c r="CUW20" s="1024"/>
      <c r="CUX20" s="1024"/>
      <c r="CUY20" s="1024"/>
      <c r="CUZ20" s="1024"/>
      <c r="CVA20" s="1024"/>
      <c r="CVB20" s="1024"/>
      <c r="CVC20" s="1024"/>
      <c r="CVD20" s="1024"/>
      <c r="CVE20" s="1024"/>
      <c r="CVF20" s="1024"/>
      <c r="CVG20" s="1024"/>
      <c r="CVH20" s="1024"/>
      <c r="CVI20" s="1024"/>
      <c r="CVJ20" s="1024"/>
      <c r="CVK20" s="1024"/>
      <c r="CVL20" s="1024"/>
      <c r="CVM20" s="1024"/>
      <c r="CVN20" s="1024"/>
      <c r="CVO20" s="1024"/>
      <c r="CVP20" s="1024"/>
      <c r="CVQ20" s="1024"/>
      <c r="CVR20" s="1024"/>
      <c r="CVS20" s="1024"/>
      <c r="CVT20" s="1024"/>
      <c r="CVU20" s="1024"/>
      <c r="CVV20" s="1024"/>
      <c r="CVW20" s="1024"/>
      <c r="CVX20" s="1024"/>
      <c r="CVY20" s="1024"/>
      <c r="CVZ20" s="1024"/>
      <c r="CWA20" s="1024"/>
      <c r="CWB20" s="1024"/>
      <c r="CWC20" s="1024"/>
      <c r="CWD20" s="1024"/>
      <c r="CWE20" s="1024"/>
      <c r="CWF20" s="1024"/>
      <c r="CWG20" s="1024"/>
      <c r="CWH20" s="1024"/>
      <c r="CWI20" s="1024"/>
      <c r="CWJ20" s="1024"/>
      <c r="CWK20" s="1024"/>
      <c r="CWL20" s="1024"/>
      <c r="CWM20" s="1024"/>
      <c r="CWN20" s="1024"/>
      <c r="CWO20" s="1024"/>
      <c r="CWP20" s="1024"/>
      <c r="CWQ20" s="1024"/>
      <c r="CWR20" s="1024"/>
      <c r="CWS20" s="1024"/>
      <c r="CWT20" s="1024"/>
      <c r="CWU20" s="1024"/>
      <c r="CWV20" s="1024"/>
      <c r="CWW20" s="1024"/>
      <c r="CWX20" s="1024"/>
      <c r="CWY20" s="1024"/>
      <c r="CWZ20" s="1024"/>
      <c r="CXA20" s="1024"/>
      <c r="CXB20" s="1024"/>
      <c r="CXC20" s="1024"/>
      <c r="CXD20" s="1024"/>
      <c r="CXE20" s="1024"/>
      <c r="CXF20" s="1024"/>
      <c r="CXG20" s="1024"/>
      <c r="CXH20" s="1024"/>
      <c r="CXI20" s="1024"/>
      <c r="CXJ20" s="1024"/>
      <c r="CXK20" s="1024"/>
      <c r="CXL20" s="1024"/>
      <c r="CXM20" s="1024"/>
      <c r="CXN20" s="1024"/>
      <c r="CXO20" s="1024"/>
      <c r="CXP20" s="1024"/>
      <c r="CXQ20" s="1024"/>
      <c r="CXR20" s="1024"/>
      <c r="CXS20" s="1024"/>
      <c r="CXT20" s="1024"/>
      <c r="CXU20" s="1024"/>
      <c r="CXV20" s="1024"/>
      <c r="CXW20" s="1024"/>
      <c r="CXX20" s="1024"/>
      <c r="CXY20" s="1024"/>
      <c r="CXZ20" s="1024"/>
      <c r="CYA20" s="1024"/>
      <c r="CYB20" s="1024"/>
      <c r="CYC20" s="1024"/>
      <c r="CYD20" s="1024"/>
      <c r="CYE20" s="1024"/>
      <c r="CYF20" s="1024"/>
      <c r="CYG20" s="1024"/>
      <c r="CYH20" s="1024"/>
      <c r="CYI20" s="1024"/>
      <c r="CYJ20" s="1024"/>
      <c r="CYK20" s="1024"/>
      <c r="CYL20" s="1024"/>
      <c r="CYM20" s="1024"/>
      <c r="CYN20" s="1024"/>
      <c r="CYO20" s="1024"/>
      <c r="CYP20" s="1024"/>
      <c r="CYQ20" s="1024"/>
      <c r="CYR20" s="1024"/>
      <c r="CYS20" s="1024"/>
      <c r="CYT20" s="1024"/>
      <c r="CYU20" s="1024"/>
      <c r="CYV20" s="1024"/>
      <c r="CYW20" s="1024"/>
      <c r="CYX20" s="1024"/>
      <c r="CYY20" s="1024"/>
      <c r="CYZ20" s="1024"/>
      <c r="CZA20" s="1024"/>
      <c r="CZB20" s="1024"/>
      <c r="CZC20" s="1024"/>
      <c r="CZD20" s="1024"/>
      <c r="CZE20" s="1024"/>
      <c r="CZF20" s="1024"/>
      <c r="CZG20" s="1024"/>
      <c r="CZH20" s="1024"/>
      <c r="CZI20" s="1024"/>
      <c r="CZJ20" s="1024"/>
      <c r="CZK20" s="1024"/>
      <c r="CZL20" s="1024"/>
      <c r="CZM20" s="1024"/>
      <c r="CZN20" s="1024"/>
      <c r="CZO20" s="1024"/>
      <c r="CZP20" s="1024"/>
      <c r="CZQ20" s="1024"/>
      <c r="CZR20" s="1024"/>
      <c r="CZS20" s="1024"/>
      <c r="CZT20" s="1024"/>
      <c r="CZU20" s="1024"/>
      <c r="CZV20" s="1024"/>
      <c r="CZW20" s="1024"/>
      <c r="CZX20" s="1024"/>
      <c r="CZY20" s="1024"/>
      <c r="CZZ20" s="1024"/>
      <c r="DAA20" s="1024"/>
      <c r="DAB20" s="1024"/>
      <c r="DAC20" s="1024"/>
      <c r="DAD20" s="1024"/>
      <c r="DAE20" s="1024"/>
      <c r="DAF20" s="1024"/>
      <c r="DAG20" s="1024"/>
      <c r="DAH20" s="1024"/>
      <c r="DAI20" s="1024"/>
      <c r="DAJ20" s="1024"/>
      <c r="DAK20" s="1024"/>
      <c r="DAL20" s="1024"/>
      <c r="DAM20" s="1024"/>
      <c r="DAN20" s="1024"/>
      <c r="DAO20" s="1024"/>
      <c r="DAP20" s="1024"/>
      <c r="DAQ20" s="1024"/>
      <c r="DAR20" s="1024"/>
      <c r="DAS20" s="1024"/>
      <c r="DAT20" s="1024"/>
      <c r="DAU20" s="1024"/>
      <c r="DAV20" s="1024"/>
      <c r="DAW20" s="1024"/>
      <c r="DAX20" s="1024"/>
      <c r="DAY20" s="1024"/>
      <c r="DAZ20" s="1024"/>
      <c r="DBA20" s="1024"/>
      <c r="DBB20" s="1024"/>
      <c r="DBC20" s="1024"/>
      <c r="DBD20" s="1024"/>
      <c r="DBE20" s="1024"/>
      <c r="DBF20" s="1024"/>
      <c r="DBG20" s="1024"/>
      <c r="DBH20" s="1024"/>
      <c r="DBI20" s="1024"/>
      <c r="DBJ20" s="1024"/>
      <c r="DBK20" s="1024"/>
      <c r="DBL20" s="1024"/>
      <c r="DBM20" s="1024"/>
      <c r="DBN20" s="1024"/>
      <c r="DBO20" s="1024"/>
      <c r="DBP20" s="1024"/>
      <c r="DBQ20" s="1024"/>
      <c r="DBR20" s="1024"/>
      <c r="DBS20" s="1024"/>
      <c r="DBT20" s="1024"/>
      <c r="DBU20" s="1024"/>
      <c r="DBV20" s="1024"/>
      <c r="DBW20" s="1024"/>
      <c r="DBX20" s="1024"/>
      <c r="DBY20" s="1024"/>
      <c r="DBZ20" s="1024"/>
      <c r="DCA20" s="1024"/>
      <c r="DCB20" s="1024"/>
      <c r="DCC20" s="1024"/>
      <c r="DCD20" s="1024"/>
      <c r="DCE20" s="1024"/>
      <c r="DCF20" s="1024"/>
      <c r="DCG20" s="1024"/>
      <c r="DCH20" s="1024"/>
      <c r="DCI20" s="1024"/>
      <c r="DCJ20" s="1024"/>
      <c r="DCK20" s="1024"/>
      <c r="DCL20" s="1024"/>
      <c r="DCM20" s="1024"/>
      <c r="DCN20" s="1024"/>
      <c r="DCO20" s="1024"/>
      <c r="DCP20" s="1024"/>
      <c r="DCQ20" s="1024"/>
      <c r="DCR20" s="1024"/>
      <c r="DCS20" s="1024"/>
      <c r="DCT20" s="1024"/>
      <c r="DCU20" s="1024"/>
      <c r="DCV20" s="1024"/>
      <c r="DCW20" s="1024"/>
      <c r="DCX20" s="1024"/>
      <c r="DCY20" s="1024"/>
      <c r="DCZ20" s="1024"/>
      <c r="DDA20" s="1024"/>
      <c r="DDB20" s="1024"/>
      <c r="DDC20" s="1024"/>
      <c r="DDD20" s="1024"/>
      <c r="DDE20" s="1024"/>
      <c r="DDF20" s="1024"/>
      <c r="DDG20" s="1024"/>
      <c r="DDH20" s="1024"/>
      <c r="DDI20" s="1024"/>
      <c r="DDJ20" s="1024"/>
      <c r="DDK20" s="1024"/>
      <c r="DDL20" s="1024"/>
      <c r="DDM20" s="1024"/>
      <c r="DDN20" s="1024"/>
      <c r="DDO20" s="1024"/>
      <c r="DDP20" s="1024"/>
      <c r="DDQ20" s="1024"/>
      <c r="DDR20" s="1024"/>
      <c r="DDS20" s="1024"/>
      <c r="DDT20" s="1024"/>
      <c r="DDU20" s="1024"/>
      <c r="DDV20" s="1024"/>
      <c r="DDW20" s="1024"/>
      <c r="DDX20" s="1024"/>
      <c r="DDY20" s="1024"/>
      <c r="DDZ20" s="1024"/>
      <c r="DEA20" s="1024"/>
      <c r="DEB20" s="1024"/>
      <c r="DEC20" s="1024"/>
      <c r="DED20" s="1024"/>
      <c r="DEE20" s="1024"/>
      <c r="DEF20" s="1024"/>
      <c r="DEG20" s="1024"/>
      <c r="DEH20" s="1024"/>
      <c r="DEI20" s="1024"/>
      <c r="DEJ20" s="1024"/>
      <c r="DEK20" s="1024"/>
      <c r="DEL20" s="1024"/>
      <c r="DEM20" s="1024"/>
      <c r="DEN20" s="1024"/>
      <c r="DEO20" s="1024"/>
      <c r="DEP20" s="1024"/>
      <c r="DEQ20" s="1024"/>
      <c r="DER20" s="1024"/>
      <c r="DES20" s="1024"/>
      <c r="DET20" s="1024"/>
      <c r="DEU20" s="1024"/>
      <c r="DEV20" s="1024"/>
      <c r="DEW20" s="1024"/>
      <c r="DEX20" s="1024"/>
      <c r="DEY20" s="1024"/>
      <c r="DEZ20" s="1024"/>
      <c r="DFA20" s="1024"/>
      <c r="DFB20" s="1024"/>
      <c r="DFC20" s="1024"/>
      <c r="DFD20" s="1024"/>
      <c r="DFE20" s="1024"/>
      <c r="DFF20" s="1024"/>
      <c r="DFG20" s="1024"/>
      <c r="DFH20" s="1024"/>
      <c r="DFI20" s="1024"/>
      <c r="DFJ20" s="1024"/>
      <c r="DFK20" s="1024"/>
      <c r="DFL20" s="1024"/>
      <c r="DFM20" s="1024"/>
      <c r="DFN20" s="1024"/>
      <c r="DFO20" s="1024"/>
      <c r="DFP20" s="1024"/>
      <c r="DFQ20" s="1024"/>
      <c r="DFR20" s="1024"/>
      <c r="DFS20" s="1024"/>
      <c r="DFT20" s="1024"/>
      <c r="DFU20" s="1024"/>
      <c r="DFV20" s="1024"/>
      <c r="DFW20" s="1024"/>
      <c r="DFX20" s="1024"/>
      <c r="DFY20" s="1024"/>
      <c r="DFZ20" s="1024"/>
      <c r="DGA20" s="1024"/>
      <c r="DGB20" s="1024"/>
      <c r="DGC20" s="1024"/>
      <c r="DGD20" s="1024"/>
      <c r="DGE20" s="1024"/>
      <c r="DGF20" s="1024"/>
      <c r="DGG20" s="1024"/>
      <c r="DGH20" s="1024"/>
      <c r="DGI20" s="1024"/>
      <c r="DGJ20" s="1024"/>
      <c r="DGK20" s="1024"/>
      <c r="DGL20" s="1024"/>
      <c r="DGM20" s="1024"/>
      <c r="DGN20" s="1024"/>
      <c r="DGO20" s="1024"/>
      <c r="DGP20" s="1024"/>
      <c r="DGQ20" s="1024"/>
      <c r="DGR20" s="1024"/>
      <c r="DGS20" s="1024"/>
      <c r="DGT20" s="1024"/>
      <c r="DGU20" s="1024"/>
      <c r="DGV20" s="1024"/>
      <c r="DGW20" s="1024"/>
      <c r="DGX20" s="1024"/>
      <c r="DGY20" s="1024"/>
      <c r="DGZ20" s="1024"/>
      <c r="DHA20" s="1024"/>
      <c r="DHB20" s="1024"/>
      <c r="DHC20" s="1024"/>
      <c r="DHD20" s="1024"/>
      <c r="DHE20" s="1024"/>
      <c r="DHF20" s="1024"/>
      <c r="DHG20" s="1024"/>
      <c r="DHH20" s="1024"/>
      <c r="DHI20" s="1024"/>
      <c r="DHJ20" s="1024"/>
      <c r="DHK20" s="1024"/>
      <c r="DHL20" s="1024"/>
      <c r="DHM20" s="1024"/>
      <c r="DHN20" s="1024"/>
      <c r="DHO20" s="1024"/>
      <c r="DHP20" s="1024"/>
      <c r="DHQ20" s="1024"/>
      <c r="DHR20" s="1024"/>
      <c r="DHS20" s="1024"/>
      <c r="DHT20" s="1024"/>
      <c r="DHU20" s="1024"/>
      <c r="DHV20" s="1024"/>
      <c r="DHW20" s="1024"/>
      <c r="DHX20" s="1024"/>
      <c r="DHY20" s="1024"/>
      <c r="DHZ20" s="1024"/>
      <c r="DIA20" s="1024"/>
      <c r="DIB20" s="1024"/>
      <c r="DIC20" s="1024"/>
      <c r="DID20" s="1024"/>
      <c r="DIE20" s="1024"/>
      <c r="DIF20" s="1024"/>
      <c r="DIG20" s="1024"/>
      <c r="DIH20" s="1024"/>
      <c r="DII20" s="1024"/>
      <c r="DIJ20" s="1024"/>
      <c r="DIK20" s="1024"/>
      <c r="DIL20" s="1024"/>
      <c r="DIM20" s="1024"/>
      <c r="DIN20" s="1024"/>
      <c r="DIO20" s="1024"/>
      <c r="DIP20" s="1024"/>
      <c r="DIQ20" s="1024"/>
      <c r="DIR20" s="1024"/>
      <c r="DIS20" s="1024"/>
      <c r="DIT20" s="1024"/>
      <c r="DIU20" s="1024"/>
      <c r="DIV20" s="1024"/>
      <c r="DIW20" s="1024"/>
      <c r="DIX20" s="1024"/>
      <c r="DIY20" s="1024"/>
      <c r="DIZ20" s="1024"/>
      <c r="DJA20" s="1024"/>
      <c r="DJB20" s="1024"/>
      <c r="DJC20" s="1024"/>
      <c r="DJD20" s="1024"/>
      <c r="DJE20" s="1024"/>
      <c r="DJF20" s="1024"/>
      <c r="DJG20" s="1024"/>
      <c r="DJH20" s="1024"/>
      <c r="DJI20" s="1024"/>
      <c r="DJJ20" s="1024"/>
      <c r="DJK20" s="1024"/>
      <c r="DJL20" s="1024"/>
      <c r="DJM20" s="1024"/>
      <c r="DJN20" s="1024"/>
      <c r="DJO20" s="1024"/>
      <c r="DJP20" s="1024"/>
      <c r="DJQ20" s="1024"/>
      <c r="DJR20" s="1024"/>
      <c r="DJS20" s="1024"/>
      <c r="DJT20" s="1024"/>
      <c r="DJU20" s="1024"/>
      <c r="DJV20" s="1024"/>
      <c r="DJW20" s="1024"/>
      <c r="DJX20" s="1024"/>
      <c r="DJY20" s="1024"/>
      <c r="DJZ20" s="1024"/>
      <c r="DKA20" s="1024"/>
      <c r="DKB20" s="1024"/>
      <c r="DKC20" s="1024"/>
      <c r="DKD20" s="1024"/>
      <c r="DKE20" s="1024"/>
      <c r="DKF20" s="1024"/>
      <c r="DKG20" s="1024"/>
      <c r="DKH20" s="1024"/>
      <c r="DKI20" s="1024"/>
      <c r="DKJ20" s="1024"/>
      <c r="DKK20" s="1024"/>
      <c r="DKL20" s="1024"/>
      <c r="DKM20" s="1024"/>
      <c r="DKN20" s="1024"/>
      <c r="DKO20" s="1024"/>
      <c r="DKP20" s="1024"/>
      <c r="DKQ20" s="1024"/>
      <c r="DKR20" s="1024"/>
      <c r="DKS20" s="1024"/>
      <c r="DKT20" s="1024"/>
      <c r="DKU20" s="1024"/>
      <c r="DKV20" s="1024"/>
      <c r="DKW20" s="1024"/>
      <c r="DKX20" s="1024"/>
      <c r="DKY20" s="1024"/>
      <c r="DKZ20" s="1024"/>
      <c r="DLA20" s="1024"/>
      <c r="DLB20" s="1024"/>
      <c r="DLC20" s="1024"/>
      <c r="DLD20" s="1024"/>
      <c r="DLE20" s="1024"/>
      <c r="DLF20" s="1024"/>
      <c r="DLG20" s="1024"/>
      <c r="DLH20" s="1024"/>
      <c r="DLI20" s="1024"/>
      <c r="DLJ20" s="1024"/>
      <c r="DLK20" s="1024"/>
      <c r="DLL20" s="1024"/>
      <c r="DLM20" s="1024"/>
      <c r="DLN20" s="1024"/>
      <c r="DLO20" s="1024"/>
      <c r="DLP20" s="1024"/>
      <c r="DLQ20" s="1024"/>
      <c r="DLR20" s="1024"/>
      <c r="DLS20" s="1024"/>
      <c r="DLT20" s="1024"/>
      <c r="DLU20" s="1024"/>
      <c r="DLV20" s="1024"/>
      <c r="DLW20" s="1024"/>
      <c r="DLX20" s="1024"/>
      <c r="DLY20" s="1024"/>
      <c r="DLZ20" s="1024"/>
      <c r="DMA20" s="1024"/>
      <c r="DMB20" s="1024"/>
      <c r="DMC20" s="1024"/>
      <c r="DMD20" s="1024"/>
      <c r="DME20" s="1024"/>
      <c r="DMF20" s="1024"/>
      <c r="DMG20" s="1024"/>
      <c r="DMH20" s="1024"/>
      <c r="DMI20" s="1024"/>
      <c r="DMJ20" s="1024"/>
      <c r="DMK20" s="1024"/>
      <c r="DML20" s="1024"/>
      <c r="DMM20" s="1024"/>
      <c r="DMN20" s="1024"/>
      <c r="DMO20" s="1024"/>
      <c r="DMP20" s="1024"/>
      <c r="DMQ20" s="1024"/>
      <c r="DMR20" s="1024"/>
      <c r="DMS20" s="1024"/>
      <c r="DMT20" s="1024"/>
      <c r="DMU20" s="1024"/>
      <c r="DMV20" s="1024"/>
      <c r="DMW20" s="1024"/>
      <c r="DMX20" s="1024"/>
      <c r="DMY20" s="1024"/>
      <c r="DMZ20" s="1024"/>
      <c r="DNA20" s="1024"/>
      <c r="DNB20" s="1024"/>
      <c r="DNC20" s="1024"/>
      <c r="DND20" s="1024"/>
      <c r="DNE20" s="1024"/>
      <c r="DNF20" s="1024"/>
      <c r="DNG20" s="1024"/>
      <c r="DNH20" s="1024"/>
      <c r="DNI20" s="1024"/>
      <c r="DNJ20" s="1024"/>
      <c r="DNK20" s="1024"/>
      <c r="DNL20" s="1024"/>
      <c r="DNM20" s="1024"/>
      <c r="DNN20" s="1024"/>
      <c r="DNO20" s="1024"/>
      <c r="DNP20" s="1024"/>
      <c r="DNQ20" s="1024"/>
      <c r="DNR20" s="1024"/>
      <c r="DNS20" s="1024"/>
      <c r="DNT20" s="1024"/>
      <c r="DNU20" s="1024"/>
      <c r="DNV20" s="1024"/>
      <c r="DNW20" s="1024"/>
      <c r="DNX20" s="1024"/>
      <c r="DNY20" s="1024"/>
      <c r="DNZ20" s="1024"/>
      <c r="DOA20" s="1024"/>
      <c r="DOB20" s="1024"/>
      <c r="DOC20" s="1024"/>
      <c r="DOD20" s="1024"/>
      <c r="DOE20" s="1024"/>
      <c r="DOF20" s="1024"/>
      <c r="DOG20" s="1024"/>
      <c r="DOH20" s="1024"/>
      <c r="DOI20" s="1024"/>
      <c r="DOJ20" s="1024"/>
      <c r="DOK20" s="1024"/>
      <c r="DOL20" s="1024"/>
      <c r="DOM20" s="1024"/>
      <c r="DON20" s="1024"/>
      <c r="DOO20" s="1024"/>
      <c r="DOP20" s="1024"/>
      <c r="DOQ20" s="1024"/>
      <c r="DOR20" s="1024"/>
      <c r="DOS20" s="1024"/>
      <c r="DOT20" s="1024"/>
      <c r="DOU20" s="1024"/>
      <c r="DOV20" s="1024"/>
      <c r="DOW20" s="1024"/>
      <c r="DOX20" s="1024"/>
      <c r="DOY20" s="1024"/>
      <c r="DOZ20" s="1024"/>
      <c r="DPA20" s="1024"/>
      <c r="DPB20" s="1024"/>
      <c r="DPC20" s="1024"/>
      <c r="DPD20" s="1024"/>
      <c r="DPE20" s="1024"/>
      <c r="DPF20" s="1024"/>
      <c r="DPG20" s="1024"/>
      <c r="DPH20" s="1024"/>
      <c r="DPI20" s="1024"/>
      <c r="DPJ20" s="1024"/>
      <c r="DPK20" s="1024"/>
      <c r="DPL20" s="1024"/>
      <c r="DPM20" s="1024"/>
      <c r="DPN20" s="1024"/>
      <c r="DPO20" s="1024"/>
      <c r="DPP20" s="1024"/>
      <c r="DPQ20" s="1024"/>
      <c r="DPR20" s="1024"/>
      <c r="DPS20" s="1024"/>
      <c r="DPT20" s="1024"/>
      <c r="DPU20" s="1024"/>
      <c r="DPV20" s="1024"/>
      <c r="DPW20" s="1024"/>
      <c r="DPX20" s="1024"/>
      <c r="DPY20" s="1024"/>
      <c r="DPZ20" s="1024"/>
      <c r="DQA20" s="1024"/>
      <c r="DQB20" s="1024"/>
      <c r="DQC20" s="1024"/>
      <c r="DQD20" s="1024"/>
      <c r="DQE20" s="1024"/>
      <c r="DQF20" s="1024"/>
      <c r="DQG20" s="1024"/>
      <c r="DQH20" s="1024"/>
      <c r="DQI20" s="1024"/>
      <c r="DQJ20" s="1024"/>
      <c r="DQK20" s="1024"/>
      <c r="DQL20" s="1024"/>
      <c r="DQM20" s="1024"/>
      <c r="DQN20" s="1024"/>
      <c r="DQO20" s="1024"/>
      <c r="DQP20" s="1024"/>
      <c r="DQQ20" s="1024"/>
      <c r="DQR20" s="1024"/>
      <c r="DQS20" s="1024"/>
      <c r="DQT20" s="1024"/>
      <c r="DQU20" s="1024"/>
      <c r="DQV20" s="1024"/>
      <c r="DQW20" s="1024"/>
      <c r="DQX20" s="1024"/>
      <c r="DQY20" s="1024"/>
      <c r="DQZ20" s="1024"/>
      <c r="DRA20" s="1024"/>
      <c r="DRB20" s="1024"/>
      <c r="DRC20" s="1024"/>
      <c r="DRD20" s="1024"/>
      <c r="DRE20" s="1024"/>
      <c r="DRF20" s="1024"/>
      <c r="DRG20" s="1024"/>
      <c r="DRH20" s="1024"/>
      <c r="DRI20" s="1024"/>
      <c r="DRJ20" s="1024"/>
      <c r="DRK20" s="1024"/>
      <c r="DRL20" s="1024"/>
      <c r="DRM20" s="1024"/>
      <c r="DRN20" s="1024"/>
      <c r="DRO20" s="1024"/>
      <c r="DRP20" s="1024"/>
      <c r="DRQ20" s="1024"/>
      <c r="DRR20" s="1024"/>
      <c r="DRS20" s="1024"/>
      <c r="DRT20" s="1024"/>
      <c r="DRU20" s="1024"/>
      <c r="DRV20" s="1024"/>
      <c r="DRW20" s="1024"/>
      <c r="DRX20" s="1024"/>
      <c r="DRY20" s="1024"/>
      <c r="DRZ20" s="1024"/>
      <c r="DSA20" s="1024"/>
      <c r="DSB20" s="1024"/>
      <c r="DSC20" s="1024"/>
      <c r="DSD20" s="1024"/>
      <c r="DSE20" s="1024"/>
      <c r="DSF20" s="1024"/>
      <c r="DSG20" s="1024"/>
      <c r="DSH20" s="1024"/>
      <c r="DSI20" s="1024"/>
      <c r="DSJ20" s="1024"/>
      <c r="DSK20" s="1024"/>
      <c r="DSL20" s="1024"/>
      <c r="DSM20" s="1024"/>
      <c r="DSN20" s="1024"/>
      <c r="DSO20" s="1024"/>
      <c r="DSP20" s="1024"/>
      <c r="DSQ20" s="1024"/>
      <c r="DSR20" s="1024"/>
      <c r="DSS20" s="1024"/>
      <c r="DST20" s="1024"/>
      <c r="DSU20" s="1024"/>
      <c r="DSV20" s="1024"/>
      <c r="DSW20" s="1024"/>
      <c r="DSX20" s="1024"/>
      <c r="DSY20" s="1024"/>
      <c r="DSZ20" s="1024"/>
      <c r="DTA20" s="1024"/>
      <c r="DTB20" s="1024"/>
      <c r="DTC20" s="1024"/>
      <c r="DTD20" s="1024"/>
      <c r="DTE20" s="1024"/>
      <c r="DTF20" s="1024"/>
      <c r="DTG20" s="1024"/>
      <c r="DTH20" s="1024"/>
      <c r="DTI20" s="1024"/>
      <c r="DTJ20" s="1024"/>
      <c r="DTK20" s="1024"/>
      <c r="DTL20" s="1024"/>
      <c r="DTM20" s="1024"/>
      <c r="DTN20" s="1024"/>
      <c r="DTO20" s="1024"/>
      <c r="DTP20" s="1024"/>
      <c r="DTQ20" s="1024"/>
      <c r="DTR20" s="1024"/>
      <c r="DTS20" s="1024"/>
      <c r="DTT20" s="1024"/>
      <c r="DTU20" s="1024"/>
      <c r="DTV20" s="1024"/>
      <c r="DTW20" s="1024"/>
      <c r="DTX20" s="1024"/>
      <c r="DTY20" s="1024"/>
      <c r="DTZ20" s="1024"/>
      <c r="DUA20" s="1024"/>
      <c r="DUB20" s="1024"/>
      <c r="DUC20" s="1024"/>
      <c r="DUD20" s="1024"/>
      <c r="DUE20" s="1024"/>
      <c r="DUF20" s="1024"/>
      <c r="DUG20" s="1024"/>
      <c r="DUH20" s="1024"/>
      <c r="DUI20" s="1024"/>
      <c r="DUJ20" s="1024"/>
      <c r="DUK20" s="1024"/>
      <c r="DUL20" s="1024"/>
      <c r="DUM20" s="1024"/>
      <c r="DUN20" s="1024"/>
      <c r="DUO20" s="1024"/>
      <c r="DUP20" s="1024"/>
      <c r="DUQ20" s="1024"/>
      <c r="DUR20" s="1024"/>
      <c r="DUS20" s="1024"/>
      <c r="DUT20" s="1024"/>
      <c r="DUU20" s="1024"/>
      <c r="DUV20" s="1024"/>
      <c r="DUW20" s="1024"/>
      <c r="DUX20" s="1024"/>
      <c r="DUY20" s="1024"/>
      <c r="DUZ20" s="1024"/>
      <c r="DVA20" s="1024"/>
      <c r="DVB20" s="1024"/>
      <c r="DVC20" s="1024"/>
      <c r="DVD20" s="1024"/>
      <c r="DVE20" s="1024"/>
      <c r="DVF20" s="1024"/>
      <c r="DVG20" s="1024"/>
      <c r="DVH20" s="1024"/>
      <c r="DVI20" s="1024"/>
      <c r="DVJ20" s="1024"/>
      <c r="DVK20" s="1024"/>
      <c r="DVL20" s="1024"/>
      <c r="DVM20" s="1024"/>
      <c r="DVN20" s="1024"/>
      <c r="DVO20" s="1024"/>
      <c r="DVP20" s="1024"/>
      <c r="DVQ20" s="1024"/>
      <c r="DVR20" s="1024"/>
      <c r="DVS20" s="1024"/>
      <c r="DVT20" s="1024"/>
      <c r="DVU20" s="1024"/>
      <c r="DVV20" s="1024"/>
      <c r="DVW20" s="1024"/>
      <c r="DVX20" s="1024"/>
      <c r="DVY20" s="1024"/>
      <c r="DVZ20" s="1024"/>
      <c r="DWA20" s="1024"/>
      <c r="DWB20" s="1024"/>
      <c r="DWC20" s="1024"/>
      <c r="DWD20" s="1024"/>
      <c r="DWE20" s="1024"/>
      <c r="DWF20" s="1024"/>
      <c r="DWG20" s="1024"/>
      <c r="DWH20" s="1024"/>
      <c r="DWI20" s="1024"/>
      <c r="DWJ20" s="1024"/>
      <c r="DWK20" s="1024"/>
      <c r="DWL20" s="1024"/>
      <c r="DWM20" s="1024"/>
      <c r="DWN20" s="1024"/>
      <c r="DWO20" s="1024"/>
      <c r="DWP20" s="1024"/>
      <c r="DWQ20" s="1024"/>
      <c r="DWR20" s="1024"/>
      <c r="DWS20" s="1024"/>
      <c r="DWT20" s="1024"/>
      <c r="DWU20" s="1024"/>
      <c r="DWV20" s="1024"/>
      <c r="DWW20" s="1024"/>
      <c r="DWX20" s="1024"/>
      <c r="DWY20" s="1024"/>
      <c r="DWZ20" s="1024"/>
      <c r="DXA20" s="1024"/>
      <c r="DXB20" s="1024"/>
      <c r="DXC20" s="1024"/>
      <c r="DXD20" s="1024"/>
      <c r="DXE20" s="1024"/>
      <c r="DXF20" s="1024"/>
      <c r="DXG20" s="1024"/>
      <c r="DXH20" s="1024"/>
      <c r="DXI20" s="1024"/>
      <c r="DXJ20" s="1024"/>
      <c r="DXK20" s="1024"/>
      <c r="DXL20" s="1024"/>
      <c r="DXM20" s="1024"/>
      <c r="DXN20" s="1024"/>
      <c r="DXO20" s="1024"/>
      <c r="DXP20" s="1024"/>
      <c r="DXQ20" s="1024"/>
      <c r="DXR20" s="1024"/>
      <c r="DXS20" s="1024"/>
      <c r="DXT20" s="1024"/>
      <c r="DXU20" s="1024"/>
      <c r="DXV20" s="1024"/>
      <c r="DXW20" s="1024"/>
      <c r="DXX20" s="1024"/>
      <c r="DXY20" s="1024"/>
      <c r="DXZ20" s="1024"/>
      <c r="DYA20" s="1024"/>
      <c r="DYB20" s="1024"/>
      <c r="DYC20" s="1024"/>
      <c r="DYD20" s="1024"/>
      <c r="DYE20" s="1024"/>
      <c r="DYF20" s="1024"/>
      <c r="DYG20" s="1024"/>
      <c r="DYH20" s="1024"/>
      <c r="DYI20" s="1024"/>
      <c r="DYJ20" s="1024"/>
      <c r="DYK20" s="1024"/>
      <c r="DYL20" s="1024"/>
      <c r="DYM20" s="1024"/>
      <c r="DYN20" s="1024"/>
      <c r="DYO20" s="1024"/>
      <c r="DYP20" s="1024"/>
      <c r="DYQ20" s="1024"/>
      <c r="DYR20" s="1024"/>
      <c r="DYS20" s="1024"/>
      <c r="DYT20" s="1024"/>
      <c r="DYU20" s="1024"/>
      <c r="DYV20" s="1024"/>
      <c r="DYW20" s="1024"/>
      <c r="DYX20" s="1024"/>
      <c r="DYY20" s="1024"/>
      <c r="DYZ20" s="1024"/>
      <c r="DZA20" s="1024"/>
      <c r="DZB20" s="1024"/>
      <c r="DZC20" s="1024"/>
      <c r="DZD20" s="1024"/>
      <c r="DZE20" s="1024"/>
      <c r="DZF20" s="1024"/>
      <c r="DZG20" s="1024"/>
      <c r="DZH20" s="1024"/>
      <c r="DZI20" s="1024"/>
      <c r="DZJ20" s="1024"/>
      <c r="DZK20" s="1024"/>
      <c r="DZL20" s="1024"/>
      <c r="DZM20" s="1024"/>
      <c r="DZN20" s="1024"/>
      <c r="DZO20" s="1024"/>
      <c r="DZP20" s="1024"/>
      <c r="DZQ20" s="1024"/>
      <c r="DZR20" s="1024"/>
      <c r="DZS20" s="1024"/>
      <c r="DZT20" s="1024"/>
      <c r="DZU20" s="1024"/>
      <c r="DZV20" s="1024"/>
      <c r="DZW20" s="1024"/>
      <c r="DZX20" s="1024"/>
      <c r="DZY20" s="1024"/>
      <c r="DZZ20" s="1024"/>
      <c r="EAA20" s="1024"/>
      <c r="EAB20" s="1024"/>
      <c r="EAC20" s="1024"/>
      <c r="EAD20" s="1024"/>
      <c r="EAE20" s="1024"/>
      <c r="EAF20" s="1024"/>
      <c r="EAG20" s="1024"/>
      <c r="EAH20" s="1024"/>
      <c r="EAI20" s="1024"/>
      <c r="EAJ20" s="1024"/>
      <c r="EAK20" s="1024"/>
      <c r="EAL20" s="1024"/>
      <c r="EAM20" s="1024"/>
      <c r="EAN20" s="1024"/>
      <c r="EAO20" s="1024"/>
      <c r="EAP20" s="1024"/>
      <c r="EAQ20" s="1024"/>
      <c r="EAR20" s="1024"/>
      <c r="EAS20" s="1024"/>
      <c r="EAT20" s="1024"/>
      <c r="EAU20" s="1024"/>
      <c r="EAV20" s="1024"/>
      <c r="EAW20" s="1024"/>
      <c r="EAX20" s="1024"/>
      <c r="EAY20" s="1024"/>
      <c r="EAZ20" s="1024"/>
      <c r="EBA20" s="1024"/>
      <c r="EBB20" s="1024"/>
      <c r="EBC20" s="1024"/>
      <c r="EBD20" s="1024"/>
      <c r="EBE20" s="1024"/>
      <c r="EBF20" s="1024"/>
      <c r="EBG20" s="1024"/>
      <c r="EBH20" s="1024"/>
      <c r="EBI20" s="1024"/>
      <c r="EBJ20" s="1024"/>
      <c r="EBK20" s="1024"/>
      <c r="EBL20" s="1024"/>
      <c r="EBM20" s="1024"/>
      <c r="EBN20" s="1024"/>
      <c r="EBO20" s="1024"/>
      <c r="EBP20" s="1024"/>
      <c r="EBQ20" s="1024"/>
      <c r="EBR20" s="1024"/>
      <c r="EBS20" s="1024"/>
      <c r="EBT20" s="1024"/>
      <c r="EBU20" s="1024"/>
      <c r="EBV20" s="1024"/>
      <c r="EBW20" s="1024"/>
      <c r="EBX20" s="1024"/>
      <c r="EBY20" s="1024"/>
      <c r="EBZ20" s="1024"/>
      <c r="ECA20" s="1024"/>
      <c r="ECB20" s="1024"/>
      <c r="ECC20" s="1024"/>
      <c r="ECD20" s="1024"/>
      <c r="ECE20" s="1024"/>
      <c r="ECF20" s="1024"/>
      <c r="ECG20" s="1024"/>
      <c r="ECH20" s="1024"/>
      <c r="ECI20" s="1024"/>
      <c r="ECJ20" s="1024"/>
      <c r="ECK20" s="1024"/>
      <c r="ECL20" s="1024"/>
      <c r="ECM20" s="1024"/>
      <c r="ECN20" s="1024"/>
      <c r="ECO20" s="1024"/>
      <c r="ECP20" s="1024"/>
      <c r="ECQ20" s="1024"/>
      <c r="ECR20" s="1024"/>
      <c r="ECS20" s="1024"/>
      <c r="ECT20" s="1024"/>
      <c r="ECU20" s="1024"/>
      <c r="ECV20" s="1024"/>
      <c r="ECW20" s="1024"/>
      <c r="ECX20" s="1024"/>
      <c r="ECY20" s="1024"/>
      <c r="ECZ20" s="1024"/>
      <c r="EDA20" s="1024"/>
      <c r="EDB20" s="1024"/>
      <c r="EDC20" s="1024"/>
      <c r="EDD20" s="1024"/>
      <c r="EDE20" s="1024"/>
      <c r="EDF20" s="1024"/>
      <c r="EDG20" s="1024"/>
      <c r="EDH20" s="1024"/>
      <c r="EDI20" s="1024"/>
      <c r="EDJ20" s="1024"/>
      <c r="EDK20" s="1024"/>
      <c r="EDL20" s="1024"/>
      <c r="EDM20" s="1024"/>
      <c r="EDN20" s="1024"/>
      <c r="EDO20" s="1024"/>
      <c r="EDP20" s="1024"/>
      <c r="EDQ20" s="1024"/>
      <c r="EDR20" s="1024"/>
      <c r="EDS20" s="1024"/>
      <c r="EDT20" s="1024"/>
      <c r="EDU20" s="1024"/>
      <c r="EDV20" s="1024"/>
      <c r="EDW20" s="1024"/>
      <c r="EDX20" s="1024"/>
      <c r="EDY20" s="1024"/>
      <c r="EDZ20" s="1024"/>
      <c r="EEA20" s="1024"/>
      <c r="EEB20" s="1024"/>
      <c r="EEC20" s="1024"/>
      <c r="EED20" s="1024"/>
      <c r="EEE20" s="1024"/>
      <c r="EEF20" s="1024"/>
      <c r="EEG20" s="1024"/>
      <c r="EEH20" s="1024"/>
      <c r="EEI20" s="1024"/>
      <c r="EEJ20" s="1024"/>
      <c r="EEK20" s="1024"/>
      <c r="EEL20" s="1024"/>
      <c r="EEM20" s="1024"/>
      <c r="EEN20" s="1024"/>
      <c r="EEO20" s="1024"/>
      <c r="EEP20" s="1024"/>
      <c r="EEQ20" s="1024"/>
      <c r="EER20" s="1024"/>
      <c r="EES20" s="1024"/>
      <c r="EET20" s="1024"/>
      <c r="EEU20" s="1024"/>
      <c r="EEV20" s="1024"/>
      <c r="EEW20" s="1024"/>
      <c r="EEX20" s="1024"/>
      <c r="EEY20" s="1024"/>
      <c r="EEZ20" s="1024"/>
      <c r="EFA20" s="1024"/>
      <c r="EFB20" s="1024"/>
      <c r="EFC20" s="1024"/>
      <c r="EFD20" s="1024"/>
      <c r="EFE20" s="1024"/>
      <c r="EFF20" s="1024"/>
      <c r="EFG20" s="1024"/>
      <c r="EFH20" s="1024"/>
      <c r="EFI20" s="1024"/>
      <c r="EFJ20" s="1024"/>
      <c r="EFK20" s="1024"/>
      <c r="EFL20" s="1024"/>
      <c r="EFM20" s="1024"/>
      <c r="EFN20" s="1024"/>
      <c r="EFO20" s="1024"/>
      <c r="EFP20" s="1024"/>
      <c r="EFQ20" s="1024"/>
      <c r="EFR20" s="1024"/>
      <c r="EFS20" s="1024"/>
      <c r="EFT20" s="1024"/>
      <c r="EFU20" s="1024"/>
      <c r="EFV20" s="1024"/>
      <c r="EFW20" s="1024"/>
      <c r="EFX20" s="1024"/>
      <c r="EFY20" s="1024"/>
      <c r="EFZ20" s="1024"/>
      <c r="EGA20" s="1024"/>
      <c r="EGB20" s="1024"/>
      <c r="EGC20" s="1024"/>
      <c r="EGD20" s="1024"/>
      <c r="EGE20" s="1024"/>
      <c r="EGF20" s="1024"/>
      <c r="EGG20" s="1024"/>
      <c r="EGH20" s="1024"/>
      <c r="EGI20" s="1024"/>
      <c r="EGJ20" s="1024"/>
      <c r="EGK20" s="1024"/>
      <c r="EGL20" s="1024"/>
      <c r="EGM20" s="1024"/>
      <c r="EGN20" s="1024"/>
      <c r="EGO20" s="1024"/>
      <c r="EGP20" s="1024"/>
      <c r="EGQ20" s="1024"/>
      <c r="EGR20" s="1024"/>
      <c r="EGS20" s="1024"/>
      <c r="EGT20" s="1024"/>
      <c r="EGU20" s="1024"/>
      <c r="EGV20" s="1024"/>
      <c r="EGW20" s="1024"/>
      <c r="EGX20" s="1024"/>
      <c r="EGY20" s="1024"/>
      <c r="EGZ20" s="1024"/>
      <c r="EHA20" s="1024"/>
      <c r="EHB20" s="1024"/>
      <c r="EHC20" s="1024"/>
      <c r="EHD20" s="1024"/>
      <c r="EHE20" s="1024"/>
      <c r="EHF20" s="1024"/>
      <c r="EHG20" s="1024"/>
      <c r="EHH20" s="1024"/>
      <c r="EHI20" s="1024"/>
      <c r="EHJ20" s="1024"/>
      <c r="EHK20" s="1024"/>
      <c r="EHL20" s="1024"/>
      <c r="EHM20" s="1024"/>
      <c r="EHN20" s="1024"/>
      <c r="EHO20" s="1024"/>
      <c r="EHP20" s="1024"/>
      <c r="EHQ20" s="1024"/>
      <c r="EHR20" s="1024"/>
      <c r="EHS20" s="1024"/>
      <c r="EHT20" s="1024"/>
      <c r="EHU20" s="1024"/>
      <c r="EHV20" s="1024"/>
      <c r="EHW20" s="1024"/>
      <c r="EHX20" s="1024"/>
      <c r="EHY20" s="1024"/>
      <c r="EHZ20" s="1024"/>
      <c r="EIA20" s="1024"/>
      <c r="EIB20" s="1024"/>
      <c r="EIC20" s="1024"/>
      <c r="EID20" s="1024"/>
      <c r="EIE20" s="1024"/>
      <c r="EIF20" s="1024"/>
      <c r="EIG20" s="1024"/>
      <c r="EIH20" s="1024"/>
      <c r="EII20" s="1024"/>
      <c r="EIJ20" s="1024"/>
      <c r="EIK20" s="1024"/>
      <c r="EIL20" s="1024"/>
      <c r="EIM20" s="1024"/>
      <c r="EIN20" s="1024"/>
      <c r="EIO20" s="1024"/>
      <c r="EIP20" s="1024"/>
      <c r="EIQ20" s="1024"/>
      <c r="EIR20" s="1024"/>
      <c r="EIS20" s="1024"/>
      <c r="EIT20" s="1024"/>
      <c r="EIU20" s="1024"/>
      <c r="EIV20" s="1024"/>
      <c r="EIW20" s="1024"/>
      <c r="EIX20" s="1024"/>
      <c r="EIY20" s="1024"/>
      <c r="EIZ20" s="1024"/>
      <c r="EJA20" s="1024"/>
      <c r="EJB20" s="1024"/>
      <c r="EJC20" s="1024"/>
      <c r="EJD20" s="1024"/>
      <c r="EJE20" s="1024"/>
      <c r="EJF20" s="1024"/>
      <c r="EJG20" s="1024"/>
      <c r="EJH20" s="1024"/>
      <c r="EJI20" s="1024"/>
      <c r="EJJ20" s="1024"/>
      <c r="EJK20" s="1024"/>
      <c r="EJL20" s="1024"/>
      <c r="EJM20" s="1024"/>
      <c r="EJN20" s="1024"/>
      <c r="EJO20" s="1024"/>
      <c r="EJP20" s="1024"/>
      <c r="EJQ20" s="1024"/>
      <c r="EJR20" s="1024"/>
      <c r="EJS20" s="1024"/>
      <c r="EJT20" s="1024"/>
      <c r="EJU20" s="1024"/>
      <c r="EJV20" s="1024"/>
      <c r="EJW20" s="1024"/>
      <c r="EJX20" s="1024"/>
      <c r="EJY20" s="1024"/>
      <c r="EJZ20" s="1024"/>
      <c r="EKA20" s="1024"/>
      <c r="EKB20" s="1024"/>
      <c r="EKC20" s="1024"/>
      <c r="EKD20" s="1024"/>
      <c r="EKE20" s="1024"/>
      <c r="EKF20" s="1024"/>
      <c r="EKG20" s="1024"/>
      <c r="EKH20" s="1024"/>
      <c r="EKI20" s="1024"/>
      <c r="EKJ20" s="1024"/>
      <c r="EKK20" s="1024"/>
      <c r="EKL20" s="1024"/>
      <c r="EKM20" s="1024"/>
      <c r="EKN20" s="1024"/>
      <c r="EKO20" s="1024"/>
      <c r="EKP20" s="1024"/>
      <c r="EKQ20" s="1024"/>
      <c r="EKR20" s="1024"/>
      <c r="EKS20" s="1024"/>
      <c r="EKT20" s="1024"/>
      <c r="EKU20" s="1024"/>
      <c r="EKV20" s="1024"/>
      <c r="EKW20" s="1024"/>
      <c r="EKX20" s="1024"/>
      <c r="EKY20" s="1024"/>
      <c r="EKZ20" s="1024"/>
      <c r="ELA20" s="1024"/>
      <c r="ELB20" s="1024"/>
      <c r="ELC20" s="1024"/>
      <c r="ELD20" s="1024"/>
      <c r="ELE20" s="1024"/>
      <c r="ELF20" s="1024"/>
      <c r="ELG20" s="1024"/>
      <c r="ELH20" s="1024"/>
      <c r="ELI20" s="1024"/>
      <c r="ELJ20" s="1024"/>
      <c r="ELK20" s="1024"/>
      <c r="ELL20" s="1024"/>
      <c r="ELM20" s="1024"/>
      <c r="ELN20" s="1024"/>
      <c r="ELO20" s="1024"/>
      <c r="ELP20" s="1024"/>
      <c r="ELQ20" s="1024"/>
      <c r="ELR20" s="1024"/>
      <c r="ELS20" s="1024"/>
      <c r="ELT20" s="1024"/>
      <c r="ELU20" s="1024"/>
      <c r="ELV20" s="1024"/>
      <c r="ELW20" s="1024"/>
      <c r="ELX20" s="1024"/>
      <c r="ELY20" s="1024"/>
      <c r="ELZ20" s="1024"/>
      <c r="EMA20" s="1024"/>
      <c r="EMB20" s="1024"/>
      <c r="EMC20" s="1024"/>
      <c r="EMD20" s="1024"/>
      <c r="EME20" s="1024"/>
      <c r="EMF20" s="1024"/>
      <c r="EMG20" s="1024"/>
      <c r="EMH20" s="1024"/>
      <c r="EMI20" s="1024"/>
      <c r="EMJ20" s="1024"/>
      <c r="EMK20" s="1024"/>
      <c r="EML20" s="1024"/>
      <c r="EMM20" s="1024"/>
      <c r="EMN20" s="1024"/>
      <c r="EMO20" s="1024"/>
      <c r="EMP20" s="1024"/>
      <c r="EMQ20" s="1024"/>
      <c r="EMR20" s="1024"/>
      <c r="EMS20" s="1024"/>
      <c r="EMT20" s="1024"/>
      <c r="EMU20" s="1024"/>
      <c r="EMV20" s="1024"/>
      <c r="EMW20" s="1024"/>
      <c r="EMX20" s="1024"/>
      <c r="EMY20" s="1024"/>
      <c r="EMZ20" s="1024"/>
      <c r="ENA20" s="1024"/>
      <c r="ENB20" s="1024"/>
      <c r="ENC20" s="1024"/>
      <c r="END20" s="1024"/>
      <c r="ENE20" s="1024"/>
      <c r="ENF20" s="1024"/>
      <c r="ENG20" s="1024"/>
      <c r="ENH20" s="1024"/>
      <c r="ENI20" s="1024"/>
      <c r="ENJ20" s="1024"/>
      <c r="ENK20" s="1024"/>
      <c r="ENL20" s="1024"/>
      <c r="ENM20" s="1024"/>
      <c r="ENN20" s="1024"/>
      <c r="ENO20" s="1024"/>
      <c r="ENP20" s="1024"/>
      <c r="ENQ20" s="1024"/>
      <c r="ENR20" s="1024"/>
      <c r="ENS20" s="1024"/>
      <c r="ENT20" s="1024"/>
      <c r="ENU20" s="1024"/>
      <c r="ENV20" s="1024"/>
      <c r="ENW20" s="1024"/>
      <c r="ENX20" s="1024"/>
      <c r="ENY20" s="1024"/>
      <c r="ENZ20" s="1024"/>
      <c r="EOA20" s="1024"/>
      <c r="EOB20" s="1024"/>
      <c r="EOC20" s="1024"/>
      <c r="EOD20" s="1024"/>
      <c r="EOE20" s="1024"/>
      <c r="EOF20" s="1024"/>
      <c r="EOG20" s="1024"/>
      <c r="EOH20" s="1024"/>
      <c r="EOI20" s="1024"/>
      <c r="EOJ20" s="1024"/>
      <c r="EOK20" s="1024"/>
      <c r="EOL20" s="1024"/>
      <c r="EOM20" s="1024"/>
      <c r="EON20" s="1024"/>
      <c r="EOO20" s="1024"/>
      <c r="EOP20" s="1024"/>
      <c r="EOQ20" s="1024"/>
      <c r="EOR20" s="1024"/>
      <c r="EOS20" s="1024"/>
      <c r="EOT20" s="1024"/>
      <c r="EOU20" s="1024"/>
      <c r="EOV20" s="1024"/>
      <c r="EOW20" s="1024"/>
      <c r="EOX20" s="1024"/>
      <c r="EOY20" s="1024"/>
      <c r="EOZ20" s="1024"/>
      <c r="EPA20" s="1024"/>
      <c r="EPB20" s="1024"/>
      <c r="EPC20" s="1024"/>
      <c r="EPD20" s="1024"/>
      <c r="EPE20" s="1024"/>
      <c r="EPF20" s="1024"/>
      <c r="EPG20" s="1024"/>
      <c r="EPH20" s="1024"/>
      <c r="EPI20" s="1024"/>
      <c r="EPJ20" s="1024"/>
      <c r="EPK20" s="1024"/>
      <c r="EPL20" s="1024"/>
      <c r="EPM20" s="1024"/>
      <c r="EPN20" s="1024"/>
      <c r="EPO20" s="1024"/>
      <c r="EPP20" s="1024"/>
      <c r="EPQ20" s="1024"/>
      <c r="EPR20" s="1024"/>
      <c r="EPS20" s="1024"/>
      <c r="EPT20" s="1024"/>
      <c r="EPU20" s="1024"/>
      <c r="EPV20" s="1024"/>
      <c r="EPW20" s="1024"/>
      <c r="EPX20" s="1024"/>
      <c r="EPY20" s="1024"/>
      <c r="EPZ20" s="1024"/>
      <c r="EQA20" s="1024"/>
      <c r="EQB20" s="1024"/>
      <c r="EQC20" s="1024"/>
      <c r="EQD20" s="1024"/>
      <c r="EQE20" s="1024"/>
      <c r="EQF20" s="1024"/>
      <c r="EQG20" s="1024"/>
      <c r="EQH20" s="1024"/>
      <c r="EQI20" s="1024"/>
      <c r="EQJ20" s="1024"/>
      <c r="EQK20" s="1024"/>
      <c r="EQL20" s="1024"/>
      <c r="EQM20" s="1024"/>
      <c r="EQN20" s="1024"/>
      <c r="EQO20" s="1024"/>
      <c r="EQP20" s="1024"/>
      <c r="EQQ20" s="1024"/>
      <c r="EQR20" s="1024"/>
      <c r="EQS20" s="1024"/>
      <c r="EQT20" s="1024"/>
      <c r="EQU20" s="1024"/>
      <c r="EQV20" s="1024"/>
      <c r="EQW20" s="1024"/>
      <c r="EQX20" s="1024"/>
      <c r="EQY20" s="1024"/>
      <c r="EQZ20" s="1024"/>
      <c r="ERA20" s="1024"/>
      <c r="ERB20" s="1024"/>
      <c r="ERC20" s="1024"/>
      <c r="ERD20" s="1024"/>
      <c r="ERE20" s="1024"/>
      <c r="ERF20" s="1024"/>
      <c r="ERG20" s="1024"/>
      <c r="ERH20" s="1024"/>
      <c r="ERI20" s="1024"/>
      <c r="ERJ20" s="1024"/>
      <c r="ERK20" s="1024"/>
      <c r="ERL20" s="1024"/>
      <c r="ERM20" s="1024"/>
      <c r="ERN20" s="1024"/>
      <c r="ERO20" s="1024"/>
      <c r="ERP20" s="1024"/>
      <c r="ERQ20" s="1024"/>
      <c r="ERR20" s="1024"/>
      <c r="ERS20" s="1024"/>
      <c r="ERT20" s="1024"/>
      <c r="ERU20" s="1024"/>
      <c r="ERV20" s="1024"/>
      <c r="ERW20" s="1024"/>
      <c r="ERX20" s="1024"/>
      <c r="ERY20" s="1024"/>
      <c r="ERZ20" s="1024"/>
      <c r="ESA20" s="1024"/>
      <c r="ESB20" s="1024"/>
      <c r="ESC20" s="1024"/>
      <c r="ESD20" s="1024"/>
      <c r="ESE20" s="1024"/>
      <c r="ESF20" s="1024"/>
      <c r="ESG20" s="1024"/>
      <c r="ESH20" s="1024"/>
      <c r="ESI20" s="1024"/>
      <c r="ESJ20" s="1024"/>
      <c r="ESK20" s="1024"/>
      <c r="ESL20" s="1024"/>
      <c r="ESM20" s="1024"/>
      <c r="ESN20" s="1024"/>
      <c r="ESO20" s="1024"/>
      <c r="ESP20" s="1024"/>
      <c r="ESQ20" s="1024"/>
      <c r="ESR20" s="1024"/>
      <c r="ESS20" s="1024"/>
      <c r="EST20" s="1024"/>
      <c r="ESU20" s="1024"/>
      <c r="ESV20" s="1024"/>
      <c r="ESW20" s="1024"/>
      <c r="ESX20" s="1024"/>
      <c r="ESY20" s="1024"/>
      <c r="ESZ20" s="1024"/>
      <c r="ETA20" s="1024"/>
      <c r="ETB20" s="1024"/>
      <c r="ETC20" s="1024"/>
      <c r="ETD20" s="1024"/>
      <c r="ETE20" s="1024"/>
      <c r="ETF20" s="1024"/>
      <c r="ETG20" s="1024"/>
      <c r="ETH20" s="1024"/>
      <c r="ETI20" s="1024"/>
      <c r="ETJ20" s="1024"/>
      <c r="ETK20" s="1024"/>
      <c r="ETL20" s="1024"/>
      <c r="ETM20" s="1024"/>
      <c r="ETN20" s="1024"/>
      <c r="ETO20" s="1024"/>
      <c r="ETP20" s="1024"/>
      <c r="ETQ20" s="1024"/>
      <c r="ETR20" s="1024"/>
      <c r="ETS20" s="1024"/>
      <c r="ETT20" s="1024"/>
      <c r="ETU20" s="1024"/>
      <c r="ETV20" s="1024"/>
      <c r="ETW20" s="1024"/>
      <c r="ETX20" s="1024"/>
      <c r="ETY20" s="1024"/>
      <c r="ETZ20" s="1024"/>
      <c r="EUA20" s="1024"/>
      <c r="EUB20" s="1024"/>
      <c r="EUC20" s="1024"/>
      <c r="EUD20" s="1024"/>
      <c r="EUE20" s="1024"/>
      <c r="EUF20" s="1024"/>
      <c r="EUG20" s="1024"/>
      <c r="EUH20" s="1024"/>
      <c r="EUI20" s="1024"/>
      <c r="EUJ20" s="1024"/>
      <c r="EUK20" s="1024"/>
      <c r="EUL20" s="1024"/>
      <c r="EUM20" s="1024"/>
      <c r="EUN20" s="1024"/>
      <c r="EUO20" s="1024"/>
      <c r="EUP20" s="1024"/>
      <c r="EUQ20" s="1024"/>
      <c r="EUR20" s="1024"/>
      <c r="EUS20" s="1024"/>
      <c r="EUT20" s="1024"/>
      <c r="EUU20" s="1024"/>
      <c r="EUV20" s="1024"/>
      <c r="EUW20" s="1024"/>
      <c r="EUX20" s="1024"/>
      <c r="EUY20" s="1024"/>
      <c r="EUZ20" s="1024"/>
      <c r="EVA20" s="1024"/>
      <c r="EVB20" s="1024"/>
      <c r="EVC20" s="1024"/>
      <c r="EVD20" s="1024"/>
      <c r="EVE20" s="1024"/>
      <c r="EVF20" s="1024"/>
      <c r="EVG20" s="1024"/>
      <c r="EVH20" s="1024"/>
      <c r="EVI20" s="1024"/>
      <c r="EVJ20" s="1024"/>
      <c r="EVK20" s="1024"/>
      <c r="EVL20" s="1024"/>
      <c r="EVM20" s="1024"/>
      <c r="EVN20" s="1024"/>
      <c r="EVO20" s="1024"/>
      <c r="EVP20" s="1024"/>
      <c r="EVQ20" s="1024"/>
      <c r="EVR20" s="1024"/>
      <c r="EVS20" s="1024"/>
      <c r="EVT20" s="1024"/>
      <c r="EVU20" s="1024"/>
      <c r="EVV20" s="1024"/>
      <c r="EVW20" s="1024"/>
      <c r="EVX20" s="1024"/>
      <c r="EVY20" s="1024"/>
      <c r="EVZ20" s="1024"/>
      <c r="EWA20" s="1024"/>
      <c r="EWB20" s="1024"/>
      <c r="EWC20" s="1024"/>
      <c r="EWD20" s="1024"/>
      <c r="EWE20" s="1024"/>
      <c r="EWF20" s="1024"/>
      <c r="EWG20" s="1024"/>
      <c r="EWH20" s="1024"/>
      <c r="EWI20" s="1024"/>
      <c r="EWJ20" s="1024"/>
      <c r="EWK20" s="1024"/>
      <c r="EWL20" s="1024"/>
      <c r="EWM20" s="1024"/>
      <c r="EWN20" s="1024"/>
      <c r="EWO20" s="1024"/>
      <c r="EWP20" s="1024"/>
      <c r="EWQ20" s="1024"/>
      <c r="EWR20" s="1024"/>
      <c r="EWS20" s="1024"/>
      <c r="EWT20" s="1024"/>
      <c r="EWU20" s="1024"/>
      <c r="EWV20" s="1024"/>
      <c r="EWW20" s="1024"/>
      <c r="EWX20" s="1024"/>
      <c r="EWY20" s="1024"/>
      <c r="EWZ20" s="1024"/>
      <c r="EXA20" s="1024"/>
      <c r="EXB20" s="1024"/>
      <c r="EXC20" s="1024"/>
      <c r="EXD20" s="1024"/>
      <c r="EXE20" s="1024"/>
      <c r="EXF20" s="1024"/>
      <c r="EXG20" s="1024"/>
      <c r="EXH20" s="1024"/>
      <c r="EXI20" s="1024"/>
      <c r="EXJ20" s="1024"/>
      <c r="EXK20" s="1024"/>
      <c r="EXL20" s="1024"/>
      <c r="EXM20" s="1024"/>
      <c r="EXN20" s="1024"/>
      <c r="EXO20" s="1024"/>
      <c r="EXP20" s="1024"/>
      <c r="EXQ20" s="1024"/>
      <c r="EXR20" s="1024"/>
      <c r="EXS20" s="1024"/>
      <c r="EXT20" s="1024"/>
      <c r="EXU20" s="1024"/>
      <c r="EXV20" s="1024"/>
      <c r="EXW20" s="1024"/>
      <c r="EXX20" s="1024"/>
      <c r="EXY20" s="1024"/>
      <c r="EXZ20" s="1024"/>
      <c r="EYA20" s="1024"/>
      <c r="EYB20" s="1024"/>
      <c r="EYC20" s="1024"/>
      <c r="EYD20" s="1024"/>
      <c r="EYE20" s="1024"/>
      <c r="EYF20" s="1024"/>
      <c r="EYG20" s="1024"/>
      <c r="EYH20" s="1024"/>
      <c r="EYI20" s="1024"/>
      <c r="EYJ20" s="1024"/>
      <c r="EYK20" s="1024"/>
      <c r="EYL20" s="1024"/>
      <c r="EYM20" s="1024"/>
      <c r="EYN20" s="1024"/>
      <c r="EYO20" s="1024"/>
      <c r="EYP20" s="1024"/>
      <c r="EYQ20" s="1024"/>
      <c r="EYR20" s="1024"/>
      <c r="EYS20" s="1024"/>
      <c r="EYT20" s="1024"/>
      <c r="EYU20" s="1024"/>
      <c r="EYV20" s="1024"/>
      <c r="EYW20" s="1024"/>
      <c r="EYX20" s="1024"/>
      <c r="EYY20" s="1024"/>
      <c r="EYZ20" s="1024"/>
      <c r="EZA20" s="1024"/>
      <c r="EZB20" s="1024"/>
      <c r="EZC20" s="1024"/>
      <c r="EZD20" s="1024"/>
      <c r="EZE20" s="1024"/>
      <c r="EZF20" s="1024"/>
      <c r="EZG20" s="1024"/>
      <c r="EZH20" s="1024"/>
      <c r="EZI20" s="1024"/>
      <c r="EZJ20" s="1024"/>
      <c r="EZK20" s="1024"/>
      <c r="EZL20" s="1024"/>
      <c r="EZM20" s="1024"/>
      <c r="EZN20" s="1024"/>
      <c r="EZO20" s="1024"/>
      <c r="EZP20" s="1024"/>
      <c r="EZQ20" s="1024"/>
      <c r="EZR20" s="1024"/>
      <c r="EZS20" s="1024"/>
      <c r="EZT20" s="1024"/>
      <c r="EZU20" s="1024"/>
      <c r="EZV20" s="1024"/>
      <c r="EZW20" s="1024"/>
      <c r="EZX20" s="1024"/>
      <c r="EZY20" s="1024"/>
      <c r="EZZ20" s="1024"/>
      <c r="FAA20" s="1024"/>
      <c r="FAB20" s="1024"/>
      <c r="FAC20" s="1024"/>
      <c r="FAD20" s="1024"/>
      <c r="FAE20" s="1024"/>
      <c r="FAF20" s="1024"/>
      <c r="FAG20" s="1024"/>
      <c r="FAH20" s="1024"/>
      <c r="FAI20" s="1024"/>
      <c r="FAJ20" s="1024"/>
      <c r="FAK20" s="1024"/>
      <c r="FAL20" s="1024"/>
      <c r="FAM20" s="1024"/>
      <c r="FAN20" s="1024"/>
      <c r="FAO20" s="1024"/>
      <c r="FAP20" s="1024"/>
      <c r="FAQ20" s="1024"/>
      <c r="FAR20" s="1024"/>
      <c r="FAS20" s="1024"/>
      <c r="FAT20" s="1024"/>
      <c r="FAU20" s="1024"/>
      <c r="FAV20" s="1024"/>
      <c r="FAW20" s="1024"/>
      <c r="FAX20" s="1024"/>
      <c r="FAY20" s="1024"/>
      <c r="FAZ20" s="1024"/>
      <c r="FBA20" s="1024"/>
      <c r="FBB20" s="1024"/>
      <c r="FBC20" s="1024"/>
      <c r="FBD20" s="1024"/>
      <c r="FBE20" s="1024"/>
      <c r="FBF20" s="1024"/>
      <c r="FBG20" s="1024"/>
      <c r="FBH20" s="1024"/>
      <c r="FBI20" s="1024"/>
      <c r="FBJ20" s="1024"/>
      <c r="FBK20" s="1024"/>
      <c r="FBL20" s="1024"/>
      <c r="FBM20" s="1024"/>
      <c r="FBN20" s="1024"/>
      <c r="FBO20" s="1024"/>
      <c r="FBP20" s="1024"/>
      <c r="FBQ20" s="1024"/>
      <c r="FBR20" s="1024"/>
      <c r="FBS20" s="1024"/>
      <c r="FBT20" s="1024"/>
      <c r="FBU20" s="1024"/>
      <c r="FBV20" s="1024"/>
      <c r="FBW20" s="1024"/>
      <c r="FBX20" s="1024"/>
      <c r="FBY20" s="1024"/>
      <c r="FBZ20" s="1024"/>
      <c r="FCA20" s="1024"/>
      <c r="FCB20" s="1024"/>
      <c r="FCC20" s="1024"/>
      <c r="FCD20" s="1024"/>
      <c r="FCE20" s="1024"/>
      <c r="FCF20" s="1024"/>
      <c r="FCG20" s="1024"/>
      <c r="FCH20" s="1024"/>
      <c r="FCI20" s="1024"/>
      <c r="FCJ20" s="1024"/>
      <c r="FCK20" s="1024"/>
      <c r="FCL20" s="1024"/>
      <c r="FCM20" s="1024"/>
      <c r="FCN20" s="1024"/>
      <c r="FCO20" s="1024"/>
      <c r="FCP20" s="1024"/>
      <c r="FCQ20" s="1024"/>
      <c r="FCR20" s="1024"/>
      <c r="FCS20" s="1024"/>
      <c r="FCT20" s="1024"/>
      <c r="FCU20" s="1024"/>
      <c r="FCV20" s="1024"/>
      <c r="FCW20" s="1024"/>
      <c r="FCX20" s="1024"/>
      <c r="FCY20" s="1024"/>
      <c r="FCZ20" s="1024"/>
      <c r="FDA20" s="1024"/>
      <c r="FDB20" s="1024"/>
      <c r="FDC20" s="1024"/>
      <c r="FDD20" s="1024"/>
      <c r="FDE20" s="1024"/>
      <c r="FDF20" s="1024"/>
      <c r="FDG20" s="1024"/>
      <c r="FDH20" s="1024"/>
      <c r="FDI20" s="1024"/>
      <c r="FDJ20" s="1024"/>
      <c r="FDK20" s="1024"/>
      <c r="FDL20" s="1024"/>
      <c r="FDM20" s="1024"/>
      <c r="FDN20" s="1024"/>
      <c r="FDO20" s="1024"/>
      <c r="FDP20" s="1024"/>
      <c r="FDQ20" s="1024"/>
      <c r="FDR20" s="1024"/>
      <c r="FDS20" s="1024"/>
      <c r="FDT20" s="1024"/>
      <c r="FDU20" s="1024"/>
      <c r="FDV20" s="1024"/>
      <c r="FDW20" s="1024"/>
      <c r="FDX20" s="1024"/>
      <c r="FDY20" s="1024"/>
      <c r="FDZ20" s="1024"/>
      <c r="FEA20" s="1024"/>
      <c r="FEB20" s="1024"/>
      <c r="FEC20" s="1024"/>
      <c r="FED20" s="1024"/>
      <c r="FEE20" s="1024"/>
      <c r="FEF20" s="1024"/>
      <c r="FEG20" s="1024"/>
      <c r="FEH20" s="1024"/>
      <c r="FEI20" s="1024"/>
      <c r="FEJ20" s="1024"/>
      <c r="FEK20" s="1024"/>
      <c r="FEL20" s="1024"/>
      <c r="FEM20" s="1024"/>
      <c r="FEN20" s="1024"/>
      <c r="FEO20" s="1024"/>
      <c r="FEP20" s="1024"/>
      <c r="FEQ20" s="1024"/>
      <c r="FER20" s="1024"/>
      <c r="FES20" s="1024"/>
      <c r="FET20" s="1024"/>
      <c r="FEU20" s="1024"/>
      <c r="FEV20" s="1024"/>
      <c r="FEW20" s="1024"/>
      <c r="FEX20" s="1024"/>
      <c r="FEY20" s="1024"/>
      <c r="FEZ20" s="1024"/>
      <c r="FFA20" s="1024"/>
      <c r="FFB20" s="1024"/>
      <c r="FFC20" s="1024"/>
      <c r="FFD20" s="1024"/>
      <c r="FFE20" s="1024"/>
      <c r="FFF20" s="1024"/>
      <c r="FFG20" s="1024"/>
      <c r="FFH20" s="1024"/>
      <c r="FFI20" s="1024"/>
      <c r="FFJ20" s="1024"/>
      <c r="FFK20" s="1024"/>
      <c r="FFL20" s="1024"/>
      <c r="FFM20" s="1024"/>
      <c r="FFN20" s="1024"/>
      <c r="FFO20" s="1024"/>
      <c r="FFP20" s="1024"/>
      <c r="FFQ20" s="1024"/>
      <c r="FFR20" s="1024"/>
      <c r="FFS20" s="1024"/>
      <c r="FFT20" s="1024"/>
      <c r="FFU20" s="1024"/>
      <c r="FFV20" s="1024"/>
      <c r="FFW20" s="1024"/>
      <c r="FFX20" s="1024"/>
      <c r="FFY20" s="1024"/>
      <c r="FFZ20" s="1024"/>
      <c r="FGA20" s="1024"/>
      <c r="FGB20" s="1024"/>
      <c r="FGC20" s="1024"/>
      <c r="FGD20" s="1024"/>
      <c r="FGE20" s="1024"/>
      <c r="FGF20" s="1024"/>
      <c r="FGG20" s="1024"/>
      <c r="FGH20" s="1024"/>
      <c r="FGI20" s="1024"/>
      <c r="FGJ20" s="1024"/>
      <c r="FGK20" s="1024"/>
      <c r="FGL20" s="1024"/>
      <c r="FGM20" s="1024"/>
      <c r="FGN20" s="1024"/>
      <c r="FGO20" s="1024"/>
      <c r="FGP20" s="1024"/>
      <c r="FGQ20" s="1024"/>
      <c r="FGR20" s="1024"/>
      <c r="FGS20" s="1024"/>
      <c r="FGT20" s="1024"/>
      <c r="FGU20" s="1024"/>
      <c r="FGV20" s="1024"/>
      <c r="FGW20" s="1024"/>
      <c r="FGX20" s="1024"/>
      <c r="FGY20" s="1024"/>
      <c r="FGZ20" s="1024"/>
      <c r="FHA20" s="1024"/>
      <c r="FHB20" s="1024"/>
      <c r="FHC20" s="1024"/>
      <c r="FHD20" s="1024"/>
      <c r="FHE20" s="1024"/>
      <c r="FHF20" s="1024"/>
      <c r="FHG20" s="1024"/>
      <c r="FHH20" s="1024"/>
      <c r="FHI20" s="1024"/>
      <c r="FHJ20" s="1024"/>
      <c r="FHK20" s="1024"/>
      <c r="FHL20" s="1024"/>
      <c r="FHM20" s="1024"/>
      <c r="FHN20" s="1024"/>
      <c r="FHO20" s="1024"/>
      <c r="FHP20" s="1024"/>
      <c r="FHQ20" s="1024"/>
      <c r="FHR20" s="1024"/>
      <c r="FHS20" s="1024"/>
      <c r="FHT20" s="1024"/>
      <c r="FHU20" s="1024"/>
      <c r="FHV20" s="1024"/>
      <c r="FHW20" s="1024"/>
      <c r="FHX20" s="1024"/>
      <c r="FHY20" s="1024"/>
      <c r="FHZ20" s="1024"/>
      <c r="FIA20" s="1024"/>
      <c r="FIB20" s="1024"/>
      <c r="FIC20" s="1024"/>
      <c r="FID20" s="1024"/>
      <c r="FIE20" s="1024"/>
      <c r="FIF20" s="1024"/>
      <c r="FIG20" s="1024"/>
      <c r="FIH20" s="1024"/>
      <c r="FII20" s="1024"/>
      <c r="FIJ20" s="1024"/>
      <c r="FIK20" s="1024"/>
      <c r="FIL20" s="1024"/>
      <c r="FIM20" s="1024"/>
      <c r="FIN20" s="1024"/>
      <c r="FIO20" s="1024"/>
      <c r="FIP20" s="1024"/>
      <c r="FIQ20" s="1024"/>
      <c r="FIR20" s="1024"/>
      <c r="FIS20" s="1024"/>
      <c r="FIT20" s="1024"/>
      <c r="FIU20" s="1024"/>
      <c r="FIV20" s="1024"/>
      <c r="FIW20" s="1024"/>
      <c r="FIX20" s="1024"/>
      <c r="FIY20" s="1024"/>
      <c r="FIZ20" s="1024"/>
      <c r="FJA20" s="1024"/>
      <c r="FJB20" s="1024"/>
      <c r="FJC20" s="1024"/>
      <c r="FJD20" s="1024"/>
      <c r="FJE20" s="1024"/>
      <c r="FJF20" s="1024"/>
      <c r="FJG20" s="1024"/>
      <c r="FJH20" s="1024"/>
      <c r="FJI20" s="1024"/>
      <c r="FJJ20" s="1024"/>
      <c r="FJK20" s="1024"/>
      <c r="FJL20" s="1024"/>
      <c r="FJM20" s="1024"/>
      <c r="FJN20" s="1024"/>
      <c r="FJO20" s="1024"/>
      <c r="FJP20" s="1024"/>
      <c r="FJQ20" s="1024"/>
      <c r="FJR20" s="1024"/>
      <c r="FJS20" s="1024"/>
      <c r="FJT20" s="1024"/>
      <c r="FJU20" s="1024"/>
      <c r="FJV20" s="1024"/>
      <c r="FJW20" s="1024"/>
      <c r="FJX20" s="1024"/>
      <c r="FJY20" s="1024"/>
      <c r="FJZ20" s="1024"/>
      <c r="FKA20" s="1024"/>
      <c r="FKB20" s="1024"/>
      <c r="FKC20" s="1024"/>
      <c r="FKD20" s="1024"/>
      <c r="FKE20" s="1024"/>
      <c r="FKF20" s="1024"/>
      <c r="FKG20" s="1024"/>
      <c r="FKH20" s="1024"/>
      <c r="FKI20" s="1024"/>
      <c r="FKJ20" s="1024"/>
      <c r="FKK20" s="1024"/>
      <c r="FKL20" s="1024"/>
      <c r="FKM20" s="1024"/>
      <c r="FKN20" s="1024"/>
      <c r="FKO20" s="1024"/>
      <c r="FKP20" s="1024"/>
      <c r="FKQ20" s="1024"/>
      <c r="FKR20" s="1024"/>
      <c r="FKS20" s="1024"/>
      <c r="FKT20" s="1024"/>
      <c r="FKU20" s="1024"/>
      <c r="FKV20" s="1024"/>
      <c r="FKW20" s="1024"/>
      <c r="FKX20" s="1024"/>
      <c r="FKY20" s="1024"/>
      <c r="FKZ20" s="1024"/>
      <c r="FLA20" s="1024"/>
      <c r="FLB20" s="1024"/>
      <c r="FLC20" s="1024"/>
      <c r="FLD20" s="1024"/>
      <c r="FLE20" s="1024"/>
      <c r="FLF20" s="1024"/>
      <c r="FLG20" s="1024"/>
      <c r="FLH20" s="1024"/>
      <c r="FLI20" s="1024"/>
      <c r="FLJ20" s="1024"/>
      <c r="FLK20" s="1024"/>
      <c r="FLL20" s="1024"/>
      <c r="FLM20" s="1024"/>
      <c r="FLN20" s="1024"/>
      <c r="FLO20" s="1024"/>
      <c r="FLP20" s="1024"/>
      <c r="FLQ20" s="1024"/>
      <c r="FLR20" s="1024"/>
      <c r="FLS20" s="1024"/>
      <c r="FLT20" s="1024"/>
      <c r="FLU20" s="1024"/>
      <c r="FLV20" s="1024"/>
      <c r="FLW20" s="1024"/>
      <c r="FLX20" s="1024"/>
      <c r="FLY20" s="1024"/>
      <c r="FLZ20" s="1024"/>
      <c r="FMA20" s="1024"/>
      <c r="FMB20" s="1024"/>
      <c r="FMC20" s="1024"/>
      <c r="FMD20" s="1024"/>
      <c r="FME20" s="1024"/>
      <c r="FMF20" s="1024"/>
      <c r="FMG20" s="1024"/>
      <c r="FMH20" s="1024"/>
      <c r="FMI20" s="1024"/>
      <c r="FMJ20" s="1024"/>
      <c r="FMK20" s="1024"/>
      <c r="FML20" s="1024"/>
      <c r="FMM20" s="1024"/>
      <c r="FMN20" s="1024"/>
      <c r="FMO20" s="1024"/>
      <c r="FMP20" s="1024"/>
      <c r="FMQ20" s="1024"/>
      <c r="FMR20" s="1024"/>
      <c r="FMS20" s="1024"/>
      <c r="FMT20" s="1024"/>
      <c r="FMU20" s="1024"/>
      <c r="FMV20" s="1024"/>
      <c r="FMW20" s="1024"/>
      <c r="FMX20" s="1024"/>
      <c r="FMY20" s="1024"/>
      <c r="FMZ20" s="1024"/>
      <c r="FNA20" s="1024"/>
      <c r="FNB20" s="1024"/>
      <c r="FNC20" s="1024"/>
      <c r="FND20" s="1024"/>
      <c r="FNE20" s="1024"/>
      <c r="FNF20" s="1024"/>
      <c r="FNG20" s="1024"/>
      <c r="FNH20" s="1024"/>
      <c r="FNI20" s="1024"/>
      <c r="FNJ20" s="1024"/>
      <c r="FNK20" s="1024"/>
      <c r="FNL20" s="1024"/>
      <c r="FNM20" s="1024"/>
      <c r="FNN20" s="1024"/>
      <c r="FNO20" s="1024"/>
      <c r="FNP20" s="1024"/>
      <c r="FNQ20" s="1024"/>
      <c r="FNR20" s="1024"/>
      <c r="FNS20" s="1024"/>
      <c r="FNT20" s="1024"/>
      <c r="FNU20" s="1024"/>
      <c r="FNV20" s="1024"/>
      <c r="FNW20" s="1024"/>
      <c r="FNX20" s="1024"/>
      <c r="FNY20" s="1024"/>
      <c r="FNZ20" s="1024"/>
      <c r="FOA20" s="1024"/>
      <c r="FOB20" s="1024"/>
      <c r="FOC20" s="1024"/>
      <c r="FOD20" s="1024"/>
      <c r="FOE20" s="1024"/>
      <c r="FOF20" s="1024"/>
      <c r="FOG20" s="1024"/>
      <c r="FOH20" s="1024"/>
      <c r="FOI20" s="1024"/>
      <c r="FOJ20" s="1024"/>
      <c r="FOK20" s="1024"/>
      <c r="FOL20" s="1024"/>
      <c r="FOM20" s="1024"/>
      <c r="FON20" s="1024"/>
      <c r="FOO20" s="1024"/>
      <c r="FOP20" s="1024"/>
      <c r="FOQ20" s="1024"/>
      <c r="FOR20" s="1024"/>
      <c r="FOS20" s="1024"/>
      <c r="FOT20" s="1024"/>
      <c r="FOU20" s="1024"/>
      <c r="FOV20" s="1024"/>
      <c r="FOW20" s="1024"/>
      <c r="FOX20" s="1024"/>
      <c r="FOY20" s="1024"/>
      <c r="FOZ20" s="1024"/>
      <c r="FPA20" s="1024"/>
      <c r="FPB20" s="1024"/>
      <c r="FPC20" s="1024"/>
      <c r="FPD20" s="1024"/>
      <c r="FPE20" s="1024"/>
      <c r="FPF20" s="1024"/>
      <c r="FPG20" s="1024"/>
      <c r="FPH20" s="1024"/>
      <c r="FPI20" s="1024"/>
      <c r="FPJ20" s="1024"/>
      <c r="FPK20" s="1024"/>
      <c r="FPL20" s="1024"/>
      <c r="FPM20" s="1024"/>
      <c r="FPN20" s="1024"/>
      <c r="FPO20" s="1024"/>
      <c r="FPP20" s="1024"/>
      <c r="FPQ20" s="1024"/>
      <c r="FPR20" s="1024"/>
      <c r="FPS20" s="1024"/>
      <c r="FPT20" s="1024"/>
      <c r="FPU20" s="1024"/>
      <c r="FPV20" s="1024"/>
      <c r="FPW20" s="1024"/>
      <c r="FPX20" s="1024"/>
      <c r="FPY20" s="1024"/>
      <c r="FPZ20" s="1024"/>
      <c r="FQA20" s="1024"/>
      <c r="FQB20" s="1024"/>
      <c r="FQC20" s="1024"/>
      <c r="FQD20" s="1024"/>
      <c r="FQE20" s="1024"/>
      <c r="FQF20" s="1024"/>
      <c r="FQG20" s="1024"/>
      <c r="FQH20" s="1024"/>
      <c r="FQI20" s="1024"/>
      <c r="FQJ20" s="1024"/>
      <c r="FQK20" s="1024"/>
      <c r="FQL20" s="1024"/>
      <c r="FQM20" s="1024"/>
      <c r="FQN20" s="1024"/>
      <c r="FQO20" s="1024"/>
      <c r="FQP20" s="1024"/>
      <c r="FQQ20" s="1024"/>
      <c r="FQR20" s="1024"/>
      <c r="FQS20" s="1024"/>
      <c r="FQT20" s="1024"/>
      <c r="FQU20" s="1024"/>
      <c r="FQV20" s="1024"/>
      <c r="FQW20" s="1024"/>
      <c r="FQX20" s="1024"/>
      <c r="FQY20" s="1024"/>
      <c r="FQZ20" s="1024"/>
      <c r="FRA20" s="1024"/>
      <c r="FRB20" s="1024"/>
      <c r="FRC20" s="1024"/>
      <c r="FRD20" s="1024"/>
      <c r="FRE20" s="1024"/>
      <c r="FRF20" s="1024"/>
      <c r="FRG20" s="1024"/>
      <c r="FRH20" s="1024"/>
      <c r="FRI20" s="1024"/>
      <c r="FRJ20" s="1024"/>
      <c r="FRK20" s="1024"/>
      <c r="FRL20" s="1024"/>
      <c r="FRM20" s="1024"/>
      <c r="FRN20" s="1024"/>
      <c r="FRO20" s="1024"/>
      <c r="FRP20" s="1024"/>
      <c r="FRQ20" s="1024"/>
      <c r="FRR20" s="1024"/>
      <c r="FRS20" s="1024"/>
      <c r="FRT20" s="1024"/>
      <c r="FRU20" s="1024"/>
      <c r="FRV20" s="1024"/>
      <c r="FRW20" s="1024"/>
      <c r="FRX20" s="1024"/>
      <c r="FRY20" s="1024"/>
      <c r="FRZ20" s="1024"/>
      <c r="FSA20" s="1024"/>
      <c r="FSB20" s="1024"/>
      <c r="FSC20" s="1024"/>
      <c r="FSD20" s="1024"/>
      <c r="FSE20" s="1024"/>
      <c r="FSF20" s="1024"/>
      <c r="FSG20" s="1024"/>
      <c r="FSH20" s="1024"/>
      <c r="FSI20" s="1024"/>
      <c r="FSJ20" s="1024"/>
      <c r="FSK20" s="1024"/>
      <c r="FSL20" s="1024"/>
      <c r="FSM20" s="1024"/>
      <c r="FSN20" s="1024"/>
      <c r="FSO20" s="1024"/>
      <c r="FSP20" s="1024"/>
      <c r="FSQ20" s="1024"/>
      <c r="FSR20" s="1024"/>
      <c r="FSS20" s="1024"/>
      <c r="FST20" s="1024"/>
      <c r="FSU20" s="1024"/>
      <c r="FSV20" s="1024"/>
      <c r="FSW20" s="1024"/>
      <c r="FSX20" s="1024"/>
      <c r="FSY20" s="1024"/>
      <c r="FSZ20" s="1024"/>
      <c r="FTA20" s="1024"/>
      <c r="FTB20" s="1024"/>
      <c r="FTC20" s="1024"/>
      <c r="FTD20" s="1024"/>
      <c r="FTE20" s="1024"/>
      <c r="FTF20" s="1024"/>
      <c r="FTG20" s="1024"/>
      <c r="FTH20" s="1024"/>
      <c r="FTI20" s="1024"/>
      <c r="FTJ20" s="1024"/>
      <c r="FTK20" s="1024"/>
      <c r="FTL20" s="1024"/>
      <c r="FTM20" s="1024"/>
      <c r="FTN20" s="1024"/>
      <c r="FTO20" s="1024"/>
      <c r="FTP20" s="1024"/>
      <c r="FTQ20" s="1024"/>
      <c r="FTR20" s="1024"/>
      <c r="FTS20" s="1024"/>
      <c r="FTT20" s="1024"/>
      <c r="FTU20" s="1024"/>
      <c r="FTV20" s="1024"/>
      <c r="FTW20" s="1024"/>
      <c r="FTX20" s="1024"/>
      <c r="FTY20" s="1024"/>
      <c r="FTZ20" s="1024"/>
      <c r="FUA20" s="1024"/>
      <c r="FUB20" s="1024"/>
      <c r="FUC20" s="1024"/>
      <c r="FUD20" s="1024"/>
      <c r="FUE20" s="1024"/>
      <c r="FUF20" s="1024"/>
      <c r="FUG20" s="1024"/>
      <c r="FUH20" s="1024"/>
      <c r="FUI20" s="1024"/>
      <c r="FUJ20" s="1024"/>
      <c r="FUK20" s="1024"/>
      <c r="FUL20" s="1024"/>
      <c r="FUM20" s="1024"/>
      <c r="FUN20" s="1024"/>
      <c r="FUO20" s="1024"/>
      <c r="FUP20" s="1024"/>
      <c r="FUQ20" s="1024"/>
      <c r="FUR20" s="1024"/>
      <c r="FUS20" s="1024"/>
      <c r="FUT20" s="1024"/>
      <c r="FUU20" s="1024"/>
      <c r="FUV20" s="1024"/>
      <c r="FUW20" s="1024"/>
      <c r="FUX20" s="1024"/>
      <c r="FUY20" s="1024"/>
      <c r="FUZ20" s="1024"/>
      <c r="FVA20" s="1024"/>
      <c r="FVB20" s="1024"/>
      <c r="FVC20" s="1024"/>
      <c r="FVD20" s="1024"/>
      <c r="FVE20" s="1024"/>
      <c r="FVF20" s="1024"/>
      <c r="FVG20" s="1024"/>
      <c r="FVH20" s="1024"/>
      <c r="FVI20" s="1024"/>
      <c r="FVJ20" s="1024"/>
      <c r="FVK20" s="1024"/>
      <c r="FVL20" s="1024"/>
      <c r="FVM20" s="1024"/>
      <c r="FVN20" s="1024"/>
      <c r="FVO20" s="1024"/>
      <c r="FVP20" s="1024"/>
      <c r="FVQ20" s="1024"/>
      <c r="FVR20" s="1024"/>
      <c r="FVS20" s="1024"/>
      <c r="FVT20" s="1024"/>
      <c r="FVU20" s="1024"/>
      <c r="FVV20" s="1024"/>
      <c r="FVW20" s="1024"/>
      <c r="FVX20" s="1024"/>
      <c r="FVY20" s="1024"/>
      <c r="FVZ20" s="1024"/>
      <c r="FWA20" s="1024"/>
      <c r="FWB20" s="1024"/>
      <c r="FWC20" s="1024"/>
      <c r="FWD20" s="1024"/>
      <c r="FWE20" s="1024"/>
      <c r="FWF20" s="1024"/>
      <c r="FWG20" s="1024"/>
      <c r="FWH20" s="1024"/>
      <c r="FWI20" s="1024"/>
      <c r="FWJ20" s="1024"/>
      <c r="FWK20" s="1024"/>
      <c r="FWL20" s="1024"/>
      <c r="FWM20" s="1024"/>
      <c r="FWN20" s="1024"/>
      <c r="FWO20" s="1024"/>
      <c r="FWP20" s="1024"/>
      <c r="FWQ20" s="1024"/>
      <c r="FWR20" s="1024"/>
      <c r="FWS20" s="1024"/>
      <c r="FWT20" s="1024"/>
      <c r="FWU20" s="1024"/>
      <c r="FWV20" s="1024"/>
      <c r="FWW20" s="1024"/>
      <c r="FWX20" s="1024"/>
      <c r="FWY20" s="1024"/>
      <c r="FWZ20" s="1024"/>
      <c r="FXA20" s="1024"/>
      <c r="FXB20" s="1024"/>
      <c r="FXC20" s="1024"/>
      <c r="FXD20" s="1024"/>
      <c r="FXE20" s="1024"/>
      <c r="FXF20" s="1024"/>
      <c r="FXG20" s="1024"/>
      <c r="FXH20" s="1024"/>
      <c r="FXI20" s="1024"/>
      <c r="FXJ20" s="1024"/>
      <c r="FXK20" s="1024"/>
      <c r="FXL20" s="1024"/>
      <c r="FXM20" s="1024"/>
      <c r="FXN20" s="1024"/>
      <c r="FXO20" s="1024"/>
      <c r="FXP20" s="1024"/>
      <c r="FXQ20" s="1024"/>
      <c r="FXR20" s="1024"/>
      <c r="FXS20" s="1024"/>
      <c r="FXT20" s="1024"/>
      <c r="FXU20" s="1024"/>
      <c r="FXV20" s="1024"/>
      <c r="FXW20" s="1024"/>
      <c r="FXX20" s="1024"/>
      <c r="FXY20" s="1024"/>
      <c r="FXZ20" s="1024"/>
      <c r="FYA20" s="1024"/>
      <c r="FYB20" s="1024"/>
      <c r="FYC20" s="1024"/>
      <c r="FYD20" s="1024"/>
      <c r="FYE20" s="1024"/>
      <c r="FYF20" s="1024"/>
      <c r="FYG20" s="1024"/>
      <c r="FYH20" s="1024"/>
      <c r="FYI20" s="1024"/>
      <c r="FYJ20" s="1024"/>
      <c r="FYK20" s="1024"/>
      <c r="FYL20" s="1024"/>
      <c r="FYM20" s="1024"/>
      <c r="FYN20" s="1024"/>
      <c r="FYO20" s="1024"/>
      <c r="FYP20" s="1024"/>
      <c r="FYQ20" s="1024"/>
      <c r="FYR20" s="1024"/>
      <c r="FYS20" s="1024"/>
      <c r="FYT20" s="1024"/>
      <c r="FYU20" s="1024"/>
      <c r="FYV20" s="1024"/>
      <c r="FYW20" s="1024"/>
      <c r="FYX20" s="1024"/>
      <c r="FYY20" s="1024"/>
      <c r="FYZ20" s="1024"/>
      <c r="FZA20" s="1024"/>
      <c r="FZB20" s="1024"/>
      <c r="FZC20" s="1024"/>
      <c r="FZD20" s="1024"/>
      <c r="FZE20" s="1024"/>
      <c r="FZF20" s="1024"/>
      <c r="FZG20" s="1024"/>
      <c r="FZH20" s="1024"/>
      <c r="FZI20" s="1024"/>
      <c r="FZJ20" s="1024"/>
      <c r="FZK20" s="1024"/>
      <c r="FZL20" s="1024"/>
      <c r="FZM20" s="1024"/>
      <c r="FZN20" s="1024"/>
      <c r="FZO20" s="1024"/>
      <c r="FZP20" s="1024"/>
      <c r="FZQ20" s="1024"/>
      <c r="FZR20" s="1024"/>
      <c r="FZS20" s="1024"/>
      <c r="FZT20" s="1024"/>
      <c r="FZU20" s="1024"/>
      <c r="FZV20" s="1024"/>
      <c r="FZW20" s="1024"/>
      <c r="FZX20" s="1024"/>
      <c r="FZY20" s="1024"/>
      <c r="FZZ20" s="1024"/>
      <c r="GAA20" s="1024"/>
      <c r="GAB20" s="1024"/>
      <c r="GAC20" s="1024"/>
      <c r="GAD20" s="1024"/>
      <c r="GAE20" s="1024"/>
      <c r="GAF20" s="1024"/>
      <c r="GAG20" s="1024"/>
      <c r="GAH20" s="1024"/>
      <c r="GAI20" s="1024"/>
      <c r="GAJ20" s="1024"/>
      <c r="GAK20" s="1024"/>
      <c r="GAL20" s="1024"/>
      <c r="GAM20" s="1024"/>
      <c r="GAN20" s="1024"/>
      <c r="GAO20" s="1024"/>
      <c r="GAP20" s="1024"/>
      <c r="GAQ20" s="1024"/>
      <c r="GAR20" s="1024"/>
      <c r="GAS20" s="1024"/>
      <c r="GAT20" s="1024"/>
      <c r="GAU20" s="1024"/>
      <c r="GAV20" s="1024"/>
      <c r="GAW20" s="1024"/>
      <c r="GAX20" s="1024"/>
      <c r="GAY20" s="1024"/>
      <c r="GAZ20" s="1024"/>
      <c r="GBA20" s="1024"/>
      <c r="GBB20" s="1024"/>
      <c r="GBC20" s="1024"/>
      <c r="GBD20" s="1024"/>
      <c r="GBE20" s="1024"/>
      <c r="GBF20" s="1024"/>
      <c r="GBG20" s="1024"/>
      <c r="GBH20" s="1024"/>
      <c r="GBI20" s="1024"/>
      <c r="GBJ20" s="1024"/>
      <c r="GBK20" s="1024"/>
      <c r="GBL20" s="1024"/>
      <c r="GBM20" s="1024"/>
      <c r="GBN20" s="1024"/>
      <c r="GBO20" s="1024"/>
      <c r="GBP20" s="1024"/>
      <c r="GBQ20" s="1024"/>
      <c r="GBR20" s="1024"/>
      <c r="GBS20" s="1024"/>
      <c r="GBT20" s="1024"/>
      <c r="GBU20" s="1024"/>
      <c r="GBV20" s="1024"/>
      <c r="GBW20" s="1024"/>
      <c r="GBX20" s="1024"/>
      <c r="GBY20" s="1024"/>
      <c r="GBZ20" s="1024"/>
      <c r="GCA20" s="1024"/>
      <c r="GCB20" s="1024"/>
      <c r="GCC20" s="1024"/>
      <c r="GCD20" s="1024"/>
      <c r="GCE20" s="1024"/>
      <c r="GCF20" s="1024"/>
      <c r="GCG20" s="1024"/>
      <c r="GCH20" s="1024"/>
      <c r="GCI20" s="1024"/>
      <c r="GCJ20" s="1024"/>
      <c r="GCK20" s="1024"/>
      <c r="GCL20" s="1024"/>
      <c r="GCM20" s="1024"/>
      <c r="GCN20" s="1024"/>
      <c r="GCO20" s="1024"/>
      <c r="GCP20" s="1024"/>
      <c r="GCQ20" s="1024"/>
      <c r="GCR20" s="1024"/>
      <c r="GCS20" s="1024"/>
      <c r="GCT20" s="1024"/>
      <c r="GCU20" s="1024"/>
      <c r="GCV20" s="1024"/>
      <c r="GCW20" s="1024"/>
      <c r="GCX20" s="1024"/>
      <c r="GCY20" s="1024"/>
      <c r="GCZ20" s="1024"/>
      <c r="GDA20" s="1024"/>
      <c r="GDB20" s="1024"/>
      <c r="GDC20" s="1024"/>
      <c r="GDD20" s="1024"/>
      <c r="GDE20" s="1024"/>
      <c r="GDF20" s="1024"/>
      <c r="GDG20" s="1024"/>
      <c r="GDH20" s="1024"/>
      <c r="GDI20" s="1024"/>
      <c r="GDJ20" s="1024"/>
      <c r="GDK20" s="1024"/>
      <c r="GDL20" s="1024"/>
      <c r="GDM20" s="1024"/>
      <c r="GDN20" s="1024"/>
      <c r="GDO20" s="1024"/>
      <c r="GDP20" s="1024"/>
      <c r="GDQ20" s="1024"/>
      <c r="GDR20" s="1024"/>
      <c r="GDS20" s="1024"/>
      <c r="GDT20" s="1024"/>
      <c r="GDU20" s="1024"/>
      <c r="GDV20" s="1024"/>
      <c r="GDW20" s="1024"/>
      <c r="GDX20" s="1024"/>
      <c r="GDY20" s="1024"/>
      <c r="GDZ20" s="1024"/>
      <c r="GEA20" s="1024"/>
      <c r="GEB20" s="1024"/>
      <c r="GEC20" s="1024"/>
      <c r="GED20" s="1024"/>
      <c r="GEE20" s="1024"/>
      <c r="GEF20" s="1024"/>
      <c r="GEG20" s="1024"/>
      <c r="GEH20" s="1024"/>
      <c r="GEI20" s="1024"/>
      <c r="GEJ20" s="1024"/>
      <c r="GEK20" s="1024"/>
      <c r="GEL20" s="1024"/>
      <c r="GEM20" s="1024"/>
      <c r="GEN20" s="1024"/>
      <c r="GEO20" s="1024"/>
      <c r="GEP20" s="1024"/>
      <c r="GEQ20" s="1024"/>
      <c r="GER20" s="1024"/>
      <c r="GES20" s="1024"/>
      <c r="GET20" s="1024"/>
      <c r="GEU20" s="1024"/>
      <c r="GEV20" s="1024"/>
      <c r="GEW20" s="1024"/>
      <c r="GEX20" s="1024"/>
      <c r="GEY20" s="1024"/>
      <c r="GEZ20" s="1024"/>
      <c r="GFA20" s="1024"/>
      <c r="GFB20" s="1024"/>
      <c r="GFC20" s="1024"/>
      <c r="GFD20" s="1024"/>
      <c r="GFE20" s="1024"/>
      <c r="GFF20" s="1024"/>
      <c r="GFG20" s="1024"/>
      <c r="GFH20" s="1024"/>
      <c r="GFI20" s="1024"/>
      <c r="GFJ20" s="1024"/>
      <c r="GFK20" s="1024"/>
      <c r="GFL20" s="1024"/>
      <c r="GFM20" s="1024"/>
      <c r="GFN20" s="1024"/>
      <c r="GFO20" s="1024"/>
      <c r="GFP20" s="1024"/>
      <c r="GFQ20" s="1024"/>
      <c r="GFR20" s="1024"/>
      <c r="GFS20" s="1024"/>
      <c r="GFT20" s="1024"/>
      <c r="GFU20" s="1024"/>
      <c r="GFV20" s="1024"/>
      <c r="GFW20" s="1024"/>
      <c r="GFX20" s="1024"/>
      <c r="GFY20" s="1024"/>
      <c r="GFZ20" s="1024"/>
      <c r="GGA20" s="1024"/>
      <c r="GGB20" s="1024"/>
      <c r="GGC20" s="1024"/>
      <c r="GGD20" s="1024"/>
      <c r="GGE20" s="1024"/>
      <c r="GGF20" s="1024"/>
      <c r="GGG20" s="1024"/>
      <c r="GGH20" s="1024"/>
      <c r="GGI20" s="1024"/>
      <c r="GGJ20" s="1024"/>
      <c r="GGK20" s="1024"/>
      <c r="GGL20" s="1024"/>
      <c r="GGM20" s="1024"/>
      <c r="GGN20" s="1024"/>
      <c r="GGO20" s="1024"/>
      <c r="GGP20" s="1024"/>
      <c r="GGQ20" s="1024"/>
      <c r="GGR20" s="1024"/>
      <c r="GGS20" s="1024"/>
      <c r="GGT20" s="1024"/>
      <c r="GGU20" s="1024"/>
      <c r="GGV20" s="1024"/>
      <c r="GGW20" s="1024"/>
      <c r="GGX20" s="1024"/>
      <c r="GGY20" s="1024"/>
      <c r="GGZ20" s="1024"/>
      <c r="GHA20" s="1024"/>
      <c r="GHB20" s="1024"/>
      <c r="GHC20" s="1024"/>
      <c r="GHD20" s="1024"/>
      <c r="GHE20" s="1024"/>
      <c r="GHF20" s="1024"/>
      <c r="GHG20" s="1024"/>
      <c r="GHH20" s="1024"/>
      <c r="GHI20" s="1024"/>
      <c r="GHJ20" s="1024"/>
      <c r="GHK20" s="1024"/>
      <c r="GHL20" s="1024"/>
      <c r="GHM20" s="1024"/>
      <c r="GHN20" s="1024"/>
      <c r="GHO20" s="1024"/>
      <c r="GHP20" s="1024"/>
      <c r="GHQ20" s="1024"/>
      <c r="GHR20" s="1024"/>
      <c r="GHS20" s="1024"/>
      <c r="GHT20" s="1024"/>
      <c r="GHU20" s="1024"/>
      <c r="GHV20" s="1024"/>
      <c r="GHW20" s="1024"/>
      <c r="GHX20" s="1024"/>
      <c r="GHY20" s="1024"/>
      <c r="GHZ20" s="1024"/>
      <c r="GIA20" s="1024"/>
      <c r="GIB20" s="1024"/>
      <c r="GIC20" s="1024"/>
      <c r="GID20" s="1024"/>
      <c r="GIE20" s="1024"/>
      <c r="GIF20" s="1024"/>
      <c r="GIG20" s="1024"/>
      <c r="GIH20" s="1024"/>
      <c r="GII20" s="1024"/>
      <c r="GIJ20" s="1024"/>
      <c r="GIK20" s="1024"/>
      <c r="GIL20" s="1024"/>
      <c r="GIM20" s="1024"/>
      <c r="GIN20" s="1024"/>
      <c r="GIO20" s="1024"/>
      <c r="GIP20" s="1024"/>
      <c r="GIQ20" s="1024"/>
      <c r="GIR20" s="1024"/>
      <c r="GIS20" s="1024"/>
      <c r="GIT20" s="1024"/>
      <c r="GIU20" s="1024"/>
      <c r="GIV20" s="1024"/>
      <c r="GIW20" s="1024"/>
      <c r="GIX20" s="1024"/>
      <c r="GIY20" s="1024"/>
      <c r="GIZ20" s="1024"/>
      <c r="GJA20" s="1024"/>
      <c r="GJB20" s="1024"/>
      <c r="GJC20" s="1024"/>
      <c r="GJD20" s="1024"/>
      <c r="GJE20" s="1024"/>
      <c r="GJF20" s="1024"/>
      <c r="GJG20" s="1024"/>
      <c r="GJH20" s="1024"/>
      <c r="GJI20" s="1024"/>
      <c r="GJJ20" s="1024"/>
      <c r="GJK20" s="1024"/>
      <c r="GJL20" s="1024"/>
      <c r="GJM20" s="1024"/>
      <c r="GJN20" s="1024"/>
      <c r="GJO20" s="1024"/>
      <c r="GJP20" s="1024"/>
      <c r="GJQ20" s="1024"/>
      <c r="GJR20" s="1024"/>
      <c r="GJS20" s="1024"/>
      <c r="GJT20" s="1024"/>
      <c r="GJU20" s="1024"/>
      <c r="GJV20" s="1024"/>
      <c r="GJW20" s="1024"/>
      <c r="GJX20" s="1024"/>
      <c r="GJY20" s="1024"/>
      <c r="GJZ20" s="1024"/>
      <c r="GKA20" s="1024"/>
      <c r="GKB20" s="1024"/>
      <c r="GKC20" s="1024"/>
      <c r="GKD20" s="1024"/>
      <c r="GKE20" s="1024"/>
      <c r="GKF20" s="1024"/>
      <c r="GKG20" s="1024"/>
      <c r="GKH20" s="1024"/>
      <c r="GKI20" s="1024"/>
      <c r="GKJ20" s="1024"/>
      <c r="GKK20" s="1024"/>
      <c r="GKL20" s="1024"/>
      <c r="GKM20" s="1024"/>
      <c r="GKN20" s="1024"/>
      <c r="GKO20" s="1024"/>
      <c r="GKP20" s="1024"/>
      <c r="GKQ20" s="1024"/>
      <c r="GKR20" s="1024"/>
      <c r="GKS20" s="1024"/>
      <c r="GKT20" s="1024"/>
      <c r="GKU20" s="1024"/>
      <c r="GKV20" s="1024"/>
      <c r="GKW20" s="1024"/>
      <c r="GKX20" s="1024"/>
      <c r="GKY20" s="1024"/>
      <c r="GKZ20" s="1024"/>
      <c r="GLA20" s="1024"/>
      <c r="GLB20" s="1024"/>
      <c r="GLC20" s="1024"/>
      <c r="GLD20" s="1024"/>
      <c r="GLE20" s="1024"/>
      <c r="GLF20" s="1024"/>
      <c r="GLG20" s="1024"/>
      <c r="GLH20" s="1024"/>
      <c r="GLI20" s="1024"/>
      <c r="GLJ20" s="1024"/>
      <c r="GLK20" s="1024"/>
      <c r="GLL20" s="1024"/>
      <c r="GLM20" s="1024"/>
      <c r="GLN20" s="1024"/>
      <c r="GLO20" s="1024"/>
      <c r="GLP20" s="1024"/>
      <c r="GLQ20" s="1024"/>
      <c r="GLR20" s="1024"/>
      <c r="GLS20" s="1024"/>
      <c r="GLT20" s="1024"/>
      <c r="GLU20" s="1024"/>
      <c r="GLV20" s="1024"/>
      <c r="GLW20" s="1024"/>
      <c r="GLX20" s="1024"/>
      <c r="GLY20" s="1024"/>
      <c r="GLZ20" s="1024"/>
      <c r="GMA20" s="1024"/>
      <c r="GMB20" s="1024"/>
      <c r="GMC20" s="1024"/>
      <c r="GMD20" s="1024"/>
      <c r="GME20" s="1024"/>
      <c r="GMF20" s="1024"/>
      <c r="GMG20" s="1024"/>
      <c r="GMH20" s="1024"/>
      <c r="GMI20" s="1024"/>
      <c r="GMJ20" s="1024"/>
      <c r="GMK20" s="1024"/>
      <c r="GML20" s="1024"/>
      <c r="GMM20" s="1024"/>
      <c r="GMN20" s="1024"/>
      <c r="GMO20" s="1024"/>
      <c r="GMP20" s="1024"/>
      <c r="GMQ20" s="1024"/>
      <c r="GMR20" s="1024"/>
      <c r="GMS20" s="1024"/>
      <c r="GMT20" s="1024"/>
      <c r="GMU20" s="1024"/>
      <c r="GMV20" s="1024"/>
      <c r="GMW20" s="1024"/>
      <c r="GMX20" s="1024"/>
      <c r="GMY20" s="1024"/>
      <c r="GMZ20" s="1024"/>
      <c r="GNA20" s="1024"/>
      <c r="GNB20" s="1024"/>
      <c r="GNC20" s="1024"/>
      <c r="GND20" s="1024"/>
      <c r="GNE20" s="1024"/>
      <c r="GNF20" s="1024"/>
      <c r="GNG20" s="1024"/>
      <c r="GNH20" s="1024"/>
      <c r="GNI20" s="1024"/>
      <c r="GNJ20" s="1024"/>
      <c r="GNK20" s="1024"/>
      <c r="GNL20" s="1024"/>
      <c r="GNM20" s="1024"/>
      <c r="GNN20" s="1024"/>
      <c r="GNO20" s="1024"/>
      <c r="GNP20" s="1024"/>
      <c r="GNQ20" s="1024"/>
      <c r="GNR20" s="1024"/>
      <c r="GNS20" s="1024"/>
      <c r="GNT20" s="1024"/>
      <c r="GNU20" s="1024"/>
      <c r="GNV20" s="1024"/>
      <c r="GNW20" s="1024"/>
      <c r="GNX20" s="1024"/>
      <c r="GNY20" s="1024"/>
      <c r="GNZ20" s="1024"/>
      <c r="GOA20" s="1024"/>
      <c r="GOB20" s="1024"/>
      <c r="GOC20" s="1024"/>
      <c r="GOD20" s="1024"/>
      <c r="GOE20" s="1024"/>
      <c r="GOF20" s="1024"/>
      <c r="GOG20" s="1024"/>
      <c r="GOH20" s="1024"/>
      <c r="GOI20" s="1024"/>
      <c r="GOJ20" s="1024"/>
      <c r="GOK20" s="1024"/>
      <c r="GOL20" s="1024"/>
      <c r="GOM20" s="1024"/>
      <c r="GON20" s="1024"/>
      <c r="GOO20" s="1024"/>
      <c r="GOP20" s="1024"/>
      <c r="GOQ20" s="1024"/>
      <c r="GOR20" s="1024"/>
      <c r="GOS20" s="1024"/>
      <c r="GOT20" s="1024"/>
      <c r="GOU20" s="1024"/>
      <c r="GOV20" s="1024"/>
      <c r="GOW20" s="1024"/>
      <c r="GOX20" s="1024"/>
      <c r="GOY20" s="1024"/>
      <c r="GOZ20" s="1024"/>
      <c r="GPA20" s="1024"/>
      <c r="GPB20" s="1024"/>
      <c r="GPC20" s="1024"/>
      <c r="GPD20" s="1024"/>
      <c r="GPE20" s="1024"/>
      <c r="GPF20" s="1024"/>
      <c r="GPG20" s="1024"/>
      <c r="GPH20" s="1024"/>
      <c r="GPI20" s="1024"/>
      <c r="GPJ20" s="1024"/>
      <c r="GPK20" s="1024"/>
      <c r="GPL20" s="1024"/>
      <c r="GPM20" s="1024"/>
      <c r="GPN20" s="1024"/>
      <c r="GPO20" s="1024"/>
      <c r="GPP20" s="1024"/>
      <c r="GPQ20" s="1024"/>
      <c r="GPR20" s="1024"/>
      <c r="GPS20" s="1024"/>
      <c r="GPT20" s="1024"/>
      <c r="GPU20" s="1024"/>
      <c r="GPV20" s="1024"/>
      <c r="GPW20" s="1024"/>
      <c r="GPX20" s="1024"/>
      <c r="GPY20" s="1024"/>
      <c r="GPZ20" s="1024"/>
      <c r="GQA20" s="1024"/>
      <c r="GQB20" s="1024"/>
      <c r="GQC20" s="1024"/>
      <c r="GQD20" s="1024"/>
      <c r="GQE20" s="1024"/>
      <c r="GQF20" s="1024"/>
      <c r="GQG20" s="1024"/>
      <c r="GQH20" s="1024"/>
      <c r="GQI20" s="1024"/>
      <c r="GQJ20" s="1024"/>
      <c r="GQK20" s="1024"/>
      <c r="GQL20" s="1024"/>
      <c r="GQM20" s="1024"/>
      <c r="GQN20" s="1024"/>
      <c r="GQO20" s="1024"/>
      <c r="GQP20" s="1024"/>
      <c r="GQQ20" s="1024"/>
      <c r="GQR20" s="1024"/>
      <c r="GQS20" s="1024"/>
      <c r="GQT20" s="1024"/>
      <c r="GQU20" s="1024"/>
      <c r="GQV20" s="1024"/>
      <c r="GQW20" s="1024"/>
      <c r="GQX20" s="1024"/>
      <c r="GQY20" s="1024"/>
      <c r="GQZ20" s="1024"/>
      <c r="GRA20" s="1024"/>
      <c r="GRB20" s="1024"/>
      <c r="GRC20" s="1024"/>
      <c r="GRD20" s="1024"/>
      <c r="GRE20" s="1024"/>
      <c r="GRF20" s="1024"/>
      <c r="GRG20" s="1024"/>
      <c r="GRH20" s="1024"/>
      <c r="GRI20" s="1024"/>
      <c r="GRJ20" s="1024"/>
      <c r="GRK20" s="1024"/>
      <c r="GRL20" s="1024"/>
      <c r="GRM20" s="1024"/>
      <c r="GRN20" s="1024"/>
      <c r="GRO20" s="1024"/>
      <c r="GRP20" s="1024"/>
      <c r="GRQ20" s="1024"/>
      <c r="GRR20" s="1024"/>
      <c r="GRS20" s="1024"/>
      <c r="GRT20" s="1024"/>
      <c r="GRU20" s="1024"/>
      <c r="GRV20" s="1024"/>
      <c r="GRW20" s="1024"/>
      <c r="GRX20" s="1024"/>
      <c r="GRY20" s="1024"/>
      <c r="GRZ20" s="1024"/>
      <c r="GSA20" s="1024"/>
      <c r="GSB20" s="1024"/>
      <c r="GSC20" s="1024"/>
      <c r="GSD20" s="1024"/>
      <c r="GSE20" s="1024"/>
      <c r="GSF20" s="1024"/>
      <c r="GSG20" s="1024"/>
      <c r="GSH20" s="1024"/>
      <c r="GSI20" s="1024"/>
      <c r="GSJ20" s="1024"/>
      <c r="GSK20" s="1024"/>
      <c r="GSL20" s="1024"/>
      <c r="GSM20" s="1024"/>
      <c r="GSN20" s="1024"/>
      <c r="GSO20" s="1024"/>
      <c r="GSP20" s="1024"/>
      <c r="GSQ20" s="1024"/>
      <c r="GSR20" s="1024"/>
      <c r="GSS20" s="1024"/>
      <c r="GST20" s="1024"/>
      <c r="GSU20" s="1024"/>
      <c r="GSV20" s="1024"/>
      <c r="GSW20" s="1024"/>
      <c r="GSX20" s="1024"/>
      <c r="GSY20" s="1024"/>
      <c r="GSZ20" s="1024"/>
      <c r="GTA20" s="1024"/>
      <c r="GTB20" s="1024"/>
      <c r="GTC20" s="1024"/>
      <c r="GTD20" s="1024"/>
      <c r="GTE20" s="1024"/>
      <c r="GTF20" s="1024"/>
      <c r="GTG20" s="1024"/>
      <c r="GTH20" s="1024"/>
      <c r="GTI20" s="1024"/>
      <c r="GTJ20" s="1024"/>
      <c r="GTK20" s="1024"/>
      <c r="GTL20" s="1024"/>
      <c r="GTM20" s="1024"/>
      <c r="GTN20" s="1024"/>
      <c r="GTO20" s="1024"/>
      <c r="GTP20" s="1024"/>
      <c r="GTQ20" s="1024"/>
      <c r="GTR20" s="1024"/>
      <c r="GTS20" s="1024"/>
      <c r="GTT20" s="1024"/>
      <c r="GTU20" s="1024"/>
      <c r="GTV20" s="1024"/>
      <c r="GTW20" s="1024"/>
      <c r="GTX20" s="1024"/>
      <c r="GTY20" s="1024"/>
      <c r="GTZ20" s="1024"/>
      <c r="GUA20" s="1024"/>
      <c r="GUB20" s="1024"/>
      <c r="GUC20" s="1024"/>
      <c r="GUD20" s="1024"/>
      <c r="GUE20" s="1024"/>
      <c r="GUF20" s="1024"/>
      <c r="GUG20" s="1024"/>
      <c r="GUH20" s="1024"/>
      <c r="GUI20" s="1024"/>
      <c r="GUJ20" s="1024"/>
      <c r="GUK20" s="1024"/>
      <c r="GUL20" s="1024"/>
      <c r="GUM20" s="1024"/>
      <c r="GUN20" s="1024"/>
      <c r="GUO20" s="1024"/>
      <c r="GUP20" s="1024"/>
      <c r="GUQ20" s="1024"/>
      <c r="GUR20" s="1024"/>
      <c r="GUS20" s="1024"/>
      <c r="GUT20" s="1024"/>
      <c r="GUU20" s="1024"/>
      <c r="GUV20" s="1024"/>
      <c r="GUW20" s="1024"/>
      <c r="GUX20" s="1024"/>
      <c r="GUY20" s="1024"/>
      <c r="GUZ20" s="1024"/>
      <c r="GVA20" s="1024"/>
      <c r="GVB20" s="1024"/>
      <c r="GVC20" s="1024"/>
      <c r="GVD20" s="1024"/>
      <c r="GVE20" s="1024"/>
      <c r="GVF20" s="1024"/>
      <c r="GVG20" s="1024"/>
      <c r="GVH20" s="1024"/>
      <c r="GVI20" s="1024"/>
      <c r="GVJ20" s="1024"/>
      <c r="GVK20" s="1024"/>
      <c r="GVL20" s="1024"/>
      <c r="GVM20" s="1024"/>
      <c r="GVN20" s="1024"/>
      <c r="GVO20" s="1024"/>
      <c r="GVP20" s="1024"/>
      <c r="GVQ20" s="1024"/>
      <c r="GVR20" s="1024"/>
      <c r="GVS20" s="1024"/>
      <c r="GVT20" s="1024"/>
      <c r="GVU20" s="1024"/>
      <c r="GVV20" s="1024"/>
      <c r="GVW20" s="1024"/>
      <c r="GVX20" s="1024"/>
      <c r="GVY20" s="1024"/>
      <c r="GVZ20" s="1024"/>
      <c r="GWA20" s="1024"/>
      <c r="GWB20" s="1024"/>
      <c r="GWC20" s="1024"/>
      <c r="GWD20" s="1024"/>
      <c r="GWE20" s="1024"/>
      <c r="GWF20" s="1024"/>
      <c r="GWG20" s="1024"/>
      <c r="GWH20" s="1024"/>
      <c r="GWI20" s="1024"/>
      <c r="GWJ20" s="1024"/>
      <c r="GWK20" s="1024"/>
      <c r="GWL20" s="1024"/>
      <c r="GWM20" s="1024"/>
      <c r="GWN20" s="1024"/>
      <c r="GWO20" s="1024"/>
      <c r="GWP20" s="1024"/>
      <c r="GWQ20" s="1024"/>
      <c r="GWR20" s="1024"/>
      <c r="GWS20" s="1024"/>
      <c r="GWT20" s="1024"/>
      <c r="GWU20" s="1024"/>
      <c r="GWV20" s="1024"/>
      <c r="GWW20" s="1024"/>
      <c r="GWX20" s="1024"/>
      <c r="GWY20" s="1024"/>
      <c r="GWZ20" s="1024"/>
      <c r="GXA20" s="1024"/>
      <c r="GXB20" s="1024"/>
      <c r="GXC20" s="1024"/>
      <c r="GXD20" s="1024"/>
      <c r="GXE20" s="1024"/>
      <c r="GXF20" s="1024"/>
      <c r="GXG20" s="1024"/>
      <c r="GXH20" s="1024"/>
      <c r="GXI20" s="1024"/>
      <c r="GXJ20" s="1024"/>
      <c r="GXK20" s="1024"/>
      <c r="GXL20" s="1024"/>
      <c r="GXM20" s="1024"/>
      <c r="GXN20" s="1024"/>
      <c r="GXO20" s="1024"/>
      <c r="GXP20" s="1024"/>
      <c r="GXQ20" s="1024"/>
      <c r="GXR20" s="1024"/>
      <c r="GXS20" s="1024"/>
      <c r="GXT20" s="1024"/>
      <c r="GXU20" s="1024"/>
      <c r="GXV20" s="1024"/>
      <c r="GXW20" s="1024"/>
      <c r="GXX20" s="1024"/>
      <c r="GXY20" s="1024"/>
      <c r="GXZ20" s="1024"/>
      <c r="GYA20" s="1024"/>
      <c r="GYB20" s="1024"/>
      <c r="GYC20" s="1024"/>
      <c r="GYD20" s="1024"/>
      <c r="GYE20" s="1024"/>
      <c r="GYF20" s="1024"/>
      <c r="GYG20" s="1024"/>
      <c r="GYH20" s="1024"/>
      <c r="GYI20" s="1024"/>
      <c r="GYJ20" s="1024"/>
      <c r="GYK20" s="1024"/>
      <c r="GYL20" s="1024"/>
      <c r="GYM20" s="1024"/>
      <c r="GYN20" s="1024"/>
      <c r="GYO20" s="1024"/>
      <c r="GYP20" s="1024"/>
      <c r="GYQ20" s="1024"/>
      <c r="GYR20" s="1024"/>
      <c r="GYS20" s="1024"/>
      <c r="GYT20" s="1024"/>
      <c r="GYU20" s="1024"/>
      <c r="GYV20" s="1024"/>
      <c r="GYW20" s="1024"/>
      <c r="GYX20" s="1024"/>
      <c r="GYY20" s="1024"/>
      <c r="GYZ20" s="1024"/>
      <c r="GZA20" s="1024"/>
      <c r="GZB20" s="1024"/>
      <c r="GZC20" s="1024"/>
      <c r="GZD20" s="1024"/>
      <c r="GZE20" s="1024"/>
      <c r="GZF20" s="1024"/>
      <c r="GZG20" s="1024"/>
      <c r="GZH20" s="1024"/>
      <c r="GZI20" s="1024"/>
      <c r="GZJ20" s="1024"/>
      <c r="GZK20" s="1024"/>
      <c r="GZL20" s="1024"/>
      <c r="GZM20" s="1024"/>
      <c r="GZN20" s="1024"/>
      <c r="GZO20" s="1024"/>
      <c r="GZP20" s="1024"/>
      <c r="GZQ20" s="1024"/>
      <c r="GZR20" s="1024"/>
      <c r="GZS20" s="1024"/>
      <c r="GZT20" s="1024"/>
      <c r="GZU20" s="1024"/>
      <c r="GZV20" s="1024"/>
      <c r="GZW20" s="1024"/>
      <c r="GZX20" s="1024"/>
      <c r="GZY20" s="1024"/>
      <c r="GZZ20" s="1024"/>
      <c r="HAA20" s="1024"/>
      <c r="HAB20" s="1024"/>
      <c r="HAC20" s="1024"/>
      <c r="HAD20" s="1024"/>
      <c r="HAE20" s="1024"/>
      <c r="HAF20" s="1024"/>
      <c r="HAG20" s="1024"/>
      <c r="HAH20" s="1024"/>
      <c r="HAI20" s="1024"/>
      <c r="HAJ20" s="1024"/>
      <c r="HAK20" s="1024"/>
      <c r="HAL20" s="1024"/>
      <c r="HAM20" s="1024"/>
      <c r="HAN20" s="1024"/>
      <c r="HAO20" s="1024"/>
      <c r="HAP20" s="1024"/>
      <c r="HAQ20" s="1024"/>
      <c r="HAR20" s="1024"/>
      <c r="HAS20" s="1024"/>
      <c r="HAT20" s="1024"/>
      <c r="HAU20" s="1024"/>
      <c r="HAV20" s="1024"/>
      <c r="HAW20" s="1024"/>
      <c r="HAX20" s="1024"/>
      <c r="HAY20" s="1024"/>
      <c r="HAZ20" s="1024"/>
      <c r="HBA20" s="1024"/>
      <c r="HBB20" s="1024"/>
      <c r="HBC20" s="1024"/>
      <c r="HBD20" s="1024"/>
      <c r="HBE20" s="1024"/>
      <c r="HBF20" s="1024"/>
      <c r="HBG20" s="1024"/>
      <c r="HBH20" s="1024"/>
      <c r="HBI20" s="1024"/>
      <c r="HBJ20" s="1024"/>
      <c r="HBK20" s="1024"/>
      <c r="HBL20" s="1024"/>
      <c r="HBM20" s="1024"/>
      <c r="HBN20" s="1024"/>
      <c r="HBO20" s="1024"/>
      <c r="HBP20" s="1024"/>
      <c r="HBQ20" s="1024"/>
      <c r="HBR20" s="1024"/>
      <c r="HBS20" s="1024"/>
      <c r="HBT20" s="1024"/>
      <c r="HBU20" s="1024"/>
      <c r="HBV20" s="1024"/>
      <c r="HBW20" s="1024"/>
      <c r="HBX20" s="1024"/>
      <c r="HBY20" s="1024"/>
      <c r="HBZ20" s="1024"/>
      <c r="HCA20" s="1024"/>
      <c r="HCB20" s="1024"/>
      <c r="HCC20" s="1024"/>
      <c r="HCD20" s="1024"/>
      <c r="HCE20" s="1024"/>
      <c r="HCF20" s="1024"/>
      <c r="HCG20" s="1024"/>
      <c r="HCH20" s="1024"/>
      <c r="HCI20" s="1024"/>
      <c r="HCJ20" s="1024"/>
      <c r="HCK20" s="1024"/>
      <c r="HCL20" s="1024"/>
      <c r="HCM20" s="1024"/>
      <c r="HCN20" s="1024"/>
      <c r="HCO20" s="1024"/>
      <c r="HCP20" s="1024"/>
      <c r="HCQ20" s="1024"/>
      <c r="HCR20" s="1024"/>
      <c r="HCS20" s="1024"/>
      <c r="HCT20" s="1024"/>
      <c r="HCU20" s="1024"/>
      <c r="HCV20" s="1024"/>
      <c r="HCW20" s="1024"/>
      <c r="HCX20" s="1024"/>
      <c r="HCY20" s="1024"/>
      <c r="HCZ20" s="1024"/>
      <c r="HDA20" s="1024"/>
      <c r="HDB20" s="1024"/>
      <c r="HDC20" s="1024"/>
      <c r="HDD20" s="1024"/>
      <c r="HDE20" s="1024"/>
      <c r="HDF20" s="1024"/>
      <c r="HDG20" s="1024"/>
      <c r="HDH20" s="1024"/>
      <c r="HDI20" s="1024"/>
      <c r="HDJ20" s="1024"/>
      <c r="HDK20" s="1024"/>
      <c r="HDL20" s="1024"/>
      <c r="HDM20" s="1024"/>
      <c r="HDN20" s="1024"/>
      <c r="HDO20" s="1024"/>
      <c r="HDP20" s="1024"/>
      <c r="HDQ20" s="1024"/>
      <c r="HDR20" s="1024"/>
      <c r="HDS20" s="1024"/>
      <c r="HDT20" s="1024"/>
      <c r="HDU20" s="1024"/>
      <c r="HDV20" s="1024"/>
      <c r="HDW20" s="1024"/>
      <c r="HDX20" s="1024"/>
      <c r="HDY20" s="1024"/>
      <c r="HDZ20" s="1024"/>
      <c r="HEA20" s="1024"/>
      <c r="HEB20" s="1024"/>
      <c r="HEC20" s="1024"/>
      <c r="HED20" s="1024"/>
      <c r="HEE20" s="1024"/>
      <c r="HEF20" s="1024"/>
      <c r="HEG20" s="1024"/>
      <c r="HEH20" s="1024"/>
      <c r="HEI20" s="1024"/>
      <c r="HEJ20" s="1024"/>
      <c r="HEK20" s="1024"/>
      <c r="HEL20" s="1024"/>
      <c r="HEM20" s="1024"/>
      <c r="HEN20" s="1024"/>
      <c r="HEO20" s="1024"/>
      <c r="HEP20" s="1024"/>
      <c r="HEQ20" s="1024"/>
      <c r="HER20" s="1024"/>
      <c r="HES20" s="1024"/>
      <c r="HET20" s="1024"/>
      <c r="HEU20" s="1024"/>
      <c r="HEV20" s="1024"/>
      <c r="HEW20" s="1024"/>
      <c r="HEX20" s="1024"/>
      <c r="HEY20" s="1024"/>
      <c r="HEZ20" s="1024"/>
      <c r="HFA20" s="1024"/>
      <c r="HFB20" s="1024"/>
      <c r="HFC20" s="1024"/>
      <c r="HFD20" s="1024"/>
      <c r="HFE20" s="1024"/>
      <c r="HFF20" s="1024"/>
      <c r="HFG20" s="1024"/>
      <c r="HFH20" s="1024"/>
      <c r="HFI20" s="1024"/>
      <c r="HFJ20" s="1024"/>
      <c r="HFK20" s="1024"/>
      <c r="HFL20" s="1024"/>
      <c r="HFM20" s="1024"/>
      <c r="HFN20" s="1024"/>
      <c r="HFO20" s="1024"/>
      <c r="HFP20" s="1024"/>
      <c r="HFQ20" s="1024"/>
      <c r="HFR20" s="1024"/>
      <c r="HFS20" s="1024"/>
      <c r="HFT20" s="1024"/>
      <c r="HFU20" s="1024"/>
      <c r="HFV20" s="1024"/>
      <c r="HFW20" s="1024"/>
      <c r="HFX20" s="1024"/>
      <c r="HFY20" s="1024"/>
      <c r="HFZ20" s="1024"/>
      <c r="HGA20" s="1024"/>
      <c r="HGB20" s="1024"/>
      <c r="HGC20" s="1024"/>
      <c r="HGD20" s="1024"/>
      <c r="HGE20" s="1024"/>
      <c r="HGF20" s="1024"/>
      <c r="HGG20" s="1024"/>
      <c r="HGH20" s="1024"/>
      <c r="HGI20" s="1024"/>
      <c r="HGJ20" s="1024"/>
      <c r="HGK20" s="1024"/>
      <c r="HGL20" s="1024"/>
      <c r="HGM20" s="1024"/>
      <c r="HGN20" s="1024"/>
      <c r="HGO20" s="1024"/>
      <c r="HGP20" s="1024"/>
      <c r="HGQ20" s="1024"/>
      <c r="HGR20" s="1024"/>
      <c r="HGS20" s="1024"/>
      <c r="HGT20" s="1024"/>
      <c r="HGU20" s="1024"/>
      <c r="HGV20" s="1024"/>
      <c r="HGW20" s="1024"/>
      <c r="HGX20" s="1024"/>
      <c r="HGY20" s="1024"/>
      <c r="HGZ20" s="1024"/>
      <c r="HHA20" s="1024"/>
      <c r="HHB20" s="1024"/>
      <c r="HHC20" s="1024"/>
      <c r="HHD20" s="1024"/>
      <c r="HHE20" s="1024"/>
      <c r="HHF20" s="1024"/>
      <c r="HHG20" s="1024"/>
      <c r="HHH20" s="1024"/>
      <c r="HHI20" s="1024"/>
      <c r="HHJ20" s="1024"/>
      <c r="HHK20" s="1024"/>
      <c r="HHL20" s="1024"/>
      <c r="HHM20" s="1024"/>
      <c r="HHN20" s="1024"/>
      <c r="HHO20" s="1024"/>
      <c r="HHP20" s="1024"/>
      <c r="HHQ20" s="1024"/>
      <c r="HHR20" s="1024"/>
      <c r="HHS20" s="1024"/>
      <c r="HHT20" s="1024"/>
      <c r="HHU20" s="1024"/>
      <c r="HHV20" s="1024"/>
      <c r="HHW20" s="1024"/>
      <c r="HHX20" s="1024"/>
      <c r="HHY20" s="1024"/>
      <c r="HHZ20" s="1024"/>
      <c r="HIA20" s="1024"/>
      <c r="HIB20" s="1024"/>
      <c r="HIC20" s="1024"/>
      <c r="HID20" s="1024"/>
      <c r="HIE20" s="1024"/>
      <c r="HIF20" s="1024"/>
      <c r="HIG20" s="1024"/>
      <c r="HIH20" s="1024"/>
      <c r="HII20" s="1024"/>
      <c r="HIJ20" s="1024"/>
      <c r="HIK20" s="1024"/>
      <c r="HIL20" s="1024"/>
      <c r="HIM20" s="1024"/>
      <c r="HIN20" s="1024"/>
      <c r="HIO20" s="1024"/>
      <c r="HIP20" s="1024"/>
      <c r="HIQ20" s="1024"/>
      <c r="HIR20" s="1024"/>
      <c r="HIS20" s="1024"/>
      <c r="HIT20" s="1024"/>
      <c r="HIU20" s="1024"/>
      <c r="HIV20" s="1024"/>
      <c r="HIW20" s="1024"/>
      <c r="HIX20" s="1024"/>
      <c r="HIY20" s="1024"/>
      <c r="HIZ20" s="1024"/>
      <c r="HJA20" s="1024"/>
      <c r="HJB20" s="1024"/>
      <c r="HJC20" s="1024"/>
      <c r="HJD20" s="1024"/>
      <c r="HJE20" s="1024"/>
      <c r="HJF20" s="1024"/>
      <c r="HJG20" s="1024"/>
      <c r="HJH20" s="1024"/>
      <c r="HJI20" s="1024"/>
      <c r="HJJ20" s="1024"/>
      <c r="HJK20" s="1024"/>
      <c r="HJL20" s="1024"/>
      <c r="HJM20" s="1024"/>
      <c r="HJN20" s="1024"/>
      <c r="HJO20" s="1024"/>
      <c r="HJP20" s="1024"/>
      <c r="HJQ20" s="1024"/>
      <c r="HJR20" s="1024"/>
      <c r="HJS20" s="1024"/>
      <c r="HJT20" s="1024"/>
      <c r="HJU20" s="1024"/>
      <c r="HJV20" s="1024"/>
      <c r="HJW20" s="1024"/>
      <c r="HJX20" s="1024"/>
      <c r="HJY20" s="1024"/>
      <c r="HJZ20" s="1024"/>
      <c r="HKA20" s="1024"/>
      <c r="HKB20" s="1024"/>
      <c r="HKC20" s="1024"/>
      <c r="HKD20" s="1024"/>
      <c r="HKE20" s="1024"/>
      <c r="HKF20" s="1024"/>
      <c r="HKG20" s="1024"/>
      <c r="HKH20" s="1024"/>
      <c r="HKI20" s="1024"/>
      <c r="HKJ20" s="1024"/>
      <c r="HKK20" s="1024"/>
      <c r="HKL20" s="1024"/>
      <c r="HKM20" s="1024"/>
      <c r="HKN20" s="1024"/>
      <c r="HKO20" s="1024"/>
      <c r="HKP20" s="1024"/>
      <c r="HKQ20" s="1024"/>
      <c r="HKR20" s="1024"/>
      <c r="HKS20" s="1024"/>
      <c r="HKT20" s="1024"/>
      <c r="HKU20" s="1024"/>
      <c r="HKV20" s="1024"/>
      <c r="HKW20" s="1024"/>
      <c r="HKX20" s="1024"/>
      <c r="HKY20" s="1024"/>
      <c r="HKZ20" s="1024"/>
      <c r="HLA20" s="1024"/>
      <c r="HLB20" s="1024"/>
      <c r="HLC20" s="1024"/>
      <c r="HLD20" s="1024"/>
      <c r="HLE20" s="1024"/>
      <c r="HLF20" s="1024"/>
      <c r="HLG20" s="1024"/>
      <c r="HLH20" s="1024"/>
      <c r="HLI20" s="1024"/>
      <c r="HLJ20" s="1024"/>
      <c r="HLK20" s="1024"/>
      <c r="HLL20" s="1024"/>
      <c r="HLM20" s="1024"/>
      <c r="HLN20" s="1024"/>
      <c r="HLO20" s="1024"/>
      <c r="HLP20" s="1024"/>
      <c r="HLQ20" s="1024"/>
      <c r="HLR20" s="1024"/>
      <c r="HLS20" s="1024"/>
      <c r="HLT20" s="1024"/>
      <c r="HLU20" s="1024"/>
      <c r="HLV20" s="1024"/>
      <c r="HLW20" s="1024"/>
      <c r="HLX20" s="1024"/>
      <c r="HLY20" s="1024"/>
      <c r="HLZ20" s="1024"/>
      <c r="HMA20" s="1024"/>
      <c r="HMB20" s="1024"/>
      <c r="HMC20" s="1024"/>
      <c r="HMD20" s="1024"/>
      <c r="HME20" s="1024"/>
      <c r="HMF20" s="1024"/>
      <c r="HMG20" s="1024"/>
      <c r="HMH20" s="1024"/>
      <c r="HMI20" s="1024"/>
      <c r="HMJ20" s="1024"/>
      <c r="HMK20" s="1024"/>
      <c r="HML20" s="1024"/>
      <c r="HMM20" s="1024"/>
      <c r="HMN20" s="1024"/>
      <c r="HMO20" s="1024"/>
      <c r="HMP20" s="1024"/>
      <c r="HMQ20" s="1024"/>
      <c r="HMR20" s="1024"/>
      <c r="HMS20" s="1024"/>
      <c r="HMT20" s="1024"/>
      <c r="HMU20" s="1024"/>
      <c r="HMV20" s="1024"/>
      <c r="HMW20" s="1024"/>
      <c r="HMX20" s="1024"/>
      <c r="HMY20" s="1024"/>
      <c r="HMZ20" s="1024"/>
      <c r="HNA20" s="1024"/>
      <c r="HNB20" s="1024"/>
      <c r="HNC20" s="1024"/>
      <c r="HND20" s="1024"/>
      <c r="HNE20" s="1024"/>
      <c r="HNF20" s="1024"/>
      <c r="HNG20" s="1024"/>
      <c r="HNH20" s="1024"/>
      <c r="HNI20" s="1024"/>
      <c r="HNJ20" s="1024"/>
      <c r="HNK20" s="1024"/>
      <c r="HNL20" s="1024"/>
      <c r="HNM20" s="1024"/>
      <c r="HNN20" s="1024"/>
      <c r="HNO20" s="1024"/>
      <c r="HNP20" s="1024"/>
      <c r="HNQ20" s="1024"/>
      <c r="HNR20" s="1024"/>
      <c r="HNS20" s="1024"/>
      <c r="HNT20" s="1024"/>
      <c r="HNU20" s="1024"/>
      <c r="HNV20" s="1024"/>
      <c r="HNW20" s="1024"/>
      <c r="HNX20" s="1024"/>
      <c r="HNY20" s="1024"/>
      <c r="HNZ20" s="1024"/>
      <c r="HOA20" s="1024"/>
      <c r="HOB20" s="1024"/>
      <c r="HOC20" s="1024"/>
      <c r="HOD20" s="1024"/>
      <c r="HOE20" s="1024"/>
      <c r="HOF20" s="1024"/>
      <c r="HOG20" s="1024"/>
      <c r="HOH20" s="1024"/>
      <c r="HOI20" s="1024"/>
      <c r="HOJ20" s="1024"/>
      <c r="HOK20" s="1024"/>
      <c r="HOL20" s="1024"/>
      <c r="HOM20" s="1024"/>
      <c r="HON20" s="1024"/>
      <c r="HOO20" s="1024"/>
      <c r="HOP20" s="1024"/>
      <c r="HOQ20" s="1024"/>
      <c r="HOR20" s="1024"/>
      <c r="HOS20" s="1024"/>
      <c r="HOT20" s="1024"/>
      <c r="HOU20" s="1024"/>
      <c r="HOV20" s="1024"/>
      <c r="HOW20" s="1024"/>
      <c r="HOX20" s="1024"/>
      <c r="HOY20" s="1024"/>
      <c r="HOZ20" s="1024"/>
      <c r="HPA20" s="1024"/>
      <c r="HPB20" s="1024"/>
      <c r="HPC20" s="1024"/>
      <c r="HPD20" s="1024"/>
      <c r="HPE20" s="1024"/>
      <c r="HPF20" s="1024"/>
      <c r="HPG20" s="1024"/>
      <c r="HPH20" s="1024"/>
      <c r="HPI20" s="1024"/>
      <c r="HPJ20" s="1024"/>
      <c r="HPK20" s="1024"/>
      <c r="HPL20" s="1024"/>
      <c r="HPM20" s="1024"/>
      <c r="HPN20" s="1024"/>
      <c r="HPO20" s="1024"/>
      <c r="HPP20" s="1024"/>
      <c r="HPQ20" s="1024"/>
      <c r="HPR20" s="1024"/>
      <c r="HPS20" s="1024"/>
      <c r="HPT20" s="1024"/>
      <c r="HPU20" s="1024"/>
      <c r="HPV20" s="1024"/>
      <c r="HPW20" s="1024"/>
      <c r="HPX20" s="1024"/>
      <c r="HPY20" s="1024"/>
      <c r="HPZ20" s="1024"/>
      <c r="HQA20" s="1024"/>
      <c r="HQB20" s="1024"/>
      <c r="HQC20" s="1024"/>
      <c r="HQD20" s="1024"/>
      <c r="HQE20" s="1024"/>
      <c r="HQF20" s="1024"/>
      <c r="HQG20" s="1024"/>
      <c r="HQH20" s="1024"/>
      <c r="HQI20" s="1024"/>
      <c r="HQJ20" s="1024"/>
      <c r="HQK20" s="1024"/>
      <c r="HQL20" s="1024"/>
      <c r="HQM20" s="1024"/>
      <c r="HQN20" s="1024"/>
      <c r="HQO20" s="1024"/>
      <c r="HQP20" s="1024"/>
      <c r="HQQ20" s="1024"/>
      <c r="HQR20" s="1024"/>
      <c r="HQS20" s="1024"/>
      <c r="HQT20" s="1024"/>
      <c r="HQU20" s="1024"/>
      <c r="HQV20" s="1024"/>
      <c r="HQW20" s="1024"/>
      <c r="HQX20" s="1024"/>
      <c r="HQY20" s="1024"/>
      <c r="HQZ20" s="1024"/>
      <c r="HRA20" s="1024"/>
      <c r="HRB20" s="1024"/>
      <c r="HRC20" s="1024"/>
      <c r="HRD20" s="1024"/>
      <c r="HRE20" s="1024"/>
      <c r="HRF20" s="1024"/>
      <c r="HRG20" s="1024"/>
      <c r="HRH20" s="1024"/>
      <c r="HRI20" s="1024"/>
      <c r="HRJ20" s="1024"/>
      <c r="HRK20" s="1024"/>
      <c r="HRL20" s="1024"/>
      <c r="HRM20" s="1024"/>
      <c r="HRN20" s="1024"/>
      <c r="HRO20" s="1024"/>
      <c r="HRP20" s="1024"/>
      <c r="HRQ20" s="1024"/>
      <c r="HRR20" s="1024"/>
      <c r="HRS20" s="1024"/>
      <c r="HRT20" s="1024"/>
      <c r="HRU20" s="1024"/>
      <c r="HRV20" s="1024"/>
      <c r="HRW20" s="1024"/>
      <c r="HRX20" s="1024"/>
      <c r="HRY20" s="1024"/>
      <c r="HRZ20" s="1024"/>
      <c r="HSA20" s="1024"/>
      <c r="HSB20" s="1024"/>
      <c r="HSC20" s="1024"/>
      <c r="HSD20" s="1024"/>
      <c r="HSE20" s="1024"/>
      <c r="HSF20" s="1024"/>
      <c r="HSG20" s="1024"/>
      <c r="HSH20" s="1024"/>
      <c r="HSI20" s="1024"/>
      <c r="HSJ20" s="1024"/>
      <c r="HSK20" s="1024"/>
      <c r="HSL20" s="1024"/>
      <c r="HSM20" s="1024"/>
      <c r="HSN20" s="1024"/>
      <c r="HSO20" s="1024"/>
      <c r="HSP20" s="1024"/>
      <c r="HSQ20" s="1024"/>
      <c r="HSR20" s="1024"/>
      <c r="HSS20" s="1024"/>
      <c r="HST20" s="1024"/>
      <c r="HSU20" s="1024"/>
      <c r="HSV20" s="1024"/>
      <c r="HSW20" s="1024"/>
      <c r="HSX20" s="1024"/>
      <c r="HSY20" s="1024"/>
      <c r="HSZ20" s="1024"/>
      <c r="HTA20" s="1024"/>
      <c r="HTB20" s="1024"/>
      <c r="HTC20" s="1024"/>
      <c r="HTD20" s="1024"/>
      <c r="HTE20" s="1024"/>
      <c r="HTF20" s="1024"/>
      <c r="HTG20" s="1024"/>
      <c r="HTH20" s="1024"/>
      <c r="HTI20" s="1024"/>
      <c r="HTJ20" s="1024"/>
      <c r="HTK20" s="1024"/>
      <c r="HTL20" s="1024"/>
      <c r="HTM20" s="1024"/>
      <c r="HTN20" s="1024"/>
      <c r="HTO20" s="1024"/>
      <c r="HTP20" s="1024"/>
      <c r="HTQ20" s="1024"/>
      <c r="HTR20" s="1024"/>
      <c r="HTS20" s="1024"/>
      <c r="HTT20" s="1024"/>
      <c r="HTU20" s="1024"/>
      <c r="HTV20" s="1024"/>
      <c r="HTW20" s="1024"/>
      <c r="HTX20" s="1024"/>
      <c r="HTY20" s="1024"/>
      <c r="HTZ20" s="1024"/>
      <c r="HUA20" s="1024"/>
      <c r="HUB20" s="1024"/>
      <c r="HUC20" s="1024"/>
      <c r="HUD20" s="1024"/>
      <c r="HUE20" s="1024"/>
      <c r="HUF20" s="1024"/>
      <c r="HUG20" s="1024"/>
      <c r="HUH20" s="1024"/>
      <c r="HUI20" s="1024"/>
      <c r="HUJ20" s="1024"/>
      <c r="HUK20" s="1024"/>
      <c r="HUL20" s="1024"/>
      <c r="HUM20" s="1024"/>
      <c r="HUN20" s="1024"/>
      <c r="HUO20" s="1024"/>
      <c r="HUP20" s="1024"/>
      <c r="HUQ20" s="1024"/>
      <c r="HUR20" s="1024"/>
      <c r="HUS20" s="1024"/>
      <c r="HUT20" s="1024"/>
      <c r="HUU20" s="1024"/>
      <c r="HUV20" s="1024"/>
      <c r="HUW20" s="1024"/>
      <c r="HUX20" s="1024"/>
      <c r="HUY20" s="1024"/>
      <c r="HUZ20" s="1024"/>
      <c r="HVA20" s="1024"/>
      <c r="HVB20" s="1024"/>
      <c r="HVC20" s="1024"/>
      <c r="HVD20" s="1024"/>
      <c r="HVE20" s="1024"/>
      <c r="HVF20" s="1024"/>
      <c r="HVG20" s="1024"/>
      <c r="HVH20" s="1024"/>
      <c r="HVI20" s="1024"/>
      <c r="HVJ20" s="1024"/>
      <c r="HVK20" s="1024"/>
      <c r="HVL20" s="1024"/>
      <c r="HVM20" s="1024"/>
      <c r="HVN20" s="1024"/>
      <c r="HVO20" s="1024"/>
      <c r="HVP20" s="1024"/>
      <c r="HVQ20" s="1024"/>
      <c r="HVR20" s="1024"/>
      <c r="HVS20" s="1024"/>
      <c r="HVT20" s="1024"/>
      <c r="HVU20" s="1024"/>
      <c r="HVV20" s="1024"/>
      <c r="HVW20" s="1024"/>
      <c r="HVX20" s="1024"/>
      <c r="HVY20" s="1024"/>
      <c r="HVZ20" s="1024"/>
      <c r="HWA20" s="1024"/>
      <c r="HWB20" s="1024"/>
      <c r="HWC20" s="1024"/>
      <c r="HWD20" s="1024"/>
      <c r="HWE20" s="1024"/>
      <c r="HWF20" s="1024"/>
      <c r="HWG20" s="1024"/>
      <c r="HWH20" s="1024"/>
      <c r="HWI20" s="1024"/>
      <c r="HWJ20" s="1024"/>
      <c r="HWK20" s="1024"/>
      <c r="HWL20" s="1024"/>
      <c r="HWM20" s="1024"/>
      <c r="HWN20" s="1024"/>
      <c r="HWO20" s="1024"/>
      <c r="HWP20" s="1024"/>
      <c r="HWQ20" s="1024"/>
      <c r="HWR20" s="1024"/>
      <c r="HWS20" s="1024"/>
      <c r="HWT20" s="1024"/>
      <c r="HWU20" s="1024"/>
      <c r="HWV20" s="1024"/>
      <c r="HWW20" s="1024"/>
      <c r="HWX20" s="1024"/>
      <c r="HWY20" s="1024"/>
      <c r="HWZ20" s="1024"/>
      <c r="HXA20" s="1024"/>
      <c r="HXB20" s="1024"/>
      <c r="HXC20" s="1024"/>
      <c r="HXD20" s="1024"/>
      <c r="HXE20" s="1024"/>
      <c r="HXF20" s="1024"/>
      <c r="HXG20" s="1024"/>
      <c r="HXH20" s="1024"/>
      <c r="HXI20" s="1024"/>
      <c r="HXJ20" s="1024"/>
      <c r="HXK20" s="1024"/>
      <c r="HXL20" s="1024"/>
      <c r="HXM20" s="1024"/>
      <c r="HXN20" s="1024"/>
      <c r="HXO20" s="1024"/>
      <c r="HXP20" s="1024"/>
      <c r="HXQ20" s="1024"/>
      <c r="HXR20" s="1024"/>
      <c r="HXS20" s="1024"/>
      <c r="HXT20" s="1024"/>
      <c r="HXU20" s="1024"/>
      <c r="HXV20" s="1024"/>
      <c r="HXW20" s="1024"/>
      <c r="HXX20" s="1024"/>
      <c r="HXY20" s="1024"/>
      <c r="HXZ20" s="1024"/>
      <c r="HYA20" s="1024"/>
      <c r="HYB20" s="1024"/>
      <c r="HYC20" s="1024"/>
      <c r="HYD20" s="1024"/>
      <c r="HYE20" s="1024"/>
      <c r="HYF20" s="1024"/>
      <c r="HYG20" s="1024"/>
      <c r="HYH20" s="1024"/>
      <c r="HYI20" s="1024"/>
      <c r="HYJ20" s="1024"/>
      <c r="HYK20" s="1024"/>
      <c r="HYL20" s="1024"/>
      <c r="HYM20" s="1024"/>
      <c r="HYN20" s="1024"/>
      <c r="HYO20" s="1024"/>
      <c r="HYP20" s="1024"/>
      <c r="HYQ20" s="1024"/>
      <c r="HYR20" s="1024"/>
      <c r="HYS20" s="1024"/>
      <c r="HYT20" s="1024"/>
      <c r="HYU20" s="1024"/>
      <c r="HYV20" s="1024"/>
      <c r="HYW20" s="1024"/>
      <c r="HYX20" s="1024"/>
      <c r="HYY20" s="1024"/>
      <c r="HYZ20" s="1024"/>
      <c r="HZA20" s="1024"/>
      <c r="HZB20" s="1024"/>
      <c r="HZC20" s="1024"/>
      <c r="HZD20" s="1024"/>
      <c r="HZE20" s="1024"/>
      <c r="HZF20" s="1024"/>
      <c r="HZG20" s="1024"/>
      <c r="HZH20" s="1024"/>
      <c r="HZI20" s="1024"/>
      <c r="HZJ20" s="1024"/>
      <c r="HZK20" s="1024"/>
      <c r="HZL20" s="1024"/>
      <c r="HZM20" s="1024"/>
      <c r="HZN20" s="1024"/>
      <c r="HZO20" s="1024"/>
      <c r="HZP20" s="1024"/>
      <c r="HZQ20" s="1024"/>
      <c r="HZR20" s="1024"/>
      <c r="HZS20" s="1024"/>
      <c r="HZT20" s="1024"/>
      <c r="HZU20" s="1024"/>
      <c r="HZV20" s="1024"/>
      <c r="HZW20" s="1024"/>
      <c r="HZX20" s="1024"/>
      <c r="HZY20" s="1024"/>
      <c r="HZZ20" s="1024"/>
      <c r="IAA20" s="1024"/>
      <c r="IAB20" s="1024"/>
      <c r="IAC20" s="1024"/>
      <c r="IAD20" s="1024"/>
      <c r="IAE20" s="1024"/>
      <c r="IAF20" s="1024"/>
      <c r="IAG20" s="1024"/>
      <c r="IAH20" s="1024"/>
      <c r="IAI20" s="1024"/>
      <c r="IAJ20" s="1024"/>
      <c r="IAK20" s="1024"/>
      <c r="IAL20" s="1024"/>
      <c r="IAM20" s="1024"/>
      <c r="IAN20" s="1024"/>
      <c r="IAO20" s="1024"/>
      <c r="IAP20" s="1024"/>
      <c r="IAQ20" s="1024"/>
      <c r="IAR20" s="1024"/>
      <c r="IAS20" s="1024"/>
      <c r="IAT20" s="1024"/>
      <c r="IAU20" s="1024"/>
      <c r="IAV20" s="1024"/>
      <c r="IAW20" s="1024"/>
      <c r="IAX20" s="1024"/>
      <c r="IAY20" s="1024"/>
      <c r="IAZ20" s="1024"/>
      <c r="IBA20" s="1024"/>
      <c r="IBB20" s="1024"/>
      <c r="IBC20" s="1024"/>
      <c r="IBD20" s="1024"/>
      <c r="IBE20" s="1024"/>
      <c r="IBF20" s="1024"/>
      <c r="IBG20" s="1024"/>
      <c r="IBH20" s="1024"/>
      <c r="IBI20" s="1024"/>
      <c r="IBJ20" s="1024"/>
      <c r="IBK20" s="1024"/>
      <c r="IBL20" s="1024"/>
      <c r="IBM20" s="1024"/>
      <c r="IBN20" s="1024"/>
      <c r="IBO20" s="1024"/>
      <c r="IBP20" s="1024"/>
      <c r="IBQ20" s="1024"/>
      <c r="IBR20" s="1024"/>
      <c r="IBS20" s="1024"/>
      <c r="IBT20" s="1024"/>
      <c r="IBU20" s="1024"/>
      <c r="IBV20" s="1024"/>
      <c r="IBW20" s="1024"/>
      <c r="IBX20" s="1024"/>
      <c r="IBY20" s="1024"/>
      <c r="IBZ20" s="1024"/>
      <c r="ICA20" s="1024"/>
      <c r="ICB20" s="1024"/>
      <c r="ICC20" s="1024"/>
      <c r="ICD20" s="1024"/>
      <c r="ICE20" s="1024"/>
      <c r="ICF20" s="1024"/>
      <c r="ICG20" s="1024"/>
      <c r="ICH20" s="1024"/>
      <c r="ICI20" s="1024"/>
      <c r="ICJ20" s="1024"/>
      <c r="ICK20" s="1024"/>
      <c r="ICL20" s="1024"/>
      <c r="ICM20" s="1024"/>
      <c r="ICN20" s="1024"/>
      <c r="ICO20" s="1024"/>
      <c r="ICP20" s="1024"/>
      <c r="ICQ20" s="1024"/>
      <c r="ICR20" s="1024"/>
      <c r="ICS20" s="1024"/>
      <c r="ICT20" s="1024"/>
      <c r="ICU20" s="1024"/>
      <c r="ICV20" s="1024"/>
      <c r="ICW20" s="1024"/>
      <c r="ICX20" s="1024"/>
      <c r="ICY20" s="1024"/>
      <c r="ICZ20" s="1024"/>
      <c r="IDA20" s="1024"/>
      <c r="IDB20" s="1024"/>
      <c r="IDC20" s="1024"/>
      <c r="IDD20" s="1024"/>
      <c r="IDE20" s="1024"/>
      <c r="IDF20" s="1024"/>
      <c r="IDG20" s="1024"/>
      <c r="IDH20" s="1024"/>
      <c r="IDI20" s="1024"/>
      <c r="IDJ20" s="1024"/>
      <c r="IDK20" s="1024"/>
      <c r="IDL20" s="1024"/>
      <c r="IDM20" s="1024"/>
      <c r="IDN20" s="1024"/>
      <c r="IDO20" s="1024"/>
      <c r="IDP20" s="1024"/>
      <c r="IDQ20" s="1024"/>
      <c r="IDR20" s="1024"/>
      <c r="IDS20" s="1024"/>
      <c r="IDT20" s="1024"/>
      <c r="IDU20" s="1024"/>
      <c r="IDV20" s="1024"/>
      <c r="IDW20" s="1024"/>
      <c r="IDX20" s="1024"/>
      <c r="IDY20" s="1024"/>
      <c r="IDZ20" s="1024"/>
      <c r="IEA20" s="1024"/>
      <c r="IEB20" s="1024"/>
      <c r="IEC20" s="1024"/>
      <c r="IED20" s="1024"/>
      <c r="IEE20" s="1024"/>
      <c r="IEF20" s="1024"/>
      <c r="IEG20" s="1024"/>
      <c r="IEH20" s="1024"/>
      <c r="IEI20" s="1024"/>
      <c r="IEJ20" s="1024"/>
      <c r="IEK20" s="1024"/>
      <c r="IEL20" s="1024"/>
      <c r="IEM20" s="1024"/>
      <c r="IEN20" s="1024"/>
      <c r="IEO20" s="1024"/>
      <c r="IEP20" s="1024"/>
      <c r="IEQ20" s="1024"/>
      <c r="IER20" s="1024"/>
      <c r="IES20" s="1024"/>
      <c r="IET20" s="1024"/>
      <c r="IEU20" s="1024"/>
      <c r="IEV20" s="1024"/>
      <c r="IEW20" s="1024"/>
      <c r="IEX20" s="1024"/>
      <c r="IEY20" s="1024"/>
      <c r="IEZ20" s="1024"/>
      <c r="IFA20" s="1024"/>
      <c r="IFB20" s="1024"/>
      <c r="IFC20" s="1024"/>
      <c r="IFD20" s="1024"/>
      <c r="IFE20" s="1024"/>
      <c r="IFF20" s="1024"/>
      <c r="IFG20" s="1024"/>
      <c r="IFH20" s="1024"/>
      <c r="IFI20" s="1024"/>
      <c r="IFJ20" s="1024"/>
      <c r="IFK20" s="1024"/>
      <c r="IFL20" s="1024"/>
      <c r="IFM20" s="1024"/>
      <c r="IFN20" s="1024"/>
      <c r="IFO20" s="1024"/>
      <c r="IFP20" s="1024"/>
      <c r="IFQ20" s="1024"/>
      <c r="IFR20" s="1024"/>
      <c r="IFS20" s="1024"/>
      <c r="IFT20" s="1024"/>
      <c r="IFU20" s="1024"/>
      <c r="IFV20" s="1024"/>
      <c r="IFW20" s="1024"/>
      <c r="IFX20" s="1024"/>
      <c r="IFY20" s="1024"/>
      <c r="IFZ20" s="1024"/>
      <c r="IGA20" s="1024"/>
      <c r="IGB20" s="1024"/>
      <c r="IGC20" s="1024"/>
      <c r="IGD20" s="1024"/>
      <c r="IGE20" s="1024"/>
      <c r="IGF20" s="1024"/>
      <c r="IGG20" s="1024"/>
      <c r="IGH20" s="1024"/>
      <c r="IGI20" s="1024"/>
      <c r="IGJ20" s="1024"/>
      <c r="IGK20" s="1024"/>
      <c r="IGL20" s="1024"/>
      <c r="IGM20" s="1024"/>
      <c r="IGN20" s="1024"/>
      <c r="IGO20" s="1024"/>
      <c r="IGP20" s="1024"/>
      <c r="IGQ20" s="1024"/>
      <c r="IGR20" s="1024"/>
      <c r="IGS20" s="1024"/>
      <c r="IGT20" s="1024"/>
      <c r="IGU20" s="1024"/>
      <c r="IGV20" s="1024"/>
      <c r="IGW20" s="1024"/>
      <c r="IGX20" s="1024"/>
      <c r="IGY20" s="1024"/>
      <c r="IGZ20" s="1024"/>
      <c r="IHA20" s="1024"/>
      <c r="IHB20" s="1024"/>
      <c r="IHC20" s="1024"/>
      <c r="IHD20" s="1024"/>
      <c r="IHE20" s="1024"/>
      <c r="IHF20" s="1024"/>
      <c r="IHG20" s="1024"/>
      <c r="IHH20" s="1024"/>
      <c r="IHI20" s="1024"/>
      <c r="IHJ20" s="1024"/>
      <c r="IHK20" s="1024"/>
      <c r="IHL20" s="1024"/>
      <c r="IHM20" s="1024"/>
      <c r="IHN20" s="1024"/>
      <c r="IHO20" s="1024"/>
      <c r="IHP20" s="1024"/>
      <c r="IHQ20" s="1024"/>
      <c r="IHR20" s="1024"/>
      <c r="IHS20" s="1024"/>
      <c r="IHT20" s="1024"/>
      <c r="IHU20" s="1024"/>
      <c r="IHV20" s="1024"/>
      <c r="IHW20" s="1024"/>
      <c r="IHX20" s="1024"/>
      <c r="IHY20" s="1024"/>
      <c r="IHZ20" s="1024"/>
      <c r="IIA20" s="1024"/>
      <c r="IIB20" s="1024"/>
      <c r="IIC20" s="1024"/>
      <c r="IID20" s="1024"/>
      <c r="IIE20" s="1024"/>
      <c r="IIF20" s="1024"/>
      <c r="IIG20" s="1024"/>
      <c r="IIH20" s="1024"/>
      <c r="III20" s="1024"/>
      <c r="IIJ20" s="1024"/>
      <c r="IIK20" s="1024"/>
      <c r="IIL20" s="1024"/>
      <c r="IIM20" s="1024"/>
      <c r="IIN20" s="1024"/>
      <c r="IIO20" s="1024"/>
      <c r="IIP20" s="1024"/>
      <c r="IIQ20" s="1024"/>
      <c r="IIR20" s="1024"/>
      <c r="IIS20" s="1024"/>
      <c r="IIT20" s="1024"/>
      <c r="IIU20" s="1024"/>
      <c r="IIV20" s="1024"/>
      <c r="IIW20" s="1024"/>
      <c r="IIX20" s="1024"/>
      <c r="IIY20" s="1024"/>
      <c r="IIZ20" s="1024"/>
      <c r="IJA20" s="1024"/>
      <c r="IJB20" s="1024"/>
      <c r="IJC20" s="1024"/>
      <c r="IJD20" s="1024"/>
      <c r="IJE20" s="1024"/>
      <c r="IJF20" s="1024"/>
      <c r="IJG20" s="1024"/>
      <c r="IJH20" s="1024"/>
      <c r="IJI20" s="1024"/>
      <c r="IJJ20" s="1024"/>
      <c r="IJK20" s="1024"/>
      <c r="IJL20" s="1024"/>
      <c r="IJM20" s="1024"/>
      <c r="IJN20" s="1024"/>
      <c r="IJO20" s="1024"/>
      <c r="IJP20" s="1024"/>
      <c r="IJQ20" s="1024"/>
      <c r="IJR20" s="1024"/>
      <c r="IJS20" s="1024"/>
      <c r="IJT20" s="1024"/>
      <c r="IJU20" s="1024"/>
      <c r="IJV20" s="1024"/>
      <c r="IJW20" s="1024"/>
      <c r="IJX20" s="1024"/>
      <c r="IJY20" s="1024"/>
      <c r="IJZ20" s="1024"/>
      <c r="IKA20" s="1024"/>
      <c r="IKB20" s="1024"/>
      <c r="IKC20" s="1024"/>
      <c r="IKD20" s="1024"/>
      <c r="IKE20" s="1024"/>
      <c r="IKF20" s="1024"/>
      <c r="IKG20" s="1024"/>
      <c r="IKH20" s="1024"/>
      <c r="IKI20" s="1024"/>
      <c r="IKJ20" s="1024"/>
      <c r="IKK20" s="1024"/>
      <c r="IKL20" s="1024"/>
      <c r="IKM20" s="1024"/>
      <c r="IKN20" s="1024"/>
      <c r="IKO20" s="1024"/>
      <c r="IKP20" s="1024"/>
      <c r="IKQ20" s="1024"/>
      <c r="IKR20" s="1024"/>
      <c r="IKS20" s="1024"/>
      <c r="IKT20" s="1024"/>
      <c r="IKU20" s="1024"/>
      <c r="IKV20" s="1024"/>
      <c r="IKW20" s="1024"/>
      <c r="IKX20" s="1024"/>
      <c r="IKY20" s="1024"/>
      <c r="IKZ20" s="1024"/>
      <c r="ILA20" s="1024"/>
      <c r="ILB20" s="1024"/>
      <c r="ILC20" s="1024"/>
      <c r="ILD20" s="1024"/>
      <c r="ILE20" s="1024"/>
      <c r="ILF20" s="1024"/>
      <c r="ILG20" s="1024"/>
      <c r="ILH20" s="1024"/>
      <c r="ILI20" s="1024"/>
      <c r="ILJ20" s="1024"/>
      <c r="ILK20" s="1024"/>
      <c r="ILL20" s="1024"/>
      <c r="ILM20" s="1024"/>
      <c r="ILN20" s="1024"/>
      <c r="ILO20" s="1024"/>
      <c r="ILP20" s="1024"/>
      <c r="ILQ20" s="1024"/>
      <c r="ILR20" s="1024"/>
      <c r="ILS20" s="1024"/>
      <c r="ILT20" s="1024"/>
      <c r="ILU20" s="1024"/>
      <c r="ILV20" s="1024"/>
      <c r="ILW20" s="1024"/>
      <c r="ILX20" s="1024"/>
      <c r="ILY20" s="1024"/>
      <c r="ILZ20" s="1024"/>
      <c r="IMA20" s="1024"/>
      <c r="IMB20" s="1024"/>
      <c r="IMC20" s="1024"/>
      <c r="IMD20" s="1024"/>
      <c r="IME20" s="1024"/>
      <c r="IMF20" s="1024"/>
      <c r="IMG20" s="1024"/>
      <c r="IMH20" s="1024"/>
      <c r="IMI20" s="1024"/>
      <c r="IMJ20" s="1024"/>
      <c r="IMK20" s="1024"/>
      <c r="IML20" s="1024"/>
      <c r="IMM20" s="1024"/>
      <c r="IMN20" s="1024"/>
      <c r="IMO20" s="1024"/>
      <c r="IMP20" s="1024"/>
      <c r="IMQ20" s="1024"/>
      <c r="IMR20" s="1024"/>
      <c r="IMS20" s="1024"/>
      <c r="IMT20" s="1024"/>
      <c r="IMU20" s="1024"/>
      <c r="IMV20" s="1024"/>
      <c r="IMW20" s="1024"/>
      <c r="IMX20" s="1024"/>
      <c r="IMY20" s="1024"/>
      <c r="IMZ20" s="1024"/>
      <c r="INA20" s="1024"/>
      <c r="INB20" s="1024"/>
      <c r="INC20" s="1024"/>
      <c r="IND20" s="1024"/>
      <c r="INE20" s="1024"/>
      <c r="INF20" s="1024"/>
      <c r="ING20" s="1024"/>
      <c r="INH20" s="1024"/>
      <c r="INI20" s="1024"/>
      <c r="INJ20" s="1024"/>
      <c r="INK20" s="1024"/>
      <c r="INL20" s="1024"/>
      <c r="INM20" s="1024"/>
      <c r="INN20" s="1024"/>
      <c r="INO20" s="1024"/>
      <c r="INP20" s="1024"/>
      <c r="INQ20" s="1024"/>
      <c r="INR20" s="1024"/>
      <c r="INS20" s="1024"/>
      <c r="INT20" s="1024"/>
      <c r="INU20" s="1024"/>
      <c r="INV20" s="1024"/>
      <c r="INW20" s="1024"/>
      <c r="INX20" s="1024"/>
      <c r="INY20" s="1024"/>
      <c r="INZ20" s="1024"/>
      <c r="IOA20" s="1024"/>
      <c r="IOB20" s="1024"/>
      <c r="IOC20" s="1024"/>
      <c r="IOD20" s="1024"/>
      <c r="IOE20" s="1024"/>
      <c r="IOF20" s="1024"/>
      <c r="IOG20" s="1024"/>
      <c r="IOH20" s="1024"/>
      <c r="IOI20" s="1024"/>
      <c r="IOJ20" s="1024"/>
      <c r="IOK20" s="1024"/>
      <c r="IOL20" s="1024"/>
      <c r="IOM20" s="1024"/>
      <c r="ION20" s="1024"/>
      <c r="IOO20" s="1024"/>
      <c r="IOP20" s="1024"/>
      <c r="IOQ20" s="1024"/>
      <c r="IOR20" s="1024"/>
      <c r="IOS20" s="1024"/>
      <c r="IOT20" s="1024"/>
      <c r="IOU20" s="1024"/>
      <c r="IOV20" s="1024"/>
      <c r="IOW20" s="1024"/>
      <c r="IOX20" s="1024"/>
      <c r="IOY20" s="1024"/>
      <c r="IOZ20" s="1024"/>
      <c r="IPA20" s="1024"/>
      <c r="IPB20" s="1024"/>
      <c r="IPC20" s="1024"/>
      <c r="IPD20" s="1024"/>
      <c r="IPE20" s="1024"/>
      <c r="IPF20" s="1024"/>
      <c r="IPG20" s="1024"/>
      <c r="IPH20" s="1024"/>
      <c r="IPI20" s="1024"/>
      <c r="IPJ20" s="1024"/>
      <c r="IPK20" s="1024"/>
      <c r="IPL20" s="1024"/>
      <c r="IPM20" s="1024"/>
      <c r="IPN20" s="1024"/>
      <c r="IPO20" s="1024"/>
      <c r="IPP20" s="1024"/>
      <c r="IPQ20" s="1024"/>
      <c r="IPR20" s="1024"/>
      <c r="IPS20" s="1024"/>
      <c r="IPT20" s="1024"/>
      <c r="IPU20" s="1024"/>
      <c r="IPV20" s="1024"/>
      <c r="IPW20" s="1024"/>
      <c r="IPX20" s="1024"/>
      <c r="IPY20" s="1024"/>
      <c r="IPZ20" s="1024"/>
      <c r="IQA20" s="1024"/>
      <c r="IQB20" s="1024"/>
      <c r="IQC20" s="1024"/>
      <c r="IQD20" s="1024"/>
      <c r="IQE20" s="1024"/>
      <c r="IQF20" s="1024"/>
      <c r="IQG20" s="1024"/>
      <c r="IQH20" s="1024"/>
      <c r="IQI20" s="1024"/>
      <c r="IQJ20" s="1024"/>
      <c r="IQK20" s="1024"/>
      <c r="IQL20" s="1024"/>
      <c r="IQM20" s="1024"/>
      <c r="IQN20" s="1024"/>
      <c r="IQO20" s="1024"/>
      <c r="IQP20" s="1024"/>
      <c r="IQQ20" s="1024"/>
      <c r="IQR20" s="1024"/>
      <c r="IQS20" s="1024"/>
      <c r="IQT20" s="1024"/>
      <c r="IQU20" s="1024"/>
      <c r="IQV20" s="1024"/>
      <c r="IQW20" s="1024"/>
      <c r="IQX20" s="1024"/>
      <c r="IQY20" s="1024"/>
      <c r="IQZ20" s="1024"/>
      <c r="IRA20" s="1024"/>
      <c r="IRB20" s="1024"/>
      <c r="IRC20" s="1024"/>
      <c r="IRD20" s="1024"/>
      <c r="IRE20" s="1024"/>
      <c r="IRF20" s="1024"/>
      <c r="IRG20" s="1024"/>
      <c r="IRH20" s="1024"/>
      <c r="IRI20" s="1024"/>
      <c r="IRJ20" s="1024"/>
      <c r="IRK20" s="1024"/>
      <c r="IRL20" s="1024"/>
      <c r="IRM20" s="1024"/>
      <c r="IRN20" s="1024"/>
      <c r="IRO20" s="1024"/>
      <c r="IRP20" s="1024"/>
      <c r="IRQ20" s="1024"/>
      <c r="IRR20" s="1024"/>
      <c r="IRS20" s="1024"/>
      <c r="IRT20" s="1024"/>
      <c r="IRU20" s="1024"/>
      <c r="IRV20" s="1024"/>
      <c r="IRW20" s="1024"/>
      <c r="IRX20" s="1024"/>
      <c r="IRY20" s="1024"/>
      <c r="IRZ20" s="1024"/>
      <c r="ISA20" s="1024"/>
      <c r="ISB20" s="1024"/>
      <c r="ISC20" s="1024"/>
      <c r="ISD20" s="1024"/>
      <c r="ISE20" s="1024"/>
      <c r="ISF20" s="1024"/>
      <c r="ISG20" s="1024"/>
      <c r="ISH20" s="1024"/>
      <c r="ISI20" s="1024"/>
      <c r="ISJ20" s="1024"/>
      <c r="ISK20" s="1024"/>
      <c r="ISL20" s="1024"/>
      <c r="ISM20" s="1024"/>
      <c r="ISN20" s="1024"/>
      <c r="ISO20" s="1024"/>
      <c r="ISP20" s="1024"/>
      <c r="ISQ20" s="1024"/>
      <c r="ISR20" s="1024"/>
      <c r="ISS20" s="1024"/>
      <c r="IST20" s="1024"/>
      <c r="ISU20" s="1024"/>
      <c r="ISV20" s="1024"/>
      <c r="ISW20" s="1024"/>
      <c r="ISX20" s="1024"/>
      <c r="ISY20" s="1024"/>
      <c r="ISZ20" s="1024"/>
      <c r="ITA20" s="1024"/>
      <c r="ITB20" s="1024"/>
      <c r="ITC20" s="1024"/>
      <c r="ITD20" s="1024"/>
      <c r="ITE20" s="1024"/>
      <c r="ITF20" s="1024"/>
      <c r="ITG20" s="1024"/>
      <c r="ITH20" s="1024"/>
      <c r="ITI20" s="1024"/>
      <c r="ITJ20" s="1024"/>
      <c r="ITK20" s="1024"/>
      <c r="ITL20" s="1024"/>
      <c r="ITM20" s="1024"/>
      <c r="ITN20" s="1024"/>
      <c r="ITO20" s="1024"/>
      <c r="ITP20" s="1024"/>
      <c r="ITQ20" s="1024"/>
      <c r="ITR20" s="1024"/>
      <c r="ITS20" s="1024"/>
      <c r="ITT20" s="1024"/>
      <c r="ITU20" s="1024"/>
      <c r="ITV20" s="1024"/>
      <c r="ITW20" s="1024"/>
      <c r="ITX20" s="1024"/>
      <c r="ITY20" s="1024"/>
      <c r="ITZ20" s="1024"/>
      <c r="IUA20" s="1024"/>
      <c r="IUB20" s="1024"/>
      <c r="IUC20" s="1024"/>
      <c r="IUD20" s="1024"/>
      <c r="IUE20" s="1024"/>
      <c r="IUF20" s="1024"/>
      <c r="IUG20" s="1024"/>
      <c r="IUH20" s="1024"/>
      <c r="IUI20" s="1024"/>
      <c r="IUJ20" s="1024"/>
      <c r="IUK20" s="1024"/>
      <c r="IUL20" s="1024"/>
      <c r="IUM20" s="1024"/>
      <c r="IUN20" s="1024"/>
      <c r="IUO20" s="1024"/>
      <c r="IUP20" s="1024"/>
      <c r="IUQ20" s="1024"/>
      <c r="IUR20" s="1024"/>
      <c r="IUS20" s="1024"/>
      <c r="IUT20" s="1024"/>
      <c r="IUU20" s="1024"/>
      <c r="IUV20" s="1024"/>
      <c r="IUW20" s="1024"/>
      <c r="IUX20" s="1024"/>
      <c r="IUY20" s="1024"/>
      <c r="IUZ20" s="1024"/>
      <c r="IVA20" s="1024"/>
      <c r="IVB20" s="1024"/>
      <c r="IVC20" s="1024"/>
      <c r="IVD20" s="1024"/>
      <c r="IVE20" s="1024"/>
      <c r="IVF20" s="1024"/>
      <c r="IVG20" s="1024"/>
      <c r="IVH20" s="1024"/>
      <c r="IVI20" s="1024"/>
      <c r="IVJ20" s="1024"/>
      <c r="IVK20" s="1024"/>
      <c r="IVL20" s="1024"/>
      <c r="IVM20" s="1024"/>
      <c r="IVN20" s="1024"/>
      <c r="IVO20" s="1024"/>
      <c r="IVP20" s="1024"/>
      <c r="IVQ20" s="1024"/>
      <c r="IVR20" s="1024"/>
      <c r="IVS20" s="1024"/>
      <c r="IVT20" s="1024"/>
      <c r="IVU20" s="1024"/>
      <c r="IVV20" s="1024"/>
      <c r="IVW20" s="1024"/>
      <c r="IVX20" s="1024"/>
      <c r="IVY20" s="1024"/>
      <c r="IVZ20" s="1024"/>
      <c r="IWA20" s="1024"/>
      <c r="IWB20" s="1024"/>
      <c r="IWC20" s="1024"/>
      <c r="IWD20" s="1024"/>
      <c r="IWE20" s="1024"/>
      <c r="IWF20" s="1024"/>
      <c r="IWG20" s="1024"/>
      <c r="IWH20" s="1024"/>
      <c r="IWI20" s="1024"/>
      <c r="IWJ20" s="1024"/>
      <c r="IWK20" s="1024"/>
      <c r="IWL20" s="1024"/>
      <c r="IWM20" s="1024"/>
      <c r="IWN20" s="1024"/>
      <c r="IWO20" s="1024"/>
      <c r="IWP20" s="1024"/>
      <c r="IWQ20" s="1024"/>
      <c r="IWR20" s="1024"/>
      <c r="IWS20" s="1024"/>
      <c r="IWT20" s="1024"/>
      <c r="IWU20" s="1024"/>
      <c r="IWV20" s="1024"/>
      <c r="IWW20" s="1024"/>
      <c r="IWX20" s="1024"/>
      <c r="IWY20" s="1024"/>
      <c r="IWZ20" s="1024"/>
      <c r="IXA20" s="1024"/>
      <c r="IXB20" s="1024"/>
      <c r="IXC20" s="1024"/>
      <c r="IXD20" s="1024"/>
      <c r="IXE20" s="1024"/>
      <c r="IXF20" s="1024"/>
      <c r="IXG20" s="1024"/>
      <c r="IXH20" s="1024"/>
      <c r="IXI20" s="1024"/>
      <c r="IXJ20" s="1024"/>
      <c r="IXK20" s="1024"/>
      <c r="IXL20" s="1024"/>
      <c r="IXM20" s="1024"/>
      <c r="IXN20" s="1024"/>
      <c r="IXO20" s="1024"/>
      <c r="IXP20" s="1024"/>
      <c r="IXQ20" s="1024"/>
      <c r="IXR20" s="1024"/>
      <c r="IXS20" s="1024"/>
      <c r="IXT20" s="1024"/>
      <c r="IXU20" s="1024"/>
      <c r="IXV20" s="1024"/>
      <c r="IXW20" s="1024"/>
      <c r="IXX20" s="1024"/>
      <c r="IXY20" s="1024"/>
      <c r="IXZ20" s="1024"/>
      <c r="IYA20" s="1024"/>
      <c r="IYB20" s="1024"/>
      <c r="IYC20" s="1024"/>
      <c r="IYD20" s="1024"/>
      <c r="IYE20" s="1024"/>
      <c r="IYF20" s="1024"/>
      <c r="IYG20" s="1024"/>
      <c r="IYH20" s="1024"/>
      <c r="IYI20" s="1024"/>
      <c r="IYJ20" s="1024"/>
      <c r="IYK20" s="1024"/>
      <c r="IYL20" s="1024"/>
      <c r="IYM20" s="1024"/>
      <c r="IYN20" s="1024"/>
      <c r="IYO20" s="1024"/>
      <c r="IYP20" s="1024"/>
      <c r="IYQ20" s="1024"/>
      <c r="IYR20" s="1024"/>
      <c r="IYS20" s="1024"/>
      <c r="IYT20" s="1024"/>
      <c r="IYU20" s="1024"/>
      <c r="IYV20" s="1024"/>
      <c r="IYW20" s="1024"/>
      <c r="IYX20" s="1024"/>
      <c r="IYY20" s="1024"/>
      <c r="IYZ20" s="1024"/>
      <c r="IZA20" s="1024"/>
      <c r="IZB20" s="1024"/>
      <c r="IZC20" s="1024"/>
      <c r="IZD20" s="1024"/>
      <c r="IZE20" s="1024"/>
      <c r="IZF20" s="1024"/>
      <c r="IZG20" s="1024"/>
      <c r="IZH20" s="1024"/>
      <c r="IZI20" s="1024"/>
      <c r="IZJ20" s="1024"/>
      <c r="IZK20" s="1024"/>
      <c r="IZL20" s="1024"/>
      <c r="IZM20" s="1024"/>
      <c r="IZN20" s="1024"/>
      <c r="IZO20" s="1024"/>
      <c r="IZP20" s="1024"/>
      <c r="IZQ20" s="1024"/>
      <c r="IZR20" s="1024"/>
      <c r="IZS20" s="1024"/>
      <c r="IZT20" s="1024"/>
      <c r="IZU20" s="1024"/>
      <c r="IZV20" s="1024"/>
      <c r="IZW20" s="1024"/>
      <c r="IZX20" s="1024"/>
      <c r="IZY20" s="1024"/>
      <c r="IZZ20" s="1024"/>
      <c r="JAA20" s="1024"/>
      <c r="JAB20" s="1024"/>
      <c r="JAC20" s="1024"/>
      <c r="JAD20" s="1024"/>
      <c r="JAE20" s="1024"/>
      <c r="JAF20" s="1024"/>
      <c r="JAG20" s="1024"/>
      <c r="JAH20" s="1024"/>
      <c r="JAI20" s="1024"/>
      <c r="JAJ20" s="1024"/>
      <c r="JAK20" s="1024"/>
      <c r="JAL20" s="1024"/>
      <c r="JAM20" s="1024"/>
      <c r="JAN20" s="1024"/>
      <c r="JAO20" s="1024"/>
      <c r="JAP20" s="1024"/>
      <c r="JAQ20" s="1024"/>
      <c r="JAR20" s="1024"/>
      <c r="JAS20" s="1024"/>
      <c r="JAT20" s="1024"/>
      <c r="JAU20" s="1024"/>
      <c r="JAV20" s="1024"/>
      <c r="JAW20" s="1024"/>
      <c r="JAX20" s="1024"/>
      <c r="JAY20" s="1024"/>
      <c r="JAZ20" s="1024"/>
      <c r="JBA20" s="1024"/>
      <c r="JBB20" s="1024"/>
      <c r="JBC20" s="1024"/>
      <c r="JBD20" s="1024"/>
      <c r="JBE20" s="1024"/>
      <c r="JBF20" s="1024"/>
      <c r="JBG20" s="1024"/>
      <c r="JBH20" s="1024"/>
      <c r="JBI20" s="1024"/>
      <c r="JBJ20" s="1024"/>
      <c r="JBK20" s="1024"/>
      <c r="JBL20" s="1024"/>
      <c r="JBM20" s="1024"/>
      <c r="JBN20" s="1024"/>
      <c r="JBO20" s="1024"/>
      <c r="JBP20" s="1024"/>
      <c r="JBQ20" s="1024"/>
      <c r="JBR20" s="1024"/>
      <c r="JBS20" s="1024"/>
      <c r="JBT20" s="1024"/>
      <c r="JBU20" s="1024"/>
      <c r="JBV20" s="1024"/>
      <c r="JBW20" s="1024"/>
      <c r="JBX20" s="1024"/>
      <c r="JBY20" s="1024"/>
      <c r="JBZ20" s="1024"/>
      <c r="JCA20" s="1024"/>
      <c r="JCB20" s="1024"/>
      <c r="JCC20" s="1024"/>
      <c r="JCD20" s="1024"/>
      <c r="JCE20" s="1024"/>
      <c r="JCF20" s="1024"/>
      <c r="JCG20" s="1024"/>
      <c r="JCH20" s="1024"/>
      <c r="JCI20" s="1024"/>
      <c r="JCJ20" s="1024"/>
      <c r="JCK20" s="1024"/>
      <c r="JCL20" s="1024"/>
      <c r="JCM20" s="1024"/>
      <c r="JCN20" s="1024"/>
      <c r="JCO20" s="1024"/>
      <c r="JCP20" s="1024"/>
      <c r="JCQ20" s="1024"/>
      <c r="JCR20" s="1024"/>
      <c r="JCS20" s="1024"/>
      <c r="JCT20" s="1024"/>
      <c r="JCU20" s="1024"/>
      <c r="JCV20" s="1024"/>
      <c r="JCW20" s="1024"/>
      <c r="JCX20" s="1024"/>
      <c r="JCY20" s="1024"/>
      <c r="JCZ20" s="1024"/>
      <c r="JDA20" s="1024"/>
      <c r="JDB20" s="1024"/>
      <c r="JDC20" s="1024"/>
      <c r="JDD20" s="1024"/>
      <c r="JDE20" s="1024"/>
      <c r="JDF20" s="1024"/>
      <c r="JDG20" s="1024"/>
      <c r="JDH20" s="1024"/>
      <c r="JDI20" s="1024"/>
      <c r="JDJ20" s="1024"/>
      <c r="JDK20" s="1024"/>
      <c r="JDL20" s="1024"/>
      <c r="JDM20" s="1024"/>
      <c r="JDN20" s="1024"/>
      <c r="JDO20" s="1024"/>
      <c r="JDP20" s="1024"/>
      <c r="JDQ20" s="1024"/>
      <c r="JDR20" s="1024"/>
      <c r="JDS20" s="1024"/>
      <c r="JDT20" s="1024"/>
      <c r="JDU20" s="1024"/>
      <c r="JDV20" s="1024"/>
      <c r="JDW20" s="1024"/>
      <c r="JDX20" s="1024"/>
      <c r="JDY20" s="1024"/>
      <c r="JDZ20" s="1024"/>
      <c r="JEA20" s="1024"/>
      <c r="JEB20" s="1024"/>
      <c r="JEC20" s="1024"/>
      <c r="JED20" s="1024"/>
      <c r="JEE20" s="1024"/>
      <c r="JEF20" s="1024"/>
      <c r="JEG20" s="1024"/>
      <c r="JEH20" s="1024"/>
      <c r="JEI20" s="1024"/>
      <c r="JEJ20" s="1024"/>
      <c r="JEK20" s="1024"/>
      <c r="JEL20" s="1024"/>
      <c r="JEM20" s="1024"/>
      <c r="JEN20" s="1024"/>
      <c r="JEO20" s="1024"/>
      <c r="JEP20" s="1024"/>
      <c r="JEQ20" s="1024"/>
      <c r="JER20" s="1024"/>
      <c r="JES20" s="1024"/>
      <c r="JET20" s="1024"/>
      <c r="JEU20" s="1024"/>
      <c r="JEV20" s="1024"/>
      <c r="JEW20" s="1024"/>
      <c r="JEX20" s="1024"/>
      <c r="JEY20" s="1024"/>
      <c r="JEZ20" s="1024"/>
      <c r="JFA20" s="1024"/>
      <c r="JFB20" s="1024"/>
      <c r="JFC20" s="1024"/>
      <c r="JFD20" s="1024"/>
      <c r="JFE20" s="1024"/>
      <c r="JFF20" s="1024"/>
      <c r="JFG20" s="1024"/>
      <c r="JFH20" s="1024"/>
      <c r="JFI20" s="1024"/>
      <c r="JFJ20" s="1024"/>
      <c r="JFK20" s="1024"/>
      <c r="JFL20" s="1024"/>
      <c r="JFM20" s="1024"/>
      <c r="JFN20" s="1024"/>
      <c r="JFO20" s="1024"/>
      <c r="JFP20" s="1024"/>
      <c r="JFQ20" s="1024"/>
      <c r="JFR20" s="1024"/>
      <c r="JFS20" s="1024"/>
      <c r="JFT20" s="1024"/>
      <c r="JFU20" s="1024"/>
      <c r="JFV20" s="1024"/>
      <c r="JFW20" s="1024"/>
      <c r="JFX20" s="1024"/>
      <c r="JFY20" s="1024"/>
      <c r="JFZ20" s="1024"/>
      <c r="JGA20" s="1024"/>
      <c r="JGB20" s="1024"/>
      <c r="JGC20" s="1024"/>
      <c r="JGD20" s="1024"/>
      <c r="JGE20" s="1024"/>
      <c r="JGF20" s="1024"/>
      <c r="JGG20" s="1024"/>
      <c r="JGH20" s="1024"/>
      <c r="JGI20" s="1024"/>
      <c r="JGJ20" s="1024"/>
      <c r="JGK20" s="1024"/>
      <c r="JGL20" s="1024"/>
      <c r="JGM20" s="1024"/>
      <c r="JGN20" s="1024"/>
      <c r="JGO20" s="1024"/>
      <c r="JGP20" s="1024"/>
      <c r="JGQ20" s="1024"/>
      <c r="JGR20" s="1024"/>
      <c r="JGS20" s="1024"/>
      <c r="JGT20" s="1024"/>
      <c r="JGU20" s="1024"/>
      <c r="JGV20" s="1024"/>
      <c r="JGW20" s="1024"/>
      <c r="JGX20" s="1024"/>
      <c r="JGY20" s="1024"/>
      <c r="JGZ20" s="1024"/>
      <c r="JHA20" s="1024"/>
      <c r="JHB20" s="1024"/>
      <c r="JHC20" s="1024"/>
      <c r="JHD20" s="1024"/>
      <c r="JHE20" s="1024"/>
      <c r="JHF20" s="1024"/>
      <c r="JHG20" s="1024"/>
      <c r="JHH20" s="1024"/>
      <c r="JHI20" s="1024"/>
      <c r="JHJ20" s="1024"/>
      <c r="JHK20" s="1024"/>
      <c r="JHL20" s="1024"/>
      <c r="JHM20" s="1024"/>
      <c r="JHN20" s="1024"/>
      <c r="JHO20" s="1024"/>
      <c r="JHP20" s="1024"/>
      <c r="JHQ20" s="1024"/>
      <c r="JHR20" s="1024"/>
      <c r="JHS20" s="1024"/>
      <c r="JHT20" s="1024"/>
      <c r="JHU20" s="1024"/>
      <c r="JHV20" s="1024"/>
      <c r="JHW20" s="1024"/>
      <c r="JHX20" s="1024"/>
      <c r="JHY20" s="1024"/>
      <c r="JHZ20" s="1024"/>
      <c r="JIA20" s="1024"/>
      <c r="JIB20" s="1024"/>
      <c r="JIC20" s="1024"/>
      <c r="JID20" s="1024"/>
      <c r="JIE20" s="1024"/>
      <c r="JIF20" s="1024"/>
      <c r="JIG20" s="1024"/>
      <c r="JIH20" s="1024"/>
      <c r="JII20" s="1024"/>
      <c r="JIJ20" s="1024"/>
      <c r="JIK20" s="1024"/>
      <c r="JIL20" s="1024"/>
      <c r="JIM20" s="1024"/>
      <c r="JIN20" s="1024"/>
      <c r="JIO20" s="1024"/>
      <c r="JIP20" s="1024"/>
      <c r="JIQ20" s="1024"/>
      <c r="JIR20" s="1024"/>
      <c r="JIS20" s="1024"/>
      <c r="JIT20" s="1024"/>
      <c r="JIU20" s="1024"/>
      <c r="JIV20" s="1024"/>
      <c r="JIW20" s="1024"/>
      <c r="JIX20" s="1024"/>
      <c r="JIY20" s="1024"/>
      <c r="JIZ20" s="1024"/>
      <c r="JJA20" s="1024"/>
      <c r="JJB20" s="1024"/>
      <c r="JJC20" s="1024"/>
      <c r="JJD20" s="1024"/>
      <c r="JJE20" s="1024"/>
      <c r="JJF20" s="1024"/>
      <c r="JJG20" s="1024"/>
      <c r="JJH20" s="1024"/>
      <c r="JJI20" s="1024"/>
      <c r="JJJ20" s="1024"/>
      <c r="JJK20" s="1024"/>
      <c r="JJL20" s="1024"/>
      <c r="JJM20" s="1024"/>
      <c r="JJN20" s="1024"/>
      <c r="JJO20" s="1024"/>
      <c r="JJP20" s="1024"/>
      <c r="JJQ20" s="1024"/>
      <c r="JJR20" s="1024"/>
      <c r="JJS20" s="1024"/>
      <c r="JJT20" s="1024"/>
      <c r="JJU20" s="1024"/>
      <c r="JJV20" s="1024"/>
      <c r="JJW20" s="1024"/>
      <c r="JJX20" s="1024"/>
      <c r="JJY20" s="1024"/>
      <c r="JJZ20" s="1024"/>
      <c r="JKA20" s="1024"/>
      <c r="JKB20" s="1024"/>
      <c r="JKC20" s="1024"/>
      <c r="JKD20" s="1024"/>
      <c r="JKE20" s="1024"/>
      <c r="JKF20" s="1024"/>
      <c r="JKG20" s="1024"/>
      <c r="JKH20" s="1024"/>
      <c r="JKI20" s="1024"/>
      <c r="JKJ20" s="1024"/>
      <c r="JKK20" s="1024"/>
      <c r="JKL20" s="1024"/>
      <c r="JKM20" s="1024"/>
      <c r="JKN20" s="1024"/>
      <c r="JKO20" s="1024"/>
      <c r="JKP20" s="1024"/>
      <c r="JKQ20" s="1024"/>
      <c r="JKR20" s="1024"/>
      <c r="JKS20" s="1024"/>
      <c r="JKT20" s="1024"/>
      <c r="JKU20" s="1024"/>
      <c r="JKV20" s="1024"/>
      <c r="JKW20" s="1024"/>
      <c r="JKX20" s="1024"/>
      <c r="JKY20" s="1024"/>
      <c r="JKZ20" s="1024"/>
      <c r="JLA20" s="1024"/>
      <c r="JLB20" s="1024"/>
      <c r="JLC20" s="1024"/>
      <c r="JLD20" s="1024"/>
      <c r="JLE20" s="1024"/>
      <c r="JLF20" s="1024"/>
      <c r="JLG20" s="1024"/>
      <c r="JLH20" s="1024"/>
      <c r="JLI20" s="1024"/>
      <c r="JLJ20" s="1024"/>
      <c r="JLK20" s="1024"/>
      <c r="JLL20" s="1024"/>
      <c r="JLM20" s="1024"/>
      <c r="JLN20" s="1024"/>
      <c r="JLO20" s="1024"/>
      <c r="JLP20" s="1024"/>
      <c r="JLQ20" s="1024"/>
      <c r="JLR20" s="1024"/>
      <c r="JLS20" s="1024"/>
      <c r="JLT20" s="1024"/>
      <c r="JLU20" s="1024"/>
      <c r="JLV20" s="1024"/>
      <c r="JLW20" s="1024"/>
      <c r="JLX20" s="1024"/>
      <c r="JLY20" s="1024"/>
      <c r="JLZ20" s="1024"/>
      <c r="JMA20" s="1024"/>
      <c r="JMB20" s="1024"/>
      <c r="JMC20" s="1024"/>
      <c r="JMD20" s="1024"/>
      <c r="JME20" s="1024"/>
      <c r="JMF20" s="1024"/>
      <c r="JMG20" s="1024"/>
      <c r="JMH20" s="1024"/>
      <c r="JMI20" s="1024"/>
      <c r="JMJ20" s="1024"/>
      <c r="JMK20" s="1024"/>
      <c r="JML20" s="1024"/>
      <c r="JMM20" s="1024"/>
      <c r="JMN20" s="1024"/>
      <c r="JMO20" s="1024"/>
      <c r="JMP20" s="1024"/>
      <c r="JMQ20" s="1024"/>
      <c r="JMR20" s="1024"/>
      <c r="JMS20" s="1024"/>
      <c r="JMT20" s="1024"/>
      <c r="JMU20" s="1024"/>
      <c r="JMV20" s="1024"/>
      <c r="JMW20" s="1024"/>
      <c r="JMX20" s="1024"/>
      <c r="JMY20" s="1024"/>
      <c r="JMZ20" s="1024"/>
      <c r="JNA20" s="1024"/>
      <c r="JNB20" s="1024"/>
      <c r="JNC20" s="1024"/>
      <c r="JND20" s="1024"/>
      <c r="JNE20" s="1024"/>
      <c r="JNF20" s="1024"/>
      <c r="JNG20" s="1024"/>
      <c r="JNH20" s="1024"/>
      <c r="JNI20" s="1024"/>
      <c r="JNJ20" s="1024"/>
      <c r="JNK20" s="1024"/>
      <c r="JNL20" s="1024"/>
      <c r="JNM20" s="1024"/>
      <c r="JNN20" s="1024"/>
      <c r="JNO20" s="1024"/>
      <c r="JNP20" s="1024"/>
      <c r="JNQ20" s="1024"/>
      <c r="JNR20" s="1024"/>
      <c r="JNS20" s="1024"/>
      <c r="JNT20" s="1024"/>
      <c r="JNU20" s="1024"/>
      <c r="JNV20" s="1024"/>
      <c r="JNW20" s="1024"/>
      <c r="JNX20" s="1024"/>
      <c r="JNY20" s="1024"/>
      <c r="JNZ20" s="1024"/>
      <c r="JOA20" s="1024"/>
      <c r="JOB20" s="1024"/>
      <c r="JOC20" s="1024"/>
      <c r="JOD20" s="1024"/>
      <c r="JOE20" s="1024"/>
      <c r="JOF20" s="1024"/>
      <c r="JOG20" s="1024"/>
      <c r="JOH20" s="1024"/>
      <c r="JOI20" s="1024"/>
      <c r="JOJ20" s="1024"/>
      <c r="JOK20" s="1024"/>
      <c r="JOL20" s="1024"/>
      <c r="JOM20" s="1024"/>
      <c r="JON20" s="1024"/>
      <c r="JOO20" s="1024"/>
      <c r="JOP20" s="1024"/>
      <c r="JOQ20" s="1024"/>
      <c r="JOR20" s="1024"/>
      <c r="JOS20" s="1024"/>
      <c r="JOT20" s="1024"/>
      <c r="JOU20" s="1024"/>
      <c r="JOV20" s="1024"/>
      <c r="JOW20" s="1024"/>
      <c r="JOX20" s="1024"/>
      <c r="JOY20" s="1024"/>
      <c r="JOZ20" s="1024"/>
      <c r="JPA20" s="1024"/>
      <c r="JPB20" s="1024"/>
      <c r="JPC20" s="1024"/>
      <c r="JPD20" s="1024"/>
      <c r="JPE20" s="1024"/>
      <c r="JPF20" s="1024"/>
      <c r="JPG20" s="1024"/>
      <c r="JPH20" s="1024"/>
      <c r="JPI20" s="1024"/>
      <c r="JPJ20" s="1024"/>
      <c r="JPK20" s="1024"/>
      <c r="JPL20" s="1024"/>
      <c r="JPM20" s="1024"/>
      <c r="JPN20" s="1024"/>
      <c r="JPO20" s="1024"/>
      <c r="JPP20" s="1024"/>
      <c r="JPQ20" s="1024"/>
      <c r="JPR20" s="1024"/>
      <c r="JPS20" s="1024"/>
      <c r="JPT20" s="1024"/>
      <c r="JPU20" s="1024"/>
      <c r="JPV20" s="1024"/>
      <c r="JPW20" s="1024"/>
      <c r="JPX20" s="1024"/>
      <c r="JPY20" s="1024"/>
      <c r="JPZ20" s="1024"/>
      <c r="JQA20" s="1024"/>
      <c r="JQB20" s="1024"/>
      <c r="JQC20" s="1024"/>
      <c r="JQD20" s="1024"/>
      <c r="JQE20" s="1024"/>
      <c r="JQF20" s="1024"/>
      <c r="JQG20" s="1024"/>
      <c r="JQH20" s="1024"/>
      <c r="JQI20" s="1024"/>
      <c r="JQJ20" s="1024"/>
      <c r="JQK20" s="1024"/>
      <c r="JQL20" s="1024"/>
      <c r="JQM20" s="1024"/>
      <c r="JQN20" s="1024"/>
      <c r="JQO20" s="1024"/>
      <c r="JQP20" s="1024"/>
      <c r="JQQ20" s="1024"/>
      <c r="JQR20" s="1024"/>
      <c r="JQS20" s="1024"/>
      <c r="JQT20" s="1024"/>
      <c r="JQU20" s="1024"/>
      <c r="JQV20" s="1024"/>
      <c r="JQW20" s="1024"/>
      <c r="JQX20" s="1024"/>
      <c r="JQY20" s="1024"/>
      <c r="JQZ20" s="1024"/>
      <c r="JRA20" s="1024"/>
      <c r="JRB20" s="1024"/>
      <c r="JRC20" s="1024"/>
      <c r="JRD20" s="1024"/>
      <c r="JRE20" s="1024"/>
      <c r="JRF20" s="1024"/>
      <c r="JRG20" s="1024"/>
      <c r="JRH20" s="1024"/>
      <c r="JRI20" s="1024"/>
      <c r="JRJ20" s="1024"/>
      <c r="JRK20" s="1024"/>
      <c r="JRL20" s="1024"/>
      <c r="JRM20" s="1024"/>
      <c r="JRN20" s="1024"/>
      <c r="JRO20" s="1024"/>
      <c r="JRP20" s="1024"/>
      <c r="JRQ20" s="1024"/>
      <c r="JRR20" s="1024"/>
      <c r="JRS20" s="1024"/>
      <c r="JRT20" s="1024"/>
      <c r="JRU20" s="1024"/>
      <c r="JRV20" s="1024"/>
      <c r="JRW20" s="1024"/>
      <c r="JRX20" s="1024"/>
      <c r="JRY20" s="1024"/>
      <c r="JRZ20" s="1024"/>
      <c r="JSA20" s="1024"/>
      <c r="JSB20" s="1024"/>
      <c r="JSC20" s="1024"/>
      <c r="JSD20" s="1024"/>
      <c r="JSE20" s="1024"/>
      <c r="JSF20" s="1024"/>
      <c r="JSG20" s="1024"/>
      <c r="JSH20" s="1024"/>
      <c r="JSI20" s="1024"/>
      <c r="JSJ20" s="1024"/>
      <c r="JSK20" s="1024"/>
      <c r="JSL20" s="1024"/>
      <c r="JSM20" s="1024"/>
      <c r="JSN20" s="1024"/>
      <c r="JSO20" s="1024"/>
      <c r="JSP20" s="1024"/>
      <c r="JSQ20" s="1024"/>
      <c r="JSR20" s="1024"/>
      <c r="JSS20" s="1024"/>
      <c r="JST20" s="1024"/>
      <c r="JSU20" s="1024"/>
      <c r="JSV20" s="1024"/>
      <c r="JSW20" s="1024"/>
      <c r="JSX20" s="1024"/>
      <c r="JSY20" s="1024"/>
      <c r="JSZ20" s="1024"/>
      <c r="JTA20" s="1024"/>
      <c r="JTB20" s="1024"/>
      <c r="JTC20" s="1024"/>
      <c r="JTD20" s="1024"/>
      <c r="JTE20" s="1024"/>
      <c r="JTF20" s="1024"/>
      <c r="JTG20" s="1024"/>
      <c r="JTH20" s="1024"/>
      <c r="JTI20" s="1024"/>
      <c r="JTJ20" s="1024"/>
      <c r="JTK20" s="1024"/>
      <c r="JTL20" s="1024"/>
      <c r="JTM20" s="1024"/>
      <c r="JTN20" s="1024"/>
      <c r="JTO20" s="1024"/>
      <c r="JTP20" s="1024"/>
      <c r="JTQ20" s="1024"/>
      <c r="JTR20" s="1024"/>
      <c r="JTS20" s="1024"/>
      <c r="JTT20" s="1024"/>
      <c r="JTU20" s="1024"/>
      <c r="JTV20" s="1024"/>
      <c r="JTW20" s="1024"/>
      <c r="JTX20" s="1024"/>
      <c r="JTY20" s="1024"/>
      <c r="JTZ20" s="1024"/>
      <c r="JUA20" s="1024"/>
      <c r="JUB20" s="1024"/>
      <c r="JUC20" s="1024"/>
      <c r="JUD20" s="1024"/>
      <c r="JUE20" s="1024"/>
      <c r="JUF20" s="1024"/>
      <c r="JUG20" s="1024"/>
      <c r="JUH20" s="1024"/>
      <c r="JUI20" s="1024"/>
      <c r="JUJ20" s="1024"/>
      <c r="JUK20" s="1024"/>
      <c r="JUL20" s="1024"/>
      <c r="JUM20" s="1024"/>
      <c r="JUN20" s="1024"/>
      <c r="JUO20" s="1024"/>
      <c r="JUP20" s="1024"/>
      <c r="JUQ20" s="1024"/>
      <c r="JUR20" s="1024"/>
      <c r="JUS20" s="1024"/>
      <c r="JUT20" s="1024"/>
      <c r="JUU20" s="1024"/>
      <c r="JUV20" s="1024"/>
      <c r="JUW20" s="1024"/>
      <c r="JUX20" s="1024"/>
      <c r="JUY20" s="1024"/>
      <c r="JUZ20" s="1024"/>
      <c r="JVA20" s="1024"/>
      <c r="JVB20" s="1024"/>
      <c r="JVC20" s="1024"/>
      <c r="JVD20" s="1024"/>
      <c r="JVE20" s="1024"/>
      <c r="JVF20" s="1024"/>
      <c r="JVG20" s="1024"/>
      <c r="JVH20" s="1024"/>
      <c r="JVI20" s="1024"/>
      <c r="JVJ20" s="1024"/>
      <c r="JVK20" s="1024"/>
      <c r="JVL20" s="1024"/>
      <c r="JVM20" s="1024"/>
      <c r="JVN20" s="1024"/>
      <c r="JVO20" s="1024"/>
      <c r="JVP20" s="1024"/>
      <c r="JVQ20" s="1024"/>
      <c r="JVR20" s="1024"/>
      <c r="JVS20" s="1024"/>
      <c r="JVT20" s="1024"/>
      <c r="JVU20" s="1024"/>
      <c r="JVV20" s="1024"/>
      <c r="JVW20" s="1024"/>
      <c r="JVX20" s="1024"/>
      <c r="JVY20" s="1024"/>
      <c r="JVZ20" s="1024"/>
      <c r="JWA20" s="1024"/>
      <c r="JWB20" s="1024"/>
      <c r="JWC20" s="1024"/>
      <c r="JWD20" s="1024"/>
      <c r="JWE20" s="1024"/>
      <c r="JWF20" s="1024"/>
      <c r="JWG20" s="1024"/>
      <c r="JWH20" s="1024"/>
      <c r="JWI20" s="1024"/>
      <c r="JWJ20" s="1024"/>
      <c r="JWK20" s="1024"/>
      <c r="JWL20" s="1024"/>
      <c r="JWM20" s="1024"/>
      <c r="JWN20" s="1024"/>
      <c r="JWO20" s="1024"/>
      <c r="JWP20" s="1024"/>
      <c r="JWQ20" s="1024"/>
      <c r="JWR20" s="1024"/>
      <c r="JWS20" s="1024"/>
      <c r="JWT20" s="1024"/>
      <c r="JWU20" s="1024"/>
      <c r="JWV20" s="1024"/>
      <c r="JWW20" s="1024"/>
      <c r="JWX20" s="1024"/>
      <c r="JWY20" s="1024"/>
      <c r="JWZ20" s="1024"/>
      <c r="JXA20" s="1024"/>
      <c r="JXB20" s="1024"/>
      <c r="JXC20" s="1024"/>
      <c r="JXD20" s="1024"/>
      <c r="JXE20" s="1024"/>
      <c r="JXF20" s="1024"/>
      <c r="JXG20" s="1024"/>
      <c r="JXH20" s="1024"/>
      <c r="JXI20" s="1024"/>
      <c r="JXJ20" s="1024"/>
      <c r="JXK20" s="1024"/>
      <c r="JXL20" s="1024"/>
      <c r="JXM20" s="1024"/>
      <c r="JXN20" s="1024"/>
      <c r="JXO20" s="1024"/>
      <c r="JXP20" s="1024"/>
      <c r="JXQ20" s="1024"/>
      <c r="JXR20" s="1024"/>
      <c r="JXS20" s="1024"/>
      <c r="JXT20" s="1024"/>
      <c r="JXU20" s="1024"/>
      <c r="JXV20" s="1024"/>
      <c r="JXW20" s="1024"/>
      <c r="JXX20" s="1024"/>
      <c r="JXY20" s="1024"/>
      <c r="JXZ20" s="1024"/>
      <c r="JYA20" s="1024"/>
      <c r="JYB20" s="1024"/>
      <c r="JYC20" s="1024"/>
      <c r="JYD20" s="1024"/>
      <c r="JYE20" s="1024"/>
      <c r="JYF20" s="1024"/>
      <c r="JYG20" s="1024"/>
      <c r="JYH20" s="1024"/>
      <c r="JYI20" s="1024"/>
      <c r="JYJ20" s="1024"/>
      <c r="JYK20" s="1024"/>
      <c r="JYL20" s="1024"/>
      <c r="JYM20" s="1024"/>
      <c r="JYN20" s="1024"/>
      <c r="JYO20" s="1024"/>
      <c r="JYP20" s="1024"/>
      <c r="JYQ20" s="1024"/>
      <c r="JYR20" s="1024"/>
      <c r="JYS20" s="1024"/>
      <c r="JYT20" s="1024"/>
      <c r="JYU20" s="1024"/>
      <c r="JYV20" s="1024"/>
      <c r="JYW20" s="1024"/>
      <c r="JYX20" s="1024"/>
      <c r="JYY20" s="1024"/>
      <c r="JYZ20" s="1024"/>
      <c r="JZA20" s="1024"/>
      <c r="JZB20" s="1024"/>
      <c r="JZC20" s="1024"/>
      <c r="JZD20" s="1024"/>
      <c r="JZE20" s="1024"/>
      <c r="JZF20" s="1024"/>
      <c r="JZG20" s="1024"/>
      <c r="JZH20" s="1024"/>
      <c r="JZI20" s="1024"/>
      <c r="JZJ20" s="1024"/>
      <c r="JZK20" s="1024"/>
      <c r="JZL20" s="1024"/>
      <c r="JZM20" s="1024"/>
      <c r="JZN20" s="1024"/>
      <c r="JZO20" s="1024"/>
      <c r="JZP20" s="1024"/>
      <c r="JZQ20" s="1024"/>
      <c r="JZR20" s="1024"/>
      <c r="JZS20" s="1024"/>
      <c r="JZT20" s="1024"/>
      <c r="JZU20" s="1024"/>
      <c r="JZV20" s="1024"/>
      <c r="JZW20" s="1024"/>
      <c r="JZX20" s="1024"/>
      <c r="JZY20" s="1024"/>
      <c r="JZZ20" s="1024"/>
      <c r="KAA20" s="1024"/>
      <c r="KAB20" s="1024"/>
      <c r="KAC20" s="1024"/>
      <c r="KAD20" s="1024"/>
      <c r="KAE20" s="1024"/>
      <c r="KAF20" s="1024"/>
      <c r="KAG20" s="1024"/>
      <c r="KAH20" s="1024"/>
      <c r="KAI20" s="1024"/>
      <c r="KAJ20" s="1024"/>
      <c r="KAK20" s="1024"/>
      <c r="KAL20" s="1024"/>
      <c r="KAM20" s="1024"/>
      <c r="KAN20" s="1024"/>
      <c r="KAO20" s="1024"/>
      <c r="KAP20" s="1024"/>
      <c r="KAQ20" s="1024"/>
      <c r="KAR20" s="1024"/>
      <c r="KAS20" s="1024"/>
      <c r="KAT20" s="1024"/>
      <c r="KAU20" s="1024"/>
      <c r="KAV20" s="1024"/>
      <c r="KAW20" s="1024"/>
      <c r="KAX20" s="1024"/>
      <c r="KAY20" s="1024"/>
      <c r="KAZ20" s="1024"/>
      <c r="KBA20" s="1024"/>
      <c r="KBB20" s="1024"/>
      <c r="KBC20" s="1024"/>
      <c r="KBD20" s="1024"/>
      <c r="KBE20" s="1024"/>
      <c r="KBF20" s="1024"/>
      <c r="KBG20" s="1024"/>
      <c r="KBH20" s="1024"/>
      <c r="KBI20" s="1024"/>
      <c r="KBJ20" s="1024"/>
      <c r="KBK20" s="1024"/>
      <c r="KBL20" s="1024"/>
      <c r="KBM20" s="1024"/>
      <c r="KBN20" s="1024"/>
      <c r="KBO20" s="1024"/>
      <c r="KBP20" s="1024"/>
      <c r="KBQ20" s="1024"/>
      <c r="KBR20" s="1024"/>
      <c r="KBS20" s="1024"/>
      <c r="KBT20" s="1024"/>
      <c r="KBU20" s="1024"/>
      <c r="KBV20" s="1024"/>
      <c r="KBW20" s="1024"/>
      <c r="KBX20" s="1024"/>
      <c r="KBY20" s="1024"/>
      <c r="KBZ20" s="1024"/>
      <c r="KCA20" s="1024"/>
      <c r="KCB20" s="1024"/>
      <c r="KCC20" s="1024"/>
      <c r="KCD20" s="1024"/>
      <c r="KCE20" s="1024"/>
      <c r="KCF20" s="1024"/>
      <c r="KCG20" s="1024"/>
      <c r="KCH20" s="1024"/>
      <c r="KCI20" s="1024"/>
      <c r="KCJ20" s="1024"/>
      <c r="KCK20" s="1024"/>
      <c r="KCL20" s="1024"/>
      <c r="KCM20" s="1024"/>
      <c r="KCN20" s="1024"/>
      <c r="KCO20" s="1024"/>
      <c r="KCP20" s="1024"/>
      <c r="KCQ20" s="1024"/>
      <c r="KCR20" s="1024"/>
      <c r="KCS20" s="1024"/>
      <c r="KCT20" s="1024"/>
      <c r="KCU20" s="1024"/>
      <c r="KCV20" s="1024"/>
      <c r="KCW20" s="1024"/>
      <c r="KCX20" s="1024"/>
      <c r="KCY20" s="1024"/>
      <c r="KCZ20" s="1024"/>
      <c r="KDA20" s="1024"/>
      <c r="KDB20" s="1024"/>
      <c r="KDC20" s="1024"/>
      <c r="KDD20" s="1024"/>
      <c r="KDE20" s="1024"/>
      <c r="KDF20" s="1024"/>
      <c r="KDG20" s="1024"/>
      <c r="KDH20" s="1024"/>
      <c r="KDI20" s="1024"/>
      <c r="KDJ20" s="1024"/>
      <c r="KDK20" s="1024"/>
      <c r="KDL20" s="1024"/>
      <c r="KDM20" s="1024"/>
      <c r="KDN20" s="1024"/>
      <c r="KDO20" s="1024"/>
      <c r="KDP20" s="1024"/>
      <c r="KDQ20" s="1024"/>
      <c r="KDR20" s="1024"/>
      <c r="KDS20" s="1024"/>
      <c r="KDT20" s="1024"/>
      <c r="KDU20" s="1024"/>
      <c r="KDV20" s="1024"/>
      <c r="KDW20" s="1024"/>
      <c r="KDX20" s="1024"/>
      <c r="KDY20" s="1024"/>
      <c r="KDZ20" s="1024"/>
      <c r="KEA20" s="1024"/>
      <c r="KEB20" s="1024"/>
      <c r="KEC20" s="1024"/>
      <c r="KED20" s="1024"/>
      <c r="KEE20" s="1024"/>
      <c r="KEF20" s="1024"/>
      <c r="KEG20" s="1024"/>
      <c r="KEH20" s="1024"/>
      <c r="KEI20" s="1024"/>
      <c r="KEJ20" s="1024"/>
      <c r="KEK20" s="1024"/>
      <c r="KEL20" s="1024"/>
      <c r="KEM20" s="1024"/>
      <c r="KEN20" s="1024"/>
      <c r="KEO20" s="1024"/>
      <c r="KEP20" s="1024"/>
      <c r="KEQ20" s="1024"/>
      <c r="KER20" s="1024"/>
      <c r="KES20" s="1024"/>
      <c r="KET20" s="1024"/>
      <c r="KEU20" s="1024"/>
      <c r="KEV20" s="1024"/>
      <c r="KEW20" s="1024"/>
      <c r="KEX20" s="1024"/>
      <c r="KEY20" s="1024"/>
      <c r="KEZ20" s="1024"/>
      <c r="KFA20" s="1024"/>
      <c r="KFB20" s="1024"/>
      <c r="KFC20" s="1024"/>
      <c r="KFD20" s="1024"/>
      <c r="KFE20" s="1024"/>
      <c r="KFF20" s="1024"/>
      <c r="KFG20" s="1024"/>
      <c r="KFH20" s="1024"/>
      <c r="KFI20" s="1024"/>
      <c r="KFJ20" s="1024"/>
      <c r="KFK20" s="1024"/>
      <c r="KFL20" s="1024"/>
      <c r="KFM20" s="1024"/>
      <c r="KFN20" s="1024"/>
      <c r="KFO20" s="1024"/>
      <c r="KFP20" s="1024"/>
      <c r="KFQ20" s="1024"/>
      <c r="KFR20" s="1024"/>
      <c r="KFS20" s="1024"/>
      <c r="KFT20" s="1024"/>
      <c r="KFU20" s="1024"/>
      <c r="KFV20" s="1024"/>
      <c r="KFW20" s="1024"/>
      <c r="KFX20" s="1024"/>
      <c r="KFY20" s="1024"/>
      <c r="KFZ20" s="1024"/>
      <c r="KGA20" s="1024"/>
      <c r="KGB20" s="1024"/>
      <c r="KGC20" s="1024"/>
      <c r="KGD20" s="1024"/>
      <c r="KGE20" s="1024"/>
      <c r="KGF20" s="1024"/>
      <c r="KGG20" s="1024"/>
      <c r="KGH20" s="1024"/>
      <c r="KGI20" s="1024"/>
      <c r="KGJ20" s="1024"/>
      <c r="KGK20" s="1024"/>
      <c r="KGL20" s="1024"/>
      <c r="KGM20" s="1024"/>
      <c r="KGN20" s="1024"/>
      <c r="KGO20" s="1024"/>
      <c r="KGP20" s="1024"/>
      <c r="KGQ20" s="1024"/>
      <c r="KGR20" s="1024"/>
      <c r="KGS20" s="1024"/>
      <c r="KGT20" s="1024"/>
      <c r="KGU20" s="1024"/>
      <c r="KGV20" s="1024"/>
      <c r="KGW20" s="1024"/>
      <c r="KGX20" s="1024"/>
      <c r="KGY20" s="1024"/>
      <c r="KGZ20" s="1024"/>
      <c r="KHA20" s="1024"/>
      <c r="KHB20" s="1024"/>
      <c r="KHC20" s="1024"/>
      <c r="KHD20" s="1024"/>
      <c r="KHE20" s="1024"/>
      <c r="KHF20" s="1024"/>
      <c r="KHG20" s="1024"/>
      <c r="KHH20" s="1024"/>
      <c r="KHI20" s="1024"/>
      <c r="KHJ20" s="1024"/>
      <c r="KHK20" s="1024"/>
      <c r="KHL20" s="1024"/>
      <c r="KHM20" s="1024"/>
      <c r="KHN20" s="1024"/>
      <c r="KHO20" s="1024"/>
      <c r="KHP20" s="1024"/>
      <c r="KHQ20" s="1024"/>
      <c r="KHR20" s="1024"/>
      <c r="KHS20" s="1024"/>
      <c r="KHT20" s="1024"/>
      <c r="KHU20" s="1024"/>
      <c r="KHV20" s="1024"/>
      <c r="KHW20" s="1024"/>
      <c r="KHX20" s="1024"/>
      <c r="KHY20" s="1024"/>
      <c r="KHZ20" s="1024"/>
      <c r="KIA20" s="1024"/>
      <c r="KIB20" s="1024"/>
      <c r="KIC20" s="1024"/>
      <c r="KID20" s="1024"/>
      <c r="KIE20" s="1024"/>
      <c r="KIF20" s="1024"/>
      <c r="KIG20" s="1024"/>
      <c r="KIH20" s="1024"/>
      <c r="KII20" s="1024"/>
      <c r="KIJ20" s="1024"/>
      <c r="KIK20" s="1024"/>
      <c r="KIL20" s="1024"/>
      <c r="KIM20" s="1024"/>
      <c r="KIN20" s="1024"/>
      <c r="KIO20" s="1024"/>
      <c r="KIP20" s="1024"/>
      <c r="KIQ20" s="1024"/>
      <c r="KIR20" s="1024"/>
      <c r="KIS20" s="1024"/>
      <c r="KIT20" s="1024"/>
      <c r="KIU20" s="1024"/>
      <c r="KIV20" s="1024"/>
      <c r="KIW20" s="1024"/>
      <c r="KIX20" s="1024"/>
      <c r="KIY20" s="1024"/>
      <c r="KIZ20" s="1024"/>
      <c r="KJA20" s="1024"/>
      <c r="KJB20" s="1024"/>
      <c r="KJC20" s="1024"/>
      <c r="KJD20" s="1024"/>
      <c r="KJE20" s="1024"/>
      <c r="KJF20" s="1024"/>
      <c r="KJG20" s="1024"/>
      <c r="KJH20" s="1024"/>
      <c r="KJI20" s="1024"/>
      <c r="KJJ20" s="1024"/>
      <c r="KJK20" s="1024"/>
      <c r="KJL20" s="1024"/>
      <c r="KJM20" s="1024"/>
      <c r="KJN20" s="1024"/>
      <c r="KJO20" s="1024"/>
      <c r="KJP20" s="1024"/>
      <c r="KJQ20" s="1024"/>
      <c r="KJR20" s="1024"/>
      <c r="KJS20" s="1024"/>
      <c r="KJT20" s="1024"/>
      <c r="KJU20" s="1024"/>
      <c r="KJV20" s="1024"/>
      <c r="KJW20" s="1024"/>
      <c r="KJX20" s="1024"/>
      <c r="KJY20" s="1024"/>
      <c r="KJZ20" s="1024"/>
      <c r="KKA20" s="1024"/>
      <c r="KKB20" s="1024"/>
      <c r="KKC20" s="1024"/>
      <c r="KKD20" s="1024"/>
      <c r="KKE20" s="1024"/>
      <c r="KKF20" s="1024"/>
      <c r="KKG20" s="1024"/>
      <c r="KKH20" s="1024"/>
      <c r="KKI20" s="1024"/>
      <c r="KKJ20" s="1024"/>
      <c r="KKK20" s="1024"/>
      <c r="KKL20" s="1024"/>
      <c r="KKM20" s="1024"/>
      <c r="KKN20" s="1024"/>
      <c r="KKO20" s="1024"/>
      <c r="KKP20" s="1024"/>
      <c r="KKQ20" s="1024"/>
      <c r="KKR20" s="1024"/>
      <c r="KKS20" s="1024"/>
      <c r="KKT20" s="1024"/>
      <c r="KKU20" s="1024"/>
      <c r="KKV20" s="1024"/>
      <c r="KKW20" s="1024"/>
      <c r="KKX20" s="1024"/>
      <c r="KKY20" s="1024"/>
      <c r="KKZ20" s="1024"/>
      <c r="KLA20" s="1024"/>
      <c r="KLB20" s="1024"/>
      <c r="KLC20" s="1024"/>
      <c r="KLD20" s="1024"/>
      <c r="KLE20" s="1024"/>
      <c r="KLF20" s="1024"/>
      <c r="KLG20" s="1024"/>
      <c r="KLH20" s="1024"/>
      <c r="KLI20" s="1024"/>
      <c r="KLJ20" s="1024"/>
      <c r="KLK20" s="1024"/>
      <c r="KLL20" s="1024"/>
      <c r="KLM20" s="1024"/>
      <c r="KLN20" s="1024"/>
      <c r="KLO20" s="1024"/>
      <c r="KLP20" s="1024"/>
      <c r="KLQ20" s="1024"/>
      <c r="KLR20" s="1024"/>
      <c r="KLS20" s="1024"/>
      <c r="KLT20" s="1024"/>
      <c r="KLU20" s="1024"/>
      <c r="KLV20" s="1024"/>
      <c r="KLW20" s="1024"/>
      <c r="KLX20" s="1024"/>
      <c r="KLY20" s="1024"/>
      <c r="KLZ20" s="1024"/>
      <c r="KMA20" s="1024"/>
      <c r="KMB20" s="1024"/>
      <c r="KMC20" s="1024"/>
      <c r="KMD20" s="1024"/>
      <c r="KME20" s="1024"/>
      <c r="KMF20" s="1024"/>
      <c r="KMG20" s="1024"/>
      <c r="KMH20" s="1024"/>
      <c r="KMI20" s="1024"/>
      <c r="KMJ20" s="1024"/>
      <c r="KMK20" s="1024"/>
      <c r="KML20" s="1024"/>
      <c r="KMM20" s="1024"/>
      <c r="KMN20" s="1024"/>
      <c r="KMO20" s="1024"/>
      <c r="KMP20" s="1024"/>
      <c r="KMQ20" s="1024"/>
      <c r="KMR20" s="1024"/>
      <c r="KMS20" s="1024"/>
      <c r="KMT20" s="1024"/>
      <c r="KMU20" s="1024"/>
      <c r="KMV20" s="1024"/>
      <c r="KMW20" s="1024"/>
      <c r="KMX20" s="1024"/>
      <c r="KMY20" s="1024"/>
      <c r="KMZ20" s="1024"/>
      <c r="KNA20" s="1024"/>
      <c r="KNB20" s="1024"/>
      <c r="KNC20" s="1024"/>
      <c r="KND20" s="1024"/>
      <c r="KNE20" s="1024"/>
      <c r="KNF20" s="1024"/>
      <c r="KNG20" s="1024"/>
      <c r="KNH20" s="1024"/>
      <c r="KNI20" s="1024"/>
      <c r="KNJ20" s="1024"/>
      <c r="KNK20" s="1024"/>
      <c r="KNL20" s="1024"/>
      <c r="KNM20" s="1024"/>
      <c r="KNN20" s="1024"/>
      <c r="KNO20" s="1024"/>
      <c r="KNP20" s="1024"/>
      <c r="KNQ20" s="1024"/>
      <c r="KNR20" s="1024"/>
      <c r="KNS20" s="1024"/>
      <c r="KNT20" s="1024"/>
      <c r="KNU20" s="1024"/>
      <c r="KNV20" s="1024"/>
      <c r="KNW20" s="1024"/>
      <c r="KNX20" s="1024"/>
      <c r="KNY20" s="1024"/>
      <c r="KNZ20" s="1024"/>
      <c r="KOA20" s="1024"/>
      <c r="KOB20" s="1024"/>
      <c r="KOC20" s="1024"/>
      <c r="KOD20" s="1024"/>
      <c r="KOE20" s="1024"/>
      <c r="KOF20" s="1024"/>
      <c r="KOG20" s="1024"/>
      <c r="KOH20" s="1024"/>
      <c r="KOI20" s="1024"/>
      <c r="KOJ20" s="1024"/>
      <c r="KOK20" s="1024"/>
      <c r="KOL20" s="1024"/>
      <c r="KOM20" s="1024"/>
      <c r="KON20" s="1024"/>
      <c r="KOO20" s="1024"/>
      <c r="KOP20" s="1024"/>
      <c r="KOQ20" s="1024"/>
      <c r="KOR20" s="1024"/>
      <c r="KOS20" s="1024"/>
      <c r="KOT20" s="1024"/>
      <c r="KOU20" s="1024"/>
      <c r="KOV20" s="1024"/>
      <c r="KOW20" s="1024"/>
      <c r="KOX20" s="1024"/>
      <c r="KOY20" s="1024"/>
      <c r="KOZ20" s="1024"/>
      <c r="KPA20" s="1024"/>
      <c r="KPB20" s="1024"/>
      <c r="KPC20" s="1024"/>
      <c r="KPD20" s="1024"/>
      <c r="KPE20" s="1024"/>
      <c r="KPF20" s="1024"/>
      <c r="KPG20" s="1024"/>
      <c r="KPH20" s="1024"/>
      <c r="KPI20" s="1024"/>
      <c r="KPJ20" s="1024"/>
      <c r="KPK20" s="1024"/>
      <c r="KPL20" s="1024"/>
      <c r="KPM20" s="1024"/>
      <c r="KPN20" s="1024"/>
      <c r="KPO20" s="1024"/>
      <c r="KPP20" s="1024"/>
      <c r="KPQ20" s="1024"/>
      <c r="KPR20" s="1024"/>
      <c r="KPS20" s="1024"/>
      <c r="KPT20" s="1024"/>
      <c r="KPU20" s="1024"/>
      <c r="KPV20" s="1024"/>
      <c r="KPW20" s="1024"/>
      <c r="KPX20" s="1024"/>
      <c r="KPY20" s="1024"/>
      <c r="KPZ20" s="1024"/>
      <c r="KQA20" s="1024"/>
      <c r="KQB20" s="1024"/>
      <c r="KQC20" s="1024"/>
      <c r="KQD20" s="1024"/>
      <c r="KQE20" s="1024"/>
      <c r="KQF20" s="1024"/>
      <c r="KQG20" s="1024"/>
      <c r="KQH20" s="1024"/>
      <c r="KQI20" s="1024"/>
      <c r="KQJ20" s="1024"/>
      <c r="KQK20" s="1024"/>
      <c r="KQL20" s="1024"/>
      <c r="KQM20" s="1024"/>
      <c r="KQN20" s="1024"/>
      <c r="KQO20" s="1024"/>
      <c r="KQP20" s="1024"/>
      <c r="KQQ20" s="1024"/>
      <c r="KQR20" s="1024"/>
      <c r="KQS20" s="1024"/>
      <c r="KQT20" s="1024"/>
      <c r="KQU20" s="1024"/>
      <c r="KQV20" s="1024"/>
      <c r="KQW20" s="1024"/>
      <c r="KQX20" s="1024"/>
      <c r="KQY20" s="1024"/>
      <c r="KQZ20" s="1024"/>
      <c r="KRA20" s="1024"/>
      <c r="KRB20" s="1024"/>
      <c r="KRC20" s="1024"/>
      <c r="KRD20" s="1024"/>
      <c r="KRE20" s="1024"/>
      <c r="KRF20" s="1024"/>
      <c r="KRG20" s="1024"/>
      <c r="KRH20" s="1024"/>
      <c r="KRI20" s="1024"/>
      <c r="KRJ20" s="1024"/>
      <c r="KRK20" s="1024"/>
      <c r="KRL20" s="1024"/>
      <c r="KRM20" s="1024"/>
      <c r="KRN20" s="1024"/>
      <c r="KRO20" s="1024"/>
      <c r="KRP20" s="1024"/>
      <c r="KRQ20" s="1024"/>
      <c r="KRR20" s="1024"/>
      <c r="KRS20" s="1024"/>
      <c r="KRT20" s="1024"/>
      <c r="KRU20" s="1024"/>
      <c r="KRV20" s="1024"/>
      <c r="KRW20" s="1024"/>
      <c r="KRX20" s="1024"/>
      <c r="KRY20" s="1024"/>
      <c r="KRZ20" s="1024"/>
      <c r="KSA20" s="1024"/>
      <c r="KSB20" s="1024"/>
      <c r="KSC20" s="1024"/>
      <c r="KSD20" s="1024"/>
      <c r="KSE20" s="1024"/>
      <c r="KSF20" s="1024"/>
      <c r="KSG20" s="1024"/>
      <c r="KSH20" s="1024"/>
      <c r="KSI20" s="1024"/>
      <c r="KSJ20" s="1024"/>
      <c r="KSK20" s="1024"/>
      <c r="KSL20" s="1024"/>
      <c r="KSM20" s="1024"/>
      <c r="KSN20" s="1024"/>
      <c r="KSO20" s="1024"/>
      <c r="KSP20" s="1024"/>
      <c r="KSQ20" s="1024"/>
      <c r="KSR20" s="1024"/>
      <c r="KSS20" s="1024"/>
      <c r="KST20" s="1024"/>
      <c r="KSU20" s="1024"/>
      <c r="KSV20" s="1024"/>
      <c r="KSW20" s="1024"/>
      <c r="KSX20" s="1024"/>
      <c r="KSY20" s="1024"/>
      <c r="KSZ20" s="1024"/>
      <c r="KTA20" s="1024"/>
      <c r="KTB20" s="1024"/>
      <c r="KTC20" s="1024"/>
      <c r="KTD20" s="1024"/>
      <c r="KTE20" s="1024"/>
      <c r="KTF20" s="1024"/>
      <c r="KTG20" s="1024"/>
      <c r="KTH20" s="1024"/>
      <c r="KTI20" s="1024"/>
      <c r="KTJ20" s="1024"/>
      <c r="KTK20" s="1024"/>
      <c r="KTL20" s="1024"/>
      <c r="KTM20" s="1024"/>
      <c r="KTN20" s="1024"/>
      <c r="KTO20" s="1024"/>
      <c r="KTP20" s="1024"/>
      <c r="KTQ20" s="1024"/>
      <c r="KTR20" s="1024"/>
      <c r="KTS20" s="1024"/>
      <c r="KTT20" s="1024"/>
      <c r="KTU20" s="1024"/>
      <c r="KTV20" s="1024"/>
      <c r="KTW20" s="1024"/>
      <c r="KTX20" s="1024"/>
      <c r="KTY20" s="1024"/>
      <c r="KTZ20" s="1024"/>
      <c r="KUA20" s="1024"/>
      <c r="KUB20" s="1024"/>
      <c r="KUC20" s="1024"/>
      <c r="KUD20" s="1024"/>
      <c r="KUE20" s="1024"/>
      <c r="KUF20" s="1024"/>
      <c r="KUG20" s="1024"/>
      <c r="KUH20" s="1024"/>
      <c r="KUI20" s="1024"/>
      <c r="KUJ20" s="1024"/>
      <c r="KUK20" s="1024"/>
      <c r="KUL20" s="1024"/>
      <c r="KUM20" s="1024"/>
      <c r="KUN20" s="1024"/>
      <c r="KUO20" s="1024"/>
      <c r="KUP20" s="1024"/>
      <c r="KUQ20" s="1024"/>
      <c r="KUR20" s="1024"/>
      <c r="KUS20" s="1024"/>
      <c r="KUT20" s="1024"/>
      <c r="KUU20" s="1024"/>
      <c r="KUV20" s="1024"/>
      <c r="KUW20" s="1024"/>
      <c r="KUX20" s="1024"/>
      <c r="KUY20" s="1024"/>
      <c r="KUZ20" s="1024"/>
      <c r="KVA20" s="1024"/>
      <c r="KVB20" s="1024"/>
      <c r="KVC20" s="1024"/>
      <c r="KVD20" s="1024"/>
      <c r="KVE20" s="1024"/>
      <c r="KVF20" s="1024"/>
      <c r="KVG20" s="1024"/>
      <c r="KVH20" s="1024"/>
      <c r="KVI20" s="1024"/>
      <c r="KVJ20" s="1024"/>
      <c r="KVK20" s="1024"/>
      <c r="KVL20" s="1024"/>
      <c r="KVM20" s="1024"/>
      <c r="KVN20" s="1024"/>
      <c r="KVO20" s="1024"/>
      <c r="KVP20" s="1024"/>
      <c r="KVQ20" s="1024"/>
      <c r="KVR20" s="1024"/>
      <c r="KVS20" s="1024"/>
      <c r="KVT20" s="1024"/>
      <c r="KVU20" s="1024"/>
      <c r="KVV20" s="1024"/>
      <c r="KVW20" s="1024"/>
      <c r="KVX20" s="1024"/>
      <c r="KVY20" s="1024"/>
      <c r="KVZ20" s="1024"/>
      <c r="KWA20" s="1024"/>
      <c r="KWB20" s="1024"/>
      <c r="KWC20" s="1024"/>
      <c r="KWD20" s="1024"/>
      <c r="KWE20" s="1024"/>
      <c r="KWF20" s="1024"/>
      <c r="KWG20" s="1024"/>
      <c r="KWH20" s="1024"/>
      <c r="KWI20" s="1024"/>
      <c r="KWJ20" s="1024"/>
      <c r="KWK20" s="1024"/>
      <c r="KWL20" s="1024"/>
      <c r="KWM20" s="1024"/>
      <c r="KWN20" s="1024"/>
      <c r="KWO20" s="1024"/>
      <c r="KWP20" s="1024"/>
      <c r="KWQ20" s="1024"/>
      <c r="KWR20" s="1024"/>
      <c r="KWS20" s="1024"/>
      <c r="KWT20" s="1024"/>
      <c r="KWU20" s="1024"/>
      <c r="KWV20" s="1024"/>
      <c r="KWW20" s="1024"/>
      <c r="KWX20" s="1024"/>
      <c r="KWY20" s="1024"/>
      <c r="KWZ20" s="1024"/>
      <c r="KXA20" s="1024"/>
      <c r="KXB20" s="1024"/>
      <c r="KXC20" s="1024"/>
      <c r="KXD20" s="1024"/>
      <c r="KXE20" s="1024"/>
      <c r="KXF20" s="1024"/>
      <c r="KXG20" s="1024"/>
      <c r="KXH20" s="1024"/>
      <c r="KXI20" s="1024"/>
      <c r="KXJ20" s="1024"/>
      <c r="KXK20" s="1024"/>
      <c r="KXL20" s="1024"/>
      <c r="KXM20" s="1024"/>
      <c r="KXN20" s="1024"/>
      <c r="KXO20" s="1024"/>
      <c r="KXP20" s="1024"/>
      <c r="KXQ20" s="1024"/>
      <c r="KXR20" s="1024"/>
      <c r="KXS20" s="1024"/>
      <c r="KXT20" s="1024"/>
      <c r="KXU20" s="1024"/>
      <c r="KXV20" s="1024"/>
      <c r="KXW20" s="1024"/>
      <c r="KXX20" s="1024"/>
      <c r="KXY20" s="1024"/>
      <c r="KXZ20" s="1024"/>
      <c r="KYA20" s="1024"/>
      <c r="KYB20" s="1024"/>
      <c r="KYC20" s="1024"/>
      <c r="KYD20" s="1024"/>
      <c r="KYE20" s="1024"/>
      <c r="KYF20" s="1024"/>
      <c r="KYG20" s="1024"/>
      <c r="KYH20" s="1024"/>
      <c r="KYI20" s="1024"/>
      <c r="KYJ20" s="1024"/>
      <c r="KYK20" s="1024"/>
      <c r="KYL20" s="1024"/>
      <c r="KYM20" s="1024"/>
      <c r="KYN20" s="1024"/>
      <c r="KYO20" s="1024"/>
      <c r="KYP20" s="1024"/>
      <c r="KYQ20" s="1024"/>
      <c r="KYR20" s="1024"/>
      <c r="KYS20" s="1024"/>
      <c r="KYT20" s="1024"/>
      <c r="KYU20" s="1024"/>
      <c r="KYV20" s="1024"/>
      <c r="KYW20" s="1024"/>
      <c r="KYX20" s="1024"/>
      <c r="KYY20" s="1024"/>
      <c r="KYZ20" s="1024"/>
      <c r="KZA20" s="1024"/>
      <c r="KZB20" s="1024"/>
      <c r="KZC20" s="1024"/>
      <c r="KZD20" s="1024"/>
      <c r="KZE20" s="1024"/>
      <c r="KZF20" s="1024"/>
      <c r="KZG20" s="1024"/>
      <c r="KZH20" s="1024"/>
      <c r="KZI20" s="1024"/>
      <c r="KZJ20" s="1024"/>
      <c r="KZK20" s="1024"/>
      <c r="KZL20" s="1024"/>
      <c r="KZM20" s="1024"/>
      <c r="KZN20" s="1024"/>
      <c r="KZO20" s="1024"/>
      <c r="KZP20" s="1024"/>
      <c r="KZQ20" s="1024"/>
      <c r="KZR20" s="1024"/>
      <c r="KZS20" s="1024"/>
      <c r="KZT20" s="1024"/>
      <c r="KZU20" s="1024"/>
      <c r="KZV20" s="1024"/>
      <c r="KZW20" s="1024"/>
      <c r="KZX20" s="1024"/>
      <c r="KZY20" s="1024"/>
      <c r="KZZ20" s="1024"/>
      <c r="LAA20" s="1024"/>
      <c r="LAB20" s="1024"/>
      <c r="LAC20" s="1024"/>
      <c r="LAD20" s="1024"/>
      <c r="LAE20" s="1024"/>
      <c r="LAF20" s="1024"/>
      <c r="LAG20" s="1024"/>
      <c r="LAH20" s="1024"/>
      <c r="LAI20" s="1024"/>
      <c r="LAJ20" s="1024"/>
      <c r="LAK20" s="1024"/>
      <c r="LAL20" s="1024"/>
      <c r="LAM20" s="1024"/>
      <c r="LAN20" s="1024"/>
      <c r="LAO20" s="1024"/>
      <c r="LAP20" s="1024"/>
      <c r="LAQ20" s="1024"/>
      <c r="LAR20" s="1024"/>
      <c r="LAS20" s="1024"/>
      <c r="LAT20" s="1024"/>
      <c r="LAU20" s="1024"/>
      <c r="LAV20" s="1024"/>
      <c r="LAW20" s="1024"/>
      <c r="LAX20" s="1024"/>
      <c r="LAY20" s="1024"/>
      <c r="LAZ20" s="1024"/>
      <c r="LBA20" s="1024"/>
      <c r="LBB20" s="1024"/>
      <c r="LBC20" s="1024"/>
      <c r="LBD20" s="1024"/>
      <c r="LBE20" s="1024"/>
      <c r="LBF20" s="1024"/>
      <c r="LBG20" s="1024"/>
      <c r="LBH20" s="1024"/>
      <c r="LBI20" s="1024"/>
      <c r="LBJ20" s="1024"/>
      <c r="LBK20" s="1024"/>
      <c r="LBL20" s="1024"/>
      <c r="LBM20" s="1024"/>
      <c r="LBN20" s="1024"/>
      <c r="LBO20" s="1024"/>
      <c r="LBP20" s="1024"/>
      <c r="LBQ20" s="1024"/>
      <c r="LBR20" s="1024"/>
      <c r="LBS20" s="1024"/>
      <c r="LBT20" s="1024"/>
      <c r="LBU20" s="1024"/>
      <c r="LBV20" s="1024"/>
      <c r="LBW20" s="1024"/>
      <c r="LBX20" s="1024"/>
      <c r="LBY20" s="1024"/>
      <c r="LBZ20" s="1024"/>
      <c r="LCA20" s="1024"/>
      <c r="LCB20" s="1024"/>
      <c r="LCC20" s="1024"/>
      <c r="LCD20" s="1024"/>
      <c r="LCE20" s="1024"/>
      <c r="LCF20" s="1024"/>
      <c r="LCG20" s="1024"/>
      <c r="LCH20" s="1024"/>
      <c r="LCI20" s="1024"/>
      <c r="LCJ20" s="1024"/>
      <c r="LCK20" s="1024"/>
      <c r="LCL20" s="1024"/>
      <c r="LCM20" s="1024"/>
      <c r="LCN20" s="1024"/>
      <c r="LCO20" s="1024"/>
      <c r="LCP20" s="1024"/>
      <c r="LCQ20" s="1024"/>
      <c r="LCR20" s="1024"/>
      <c r="LCS20" s="1024"/>
      <c r="LCT20" s="1024"/>
      <c r="LCU20" s="1024"/>
      <c r="LCV20" s="1024"/>
      <c r="LCW20" s="1024"/>
      <c r="LCX20" s="1024"/>
      <c r="LCY20" s="1024"/>
      <c r="LCZ20" s="1024"/>
      <c r="LDA20" s="1024"/>
      <c r="LDB20" s="1024"/>
      <c r="LDC20" s="1024"/>
      <c r="LDD20" s="1024"/>
      <c r="LDE20" s="1024"/>
      <c r="LDF20" s="1024"/>
      <c r="LDG20" s="1024"/>
      <c r="LDH20" s="1024"/>
      <c r="LDI20" s="1024"/>
      <c r="LDJ20" s="1024"/>
      <c r="LDK20" s="1024"/>
      <c r="LDL20" s="1024"/>
      <c r="LDM20" s="1024"/>
      <c r="LDN20" s="1024"/>
      <c r="LDO20" s="1024"/>
      <c r="LDP20" s="1024"/>
      <c r="LDQ20" s="1024"/>
      <c r="LDR20" s="1024"/>
      <c r="LDS20" s="1024"/>
      <c r="LDT20" s="1024"/>
      <c r="LDU20" s="1024"/>
      <c r="LDV20" s="1024"/>
      <c r="LDW20" s="1024"/>
      <c r="LDX20" s="1024"/>
      <c r="LDY20" s="1024"/>
      <c r="LDZ20" s="1024"/>
      <c r="LEA20" s="1024"/>
      <c r="LEB20" s="1024"/>
      <c r="LEC20" s="1024"/>
      <c r="LED20" s="1024"/>
      <c r="LEE20" s="1024"/>
      <c r="LEF20" s="1024"/>
      <c r="LEG20" s="1024"/>
      <c r="LEH20" s="1024"/>
      <c r="LEI20" s="1024"/>
      <c r="LEJ20" s="1024"/>
      <c r="LEK20" s="1024"/>
      <c r="LEL20" s="1024"/>
      <c r="LEM20" s="1024"/>
      <c r="LEN20" s="1024"/>
      <c r="LEO20" s="1024"/>
      <c r="LEP20" s="1024"/>
      <c r="LEQ20" s="1024"/>
      <c r="LER20" s="1024"/>
      <c r="LES20" s="1024"/>
      <c r="LET20" s="1024"/>
      <c r="LEU20" s="1024"/>
      <c r="LEV20" s="1024"/>
      <c r="LEW20" s="1024"/>
      <c r="LEX20" s="1024"/>
      <c r="LEY20" s="1024"/>
      <c r="LEZ20" s="1024"/>
      <c r="LFA20" s="1024"/>
      <c r="LFB20" s="1024"/>
      <c r="LFC20" s="1024"/>
      <c r="LFD20" s="1024"/>
      <c r="LFE20" s="1024"/>
      <c r="LFF20" s="1024"/>
      <c r="LFG20" s="1024"/>
      <c r="LFH20" s="1024"/>
      <c r="LFI20" s="1024"/>
      <c r="LFJ20" s="1024"/>
      <c r="LFK20" s="1024"/>
      <c r="LFL20" s="1024"/>
      <c r="LFM20" s="1024"/>
      <c r="LFN20" s="1024"/>
      <c r="LFO20" s="1024"/>
      <c r="LFP20" s="1024"/>
      <c r="LFQ20" s="1024"/>
      <c r="LFR20" s="1024"/>
      <c r="LFS20" s="1024"/>
      <c r="LFT20" s="1024"/>
      <c r="LFU20" s="1024"/>
      <c r="LFV20" s="1024"/>
      <c r="LFW20" s="1024"/>
      <c r="LFX20" s="1024"/>
      <c r="LFY20" s="1024"/>
      <c r="LFZ20" s="1024"/>
      <c r="LGA20" s="1024"/>
      <c r="LGB20" s="1024"/>
      <c r="LGC20" s="1024"/>
      <c r="LGD20" s="1024"/>
      <c r="LGE20" s="1024"/>
      <c r="LGF20" s="1024"/>
      <c r="LGG20" s="1024"/>
      <c r="LGH20" s="1024"/>
      <c r="LGI20" s="1024"/>
      <c r="LGJ20" s="1024"/>
      <c r="LGK20" s="1024"/>
      <c r="LGL20" s="1024"/>
      <c r="LGM20" s="1024"/>
      <c r="LGN20" s="1024"/>
      <c r="LGO20" s="1024"/>
      <c r="LGP20" s="1024"/>
      <c r="LGQ20" s="1024"/>
      <c r="LGR20" s="1024"/>
      <c r="LGS20" s="1024"/>
      <c r="LGT20" s="1024"/>
      <c r="LGU20" s="1024"/>
      <c r="LGV20" s="1024"/>
      <c r="LGW20" s="1024"/>
      <c r="LGX20" s="1024"/>
      <c r="LGY20" s="1024"/>
      <c r="LGZ20" s="1024"/>
      <c r="LHA20" s="1024"/>
      <c r="LHB20" s="1024"/>
      <c r="LHC20" s="1024"/>
      <c r="LHD20" s="1024"/>
      <c r="LHE20" s="1024"/>
      <c r="LHF20" s="1024"/>
      <c r="LHG20" s="1024"/>
      <c r="LHH20" s="1024"/>
      <c r="LHI20" s="1024"/>
      <c r="LHJ20" s="1024"/>
      <c r="LHK20" s="1024"/>
      <c r="LHL20" s="1024"/>
      <c r="LHM20" s="1024"/>
      <c r="LHN20" s="1024"/>
      <c r="LHO20" s="1024"/>
      <c r="LHP20" s="1024"/>
      <c r="LHQ20" s="1024"/>
      <c r="LHR20" s="1024"/>
      <c r="LHS20" s="1024"/>
      <c r="LHT20" s="1024"/>
      <c r="LHU20" s="1024"/>
      <c r="LHV20" s="1024"/>
      <c r="LHW20" s="1024"/>
      <c r="LHX20" s="1024"/>
      <c r="LHY20" s="1024"/>
      <c r="LHZ20" s="1024"/>
      <c r="LIA20" s="1024"/>
      <c r="LIB20" s="1024"/>
      <c r="LIC20" s="1024"/>
      <c r="LID20" s="1024"/>
      <c r="LIE20" s="1024"/>
      <c r="LIF20" s="1024"/>
      <c r="LIG20" s="1024"/>
      <c r="LIH20" s="1024"/>
      <c r="LII20" s="1024"/>
      <c r="LIJ20" s="1024"/>
      <c r="LIK20" s="1024"/>
      <c r="LIL20" s="1024"/>
      <c r="LIM20" s="1024"/>
      <c r="LIN20" s="1024"/>
      <c r="LIO20" s="1024"/>
      <c r="LIP20" s="1024"/>
      <c r="LIQ20" s="1024"/>
      <c r="LIR20" s="1024"/>
      <c r="LIS20" s="1024"/>
      <c r="LIT20" s="1024"/>
      <c r="LIU20" s="1024"/>
      <c r="LIV20" s="1024"/>
      <c r="LIW20" s="1024"/>
      <c r="LIX20" s="1024"/>
      <c r="LIY20" s="1024"/>
      <c r="LIZ20" s="1024"/>
      <c r="LJA20" s="1024"/>
      <c r="LJB20" s="1024"/>
      <c r="LJC20" s="1024"/>
      <c r="LJD20" s="1024"/>
      <c r="LJE20" s="1024"/>
      <c r="LJF20" s="1024"/>
      <c r="LJG20" s="1024"/>
      <c r="LJH20" s="1024"/>
      <c r="LJI20" s="1024"/>
      <c r="LJJ20" s="1024"/>
      <c r="LJK20" s="1024"/>
      <c r="LJL20" s="1024"/>
      <c r="LJM20" s="1024"/>
      <c r="LJN20" s="1024"/>
      <c r="LJO20" s="1024"/>
      <c r="LJP20" s="1024"/>
      <c r="LJQ20" s="1024"/>
      <c r="LJR20" s="1024"/>
      <c r="LJS20" s="1024"/>
      <c r="LJT20" s="1024"/>
      <c r="LJU20" s="1024"/>
      <c r="LJV20" s="1024"/>
      <c r="LJW20" s="1024"/>
      <c r="LJX20" s="1024"/>
      <c r="LJY20" s="1024"/>
      <c r="LJZ20" s="1024"/>
      <c r="LKA20" s="1024"/>
      <c r="LKB20" s="1024"/>
      <c r="LKC20" s="1024"/>
      <c r="LKD20" s="1024"/>
      <c r="LKE20" s="1024"/>
      <c r="LKF20" s="1024"/>
      <c r="LKG20" s="1024"/>
      <c r="LKH20" s="1024"/>
      <c r="LKI20" s="1024"/>
      <c r="LKJ20" s="1024"/>
      <c r="LKK20" s="1024"/>
      <c r="LKL20" s="1024"/>
      <c r="LKM20" s="1024"/>
      <c r="LKN20" s="1024"/>
      <c r="LKO20" s="1024"/>
      <c r="LKP20" s="1024"/>
      <c r="LKQ20" s="1024"/>
      <c r="LKR20" s="1024"/>
      <c r="LKS20" s="1024"/>
      <c r="LKT20" s="1024"/>
      <c r="LKU20" s="1024"/>
      <c r="LKV20" s="1024"/>
      <c r="LKW20" s="1024"/>
      <c r="LKX20" s="1024"/>
      <c r="LKY20" s="1024"/>
      <c r="LKZ20" s="1024"/>
      <c r="LLA20" s="1024"/>
      <c r="LLB20" s="1024"/>
      <c r="LLC20" s="1024"/>
      <c r="LLD20" s="1024"/>
      <c r="LLE20" s="1024"/>
      <c r="LLF20" s="1024"/>
      <c r="LLG20" s="1024"/>
      <c r="LLH20" s="1024"/>
      <c r="LLI20" s="1024"/>
      <c r="LLJ20" s="1024"/>
      <c r="LLK20" s="1024"/>
      <c r="LLL20" s="1024"/>
      <c r="LLM20" s="1024"/>
      <c r="LLN20" s="1024"/>
      <c r="LLO20" s="1024"/>
      <c r="LLP20" s="1024"/>
      <c r="LLQ20" s="1024"/>
      <c r="LLR20" s="1024"/>
      <c r="LLS20" s="1024"/>
      <c r="LLT20" s="1024"/>
      <c r="LLU20" s="1024"/>
      <c r="LLV20" s="1024"/>
      <c r="LLW20" s="1024"/>
      <c r="LLX20" s="1024"/>
      <c r="LLY20" s="1024"/>
      <c r="LLZ20" s="1024"/>
      <c r="LMA20" s="1024"/>
      <c r="LMB20" s="1024"/>
      <c r="LMC20" s="1024"/>
      <c r="LMD20" s="1024"/>
      <c r="LME20" s="1024"/>
      <c r="LMF20" s="1024"/>
      <c r="LMG20" s="1024"/>
      <c r="LMH20" s="1024"/>
      <c r="LMI20" s="1024"/>
      <c r="LMJ20" s="1024"/>
      <c r="LMK20" s="1024"/>
      <c r="LML20" s="1024"/>
      <c r="LMM20" s="1024"/>
      <c r="LMN20" s="1024"/>
      <c r="LMO20" s="1024"/>
      <c r="LMP20" s="1024"/>
      <c r="LMQ20" s="1024"/>
      <c r="LMR20" s="1024"/>
      <c r="LMS20" s="1024"/>
      <c r="LMT20" s="1024"/>
      <c r="LMU20" s="1024"/>
      <c r="LMV20" s="1024"/>
      <c r="LMW20" s="1024"/>
      <c r="LMX20" s="1024"/>
      <c r="LMY20" s="1024"/>
      <c r="LMZ20" s="1024"/>
      <c r="LNA20" s="1024"/>
      <c r="LNB20" s="1024"/>
      <c r="LNC20" s="1024"/>
      <c r="LND20" s="1024"/>
      <c r="LNE20" s="1024"/>
      <c r="LNF20" s="1024"/>
      <c r="LNG20" s="1024"/>
      <c r="LNH20" s="1024"/>
      <c r="LNI20" s="1024"/>
      <c r="LNJ20" s="1024"/>
      <c r="LNK20" s="1024"/>
      <c r="LNL20" s="1024"/>
      <c r="LNM20" s="1024"/>
      <c r="LNN20" s="1024"/>
      <c r="LNO20" s="1024"/>
      <c r="LNP20" s="1024"/>
      <c r="LNQ20" s="1024"/>
      <c r="LNR20" s="1024"/>
      <c r="LNS20" s="1024"/>
      <c r="LNT20" s="1024"/>
      <c r="LNU20" s="1024"/>
      <c r="LNV20" s="1024"/>
      <c r="LNW20" s="1024"/>
      <c r="LNX20" s="1024"/>
      <c r="LNY20" s="1024"/>
      <c r="LNZ20" s="1024"/>
      <c r="LOA20" s="1024"/>
      <c r="LOB20" s="1024"/>
      <c r="LOC20" s="1024"/>
      <c r="LOD20" s="1024"/>
      <c r="LOE20" s="1024"/>
      <c r="LOF20" s="1024"/>
      <c r="LOG20" s="1024"/>
      <c r="LOH20" s="1024"/>
      <c r="LOI20" s="1024"/>
      <c r="LOJ20" s="1024"/>
      <c r="LOK20" s="1024"/>
      <c r="LOL20" s="1024"/>
      <c r="LOM20" s="1024"/>
      <c r="LON20" s="1024"/>
      <c r="LOO20" s="1024"/>
      <c r="LOP20" s="1024"/>
      <c r="LOQ20" s="1024"/>
      <c r="LOR20" s="1024"/>
      <c r="LOS20" s="1024"/>
      <c r="LOT20" s="1024"/>
      <c r="LOU20" s="1024"/>
      <c r="LOV20" s="1024"/>
      <c r="LOW20" s="1024"/>
      <c r="LOX20" s="1024"/>
      <c r="LOY20" s="1024"/>
      <c r="LOZ20" s="1024"/>
      <c r="LPA20" s="1024"/>
      <c r="LPB20" s="1024"/>
      <c r="LPC20" s="1024"/>
      <c r="LPD20" s="1024"/>
      <c r="LPE20" s="1024"/>
      <c r="LPF20" s="1024"/>
      <c r="LPG20" s="1024"/>
      <c r="LPH20" s="1024"/>
      <c r="LPI20" s="1024"/>
      <c r="LPJ20" s="1024"/>
      <c r="LPK20" s="1024"/>
      <c r="LPL20" s="1024"/>
      <c r="LPM20" s="1024"/>
      <c r="LPN20" s="1024"/>
      <c r="LPO20" s="1024"/>
      <c r="LPP20" s="1024"/>
      <c r="LPQ20" s="1024"/>
      <c r="LPR20" s="1024"/>
      <c r="LPS20" s="1024"/>
      <c r="LPT20" s="1024"/>
      <c r="LPU20" s="1024"/>
      <c r="LPV20" s="1024"/>
      <c r="LPW20" s="1024"/>
      <c r="LPX20" s="1024"/>
      <c r="LPY20" s="1024"/>
      <c r="LPZ20" s="1024"/>
      <c r="LQA20" s="1024"/>
      <c r="LQB20" s="1024"/>
      <c r="LQC20" s="1024"/>
      <c r="LQD20" s="1024"/>
      <c r="LQE20" s="1024"/>
      <c r="LQF20" s="1024"/>
      <c r="LQG20" s="1024"/>
      <c r="LQH20" s="1024"/>
      <c r="LQI20" s="1024"/>
      <c r="LQJ20" s="1024"/>
      <c r="LQK20" s="1024"/>
      <c r="LQL20" s="1024"/>
      <c r="LQM20" s="1024"/>
      <c r="LQN20" s="1024"/>
      <c r="LQO20" s="1024"/>
      <c r="LQP20" s="1024"/>
      <c r="LQQ20" s="1024"/>
      <c r="LQR20" s="1024"/>
      <c r="LQS20" s="1024"/>
      <c r="LQT20" s="1024"/>
      <c r="LQU20" s="1024"/>
      <c r="LQV20" s="1024"/>
      <c r="LQW20" s="1024"/>
      <c r="LQX20" s="1024"/>
      <c r="LQY20" s="1024"/>
      <c r="LQZ20" s="1024"/>
      <c r="LRA20" s="1024"/>
      <c r="LRB20" s="1024"/>
      <c r="LRC20" s="1024"/>
      <c r="LRD20" s="1024"/>
      <c r="LRE20" s="1024"/>
      <c r="LRF20" s="1024"/>
      <c r="LRG20" s="1024"/>
      <c r="LRH20" s="1024"/>
      <c r="LRI20" s="1024"/>
      <c r="LRJ20" s="1024"/>
      <c r="LRK20" s="1024"/>
      <c r="LRL20" s="1024"/>
      <c r="LRM20" s="1024"/>
      <c r="LRN20" s="1024"/>
      <c r="LRO20" s="1024"/>
      <c r="LRP20" s="1024"/>
      <c r="LRQ20" s="1024"/>
      <c r="LRR20" s="1024"/>
      <c r="LRS20" s="1024"/>
      <c r="LRT20" s="1024"/>
      <c r="LRU20" s="1024"/>
      <c r="LRV20" s="1024"/>
      <c r="LRW20" s="1024"/>
      <c r="LRX20" s="1024"/>
      <c r="LRY20" s="1024"/>
      <c r="LRZ20" s="1024"/>
      <c r="LSA20" s="1024"/>
      <c r="LSB20" s="1024"/>
      <c r="LSC20" s="1024"/>
      <c r="LSD20" s="1024"/>
      <c r="LSE20" s="1024"/>
      <c r="LSF20" s="1024"/>
      <c r="LSG20" s="1024"/>
      <c r="LSH20" s="1024"/>
      <c r="LSI20" s="1024"/>
      <c r="LSJ20" s="1024"/>
      <c r="LSK20" s="1024"/>
      <c r="LSL20" s="1024"/>
      <c r="LSM20" s="1024"/>
      <c r="LSN20" s="1024"/>
      <c r="LSO20" s="1024"/>
      <c r="LSP20" s="1024"/>
      <c r="LSQ20" s="1024"/>
      <c r="LSR20" s="1024"/>
      <c r="LSS20" s="1024"/>
      <c r="LST20" s="1024"/>
      <c r="LSU20" s="1024"/>
      <c r="LSV20" s="1024"/>
      <c r="LSW20" s="1024"/>
      <c r="LSX20" s="1024"/>
      <c r="LSY20" s="1024"/>
      <c r="LSZ20" s="1024"/>
      <c r="LTA20" s="1024"/>
      <c r="LTB20" s="1024"/>
      <c r="LTC20" s="1024"/>
      <c r="LTD20" s="1024"/>
      <c r="LTE20" s="1024"/>
      <c r="LTF20" s="1024"/>
      <c r="LTG20" s="1024"/>
      <c r="LTH20" s="1024"/>
      <c r="LTI20" s="1024"/>
      <c r="LTJ20" s="1024"/>
      <c r="LTK20" s="1024"/>
      <c r="LTL20" s="1024"/>
      <c r="LTM20" s="1024"/>
      <c r="LTN20" s="1024"/>
      <c r="LTO20" s="1024"/>
      <c r="LTP20" s="1024"/>
      <c r="LTQ20" s="1024"/>
      <c r="LTR20" s="1024"/>
      <c r="LTS20" s="1024"/>
      <c r="LTT20" s="1024"/>
      <c r="LTU20" s="1024"/>
      <c r="LTV20" s="1024"/>
      <c r="LTW20" s="1024"/>
      <c r="LTX20" s="1024"/>
      <c r="LTY20" s="1024"/>
      <c r="LTZ20" s="1024"/>
      <c r="LUA20" s="1024"/>
      <c r="LUB20" s="1024"/>
      <c r="LUC20" s="1024"/>
      <c r="LUD20" s="1024"/>
      <c r="LUE20" s="1024"/>
      <c r="LUF20" s="1024"/>
      <c r="LUG20" s="1024"/>
      <c r="LUH20" s="1024"/>
      <c r="LUI20" s="1024"/>
      <c r="LUJ20" s="1024"/>
      <c r="LUK20" s="1024"/>
      <c r="LUL20" s="1024"/>
      <c r="LUM20" s="1024"/>
      <c r="LUN20" s="1024"/>
      <c r="LUO20" s="1024"/>
      <c r="LUP20" s="1024"/>
      <c r="LUQ20" s="1024"/>
      <c r="LUR20" s="1024"/>
      <c r="LUS20" s="1024"/>
      <c r="LUT20" s="1024"/>
      <c r="LUU20" s="1024"/>
      <c r="LUV20" s="1024"/>
      <c r="LUW20" s="1024"/>
      <c r="LUX20" s="1024"/>
      <c r="LUY20" s="1024"/>
      <c r="LUZ20" s="1024"/>
      <c r="LVA20" s="1024"/>
      <c r="LVB20" s="1024"/>
      <c r="LVC20" s="1024"/>
      <c r="LVD20" s="1024"/>
      <c r="LVE20" s="1024"/>
      <c r="LVF20" s="1024"/>
      <c r="LVG20" s="1024"/>
      <c r="LVH20" s="1024"/>
      <c r="LVI20" s="1024"/>
      <c r="LVJ20" s="1024"/>
      <c r="LVK20" s="1024"/>
      <c r="LVL20" s="1024"/>
      <c r="LVM20" s="1024"/>
      <c r="LVN20" s="1024"/>
      <c r="LVO20" s="1024"/>
      <c r="LVP20" s="1024"/>
      <c r="LVQ20" s="1024"/>
      <c r="LVR20" s="1024"/>
      <c r="LVS20" s="1024"/>
      <c r="LVT20" s="1024"/>
      <c r="LVU20" s="1024"/>
      <c r="LVV20" s="1024"/>
      <c r="LVW20" s="1024"/>
      <c r="LVX20" s="1024"/>
      <c r="LVY20" s="1024"/>
      <c r="LVZ20" s="1024"/>
      <c r="LWA20" s="1024"/>
      <c r="LWB20" s="1024"/>
      <c r="LWC20" s="1024"/>
      <c r="LWD20" s="1024"/>
      <c r="LWE20" s="1024"/>
      <c r="LWF20" s="1024"/>
      <c r="LWG20" s="1024"/>
      <c r="LWH20" s="1024"/>
      <c r="LWI20" s="1024"/>
      <c r="LWJ20" s="1024"/>
      <c r="LWK20" s="1024"/>
      <c r="LWL20" s="1024"/>
      <c r="LWM20" s="1024"/>
      <c r="LWN20" s="1024"/>
      <c r="LWO20" s="1024"/>
      <c r="LWP20" s="1024"/>
      <c r="LWQ20" s="1024"/>
      <c r="LWR20" s="1024"/>
      <c r="LWS20" s="1024"/>
      <c r="LWT20" s="1024"/>
      <c r="LWU20" s="1024"/>
      <c r="LWV20" s="1024"/>
      <c r="LWW20" s="1024"/>
      <c r="LWX20" s="1024"/>
      <c r="LWY20" s="1024"/>
      <c r="LWZ20" s="1024"/>
      <c r="LXA20" s="1024"/>
      <c r="LXB20" s="1024"/>
      <c r="LXC20" s="1024"/>
      <c r="LXD20" s="1024"/>
      <c r="LXE20" s="1024"/>
      <c r="LXF20" s="1024"/>
      <c r="LXG20" s="1024"/>
      <c r="LXH20" s="1024"/>
      <c r="LXI20" s="1024"/>
      <c r="LXJ20" s="1024"/>
      <c r="LXK20" s="1024"/>
      <c r="LXL20" s="1024"/>
      <c r="LXM20" s="1024"/>
      <c r="LXN20" s="1024"/>
      <c r="LXO20" s="1024"/>
      <c r="LXP20" s="1024"/>
      <c r="LXQ20" s="1024"/>
      <c r="LXR20" s="1024"/>
      <c r="LXS20" s="1024"/>
      <c r="LXT20" s="1024"/>
      <c r="LXU20" s="1024"/>
      <c r="LXV20" s="1024"/>
      <c r="LXW20" s="1024"/>
      <c r="LXX20" s="1024"/>
      <c r="LXY20" s="1024"/>
      <c r="LXZ20" s="1024"/>
      <c r="LYA20" s="1024"/>
      <c r="LYB20" s="1024"/>
      <c r="LYC20" s="1024"/>
      <c r="LYD20" s="1024"/>
      <c r="LYE20" s="1024"/>
      <c r="LYF20" s="1024"/>
      <c r="LYG20" s="1024"/>
      <c r="LYH20" s="1024"/>
      <c r="LYI20" s="1024"/>
      <c r="LYJ20" s="1024"/>
      <c r="LYK20" s="1024"/>
      <c r="LYL20" s="1024"/>
      <c r="LYM20" s="1024"/>
      <c r="LYN20" s="1024"/>
      <c r="LYO20" s="1024"/>
      <c r="LYP20" s="1024"/>
      <c r="LYQ20" s="1024"/>
      <c r="LYR20" s="1024"/>
      <c r="LYS20" s="1024"/>
      <c r="LYT20" s="1024"/>
      <c r="LYU20" s="1024"/>
      <c r="LYV20" s="1024"/>
      <c r="LYW20" s="1024"/>
      <c r="LYX20" s="1024"/>
      <c r="LYY20" s="1024"/>
      <c r="LYZ20" s="1024"/>
      <c r="LZA20" s="1024"/>
      <c r="LZB20" s="1024"/>
      <c r="LZC20" s="1024"/>
      <c r="LZD20" s="1024"/>
      <c r="LZE20" s="1024"/>
      <c r="LZF20" s="1024"/>
      <c r="LZG20" s="1024"/>
      <c r="LZH20" s="1024"/>
      <c r="LZI20" s="1024"/>
      <c r="LZJ20" s="1024"/>
      <c r="LZK20" s="1024"/>
      <c r="LZL20" s="1024"/>
      <c r="LZM20" s="1024"/>
      <c r="LZN20" s="1024"/>
      <c r="LZO20" s="1024"/>
      <c r="LZP20" s="1024"/>
      <c r="LZQ20" s="1024"/>
      <c r="LZR20" s="1024"/>
      <c r="LZS20" s="1024"/>
      <c r="LZT20" s="1024"/>
      <c r="LZU20" s="1024"/>
      <c r="LZV20" s="1024"/>
      <c r="LZW20" s="1024"/>
      <c r="LZX20" s="1024"/>
      <c r="LZY20" s="1024"/>
      <c r="LZZ20" s="1024"/>
      <c r="MAA20" s="1024"/>
      <c r="MAB20" s="1024"/>
      <c r="MAC20" s="1024"/>
      <c r="MAD20" s="1024"/>
      <c r="MAE20" s="1024"/>
      <c r="MAF20" s="1024"/>
      <c r="MAG20" s="1024"/>
      <c r="MAH20" s="1024"/>
      <c r="MAI20" s="1024"/>
      <c r="MAJ20" s="1024"/>
      <c r="MAK20" s="1024"/>
      <c r="MAL20" s="1024"/>
      <c r="MAM20" s="1024"/>
      <c r="MAN20" s="1024"/>
      <c r="MAO20" s="1024"/>
      <c r="MAP20" s="1024"/>
      <c r="MAQ20" s="1024"/>
      <c r="MAR20" s="1024"/>
      <c r="MAS20" s="1024"/>
      <c r="MAT20" s="1024"/>
      <c r="MAU20" s="1024"/>
      <c r="MAV20" s="1024"/>
      <c r="MAW20" s="1024"/>
      <c r="MAX20" s="1024"/>
      <c r="MAY20" s="1024"/>
      <c r="MAZ20" s="1024"/>
      <c r="MBA20" s="1024"/>
      <c r="MBB20" s="1024"/>
      <c r="MBC20" s="1024"/>
      <c r="MBD20" s="1024"/>
      <c r="MBE20" s="1024"/>
      <c r="MBF20" s="1024"/>
      <c r="MBG20" s="1024"/>
      <c r="MBH20" s="1024"/>
      <c r="MBI20" s="1024"/>
      <c r="MBJ20" s="1024"/>
      <c r="MBK20" s="1024"/>
      <c r="MBL20" s="1024"/>
      <c r="MBM20" s="1024"/>
      <c r="MBN20" s="1024"/>
      <c r="MBO20" s="1024"/>
      <c r="MBP20" s="1024"/>
      <c r="MBQ20" s="1024"/>
      <c r="MBR20" s="1024"/>
      <c r="MBS20" s="1024"/>
      <c r="MBT20" s="1024"/>
      <c r="MBU20" s="1024"/>
      <c r="MBV20" s="1024"/>
      <c r="MBW20" s="1024"/>
      <c r="MBX20" s="1024"/>
      <c r="MBY20" s="1024"/>
      <c r="MBZ20" s="1024"/>
      <c r="MCA20" s="1024"/>
      <c r="MCB20" s="1024"/>
      <c r="MCC20" s="1024"/>
      <c r="MCD20" s="1024"/>
      <c r="MCE20" s="1024"/>
      <c r="MCF20" s="1024"/>
      <c r="MCG20" s="1024"/>
      <c r="MCH20" s="1024"/>
      <c r="MCI20" s="1024"/>
      <c r="MCJ20" s="1024"/>
      <c r="MCK20" s="1024"/>
      <c r="MCL20" s="1024"/>
      <c r="MCM20" s="1024"/>
      <c r="MCN20" s="1024"/>
      <c r="MCO20" s="1024"/>
      <c r="MCP20" s="1024"/>
      <c r="MCQ20" s="1024"/>
      <c r="MCR20" s="1024"/>
      <c r="MCS20" s="1024"/>
      <c r="MCT20" s="1024"/>
      <c r="MCU20" s="1024"/>
      <c r="MCV20" s="1024"/>
      <c r="MCW20" s="1024"/>
      <c r="MCX20" s="1024"/>
      <c r="MCY20" s="1024"/>
      <c r="MCZ20" s="1024"/>
      <c r="MDA20" s="1024"/>
      <c r="MDB20" s="1024"/>
      <c r="MDC20" s="1024"/>
      <c r="MDD20" s="1024"/>
      <c r="MDE20" s="1024"/>
      <c r="MDF20" s="1024"/>
      <c r="MDG20" s="1024"/>
      <c r="MDH20" s="1024"/>
      <c r="MDI20" s="1024"/>
      <c r="MDJ20" s="1024"/>
      <c r="MDK20" s="1024"/>
      <c r="MDL20" s="1024"/>
      <c r="MDM20" s="1024"/>
      <c r="MDN20" s="1024"/>
      <c r="MDO20" s="1024"/>
      <c r="MDP20" s="1024"/>
      <c r="MDQ20" s="1024"/>
      <c r="MDR20" s="1024"/>
      <c r="MDS20" s="1024"/>
      <c r="MDT20" s="1024"/>
      <c r="MDU20" s="1024"/>
      <c r="MDV20" s="1024"/>
      <c r="MDW20" s="1024"/>
      <c r="MDX20" s="1024"/>
      <c r="MDY20" s="1024"/>
      <c r="MDZ20" s="1024"/>
      <c r="MEA20" s="1024"/>
      <c r="MEB20" s="1024"/>
      <c r="MEC20" s="1024"/>
      <c r="MED20" s="1024"/>
      <c r="MEE20" s="1024"/>
      <c r="MEF20" s="1024"/>
      <c r="MEG20" s="1024"/>
      <c r="MEH20" s="1024"/>
      <c r="MEI20" s="1024"/>
      <c r="MEJ20" s="1024"/>
      <c r="MEK20" s="1024"/>
      <c r="MEL20" s="1024"/>
      <c r="MEM20" s="1024"/>
      <c r="MEN20" s="1024"/>
      <c r="MEO20" s="1024"/>
      <c r="MEP20" s="1024"/>
      <c r="MEQ20" s="1024"/>
      <c r="MER20" s="1024"/>
      <c r="MES20" s="1024"/>
      <c r="MET20" s="1024"/>
      <c r="MEU20" s="1024"/>
      <c r="MEV20" s="1024"/>
      <c r="MEW20" s="1024"/>
      <c r="MEX20" s="1024"/>
      <c r="MEY20" s="1024"/>
      <c r="MEZ20" s="1024"/>
      <c r="MFA20" s="1024"/>
      <c r="MFB20" s="1024"/>
      <c r="MFC20" s="1024"/>
      <c r="MFD20" s="1024"/>
      <c r="MFE20" s="1024"/>
      <c r="MFF20" s="1024"/>
      <c r="MFG20" s="1024"/>
      <c r="MFH20" s="1024"/>
      <c r="MFI20" s="1024"/>
      <c r="MFJ20" s="1024"/>
      <c r="MFK20" s="1024"/>
      <c r="MFL20" s="1024"/>
      <c r="MFM20" s="1024"/>
      <c r="MFN20" s="1024"/>
      <c r="MFO20" s="1024"/>
      <c r="MFP20" s="1024"/>
      <c r="MFQ20" s="1024"/>
      <c r="MFR20" s="1024"/>
      <c r="MFS20" s="1024"/>
      <c r="MFT20" s="1024"/>
      <c r="MFU20" s="1024"/>
      <c r="MFV20" s="1024"/>
      <c r="MFW20" s="1024"/>
      <c r="MFX20" s="1024"/>
      <c r="MFY20" s="1024"/>
      <c r="MFZ20" s="1024"/>
      <c r="MGA20" s="1024"/>
      <c r="MGB20" s="1024"/>
      <c r="MGC20" s="1024"/>
      <c r="MGD20" s="1024"/>
      <c r="MGE20" s="1024"/>
      <c r="MGF20" s="1024"/>
      <c r="MGG20" s="1024"/>
      <c r="MGH20" s="1024"/>
      <c r="MGI20" s="1024"/>
      <c r="MGJ20" s="1024"/>
      <c r="MGK20" s="1024"/>
      <c r="MGL20" s="1024"/>
      <c r="MGM20" s="1024"/>
      <c r="MGN20" s="1024"/>
      <c r="MGO20" s="1024"/>
      <c r="MGP20" s="1024"/>
      <c r="MGQ20" s="1024"/>
      <c r="MGR20" s="1024"/>
      <c r="MGS20" s="1024"/>
      <c r="MGT20" s="1024"/>
      <c r="MGU20" s="1024"/>
      <c r="MGV20" s="1024"/>
      <c r="MGW20" s="1024"/>
      <c r="MGX20" s="1024"/>
      <c r="MGY20" s="1024"/>
      <c r="MGZ20" s="1024"/>
      <c r="MHA20" s="1024"/>
      <c r="MHB20" s="1024"/>
      <c r="MHC20" s="1024"/>
      <c r="MHD20" s="1024"/>
      <c r="MHE20" s="1024"/>
      <c r="MHF20" s="1024"/>
      <c r="MHG20" s="1024"/>
      <c r="MHH20" s="1024"/>
      <c r="MHI20" s="1024"/>
      <c r="MHJ20" s="1024"/>
      <c r="MHK20" s="1024"/>
      <c r="MHL20" s="1024"/>
      <c r="MHM20" s="1024"/>
      <c r="MHN20" s="1024"/>
      <c r="MHO20" s="1024"/>
      <c r="MHP20" s="1024"/>
      <c r="MHQ20" s="1024"/>
      <c r="MHR20" s="1024"/>
      <c r="MHS20" s="1024"/>
      <c r="MHT20" s="1024"/>
      <c r="MHU20" s="1024"/>
      <c r="MHV20" s="1024"/>
      <c r="MHW20" s="1024"/>
      <c r="MHX20" s="1024"/>
      <c r="MHY20" s="1024"/>
      <c r="MHZ20" s="1024"/>
      <c r="MIA20" s="1024"/>
      <c r="MIB20" s="1024"/>
      <c r="MIC20" s="1024"/>
      <c r="MID20" s="1024"/>
      <c r="MIE20" s="1024"/>
      <c r="MIF20" s="1024"/>
      <c r="MIG20" s="1024"/>
      <c r="MIH20" s="1024"/>
      <c r="MII20" s="1024"/>
      <c r="MIJ20" s="1024"/>
      <c r="MIK20" s="1024"/>
      <c r="MIL20" s="1024"/>
      <c r="MIM20" s="1024"/>
      <c r="MIN20" s="1024"/>
      <c r="MIO20" s="1024"/>
      <c r="MIP20" s="1024"/>
      <c r="MIQ20" s="1024"/>
      <c r="MIR20" s="1024"/>
      <c r="MIS20" s="1024"/>
      <c r="MIT20" s="1024"/>
      <c r="MIU20" s="1024"/>
      <c r="MIV20" s="1024"/>
      <c r="MIW20" s="1024"/>
      <c r="MIX20" s="1024"/>
      <c r="MIY20" s="1024"/>
      <c r="MIZ20" s="1024"/>
      <c r="MJA20" s="1024"/>
      <c r="MJB20" s="1024"/>
      <c r="MJC20" s="1024"/>
      <c r="MJD20" s="1024"/>
      <c r="MJE20" s="1024"/>
      <c r="MJF20" s="1024"/>
      <c r="MJG20" s="1024"/>
      <c r="MJH20" s="1024"/>
      <c r="MJI20" s="1024"/>
      <c r="MJJ20" s="1024"/>
      <c r="MJK20" s="1024"/>
      <c r="MJL20" s="1024"/>
      <c r="MJM20" s="1024"/>
      <c r="MJN20" s="1024"/>
      <c r="MJO20" s="1024"/>
      <c r="MJP20" s="1024"/>
      <c r="MJQ20" s="1024"/>
      <c r="MJR20" s="1024"/>
      <c r="MJS20" s="1024"/>
      <c r="MJT20" s="1024"/>
      <c r="MJU20" s="1024"/>
      <c r="MJV20" s="1024"/>
      <c r="MJW20" s="1024"/>
      <c r="MJX20" s="1024"/>
      <c r="MJY20" s="1024"/>
      <c r="MJZ20" s="1024"/>
      <c r="MKA20" s="1024"/>
      <c r="MKB20" s="1024"/>
      <c r="MKC20" s="1024"/>
      <c r="MKD20" s="1024"/>
      <c r="MKE20" s="1024"/>
      <c r="MKF20" s="1024"/>
      <c r="MKG20" s="1024"/>
      <c r="MKH20" s="1024"/>
      <c r="MKI20" s="1024"/>
      <c r="MKJ20" s="1024"/>
      <c r="MKK20" s="1024"/>
      <c r="MKL20" s="1024"/>
      <c r="MKM20" s="1024"/>
      <c r="MKN20" s="1024"/>
      <c r="MKO20" s="1024"/>
      <c r="MKP20" s="1024"/>
      <c r="MKQ20" s="1024"/>
      <c r="MKR20" s="1024"/>
      <c r="MKS20" s="1024"/>
      <c r="MKT20" s="1024"/>
      <c r="MKU20" s="1024"/>
      <c r="MKV20" s="1024"/>
      <c r="MKW20" s="1024"/>
      <c r="MKX20" s="1024"/>
      <c r="MKY20" s="1024"/>
      <c r="MKZ20" s="1024"/>
      <c r="MLA20" s="1024"/>
      <c r="MLB20" s="1024"/>
      <c r="MLC20" s="1024"/>
      <c r="MLD20" s="1024"/>
      <c r="MLE20" s="1024"/>
      <c r="MLF20" s="1024"/>
      <c r="MLG20" s="1024"/>
      <c r="MLH20" s="1024"/>
      <c r="MLI20" s="1024"/>
      <c r="MLJ20" s="1024"/>
      <c r="MLK20" s="1024"/>
      <c r="MLL20" s="1024"/>
      <c r="MLM20" s="1024"/>
      <c r="MLN20" s="1024"/>
      <c r="MLO20" s="1024"/>
      <c r="MLP20" s="1024"/>
      <c r="MLQ20" s="1024"/>
      <c r="MLR20" s="1024"/>
      <c r="MLS20" s="1024"/>
      <c r="MLT20" s="1024"/>
      <c r="MLU20" s="1024"/>
      <c r="MLV20" s="1024"/>
      <c r="MLW20" s="1024"/>
      <c r="MLX20" s="1024"/>
      <c r="MLY20" s="1024"/>
      <c r="MLZ20" s="1024"/>
      <c r="MMA20" s="1024"/>
      <c r="MMB20" s="1024"/>
      <c r="MMC20" s="1024"/>
      <c r="MMD20" s="1024"/>
      <c r="MME20" s="1024"/>
      <c r="MMF20" s="1024"/>
      <c r="MMG20" s="1024"/>
      <c r="MMH20" s="1024"/>
      <c r="MMI20" s="1024"/>
      <c r="MMJ20" s="1024"/>
      <c r="MMK20" s="1024"/>
      <c r="MML20" s="1024"/>
      <c r="MMM20" s="1024"/>
      <c r="MMN20" s="1024"/>
      <c r="MMO20" s="1024"/>
      <c r="MMP20" s="1024"/>
      <c r="MMQ20" s="1024"/>
      <c r="MMR20" s="1024"/>
      <c r="MMS20" s="1024"/>
      <c r="MMT20" s="1024"/>
      <c r="MMU20" s="1024"/>
      <c r="MMV20" s="1024"/>
      <c r="MMW20" s="1024"/>
      <c r="MMX20" s="1024"/>
      <c r="MMY20" s="1024"/>
      <c r="MMZ20" s="1024"/>
      <c r="MNA20" s="1024"/>
      <c r="MNB20" s="1024"/>
      <c r="MNC20" s="1024"/>
      <c r="MND20" s="1024"/>
      <c r="MNE20" s="1024"/>
      <c r="MNF20" s="1024"/>
      <c r="MNG20" s="1024"/>
      <c r="MNH20" s="1024"/>
      <c r="MNI20" s="1024"/>
      <c r="MNJ20" s="1024"/>
      <c r="MNK20" s="1024"/>
      <c r="MNL20" s="1024"/>
      <c r="MNM20" s="1024"/>
      <c r="MNN20" s="1024"/>
      <c r="MNO20" s="1024"/>
      <c r="MNP20" s="1024"/>
      <c r="MNQ20" s="1024"/>
      <c r="MNR20" s="1024"/>
      <c r="MNS20" s="1024"/>
      <c r="MNT20" s="1024"/>
      <c r="MNU20" s="1024"/>
      <c r="MNV20" s="1024"/>
      <c r="MNW20" s="1024"/>
      <c r="MNX20" s="1024"/>
      <c r="MNY20" s="1024"/>
      <c r="MNZ20" s="1024"/>
      <c r="MOA20" s="1024"/>
      <c r="MOB20" s="1024"/>
      <c r="MOC20" s="1024"/>
      <c r="MOD20" s="1024"/>
      <c r="MOE20" s="1024"/>
      <c r="MOF20" s="1024"/>
      <c r="MOG20" s="1024"/>
      <c r="MOH20" s="1024"/>
      <c r="MOI20" s="1024"/>
      <c r="MOJ20" s="1024"/>
      <c r="MOK20" s="1024"/>
      <c r="MOL20" s="1024"/>
      <c r="MOM20" s="1024"/>
      <c r="MON20" s="1024"/>
      <c r="MOO20" s="1024"/>
      <c r="MOP20" s="1024"/>
      <c r="MOQ20" s="1024"/>
      <c r="MOR20" s="1024"/>
      <c r="MOS20" s="1024"/>
      <c r="MOT20" s="1024"/>
      <c r="MOU20" s="1024"/>
      <c r="MOV20" s="1024"/>
      <c r="MOW20" s="1024"/>
      <c r="MOX20" s="1024"/>
      <c r="MOY20" s="1024"/>
      <c r="MOZ20" s="1024"/>
      <c r="MPA20" s="1024"/>
      <c r="MPB20" s="1024"/>
      <c r="MPC20" s="1024"/>
      <c r="MPD20" s="1024"/>
      <c r="MPE20" s="1024"/>
      <c r="MPF20" s="1024"/>
      <c r="MPG20" s="1024"/>
      <c r="MPH20" s="1024"/>
      <c r="MPI20" s="1024"/>
      <c r="MPJ20" s="1024"/>
      <c r="MPK20" s="1024"/>
      <c r="MPL20" s="1024"/>
      <c r="MPM20" s="1024"/>
      <c r="MPN20" s="1024"/>
      <c r="MPO20" s="1024"/>
      <c r="MPP20" s="1024"/>
      <c r="MPQ20" s="1024"/>
      <c r="MPR20" s="1024"/>
      <c r="MPS20" s="1024"/>
      <c r="MPT20" s="1024"/>
      <c r="MPU20" s="1024"/>
      <c r="MPV20" s="1024"/>
      <c r="MPW20" s="1024"/>
      <c r="MPX20" s="1024"/>
      <c r="MPY20" s="1024"/>
      <c r="MPZ20" s="1024"/>
      <c r="MQA20" s="1024"/>
      <c r="MQB20" s="1024"/>
      <c r="MQC20" s="1024"/>
      <c r="MQD20" s="1024"/>
      <c r="MQE20" s="1024"/>
      <c r="MQF20" s="1024"/>
      <c r="MQG20" s="1024"/>
      <c r="MQH20" s="1024"/>
      <c r="MQI20" s="1024"/>
      <c r="MQJ20" s="1024"/>
      <c r="MQK20" s="1024"/>
      <c r="MQL20" s="1024"/>
      <c r="MQM20" s="1024"/>
      <c r="MQN20" s="1024"/>
      <c r="MQO20" s="1024"/>
      <c r="MQP20" s="1024"/>
      <c r="MQQ20" s="1024"/>
      <c r="MQR20" s="1024"/>
      <c r="MQS20" s="1024"/>
      <c r="MQT20" s="1024"/>
      <c r="MQU20" s="1024"/>
      <c r="MQV20" s="1024"/>
      <c r="MQW20" s="1024"/>
      <c r="MQX20" s="1024"/>
      <c r="MQY20" s="1024"/>
      <c r="MQZ20" s="1024"/>
      <c r="MRA20" s="1024"/>
      <c r="MRB20" s="1024"/>
      <c r="MRC20" s="1024"/>
      <c r="MRD20" s="1024"/>
      <c r="MRE20" s="1024"/>
      <c r="MRF20" s="1024"/>
      <c r="MRG20" s="1024"/>
      <c r="MRH20" s="1024"/>
      <c r="MRI20" s="1024"/>
      <c r="MRJ20" s="1024"/>
      <c r="MRK20" s="1024"/>
      <c r="MRL20" s="1024"/>
      <c r="MRM20" s="1024"/>
      <c r="MRN20" s="1024"/>
      <c r="MRO20" s="1024"/>
      <c r="MRP20" s="1024"/>
      <c r="MRQ20" s="1024"/>
      <c r="MRR20" s="1024"/>
      <c r="MRS20" s="1024"/>
      <c r="MRT20" s="1024"/>
      <c r="MRU20" s="1024"/>
      <c r="MRV20" s="1024"/>
      <c r="MRW20" s="1024"/>
      <c r="MRX20" s="1024"/>
      <c r="MRY20" s="1024"/>
      <c r="MRZ20" s="1024"/>
      <c r="MSA20" s="1024"/>
      <c r="MSB20" s="1024"/>
      <c r="MSC20" s="1024"/>
      <c r="MSD20" s="1024"/>
      <c r="MSE20" s="1024"/>
      <c r="MSF20" s="1024"/>
      <c r="MSG20" s="1024"/>
      <c r="MSH20" s="1024"/>
      <c r="MSI20" s="1024"/>
      <c r="MSJ20" s="1024"/>
      <c r="MSK20" s="1024"/>
      <c r="MSL20" s="1024"/>
      <c r="MSM20" s="1024"/>
      <c r="MSN20" s="1024"/>
      <c r="MSO20" s="1024"/>
      <c r="MSP20" s="1024"/>
      <c r="MSQ20" s="1024"/>
      <c r="MSR20" s="1024"/>
      <c r="MSS20" s="1024"/>
      <c r="MST20" s="1024"/>
      <c r="MSU20" s="1024"/>
      <c r="MSV20" s="1024"/>
      <c r="MSW20" s="1024"/>
      <c r="MSX20" s="1024"/>
      <c r="MSY20" s="1024"/>
      <c r="MSZ20" s="1024"/>
      <c r="MTA20" s="1024"/>
      <c r="MTB20" s="1024"/>
      <c r="MTC20" s="1024"/>
      <c r="MTD20" s="1024"/>
      <c r="MTE20" s="1024"/>
      <c r="MTF20" s="1024"/>
      <c r="MTG20" s="1024"/>
      <c r="MTH20" s="1024"/>
      <c r="MTI20" s="1024"/>
      <c r="MTJ20" s="1024"/>
      <c r="MTK20" s="1024"/>
      <c r="MTL20" s="1024"/>
      <c r="MTM20" s="1024"/>
      <c r="MTN20" s="1024"/>
      <c r="MTO20" s="1024"/>
      <c r="MTP20" s="1024"/>
      <c r="MTQ20" s="1024"/>
      <c r="MTR20" s="1024"/>
      <c r="MTS20" s="1024"/>
      <c r="MTT20" s="1024"/>
      <c r="MTU20" s="1024"/>
      <c r="MTV20" s="1024"/>
      <c r="MTW20" s="1024"/>
      <c r="MTX20" s="1024"/>
      <c r="MTY20" s="1024"/>
      <c r="MTZ20" s="1024"/>
      <c r="MUA20" s="1024"/>
      <c r="MUB20" s="1024"/>
      <c r="MUC20" s="1024"/>
      <c r="MUD20" s="1024"/>
      <c r="MUE20" s="1024"/>
      <c r="MUF20" s="1024"/>
      <c r="MUG20" s="1024"/>
      <c r="MUH20" s="1024"/>
      <c r="MUI20" s="1024"/>
      <c r="MUJ20" s="1024"/>
      <c r="MUK20" s="1024"/>
      <c r="MUL20" s="1024"/>
      <c r="MUM20" s="1024"/>
      <c r="MUN20" s="1024"/>
      <c r="MUO20" s="1024"/>
      <c r="MUP20" s="1024"/>
      <c r="MUQ20" s="1024"/>
      <c r="MUR20" s="1024"/>
      <c r="MUS20" s="1024"/>
      <c r="MUT20" s="1024"/>
      <c r="MUU20" s="1024"/>
      <c r="MUV20" s="1024"/>
      <c r="MUW20" s="1024"/>
      <c r="MUX20" s="1024"/>
      <c r="MUY20" s="1024"/>
      <c r="MUZ20" s="1024"/>
      <c r="MVA20" s="1024"/>
      <c r="MVB20" s="1024"/>
      <c r="MVC20" s="1024"/>
      <c r="MVD20" s="1024"/>
      <c r="MVE20" s="1024"/>
      <c r="MVF20" s="1024"/>
      <c r="MVG20" s="1024"/>
      <c r="MVH20" s="1024"/>
      <c r="MVI20" s="1024"/>
      <c r="MVJ20" s="1024"/>
      <c r="MVK20" s="1024"/>
      <c r="MVL20" s="1024"/>
      <c r="MVM20" s="1024"/>
      <c r="MVN20" s="1024"/>
      <c r="MVO20" s="1024"/>
      <c r="MVP20" s="1024"/>
      <c r="MVQ20" s="1024"/>
      <c r="MVR20" s="1024"/>
      <c r="MVS20" s="1024"/>
      <c r="MVT20" s="1024"/>
      <c r="MVU20" s="1024"/>
      <c r="MVV20" s="1024"/>
      <c r="MVW20" s="1024"/>
      <c r="MVX20" s="1024"/>
      <c r="MVY20" s="1024"/>
      <c r="MVZ20" s="1024"/>
      <c r="MWA20" s="1024"/>
      <c r="MWB20" s="1024"/>
      <c r="MWC20" s="1024"/>
      <c r="MWD20" s="1024"/>
      <c r="MWE20" s="1024"/>
      <c r="MWF20" s="1024"/>
      <c r="MWG20" s="1024"/>
      <c r="MWH20" s="1024"/>
      <c r="MWI20" s="1024"/>
      <c r="MWJ20" s="1024"/>
      <c r="MWK20" s="1024"/>
      <c r="MWL20" s="1024"/>
      <c r="MWM20" s="1024"/>
      <c r="MWN20" s="1024"/>
      <c r="MWO20" s="1024"/>
      <c r="MWP20" s="1024"/>
      <c r="MWQ20" s="1024"/>
      <c r="MWR20" s="1024"/>
      <c r="MWS20" s="1024"/>
      <c r="MWT20" s="1024"/>
      <c r="MWU20" s="1024"/>
      <c r="MWV20" s="1024"/>
      <c r="MWW20" s="1024"/>
      <c r="MWX20" s="1024"/>
      <c r="MWY20" s="1024"/>
      <c r="MWZ20" s="1024"/>
      <c r="MXA20" s="1024"/>
      <c r="MXB20" s="1024"/>
      <c r="MXC20" s="1024"/>
      <c r="MXD20" s="1024"/>
      <c r="MXE20" s="1024"/>
      <c r="MXF20" s="1024"/>
      <c r="MXG20" s="1024"/>
      <c r="MXH20" s="1024"/>
      <c r="MXI20" s="1024"/>
      <c r="MXJ20" s="1024"/>
      <c r="MXK20" s="1024"/>
      <c r="MXL20" s="1024"/>
      <c r="MXM20" s="1024"/>
      <c r="MXN20" s="1024"/>
      <c r="MXO20" s="1024"/>
      <c r="MXP20" s="1024"/>
      <c r="MXQ20" s="1024"/>
      <c r="MXR20" s="1024"/>
      <c r="MXS20" s="1024"/>
      <c r="MXT20" s="1024"/>
      <c r="MXU20" s="1024"/>
      <c r="MXV20" s="1024"/>
      <c r="MXW20" s="1024"/>
      <c r="MXX20" s="1024"/>
      <c r="MXY20" s="1024"/>
      <c r="MXZ20" s="1024"/>
      <c r="MYA20" s="1024"/>
      <c r="MYB20" s="1024"/>
      <c r="MYC20" s="1024"/>
      <c r="MYD20" s="1024"/>
      <c r="MYE20" s="1024"/>
      <c r="MYF20" s="1024"/>
      <c r="MYG20" s="1024"/>
      <c r="MYH20" s="1024"/>
      <c r="MYI20" s="1024"/>
      <c r="MYJ20" s="1024"/>
      <c r="MYK20" s="1024"/>
      <c r="MYL20" s="1024"/>
      <c r="MYM20" s="1024"/>
      <c r="MYN20" s="1024"/>
      <c r="MYO20" s="1024"/>
      <c r="MYP20" s="1024"/>
      <c r="MYQ20" s="1024"/>
      <c r="MYR20" s="1024"/>
      <c r="MYS20" s="1024"/>
      <c r="MYT20" s="1024"/>
      <c r="MYU20" s="1024"/>
      <c r="MYV20" s="1024"/>
      <c r="MYW20" s="1024"/>
      <c r="MYX20" s="1024"/>
      <c r="MYY20" s="1024"/>
      <c r="MYZ20" s="1024"/>
      <c r="MZA20" s="1024"/>
      <c r="MZB20" s="1024"/>
      <c r="MZC20" s="1024"/>
      <c r="MZD20" s="1024"/>
      <c r="MZE20" s="1024"/>
      <c r="MZF20" s="1024"/>
      <c r="MZG20" s="1024"/>
      <c r="MZH20" s="1024"/>
      <c r="MZI20" s="1024"/>
      <c r="MZJ20" s="1024"/>
      <c r="MZK20" s="1024"/>
      <c r="MZL20" s="1024"/>
      <c r="MZM20" s="1024"/>
      <c r="MZN20" s="1024"/>
      <c r="MZO20" s="1024"/>
      <c r="MZP20" s="1024"/>
      <c r="MZQ20" s="1024"/>
      <c r="MZR20" s="1024"/>
      <c r="MZS20" s="1024"/>
      <c r="MZT20" s="1024"/>
      <c r="MZU20" s="1024"/>
      <c r="MZV20" s="1024"/>
      <c r="MZW20" s="1024"/>
      <c r="MZX20" s="1024"/>
      <c r="MZY20" s="1024"/>
      <c r="MZZ20" s="1024"/>
      <c r="NAA20" s="1024"/>
      <c r="NAB20" s="1024"/>
      <c r="NAC20" s="1024"/>
      <c r="NAD20" s="1024"/>
      <c r="NAE20" s="1024"/>
      <c r="NAF20" s="1024"/>
      <c r="NAG20" s="1024"/>
      <c r="NAH20" s="1024"/>
      <c r="NAI20" s="1024"/>
      <c r="NAJ20" s="1024"/>
      <c r="NAK20" s="1024"/>
      <c r="NAL20" s="1024"/>
      <c r="NAM20" s="1024"/>
      <c r="NAN20" s="1024"/>
      <c r="NAO20" s="1024"/>
      <c r="NAP20" s="1024"/>
      <c r="NAQ20" s="1024"/>
      <c r="NAR20" s="1024"/>
      <c r="NAS20" s="1024"/>
      <c r="NAT20" s="1024"/>
      <c r="NAU20" s="1024"/>
      <c r="NAV20" s="1024"/>
      <c r="NAW20" s="1024"/>
      <c r="NAX20" s="1024"/>
      <c r="NAY20" s="1024"/>
      <c r="NAZ20" s="1024"/>
      <c r="NBA20" s="1024"/>
      <c r="NBB20" s="1024"/>
      <c r="NBC20" s="1024"/>
      <c r="NBD20" s="1024"/>
      <c r="NBE20" s="1024"/>
      <c r="NBF20" s="1024"/>
      <c r="NBG20" s="1024"/>
      <c r="NBH20" s="1024"/>
      <c r="NBI20" s="1024"/>
      <c r="NBJ20" s="1024"/>
      <c r="NBK20" s="1024"/>
      <c r="NBL20" s="1024"/>
      <c r="NBM20" s="1024"/>
      <c r="NBN20" s="1024"/>
      <c r="NBO20" s="1024"/>
      <c r="NBP20" s="1024"/>
      <c r="NBQ20" s="1024"/>
      <c r="NBR20" s="1024"/>
      <c r="NBS20" s="1024"/>
      <c r="NBT20" s="1024"/>
      <c r="NBU20" s="1024"/>
      <c r="NBV20" s="1024"/>
      <c r="NBW20" s="1024"/>
      <c r="NBX20" s="1024"/>
      <c r="NBY20" s="1024"/>
      <c r="NBZ20" s="1024"/>
      <c r="NCA20" s="1024"/>
      <c r="NCB20" s="1024"/>
      <c r="NCC20" s="1024"/>
      <c r="NCD20" s="1024"/>
      <c r="NCE20" s="1024"/>
      <c r="NCF20" s="1024"/>
      <c r="NCG20" s="1024"/>
      <c r="NCH20" s="1024"/>
      <c r="NCI20" s="1024"/>
      <c r="NCJ20" s="1024"/>
      <c r="NCK20" s="1024"/>
      <c r="NCL20" s="1024"/>
      <c r="NCM20" s="1024"/>
      <c r="NCN20" s="1024"/>
      <c r="NCO20" s="1024"/>
      <c r="NCP20" s="1024"/>
      <c r="NCQ20" s="1024"/>
      <c r="NCR20" s="1024"/>
      <c r="NCS20" s="1024"/>
      <c r="NCT20" s="1024"/>
      <c r="NCU20" s="1024"/>
      <c r="NCV20" s="1024"/>
      <c r="NCW20" s="1024"/>
      <c r="NCX20" s="1024"/>
      <c r="NCY20" s="1024"/>
      <c r="NCZ20" s="1024"/>
      <c r="NDA20" s="1024"/>
      <c r="NDB20" s="1024"/>
      <c r="NDC20" s="1024"/>
      <c r="NDD20" s="1024"/>
      <c r="NDE20" s="1024"/>
      <c r="NDF20" s="1024"/>
      <c r="NDG20" s="1024"/>
      <c r="NDH20" s="1024"/>
      <c r="NDI20" s="1024"/>
      <c r="NDJ20" s="1024"/>
      <c r="NDK20" s="1024"/>
      <c r="NDL20" s="1024"/>
      <c r="NDM20" s="1024"/>
      <c r="NDN20" s="1024"/>
      <c r="NDO20" s="1024"/>
      <c r="NDP20" s="1024"/>
      <c r="NDQ20" s="1024"/>
      <c r="NDR20" s="1024"/>
      <c r="NDS20" s="1024"/>
      <c r="NDT20" s="1024"/>
      <c r="NDU20" s="1024"/>
      <c r="NDV20" s="1024"/>
      <c r="NDW20" s="1024"/>
      <c r="NDX20" s="1024"/>
      <c r="NDY20" s="1024"/>
      <c r="NDZ20" s="1024"/>
      <c r="NEA20" s="1024"/>
      <c r="NEB20" s="1024"/>
      <c r="NEC20" s="1024"/>
      <c r="NED20" s="1024"/>
      <c r="NEE20" s="1024"/>
      <c r="NEF20" s="1024"/>
      <c r="NEG20" s="1024"/>
      <c r="NEH20" s="1024"/>
      <c r="NEI20" s="1024"/>
      <c r="NEJ20" s="1024"/>
      <c r="NEK20" s="1024"/>
      <c r="NEL20" s="1024"/>
      <c r="NEM20" s="1024"/>
      <c r="NEN20" s="1024"/>
      <c r="NEO20" s="1024"/>
      <c r="NEP20" s="1024"/>
      <c r="NEQ20" s="1024"/>
      <c r="NER20" s="1024"/>
      <c r="NES20" s="1024"/>
      <c r="NET20" s="1024"/>
      <c r="NEU20" s="1024"/>
      <c r="NEV20" s="1024"/>
      <c r="NEW20" s="1024"/>
      <c r="NEX20" s="1024"/>
      <c r="NEY20" s="1024"/>
      <c r="NEZ20" s="1024"/>
      <c r="NFA20" s="1024"/>
      <c r="NFB20" s="1024"/>
      <c r="NFC20" s="1024"/>
      <c r="NFD20" s="1024"/>
      <c r="NFE20" s="1024"/>
      <c r="NFF20" s="1024"/>
      <c r="NFG20" s="1024"/>
      <c r="NFH20" s="1024"/>
      <c r="NFI20" s="1024"/>
      <c r="NFJ20" s="1024"/>
      <c r="NFK20" s="1024"/>
      <c r="NFL20" s="1024"/>
      <c r="NFM20" s="1024"/>
      <c r="NFN20" s="1024"/>
      <c r="NFO20" s="1024"/>
      <c r="NFP20" s="1024"/>
      <c r="NFQ20" s="1024"/>
      <c r="NFR20" s="1024"/>
      <c r="NFS20" s="1024"/>
      <c r="NFT20" s="1024"/>
      <c r="NFU20" s="1024"/>
      <c r="NFV20" s="1024"/>
      <c r="NFW20" s="1024"/>
      <c r="NFX20" s="1024"/>
      <c r="NFY20" s="1024"/>
      <c r="NFZ20" s="1024"/>
      <c r="NGA20" s="1024"/>
      <c r="NGB20" s="1024"/>
      <c r="NGC20" s="1024"/>
      <c r="NGD20" s="1024"/>
      <c r="NGE20" s="1024"/>
      <c r="NGF20" s="1024"/>
      <c r="NGG20" s="1024"/>
      <c r="NGH20" s="1024"/>
      <c r="NGI20" s="1024"/>
      <c r="NGJ20" s="1024"/>
      <c r="NGK20" s="1024"/>
      <c r="NGL20" s="1024"/>
      <c r="NGM20" s="1024"/>
      <c r="NGN20" s="1024"/>
      <c r="NGO20" s="1024"/>
      <c r="NGP20" s="1024"/>
      <c r="NGQ20" s="1024"/>
      <c r="NGR20" s="1024"/>
      <c r="NGS20" s="1024"/>
      <c r="NGT20" s="1024"/>
      <c r="NGU20" s="1024"/>
      <c r="NGV20" s="1024"/>
      <c r="NGW20" s="1024"/>
      <c r="NGX20" s="1024"/>
      <c r="NGY20" s="1024"/>
      <c r="NGZ20" s="1024"/>
      <c r="NHA20" s="1024"/>
      <c r="NHB20" s="1024"/>
      <c r="NHC20" s="1024"/>
      <c r="NHD20" s="1024"/>
      <c r="NHE20" s="1024"/>
      <c r="NHF20" s="1024"/>
      <c r="NHG20" s="1024"/>
      <c r="NHH20" s="1024"/>
      <c r="NHI20" s="1024"/>
      <c r="NHJ20" s="1024"/>
      <c r="NHK20" s="1024"/>
      <c r="NHL20" s="1024"/>
      <c r="NHM20" s="1024"/>
      <c r="NHN20" s="1024"/>
      <c r="NHO20" s="1024"/>
      <c r="NHP20" s="1024"/>
      <c r="NHQ20" s="1024"/>
      <c r="NHR20" s="1024"/>
      <c r="NHS20" s="1024"/>
      <c r="NHT20" s="1024"/>
      <c r="NHU20" s="1024"/>
      <c r="NHV20" s="1024"/>
      <c r="NHW20" s="1024"/>
      <c r="NHX20" s="1024"/>
      <c r="NHY20" s="1024"/>
      <c r="NHZ20" s="1024"/>
      <c r="NIA20" s="1024"/>
      <c r="NIB20" s="1024"/>
      <c r="NIC20" s="1024"/>
      <c r="NID20" s="1024"/>
      <c r="NIE20" s="1024"/>
      <c r="NIF20" s="1024"/>
      <c r="NIG20" s="1024"/>
      <c r="NIH20" s="1024"/>
      <c r="NII20" s="1024"/>
      <c r="NIJ20" s="1024"/>
      <c r="NIK20" s="1024"/>
      <c r="NIL20" s="1024"/>
      <c r="NIM20" s="1024"/>
      <c r="NIN20" s="1024"/>
      <c r="NIO20" s="1024"/>
      <c r="NIP20" s="1024"/>
      <c r="NIQ20" s="1024"/>
      <c r="NIR20" s="1024"/>
      <c r="NIS20" s="1024"/>
      <c r="NIT20" s="1024"/>
      <c r="NIU20" s="1024"/>
      <c r="NIV20" s="1024"/>
      <c r="NIW20" s="1024"/>
      <c r="NIX20" s="1024"/>
      <c r="NIY20" s="1024"/>
      <c r="NIZ20" s="1024"/>
      <c r="NJA20" s="1024"/>
      <c r="NJB20" s="1024"/>
      <c r="NJC20" s="1024"/>
      <c r="NJD20" s="1024"/>
      <c r="NJE20" s="1024"/>
      <c r="NJF20" s="1024"/>
      <c r="NJG20" s="1024"/>
      <c r="NJH20" s="1024"/>
      <c r="NJI20" s="1024"/>
      <c r="NJJ20" s="1024"/>
      <c r="NJK20" s="1024"/>
      <c r="NJL20" s="1024"/>
      <c r="NJM20" s="1024"/>
      <c r="NJN20" s="1024"/>
      <c r="NJO20" s="1024"/>
      <c r="NJP20" s="1024"/>
      <c r="NJQ20" s="1024"/>
      <c r="NJR20" s="1024"/>
      <c r="NJS20" s="1024"/>
      <c r="NJT20" s="1024"/>
      <c r="NJU20" s="1024"/>
      <c r="NJV20" s="1024"/>
      <c r="NJW20" s="1024"/>
      <c r="NJX20" s="1024"/>
      <c r="NJY20" s="1024"/>
      <c r="NJZ20" s="1024"/>
      <c r="NKA20" s="1024"/>
      <c r="NKB20" s="1024"/>
      <c r="NKC20" s="1024"/>
      <c r="NKD20" s="1024"/>
      <c r="NKE20" s="1024"/>
      <c r="NKF20" s="1024"/>
      <c r="NKG20" s="1024"/>
      <c r="NKH20" s="1024"/>
      <c r="NKI20" s="1024"/>
      <c r="NKJ20" s="1024"/>
      <c r="NKK20" s="1024"/>
      <c r="NKL20" s="1024"/>
      <c r="NKM20" s="1024"/>
      <c r="NKN20" s="1024"/>
      <c r="NKO20" s="1024"/>
      <c r="NKP20" s="1024"/>
      <c r="NKQ20" s="1024"/>
      <c r="NKR20" s="1024"/>
      <c r="NKS20" s="1024"/>
      <c r="NKT20" s="1024"/>
      <c r="NKU20" s="1024"/>
      <c r="NKV20" s="1024"/>
      <c r="NKW20" s="1024"/>
      <c r="NKX20" s="1024"/>
      <c r="NKY20" s="1024"/>
      <c r="NKZ20" s="1024"/>
      <c r="NLA20" s="1024"/>
      <c r="NLB20" s="1024"/>
      <c r="NLC20" s="1024"/>
      <c r="NLD20" s="1024"/>
      <c r="NLE20" s="1024"/>
      <c r="NLF20" s="1024"/>
      <c r="NLG20" s="1024"/>
      <c r="NLH20" s="1024"/>
      <c r="NLI20" s="1024"/>
      <c r="NLJ20" s="1024"/>
      <c r="NLK20" s="1024"/>
      <c r="NLL20" s="1024"/>
      <c r="NLM20" s="1024"/>
      <c r="NLN20" s="1024"/>
      <c r="NLO20" s="1024"/>
      <c r="NLP20" s="1024"/>
      <c r="NLQ20" s="1024"/>
      <c r="NLR20" s="1024"/>
      <c r="NLS20" s="1024"/>
      <c r="NLT20" s="1024"/>
      <c r="NLU20" s="1024"/>
      <c r="NLV20" s="1024"/>
      <c r="NLW20" s="1024"/>
      <c r="NLX20" s="1024"/>
      <c r="NLY20" s="1024"/>
      <c r="NLZ20" s="1024"/>
      <c r="NMA20" s="1024"/>
      <c r="NMB20" s="1024"/>
      <c r="NMC20" s="1024"/>
      <c r="NMD20" s="1024"/>
      <c r="NME20" s="1024"/>
      <c r="NMF20" s="1024"/>
      <c r="NMG20" s="1024"/>
      <c r="NMH20" s="1024"/>
      <c r="NMI20" s="1024"/>
      <c r="NMJ20" s="1024"/>
      <c r="NMK20" s="1024"/>
      <c r="NML20" s="1024"/>
      <c r="NMM20" s="1024"/>
      <c r="NMN20" s="1024"/>
      <c r="NMO20" s="1024"/>
      <c r="NMP20" s="1024"/>
      <c r="NMQ20" s="1024"/>
      <c r="NMR20" s="1024"/>
      <c r="NMS20" s="1024"/>
      <c r="NMT20" s="1024"/>
      <c r="NMU20" s="1024"/>
      <c r="NMV20" s="1024"/>
      <c r="NMW20" s="1024"/>
      <c r="NMX20" s="1024"/>
      <c r="NMY20" s="1024"/>
      <c r="NMZ20" s="1024"/>
      <c r="NNA20" s="1024"/>
      <c r="NNB20" s="1024"/>
      <c r="NNC20" s="1024"/>
      <c r="NND20" s="1024"/>
      <c r="NNE20" s="1024"/>
      <c r="NNF20" s="1024"/>
      <c r="NNG20" s="1024"/>
      <c r="NNH20" s="1024"/>
      <c r="NNI20" s="1024"/>
      <c r="NNJ20" s="1024"/>
      <c r="NNK20" s="1024"/>
      <c r="NNL20" s="1024"/>
      <c r="NNM20" s="1024"/>
      <c r="NNN20" s="1024"/>
      <c r="NNO20" s="1024"/>
      <c r="NNP20" s="1024"/>
      <c r="NNQ20" s="1024"/>
      <c r="NNR20" s="1024"/>
      <c r="NNS20" s="1024"/>
      <c r="NNT20" s="1024"/>
      <c r="NNU20" s="1024"/>
      <c r="NNV20" s="1024"/>
      <c r="NNW20" s="1024"/>
      <c r="NNX20" s="1024"/>
      <c r="NNY20" s="1024"/>
      <c r="NNZ20" s="1024"/>
      <c r="NOA20" s="1024"/>
      <c r="NOB20" s="1024"/>
      <c r="NOC20" s="1024"/>
      <c r="NOD20" s="1024"/>
      <c r="NOE20" s="1024"/>
      <c r="NOF20" s="1024"/>
      <c r="NOG20" s="1024"/>
      <c r="NOH20" s="1024"/>
      <c r="NOI20" s="1024"/>
      <c r="NOJ20" s="1024"/>
      <c r="NOK20" s="1024"/>
      <c r="NOL20" s="1024"/>
      <c r="NOM20" s="1024"/>
      <c r="NON20" s="1024"/>
      <c r="NOO20" s="1024"/>
      <c r="NOP20" s="1024"/>
      <c r="NOQ20" s="1024"/>
      <c r="NOR20" s="1024"/>
      <c r="NOS20" s="1024"/>
      <c r="NOT20" s="1024"/>
      <c r="NOU20" s="1024"/>
      <c r="NOV20" s="1024"/>
      <c r="NOW20" s="1024"/>
      <c r="NOX20" s="1024"/>
      <c r="NOY20" s="1024"/>
      <c r="NOZ20" s="1024"/>
      <c r="NPA20" s="1024"/>
      <c r="NPB20" s="1024"/>
      <c r="NPC20" s="1024"/>
      <c r="NPD20" s="1024"/>
      <c r="NPE20" s="1024"/>
      <c r="NPF20" s="1024"/>
      <c r="NPG20" s="1024"/>
      <c r="NPH20" s="1024"/>
      <c r="NPI20" s="1024"/>
      <c r="NPJ20" s="1024"/>
      <c r="NPK20" s="1024"/>
      <c r="NPL20" s="1024"/>
      <c r="NPM20" s="1024"/>
      <c r="NPN20" s="1024"/>
      <c r="NPO20" s="1024"/>
      <c r="NPP20" s="1024"/>
      <c r="NPQ20" s="1024"/>
      <c r="NPR20" s="1024"/>
      <c r="NPS20" s="1024"/>
      <c r="NPT20" s="1024"/>
      <c r="NPU20" s="1024"/>
      <c r="NPV20" s="1024"/>
      <c r="NPW20" s="1024"/>
      <c r="NPX20" s="1024"/>
      <c r="NPY20" s="1024"/>
      <c r="NPZ20" s="1024"/>
      <c r="NQA20" s="1024"/>
      <c r="NQB20" s="1024"/>
      <c r="NQC20" s="1024"/>
      <c r="NQD20" s="1024"/>
      <c r="NQE20" s="1024"/>
      <c r="NQF20" s="1024"/>
      <c r="NQG20" s="1024"/>
      <c r="NQH20" s="1024"/>
      <c r="NQI20" s="1024"/>
      <c r="NQJ20" s="1024"/>
      <c r="NQK20" s="1024"/>
      <c r="NQL20" s="1024"/>
      <c r="NQM20" s="1024"/>
      <c r="NQN20" s="1024"/>
      <c r="NQO20" s="1024"/>
      <c r="NQP20" s="1024"/>
      <c r="NQQ20" s="1024"/>
      <c r="NQR20" s="1024"/>
      <c r="NQS20" s="1024"/>
      <c r="NQT20" s="1024"/>
      <c r="NQU20" s="1024"/>
      <c r="NQV20" s="1024"/>
      <c r="NQW20" s="1024"/>
      <c r="NQX20" s="1024"/>
      <c r="NQY20" s="1024"/>
      <c r="NQZ20" s="1024"/>
      <c r="NRA20" s="1024"/>
      <c r="NRB20" s="1024"/>
      <c r="NRC20" s="1024"/>
      <c r="NRD20" s="1024"/>
      <c r="NRE20" s="1024"/>
      <c r="NRF20" s="1024"/>
      <c r="NRG20" s="1024"/>
      <c r="NRH20" s="1024"/>
      <c r="NRI20" s="1024"/>
      <c r="NRJ20" s="1024"/>
      <c r="NRK20" s="1024"/>
      <c r="NRL20" s="1024"/>
      <c r="NRM20" s="1024"/>
      <c r="NRN20" s="1024"/>
      <c r="NRO20" s="1024"/>
      <c r="NRP20" s="1024"/>
      <c r="NRQ20" s="1024"/>
      <c r="NRR20" s="1024"/>
      <c r="NRS20" s="1024"/>
      <c r="NRT20" s="1024"/>
      <c r="NRU20" s="1024"/>
      <c r="NRV20" s="1024"/>
      <c r="NRW20" s="1024"/>
      <c r="NRX20" s="1024"/>
      <c r="NRY20" s="1024"/>
      <c r="NRZ20" s="1024"/>
      <c r="NSA20" s="1024"/>
      <c r="NSB20" s="1024"/>
      <c r="NSC20" s="1024"/>
      <c r="NSD20" s="1024"/>
      <c r="NSE20" s="1024"/>
      <c r="NSF20" s="1024"/>
      <c r="NSG20" s="1024"/>
      <c r="NSH20" s="1024"/>
      <c r="NSI20" s="1024"/>
      <c r="NSJ20" s="1024"/>
      <c r="NSK20" s="1024"/>
      <c r="NSL20" s="1024"/>
      <c r="NSM20" s="1024"/>
      <c r="NSN20" s="1024"/>
      <c r="NSO20" s="1024"/>
      <c r="NSP20" s="1024"/>
      <c r="NSQ20" s="1024"/>
      <c r="NSR20" s="1024"/>
      <c r="NSS20" s="1024"/>
      <c r="NST20" s="1024"/>
      <c r="NSU20" s="1024"/>
      <c r="NSV20" s="1024"/>
      <c r="NSW20" s="1024"/>
      <c r="NSX20" s="1024"/>
      <c r="NSY20" s="1024"/>
      <c r="NSZ20" s="1024"/>
      <c r="NTA20" s="1024"/>
      <c r="NTB20" s="1024"/>
      <c r="NTC20" s="1024"/>
      <c r="NTD20" s="1024"/>
      <c r="NTE20" s="1024"/>
      <c r="NTF20" s="1024"/>
      <c r="NTG20" s="1024"/>
      <c r="NTH20" s="1024"/>
      <c r="NTI20" s="1024"/>
      <c r="NTJ20" s="1024"/>
      <c r="NTK20" s="1024"/>
      <c r="NTL20" s="1024"/>
      <c r="NTM20" s="1024"/>
      <c r="NTN20" s="1024"/>
      <c r="NTO20" s="1024"/>
      <c r="NTP20" s="1024"/>
      <c r="NTQ20" s="1024"/>
      <c r="NTR20" s="1024"/>
      <c r="NTS20" s="1024"/>
      <c r="NTT20" s="1024"/>
      <c r="NTU20" s="1024"/>
      <c r="NTV20" s="1024"/>
      <c r="NTW20" s="1024"/>
      <c r="NTX20" s="1024"/>
      <c r="NTY20" s="1024"/>
      <c r="NTZ20" s="1024"/>
      <c r="NUA20" s="1024"/>
      <c r="NUB20" s="1024"/>
      <c r="NUC20" s="1024"/>
      <c r="NUD20" s="1024"/>
      <c r="NUE20" s="1024"/>
      <c r="NUF20" s="1024"/>
      <c r="NUG20" s="1024"/>
      <c r="NUH20" s="1024"/>
      <c r="NUI20" s="1024"/>
      <c r="NUJ20" s="1024"/>
      <c r="NUK20" s="1024"/>
      <c r="NUL20" s="1024"/>
      <c r="NUM20" s="1024"/>
      <c r="NUN20" s="1024"/>
      <c r="NUO20" s="1024"/>
      <c r="NUP20" s="1024"/>
      <c r="NUQ20" s="1024"/>
      <c r="NUR20" s="1024"/>
      <c r="NUS20" s="1024"/>
      <c r="NUT20" s="1024"/>
      <c r="NUU20" s="1024"/>
      <c r="NUV20" s="1024"/>
      <c r="NUW20" s="1024"/>
      <c r="NUX20" s="1024"/>
      <c r="NUY20" s="1024"/>
      <c r="NUZ20" s="1024"/>
      <c r="NVA20" s="1024"/>
      <c r="NVB20" s="1024"/>
      <c r="NVC20" s="1024"/>
      <c r="NVD20" s="1024"/>
      <c r="NVE20" s="1024"/>
      <c r="NVF20" s="1024"/>
      <c r="NVG20" s="1024"/>
      <c r="NVH20" s="1024"/>
      <c r="NVI20" s="1024"/>
      <c r="NVJ20" s="1024"/>
      <c r="NVK20" s="1024"/>
      <c r="NVL20" s="1024"/>
      <c r="NVM20" s="1024"/>
      <c r="NVN20" s="1024"/>
      <c r="NVO20" s="1024"/>
      <c r="NVP20" s="1024"/>
      <c r="NVQ20" s="1024"/>
      <c r="NVR20" s="1024"/>
      <c r="NVS20" s="1024"/>
      <c r="NVT20" s="1024"/>
      <c r="NVU20" s="1024"/>
      <c r="NVV20" s="1024"/>
      <c r="NVW20" s="1024"/>
      <c r="NVX20" s="1024"/>
      <c r="NVY20" s="1024"/>
      <c r="NVZ20" s="1024"/>
      <c r="NWA20" s="1024"/>
      <c r="NWB20" s="1024"/>
      <c r="NWC20" s="1024"/>
      <c r="NWD20" s="1024"/>
      <c r="NWE20" s="1024"/>
      <c r="NWF20" s="1024"/>
      <c r="NWG20" s="1024"/>
      <c r="NWH20" s="1024"/>
      <c r="NWI20" s="1024"/>
      <c r="NWJ20" s="1024"/>
      <c r="NWK20" s="1024"/>
      <c r="NWL20" s="1024"/>
      <c r="NWM20" s="1024"/>
      <c r="NWN20" s="1024"/>
      <c r="NWO20" s="1024"/>
      <c r="NWP20" s="1024"/>
      <c r="NWQ20" s="1024"/>
      <c r="NWR20" s="1024"/>
      <c r="NWS20" s="1024"/>
      <c r="NWT20" s="1024"/>
      <c r="NWU20" s="1024"/>
      <c r="NWV20" s="1024"/>
      <c r="NWW20" s="1024"/>
      <c r="NWX20" s="1024"/>
      <c r="NWY20" s="1024"/>
      <c r="NWZ20" s="1024"/>
      <c r="NXA20" s="1024"/>
      <c r="NXB20" s="1024"/>
      <c r="NXC20" s="1024"/>
      <c r="NXD20" s="1024"/>
      <c r="NXE20" s="1024"/>
      <c r="NXF20" s="1024"/>
      <c r="NXG20" s="1024"/>
      <c r="NXH20" s="1024"/>
      <c r="NXI20" s="1024"/>
      <c r="NXJ20" s="1024"/>
      <c r="NXK20" s="1024"/>
      <c r="NXL20" s="1024"/>
      <c r="NXM20" s="1024"/>
      <c r="NXN20" s="1024"/>
      <c r="NXO20" s="1024"/>
      <c r="NXP20" s="1024"/>
      <c r="NXQ20" s="1024"/>
      <c r="NXR20" s="1024"/>
      <c r="NXS20" s="1024"/>
      <c r="NXT20" s="1024"/>
      <c r="NXU20" s="1024"/>
      <c r="NXV20" s="1024"/>
      <c r="NXW20" s="1024"/>
      <c r="NXX20" s="1024"/>
      <c r="NXY20" s="1024"/>
      <c r="NXZ20" s="1024"/>
      <c r="NYA20" s="1024"/>
      <c r="NYB20" s="1024"/>
      <c r="NYC20" s="1024"/>
      <c r="NYD20" s="1024"/>
      <c r="NYE20" s="1024"/>
      <c r="NYF20" s="1024"/>
      <c r="NYG20" s="1024"/>
      <c r="NYH20" s="1024"/>
      <c r="NYI20" s="1024"/>
      <c r="NYJ20" s="1024"/>
      <c r="NYK20" s="1024"/>
      <c r="NYL20" s="1024"/>
      <c r="NYM20" s="1024"/>
      <c r="NYN20" s="1024"/>
      <c r="NYO20" s="1024"/>
      <c r="NYP20" s="1024"/>
      <c r="NYQ20" s="1024"/>
      <c r="NYR20" s="1024"/>
      <c r="NYS20" s="1024"/>
      <c r="NYT20" s="1024"/>
      <c r="NYU20" s="1024"/>
      <c r="NYV20" s="1024"/>
      <c r="NYW20" s="1024"/>
      <c r="NYX20" s="1024"/>
      <c r="NYY20" s="1024"/>
      <c r="NYZ20" s="1024"/>
      <c r="NZA20" s="1024"/>
      <c r="NZB20" s="1024"/>
      <c r="NZC20" s="1024"/>
      <c r="NZD20" s="1024"/>
      <c r="NZE20" s="1024"/>
      <c r="NZF20" s="1024"/>
      <c r="NZG20" s="1024"/>
      <c r="NZH20" s="1024"/>
      <c r="NZI20" s="1024"/>
      <c r="NZJ20" s="1024"/>
      <c r="NZK20" s="1024"/>
      <c r="NZL20" s="1024"/>
      <c r="NZM20" s="1024"/>
      <c r="NZN20" s="1024"/>
      <c r="NZO20" s="1024"/>
      <c r="NZP20" s="1024"/>
      <c r="NZQ20" s="1024"/>
      <c r="NZR20" s="1024"/>
      <c r="NZS20" s="1024"/>
      <c r="NZT20" s="1024"/>
      <c r="NZU20" s="1024"/>
      <c r="NZV20" s="1024"/>
      <c r="NZW20" s="1024"/>
      <c r="NZX20" s="1024"/>
      <c r="NZY20" s="1024"/>
      <c r="NZZ20" s="1024"/>
      <c r="OAA20" s="1024"/>
      <c r="OAB20" s="1024"/>
      <c r="OAC20" s="1024"/>
      <c r="OAD20" s="1024"/>
      <c r="OAE20" s="1024"/>
      <c r="OAF20" s="1024"/>
      <c r="OAG20" s="1024"/>
      <c r="OAH20" s="1024"/>
      <c r="OAI20" s="1024"/>
      <c r="OAJ20" s="1024"/>
      <c r="OAK20" s="1024"/>
      <c r="OAL20" s="1024"/>
      <c r="OAM20" s="1024"/>
      <c r="OAN20" s="1024"/>
      <c r="OAO20" s="1024"/>
      <c r="OAP20" s="1024"/>
      <c r="OAQ20" s="1024"/>
      <c r="OAR20" s="1024"/>
      <c r="OAS20" s="1024"/>
      <c r="OAT20" s="1024"/>
      <c r="OAU20" s="1024"/>
      <c r="OAV20" s="1024"/>
      <c r="OAW20" s="1024"/>
      <c r="OAX20" s="1024"/>
      <c r="OAY20" s="1024"/>
      <c r="OAZ20" s="1024"/>
      <c r="OBA20" s="1024"/>
      <c r="OBB20" s="1024"/>
      <c r="OBC20" s="1024"/>
      <c r="OBD20" s="1024"/>
      <c r="OBE20" s="1024"/>
      <c r="OBF20" s="1024"/>
      <c r="OBG20" s="1024"/>
      <c r="OBH20" s="1024"/>
      <c r="OBI20" s="1024"/>
      <c r="OBJ20" s="1024"/>
      <c r="OBK20" s="1024"/>
      <c r="OBL20" s="1024"/>
      <c r="OBM20" s="1024"/>
      <c r="OBN20" s="1024"/>
      <c r="OBO20" s="1024"/>
      <c r="OBP20" s="1024"/>
      <c r="OBQ20" s="1024"/>
      <c r="OBR20" s="1024"/>
      <c r="OBS20" s="1024"/>
      <c r="OBT20" s="1024"/>
      <c r="OBU20" s="1024"/>
      <c r="OBV20" s="1024"/>
      <c r="OBW20" s="1024"/>
      <c r="OBX20" s="1024"/>
      <c r="OBY20" s="1024"/>
      <c r="OBZ20" s="1024"/>
      <c r="OCA20" s="1024"/>
      <c r="OCB20" s="1024"/>
      <c r="OCC20" s="1024"/>
      <c r="OCD20" s="1024"/>
      <c r="OCE20" s="1024"/>
      <c r="OCF20" s="1024"/>
      <c r="OCG20" s="1024"/>
      <c r="OCH20" s="1024"/>
      <c r="OCI20" s="1024"/>
      <c r="OCJ20" s="1024"/>
      <c r="OCK20" s="1024"/>
      <c r="OCL20" s="1024"/>
      <c r="OCM20" s="1024"/>
      <c r="OCN20" s="1024"/>
      <c r="OCO20" s="1024"/>
      <c r="OCP20" s="1024"/>
      <c r="OCQ20" s="1024"/>
      <c r="OCR20" s="1024"/>
      <c r="OCS20" s="1024"/>
      <c r="OCT20" s="1024"/>
      <c r="OCU20" s="1024"/>
      <c r="OCV20" s="1024"/>
      <c r="OCW20" s="1024"/>
      <c r="OCX20" s="1024"/>
      <c r="OCY20" s="1024"/>
      <c r="OCZ20" s="1024"/>
      <c r="ODA20" s="1024"/>
      <c r="ODB20" s="1024"/>
      <c r="ODC20" s="1024"/>
      <c r="ODD20" s="1024"/>
      <c r="ODE20" s="1024"/>
      <c r="ODF20" s="1024"/>
      <c r="ODG20" s="1024"/>
      <c r="ODH20" s="1024"/>
      <c r="ODI20" s="1024"/>
      <c r="ODJ20" s="1024"/>
      <c r="ODK20" s="1024"/>
      <c r="ODL20" s="1024"/>
      <c r="ODM20" s="1024"/>
      <c r="ODN20" s="1024"/>
      <c r="ODO20" s="1024"/>
      <c r="ODP20" s="1024"/>
      <c r="ODQ20" s="1024"/>
      <c r="ODR20" s="1024"/>
      <c r="ODS20" s="1024"/>
      <c r="ODT20" s="1024"/>
      <c r="ODU20" s="1024"/>
      <c r="ODV20" s="1024"/>
      <c r="ODW20" s="1024"/>
      <c r="ODX20" s="1024"/>
      <c r="ODY20" s="1024"/>
      <c r="ODZ20" s="1024"/>
      <c r="OEA20" s="1024"/>
      <c r="OEB20" s="1024"/>
      <c r="OEC20" s="1024"/>
      <c r="OED20" s="1024"/>
      <c r="OEE20" s="1024"/>
      <c r="OEF20" s="1024"/>
      <c r="OEG20" s="1024"/>
      <c r="OEH20" s="1024"/>
      <c r="OEI20" s="1024"/>
      <c r="OEJ20" s="1024"/>
      <c r="OEK20" s="1024"/>
      <c r="OEL20" s="1024"/>
      <c r="OEM20" s="1024"/>
      <c r="OEN20" s="1024"/>
      <c r="OEO20" s="1024"/>
      <c r="OEP20" s="1024"/>
      <c r="OEQ20" s="1024"/>
      <c r="OER20" s="1024"/>
      <c r="OES20" s="1024"/>
      <c r="OET20" s="1024"/>
      <c r="OEU20" s="1024"/>
      <c r="OEV20" s="1024"/>
      <c r="OEW20" s="1024"/>
      <c r="OEX20" s="1024"/>
      <c r="OEY20" s="1024"/>
      <c r="OEZ20" s="1024"/>
      <c r="OFA20" s="1024"/>
      <c r="OFB20" s="1024"/>
      <c r="OFC20" s="1024"/>
      <c r="OFD20" s="1024"/>
      <c r="OFE20" s="1024"/>
      <c r="OFF20" s="1024"/>
      <c r="OFG20" s="1024"/>
      <c r="OFH20" s="1024"/>
      <c r="OFI20" s="1024"/>
      <c r="OFJ20" s="1024"/>
      <c r="OFK20" s="1024"/>
      <c r="OFL20" s="1024"/>
      <c r="OFM20" s="1024"/>
      <c r="OFN20" s="1024"/>
      <c r="OFO20" s="1024"/>
      <c r="OFP20" s="1024"/>
      <c r="OFQ20" s="1024"/>
      <c r="OFR20" s="1024"/>
      <c r="OFS20" s="1024"/>
      <c r="OFT20" s="1024"/>
      <c r="OFU20" s="1024"/>
      <c r="OFV20" s="1024"/>
      <c r="OFW20" s="1024"/>
      <c r="OFX20" s="1024"/>
      <c r="OFY20" s="1024"/>
      <c r="OFZ20" s="1024"/>
      <c r="OGA20" s="1024"/>
      <c r="OGB20" s="1024"/>
      <c r="OGC20" s="1024"/>
      <c r="OGD20" s="1024"/>
      <c r="OGE20" s="1024"/>
      <c r="OGF20" s="1024"/>
      <c r="OGG20" s="1024"/>
      <c r="OGH20" s="1024"/>
      <c r="OGI20" s="1024"/>
      <c r="OGJ20" s="1024"/>
      <c r="OGK20" s="1024"/>
      <c r="OGL20" s="1024"/>
      <c r="OGM20" s="1024"/>
      <c r="OGN20" s="1024"/>
      <c r="OGO20" s="1024"/>
      <c r="OGP20" s="1024"/>
      <c r="OGQ20" s="1024"/>
      <c r="OGR20" s="1024"/>
      <c r="OGS20" s="1024"/>
      <c r="OGT20" s="1024"/>
      <c r="OGU20" s="1024"/>
      <c r="OGV20" s="1024"/>
      <c r="OGW20" s="1024"/>
      <c r="OGX20" s="1024"/>
      <c r="OGY20" s="1024"/>
      <c r="OGZ20" s="1024"/>
      <c r="OHA20" s="1024"/>
      <c r="OHB20" s="1024"/>
      <c r="OHC20" s="1024"/>
      <c r="OHD20" s="1024"/>
      <c r="OHE20" s="1024"/>
      <c r="OHF20" s="1024"/>
      <c r="OHG20" s="1024"/>
      <c r="OHH20" s="1024"/>
      <c r="OHI20" s="1024"/>
      <c r="OHJ20" s="1024"/>
      <c r="OHK20" s="1024"/>
      <c r="OHL20" s="1024"/>
      <c r="OHM20" s="1024"/>
      <c r="OHN20" s="1024"/>
      <c r="OHO20" s="1024"/>
      <c r="OHP20" s="1024"/>
      <c r="OHQ20" s="1024"/>
      <c r="OHR20" s="1024"/>
      <c r="OHS20" s="1024"/>
      <c r="OHT20" s="1024"/>
      <c r="OHU20" s="1024"/>
      <c r="OHV20" s="1024"/>
      <c r="OHW20" s="1024"/>
      <c r="OHX20" s="1024"/>
      <c r="OHY20" s="1024"/>
      <c r="OHZ20" s="1024"/>
      <c r="OIA20" s="1024"/>
      <c r="OIB20" s="1024"/>
      <c r="OIC20" s="1024"/>
      <c r="OID20" s="1024"/>
      <c r="OIE20" s="1024"/>
      <c r="OIF20" s="1024"/>
      <c r="OIG20" s="1024"/>
      <c r="OIH20" s="1024"/>
      <c r="OII20" s="1024"/>
      <c r="OIJ20" s="1024"/>
      <c r="OIK20" s="1024"/>
      <c r="OIL20" s="1024"/>
      <c r="OIM20" s="1024"/>
      <c r="OIN20" s="1024"/>
      <c r="OIO20" s="1024"/>
      <c r="OIP20" s="1024"/>
      <c r="OIQ20" s="1024"/>
      <c r="OIR20" s="1024"/>
      <c r="OIS20" s="1024"/>
      <c r="OIT20" s="1024"/>
      <c r="OIU20" s="1024"/>
      <c r="OIV20" s="1024"/>
      <c r="OIW20" s="1024"/>
      <c r="OIX20" s="1024"/>
      <c r="OIY20" s="1024"/>
      <c r="OIZ20" s="1024"/>
      <c r="OJA20" s="1024"/>
      <c r="OJB20" s="1024"/>
      <c r="OJC20" s="1024"/>
      <c r="OJD20" s="1024"/>
      <c r="OJE20" s="1024"/>
      <c r="OJF20" s="1024"/>
      <c r="OJG20" s="1024"/>
      <c r="OJH20" s="1024"/>
      <c r="OJI20" s="1024"/>
      <c r="OJJ20" s="1024"/>
      <c r="OJK20" s="1024"/>
      <c r="OJL20" s="1024"/>
      <c r="OJM20" s="1024"/>
      <c r="OJN20" s="1024"/>
      <c r="OJO20" s="1024"/>
      <c r="OJP20" s="1024"/>
      <c r="OJQ20" s="1024"/>
      <c r="OJR20" s="1024"/>
      <c r="OJS20" s="1024"/>
      <c r="OJT20" s="1024"/>
      <c r="OJU20" s="1024"/>
      <c r="OJV20" s="1024"/>
      <c r="OJW20" s="1024"/>
      <c r="OJX20" s="1024"/>
      <c r="OJY20" s="1024"/>
      <c r="OJZ20" s="1024"/>
      <c r="OKA20" s="1024"/>
      <c r="OKB20" s="1024"/>
      <c r="OKC20" s="1024"/>
      <c r="OKD20" s="1024"/>
      <c r="OKE20" s="1024"/>
      <c r="OKF20" s="1024"/>
      <c r="OKG20" s="1024"/>
      <c r="OKH20" s="1024"/>
      <c r="OKI20" s="1024"/>
      <c r="OKJ20" s="1024"/>
      <c r="OKK20" s="1024"/>
      <c r="OKL20" s="1024"/>
      <c r="OKM20" s="1024"/>
      <c r="OKN20" s="1024"/>
      <c r="OKO20" s="1024"/>
      <c r="OKP20" s="1024"/>
      <c r="OKQ20" s="1024"/>
      <c r="OKR20" s="1024"/>
      <c r="OKS20" s="1024"/>
      <c r="OKT20" s="1024"/>
      <c r="OKU20" s="1024"/>
      <c r="OKV20" s="1024"/>
      <c r="OKW20" s="1024"/>
      <c r="OKX20" s="1024"/>
      <c r="OKY20" s="1024"/>
      <c r="OKZ20" s="1024"/>
      <c r="OLA20" s="1024"/>
      <c r="OLB20" s="1024"/>
      <c r="OLC20" s="1024"/>
      <c r="OLD20" s="1024"/>
      <c r="OLE20" s="1024"/>
      <c r="OLF20" s="1024"/>
      <c r="OLG20" s="1024"/>
      <c r="OLH20" s="1024"/>
      <c r="OLI20" s="1024"/>
      <c r="OLJ20" s="1024"/>
      <c r="OLK20" s="1024"/>
      <c r="OLL20" s="1024"/>
      <c r="OLM20" s="1024"/>
      <c r="OLN20" s="1024"/>
      <c r="OLO20" s="1024"/>
      <c r="OLP20" s="1024"/>
      <c r="OLQ20" s="1024"/>
      <c r="OLR20" s="1024"/>
      <c r="OLS20" s="1024"/>
      <c r="OLT20" s="1024"/>
      <c r="OLU20" s="1024"/>
      <c r="OLV20" s="1024"/>
      <c r="OLW20" s="1024"/>
      <c r="OLX20" s="1024"/>
      <c r="OLY20" s="1024"/>
      <c r="OLZ20" s="1024"/>
      <c r="OMA20" s="1024"/>
      <c r="OMB20" s="1024"/>
      <c r="OMC20" s="1024"/>
      <c r="OMD20" s="1024"/>
      <c r="OME20" s="1024"/>
      <c r="OMF20" s="1024"/>
      <c r="OMG20" s="1024"/>
      <c r="OMH20" s="1024"/>
      <c r="OMI20" s="1024"/>
      <c r="OMJ20" s="1024"/>
      <c r="OMK20" s="1024"/>
      <c r="OML20" s="1024"/>
      <c r="OMM20" s="1024"/>
      <c r="OMN20" s="1024"/>
      <c r="OMO20" s="1024"/>
      <c r="OMP20" s="1024"/>
      <c r="OMQ20" s="1024"/>
      <c r="OMR20" s="1024"/>
      <c r="OMS20" s="1024"/>
      <c r="OMT20" s="1024"/>
      <c r="OMU20" s="1024"/>
      <c r="OMV20" s="1024"/>
      <c r="OMW20" s="1024"/>
      <c r="OMX20" s="1024"/>
      <c r="OMY20" s="1024"/>
      <c r="OMZ20" s="1024"/>
      <c r="ONA20" s="1024"/>
      <c r="ONB20" s="1024"/>
      <c r="ONC20" s="1024"/>
      <c r="OND20" s="1024"/>
      <c r="ONE20" s="1024"/>
      <c r="ONF20" s="1024"/>
      <c r="ONG20" s="1024"/>
      <c r="ONH20" s="1024"/>
      <c r="ONI20" s="1024"/>
      <c r="ONJ20" s="1024"/>
      <c r="ONK20" s="1024"/>
      <c r="ONL20" s="1024"/>
      <c r="ONM20" s="1024"/>
      <c r="ONN20" s="1024"/>
      <c r="ONO20" s="1024"/>
      <c r="ONP20" s="1024"/>
      <c r="ONQ20" s="1024"/>
      <c r="ONR20" s="1024"/>
      <c r="ONS20" s="1024"/>
      <c r="ONT20" s="1024"/>
      <c r="ONU20" s="1024"/>
      <c r="ONV20" s="1024"/>
      <c r="ONW20" s="1024"/>
      <c r="ONX20" s="1024"/>
      <c r="ONY20" s="1024"/>
      <c r="ONZ20" s="1024"/>
      <c r="OOA20" s="1024"/>
      <c r="OOB20" s="1024"/>
      <c r="OOC20" s="1024"/>
      <c r="OOD20" s="1024"/>
      <c r="OOE20" s="1024"/>
      <c r="OOF20" s="1024"/>
      <c r="OOG20" s="1024"/>
      <c r="OOH20" s="1024"/>
      <c r="OOI20" s="1024"/>
      <c r="OOJ20" s="1024"/>
      <c r="OOK20" s="1024"/>
      <c r="OOL20" s="1024"/>
      <c r="OOM20" s="1024"/>
      <c r="OON20" s="1024"/>
      <c r="OOO20" s="1024"/>
      <c r="OOP20" s="1024"/>
      <c r="OOQ20" s="1024"/>
      <c r="OOR20" s="1024"/>
      <c r="OOS20" s="1024"/>
      <c r="OOT20" s="1024"/>
      <c r="OOU20" s="1024"/>
      <c r="OOV20" s="1024"/>
      <c r="OOW20" s="1024"/>
      <c r="OOX20" s="1024"/>
      <c r="OOY20" s="1024"/>
      <c r="OOZ20" s="1024"/>
      <c r="OPA20" s="1024"/>
      <c r="OPB20" s="1024"/>
      <c r="OPC20" s="1024"/>
      <c r="OPD20" s="1024"/>
      <c r="OPE20" s="1024"/>
      <c r="OPF20" s="1024"/>
      <c r="OPG20" s="1024"/>
      <c r="OPH20" s="1024"/>
      <c r="OPI20" s="1024"/>
      <c r="OPJ20" s="1024"/>
      <c r="OPK20" s="1024"/>
      <c r="OPL20" s="1024"/>
      <c r="OPM20" s="1024"/>
      <c r="OPN20" s="1024"/>
      <c r="OPO20" s="1024"/>
      <c r="OPP20" s="1024"/>
      <c r="OPQ20" s="1024"/>
      <c r="OPR20" s="1024"/>
      <c r="OPS20" s="1024"/>
      <c r="OPT20" s="1024"/>
      <c r="OPU20" s="1024"/>
      <c r="OPV20" s="1024"/>
      <c r="OPW20" s="1024"/>
      <c r="OPX20" s="1024"/>
      <c r="OPY20" s="1024"/>
      <c r="OPZ20" s="1024"/>
      <c r="OQA20" s="1024"/>
      <c r="OQB20" s="1024"/>
      <c r="OQC20" s="1024"/>
      <c r="OQD20" s="1024"/>
      <c r="OQE20" s="1024"/>
      <c r="OQF20" s="1024"/>
      <c r="OQG20" s="1024"/>
      <c r="OQH20" s="1024"/>
      <c r="OQI20" s="1024"/>
      <c r="OQJ20" s="1024"/>
      <c r="OQK20" s="1024"/>
      <c r="OQL20" s="1024"/>
      <c r="OQM20" s="1024"/>
      <c r="OQN20" s="1024"/>
      <c r="OQO20" s="1024"/>
      <c r="OQP20" s="1024"/>
      <c r="OQQ20" s="1024"/>
      <c r="OQR20" s="1024"/>
      <c r="OQS20" s="1024"/>
      <c r="OQT20" s="1024"/>
      <c r="OQU20" s="1024"/>
      <c r="OQV20" s="1024"/>
      <c r="OQW20" s="1024"/>
      <c r="OQX20" s="1024"/>
      <c r="OQY20" s="1024"/>
      <c r="OQZ20" s="1024"/>
      <c r="ORA20" s="1024"/>
      <c r="ORB20" s="1024"/>
      <c r="ORC20" s="1024"/>
      <c r="ORD20" s="1024"/>
      <c r="ORE20" s="1024"/>
      <c r="ORF20" s="1024"/>
      <c r="ORG20" s="1024"/>
      <c r="ORH20" s="1024"/>
      <c r="ORI20" s="1024"/>
      <c r="ORJ20" s="1024"/>
      <c r="ORK20" s="1024"/>
      <c r="ORL20" s="1024"/>
      <c r="ORM20" s="1024"/>
      <c r="ORN20" s="1024"/>
      <c r="ORO20" s="1024"/>
      <c r="ORP20" s="1024"/>
      <c r="ORQ20" s="1024"/>
      <c r="ORR20" s="1024"/>
      <c r="ORS20" s="1024"/>
      <c r="ORT20" s="1024"/>
      <c r="ORU20" s="1024"/>
      <c r="ORV20" s="1024"/>
      <c r="ORW20" s="1024"/>
      <c r="ORX20" s="1024"/>
      <c r="ORY20" s="1024"/>
      <c r="ORZ20" s="1024"/>
      <c r="OSA20" s="1024"/>
      <c r="OSB20" s="1024"/>
      <c r="OSC20" s="1024"/>
      <c r="OSD20" s="1024"/>
      <c r="OSE20" s="1024"/>
      <c r="OSF20" s="1024"/>
      <c r="OSG20" s="1024"/>
      <c r="OSH20" s="1024"/>
      <c r="OSI20" s="1024"/>
      <c r="OSJ20" s="1024"/>
      <c r="OSK20" s="1024"/>
      <c r="OSL20" s="1024"/>
      <c r="OSM20" s="1024"/>
      <c r="OSN20" s="1024"/>
      <c r="OSO20" s="1024"/>
      <c r="OSP20" s="1024"/>
      <c r="OSQ20" s="1024"/>
      <c r="OSR20" s="1024"/>
      <c r="OSS20" s="1024"/>
      <c r="OST20" s="1024"/>
      <c r="OSU20" s="1024"/>
      <c r="OSV20" s="1024"/>
      <c r="OSW20" s="1024"/>
      <c r="OSX20" s="1024"/>
      <c r="OSY20" s="1024"/>
      <c r="OSZ20" s="1024"/>
      <c r="OTA20" s="1024"/>
      <c r="OTB20" s="1024"/>
      <c r="OTC20" s="1024"/>
      <c r="OTD20" s="1024"/>
      <c r="OTE20" s="1024"/>
      <c r="OTF20" s="1024"/>
      <c r="OTG20" s="1024"/>
      <c r="OTH20" s="1024"/>
      <c r="OTI20" s="1024"/>
      <c r="OTJ20" s="1024"/>
      <c r="OTK20" s="1024"/>
      <c r="OTL20" s="1024"/>
      <c r="OTM20" s="1024"/>
      <c r="OTN20" s="1024"/>
      <c r="OTO20" s="1024"/>
      <c r="OTP20" s="1024"/>
      <c r="OTQ20" s="1024"/>
      <c r="OTR20" s="1024"/>
      <c r="OTS20" s="1024"/>
      <c r="OTT20" s="1024"/>
      <c r="OTU20" s="1024"/>
      <c r="OTV20" s="1024"/>
      <c r="OTW20" s="1024"/>
      <c r="OTX20" s="1024"/>
      <c r="OTY20" s="1024"/>
      <c r="OTZ20" s="1024"/>
      <c r="OUA20" s="1024"/>
      <c r="OUB20" s="1024"/>
      <c r="OUC20" s="1024"/>
      <c r="OUD20" s="1024"/>
      <c r="OUE20" s="1024"/>
      <c r="OUF20" s="1024"/>
      <c r="OUG20" s="1024"/>
      <c r="OUH20" s="1024"/>
      <c r="OUI20" s="1024"/>
      <c r="OUJ20" s="1024"/>
      <c r="OUK20" s="1024"/>
      <c r="OUL20" s="1024"/>
      <c r="OUM20" s="1024"/>
      <c r="OUN20" s="1024"/>
      <c r="OUO20" s="1024"/>
      <c r="OUP20" s="1024"/>
      <c r="OUQ20" s="1024"/>
      <c r="OUR20" s="1024"/>
      <c r="OUS20" s="1024"/>
      <c r="OUT20" s="1024"/>
      <c r="OUU20" s="1024"/>
      <c r="OUV20" s="1024"/>
      <c r="OUW20" s="1024"/>
      <c r="OUX20" s="1024"/>
      <c r="OUY20" s="1024"/>
      <c r="OUZ20" s="1024"/>
      <c r="OVA20" s="1024"/>
      <c r="OVB20" s="1024"/>
      <c r="OVC20" s="1024"/>
      <c r="OVD20" s="1024"/>
      <c r="OVE20" s="1024"/>
      <c r="OVF20" s="1024"/>
      <c r="OVG20" s="1024"/>
      <c r="OVH20" s="1024"/>
      <c r="OVI20" s="1024"/>
      <c r="OVJ20" s="1024"/>
      <c r="OVK20" s="1024"/>
      <c r="OVL20" s="1024"/>
      <c r="OVM20" s="1024"/>
      <c r="OVN20" s="1024"/>
      <c r="OVO20" s="1024"/>
      <c r="OVP20" s="1024"/>
      <c r="OVQ20" s="1024"/>
      <c r="OVR20" s="1024"/>
      <c r="OVS20" s="1024"/>
      <c r="OVT20" s="1024"/>
      <c r="OVU20" s="1024"/>
      <c r="OVV20" s="1024"/>
      <c r="OVW20" s="1024"/>
      <c r="OVX20" s="1024"/>
      <c r="OVY20" s="1024"/>
      <c r="OVZ20" s="1024"/>
      <c r="OWA20" s="1024"/>
      <c r="OWB20" s="1024"/>
      <c r="OWC20" s="1024"/>
      <c r="OWD20" s="1024"/>
      <c r="OWE20" s="1024"/>
      <c r="OWF20" s="1024"/>
      <c r="OWG20" s="1024"/>
      <c r="OWH20" s="1024"/>
      <c r="OWI20" s="1024"/>
      <c r="OWJ20" s="1024"/>
      <c r="OWK20" s="1024"/>
      <c r="OWL20" s="1024"/>
      <c r="OWM20" s="1024"/>
      <c r="OWN20" s="1024"/>
      <c r="OWO20" s="1024"/>
      <c r="OWP20" s="1024"/>
      <c r="OWQ20" s="1024"/>
      <c r="OWR20" s="1024"/>
      <c r="OWS20" s="1024"/>
      <c r="OWT20" s="1024"/>
      <c r="OWU20" s="1024"/>
      <c r="OWV20" s="1024"/>
      <c r="OWW20" s="1024"/>
      <c r="OWX20" s="1024"/>
      <c r="OWY20" s="1024"/>
      <c r="OWZ20" s="1024"/>
      <c r="OXA20" s="1024"/>
      <c r="OXB20" s="1024"/>
      <c r="OXC20" s="1024"/>
      <c r="OXD20" s="1024"/>
      <c r="OXE20" s="1024"/>
      <c r="OXF20" s="1024"/>
      <c r="OXG20" s="1024"/>
      <c r="OXH20" s="1024"/>
      <c r="OXI20" s="1024"/>
      <c r="OXJ20" s="1024"/>
      <c r="OXK20" s="1024"/>
      <c r="OXL20" s="1024"/>
      <c r="OXM20" s="1024"/>
      <c r="OXN20" s="1024"/>
      <c r="OXO20" s="1024"/>
      <c r="OXP20" s="1024"/>
      <c r="OXQ20" s="1024"/>
      <c r="OXR20" s="1024"/>
      <c r="OXS20" s="1024"/>
      <c r="OXT20" s="1024"/>
      <c r="OXU20" s="1024"/>
      <c r="OXV20" s="1024"/>
      <c r="OXW20" s="1024"/>
      <c r="OXX20" s="1024"/>
      <c r="OXY20" s="1024"/>
      <c r="OXZ20" s="1024"/>
      <c r="OYA20" s="1024"/>
      <c r="OYB20" s="1024"/>
      <c r="OYC20" s="1024"/>
      <c r="OYD20" s="1024"/>
      <c r="OYE20" s="1024"/>
      <c r="OYF20" s="1024"/>
      <c r="OYG20" s="1024"/>
      <c r="OYH20" s="1024"/>
      <c r="OYI20" s="1024"/>
      <c r="OYJ20" s="1024"/>
      <c r="OYK20" s="1024"/>
      <c r="OYL20" s="1024"/>
      <c r="OYM20" s="1024"/>
      <c r="OYN20" s="1024"/>
      <c r="OYO20" s="1024"/>
      <c r="OYP20" s="1024"/>
      <c r="OYQ20" s="1024"/>
      <c r="OYR20" s="1024"/>
      <c r="OYS20" s="1024"/>
      <c r="OYT20" s="1024"/>
      <c r="OYU20" s="1024"/>
      <c r="OYV20" s="1024"/>
      <c r="OYW20" s="1024"/>
      <c r="OYX20" s="1024"/>
      <c r="OYY20" s="1024"/>
      <c r="OYZ20" s="1024"/>
      <c r="OZA20" s="1024"/>
      <c r="OZB20" s="1024"/>
      <c r="OZC20" s="1024"/>
      <c r="OZD20" s="1024"/>
      <c r="OZE20" s="1024"/>
      <c r="OZF20" s="1024"/>
      <c r="OZG20" s="1024"/>
      <c r="OZH20" s="1024"/>
      <c r="OZI20" s="1024"/>
      <c r="OZJ20" s="1024"/>
      <c r="OZK20" s="1024"/>
      <c r="OZL20" s="1024"/>
      <c r="OZM20" s="1024"/>
      <c r="OZN20" s="1024"/>
      <c r="OZO20" s="1024"/>
      <c r="OZP20" s="1024"/>
      <c r="OZQ20" s="1024"/>
      <c r="OZR20" s="1024"/>
      <c r="OZS20" s="1024"/>
      <c r="OZT20" s="1024"/>
      <c r="OZU20" s="1024"/>
      <c r="OZV20" s="1024"/>
      <c r="OZW20" s="1024"/>
      <c r="OZX20" s="1024"/>
      <c r="OZY20" s="1024"/>
      <c r="OZZ20" s="1024"/>
      <c r="PAA20" s="1024"/>
      <c r="PAB20" s="1024"/>
      <c r="PAC20" s="1024"/>
      <c r="PAD20" s="1024"/>
      <c r="PAE20" s="1024"/>
      <c r="PAF20" s="1024"/>
      <c r="PAG20" s="1024"/>
      <c r="PAH20" s="1024"/>
      <c r="PAI20" s="1024"/>
      <c r="PAJ20" s="1024"/>
      <c r="PAK20" s="1024"/>
      <c r="PAL20" s="1024"/>
      <c r="PAM20" s="1024"/>
      <c r="PAN20" s="1024"/>
      <c r="PAO20" s="1024"/>
      <c r="PAP20" s="1024"/>
      <c r="PAQ20" s="1024"/>
      <c r="PAR20" s="1024"/>
      <c r="PAS20" s="1024"/>
      <c r="PAT20" s="1024"/>
      <c r="PAU20" s="1024"/>
      <c r="PAV20" s="1024"/>
      <c r="PAW20" s="1024"/>
      <c r="PAX20" s="1024"/>
      <c r="PAY20" s="1024"/>
      <c r="PAZ20" s="1024"/>
      <c r="PBA20" s="1024"/>
      <c r="PBB20" s="1024"/>
      <c r="PBC20" s="1024"/>
      <c r="PBD20" s="1024"/>
      <c r="PBE20" s="1024"/>
      <c r="PBF20" s="1024"/>
      <c r="PBG20" s="1024"/>
      <c r="PBH20" s="1024"/>
      <c r="PBI20" s="1024"/>
      <c r="PBJ20" s="1024"/>
      <c r="PBK20" s="1024"/>
      <c r="PBL20" s="1024"/>
      <c r="PBM20" s="1024"/>
      <c r="PBN20" s="1024"/>
      <c r="PBO20" s="1024"/>
      <c r="PBP20" s="1024"/>
      <c r="PBQ20" s="1024"/>
      <c r="PBR20" s="1024"/>
      <c r="PBS20" s="1024"/>
      <c r="PBT20" s="1024"/>
      <c r="PBU20" s="1024"/>
      <c r="PBV20" s="1024"/>
      <c r="PBW20" s="1024"/>
      <c r="PBX20" s="1024"/>
      <c r="PBY20" s="1024"/>
      <c r="PBZ20" s="1024"/>
      <c r="PCA20" s="1024"/>
      <c r="PCB20" s="1024"/>
      <c r="PCC20" s="1024"/>
      <c r="PCD20" s="1024"/>
      <c r="PCE20" s="1024"/>
      <c r="PCF20" s="1024"/>
      <c r="PCG20" s="1024"/>
      <c r="PCH20" s="1024"/>
      <c r="PCI20" s="1024"/>
      <c r="PCJ20" s="1024"/>
      <c r="PCK20" s="1024"/>
      <c r="PCL20" s="1024"/>
      <c r="PCM20" s="1024"/>
      <c r="PCN20" s="1024"/>
      <c r="PCO20" s="1024"/>
      <c r="PCP20" s="1024"/>
      <c r="PCQ20" s="1024"/>
      <c r="PCR20" s="1024"/>
      <c r="PCS20" s="1024"/>
      <c r="PCT20" s="1024"/>
      <c r="PCU20" s="1024"/>
      <c r="PCV20" s="1024"/>
      <c r="PCW20" s="1024"/>
      <c r="PCX20" s="1024"/>
      <c r="PCY20" s="1024"/>
      <c r="PCZ20" s="1024"/>
      <c r="PDA20" s="1024"/>
      <c r="PDB20" s="1024"/>
      <c r="PDC20" s="1024"/>
      <c r="PDD20" s="1024"/>
      <c r="PDE20" s="1024"/>
      <c r="PDF20" s="1024"/>
      <c r="PDG20" s="1024"/>
      <c r="PDH20" s="1024"/>
      <c r="PDI20" s="1024"/>
      <c r="PDJ20" s="1024"/>
      <c r="PDK20" s="1024"/>
      <c r="PDL20" s="1024"/>
      <c r="PDM20" s="1024"/>
      <c r="PDN20" s="1024"/>
      <c r="PDO20" s="1024"/>
      <c r="PDP20" s="1024"/>
      <c r="PDQ20" s="1024"/>
      <c r="PDR20" s="1024"/>
      <c r="PDS20" s="1024"/>
      <c r="PDT20" s="1024"/>
      <c r="PDU20" s="1024"/>
      <c r="PDV20" s="1024"/>
      <c r="PDW20" s="1024"/>
      <c r="PDX20" s="1024"/>
      <c r="PDY20" s="1024"/>
      <c r="PDZ20" s="1024"/>
      <c r="PEA20" s="1024"/>
      <c r="PEB20" s="1024"/>
      <c r="PEC20" s="1024"/>
      <c r="PED20" s="1024"/>
      <c r="PEE20" s="1024"/>
      <c r="PEF20" s="1024"/>
      <c r="PEG20" s="1024"/>
      <c r="PEH20" s="1024"/>
      <c r="PEI20" s="1024"/>
      <c r="PEJ20" s="1024"/>
      <c r="PEK20" s="1024"/>
      <c r="PEL20" s="1024"/>
      <c r="PEM20" s="1024"/>
      <c r="PEN20" s="1024"/>
      <c r="PEO20" s="1024"/>
      <c r="PEP20" s="1024"/>
      <c r="PEQ20" s="1024"/>
      <c r="PER20" s="1024"/>
      <c r="PES20" s="1024"/>
      <c r="PET20" s="1024"/>
      <c r="PEU20" s="1024"/>
      <c r="PEV20" s="1024"/>
      <c r="PEW20" s="1024"/>
      <c r="PEX20" s="1024"/>
      <c r="PEY20" s="1024"/>
      <c r="PEZ20" s="1024"/>
      <c r="PFA20" s="1024"/>
      <c r="PFB20" s="1024"/>
      <c r="PFC20" s="1024"/>
      <c r="PFD20" s="1024"/>
      <c r="PFE20" s="1024"/>
      <c r="PFF20" s="1024"/>
      <c r="PFG20" s="1024"/>
      <c r="PFH20" s="1024"/>
      <c r="PFI20" s="1024"/>
      <c r="PFJ20" s="1024"/>
      <c r="PFK20" s="1024"/>
      <c r="PFL20" s="1024"/>
      <c r="PFM20" s="1024"/>
      <c r="PFN20" s="1024"/>
      <c r="PFO20" s="1024"/>
      <c r="PFP20" s="1024"/>
      <c r="PFQ20" s="1024"/>
      <c r="PFR20" s="1024"/>
      <c r="PFS20" s="1024"/>
      <c r="PFT20" s="1024"/>
      <c r="PFU20" s="1024"/>
      <c r="PFV20" s="1024"/>
      <c r="PFW20" s="1024"/>
      <c r="PFX20" s="1024"/>
      <c r="PFY20" s="1024"/>
      <c r="PFZ20" s="1024"/>
      <c r="PGA20" s="1024"/>
      <c r="PGB20" s="1024"/>
      <c r="PGC20" s="1024"/>
      <c r="PGD20" s="1024"/>
      <c r="PGE20" s="1024"/>
      <c r="PGF20" s="1024"/>
      <c r="PGG20" s="1024"/>
      <c r="PGH20" s="1024"/>
      <c r="PGI20" s="1024"/>
      <c r="PGJ20" s="1024"/>
      <c r="PGK20" s="1024"/>
      <c r="PGL20" s="1024"/>
      <c r="PGM20" s="1024"/>
      <c r="PGN20" s="1024"/>
      <c r="PGO20" s="1024"/>
      <c r="PGP20" s="1024"/>
      <c r="PGQ20" s="1024"/>
      <c r="PGR20" s="1024"/>
      <c r="PGS20" s="1024"/>
      <c r="PGT20" s="1024"/>
      <c r="PGU20" s="1024"/>
      <c r="PGV20" s="1024"/>
      <c r="PGW20" s="1024"/>
      <c r="PGX20" s="1024"/>
      <c r="PGY20" s="1024"/>
      <c r="PGZ20" s="1024"/>
      <c r="PHA20" s="1024"/>
      <c r="PHB20" s="1024"/>
      <c r="PHC20" s="1024"/>
      <c r="PHD20" s="1024"/>
      <c r="PHE20" s="1024"/>
      <c r="PHF20" s="1024"/>
      <c r="PHG20" s="1024"/>
      <c r="PHH20" s="1024"/>
      <c r="PHI20" s="1024"/>
      <c r="PHJ20" s="1024"/>
      <c r="PHK20" s="1024"/>
      <c r="PHL20" s="1024"/>
      <c r="PHM20" s="1024"/>
      <c r="PHN20" s="1024"/>
      <c r="PHO20" s="1024"/>
      <c r="PHP20" s="1024"/>
      <c r="PHQ20" s="1024"/>
      <c r="PHR20" s="1024"/>
      <c r="PHS20" s="1024"/>
      <c r="PHT20" s="1024"/>
      <c r="PHU20" s="1024"/>
      <c r="PHV20" s="1024"/>
      <c r="PHW20" s="1024"/>
      <c r="PHX20" s="1024"/>
      <c r="PHY20" s="1024"/>
      <c r="PHZ20" s="1024"/>
      <c r="PIA20" s="1024"/>
      <c r="PIB20" s="1024"/>
      <c r="PIC20" s="1024"/>
      <c r="PID20" s="1024"/>
      <c r="PIE20" s="1024"/>
      <c r="PIF20" s="1024"/>
      <c r="PIG20" s="1024"/>
      <c r="PIH20" s="1024"/>
      <c r="PII20" s="1024"/>
      <c r="PIJ20" s="1024"/>
      <c r="PIK20" s="1024"/>
      <c r="PIL20" s="1024"/>
      <c r="PIM20" s="1024"/>
      <c r="PIN20" s="1024"/>
      <c r="PIO20" s="1024"/>
      <c r="PIP20" s="1024"/>
      <c r="PIQ20" s="1024"/>
      <c r="PIR20" s="1024"/>
      <c r="PIS20" s="1024"/>
      <c r="PIT20" s="1024"/>
      <c r="PIU20" s="1024"/>
      <c r="PIV20" s="1024"/>
      <c r="PIW20" s="1024"/>
      <c r="PIX20" s="1024"/>
      <c r="PIY20" s="1024"/>
      <c r="PIZ20" s="1024"/>
      <c r="PJA20" s="1024"/>
      <c r="PJB20" s="1024"/>
      <c r="PJC20" s="1024"/>
      <c r="PJD20" s="1024"/>
      <c r="PJE20" s="1024"/>
      <c r="PJF20" s="1024"/>
      <c r="PJG20" s="1024"/>
      <c r="PJH20" s="1024"/>
      <c r="PJI20" s="1024"/>
      <c r="PJJ20" s="1024"/>
      <c r="PJK20" s="1024"/>
      <c r="PJL20" s="1024"/>
      <c r="PJM20" s="1024"/>
      <c r="PJN20" s="1024"/>
      <c r="PJO20" s="1024"/>
      <c r="PJP20" s="1024"/>
      <c r="PJQ20" s="1024"/>
      <c r="PJR20" s="1024"/>
      <c r="PJS20" s="1024"/>
      <c r="PJT20" s="1024"/>
      <c r="PJU20" s="1024"/>
      <c r="PJV20" s="1024"/>
      <c r="PJW20" s="1024"/>
      <c r="PJX20" s="1024"/>
      <c r="PJY20" s="1024"/>
      <c r="PJZ20" s="1024"/>
      <c r="PKA20" s="1024"/>
      <c r="PKB20" s="1024"/>
      <c r="PKC20" s="1024"/>
      <c r="PKD20" s="1024"/>
      <c r="PKE20" s="1024"/>
      <c r="PKF20" s="1024"/>
      <c r="PKG20" s="1024"/>
      <c r="PKH20" s="1024"/>
      <c r="PKI20" s="1024"/>
      <c r="PKJ20" s="1024"/>
      <c r="PKK20" s="1024"/>
      <c r="PKL20" s="1024"/>
      <c r="PKM20" s="1024"/>
      <c r="PKN20" s="1024"/>
      <c r="PKO20" s="1024"/>
      <c r="PKP20" s="1024"/>
      <c r="PKQ20" s="1024"/>
      <c r="PKR20" s="1024"/>
      <c r="PKS20" s="1024"/>
      <c r="PKT20" s="1024"/>
      <c r="PKU20" s="1024"/>
      <c r="PKV20" s="1024"/>
      <c r="PKW20" s="1024"/>
      <c r="PKX20" s="1024"/>
      <c r="PKY20" s="1024"/>
      <c r="PKZ20" s="1024"/>
      <c r="PLA20" s="1024"/>
      <c r="PLB20" s="1024"/>
      <c r="PLC20" s="1024"/>
      <c r="PLD20" s="1024"/>
      <c r="PLE20" s="1024"/>
      <c r="PLF20" s="1024"/>
      <c r="PLG20" s="1024"/>
      <c r="PLH20" s="1024"/>
      <c r="PLI20" s="1024"/>
      <c r="PLJ20" s="1024"/>
      <c r="PLK20" s="1024"/>
      <c r="PLL20" s="1024"/>
      <c r="PLM20" s="1024"/>
      <c r="PLN20" s="1024"/>
      <c r="PLO20" s="1024"/>
      <c r="PLP20" s="1024"/>
      <c r="PLQ20" s="1024"/>
      <c r="PLR20" s="1024"/>
      <c r="PLS20" s="1024"/>
      <c r="PLT20" s="1024"/>
      <c r="PLU20" s="1024"/>
      <c r="PLV20" s="1024"/>
      <c r="PLW20" s="1024"/>
      <c r="PLX20" s="1024"/>
      <c r="PLY20" s="1024"/>
      <c r="PLZ20" s="1024"/>
      <c r="PMA20" s="1024"/>
      <c r="PMB20" s="1024"/>
      <c r="PMC20" s="1024"/>
      <c r="PMD20" s="1024"/>
      <c r="PME20" s="1024"/>
      <c r="PMF20" s="1024"/>
      <c r="PMG20" s="1024"/>
      <c r="PMH20" s="1024"/>
      <c r="PMI20" s="1024"/>
      <c r="PMJ20" s="1024"/>
      <c r="PMK20" s="1024"/>
      <c r="PML20" s="1024"/>
      <c r="PMM20" s="1024"/>
      <c r="PMN20" s="1024"/>
      <c r="PMO20" s="1024"/>
      <c r="PMP20" s="1024"/>
      <c r="PMQ20" s="1024"/>
      <c r="PMR20" s="1024"/>
      <c r="PMS20" s="1024"/>
      <c r="PMT20" s="1024"/>
      <c r="PMU20" s="1024"/>
      <c r="PMV20" s="1024"/>
      <c r="PMW20" s="1024"/>
      <c r="PMX20" s="1024"/>
      <c r="PMY20" s="1024"/>
      <c r="PMZ20" s="1024"/>
      <c r="PNA20" s="1024"/>
      <c r="PNB20" s="1024"/>
      <c r="PNC20" s="1024"/>
      <c r="PND20" s="1024"/>
      <c r="PNE20" s="1024"/>
      <c r="PNF20" s="1024"/>
      <c r="PNG20" s="1024"/>
      <c r="PNH20" s="1024"/>
      <c r="PNI20" s="1024"/>
      <c r="PNJ20" s="1024"/>
      <c r="PNK20" s="1024"/>
      <c r="PNL20" s="1024"/>
      <c r="PNM20" s="1024"/>
      <c r="PNN20" s="1024"/>
      <c r="PNO20" s="1024"/>
      <c r="PNP20" s="1024"/>
      <c r="PNQ20" s="1024"/>
      <c r="PNR20" s="1024"/>
      <c r="PNS20" s="1024"/>
      <c r="PNT20" s="1024"/>
      <c r="PNU20" s="1024"/>
      <c r="PNV20" s="1024"/>
      <c r="PNW20" s="1024"/>
      <c r="PNX20" s="1024"/>
      <c r="PNY20" s="1024"/>
      <c r="PNZ20" s="1024"/>
      <c r="POA20" s="1024"/>
      <c r="POB20" s="1024"/>
      <c r="POC20" s="1024"/>
      <c r="POD20" s="1024"/>
      <c r="POE20" s="1024"/>
      <c r="POF20" s="1024"/>
      <c r="POG20" s="1024"/>
      <c r="POH20" s="1024"/>
      <c r="POI20" s="1024"/>
      <c r="POJ20" s="1024"/>
      <c r="POK20" s="1024"/>
      <c r="POL20" s="1024"/>
      <c r="POM20" s="1024"/>
      <c r="PON20" s="1024"/>
      <c r="POO20" s="1024"/>
      <c r="POP20" s="1024"/>
      <c r="POQ20" s="1024"/>
      <c r="POR20" s="1024"/>
      <c r="POS20" s="1024"/>
      <c r="POT20" s="1024"/>
      <c r="POU20" s="1024"/>
      <c r="POV20" s="1024"/>
      <c r="POW20" s="1024"/>
      <c r="POX20" s="1024"/>
      <c r="POY20" s="1024"/>
      <c r="POZ20" s="1024"/>
      <c r="PPA20" s="1024"/>
      <c r="PPB20" s="1024"/>
      <c r="PPC20" s="1024"/>
      <c r="PPD20" s="1024"/>
      <c r="PPE20" s="1024"/>
      <c r="PPF20" s="1024"/>
      <c r="PPG20" s="1024"/>
      <c r="PPH20" s="1024"/>
      <c r="PPI20" s="1024"/>
      <c r="PPJ20" s="1024"/>
      <c r="PPK20" s="1024"/>
      <c r="PPL20" s="1024"/>
      <c r="PPM20" s="1024"/>
      <c r="PPN20" s="1024"/>
      <c r="PPO20" s="1024"/>
      <c r="PPP20" s="1024"/>
      <c r="PPQ20" s="1024"/>
      <c r="PPR20" s="1024"/>
      <c r="PPS20" s="1024"/>
      <c r="PPT20" s="1024"/>
      <c r="PPU20" s="1024"/>
      <c r="PPV20" s="1024"/>
      <c r="PPW20" s="1024"/>
      <c r="PPX20" s="1024"/>
      <c r="PPY20" s="1024"/>
      <c r="PPZ20" s="1024"/>
      <c r="PQA20" s="1024"/>
      <c r="PQB20" s="1024"/>
      <c r="PQC20" s="1024"/>
      <c r="PQD20" s="1024"/>
      <c r="PQE20" s="1024"/>
      <c r="PQF20" s="1024"/>
      <c r="PQG20" s="1024"/>
      <c r="PQH20" s="1024"/>
      <c r="PQI20" s="1024"/>
      <c r="PQJ20" s="1024"/>
      <c r="PQK20" s="1024"/>
      <c r="PQL20" s="1024"/>
      <c r="PQM20" s="1024"/>
      <c r="PQN20" s="1024"/>
      <c r="PQO20" s="1024"/>
      <c r="PQP20" s="1024"/>
      <c r="PQQ20" s="1024"/>
      <c r="PQR20" s="1024"/>
      <c r="PQS20" s="1024"/>
      <c r="PQT20" s="1024"/>
      <c r="PQU20" s="1024"/>
      <c r="PQV20" s="1024"/>
      <c r="PQW20" s="1024"/>
      <c r="PQX20" s="1024"/>
      <c r="PQY20" s="1024"/>
      <c r="PQZ20" s="1024"/>
      <c r="PRA20" s="1024"/>
      <c r="PRB20" s="1024"/>
      <c r="PRC20" s="1024"/>
      <c r="PRD20" s="1024"/>
      <c r="PRE20" s="1024"/>
      <c r="PRF20" s="1024"/>
      <c r="PRG20" s="1024"/>
      <c r="PRH20" s="1024"/>
      <c r="PRI20" s="1024"/>
      <c r="PRJ20" s="1024"/>
      <c r="PRK20" s="1024"/>
      <c r="PRL20" s="1024"/>
      <c r="PRM20" s="1024"/>
      <c r="PRN20" s="1024"/>
      <c r="PRO20" s="1024"/>
      <c r="PRP20" s="1024"/>
      <c r="PRQ20" s="1024"/>
      <c r="PRR20" s="1024"/>
      <c r="PRS20" s="1024"/>
      <c r="PRT20" s="1024"/>
      <c r="PRU20" s="1024"/>
      <c r="PRV20" s="1024"/>
      <c r="PRW20" s="1024"/>
      <c r="PRX20" s="1024"/>
      <c r="PRY20" s="1024"/>
      <c r="PRZ20" s="1024"/>
      <c r="PSA20" s="1024"/>
      <c r="PSB20" s="1024"/>
      <c r="PSC20" s="1024"/>
      <c r="PSD20" s="1024"/>
      <c r="PSE20" s="1024"/>
      <c r="PSF20" s="1024"/>
      <c r="PSG20" s="1024"/>
      <c r="PSH20" s="1024"/>
      <c r="PSI20" s="1024"/>
      <c r="PSJ20" s="1024"/>
      <c r="PSK20" s="1024"/>
      <c r="PSL20" s="1024"/>
      <c r="PSM20" s="1024"/>
      <c r="PSN20" s="1024"/>
      <c r="PSO20" s="1024"/>
      <c r="PSP20" s="1024"/>
      <c r="PSQ20" s="1024"/>
      <c r="PSR20" s="1024"/>
      <c r="PSS20" s="1024"/>
      <c r="PST20" s="1024"/>
      <c r="PSU20" s="1024"/>
      <c r="PSV20" s="1024"/>
      <c r="PSW20" s="1024"/>
      <c r="PSX20" s="1024"/>
      <c r="PSY20" s="1024"/>
      <c r="PSZ20" s="1024"/>
      <c r="PTA20" s="1024"/>
      <c r="PTB20" s="1024"/>
      <c r="PTC20" s="1024"/>
      <c r="PTD20" s="1024"/>
      <c r="PTE20" s="1024"/>
      <c r="PTF20" s="1024"/>
      <c r="PTG20" s="1024"/>
      <c r="PTH20" s="1024"/>
      <c r="PTI20" s="1024"/>
      <c r="PTJ20" s="1024"/>
      <c r="PTK20" s="1024"/>
      <c r="PTL20" s="1024"/>
      <c r="PTM20" s="1024"/>
      <c r="PTN20" s="1024"/>
      <c r="PTO20" s="1024"/>
      <c r="PTP20" s="1024"/>
      <c r="PTQ20" s="1024"/>
      <c r="PTR20" s="1024"/>
      <c r="PTS20" s="1024"/>
      <c r="PTT20" s="1024"/>
      <c r="PTU20" s="1024"/>
      <c r="PTV20" s="1024"/>
      <c r="PTW20" s="1024"/>
      <c r="PTX20" s="1024"/>
      <c r="PTY20" s="1024"/>
      <c r="PTZ20" s="1024"/>
      <c r="PUA20" s="1024"/>
      <c r="PUB20" s="1024"/>
      <c r="PUC20" s="1024"/>
      <c r="PUD20" s="1024"/>
      <c r="PUE20" s="1024"/>
      <c r="PUF20" s="1024"/>
      <c r="PUG20" s="1024"/>
      <c r="PUH20" s="1024"/>
      <c r="PUI20" s="1024"/>
      <c r="PUJ20" s="1024"/>
      <c r="PUK20" s="1024"/>
      <c r="PUL20" s="1024"/>
      <c r="PUM20" s="1024"/>
      <c r="PUN20" s="1024"/>
      <c r="PUO20" s="1024"/>
      <c r="PUP20" s="1024"/>
      <c r="PUQ20" s="1024"/>
      <c r="PUR20" s="1024"/>
      <c r="PUS20" s="1024"/>
      <c r="PUT20" s="1024"/>
      <c r="PUU20" s="1024"/>
      <c r="PUV20" s="1024"/>
      <c r="PUW20" s="1024"/>
      <c r="PUX20" s="1024"/>
      <c r="PUY20" s="1024"/>
      <c r="PUZ20" s="1024"/>
      <c r="PVA20" s="1024"/>
      <c r="PVB20" s="1024"/>
      <c r="PVC20" s="1024"/>
      <c r="PVD20" s="1024"/>
      <c r="PVE20" s="1024"/>
      <c r="PVF20" s="1024"/>
      <c r="PVG20" s="1024"/>
      <c r="PVH20" s="1024"/>
      <c r="PVI20" s="1024"/>
      <c r="PVJ20" s="1024"/>
      <c r="PVK20" s="1024"/>
      <c r="PVL20" s="1024"/>
      <c r="PVM20" s="1024"/>
      <c r="PVN20" s="1024"/>
      <c r="PVO20" s="1024"/>
      <c r="PVP20" s="1024"/>
      <c r="PVQ20" s="1024"/>
      <c r="PVR20" s="1024"/>
      <c r="PVS20" s="1024"/>
      <c r="PVT20" s="1024"/>
      <c r="PVU20" s="1024"/>
      <c r="PVV20" s="1024"/>
      <c r="PVW20" s="1024"/>
      <c r="PVX20" s="1024"/>
      <c r="PVY20" s="1024"/>
      <c r="PVZ20" s="1024"/>
      <c r="PWA20" s="1024"/>
      <c r="PWB20" s="1024"/>
      <c r="PWC20" s="1024"/>
      <c r="PWD20" s="1024"/>
      <c r="PWE20" s="1024"/>
      <c r="PWF20" s="1024"/>
      <c r="PWG20" s="1024"/>
      <c r="PWH20" s="1024"/>
      <c r="PWI20" s="1024"/>
      <c r="PWJ20" s="1024"/>
      <c r="PWK20" s="1024"/>
      <c r="PWL20" s="1024"/>
      <c r="PWM20" s="1024"/>
      <c r="PWN20" s="1024"/>
      <c r="PWO20" s="1024"/>
      <c r="PWP20" s="1024"/>
      <c r="PWQ20" s="1024"/>
      <c r="PWR20" s="1024"/>
      <c r="PWS20" s="1024"/>
      <c r="PWT20" s="1024"/>
      <c r="PWU20" s="1024"/>
      <c r="PWV20" s="1024"/>
      <c r="PWW20" s="1024"/>
      <c r="PWX20" s="1024"/>
      <c r="PWY20" s="1024"/>
      <c r="PWZ20" s="1024"/>
      <c r="PXA20" s="1024"/>
      <c r="PXB20" s="1024"/>
      <c r="PXC20" s="1024"/>
      <c r="PXD20" s="1024"/>
      <c r="PXE20" s="1024"/>
      <c r="PXF20" s="1024"/>
      <c r="PXG20" s="1024"/>
      <c r="PXH20" s="1024"/>
      <c r="PXI20" s="1024"/>
      <c r="PXJ20" s="1024"/>
      <c r="PXK20" s="1024"/>
      <c r="PXL20" s="1024"/>
      <c r="PXM20" s="1024"/>
      <c r="PXN20" s="1024"/>
      <c r="PXO20" s="1024"/>
      <c r="PXP20" s="1024"/>
      <c r="PXQ20" s="1024"/>
      <c r="PXR20" s="1024"/>
      <c r="PXS20" s="1024"/>
      <c r="PXT20" s="1024"/>
      <c r="PXU20" s="1024"/>
      <c r="PXV20" s="1024"/>
      <c r="PXW20" s="1024"/>
      <c r="PXX20" s="1024"/>
      <c r="PXY20" s="1024"/>
      <c r="PXZ20" s="1024"/>
      <c r="PYA20" s="1024"/>
      <c r="PYB20" s="1024"/>
      <c r="PYC20" s="1024"/>
      <c r="PYD20" s="1024"/>
      <c r="PYE20" s="1024"/>
      <c r="PYF20" s="1024"/>
      <c r="PYG20" s="1024"/>
      <c r="PYH20" s="1024"/>
      <c r="PYI20" s="1024"/>
      <c r="PYJ20" s="1024"/>
      <c r="PYK20" s="1024"/>
      <c r="PYL20" s="1024"/>
      <c r="PYM20" s="1024"/>
      <c r="PYN20" s="1024"/>
      <c r="PYO20" s="1024"/>
      <c r="PYP20" s="1024"/>
      <c r="PYQ20" s="1024"/>
      <c r="PYR20" s="1024"/>
      <c r="PYS20" s="1024"/>
      <c r="PYT20" s="1024"/>
      <c r="PYU20" s="1024"/>
      <c r="PYV20" s="1024"/>
      <c r="PYW20" s="1024"/>
      <c r="PYX20" s="1024"/>
      <c r="PYY20" s="1024"/>
      <c r="PYZ20" s="1024"/>
      <c r="PZA20" s="1024"/>
      <c r="PZB20" s="1024"/>
      <c r="PZC20" s="1024"/>
      <c r="PZD20" s="1024"/>
      <c r="PZE20" s="1024"/>
      <c r="PZF20" s="1024"/>
      <c r="PZG20" s="1024"/>
      <c r="PZH20" s="1024"/>
      <c r="PZI20" s="1024"/>
      <c r="PZJ20" s="1024"/>
      <c r="PZK20" s="1024"/>
      <c r="PZL20" s="1024"/>
      <c r="PZM20" s="1024"/>
      <c r="PZN20" s="1024"/>
      <c r="PZO20" s="1024"/>
      <c r="PZP20" s="1024"/>
      <c r="PZQ20" s="1024"/>
      <c r="PZR20" s="1024"/>
      <c r="PZS20" s="1024"/>
      <c r="PZT20" s="1024"/>
      <c r="PZU20" s="1024"/>
      <c r="PZV20" s="1024"/>
      <c r="PZW20" s="1024"/>
      <c r="PZX20" s="1024"/>
      <c r="PZY20" s="1024"/>
      <c r="PZZ20" s="1024"/>
      <c r="QAA20" s="1024"/>
      <c r="QAB20" s="1024"/>
      <c r="QAC20" s="1024"/>
      <c r="QAD20" s="1024"/>
      <c r="QAE20" s="1024"/>
      <c r="QAF20" s="1024"/>
      <c r="QAG20" s="1024"/>
      <c r="QAH20" s="1024"/>
      <c r="QAI20" s="1024"/>
      <c r="QAJ20" s="1024"/>
      <c r="QAK20" s="1024"/>
      <c r="QAL20" s="1024"/>
      <c r="QAM20" s="1024"/>
      <c r="QAN20" s="1024"/>
      <c r="QAO20" s="1024"/>
      <c r="QAP20" s="1024"/>
      <c r="QAQ20" s="1024"/>
      <c r="QAR20" s="1024"/>
      <c r="QAS20" s="1024"/>
      <c r="QAT20" s="1024"/>
      <c r="QAU20" s="1024"/>
      <c r="QAV20" s="1024"/>
      <c r="QAW20" s="1024"/>
      <c r="QAX20" s="1024"/>
      <c r="QAY20" s="1024"/>
      <c r="QAZ20" s="1024"/>
      <c r="QBA20" s="1024"/>
      <c r="QBB20" s="1024"/>
      <c r="QBC20" s="1024"/>
      <c r="QBD20" s="1024"/>
      <c r="QBE20" s="1024"/>
      <c r="QBF20" s="1024"/>
      <c r="QBG20" s="1024"/>
      <c r="QBH20" s="1024"/>
      <c r="QBI20" s="1024"/>
      <c r="QBJ20" s="1024"/>
      <c r="QBK20" s="1024"/>
      <c r="QBL20" s="1024"/>
      <c r="QBM20" s="1024"/>
      <c r="QBN20" s="1024"/>
      <c r="QBO20" s="1024"/>
      <c r="QBP20" s="1024"/>
      <c r="QBQ20" s="1024"/>
      <c r="QBR20" s="1024"/>
      <c r="QBS20" s="1024"/>
      <c r="QBT20" s="1024"/>
      <c r="QBU20" s="1024"/>
      <c r="QBV20" s="1024"/>
      <c r="QBW20" s="1024"/>
      <c r="QBX20" s="1024"/>
      <c r="QBY20" s="1024"/>
      <c r="QBZ20" s="1024"/>
      <c r="QCA20" s="1024"/>
      <c r="QCB20" s="1024"/>
      <c r="QCC20" s="1024"/>
      <c r="QCD20" s="1024"/>
      <c r="QCE20" s="1024"/>
      <c r="QCF20" s="1024"/>
      <c r="QCG20" s="1024"/>
      <c r="QCH20" s="1024"/>
      <c r="QCI20" s="1024"/>
      <c r="QCJ20" s="1024"/>
      <c r="QCK20" s="1024"/>
      <c r="QCL20" s="1024"/>
      <c r="QCM20" s="1024"/>
      <c r="QCN20" s="1024"/>
      <c r="QCO20" s="1024"/>
      <c r="QCP20" s="1024"/>
      <c r="QCQ20" s="1024"/>
      <c r="QCR20" s="1024"/>
      <c r="QCS20" s="1024"/>
      <c r="QCT20" s="1024"/>
      <c r="QCU20" s="1024"/>
      <c r="QCV20" s="1024"/>
      <c r="QCW20" s="1024"/>
      <c r="QCX20" s="1024"/>
      <c r="QCY20" s="1024"/>
      <c r="QCZ20" s="1024"/>
      <c r="QDA20" s="1024"/>
      <c r="QDB20" s="1024"/>
      <c r="QDC20" s="1024"/>
      <c r="QDD20" s="1024"/>
      <c r="QDE20" s="1024"/>
      <c r="QDF20" s="1024"/>
      <c r="QDG20" s="1024"/>
      <c r="QDH20" s="1024"/>
      <c r="QDI20" s="1024"/>
      <c r="QDJ20" s="1024"/>
      <c r="QDK20" s="1024"/>
      <c r="QDL20" s="1024"/>
      <c r="QDM20" s="1024"/>
      <c r="QDN20" s="1024"/>
      <c r="QDO20" s="1024"/>
      <c r="QDP20" s="1024"/>
      <c r="QDQ20" s="1024"/>
      <c r="QDR20" s="1024"/>
      <c r="QDS20" s="1024"/>
      <c r="QDT20" s="1024"/>
      <c r="QDU20" s="1024"/>
      <c r="QDV20" s="1024"/>
      <c r="QDW20" s="1024"/>
      <c r="QDX20" s="1024"/>
      <c r="QDY20" s="1024"/>
      <c r="QDZ20" s="1024"/>
      <c r="QEA20" s="1024"/>
      <c r="QEB20" s="1024"/>
      <c r="QEC20" s="1024"/>
      <c r="QED20" s="1024"/>
      <c r="QEE20" s="1024"/>
      <c r="QEF20" s="1024"/>
      <c r="QEG20" s="1024"/>
      <c r="QEH20" s="1024"/>
      <c r="QEI20" s="1024"/>
      <c r="QEJ20" s="1024"/>
      <c r="QEK20" s="1024"/>
      <c r="QEL20" s="1024"/>
      <c r="QEM20" s="1024"/>
      <c r="QEN20" s="1024"/>
      <c r="QEO20" s="1024"/>
      <c r="QEP20" s="1024"/>
      <c r="QEQ20" s="1024"/>
      <c r="QER20" s="1024"/>
      <c r="QES20" s="1024"/>
      <c r="QET20" s="1024"/>
      <c r="QEU20" s="1024"/>
      <c r="QEV20" s="1024"/>
      <c r="QEW20" s="1024"/>
      <c r="QEX20" s="1024"/>
      <c r="QEY20" s="1024"/>
      <c r="QEZ20" s="1024"/>
      <c r="QFA20" s="1024"/>
      <c r="QFB20" s="1024"/>
      <c r="QFC20" s="1024"/>
      <c r="QFD20" s="1024"/>
      <c r="QFE20" s="1024"/>
      <c r="QFF20" s="1024"/>
      <c r="QFG20" s="1024"/>
      <c r="QFH20" s="1024"/>
      <c r="QFI20" s="1024"/>
      <c r="QFJ20" s="1024"/>
      <c r="QFK20" s="1024"/>
      <c r="QFL20" s="1024"/>
      <c r="QFM20" s="1024"/>
      <c r="QFN20" s="1024"/>
      <c r="QFO20" s="1024"/>
      <c r="QFP20" s="1024"/>
      <c r="QFQ20" s="1024"/>
      <c r="QFR20" s="1024"/>
      <c r="QFS20" s="1024"/>
      <c r="QFT20" s="1024"/>
      <c r="QFU20" s="1024"/>
      <c r="QFV20" s="1024"/>
      <c r="QFW20" s="1024"/>
      <c r="QFX20" s="1024"/>
      <c r="QFY20" s="1024"/>
      <c r="QFZ20" s="1024"/>
      <c r="QGA20" s="1024"/>
      <c r="QGB20" s="1024"/>
      <c r="QGC20" s="1024"/>
      <c r="QGD20" s="1024"/>
      <c r="QGE20" s="1024"/>
      <c r="QGF20" s="1024"/>
      <c r="QGG20" s="1024"/>
      <c r="QGH20" s="1024"/>
      <c r="QGI20" s="1024"/>
      <c r="QGJ20" s="1024"/>
      <c r="QGK20" s="1024"/>
      <c r="QGL20" s="1024"/>
      <c r="QGM20" s="1024"/>
      <c r="QGN20" s="1024"/>
      <c r="QGO20" s="1024"/>
      <c r="QGP20" s="1024"/>
      <c r="QGQ20" s="1024"/>
      <c r="QGR20" s="1024"/>
      <c r="QGS20" s="1024"/>
      <c r="QGT20" s="1024"/>
      <c r="QGU20" s="1024"/>
      <c r="QGV20" s="1024"/>
      <c r="QGW20" s="1024"/>
      <c r="QGX20" s="1024"/>
      <c r="QGY20" s="1024"/>
      <c r="QGZ20" s="1024"/>
      <c r="QHA20" s="1024"/>
      <c r="QHB20" s="1024"/>
      <c r="QHC20" s="1024"/>
      <c r="QHD20" s="1024"/>
      <c r="QHE20" s="1024"/>
      <c r="QHF20" s="1024"/>
      <c r="QHG20" s="1024"/>
      <c r="QHH20" s="1024"/>
      <c r="QHI20" s="1024"/>
      <c r="QHJ20" s="1024"/>
      <c r="QHK20" s="1024"/>
      <c r="QHL20" s="1024"/>
      <c r="QHM20" s="1024"/>
      <c r="QHN20" s="1024"/>
      <c r="QHO20" s="1024"/>
      <c r="QHP20" s="1024"/>
      <c r="QHQ20" s="1024"/>
      <c r="QHR20" s="1024"/>
      <c r="QHS20" s="1024"/>
      <c r="QHT20" s="1024"/>
      <c r="QHU20" s="1024"/>
      <c r="QHV20" s="1024"/>
      <c r="QHW20" s="1024"/>
      <c r="QHX20" s="1024"/>
      <c r="QHY20" s="1024"/>
      <c r="QHZ20" s="1024"/>
      <c r="QIA20" s="1024"/>
      <c r="QIB20" s="1024"/>
      <c r="QIC20" s="1024"/>
      <c r="QID20" s="1024"/>
      <c r="QIE20" s="1024"/>
      <c r="QIF20" s="1024"/>
      <c r="QIG20" s="1024"/>
      <c r="QIH20" s="1024"/>
      <c r="QII20" s="1024"/>
      <c r="QIJ20" s="1024"/>
      <c r="QIK20" s="1024"/>
      <c r="QIL20" s="1024"/>
      <c r="QIM20" s="1024"/>
      <c r="QIN20" s="1024"/>
      <c r="QIO20" s="1024"/>
      <c r="QIP20" s="1024"/>
      <c r="QIQ20" s="1024"/>
      <c r="QIR20" s="1024"/>
      <c r="QIS20" s="1024"/>
      <c r="QIT20" s="1024"/>
      <c r="QIU20" s="1024"/>
      <c r="QIV20" s="1024"/>
      <c r="QIW20" s="1024"/>
      <c r="QIX20" s="1024"/>
      <c r="QIY20" s="1024"/>
      <c r="QIZ20" s="1024"/>
      <c r="QJA20" s="1024"/>
      <c r="QJB20" s="1024"/>
      <c r="QJC20" s="1024"/>
      <c r="QJD20" s="1024"/>
      <c r="QJE20" s="1024"/>
      <c r="QJF20" s="1024"/>
      <c r="QJG20" s="1024"/>
      <c r="QJH20" s="1024"/>
      <c r="QJI20" s="1024"/>
      <c r="QJJ20" s="1024"/>
      <c r="QJK20" s="1024"/>
      <c r="QJL20" s="1024"/>
      <c r="QJM20" s="1024"/>
      <c r="QJN20" s="1024"/>
      <c r="QJO20" s="1024"/>
      <c r="QJP20" s="1024"/>
      <c r="QJQ20" s="1024"/>
      <c r="QJR20" s="1024"/>
      <c r="QJS20" s="1024"/>
      <c r="QJT20" s="1024"/>
      <c r="QJU20" s="1024"/>
      <c r="QJV20" s="1024"/>
      <c r="QJW20" s="1024"/>
      <c r="QJX20" s="1024"/>
      <c r="QJY20" s="1024"/>
      <c r="QJZ20" s="1024"/>
      <c r="QKA20" s="1024"/>
      <c r="QKB20" s="1024"/>
      <c r="QKC20" s="1024"/>
      <c r="QKD20" s="1024"/>
      <c r="QKE20" s="1024"/>
      <c r="QKF20" s="1024"/>
      <c r="QKG20" s="1024"/>
      <c r="QKH20" s="1024"/>
      <c r="QKI20" s="1024"/>
      <c r="QKJ20" s="1024"/>
      <c r="QKK20" s="1024"/>
      <c r="QKL20" s="1024"/>
      <c r="QKM20" s="1024"/>
      <c r="QKN20" s="1024"/>
      <c r="QKO20" s="1024"/>
      <c r="QKP20" s="1024"/>
      <c r="QKQ20" s="1024"/>
      <c r="QKR20" s="1024"/>
      <c r="QKS20" s="1024"/>
      <c r="QKT20" s="1024"/>
      <c r="QKU20" s="1024"/>
      <c r="QKV20" s="1024"/>
      <c r="QKW20" s="1024"/>
      <c r="QKX20" s="1024"/>
      <c r="QKY20" s="1024"/>
      <c r="QKZ20" s="1024"/>
      <c r="QLA20" s="1024"/>
      <c r="QLB20" s="1024"/>
      <c r="QLC20" s="1024"/>
      <c r="QLD20" s="1024"/>
      <c r="QLE20" s="1024"/>
      <c r="QLF20" s="1024"/>
      <c r="QLG20" s="1024"/>
      <c r="QLH20" s="1024"/>
      <c r="QLI20" s="1024"/>
      <c r="QLJ20" s="1024"/>
      <c r="QLK20" s="1024"/>
      <c r="QLL20" s="1024"/>
      <c r="QLM20" s="1024"/>
      <c r="QLN20" s="1024"/>
      <c r="QLO20" s="1024"/>
      <c r="QLP20" s="1024"/>
      <c r="QLQ20" s="1024"/>
      <c r="QLR20" s="1024"/>
      <c r="QLS20" s="1024"/>
      <c r="QLT20" s="1024"/>
      <c r="QLU20" s="1024"/>
      <c r="QLV20" s="1024"/>
      <c r="QLW20" s="1024"/>
      <c r="QLX20" s="1024"/>
      <c r="QLY20" s="1024"/>
      <c r="QLZ20" s="1024"/>
      <c r="QMA20" s="1024"/>
      <c r="QMB20" s="1024"/>
      <c r="QMC20" s="1024"/>
      <c r="QMD20" s="1024"/>
      <c r="QME20" s="1024"/>
      <c r="QMF20" s="1024"/>
      <c r="QMG20" s="1024"/>
      <c r="QMH20" s="1024"/>
      <c r="QMI20" s="1024"/>
      <c r="QMJ20" s="1024"/>
      <c r="QMK20" s="1024"/>
      <c r="QML20" s="1024"/>
      <c r="QMM20" s="1024"/>
      <c r="QMN20" s="1024"/>
      <c r="QMO20" s="1024"/>
      <c r="QMP20" s="1024"/>
      <c r="QMQ20" s="1024"/>
      <c r="QMR20" s="1024"/>
      <c r="QMS20" s="1024"/>
      <c r="QMT20" s="1024"/>
      <c r="QMU20" s="1024"/>
      <c r="QMV20" s="1024"/>
      <c r="QMW20" s="1024"/>
      <c r="QMX20" s="1024"/>
      <c r="QMY20" s="1024"/>
      <c r="QMZ20" s="1024"/>
      <c r="QNA20" s="1024"/>
      <c r="QNB20" s="1024"/>
      <c r="QNC20" s="1024"/>
      <c r="QND20" s="1024"/>
      <c r="QNE20" s="1024"/>
      <c r="QNF20" s="1024"/>
      <c r="QNG20" s="1024"/>
      <c r="QNH20" s="1024"/>
      <c r="QNI20" s="1024"/>
      <c r="QNJ20" s="1024"/>
      <c r="QNK20" s="1024"/>
      <c r="QNL20" s="1024"/>
      <c r="QNM20" s="1024"/>
      <c r="QNN20" s="1024"/>
      <c r="QNO20" s="1024"/>
      <c r="QNP20" s="1024"/>
      <c r="QNQ20" s="1024"/>
      <c r="QNR20" s="1024"/>
      <c r="QNS20" s="1024"/>
      <c r="QNT20" s="1024"/>
      <c r="QNU20" s="1024"/>
      <c r="QNV20" s="1024"/>
      <c r="QNW20" s="1024"/>
      <c r="QNX20" s="1024"/>
      <c r="QNY20" s="1024"/>
      <c r="QNZ20" s="1024"/>
      <c r="QOA20" s="1024"/>
      <c r="QOB20" s="1024"/>
      <c r="QOC20" s="1024"/>
      <c r="QOD20" s="1024"/>
      <c r="QOE20" s="1024"/>
      <c r="QOF20" s="1024"/>
      <c r="QOG20" s="1024"/>
      <c r="QOH20" s="1024"/>
      <c r="QOI20" s="1024"/>
      <c r="QOJ20" s="1024"/>
      <c r="QOK20" s="1024"/>
      <c r="QOL20" s="1024"/>
      <c r="QOM20" s="1024"/>
      <c r="QON20" s="1024"/>
      <c r="QOO20" s="1024"/>
      <c r="QOP20" s="1024"/>
      <c r="QOQ20" s="1024"/>
      <c r="QOR20" s="1024"/>
      <c r="QOS20" s="1024"/>
      <c r="QOT20" s="1024"/>
      <c r="QOU20" s="1024"/>
      <c r="QOV20" s="1024"/>
      <c r="QOW20" s="1024"/>
      <c r="QOX20" s="1024"/>
      <c r="QOY20" s="1024"/>
      <c r="QOZ20" s="1024"/>
      <c r="QPA20" s="1024"/>
      <c r="QPB20" s="1024"/>
      <c r="QPC20" s="1024"/>
      <c r="QPD20" s="1024"/>
      <c r="QPE20" s="1024"/>
      <c r="QPF20" s="1024"/>
      <c r="QPG20" s="1024"/>
      <c r="QPH20" s="1024"/>
      <c r="QPI20" s="1024"/>
      <c r="QPJ20" s="1024"/>
      <c r="QPK20" s="1024"/>
      <c r="QPL20" s="1024"/>
      <c r="QPM20" s="1024"/>
      <c r="QPN20" s="1024"/>
      <c r="QPO20" s="1024"/>
      <c r="QPP20" s="1024"/>
      <c r="QPQ20" s="1024"/>
      <c r="QPR20" s="1024"/>
      <c r="QPS20" s="1024"/>
      <c r="QPT20" s="1024"/>
      <c r="QPU20" s="1024"/>
      <c r="QPV20" s="1024"/>
      <c r="QPW20" s="1024"/>
      <c r="QPX20" s="1024"/>
      <c r="QPY20" s="1024"/>
      <c r="QPZ20" s="1024"/>
      <c r="QQA20" s="1024"/>
      <c r="QQB20" s="1024"/>
      <c r="QQC20" s="1024"/>
      <c r="QQD20" s="1024"/>
      <c r="QQE20" s="1024"/>
      <c r="QQF20" s="1024"/>
      <c r="QQG20" s="1024"/>
      <c r="QQH20" s="1024"/>
      <c r="QQI20" s="1024"/>
      <c r="QQJ20" s="1024"/>
      <c r="QQK20" s="1024"/>
      <c r="QQL20" s="1024"/>
      <c r="QQM20" s="1024"/>
      <c r="QQN20" s="1024"/>
      <c r="QQO20" s="1024"/>
      <c r="QQP20" s="1024"/>
      <c r="QQQ20" s="1024"/>
      <c r="QQR20" s="1024"/>
      <c r="QQS20" s="1024"/>
      <c r="QQT20" s="1024"/>
      <c r="QQU20" s="1024"/>
      <c r="QQV20" s="1024"/>
      <c r="QQW20" s="1024"/>
      <c r="QQX20" s="1024"/>
      <c r="QQY20" s="1024"/>
      <c r="QQZ20" s="1024"/>
      <c r="QRA20" s="1024"/>
      <c r="QRB20" s="1024"/>
      <c r="QRC20" s="1024"/>
      <c r="QRD20" s="1024"/>
      <c r="QRE20" s="1024"/>
      <c r="QRF20" s="1024"/>
      <c r="QRG20" s="1024"/>
      <c r="QRH20" s="1024"/>
      <c r="QRI20" s="1024"/>
      <c r="QRJ20" s="1024"/>
      <c r="QRK20" s="1024"/>
      <c r="QRL20" s="1024"/>
      <c r="QRM20" s="1024"/>
      <c r="QRN20" s="1024"/>
      <c r="QRO20" s="1024"/>
      <c r="QRP20" s="1024"/>
      <c r="QRQ20" s="1024"/>
      <c r="QRR20" s="1024"/>
      <c r="QRS20" s="1024"/>
      <c r="QRT20" s="1024"/>
      <c r="QRU20" s="1024"/>
      <c r="QRV20" s="1024"/>
      <c r="QRW20" s="1024"/>
      <c r="QRX20" s="1024"/>
      <c r="QRY20" s="1024"/>
      <c r="QRZ20" s="1024"/>
      <c r="QSA20" s="1024"/>
      <c r="QSB20" s="1024"/>
      <c r="QSC20" s="1024"/>
      <c r="QSD20" s="1024"/>
      <c r="QSE20" s="1024"/>
      <c r="QSF20" s="1024"/>
      <c r="QSG20" s="1024"/>
      <c r="QSH20" s="1024"/>
      <c r="QSI20" s="1024"/>
      <c r="QSJ20" s="1024"/>
      <c r="QSK20" s="1024"/>
      <c r="QSL20" s="1024"/>
      <c r="QSM20" s="1024"/>
      <c r="QSN20" s="1024"/>
      <c r="QSO20" s="1024"/>
      <c r="QSP20" s="1024"/>
      <c r="QSQ20" s="1024"/>
      <c r="QSR20" s="1024"/>
      <c r="QSS20" s="1024"/>
      <c r="QST20" s="1024"/>
      <c r="QSU20" s="1024"/>
      <c r="QSV20" s="1024"/>
      <c r="QSW20" s="1024"/>
      <c r="QSX20" s="1024"/>
      <c r="QSY20" s="1024"/>
      <c r="QSZ20" s="1024"/>
      <c r="QTA20" s="1024"/>
      <c r="QTB20" s="1024"/>
      <c r="QTC20" s="1024"/>
      <c r="QTD20" s="1024"/>
      <c r="QTE20" s="1024"/>
      <c r="QTF20" s="1024"/>
      <c r="QTG20" s="1024"/>
      <c r="QTH20" s="1024"/>
      <c r="QTI20" s="1024"/>
      <c r="QTJ20" s="1024"/>
      <c r="QTK20" s="1024"/>
      <c r="QTL20" s="1024"/>
      <c r="QTM20" s="1024"/>
      <c r="QTN20" s="1024"/>
      <c r="QTO20" s="1024"/>
      <c r="QTP20" s="1024"/>
      <c r="QTQ20" s="1024"/>
      <c r="QTR20" s="1024"/>
      <c r="QTS20" s="1024"/>
      <c r="QTT20" s="1024"/>
      <c r="QTU20" s="1024"/>
      <c r="QTV20" s="1024"/>
      <c r="QTW20" s="1024"/>
      <c r="QTX20" s="1024"/>
      <c r="QTY20" s="1024"/>
      <c r="QTZ20" s="1024"/>
      <c r="QUA20" s="1024"/>
      <c r="QUB20" s="1024"/>
      <c r="QUC20" s="1024"/>
      <c r="QUD20" s="1024"/>
      <c r="QUE20" s="1024"/>
      <c r="QUF20" s="1024"/>
      <c r="QUG20" s="1024"/>
      <c r="QUH20" s="1024"/>
      <c r="QUI20" s="1024"/>
      <c r="QUJ20" s="1024"/>
      <c r="QUK20" s="1024"/>
      <c r="QUL20" s="1024"/>
      <c r="QUM20" s="1024"/>
      <c r="QUN20" s="1024"/>
      <c r="QUO20" s="1024"/>
      <c r="QUP20" s="1024"/>
      <c r="QUQ20" s="1024"/>
      <c r="QUR20" s="1024"/>
      <c r="QUS20" s="1024"/>
      <c r="QUT20" s="1024"/>
      <c r="QUU20" s="1024"/>
      <c r="QUV20" s="1024"/>
      <c r="QUW20" s="1024"/>
      <c r="QUX20" s="1024"/>
      <c r="QUY20" s="1024"/>
      <c r="QUZ20" s="1024"/>
      <c r="QVA20" s="1024"/>
      <c r="QVB20" s="1024"/>
      <c r="QVC20" s="1024"/>
      <c r="QVD20" s="1024"/>
      <c r="QVE20" s="1024"/>
      <c r="QVF20" s="1024"/>
      <c r="QVG20" s="1024"/>
      <c r="QVH20" s="1024"/>
      <c r="QVI20" s="1024"/>
      <c r="QVJ20" s="1024"/>
      <c r="QVK20" s="1024"/>
      <c r="QVL20" s="1024"/>
      <c r="QVM20" s="1024"/>
      <c r="QVN20" s="1024"/>
      <c r="QVO20" s="1024"/>
      <c r="QVP20" s="1024"/>
      <c r="QVQ20" s="1024"/>
      <c r="QVR20" s="1024"/>
      <c r="QVS20" s="1024"/>
      <c r="QVT20" s="1024"/>
      <c r="QVU20" s="1024"/>
      <c r="QVV20" s="1024"/>
      <c r="QVW20" s="1024"/>
      <c r="QVX20" s="1024"/>
      <c r="QVY20" s="1024"/>
      <c r="QVZ20" s="1024"/>
      <c r="QWA20" s="1024"/>
      <c r="QWB20" s="1024"/>
      <c r="QWC20" s="1024"/>
      <c r="QWD20" s="1024"/>
      <c r="QWE20" s="1024"/>
      <c r="QWF20" s="1024"/>
      <c r="QWG20" s="1024"/>
      <c r="QWH20" s="1024"/>
      <c r="QWI20" s="1024"/>
      <c r="QWJ20" s="1024"/>
      <c r="QWK20" s="1024"/>
      <c r="QWL20" s="1024"/>
      <c r="QWM20" s="1024"/>
      <c r="QWN20" s="1024"/>
      <c r="QWO20" s="1024"/>
      <c r="QWP20" s="1024"/>
      <c r="QWQ20" s="1024"/>
      <c r="QWR20" s="1024"/>
      <c r="QWS20" s="1024"/>
      <c r="QWT20" s="1024"/>
      <c r="QWU20" s="1024"/>
      <c r="QWV20" s="1024"/>
      <c r="QWW20" s="1024"/>
      <c r="QWX20" s="1024"/>
      <c r="QWY20" s="1024"/>
      <c r="QWZ20" s="1024"/>
      <c r="QXA20" s="1024"/>
      <c r="QXB20" s="1024"/>
      <c r="QXC20" s="1024"/>
      <c r="QXD20" s="1024"/>
      <c r="QXE20" s="1024"/>
      <c r="QXF20" s="1024"/>
      <c r="QXG20" s="1024"/>
      <c r="QXH20" s="1024"/>
      <c r="QXI20" s="1024"/>
      <c r="QXJ20" s="1024"/>
      <c r="QXK20" s="1024"/>
      <c r="QXL20" s="1024"/>
      <c r="QXM20" s="1024"/>
      <c r="QXN20" s="1024"/>
      <c r="QXO20" s="1024"/>
      <c r="QXP20" s="1024"/>
      <c r="QXQ20" s="1024"/>
      <c r="QXR20" s="1024"/>
      <c r="QXS20" s="1024"/>
      <c r="QXT20" s="1024"/>
      <c r="QXU20" s="1024"/>
      <c r="QXV20" s="1024"/>
      <c r="QXW20" s="1024"/>
      <c r="QXX20" s="1024"/>
      <c r="QXY20" s="1024"/>
      <c r="QXZ20" s="1024"/>
      <c r="QYA20" s="1024"/>
      <c r="QYB20" s="1024"/>
      <c r="QYC20" s="1024"/>
      <c r="QYD20" s="1024"/>
      <c r="QYE20" s="1024"/>
      <c r="QYF20" s="1024"/>
      <c r="QYG20" s="1024"/>
      <c r="QYH20" s="1024"/>
      <c r="QYI20" s="1024"/>
      <c r="QYJ20" s="1024"/>
      <c r="QYK20" s="1024"/>
      <c r="QYL20" s="1024"/>
      <c r="QYM20" s="1024"/>
      <c r="QYN20" s="1024"/>
      <c r="QYO20" s="1024"/>
      <c r="QYP20" s="1024"/>
      <c r="QYQ20" s="1024"/>
      <c r="QYR20" s="1024"/>
      <c r="QYS20" s="1024"/>
      <c r="QYT20" s="1024"/>
      <c r="QYU20" s="1024"/>
      <c r="QYV20" s="1024"/>
      <c r="QYW20" s="1024"/>
      <c r="QYX20" s="1024"/>
      <c r="QYY20" s="1024"/>
      <c r="QYZ20" s="1024"/>
      <c r="QZA20" s="1024"/>
      <c r="QZB20" s="1024"/>
      <c r="QZC20" s="1024"/>
      <c r="QZD20" s="1024"/>
      <c r="QZE20" s="1024"/>
      <c r="QZF20" s="1024"/>
      <c r="QZG20" s="1024"/>
      <c r="QZH20" s="1024"/>
      <c r="QZI20" s="1024"/>
      <c r="QZJ20" s="1024"/>
      <c r="QZK20" s="1024"/>
      <c r="QZL20" s="1024"/>
      <c r="QZM20" s="1024"/>
      <c r="QZN20" s="1024"/>
      <c r="QZO20" s="1024"/>
      <c r="QZP20" s="1024"/>
      <c r="QZQ20" s="1024"/>
      <c r="QZR20" s="1024"/>
      <c r="QZS20" s="1024"/>
      <c r="QZT20" s="1024"/>
      <c r="QZU20" s="1024"/>
      <c r="QZV20" s="1024"/>
      <c r="QZW20" s="1024"/>
      <c r="QZX20" s="1024"/>
      <c r="QZY20" s="1024"/>
      <c r="QZZ20" s="1024"/>
      <c r="RAA20" s="1024"/>
      <c r="RAB20" s="1024"/>
      <c r="RAC20" s="1024"/>
      <c r="RAD20" s="1024"/>
      <c r="RAE20" s="1024"/>
      <c r="RAF20" s="1024"/>
      <c r="RAG20" s="1024"/>
      <c r="RAH20" s="1024"/>
      <c r="RAI20" s="1024"/>
      <c r="RAJ20" s="1024"/>
      <c r="RAK20" s="1024"/>
      <c r="RAL20" s="1024"/>
      <c r="RAM20" s="1024"/>
      <c r="RAN20" s="1024"/>
      <c r="RAO20" s="1024"/>
      <c r="RAP20" s="1024"/>
      <c r="RAQ20" s="1024"/>
      <c r="RAR20" s="1024"/>
      <c r="RAS20" s="1024"/>
      <c r="RAT20" s="1024"/>
      <c r="RAU20" s="1024"/>
      <c r="RAV20" s="1024"/>
      <c r="RAW20" s="1024"/>
      <c r="RAX20" s="1024"/>
      <c r="RAY20" s="1024"/>
      <c r="RAZ20" s="1024"/>
      <c r="RBA20" s="1024"/>
      <c r="RBB20" s="1024"/>
      <c r="RBC20" s="1024"/>
      <c r="RBD20" s="1024"/>
      <c r="RBE20" s="1024"/>
      <c r="RBF20" s="1024"/>
      <c r="RBG20" s="1024"/>
      <c r="RBH20" s="1024"/>
      <c r="RBI20" s="1024"/>
      <c r="RBJ20" s="1024"/>
      <c r="RBK20" s="1024"/>
      <c r="RBL20" s="1024"/>
      <c r="RBM20" s="1024"/>
      <c r="RBN20" s="1024"/>
      <c r="RBO20" s="1024"/>
      <c r="RBP20" s="1024"/>
      <c r="RBQ20" s="1024"/>
      <c r="RBR20" s="1024"/>
      <c r="RBS20" s="1024"/>
      <c r="RBT20" s="1024"/>
      <c r="RBU20" s="1024"/>
      <c r="RBV20" s="1024"/>
      <c r="RBW20" s="1024"/>
      <c r="RBX20" s="1024"/>
      <c r="RBY20" s="1024"/>
      <c r="RBZ20" s="1024"/>
      <c r="RCA20" s="1024"/>
      <c r="RCB20" s="1024"/>
      <c r="RCC20" s="1024"/>
      <c r="RCD20" s="1024"/>
      <c r="RCE20" s="1024"/>
      <c r="RCF20" s="1024"/>
      <c r="RCG20" s="1024"/>
      <c r="RCH20" s="1024"/>
      <c r="RCI20" s="1024"/>
      <c r="RCJ20" s="1024"/>
      <c r="RCK20" s="1024"/>
      <c r="RCL20" s="1024"/>
      <c r="RCM20" s="1024"/>
      <c r="RCN20" s="1024"/>
      <c r="RCO20" s="1024"/>
      <c r="RCP20" s="1024"/>
      <c r="RCQ20" s="1024"/>
      <c r="RCR20" s="1024"/>
      <c r="RCS20" s="1024"/>
      <c r="RCT20" s="1024"/>
      <c r="RCU20" s="1024"/>
      <c r="RCV20" s="1024"/>
      <c r="RCW20" s="1024"/>
      <c r="RCX20" s="1024"/>
      <c r="RCY20" s="1024"/>
      <c r="RCZ20" s="1024"/>
      <c r="RDA20" s="1024"/>
      <c r="RDB20" s="1024"/>
      <c r="RDC20" s="1024"/>
      <c r="RDD20" s="1024"/>
      <c r="RDE20" s="1024"/>
      <c r="RDF20" s="1024"/>
      <c r="RDG20" s="1024"/>
      <c r="RDH20" s="1024"/>
      <c r="RDI20" s="1024"/>
      <c r="RDJ20" s="1024"/>
      <c r="RDK20" s="1024"/>
      <c r="RDL20" s="1024"/>
      <c r="RDM20" s="1024"/>
      <c r="RDN20" s="1024"/>
      <c r="RDO20" s="1024"/>
      <c r="RDP20" s="1024"/>
      <c r="RDQ20" s="1024"/>
      <c r="RDR20" s="1024"/>
      <c r="RDS20" s="1024"/>
      <c r="RDT20" s="1024"/>
      <c r="RDU20" s="1024"/>
      <c r="RDV20" s="1024"/>
      <c r="RDW20" s="1024"/>
      <c r="RDX20" s="1024"/>
      <c r="RDY20" s="1024"/>
      <c r="RDZ20" s="1024"/>
      <c r="REA20" s="1024"/>
      <c r="REB20" s="1024"/>
      <c r="REC20" s="1024"/>
      <c r="RED20" s="1024"/>
      <c r="REE20" s="1024"/>
      <c r="REF20" s="1024"/>
      <c r="REG20" s="1024"/>
      <c r="REH20" s="1024"/>
      <c r="REI20" s="1024"/>
      <c r="REJ20" s="1024"/>
      <c r="REK20" s="1024"/>
      <c r="REL20" s="1024"/>
      <c r="REM20" s="1024"/>
      <c r="REN20" s="1024"/>
      <c r="REO20" s="1024"/>
      <c r="REP20" s="1024"/>
      <c r="REQ20" s="1024"/>
      <c r="RER20" s="1024"/>
      <c r="RES20" s="1024"/>
      <c r="RET20" s="1024"/>
      <c r="REU20" s="1024"/>
      <c r="REV20" s="1024"/>
      <c r="REW20" s="1024"/>
      <c r="REX20" s="1024"/>
      <c r="REY20" s="1024"/>
      <c r="REZ20" s="1024"/>
      <c r="RFA20" s="1024"/>
      <c r="RFB20" s="1024"/>
      <c r="RFC20" s="1024"/>
      <c r="RFD20" s="1024"/>
      <c r="RFE20" s="1024"/>
      <c r="RFF20" s="1024"/>
      <c r="RFG20" s="1024"/>
      <c r="RFH20" s="1024"/>
      <c r="RFI20" s="1024"/>
      <c r="RFJ20" s="1024"/>
      <c r="RFK20" s="1024"/>
      <c r="RFL20" s="1024"/>
      <c r="RFM20" s="1024"/>
      <c r="RFN20" s="1024"/>
      <c r="RFO20" s="1024"/>
      <c r="RFP20" s="1024"/>
      <c r="RFQ20" s="1024"/>
      <c r="RFR20" s="1024"/>
      <c r="RFS20" s="1024"/>
      <c r="RFT20" s="1024"/>
      <c r="RFU20" s="1024"/>
      <c r="RFV20" s="1024"/>
      <c r="RFW20" s="1024"/>
      <c r="RFX20" s="1024"/>
      <c r="RFY20" s="1024"/>
      <c r="RFZ20" s="1024"/>
      <c r="RGA20" s="1024"/>
      <c r="RGB20" s="1024"/>
      <c r="RGC20" s="1024"/>
      <c r="RGD20" s="1024"/>
      <c r="RGE20" s="1024"/>
      <c r="RGF20" s="1024"/>
      <c r="RGG20" s="1024"/>
      <c r="RGH20" s="1024"/>
      <c r="RGI20" s="1024"/>
      <c r="RGJ20" s="1024"/>
      <c r="RGK20" s="1024"/>
      <c r="RGL20" s="1024"/>
      <c r="RGM20" s="1024"/>
      <c r="RGN20" s="1024"/>
      <c r="RGO20" s="1024"/>
      <c r="RGP20" s="1024"/>
      <c r="RGQ20" s="1024"/>
      <c r="RGR20" s="1024"/>
      <c r="RGS20" s="1024"/>
      <c r="RGT20" s="1024"/>
      <c r="RGU20" s="1024"/>
      <c r="RGV20" s="1024"/>
      <c r="RGW20" s="1024"/>
      <c r="RGX20" s="1024"/>
      <c r="RGY20" s="1024"/>
      <c r="RGZ20" s="1024"/>
      <c r="RHA20" s="1024"/>
      <c r="RHB20" s="1024"/>
      <c r="RHC20" s="1024"/>
      <c r="RHD20" s="1024"/>
      <c r="RHE20" s="1024"/>
      <c r="RHF20" s="1024"/>
      <c r="RHG20" s="1024"/>
      <c r="RHH20" s="1024"/>
      <c r="RHI20" s="1024"/>
      <c r="RHJ20" s="1024"/>
      <c r="RHK20" s="1024"/>
      <c r="RHL20" s="1024"/>
      <c r="RHM20" s="1024"/>
      <c r="RHN20" s="1024"/>
      <c r="RHO20" s="1024"/>
      <c r="RHP20" s="1024"/>
      <c r="RHQ20" s="1024"/>
      <c r="RHR20" s="1024"/>
      <c r="RHS20" s="1024"/>
      <c r="RHT20" s="1024"/>
      <c r="RHU20" s="1024"/>
      <c r="RHV20" s="1024"/>
      <c r="RHW20" s="1024"/>
      <c r="RHX20" s="1024"/>
      <c r="RHY20" s="1024"/>
      <c r="RHZ20" s="1024"/>
      <c r="RIA20" s="1024"/>
      <c r="RIB20" s="1024"/>
      <c r="RIC20" s="1024"/>
      <c r="RID20" s="1024"/>
      <c r="RIE20" s="1024"/>
      <c r="RIF20" s="1024"/>
      <c r="RIG20" s="1024"/>
      <c r="RIH20" s="1024"/>
      <c r="RII20" s="1024"/>
      <c r="RIJ20" s="1024"/>
      <c r="RIK20" s="1024"/>
      <c r="RIL20" s="1024"/>
      <c r="RIM20" s="1024"/>
      <c r="RIN20" s="1024"/>
      <c r="RIO20" s="1024"/>
      <c r="RIP20" s="1024"/>
      <c r="RIQ20" s="1024"/>
      <c r="RIR20" s="1024"/>
      <c r="RIS20" s="1024"/>
      <c r="RIT20" s="1024"/>
      <c r="RIU20" s="1024"/>
      <c r="RIV20" s="1024"/>
      <c r="RIW20" s="1024"/>
      <c r="RIX20" s="1024"/>
      <c r="RIY20" s="1024"/>
      <c r="RIZ20" s="1024"/>
      <c r="RJA20" s="1024"/>
      <c r="RJB20" s="1024"/>
      <c r="RJC20" s="1024"/>
      <c r="RJD20" s="1024"/>
      <c r="RJE20" s="1024"/>
      <c r="RJF20" s="1024"/>
      <c r="RJG20" s="1024"/>
      <c r="RJH20" s="1024"/>
      <c r="RJI20" s="1024"/>
      <c r="RJJ20" s="1024"/>
      <c r="RJK20" s="1024"/>
      <c r="RJL20" s="1024"/>
      <c r="RJM20" s="1024"/>
      <c r="RJN20" s="1024"/>
      <c r="RJO20" s="1024"/>
      <c r="RJP20" s="1024"/>
      <c r="RJQ20" s="1024"/>
      <c r="RJR20" s="1024"/>
      <c r="RJS20" s="1024"/>
      <c r="RJT20" s="1024"/>
      <c r="RJU20" s="1024"/>
      <c r="RJV20" s="1024"/>
      <c r="RJW20" s="1024"/>
      <c r="RJX20" s="1024"/>
      <c r="RJY20" s="1024"/>
      <c r="RJZ20" s="1024"/>
      <c r="RKA20" s="1024"/>
      <c r="RKB20" s="1024"/>
      <c r="RKC20" s="1024"/>
      <c r="RKD20" s="1024"/>
      <c r="RKE20" s="1024"/>
      <c r="RKF20" s="1024"/>
      <c r="RKG20" s="1024"/>
      <c r="RKH20" s="1024"/>
      <c r="RKI20" s="1024"/>
      <c r="RKJ20" s="1024"/>
      <c r="RKK20" s="1024"/>
      <c r="RKL20" s="1024"/>
      <c r="RKM20" s="1024"/>
      <c r="RKN20" s="1024"/>
      <c r="RKO20" s="1024"/>
      <c r="RKP20" s="1024"/>
      <c r="RKQ20" s="1024"/>
      <c r="RKR20" s="1024"/>
      <c r="RKS20" s="1024"/>
      <c r="RKT20" s="1024"/>
      <c r="RKU20" s="1024"/>
      <c r="RKV20" s="1024"/>
      <c r="RKW20" s="1024"/>
      <c r="RKX20" s="1024"/>
      <c r="RKY20" s="1024"/>
      <c r="RKZ20" s="1024"/>
      <c r="RLA20" s="1024"/>
      <c r="RLB20" s="1024"/>
      <c r="RLC20" s="1024"/>
      <c r="RLD20" s="1024"/>
      <c r="RLE20" s="1024"/>
      <c r="RLF20" s="1024"/>
      <c r="RLG20" s="1024"/>
      <c r="RLH20" s="1024"/>
      <c r="RLI20" s="1024"/>
      <c r="RLJ20" s="1024"/>
      <c r="RLK20" s="1024"/>
      <c r="RLL20" s="1024"/>
      <c r="RLM20" s="1024"/>
      <c r="RLN20" s="1024"/>
      <c r="RLO20" s="1024"/>
      <c r="RLP20" s="1024"/>
      <c r="RLQ20" s="1024"/>
      <c r="RLR20" s="1024"/>
      <c r="RLS20" s="1024"/>
      <c r="RLT20" s="1024"/>
      <c r="RLU20" s="1024"/>
      <c r="RLV20" s="1024"/>
      <c r="RLW20" s="1024"/>
      <c r="RLX20" s="1024"/>
      <c r="RLY20" s="1024"/>
      <c r="RLZ20" s="1024"/>
      <c r="RMA20" s="1024"/>
      <c r="RMB20" s="1024"/>
      <c r="RMC20" s="1024"/>
      <c r="RMD20" s="1024"/>
      <c r="RME20" s="1024"/>
      <c r="RMF20" s="1024"/>
      <c r="RMG20" s="1024"/>
      <c r="RMH20" s="1024"/>
      <c r="RMI20" s="1024"/>
      <c r="RMJ20" s="1024"/>
      <c r="RMK20" s="1024"/>
      <c r="RML20" s="1024"/>
      <c r="RMM20" s="1024"/>
      <c r="RMN20" s="1024"/>
      <c r="RMO20" s="1024"/>
      <c r="RMP20" s="1024"/>
      <c r="RMQ20" s="1024"/>
      <c r="RMR20" s="1024"/>
      <c r="RMS20" s="1024"/>
      <c r="RMT20" s="1024"/>
      <c r="RMU20" s="1024"/>
      <c r="RMV20" s="1024"/>
      <c r="RMW20" s="1024"/>
      <c r="RMX20" s="1024"/>
      <c r="RMY20" s="1024"/>
      <c r="RMZ20" s="1024"/>
      <c r="RNA20" s="1024"/>
      <c r="RNB20" s="1024"/>
      <c r="RNC20" s="1024"/>
      <c r="RND20" s="1024"/>
      <c r="RNE20" s="1024"/>
      <c r="RNF20" s="1024"/>
      <c r="RNG20" s="1024"/>
      <c r="RNH20" s="1024"/>
      <c r="RNI20" s="1024"/>
      <c r="RNJ20" s="1024"/>
      <c r="RNK20" s="1024"/>
      <c r="RNL20" s="1024"/>
      <c r="RNM20" s="1024"/>
      <c r="RNN20" s="1024"/>
      <c r="RNO20" s="1024"/>
      <c r="RNP20" s="1024"/>
      <c r="RNQ20" s="1024"/>
      <c r="RNR20" s="1024"/>
      <c r="RNS20" s="1024"/>
      <c r="RNT20" s="1024"/>
      <c r="RNU20" s="1024"/>
      <c r="RNV20" s="1024"/>
      <c r="RNW20" s="1024"/>
      <c r="RNX20" s="1024"/>
      <c r="RNY20" s="1024"/>
      <c r="RNZ20" s="1024"/>
      <c r="ROA20" s="1024"/>
      <c r="ROB20" s="1024"/>
      <c r="ROC20" s="1024"/>
      <c r="ROD20" s="1024"/>
      <c r="ROE20" s="1024"/>
      <c r="ROF20" s="1024"/>
      <c r="ROG20" s="1024"/>
      <c r="ROH20" s="1024"/>
      <c r="ROI20" s="1024"/>
      <c r="ROJ20" s="1024"/>
      <c r="ROK20" s="1024"/>
      <c r="ROL20" s="1024"/>
      <c r="ROM20" s="1024"/>
      <c r="RON20" s="1024"/>
      <c r="ROO20" s="1024"/>
      <c r="ROP20" s="1024"/>
      <c r="ROQ20" s="1024"/>
      <c r="ROR20" s="1024"/>
      <c r="ROS20" s="1024"/>
      <c r="ROT20" s="1024"/>
      <c r="ROU20" s="1024"/>
      <c r="ROV20" s="1024"/>
      <c r="ROW20" s="1024"/>
      <c r="ROX20" s="1024"/>
      <c r="ROY20" s="1024"/>
      <c r="ROZ20" s="1024"/>
      <c r="RPA20" s="1024"/>
      <c r="RPB20" s="1024"/>
      <c r="RPC20" s="1024"/>
      <c r="RPD20" s="1024"/>
      <c r="RPE20" s="1024"/>
      <c r="RPF20" s="1024"/>
      <c r="RPG20" s="1024"/>
      <c r="RPH20" s="1024"/>
      <c r="RPI20" s="1024"/>
      <c r="RPJ20" s="1024"/>
      <c r="RPK20" s="1024"/>
      <c r="RPL20" s="1024"/>
      <c r="RPM20" s="1024"/>
      <c r="RPN20" s="1024"/>
      <c r="RPO20" s="1024"/>
      <c r="RPP20" s="1024"/>
      <c r="RPQ20" s="1024"/>
      <c r="RPR20" s="1024"/>
      <c r="RPS20" s="1024"/>
      <c r="RPT20" s="1024"/>
      <c r="RPU20" s="1024"/>
      <c r="RPV20" s="1024"/>
      <c r="RPW20" s="1024"/>
      <c r="RPX20" s="1024"/>
      <c r="RPY20" s="1024"/>
      <c r="RPZ20" s="1024"/>
      <c r="RQA20" s="1024"/>
      <c r="RQB20" s="1024"/>
      <c r="RQC20" s="1024"/>
      <c r="RQD20" s="1024"/>
      <c r="RQE20" s="1024"/>
      <c r="RQF20" s="1024"/>
      <c r="RQG20" s="1024"/>
      <c r="RQH20" s="1024"/>
      <c r="RQI20" s="1024"/>
      <c r="RQJ20" s="1024"/>
      <c r="RQK20" s="1024"/>
      <c r="RQL20" s="1024"/>
      <c r="RQM20" s="1024"/>
      <c r="RQN20" s="1024"/>
      <c r="RQO20" s="1024"/>
      <c r="RQP20" s="1024"/>
      <c r="RQQ20" s="1024"/>
      <c r="RQR20" s="1024"/>
      <c r="RQS20" s="1024"/>
      <c r="RQT20" s="1024"/>
      <c r="RQU20" s="1024"/>
      <c r="RQV20" s="1024"/>
      <c r="RQW20" s="1024"/>
      <c r="RQX20" s="1024"/>
      <c r="RQY20" s="1024"/>
      <c r="RQZ20" s="1024"/>
      <c r="RRA20" s="1024"/>
      <c r="RRB20" s="1024"/>
      <c r="RRC20" s="1024"/>
      <c r="RRD20" s="1024"/>
      <c r="RRE20" s="1024"/>
      <c r="RRF20" s="1024"/>
      <c r="RRG20" s="1024"/>
      <c r="RRH20" s="1024"/>
      <c r="RRI20" s="1024"/>
      <c r="RRJ20" s="1024"/>
      <c r="RRK20" s="1024"/>
      <c r="RRL20" s="1024"/>
      <c r="RRM20" s="1024"/>
      <c r="RRN20" s="1024"/>
      <c r="RRO20" s="1024"/>
      <c r="RRP20" s="1024"/>
      <c r="RRQ20" s="1024"/>
      <c r="RRR20" s="1024"/>
      <c r="RRS20" s="1024"/>
      <c r="RRT20" s="1024"/>
      <c r="RRU20" s="1024"/>
      <c r="RRV20" s="1024"/>
      <c r="RRW20" s="1024"/>
      <c r="RRX20" s="1024"/>
      <c r="RRY20" s="1024"/>
      <c r="RRZ20" s="1024"/>
      <c r="RSA20" s="1024"/>
      <c r="RSB20" s="1024"/>
      <c r="RSC20" s="1024"/>
      <c r="RSD20" s="1024"/>
      <c r="RSE20" s="1024"/>
      <c r="RSF20" s="1024"/>
      <c r="RSG20" s="1024"/>
      <c r="RSH20" s="1024"/>
      <c r="RSI20" s="1024"/>
      <c r="RSJ20" s="1024"/>
      <c r="RSK20" s="1024"/>
      <c r="RSL20" s="1024"/>
      <c r="RSM20" s="1024"/>
      <c r="RSN20" s="1024"/>
      <c r="RSO20" s="1024"/>
      <c r="RSP20" s="1024"/>
      <c r="RSQ20" s="1024"/>
      <c r="RSR20" s="1024"/>
      <c r="RSS20" s="1024"/>
      <c r="RST20" s="1024"/>
      <c r="RSU20" s="1024"/>
      <c r="RSV20" s="1024"/>
      <c r="RSW20" s="1024"/>
      <c r="RSX20" s="1024"/>
      <c r="RSY20" s="1024"/>
      <c r="RSZ20" s="1024"/>
      <c r="RTA20" s="1024"/>
      <c r="RTB20" s="1024"/>
      <c r="RTC20" s="1024"/>
      <c r="RTD20" s="1024"/>
      <c r="RTE20" s="1024"/>
      <c r="RTF20" s="1024"/>
      <c r="RTG20" s="1024"/>
      <c r="RTH20" s="1024"/>
      <c r="RTI20" s="1024"/>
      <c r="RTJ20" s="1024"/>
      <c r="RTK20" s="1024"/>
      <c r="RTL20" s="1024"/>
      <c r="RTM20" s="1024"/>
      <c r="RTN20" s="1024"/>
      <c r="RTO20" s="1024"/>
      <c r="RTP20" s="1024"/>
      <c r="RTQ20" s="1024"/>
      <c r="RTR20" s="1024"/>
      <c r="RTS20" s="1024"/>
      <c r="RTT20" s="1024"/>
      <c r="RTU20" s="1024"/>
      <c r="RTV20" s="1024"/>
      <c r="RTW20" s="1024"/>
      <c r="RTX20" s="1024"/>
      <c r="RTY20" s="1024"/>
      <c r="RTZ20" s="1024"/>
      <c r="RUA20" s="1024"/>
      <c r="RUB20" s="1024"/>
      <c r="RUC20" s="1024"/>
      <c r="RUD20" s="1024"/>
      <c r="RUE20" s="1024"/>
      <c r="RUF20" s="1024"/>
      <c r="RUG20" s="1024"/>
      <c r="RUH20" s="1024"/>
      <c r="RUI20" s="1024"/>
      <c r="RUJ20" s="1024"/>
      <c r="RUK20" s="1024"/>
      <c r="RUL20" s="1024"/>
      <c r="RUM20" s="1024"/>
      <c r="RUN20" s="1024"/>
      <c r="RUO20" s="1024"/>
      <c r="RUP20" s="1024"/>
      <c r="RUQ20" s="1024"/>
      <c r="RUR20" s="1024"/>
      <c r="RUS20" s="1024"/>
      <c r="RUT20" s="1024"/>
      <c r="RUU20" s="1024"/>
      <c r="RUV20" s="1024"/>
      <c r="RUW20" s="1024"/>
      <c r="RUX20" s="1024"/>
      <c r="RUY20" s="1024"/>
      <c r="RUZ20" s="1024"/>
      <c r="RVA20" s="1024"/>
      <c r="RVB20" s="1024"/>
      <c r="RVC20" s="1024"/>
      <c r="RVD20" s="1024"/>
      <c r="RVE20" s="1024"/>
      <c r="RVF20" s="1024"/>
      <c r="RVG20" s="1024"/>
      <c r="RVH20" s="1024"/>
      <c r="RVI20" s="1024"/>
      <c r="RVJ20" s="1024"/>
      <c r="RVK20" s="1024"/>
      <c r="RVL20" s="1024"/>
      <c r="RVM20" s="1024"/>
      <c r="RVN20" s="1024"/>
      <c r="RVO20" s="1024"/>
      <c r="RVP20" s="1024"/>
      <c r="RVQ20" s="1024"/>
      <c r="RVR20" s="1024"/>
      <c r="RVS20" s="1024"/>
      <c r="RVT20" s="1024"/>
      <c r="RVU20" s="1024"/>
      <c r="RVV20" s="1024"/>
      <c r="RVW20" s="1024"/>
      <c r="RVX20" s="1024"/>
      <c r="RVY20" s="1024"/>
      <c r="RVZ20" s="1024"/>
      <c r="RWA20" s="1024"/>
      <c r="RWB20" s="1024"/>
      <c r="RWC20" s="1024"/>
      <c r="RWD20" s="1024"/>
      <c r="RWE20" s="1024"/>
      <c r="RWF20" s="1024"/>
      <c r="RWG20" s="1024"/>
      <c r="RWH20" s="1024"/>
      <c r="RWI20" s="1024"/>
      <c r="RWJ20" s="1024"/>
      <c r="RWK20" s="1024"/>
      <c r="RWL20" s="1024"/>
      <c r="RWM20" s="1024"/>
      <c r="RWN20" s="1024"/>
      <c r="RWO20" s="1024"/>
      <c r="RWP20" s="1024"/>
      <c r="RWQ20" s="1024"/>
      <c r="RWR20" s="1024"/>
      <c r="RWS20" s="1024"/>
      <c r="RWT20" s="1024"/>
      <c r="RWU20" s="1024"/>
      <c r="RWV20" s="1024"/>
      <c r="RWW20" s="1024"/>
      <c r="RWX20" s="1024"/>
      <c r="RWY20" s="1024"/>
      <c r="RWZ20" s="1024"/>
      <c r="RXA20" s="1024"/>
      <c r="RXB20" s="1024"/>
      <c r="RXC20" s="1024"/>
      <c r="RXD20" s="1024"/>
      <c r="RXE20" s="1024"/>
      <c r="RXF20" s="1024"/>
      <c r="RXG20" s="1024"/>
      <c r="RXH20" s="1024"/>
      <c r="RXI20" s="1024"/>
      <c r="RXJ20" s="1024"/>
      <c r="RXK20" s="1024"/>
      <c r="RXL20" s="1024"/>
      <c r="RXM20" s="1024"/>
      <c r="RXN20" s="1024"/>
      <c r="RXO20" s="1024"/>
      <c r="RXP20" s="1024"/>
      <c r="RXQ20" s="1024"/>
      <c r="RXR20" s="1024"/>
      <c r="RXS20" s="1024"/>
      <c r="RXT20" s="1024"/>
      <c r="RXU20" s="1024"/>
      <c r="RXV20" s="1024"/>
      <c r="RXW20" s="1024"/>
      <c r="RXX20" s="1024"/>
      <c r="RXY20" s="1024"/>
      <c r="RXZ20" s="1024"/>
      <c r="RYA20" s="1024"/>
      <c r="RYB20" s="1024"/>
      <c r="RYC20" s="1024"/>
      <c r="RYD20" s="1024"/>
      <c r="RYE20" s="1024"/>
      <c r="RYF20" s="1024"/>
      <c r="RYG20" s="1024"/>
      <c r="RYH20" s="1024"/>
      <c r="RYI20" s="1024"/>
      <c r="RYJ20" s="1024"/>
      <c r="RYK20" s="1024"/>
      <c r="RYL20" s="1024"/>
      <c r="RYM20" s="1024"/>
      <c r="RYN20" s="1024"/>
      <c r="RYO20" s="1024"/>
      <c r="RYP20" s="1024"/>
      <c r="RYQ20" s="1024"/>
      <c r="RYR20" s="1024"/>
      <c r="RYS20" s="1024"/>
      <c r="RYT20" s="1024"/>
      <c r="RYU20" s="1024"/>
      <c r="RYV20" s="1024"/>
      <c r="RYW20" s="1024"/>
      <c r="RYX20" s="1024"/>
      <c r="RYY20" s="1024"/>
      <c r="RYZ20" s="1024"/>
      <c r="RZA20" s="1024"/>
      <c r="RZB20" s="1024"/>
      <c r="RZC20" s="1024"/>
      <c r="RZD20" s="1024"/>
      <c r="RZE20" s="1024"/>
      <c r="RZF20" s="1024"/>
      <c r="RZG20" s="1024"/>
      <c r="RZH20" s="1024"/>
      <c r="RZI20" s="1024"/>
      <c r="RZJ20" s="1024"/>
      <c r="RZK20" s="1024"/>
      <c r="RZL20" s="1024"/>
      <c r="RZM20" s="1024"/>
      <c r="RZN20" s="1024"/>
      <c r="RZO20" s="1024"/>
      <c r="RZP20" s="1024"/>
      <c r="RZQ20" s="1024"/>
      <c r="RZR20" s="1024"/>
      <c r="RZS20" s="1024"/>
      <c r="RZT20" s="1024"/>
      <c r="RZU20" s="1024"/>
      <c r="RZV20" s="1024"/>
      <c r="RZW20" s="1024"/>
      <c r="RZX20" s="1024"/>
      <c r="RZY20" s="1024"/>
      <c r="RZZ20" s="1024"/>
      <c r="SAA20" s="1024"/>
      <c r="SAB20" s="1024"/>
      <c r="SAC20" s="1024"/>
      <c r="SAD20" s="1024"/>
      <c r="SAE20" s="1024"/>
      <c r="SAF20" s="1024"/>
      <c r="SAG20" s="1024"/>
      <c r="SAH20" s="1024"/>
      <c r="SAI20" s="1024"/>
      <c r="SAJ20" s="1024"/>
      <c r="SAK20" s="1024"/>
      <c r="SAL20" s="1024"/>
      <c r="SAM20" s="1024"/>
      <c r="SAN20" s="1024"/>
      <c r="SAO20" s="1024"/>
      <c r="SAP20" s="1024"/>
      <c r="SAQ20" s="1024"/>
      <c r="SAR20" s="1024"/>
      <c r="SAS20" s="1024"/>
      <c r="SAT20" s="1024"/>
      <c r="SAU20" s="1024"/>
      <c r="SAV20" s="1024"/>
      <c r="SAW20" s="1024"/>
      <c r="SAX20" s="1024"/>
      <c r="SAY20" s="1024"/>
      <c r="SAZ20" s="1024"/>
      <c r="SBA20" s="1024"/>
      <c r="SBB20" s="1024"/>
      <c r="SBC20" s="1024"/>
      <c r="SBD20" s="1024"/>
      <c r="SBE20" s="1024"/>
      <c r="SBF20" s="1024"/>
      <c r="SBG20" s="1024"/>
      <c r="SBH20" s="1024"/>
      <c r="SBI20" s="1024"/>
      <c r="SBJ20" s="1024"/>
      <c r="SBK20" s="1024"/>
      <c r="SBL20" s="1024"/>
      <c r="SBM20" s="1024"/>
      <c r="SBN20" s="1024"/>
      <c r="SBO20" s="1024"/>
      <c r="SBP20" s="1024"/>
      <c r="SBQ20" s="1024"/>
      <c r="SBR20" s="1024"/>
      <c r="SBS20" s="1024"/>
      <c r="SBT20" s="1024"/>
      <c r="SBU20" s="1024"/>
      <c r="SBV20" s="1024"/>
      <c r="SBW20" s="1024"/>
      <c r="SBX20" s="1024"/>
      <c r="SBY20" s="1024"/>
      <c r="SBZ20" s="1024"/>
      <c r="SCA20" s="1024"/>
      <c r="SCB20" s="1024"/>
      <c r="SCC20" s="1024"/>
      <c r="SCD20" s="1024"/>
      <c r="SCE20" s="1024"/>
      <c r="SCF20" s="1024"/>
      <c r="SCG20" s="1024"/>
      <c r="SCH20" s="1024"/>
      <c r="SCI20" s="1024"/>
      <c r="SCJ20" s="1024"/>
      <c r="SCK20" s="1024"/>
      <c r="SCL20" s="1024"/>
      <c r="SCM20" s="1024"/>
      <c r="SCN20" s="1024"/>
      <c r="SCO20" s="1024"/>
      <c r="SCP20" s="1024"/>
      <c r="SCQ20" s="1024"/>
      <c r="SCR20" s="1024"/>
      <c r="SCS20" s="1024"/>
      <c r="SCT20" s="1024"/>
      <c r="SCU20" s="1024"/>
      <c r="SCV20" s="1024"/>
      <c r="SCW20" s="1024"/>
      <c r="SCX20" s="1024"/>
      <c r="SCY20" s="1024"/>
      <c r="SCZ20" s="1024"/>
      <c r="SDA20" s="1024"/>
      <c r="SDB20" s="1024"/>
      <c r="SDC20" s="1024"/>
      <c r="SDD20" s="1024"/>
      <c r="SDE20" s="1024"/>
      <c r="SDF20" s="1024"/>
      <c r="SDG20" s="1024"/>
      <c r="SDH20" s="1024"/>
      <c r="SDI20" s="1024"/>
      <c r="SDJ20" s="1024"/>
      <c r="SDK20" s="1024"/>
      <c r="SDL20" s="1024"/>
      <c r="SDM20" s="1024"/>
      <c r="SDN20" s="1024"/>
      <c r="SDO20" s="1024"/>
      <c r="SDP20" s="1024"/>
      <c r="SDQ20" s="1024"/>
      <c r="SDR20" s="1024"/>
      <c r="SDS20" s="1024"/>
      <c r="SDT20" s="1024"/>
      <c r="SDU20" s="1024"/>
      <c r="SDV20" s="1024"/>
      <c r="SDW20" s="1024"/>
      <c r="SDX20" s="1024"/>
      <c r="SDY20" s="1024"/>
      <c r="SDZ20" s="1024"/>
      <c r="SEA20" s="1024"/>
      <c r="SEB20" s="1024"/>
      <c r="SEC20" s="1024"/>
      <c r="SED20" s="1024"/>
      <c r="SEE20" s="1024"/>
      <c r="SEF20" s="1024"/>
      <c r="SEG20" s="1024"/>
      <c r="SEH20" s="1024"/>
      <c r="SEI20" s="1024"/>
      <c r="SEJ20" s="1024"/>
      <c r="SEK20" s="1024"/>
      <c r="SEL20" s="1024"/>
      <c r="SEM20" s="1024"/>
      <c r="SEN20" s="1024"/>
      <c r="SEO20" s="1024"/>
      <c r="SEP20" s="1024"/>
      <c r="SEQ20" s="1024"/>
      <c r="SER20" s="1024"/>
      <c r="SES20" s="1024"/>
      <c r="SET20" s="1024"/>
      <c r="SEU20" s="1024"/>
      <c r="SEV20" s="1024"/>
      <c r="SEW20" s="1024"/>
      <c r="SEX20" s="1024"/>
      <c r="SEY20" s="1024"/>
      <c r="SEZ20" s="1024"/>
      <c r="SFA20" s="1024"/>
      <c r="SFB20" s="1024"/>
      <c r="SFC20" s="1024"/>
      <c r="SFD20" s="1024"/>
      <c r="SFE20" s="1024"/>
      <c r="SFF20" s="1024"/>
      <c r="SFG20" s="1024"/>
      <c r="SFH20" s="1024"/>
      <c r="SFI20" s="1024"/>
      <c r="SFJ20" s="1024"/>
      <c r="SFK20" s="1024"/>
      <c r="SFL20" s="1024"/>
      <c r="SFM20" s="1024"/>
      <c r="SFN20" s="1024"/>
      <c r="SFO20" s="1024"/>
      <c r="SFP20" s="1024"/>
      <c r="SFQ20" s="1024"/>
      <c r="SFR20" s="1024"/>
      <c r="SFS20" s="1024"/>
      <c r="SFT20" s="1024"/>
      <c r="SFU20" s="1024"/>
      <c r="SFV20" s="1024"/>
      <c r="SFW20" s="1024"/>
      <c r="SFX20" s="1024"/>
      <c r="SFY20" s="1024"/>
      <c r="SFZ20" s="1024"/>
      <c r="SGA20" s="1024"/>
      <c r="SGB20" s="1024"/>
      <c r="SGC20" s="1024"/>
      <c r="SGD20" s="1024"/>
      <c r="SGE20" s="1024"/>
      <c r="SGF20" s="1024"/>
      <c r="SGG20" s="1024"/>
      <c r="SGH20" s="1024"/>
      <c r="SGI20" s="1024"/>
      <c r="SGJ20" s="1024"/>
      <c r="SGK20" s="1024"/>
      <c r="SGL20" s="1024"/>
      <c r="SGM20" s="1024"/>
      <c r="SGN20" s="1024"/>
      <c r="SGO20" s="1024"/>
      <c r="SGP20" s="1024"/>
      <c r="SGQ20" s="1024"/>
      <c r="SGR20" s="1024"/>
      <c r="SGS20" s="1024"/>
      <c r="SGT20" s="1024"/>
      <c r="SGU20" s="1024"/>
      <c r="SGV20" s="1024"/>
      <c r="SGW20" s="1024"/>
      <c r="SGX20" s="1024"/>
      <c r="SGY20" s="1024"/>
      <c r="SGZ20" s="1024"/>
      <c r="SHA20" s="1024"/>
      <c r="SHB20" s="1024"/>
      <c r="SHC20" s="1024"/>
      <c r="SHD20" s="1024"/>
      <c r="SHE20" s="1024"/>
      <c r="SHF20" s="1024"/>
      <c r="SHG20" s="1024"/>
      <c r="SHH20" s="1024"/>
      <c r="SHI20" s="1024"/>
      <c r="SHJ20" s="1024"/>
      <c r="SHK20" s="1024"/>
      <c r="SHL20" s="1024"/>
      <c r="SHM20" s="1024"/>
      <c r="SHN20" s="1024"/>
      <c r="SHO20" s="1024"/>
      <c r="SHP20" s="1024"/>
      <c r="SHQ20" s="1024"/>
      <c r="SHR20" s="1024"/>
      <c r="SHS20" s="1024"/>
      <c r="SHT20" s="1024"/>
      <c r="SHU20" s="1024"/>
      <c r="SHV20" s="1024"/>
      <c r="SHW20" s="1024"/>
      <c r="SHX20" s="1024"/>
      <c r="SHY20" s="1024"/>
      <c r="SHZ20" s="1024"/>
      <c r="SIA20" s="1024"/>
      <c r="SIB20" s="1024"/>
      <c r="SIC20" s="1024"/>
      <c r="SID20" s="1024"/>
      <c r="SIE20" s="1024"/>
      <c r="SIF20" s="1024"/>
      <c r="SIG20" s="1024"/>
      <c r="SIH20" s="1024"/>
      <c r="SII20" s="1024"/>
      <c r="SIJ20" s="1024"/>
      <c r="SIK20" s="1024"/>
      <c r="SIL20" s="1024"/>
      <c r="SIM20" s="1024"/>
      <c r="SIN20" s="1024"/>
      <c r="SIO20" s="1024"/>
      <c r="SIP20" s="1024"/>
      <c r="SIQ20" s="1024"/>
      <c r="SIR20" s="1024"/>
      <c r="SIS20" s="1024"/>
      <c r="SIT20" s="1024"/>
      <c r="SIU20" s="1024"/>
      <c r="SIV20" s="1024"/>
      <c r="SIW20" s="1024"/>
      <c r="SIX20" s="1024"/>
      <c r="SIY20" s="1024"/>
      <c r="SIZ20" s="1024"/>
      <c r="SJA20" s="1024"/>
      <c r="SJB20" s="1024"/>
      <c r="SJC20" s="1024"/>
      <c r="SJD20" s="1024"/>
      <c r="SJE20" s="1024"/>
      <c r="SJF20" s="1024"/>
      <c r="SJG20" s="1024"/>
      <c r="SJH20" s="1024"/>
      <c r="SJI20" s="1024"/>
      <c r="SJJ20" s="1024"/>
      <c r="SJK20" s="1024"/>
      <c r="SJL20" s="1024"/>
      <c r="SJM20" s="1024"/>
      <c r="SJN20" s="1024"/>
      <c r="SJO20" s="1024"/>
      <c r="SJP20" s="1024"/>
      <c r="SJQ20" s="1024"/>
      <c r="SJR20" s="1024"/>
      <c r="SJS20" s="1024"/>
      <c r="SJT20" s="1024"/>
      <c r="SJU20" s="1024"/>
      <c r="SJV20" s="1024"/>
      <c r="SJW20" s="1024"/>
      <c r="SJX20" s="1024"/>
      <c r="SJY20" s="1024"/>
      <c r="SJZ20" s="1024"/>
      <c r="SKA20" s="1024"/>
      <c r="SKB20" s="1024"/>
      <c r="SKC20" s="1024"/>
      <c r="SKD20" s="1024"/>
      <c r="SKE20" s="1024"/>
      <c r="SKF20" s="1024"/>
      <c r="SKG20" s="1024"/>
      <c r="SKH20" s="1024"/>
      <c r="SKI20" s="1024"/>
      <c r="SKJ20" s="1024"/>
      <c r="SKK20" s="1024"/>
      <c r="SKL20" s="1024"/>
      <c r="SKM20" s="1024"/>
      <c r="SKN20" s="1024"/>
      <c r="SKO20" s="1024"/>
      <c r="SKP20" s="1024"/>
      <c r="SKQ20" s="1024"/>
      <c r="SKR20" s="1024"/>
      <c r="SKS20" s="1024"/>
      <c r="SKT20" s="1024"/>
      <c r="SKU20" s="1024"/>
      <c r="SKV20" s="1024"/>
      <c r="SKW20" s="1024"/>
      <c r="SKX20" s="1024"/>
      <c r="SKY20" s="1024"/>
      <c r="SKZ20" s="1024"/>
      <c r="SLA20" s="1024"/>
      <c r="SLB20" s="1024"/>
      <c r="SLC20" s="1024"/>
      <c r="SLD20" s="1024"/>
      <c r="SLE20" s="1024"/>
      <c r="SLF20" s="1024"/>
      <c r="SLG20" s="1024"/>
      <c r="SLH20" s="1024"/>
      <c r="SLI20" s="1024"/>
      <c r="SLJ20" s="1024"/>
      <c r="SLK20" s="1024"/>
      <c r="SLL20" s="1024"/>
      <c r="SLM20" s="1024"/>
      <c r="SLN20" s="1024"/>
      <c r="SLO20" s="1024"/>
      <c r="SLP20" s="1024"/>
      <c r="SLQ20" s="1024"/>
      <c r="SLR20" s="1024"/>
      <c r="SLS20" s="1024"/>
      <c r="SLT20" s="1024"/>
      <c r="SLU20" s="1024"/>
      <c r="SLV20" s="1024"/>
      <c r="SLW20" s="1024"/>
      <c r="SLX20" s="1024"/>
      <c r="SLY20" s="1024"/>
      <c r="SLZ20" s="1024"/>
      <c r="SMA20" s="1024"/>
      <c r="SMB20" s="1024"/>
      <c r="SMC20" s="1024"/>
      <c r="SMD20" s="1024"/>
      <c r="SME20" s="1024"/>
      <c r="SMF20" s="1024"/>
      <c r="SMG20" s="1024"/>
      <c r="SMH20" s="1024"/>
      <c r="SMI20" s="1024"/>
      <c r="SMJ20" s="1024"/>
      <c r="SMK20" s="1024"/>
      <c r="SML20" s="1024"/>
      <c r="SMM20" s="1024"/>
      <c r="SMN20" s="1024"/>
      <c r="SMO20" s="1024"/>
      <c r="SMP20" s="1024"/>
      <c r="SMQ20" s="1024"/>
      <c r="SMR20" s="1024"/>
      <c r="SMS20" s="1024"/>
      <c r="SMT20" s="1024"/>
      <c r="SMU20" s="1024"/>
      <c r="SMV20" s="1024"/>
      <c r="SMW20" s="1024"/>
      <c r="SMX20" s="1024"/>
      <c r="SMY20" s="1024"/>
      <c r="SMZ20" s="1024"/>
      <c r="SNA20" s="1024"/>
      <c r="SNB20" s="1024"/>
      <c r="SNC20" s="1024"/>
      <c r="SND20" s="1024"/>
      <c r="SNE20" s="1024"/>
      <c r="SNF20" s="1024"/>
      <c r="SNG20" s="1024"/>
      <c r="SNH20" s="1024"/>
      <c r="SNI20" s="1024"/>
      <c r="SNJ20" s="1024"/>
      <c r="SNK20" s="1024"/>
      <c r="SNL20" s="1024"/>
      <c r="SNM20" s="1024"/>
      <c r="SNN20" s="1024"/>
      <c r="SNO20" s="1024"/>
      <c r="SNP20" s="1024"/>
      <c r="SNQ20" s="1024"/>
      <c r="SNR20" s="1024"/>
      <c r="SNS20" s="1024"/>
      <c r="SNT20" s="1024"/>
      <c r="SNU20" s="1024"/>
      <c r="SNV20" s="1024"/>
      <c r="SNW20" s="1024"/>
      <c r="SNX20" s="1024"/>
      <c r="SNY20" s="1024"/>
      <c r="SNZ20" s="1024"/>
      <c r="SOA20" s="1024"/>
      <c r="SOB20" s="1024"/>
      <c r="SOC20" s="1024"/>
      <c r="SOD20" s="1024"/>
      <c r="SOE20" s="1024"/>
      <c r="SOF20" s="1024"/>
      <c r="SOG20" s="1024"/>
      <c r="SOH20" s="1024"/>
      <c r="SOI20" s="1024"/>
      <c r="SOJ20" s="1024"/>
      <c r="SOK20" s="1024"/>
      <c r="SOL20" s="1024"/>
      <c r="SOM20" s="1024"/>
      <c r="SON20" s="1024"/>
      <c r="SOO20" s="1024"/>
      <c r="SOP20" s="1024"/>
      <c r="SOQ20" s="1024"/>
      <c r="SOR20" s="1024"/>
      <c r="SOS20" s="1024"/>
      <c r="SOT20" s="1024"/>
      <c r="SOU20" s="1024"/>
      <c r="SOV20" s="1024"/>
      <c r="SOW20" s="1024"/>
      <c r="SOX20" s="1024"/>
      <c r="SOY20" s="1024"/>
      <c r="SOZ20" s="1024"/>
      <c r="SPA20" s="1024"/>
      <c r="SPB20" s="1024"/>
      <c r="SPC20" s="1024"/>
      <c r="SPD20" s="1024"/>
      <c r="SPE20" s="1024"/>
      <c r="SPF20" s="1024"/>
      <c r="SPG20" s="1024"/>
      <c r="SPH20" s="1024"/>
      <c r="SPI20" s="1024"/>
      <c r="SPJ20" s="1024"/>
      <c r="SPK20" s="1024"/>
      <c r="SPL20" s="1024"/>
      <c r="SPM20" s="1024"/>
      <c r="SPN20" s="1024"/>
      <c r="SPO20" s="1024"/>
      <c r="SPP20" s="1024"/>
      <c r="SPQ20" s="1024"/>
      <c r="SPR20" s="1024"/>
      <c r="SPS20" s="1024"/>
      <c r="SPT20" s="1024"/>
      <c r="SPU20" s="1024"/>
      <c r="SPV20" s="1024"/>
      <c r="SPW20" s="1024"/>
      <c r="SPX20" s="1024"/>
      <c r="SPY20" s="1024"/>
      <c r="SPZ20" s="1024"/>
      <c r="SQA20" s="1024"/>
      <c r="SQB20" s="1024"/>
      <c r="SQC20" s="1024"/>
      <c r="SQD20" s="1024"/>
      <c r="SQE20" s="1024"/>
      <c r="SQF20" s="1024"/>
      <c r="SQG20" s="1024"/>
      <c r="SQH20" s="1024"/>
      <c r="SQI20" s="1024"/>
      <c r="SQJ20" s="1024"/>
      <c r="SQK20" s="1024"/>
      <c r="SQL20" s="1024"/>
      <c r="SQM20" s="1024"/>
      <c r="SQN20" s="1024"/>
      <c r="SQO20" s="1024"/>
      <c r="SQP20" s="1024"/>
      <c r="SQQ20" s="1024"/>
      <c r="SQR20" s="1024"/>
      <c r="SQS20" s="1024"/>
      <c r="SQT20" s="1024"/>
      <c r="SQU20" s="1024"/>
      <c r="SQV20" s="1024"/>
      <c r="SQW20" s="1024"/>
      <c r="SQX20" s="1024"/>
      <c r="SQY20" s="1024"/>
      <c r="SQZ20" s="1024"/>
      <c r="SRA20" s="1024"/>
      <c r="SRB20" s="1024"/>
      <c r="SRC20" s="1024"/>
      <c r="SRD20" s="1024"/>
      <c r="SRE20" s="1024"/>
      <c r="SRF20" s="1024"/>
      <c r="SRG20" s="1024"/>
      <c r="SRH20" s="1024"/>
      <c r="SRI20" s="1024"/>
      <c r="SRJ20" s="1024"/>
      <c r="SRK20" s="1024"/>
      <c r="SRL20" s="1024"/>
      <c r="SRM20" s="1024"/>
      <c r="SRN20" s="1024"/>
      <c r="SRO20" s="1024"/>
      <c r="SRP20" s="1024"/>
      <c r="SRQ20" s="1024"/>
      <c r="SRR20" s="1024"/>
      <c r="SRS20" s="1024"/>
      <c r="SRT20" s="1024"/>
      <c r="SRU20" s="1024"/>
      <c r="SRV20" s="1024"/>
      <c r="SRW20" s="1024"/>
      <c r="SRX20" s="1024"/>
      <c r="SRY20" s="1024"/>
      <c r="SRZ20" s="1024"/>
      <c r="SSA20" s="1024"/>
      <c r="SSB20" s="1024"/>
      <c r="SSC20" s="1024"/>
      <c r="SSD20" s="1024"/>
      <c r="SSE20" s="1024"/>
      <c r="SSF20" s="1024"/>
      <c r="SSG20" s="1024"/>
      <c r="SSH20" s="1024"/>
      <c r="SSI20" s="1024"/>
      <c r="SSJ20" s="1024"/>
      <c r="SSK20" s="1024"/>
      <c r="SSL20" s="1024"/>
      <c r="SSM20" s="1024"/>
      <c r="SSN20" s="1024"/>
      <c r="SSO20" s="1024"/>
      <c r="SSP20" s="1024"/>
      <c r="SSQ20" s="1024"/>
      <c r="SSR20" s="1024"/>
      <c r="SSS20" s="1024"/>
      <c r="SST20" s="1024"/>
      <c r="SSU20" s="1024"/>
      <c r="SSV20" s="1024"/>
      <c r="SSW20" s="1024"/>
      <c r="SSX20" s="1024"/>
      <c r="SSY20" s="1024"/>
      <c r="SSZ20" s="1024"/>
      <c r="STA20" s="1024"/>
      <c r="STB20" s="1024"/>
      <c r="STC20" s="1024"/>
      <c r="STD20" s="1024"/>
      <c r="STE20" s="1024"/>
      <c r="STF20" s="1024"/>
      <c r="STG20" s="1024"/>
      <c r="STH20" s="1024"/>
      <c r="STI20" s="1024"/>
      <c r="STJ20" s="1024"/>
      <c r="STK20" s="1024"/>
      <c r="STL20" s="1024"/>
      <c r="STM20" s="1024"/>
      <c r="STN20" s="1024"/>
      <c r="STO20" s="1024"/>
      <c r="STP20" s="1024"/>
      <c r="STQ20" s="1024"/>
      <c r="STR20" s="1024"/>
      <c r="STS20" s="1024"/>
      <c r="STT20" s="1024"/>
      <c r="STU20" s="1024"/>
      <c r="STV20" s="1024"/>
      <c r="STW20" s="1024"/>
      <c r="STX20" s="1024"/>
      <c r="STY20" s="1024"/>
      <c r="STZ20" s="1024"/>
      <c r="SUA20" s="1024"/>
      <c r="SUB20" s="1024"/>
      <c r="SUC20" s="1024"/>
      <c r="SUD20" s="1024"/>
      <c r="SUE20" s="1024"/>
      <c r="SUF20" s="1024"/>
      <c r="SUG20" s="1024"/>
      <c r="SUH20" s="1024"/>
      <c r="SUI20" s="1024"/>
      <c r="SUJ20" s="1024"/>
      <c r="SUK20" s="1024"/>
      <c r="SUL20" s="1024"/>
      <c r="SUM20" s="1024"/>
      <c r="SUN20" s="1024"/>
      <c r="SUO20" s="1024"/>
      <c r="SUP20" s="1024"/>
      <c r="SUQ20" s="1024"/>
      <c r="SUR20" s="1024"/>
      <c r="SUS20" s="1024"/>
      <c r="SUT20" s="1024"/>
      <c r="SUU20" s="1024"/>
      <c r="SUV20" s="1024"/>
      <c r="SUW20" s="1024"/>
      <c r="SUX20" s="1024"/>
      <c r="SUY20" s="1024"/>
      <c r="SUZ20" s="1024"/>
      <c r="SVA20" s="1024"/>
      <c r="SVB20" s="1024"/>
      <c r="SVC20" s="1024"/>
      <c r="SVD20" s="1024"/>
      <c r="SVE20" s="1024"/>
      <c r="SVF20" s="1024"/>
      <c r="SVG20" s="1024"/>
      <c r="SVH20" s="1024"/>
      <c r="SVI20" s="1024"/>
      <c r="SVJ20" s="1024"/>
      <c r="SVK20" s="1024"/>
      <c r="SVL20" s="1024"/>
      <c r="SVM20" s="1024"/>
      <c r="SVN20" s="1024"/>
      <c r="SVO20" s="1024"/>
      <c r="SVP20" s="1024"/>
      <c r="SVQ20" s="1024"/>
      <c r="SVR20" s="1024"/>
      <c r="SVS20" s="1024"/>
      <c r="SVT20" s="1024"/>
      <c r="SVU20" s="1024"/>
      <c r="SVV20" s="1024"/>
      <c r="SVW20" s="1024"/>
      <c r="SVX20" s="1024"/>
      <c r="SVY20" s="1024"/>
      <c r="SVZ20" s="1024"/>
      <c r="SWA20" s="1024"/>
      <c r="SWB20" s="1024"/>
      <c r="SWC20" s="1024"/>
      <c r="SWD20" s="1024"/>
      <c r="SWE20" s="1024"/>
      <c r="SWF20" s="1024"/>
      <c r="SWG20" s="1024"/>
      <c r="SWH20" s="1024"/>
      <c r="SWI20" s="1024"/>
      <c r="SWJ20" s="1024"/>
      <c r="SWK20" s="1024"/>
      <c r="SWL20" s="1024"/>
      <c r="SWM20" s="1024"/>
      <c r="SWN20" s="1024"/>
      <c r="SWO20" s="1024"/>
      <c r="SWP20" s="1024"/>
      <c r="SWQ20" s="1024"/>
      <c r="SWR20" s="1024"/>
      <c r="SWS20" s="1024"/>
      <c r="SWT20" s="1024"/>
      <c r="SWU20" s="1024"/>
      <c r="SWV20" s="1024"/>
      <c r="SWW20" s="1024"/>
      <c r="SWX20" s="1024"/>
      <c r="SWY20" s="1024"/>
      <c r="SWZ20" s="1024"/>
      <c r="SXA20" s="1024"/>
      <c r="SXB20" s="1024"/>
      <c r="SXC20" s="1024"/>
      <c r="SXD20" s="1024"/>
      <c r="SXE20" s="1024"/>
      <c r="SXF20" s="1024"/>
      <c r="SXG20" s="1024"/>
      <c r="SXH20" s="1024"/>
      <c r="SXI20" s="1024"/>
      <c r="SXJ20" s="1024"/>
      <c r="SXK20" s="1024"/>
      <c r="SXL20" s="1024"/>
      <c r="SXM20" s="1024"/>
      <c r="SXN20" s="1024"/>
      <c r="SXO20" s="1024"/>
      <c r="SXP20" s="1024"/>
      <c r="SXQ20" s="1024"/>
      <c r="SXR20" s="1024"/>
      <c r="SXS20" s="1024"/>
      <c r="SXT20" s="1024"/>
      <c r="SXU20" s="1024"/>
      <c r="SXV20" s="1024"/>
      <c r="SXW20" s="1024"/>
      <c r="SXX20" s="1024"/>
      <c r="SXY20" s="1024"/>
      <c r="SXZ20" s="1024"/>
      <c r="SYA20" s="1024"/>
      <c r="SYB20" s="1024"/>
      <c r="SYC20" s="1024"/>
      <c r="SYD20" s="1024"/>
      <c r="SYE20" s="1024"/>
      <c r="SYF20" s="1024"/>
      <c r="SYG20" s="1024"/>
      <c r="SYH20" s="1024"/>
      <c r="SYI20" s="1024"/>
      <c r="SYJ20" s="1024"/>
      <c r="SYK20" s="1024"/>
      <c r="SYL20" s="1024"/>
      <c r="SYM20" s="1024"/>
      <c r="SYN20" s="1024"/>
      <c r="SYO20" s="1024"/>
      <c r="SYP20" s="1024"/>
      <c r="SYQ20" s="1024"/>
      <c r="SYR20" s="1024"/>
      <c r="SYS20" s="1024"/>
      <c r="SYT20" s="1024"/>
      <c r="SYU20" s="1024"/>
      <c r="SYV20" s="1024"/>
      <c r="SYW20" s="1024"/>
      <c r="SYX20" s="1024"/>
      <c r="SYY20" s="1024"/>
      <c r="SYZ20" s="1024"/>
      <c r="SZA20" s="1024"/>
      <c r="SZB20" s="1024"/>
      <c r="SZC20" s="1024"/>
      <c r="SZD20" s="1024"/>
      <c r="SZE20" s="1024"/>
      <c r="SZF20" s="1024"/>
      <c r="SZG20" s="1024"/>
      <c r="SZH20" s="1024"/>
      <c r="SZI20" s="1024"/>
      <c r="SZJ20" s="1024"/>
      <c r="SZK20" s="1024"/>
      <c r="SZL20" s="1024"/>
      <c r="SZM20" s="1024"/>
      <c r="SZN20" s="1024"/>
      <c r="SZO20" s="1024"/>
      <c r="SZP20" s="1024"/>
      <c r="SZQ20" s="1024"/>
      <c r="SZR20" s="1024"/>
      <c r="SZS20" s="1024"/>
      <c r="SZT20" s="1024"/>
      <c r="SZU20" s="1024"/>
      <c r="SZV20" s="1024"/>
      <c r="SZW20" s="1024"/>
      <c r="SZX20" s="1024"/>
      <c r="SZY20" s="1024"/>
      <c r="SZZ20" s="1024"/>
      <c r="TAA20" s="1024"/>
      <c r="TAB20" s="1024"/>
      <c r="TAC20" s="1024"/>
      <c r="TAD20" s="1024"/>
      <c r="TAE20" s="1024"/>
      <c r="TAF20" s="1024"/>
      <c r="TAG20" s="1024"/>
      <c r="TAH20" s="1024"/>
      <c r="TAI20" s="1024"/>
      <c r="TAJ20" s="1024"/>
      <c r="TAK20" s="1024"/>
      <c r="TAL20" s="1024"/>
      <c r="TAM20" s="1024"/>
      <c r="TAN20" s="1024"/>
      <c r="TAO20" s="1024"/>
      <c r="TAP20" s="1024"/>
      <c r="TAQ20" s="1024"/>
      <c r="TAR20" s="1024"/>
      <c r="TAS20" s="1024"/>
      <c r="TAT20" s="1024"/>
      <c r="TAU20" s="1024"/>
      <c r="TAV20" s="1024"/>
      <c r="TAW20" s="1024"/>
      <c r="TAX20" s="1024"/>
      <c r="TAY20" s="1024"/>
      <c r="TAZ20" s="1024"/>
      <c r="TBA20" s="1024"/>
      <c r="TBB20" s="1024"/>
      <c r="TBC20" s="1024"/>
      <c r="TBD20" s="1024"/>
      <c r="TBE20" s="1024"/>
      <c r="TBF20" s="1024"/>
      <c r="TBG20" s="1024"/>
      <c r="TBH20" s="1024"/>
      <c r="TBI20" s="1024"/>
      <c r="TBJ20" s="1024"/>
      <c r="TBK20" s="1024"/>
      <c r="TBL20" s="1024"/>
      <c r="TBM20" s="1024"/>
      <c r="TBN20" s="1024"/>
      <c r="TBO20" s="1024"/>
      <c r="TBP20" s="1024"/>
      <c r="TBQ20" s="1024"/>
      <c r="TBR20" s="1024"/>
      <c r="TBS20" s="1024"/>
      <c r="TBT20" s="1024"/>
      <c r="TBU20" s="1024"/>
      <c r="TBV20" s="1024"/>
      <c r="TBW20" s="1024"/>
      <c r="TBX20" s="1024"/>
      <c r="TBY20" s="1024"/>
      <c r="TBZ20" s="1024"/>
      <c r="TCA20" s="1024"/>
      <c r="TCB20" s="1024"/>
      <c r="TCC20" s="1024"/>
      <c r="TCD20" s="1024"/>
      <c r="TCE20" s="1024"/>
      <c r="TCF20" s="1024"/>
      <c r="TCG20" s="1024"/>
      <c r="TCH20" s="1024"/>
      <c r="TCI20" s="1024"/>
      <c r="TCJ20" s="1024"/>
      <c r="TCK20" s="1024"/>
      <c r="TCL20" s="1024"/>
      <c r="TCM20" s="1024"/>
      <c r="TCN20" s="1024"/>
      <c r="TCO20" s="1024"/>
      <c r="TCP20" s="1024"/>
      <c r="TCQ20" s="1024"/>
      <c r="TCR20" s="1024"/>
      <c r="TCS20" s="1024"/>
      <c r="TCT20" s="1024"/>
      <c r="TCU20" s="1024"/>
      <c r="TCV20" s="1024"/>
      <c r="TCW20" s="1024"/>
      <c r="TCX20" s="1024"/>
      <c r="TCY20" s="1024"/>
      <c r="TCZ20" s="1024"/>
      <c r="TDA20" s="1024"/>
      <c r="TDB20" s="1024"/>
      <c r="TDC20" s="1024"/>
      <c r="TDD20" s="1024"/>
      <c r="TDE20" s="1024"/>
      <c r="TDF20" s="1024"/>
      <c r="TDG20" s="1024"/>
      <c r="TDH20" s="1024"/>
      <c r="TDI20" s="1024"/>
      <c r="TDJ20" s="1024"/>
      <c r="TDK20" s="1024"/>
      <c r="TDL20" s="1024"/>
      <c r="TDM20" s="1024"/>
      <c r="TDN20" s="1024"/>
      <c r="TDO20" s="1024"/>
      <c r="TDP20" s="1024"/>
      <c r="TDQ20" s="1024"/>
      <c r="TDR20" s="1024"/>
      <c r="TDS20" s="1024"/>
      <c r="TDT20" s="1024"/>
      <c r="TDU20" s="1024"/>
      <c r="TDV20" s="1024"/>
      <c r="TDW20" s="1024"/>
      <c r="TDX20" s="1024"/>
      <c r="TDY20" s="1024"/>
      <c r="TDZ20" s="1024"/>
      <c r="TEA20" s="1024"/>
      <c r="TEB20" s="1024"/>
      <c r="TEC20" s="1024"/>
      <c r="TED20" s="1024"/>
      <c r="TEE20" s="1024"/>
      <c r="TEF20" s="1024"/>
      <c r="TEG20" s="1024"/>
      <c r="TEH20" s="1024"/>
      <c r="TEI20" s="1024"/>
      <c r="TEJ20" s="1024"/>
      <c r="TEK20" s="1024"/>
      <c r="TEL20" s="1024"/>
      <c r="TEM20" s="1024"/>
      <c r="TEN20" s="1024"/>
      <c r="TEO20" s="1024"/>
      <c r="TEP20" s="1024"/>
      <c r="TEQ20" s="1024"/>
      <c r="TER20" s="1024"/>
      <c r="TES20" s="1024"/>
      <c r="TET20" s="1024"/>
      <c r="TEU20" s="1024"/>
      <c r="TEV20" s="1024"/>
      <c r="TEW20" s="1024"/>
      <c r="TEX20" s="1024"/>
      <c r="TEY20" s="1024"/>
      <c r="TEZ20" s="1024"/>
      <c r="TFA20" s="1024"/>
      <c r="TFB20" s="1024"/>
      <c r="TFC20" s="1024"/>
      <c r="TFD20" s="1024"/>
      <c r="TFE20" s="1024"/>
      <c r="TFF20" s="1024"/>
      <c r="TFG20" s="1024"/>
      <c r="TFH20" s="1024"/>
      <c r="TFI20" s="1024"/>
      <c r="TFJ20" s="1024"/>
      <c r="TFK20" s="1024"/>
      <c r="TFL20" s="1024"/>
      <c r="TFM20" s="1024"/>
      <c r="TFN20" s="1024"/>
      <c r="TFO20" s="1024"/>
      <c r="TFP20" s="1024"/>
      <c r="TFQ20" s="1024"/>
      <c r="TFR20" s="1024"/>
      <c r="TFS20" s="1024"/>
      <c r="TFT20" s="1024"/>
      <c r="TFU20" s="1024"/>
      <c r="TFV20" s="1024"/>
      <c r="TFW20" s="1024"/>
      <c r="TFX20" s="1024"/>
      <c r="TFY20" s="1024"/>
      <c r="TFZ20" s="1024"/>
      <c r="TGA20" s="1024"/>
      <c r="TGB20" s="1024"/>
      <c r="TGC20" s="1024"/>
      <c r="TGD20" s="1024"/>
      <c r="TGE20" s="1024"/>
      <c r="TGF20" s="1024"/>
      <c r="TGG20" s="1024"/>
      <c r="TGH20" s="1024"/>
      <c r="TGI20" s="1024"/>
      <c r="TGJ20" s="1024"/>
      <c r="TGK20" s="1024"/>
      <c r="TGL20" s="1024"/>
      <c r="TGM20" s="1024"/>
      <c r="TGN20" s="1024"/>
      <c r="TGO20" s="1024"/>
      <c r="TGP20" s="1024"/>
      <c r="TGQ20" s="1024"/>
      <c r="TGR20" s="1024"/>
      <c r="TGS20" s="1024"/>
      <c r="TGT20" s="1024"/>
      <c r="TGU20" s="1024"/>
      <c r="TGV20" s="1024"/>
      <c r="TGW20" s="1024"/>
      <c r="TGX20" s="1024"/>
      <c r="TGY20" s="1024"/>
      <c r="TGZ20" s="1024"/>
      <c r="THA20" s="1024"/>
      <c r="THB20" s="1024"/>
      <c r="THC20" s="1024"/>
      <c r="THD20" s="1024"/>
      <c r="THE20" s="1024"/>
      <c r="THF20" s="1024"/>
      <c r="THG20" s="1024"/>
      <c r="THH20" s="1024"/>
      <c r="THI20" s="1024"/>
      <c r="THJ20" s="1024"/>
      <c r="THK20" s="1024"/>
      <c r="THL20" s="1024"/>
      <c r="THM20" s="1024"/>
      <c r="THN20" s="1024"/>
      <c r="THO20" s="1024"/>
      <c r="THP20" s="1024"/>
      <c r="THQ20" s="1024"/>
      <c r="THR20" s="1024"/>
      <c r="THS20" s="1024"/>
      <c r="THT20" s="1024"/>
      <c r="THU20" s="1024"/>
      <c r="THV20" s="1024"/>
      <c r="THW20" s="1024"/>
      <c r="THX20" s="1024"/>
      <c r="THY20" s="1024"/>
      <c r="THZ20" s="1024"/>
      <c r="TIA20" s="1024"/>
      <c r="TIB20" s="1024"/>
      <c r="TIC20" s="1024"/>
      <c r="TID20" s="1024"/>
      <c r="TIE20" s="1024"/>
      <c r="TIF20" s="1024"/>
      <c r="TIG20" s="1024"/>
      <c r="TIH20" s="1024"/>
      <c r="TII20" s="1024"/>
      <c r="TIJ20" s="1024"/>
      <c r="TIK20" s="1024"/>
      <c r="TIL20" s="1024"/>
      <c r="TIM20" s="1024"/>
      <c r="TIN20" s="1024"/>
      <c r="TIO20" s="1024"/>
      <c r="TIP20" s="1024"/>
      <c r="TIQ20" s="1024"/>
      <c r="TIR20" s="1024"/>
      <c r="TIS20" s="1024"/>
      <c r="TIT20" s="1024"/>
      <c r="TIU20" s="1024"/>
      <c r="TIV20" s="1024"/>
      <c r="TIW20" s="1024"/>
      <c r="TIX20" s="1024"/>
      <c r="TIY20" s="1024"/>
      <c r="TIZ20" s="1024"/>
      <c r="TJA20" s="1024"/>
      <c r="TJB20" s="1024"/>
      <c r="TJC20" s="1024"/>
      <c r="TJD20" s="1024"/>
      <c r="TJE20" s="1024"/>
      <c r="TJF20" s="1024"/>
      <c r="TJG20" s="1024"/>
      <c r="TJH20" s="1024"/>
      <c r="TJI20" s="1024"/>
      <c r="TJJ20" s="1024"/>
      <c r="TJK20" s="1024"/>
      <c r="TJL20" s="1024"/>
      <c r="TJM20" s="1024"/>
      <c r="TJN20" s="1024"/>
      <c r="TJO20" s="1024"/>
      <c r="TJP20" s="1024"/>
      <c r="TJQ20" s="1024"/>
      <c r="TJR20" s="1024"/>
      <c r="TJS20" s="1024"/>
      <c r="TJT20" s="1024"/>
      <c r="TJU20" s="1024"/>
      <c r="TJV20" s="1024"/>
      <c r="TJW20" s="1024"/>
      <c r="TJX20" s="1024"/>
      <c r="TJY20" s="1024"/>
      <c r="TJZ20" s="1024"/>
      <c r="TKA20" s="1024"/>
      <c r="TKB20" s="1024"/>
      <c r="TKC20" s="1024"/>
      <c r="TKD20" s="1024"/>
      <c r="TKE20" s="1024"/>
      <c r="TKF20" s="1024"/>
      <c r="TKG20" s="1024"/>
      <c r="TKH20" s="1024"/>
      <c r="TKI20" s="1024"/>
      <c r="TKJ20" s="1024"/>
      <c r="TKK20" s="1024"/>
      <c r="TKL20" s="1024"/>
      <c r="TKM20" s="1024"/>
      <c r="TKN20" s="1024"/>
      <c r="TKO20" s="1024"/>
      <c r="TKP20" s="1024"/>
      <c r="TKQ20" s="1024"/>
      <c r="TKR20" s="1024"/>
      <c r="TKS20" s="1024"/>
      <c r="TKT20" s="1024"/>
      <c r="TKU20" s="1024"/>
      <c r="TKV20" s="1024"/>
      <c r="TKW20" s="1024"/>
      <c r="TKX20" s="1024"/>
      <c r="TKY20" s="1024"/>
      <c r="TKZ20" s="1024"/>
      <c r="TLA20" s="1024"/>
      <c r="TLB20" s="1024"/>
      <c r="TLC20" s="1024"/>
      <c r="TLD20" s="1024"/>
      <c r="TLE20" s="1024"/>
      <c r="TLF20" s="1024"/>
      <c r="TLG20" s="1024"/>
      <c r="TLH20" s="1024"/>
      <c r="TLI20" s="1024"/>
      <c r="TLJ20" s="1024"/>
      <c r="TLK20" s="1024"/>
      <c r="TLL20" s="1024"/>
      <c r="TLM20" s="1024"/>
      <c r="TLN20" s="1024"/>
      <c r="TLO20" s="1024"/>
      <c r="TLP20" s="1024"/>
      <c r="TLQ20" s="1024"/>
      <c r="TLR20" s="1024"/>
      <c r="TLS20" s="1024"/>
      <c r="TLT20" s="1024"/>
      <c r="TLU20" s="1024"/>
      <c r="TLV20" s="1024"/>
      <c r="TLW20" s="1024"/>
      <c r="TLX20" s="1024"/>
      <c r="TLY20" s="1024"/>
      <c r="TLZ20" s="1024"/>
      <c r="TMA20" s="1024"/>
      <c r="TMB20" s="1024"/>
      <c r="TMC20" s="1024"/>
      <c r="TMD20" s="1024"/>
      <c r="TME20" s="1024"/>
      <c r="TMF20" s="1024"/>
      <c r="TMG20" s="1024"/>
      <c r="TMH20" s="1024"/>
      <c r="TMI20" s="1024"/>
      <c r="TMJ20" s="1024"/>
      <c r="TMK20" s="1024"/>
      <c r="TML20" s="1024"/>
      <c r="TMM20" s="1024"/>
      <c r="TMN20" s="1024"/>
      <c r="TMO20" s="1024"/>
      <c r="TMP20" s="1024"/>
      <c r="TMQ20" s="1024"/>
      <c r="TMR20" s="1024"/>
      <c r="TMS20" s="1024"/>
      <c r="TMT20" s="1024"/>
      <c r="TMU20" s="1024"/>
      <c r="TMV20" s="1024"/>
      <c r="TMW20" s="1024"/>
      <c r="TMX20" s="1024"/>
      <c r="TMY20" s="1024"/>
      <c r="TMZ20" s="1024"/>
      <c r="TNA20" s="1024"/>
      <c r="TNB20" s="1024"/>
      <c r="TNC20" s="1024"/>
      <c r="TND20" s="1024"/>
      <c r="TNE20" s="1024"/>
      <c r="TNF20" s="1024"/>
      <c r="TNG20" s="1024"/>
      <c r="TNH20" s="1024"/>
      <c r="TNI20" s="1024"/>
      <c r="TNJ20" s="1024"/>
      <c r="TNK20" s="1024"/>
      <c r="TNL20" s="1024"/>
      <c r="TNM20" s="1024"/>
      <c r="TNN20" s="1024"/>
      <c r="TNO20" s="1024"/>
      <c r="TNP20" s="1024"/>
      <c r="TNQ20" s="1024"/>
      <c r="TNR20" s="1024"/>
      <c r="TNS20" s="1024"/>
      <c r="TNT20" s="1024"/>
      <c r="TNU20" s="1024"/>
      <c r="TNV20" s="1024"/>
      <c r="TNW20" s="1024"/>
      <c r="TNX20" s="1024"/>
      <c r="TNY20" s="1024"/>
      <c r="TNZ20" s="1024"/>
      <c r="TOA20" s="1024"/>
      <c r="TOB20" s="1024"/>
      <c r="TOC20" s="1024"/>
      <c r="TOD20" s="1024"/>
      <c r="TOE20" s="1024"/>
      <c r="TOF20" s="1024"/>
      <c r="TOG20" s="1024"/>
      <c r="TOH20" s="1024"/>
      <c r="TOI20" s="1024"/>
      <c r="TOJ20" s="1024"/>
      <c r="TOK20" s="1024"/>
      <c r="TOL20" s="1024"/>
      <c r="TOM20" s="1024"/>
      <c r="TON20" s="1024"/>
      <c r="TOO20" s="1024"/>
      <c r="TOP20" s="1024"/>
      <c r="TOQ20" s="1024"/>
      <c r="TOR20" s="1024"/>
      <c r="TOS20" s="1024"/>
      <c r="TOT20" s="1024"/>
      <c r="TOU20" s="1024"/>
      <c r="TOV20" s="1024"/>
      <c r="TOW20" s="1024"/>
      <c r="TOX20" s="1024"/>
      <c r="TOY20" s="1024"/>
      <c r="TOZ20" s="1024"/>
      <c r="TPA20" s="1024"/>
      <c r="TPB20" s="1024"/>
      <c r="TPC20" s="1024"/>
      <c r="TPD20" s="1024"/>
      <c r="TPE20" s="1024"/>
      <c r="TPF20" s="1024"/>
      <c r="TPG20" s="1024"/>
      <c r="TPH20" s="1024"/>
      <c r="TPI20" s="1024"/>
      <c r="TPJ20" s="1024"/>
      <c r="TPK20" s="1024"/>
      <c r="TPL20" s="1024"/>
      <c r="TPM20" s="1024"/>
      <c r="TPN20" s="1024"/>
      <c r="TPO20" s="1024"/>
      <c r="TPP20" s="1024"/>
      <c r="TPQ20" s="1024"/>
      <c r="TPR20" s="1024"/>
      <c r="TPS20" s="1024"/>
      <c r="TPT20" s="1024"/>
      <c r="TPU20" s="1024"/>
      <c r="TPV20" s="1024"/>
      <c r="TPW20" s="1024"/>
      <c r="TPX20" s="1024"/>
      <c r="TPY20" s="1024"/>
      <c r="TPZ20" s="1024"/>
      <c r="TQA20" s="1024"/>
      <c r="TQB20" s="1024"/>
      <c r="TQC20" s="1024"/>
      <c r="TQD20" s="1024"/>
      <c r="TQE20" s="1024"/>
      <c r="TQF20" s="1024"/>
      <c r="TQG20" s="1024"/>
      <c r="TQH20" s="1024"/>
      <c r="TQI20" s="1024"/>
      <c r="TQJ20" s="1024"/>
      <c r="TQK20" s="1024"/>
      <c r="TQL20" s="1024"/>
      <c r="TQM20" s="1024"/>
      <c r="TQN20" s="1024"/>
      <c r="TQO20" s="1024"/>
      <c r="TQP20" s="1024"/>
      <c r="TQQ20" s="1024"/>
      <c r="TQR20" s="1024"/>
      <c r="TQS20" s="1024"/>
      <c r="TQT20" s="1024"/>
      <c r="TQU20" s="1024"/>
      <c r="TQV20" s="1024"/>
      <c r="TQW20" s="1024"/>
      <c r="TQX20" s="1024"/>
      <c r="TQY20" s="1024"/>
      <c r="TQZ20" s="1024"/>
      <c r="TRA20" s="1024"/>
      <c r="TRB20" s="1024"/>
      <c r="TRC20" s="1024"/>
      <c r="TRD20" s="1024"/>
      <c r="TRE20" s="1024"/>
      <c r="TRF20" s="1024"/>
      <c r="TRG20" s="1024"/>
      <c r="TRH20" s="1024"/>
      <c r="TRI20" s="1024"/>
      <c r="TRJ20" s="1024"/>
      <c r="TRK20" s="1024"/>
      <c r="TRL20" s="1024"/>
      <c r="TRM20" s="1024"/>
      <c r="TRN20" s="1024"/>
      <c r="TRO20" s="1024"/>
      <c r="TRP20" s="1024"/>
      <c r="TRQ20" s="1024"/>
      <c r="TRR20" s="1024"/>
      <c r="TRS20" s="1024"/>
      <c r="TRT20" s="1024"/>
      <c r="TRU20" s="1024"/>
      <c r="TRV20" s="1024"/>
      <c r="TRW20" s="1024"/>
      <c r="TRX20" s="1024"/>
      <c r="TRY20" s="1024"/>
      <c r="TRZ20" s="1024"/>
      <c r="TSA20" s="1024"/>
      <c r="TSB20" s="1024"/>
      <c r="TSC20" s="1024"/>
      <c r="TSD20" s="1024"/>
      <c r="TSE20" s="1024"/>
      <c r="TSF20" s="1024"/>
      <c r="TSG20" s="1024"/>
      <c r="TSH20" s="1024"/>
      <c r="TSI20" s="1024"/>
      <c r="TSJ20" s="1024"/>
      <c r="TSK20" s="1024"/>
      <c r="TSL20" s="1024"/>
      <c r="TSM20" s="1024"/>
      <c r="TSN20" s="1024"/>
      <c r="TSO20" s="1024"/>
      <c r="TSP20" s="1024"/>
      <c r="TSQ20" s="1024"/>
      <c r="TSR20" s="1024"/>
      <c r="TSS20" s="1024"/>
      <c r="TST20" s="1024"/>
      <c r="TSU20" s="1024"/>
      <c r="TSV20" s="1024"/>
      <c r="TSW20" s="1024"/>
      <c r="TSX20" s="1024"/>
      <c r="TSY20" s="1024"/>
      <c r="TSZ20" s="1024"/>
      <c r="TTA20" s="1024"/>
      <c r="TTB20" s="1024"/>
      <c r="TTC20" s="1024"/>
      <c r="TTD20" s="1024"/>
      <c r="TTE20" s="1024"/>
      <c r="TTF20" s="1024"/>
      <c r="TTG20" s="1024"/>
      <c r="TTH20" s="1024"/>
      <c r="TTI20" s="1024"/>
      <c r="TTJ20" s="1024"/>
      <c r="TTK20" s="1024"/>
      <c r="TTL20" s="1024"/>
      <c r="TTM20" s="1024"/>
      <c r="TTN20" s="1024"/>
      <c r="TTO20" s="1024"/>
      <c r="TTP20" s="1024"/>
      <c r="TTQ20" s="1024"/>
      <c r="TTR20" s="1024"/>
      <c r="TTS20" s="1024"/>
      <c r="TTT20" s="1024"/>
      <c r="TTU20" s="1024"/>
      <c r="TTV20" s="1024"/>
      <c r="TTW20" s="1024"/>
      <c r="TTX20" s="1024"/>
      <c r="TTY20" s="1024"/>
      <c r="TTZ20" s="1024"/>
      <c r="TUA20" s="1024"/>
      <c r="TUB20" s="1024"/>
      <c r="TUC20" s="1024"/>
      <c r="TUD20" s="1024"/>
      <c r="TUE20" s="1024"/>
      <c r="TUF20" s="1024"/>
      <c r="TUG20" s="1024"/>
      <c r="TUH20" s="1024"/>
      <c r="TUI20" s="1024"/>
      <c r="TUJ20" s="1024"/>
      <c r="TUK20" s="1024"/>
      <c r="TUL20" s="1024"/>
      <c r="TUM20" s="1024"/>
      <c r="TUN20" s="1024"/>
      <c r="TUO20" s="1024"/>
      <c r="TUP20" s="1024"/>
      <c r="TUQ20" s="1024"/>
      <c r="TUR20" s="1024"/>
      <c r="TUS20" s="1024"/>
      <c r="TUT20" s="1024"/>
      <c r="TUU20" s="1024"/>
      <c r="TUV20" s="1024"/>
      <c r="TUW20" s="1024"/>
      <c r="TUX20" s="1024"/>
      <c r="TUY20" s="1024"/>
      <c r="TUZ20" s="1024"/>
      <c r="TVA20" s="1024"/>
      <c r="TVB20" s="1024"/>
      <c r="TVC20" s="1024"/>
      <c r="TVD20" s="1024"/>
      <c r="TVE20" s="1024"/>
      <c r="TVF20" s="1024"/>
      <c r="TVG20" s="1024"/>
      <c r="TVH20" s="1024"/>
      <c r="TVI20" s="1024"/>
      <c r="TVJ20" s="1024"/>
      <c r="TVK20" s="1024"/>
      <c r="TVL20" s="1024"/>
      <c r="TVM20" s="1024"/>
      <c r="TVN20" s="1024"/>
      <c r="TVO20" s="1024"/>
      <c r="TVP20" s="1024"/>
      <c r="TVQ20" s="1024"/>
      <c r="TVR20" s="1024"/>
      <c r="TVS20" s="1024"/>
      <c r="TVT20" s="1024"/>
      <c r="TVU20" s="1024"/>
      <c r="TVV20" s="1024"/>
      <c r="TVW20" s="1024"/>
      <c r="TVX20" s="1024"/>
      <c r="TVY20" s="1024"/>
      <c r="TVZ20" s="1024"/>
      <c r="TWA20" s="1024"/>
      <c r="TWB20" s="1024"/>
      <c r="TWC20" s="1024"/>
      <c r="TWD20" s="1024"/>
      <c r="TWE20" s="1024"/>
      <c r="TWF20" s="1024"/>
      <c r="TWG20" s="1024"/>
      <c r="TWH20" s="1024"/>
      <c r="TWI20" s="1024"/>
      <c r="TWJ20" s="1024"/>
      <c r="TWK20" s="1024"/>
      <c r="TWL20" s="1024"/>
      <c r="TWM20" s="1024"/>
      <c r="TWN20" s="1024"/>
      <c r="TWO20" s="1024"/>
      <c r="TWP20" s="1024"/>
      <c r="TWQ20" s="1024"/>
      <c r="TWR20" s="1024"/>
      <c r="TWS20" s="1024"/>
      <c r="TWT20" s="1024"/>
      <c r="TWU20" s="1024"/>
      <c r="TWV20" s="1024"/>
      <c r="TWW20" s="1024"/>
      <c r="TWX20" s="1024"/>
      <c r="TWY20" s="1024"/>
      <c r="TWZ20" s="1024"/>
      <c r="TXA20" s="1024"/>
      <c r="TXB20" s="1024"/>
      <c r="TXC20" s="1024"/>
      <c r="TXD20" s="1024"/>
      <c r="TXE20" s="1024"/>
      <c r="TXF20" s="1024"/>
      <c r="TXG20" s="1024"/>
      <c r="TXH20" s="1024"/>
      <c r="TXI20" s="1024"/>
      <c r="TXJ20" s="1024"/>
      <c r="TXK20" s="1024"/>
      <c r="TXL20" s="1024"/>
      <c r="TXM20" s="1024"/>
      <c r="TXN20" s="1024"/>
      <c r="TXO20" s="1024"/>
      <c r="TXP20" s="1024"/>
      <c r="TXQ20" s="1024"/>
      <c r="TXR20" s="1024"/>
      <c r="TXS20" s="1024"/>
      <c r="TXT20" s="1024"/>
      <c r="TXU20" s="1024"/>
      <c r="TXV20" s="1024"/>
      <c r="TXW20" s="1024"/>
      <c r="TXX20" s="1024"/>
      <c r="TXY20" s="1024"/>
      <c r="TXZ20" s="1024"/>
      <c r="TYA20" s="1024"/>
      <c r="TYB20" s="1024"/>
      <c r="TYC20" s="1024"/>
      <c r="TYD20" s="1024"/>
      <c r="TYE20" s="1024"/>
      <c r="TYF20" s="1024"/>
      <c r="TYG20" s="1024"/>
      <c r="TYH20" s="1024"/>
      <c r="TYI20" s="1024"/>
      <c r="TYJ20" s="1024"/>
      <c r="TYK20" s="1024"/>
      <c r="TYL20" s="1024"/>
      <c r="TYM20" s="1024"/>
      <c r="TYN20" s="1024"/>
      <c r="TYO20" s="1024"/>
      <c r="TYP20" s="1024"/>
      <c r="TYQ20" s="1024"/>
      <c r="TYR20" s="1024"/>
      <c r="TYS20" s="1024"/>
      <c r="TYT20" s="1024"/>
      <c r="TYU20" s="1024"/>
      <c r="TYV20" s="1024"/>
      <c r="TYW20" s="1024"/>
      <c r="TYX20" s="1024"/>
      <c r="TYY20" s="1024"/>
      <c r="TYZ20" s="1024"/>
      <c r="TZA20" s="1024"/>
      <c r="TZB20" s="1024"/>
      <c r="TZC20" s="1024"/>
      <c r="TZD20" s="1024"/>
      <c r="TZE20" s="1024"/>
      <c r="TZF20" s="1024"/>
      <c r="TZG20" s="1024"/>
      <c r="TZH20" s="1024"/>
      <c r="TZI20" s="1024"/>
      <c r="TZJ20" s="1024"/>
      <c r="TZK20" s="1024"/>
      <c r="TZL20" s="1024"/>
      <c r="TZM20" s="1024"/>
      <c r="TZN20" s="1024"/>
      <c r="TZO20" s="1024"/>
      <c r="TZP20" s="1024"/>
      <c r="TZQ20" s="1024"/>
      <c r="TZR20" s="1024"/>
      <c r="TZS20" s="1024"/>
      <c r="TZT20" s="1024"/>
      <c r="TZU20" s="1024"/>
      <c r="TZV20" s="1024"/>
      <c r="TZW20" s="1024"/>
      <c r="TZX20" s="1024"/>
      <c r="TZY20" s="1024"/>
      <c r="TZZ20" s="1024"/>
      <c r="UAA20" s="1024"/>
      <c r="UAB20" s="1024"/>
      <c r="UAC20" s="1024"/>
      <c r="UAD20" s="1024"/>
      <c r="UAE20" s="1024"/>
      <c r="UAF20" s="1024"/>
      <c r="UAG20" s="1024"/>
      <c r="UAH20" s="1024"/>
      <c r="UAI20" s="1024"/>
      <c r="UAJ20" s="1024"/>
      <c r="UAK20" s="1024"/>
      <c r="UAL20" s="1024"/>
      <c r="UAM20" s="1024"/>
      <c r="UAN20" s="1024"/>
      <c r="UAO20" s="1024"/>
      <c r="UAP20" s="1024"/>
      <c r="UAQ20" s="1024"/>
      <c r="UAR20" s="1024"/>
      <c r="UAS20" s="1024"/>
      <c r="UAT20" s="1024"/>
      <c r="UAU20" s="1024"/>
      <c r="UAV20" s="1024"/>
      <c r="UAW20" s="1024"/>
      <c r="UAX20" s="1024"/>
      <c r="UAY20" s="1024"/>
      <c r="UAZ20" s="1024"/>
      <c r="UBA20" s="1024"/>
      <c r="UBB20" s="1024"/>
      <c r="UBC20" s="1024"/>
      <c r="UBD20" s="1024"/>
      <c r="UBE20" s="1024"/>
      <c r="UBF20" s="1024"/>
      <c r="UBG20" s="1024"/>
      <c r="UBH20" s="1024"/>
      <c r="UBI20" s="1024"/>
      <c r="UBJ20" s="1024"/>
      <c r="UBK20" s="1024"/>
      <c r="UBL20" s="1024"/>
      <c r="UBM20" s="1024"/>
      <c r="UBN20" s="1024"/>
      <c r="UBO20" s="1024"/>
      <c r="UBP20" s="1024"/>
      <c r="UBQ20" s="1024"/>
      <c r="UBR20" s="1024"/>
      <c r="UBS20" s="1024"/>
      <c r="UBT20" s="1024"/>
      <c r="UBU20" s="1024"/>
      <c r="UBV20" s="1024"/>
      <c r="UBW20" s="1024"/>
      <c r="UBX20" s="1024"/>
      <c r="UBY20" s="1024"/>
      <c r="UBZ20" s="1024"/>
      <c r="UCA20" s="1024"/>
      <c r="UCB20" s="1024"/>
      <c r="UCC20" s="1024"/>
      <c r="UCD20" s="1024"/>
      <c r="UCE20" s="1024"/>
      <c r="UCF20" s="1024"/>
      <c r="UCG20" s="1024"/>
      <c r="UCH20" s="1024"/>
      <c r="UCI20" s="1024"/>
      <c r="UCJ20" s="1024"/>
      <c r="UCK20" s="1024"/>
      <c r="UCL20" s="1024"/>
      <c r="UCM20" s="1024"/>
      <c r="UCN20" s="1024"/>
      <c r="UCO20" s="1024"/>
      <c r="UCP20" s="1024"/>
      <c r="UCQ20" s="1024"/>
      <c r="UCR20" s="1024"/>
      <c r="UCS20" s="1024"/>
      <c r="UCT20" s="1024"/>
      <c r="UCU20" s="1024"/>
      <c r="UCV20" s="1024"/>
      <c r="UCW20" s="1024"/>
      <c r="UCX20" s="1024"/>
      <c r="UCY20" s="1024"/>
      <c r="UCZ20" s="1024"/>
      <c r="UDA20" s="1024"/>
      <c r="UDB20" s="1024"/>
      <c r="UDC20" s="1024"/>
      <c r="UDD20" s="1024"/>
      <c r="UDE20" s="1024"/>
      <c r="UDF20" s="1024"/>
      <c r="UDG20" s="1024"/>
      <c r="UDH20" s="1024"/>
      <c r="UDI20" s="1024"/>
      <c r="UDJ20" s="1024"/>
      <c r="UDK20" s="1024"/>
      <c r="UDL20" s="1024"/>
      <c r="UDM20" s="1024"/>
      <c r="UDN20" s="1024"/>
      <c r="UDO20" s="1024"/>
      <c r="UDP20" s="1024"/>
      <c r="UDQ20" s="1024"/>
      <c r="UDR20" s="1024"/>
      <c r="UDS20" s="1024"/>
      <c r="UDT20" s="1024"/>
      <c r="UDU20" s="1024"/>
      <c r="UDV20" s="1024"/>
      <c r="UDW20" s="1024"/>
      <c r="UDX20" s="1024"/>
      <c r="UDY20" s="1024"/>
      <c r="UDZ20" s="1024"/>
      <c r="UEA20" s="1024"/>
      <c r="UEB20" s="1024"/>
      <c r="UEC20" s="1024"/>
      <c r="UED20" s="1024"/>
      <c r="UEE20" s="1024"/>
      <c r="UEF20" s="1024"/>
      <c r="UEG20" s="1024"/>
      <c r="UEH20" s="1024"/>
      <c r="UEI20" s="1024"/>
      <c r="UEJ20" s="1024"/>
      <c r="UEK20" s="1024"/>
      <c r="UEL20" s="1024"/>
      <c r="UEM20" s="1024"/>
      <c r="UEN20" s="1024"/>
      <c r="UEO20" s="1024"/>
      <c r="UEP20" s="1024"/>
      <c r="UEQ20" s="1024"/>
      <c r="UER20" s="1024"/>
      <c r="UES20" s="1024"/>
      <c r="UET20" s="1024"/>
      <c r="UEU20" s="1024"/>
      <c r="UEV20" s="1024"/>
      <c r="UEW20" s="1024"/>
      <c r="UEX20" s="1024"/>
      <c r="UEY20" s="1024"/>
      <c r="UEZ20" s="1024"/>
      <c r="UFA20" s="1024"/>
      <c r="UFB20" s="1024"/>
      <c r="UFC20" s="1024"/>
      <c r="UFD20" s="1024"/>
      <c r="UFE20" s="1024"/>
      <c r="UFF20" s="1024"/>
      <c r="UFG20" s="1024"/>
      <c r="UFH20" s="1024"/>
      <c r="UFI20" s="1024"/>
      <c r="UFJ20" s="1024"/>
      <c r="UFK20" s="1024"/>
      <c r="UFL20" s="1024"/>
      <c r="UFM20" s="1024"/>
      <c r="UFN20" s="1024"/>
      <c r="UFO20" s="1024"/>
      <c r="UFP20" s="1024"/>
      <c r="UFQ20" s="1024"/>
      <c r="UFR20" s="1024"/>
      <c r="UFS20" s="1024"/>
      <c r="UFT20" s="1024"/>
      <c r="UFU20" s="1024"/>
      <c r="UFV20" s="1024"/>
      <c r="UFW20" s="1024"/>
      <c r="UFX20" s="1024"/>
      <c r="UFY20" s="1024"/>
      <c r="UFZ20" s="1024"/>
      <c r="UGA20" s="1024"/>
      <c r="UGB20" s="1024"/>
      <c r="UGC20" s="1024"/>
      <c r="UGD20" s="1024"/>
      <c r="UGE20" s="1024"/>
      <c r="UGF20" s="1024"/>
      <c r="UGG20" s="1024"/>
      <c r="UGH20" s="1024"/>
      <c r="UGI20" s="1024"/>
      <c r="UGJ20" s="1024"/>
      <c r="UGK20" s="1024"/>
      <c r="UGL20" s="1024"/>
      <c r="UGM20" s="1024"/>
      <c r="UGN20" s="1024"/>
      <c r="UGO20" s="1024"/>
      <c r="UGP20" s="1024"/>
      <c r="UGQ20" s="1024"/>
      <c r="UGR20" s="1024"/>
      <c r="UGS20" s="1024"/>
      <c r="UGT20" s="1024"/>
      <c r="UGU20" s="1024"/>
      <c r="UGV20" s="1024"/>
      <c r="UGW20" s="1024"/>
      <c r="UGX20" s="1024"/>
      <c r="UGY20" s="1024"/>
      <c r="UGZ20" s="1024"/>
      <c r="UHA20" s="1024"/>
      <c r="UHB20" s="1024"/>
      <c r="UHC20" s="1024"/>
      <c r="UHD20" s="1024"/>
      <c r="UHE20" s="1024"/>
      <c r="UHF20" s="1024"/>
      <c r="UHG20" s="1024"/>
      <c r="UHH20" s="1024"/>
      <c r="UHI20" s="1024"/>
      <c r="UHJ20" s="1024"/>
      <c r="UHK20" s="1024"/>
      <c r="UHL20" s="1024"/>
      <c r="UHM20" s="1024"/>
      <c r="UHN20" s="1024"/>
      <c r="UHO20" s="1024"/>
      <c r="UHP20" s="1024"/>
      <c r="UHQ20" s="1024"/>
      <c r="UHR20" s="1024"/>
      <c r="UHS20" s="1024"/>
      <c r="UHT20" s="1024"/>
      <c r="UHU20" s="1024"/>
      <c r="UHV20" s="1024"/>
      <c r="UHW20" s="1024"/>
      <c r="UHX20" s="1024"/>
      <c r="UHY20" s="1024"/>
      <c r="UHZ20" s="1024"/>
      <c r="UIA20" s="1024"/>
      <c r="UIB20" s="1024"/>
      <c r="UIC20" s="1024"/>
      <c r="UID20" s="1024"/>
      <c r="UIE20" s="1024"/>
      <c r="UIF20" s="1024"/>
      <c r="UIG20" s="1024"/>
      <c r="UIH20" s="1024"/>
      <c r="UII20" s="1024"/>
      <c r="UIJ20" s="1024"/>
      <c r="UIK20" s="1024"/>
      <c r="UIL20" s="1024"/>
      <c r="UIM20" s="1024"/>
      <c r="UIN20" s="1024"/>
      <c r="UIO20" s="1024"/>
      <c r="UIP20" s="1024"/>
      <c r="UIQ20" s="1024"/>
      <c r="UIR20" s="1024"/>
      <c r="UIS20" s="1024"/>
      <c r="UIT20" s="1024"/>
      <c r="UIU20" s="1024"/>
      <c r="UIV20" s="1024"/>
      <c r="UIW20" s="1024"/>
      <c r="UIX20" s="1024"/>
      <c r="UIY20" s="1024"/>
      <c r="UIZ20" s="1024"/>
      <c r="UJA20" s="1024"/>
      <c r="UJB20" s="1024"/>
      <c r="UJC20" s="1024"/>
      <c r="UJD20" s="1024"/>
      <c r="UJE20" s="1024"/>
      <c r="UJF20" s="1024"/>
      <c r="UJG20" s="1024"/>
      <c r="UJH20" s="1024"/>
      <c r="UJI20" s="1024"/>
      <c r="UJJ20" s="1024"/>
      <c r="UJK20" s="1024"/>
      <c r="UJL20" s="1024"/>
      <c r="UJM20" s="1024"/>
      <c r="UJN20" s="1024"/>
      <c r="UJO20" s="1024"/>
      <c r="UJP20" s="1024"/>
      <c r="UJQ20" s="1024"/>
      <c r="UJR20" s="1024"/>
      <c r="UJS20" s="1024"/>
      <c r="UJT20" s="1024"/>
      <c r="UJU20" s="1024"/>
      <c r="UJV20" s="1024"/>
      <c r="UJW20" s="1024"/>
      <c r="UJX20" s="1024"/>
      <c r="UJY20" s="1024"/>
      <c r="UJZ20" s="1024"/>
      <c r="UKA20" s="1024"/>
      <c r="UKB20" s="1024"/>
      <c r="UKC20" s="1024"/>
      <c r="UKD20" s="1024"/>
      <c r="UKE20" s="1024"/>
      <c r="UKF20" s="1024"/>
      <c r="UKG20" s="1024"/>
      <c r="UKH20" s="1024"/>
      <c r="UKI20" s="1024"/>
      <c r="UKJ20" s="1024"/>
      <c r="UKK20" s="1024"/>
      <c r="UKL20" s="1024"/>
      <c r="UKM20" s="1024"/>
      <c r="UKN20" s="1024"/>
      <c r="UKO20" s="1024"/>
      <c r="UKP20" s="1024"/>
      <c r="UKQ20" s="1024"/>
      <c r="UKR20" s="1024"/>
      <c r="UKS20" s="1024"/>
      <c r="UKT20" s="1024"/>
      <c r="UKU20" s="1024"/>
      <c r="UKV20" s="1024"/>
      <c r="UKW20" s="1024"/>
      <c r="UKX20" s="1024"/>
      <c r="UKY20" s="1024"/>
      <c r="UKZ20" s="1024"/>
      <c r="ULA20" s="1024"/>
      <c r="ULB20" s="1024"/>
      <c r="ULC20" s="1024"/>
      <c r="ULD20" s="1024"/>
      <c r="ULE20" s="1024"/>
      <c r="ULF20" s="1024"/>
      <c r="ULG20" s="1024"/>
      <c r="ULH20" s="1024"/>
      <c r="ULI20" s="1024"/>
      <c r="ULJ20" s="1024"/>
      <c r="ULK20" s="1024"/>
      <c r="ULL20" s="1024"/>
      <c r="ULM20" s="1024"/>
      <c r="ULN20" s="1024"/>
      <c r="ULO20" s="1024"/>
      <c r="ULP20" s="1024"/>
      <c r="ULQ20" s="1024"/>
      <c r="ULR20" s="1024"/>
      <c r="ULS20" s="1024"/>
      <c r="ULT20" s="1024"/>
      <c r="ULU20" s="1024"/>
      <c r="ULV20" s="1024"/>
      <c r="ULW20" s="1024"/>
      <c r="ULX20" s="1024"/>
      <c r="ULY20" s="1024"/>
      <c r="ULZ20" s="1024"/>
      <c r="UMA20" s="1024"/>
      <c r="UMB20" s="1024"/>
      <c r="UMC20" s="1024"/>
      <c r="UMD20" s="1024"/>
      <c r="UME20" s="1024"/>
      <c r="UMF20" s="1024"/>
      <c r="UMG20" s="1024"/>
      <c r="UMH20" s="1024"/>
      <c r="UMI20" s="1024"/>
      <c r="UMJ20" s="1024"/>
      <c r="UMK20" s="1024"/>
      <c r="UML20" s="1024"/>
      <c r="UMM20" s="1024"/>
      <c r="UMN20" s="1024"/>
      <c r="UMO20" s="1024"/>
      <c r="UMP20" s="1024"/>
      <c r="UMQ20" s="1024"/>
      <c r="UMR20" s="1024"/>
      <c r="UMS20" s="1024"/>
      <c r="UMT20" s="1024"/>
      <c r="UMU20" s="1024"/>
      <c r="UMV20" s="1024"/>
      <c r="UMW20" s="1024"/>
      <c r="UMX20" s="1024"/>
      <c r="UMY20" s="1024"/>
      <c r="UMZ20" s="1024"/>
      <c r="UNA20" s="1024"/>
      <c r="UNB20" s="1024"/>
      <c r="UNC20" s="1024"/>
      <c r="UND20" s="1024"/>
      <c r="UNE20" s="1024"/>
      <c r="UNF20" s="1024"/>
      <c r="UNG20" s="1024"/>
      <c r="UNH20" s="1024"/>
      <c r="UNI20" s="1024"/>
      <c r="UNJ20" s="1024"/>
      <c r="UNK20" s="1024"/>
      <c r="UNL20" s="1024"/>
      <c r="UNM20" s="1024"/>
      <c r="UNN20" s="1024"/>
      <c r="UNO20" s="1024"/>
      <c r="UNP20" s="1024"/>
      <c r="UNQ20" s="1024"/>
      <c r="UNR20" s="1024"/>
      <c r="UNS20" s="1024"/>
      <c r="UNT20" s="1024"/>
      <c r="UNU20" s="1024"/>
      <c r="UNV20" s="1024"/>
      <c r="UNW20" s="1024"/>
      <c r="UNX20" s="1024"/>
      <c r="UNY20" s="1024"/>
      <c r="UNZ20" s="1024"/>
      <c r="UOA20" s="1024"/>
      <c r="UOB20" s="1024"/>
      <c r="UOC20" s="1024"/>
      <c r="UOD20" s="1024"/>
      <c r="UOE20" s="1024"/>
      <c r="UOF20" s="1024"/>
      <c r="UOG20" s="1024"/>
      <c r="UOH20" s="1024"/>
      <c r="UOI20" s="1024"/>
      <c r="UOJ20" s="1024"/>
      <c r="UOK20" s="1024"/>
      <c r="UOL20" s="1024"/>
      <c r="UOM20" s="1024"/>
      <c r="UON20" s="1024"/>
      <c r="UOO20" s="1024"/>
      <c r="UOP20" s="1024"/>
      <c r="UOQ20" s="1024"/>
      <c r="UOR20" s="1024"/>
      <c r="UOS20" s="1024"/>
      <c r="UOT20" s="1024"/>
      <c r="UOU20" s="1024"/>
      <c r="UOV20" s="1024"/>
      <c r="UOW20" s="1024"/>
      <c r="UOX20" s="1024"/>
      <c r="UOY20" s="1024"/>
      <c r="UOZ20" s="1024"/>
      <c r="UPA20" s="1024"/>
      <c r="UPB20" s="1024"/>
      <c r="UPC20" s="1024"/>
      <c r="UPD20" s="1024"/>
      <c r="UPE20" s="1024"/>
      <c r="UPF20" s="1024"/>
      <c r="UPG20" s="1024"/>
      <c r="UPH20" s="1024"/>
      <c r="UPI20" s="1024"/>
      <c r="UPJ20" s="1024"/>
      <c r="UPK20" s="1024"/>
      <c r="UPL20" s="1024"/>
      <c r="UPM20" s="1024"/>
      <c r="UPN20" s="1024"/>
      <c r="UPO20" s="1024"/>
      <c r="UPP20" s="1024"/>
      <c r="UPQ20" s="1024"/>
      <c r="UPR20" s="1024"/>
      <c r="UPS20" s="1024"/>
      <c r="UPT20" s="1024"/>
      <c r="UPU20" s="1024"/>
      <c r="UPV20" s="1024"/>
      <c r="UPW20" s="1024"/>
      <c r="UPX20" s="1024"/>
      <c r="UPY20" s="1024"/>
      <c r="UPZ20" s="1024"/>
      <c r="UQA20" s="1024"/>
      <c r="UQB20" s="1024"/>
      <c r="UQC20" s="1024"/>
      <c r="UQD20" s="1024"/>
      <c r="UQE20" s="1024"/>
      <c r="UQF20" s="1024"/>
      <c r="UQG20" s="1024"/>
      <c r="UQH20" s="1024"/>
      <c r="UQI20" s="1024"/>
      <c r="UQJ20" s="1024"/>
      <c r="UQK20" s="1024"/>
      <c r="UQL20" s="1024"/>
      <c r="UQM20" s="1024"/>
      <c r="UQN20" s="1024"/>
      <c r="UQO20" s="1024"/>
      <c r="UQP20" s="1024"/>
      <c r="UQQ20" s="1024"/>
      <c r="UQR20" s="1024"/>
      <c r="UQS20" s="1024"/>
      <c r="UQT20" s="1024"/>
      <c r="UQU20" s="1024"/>
      <c r="UQV20" s="1024"/>
      <c r="UQW20" s="1024"/>
      <c r="UQX20" s="1024"/>
      <c r="UQY20" s="1024"/>
      <c r="UQZ20" s="1024"/>
      <c r="URA20" s="1024"/>
      <c r="URB20" s="1024"/>
      <c r="URC20" s="1024"/>
      <c r="URD20" s="1024"/>
      <c r="URE20" s="1024"/>
      <c r="URF20" s="1024"/>
      <c r="URG20" s="1024"/>
      <c r="URH20" s="1024"/>
      <c r="URI20" s="1024"/>
      <c r="URJ20" s="1024"/>
      <c r="URK20" s="1024"/>
      <c r="URL20" s="1024"/>
      <c r="URM20" s="1024"/>
      <c r="URN20" s="1024"/>
      <c r="URO20" s="1024"/>
      <c r="URP20" s="1024"/>
      <c r="URQ20" s="1024"/>
      <c r="URR20" s="1024"/>
      <c r="URS20" s="1024"/>
      <c r="URT20" s="1024"/>
      <c r="URU20" s="1024"/>
      <c r="URV20" s="1024"/>
      <c r="URW20" s="1024"/>
      <c r="URX20" s="1024"/>
      <c r="URY20" s="1024"/>
      <c r="URZ20" s="1024"/>
      <c r="USA20" s="1024"/>
      <c r="USB20" s="1024"/>
      <c r="USC20" s="1024"/>
      <c r="USD20" s="1024"/>
      <c r="USE20" s="1024"/>
      <c r="USF20" s="1024"/>
      <c r="USG20" s="1024"/>
      <c r="USH20" s="1024"/>
      <c r="USI20" s="1024"/>
      <c r="USJ20" s="1024"/>
      <c r="USK20" s="1024"/>
      <c r="USL20" s="1024"/>
      <c r="USM20" s="1024"/>
      <c r="USN20" s="1024"/>
      <c r="USO20" s="1024"/>
      <c r="USP20" s="1024"/>
      <c r="USQ20" s="1024"/>
      <c r="USR20" s="1024"/>
      <c r="USS20" s="1024"/>
      <c r="UST20" s="1024"/>
      <c r="USU20" s="1024"/>
      <c r="USV20" s="1024"/>
      <c r="USW20" s="1024"/>
      <c r="USX20" s="1024"/>
      <c r="USY20" s="1024"/>
      <c r="USZ20" s="1024"/>
      <c r="UTA20" s="1024"/>
      <c r="UTB20" s="1024"/>
      <c r="UTC20" s="1024"/>
      <c r="UTD20" s="1024"/>
      <c r="UTE20" s="1024"/>
      <c r="UTF20" s="1024"/>
      <c r="UTG20" s="1024"/>
      <c r="UTH20" s="1024"/>
      <c r="UTI20" s="1024"/>
      <c r="UTJ20" s="1024"/>
      <c r="UTK20" s="1024"/>
      <c r="UTL20" s="1024"/>
      <c r="UTM20" s="1024"/>
      <c r="UTN20" s="1024"/>
      <c r="UTO20" s="1024"/>
      <c r="UTP20" s="1024"/>
      <c r="UTQ20" s="1024"/>
      <c r="UTR20" s="1024"/>
      <c r="UTS20" s="1024"/>
      <c r="UTT20" s="1024"/>
      <c r="UTU20" s="1024"/>
      <c r="UTV20" s="1024"/>
      <c r="UTW20" s="1024"/>
      <c r="UTX20" s="1024"/>
      <c r="UTY20" s="1024"/>
      <c r="UTZ20" s="1024"/>
      <c r="UUA20" s="1024"/>
      <c r="UUB20" s="1024"/>
      <c r="UUC20" s="1024"/>
      <c r="UUD20" s="1024"/>
      <c r="UUE20" s="1024"/>
      <c r="UUF20" s="1024"/>
      <c r="UUG20" s="1024"/>
      <c r="UUH20" s="1024"/>
      <c r="UUI20" s="1024"/>
      <c r="UUJ20" s="1024"/>
      <c r="UUK20" s="1024"/>
      <c r="UUL20" s="1024"/>
      <c r="UUM20" s="1024"/>
      <c r="UUN20" s="1024"/>
      <c r="UUO20" s="1024"/>
      <c r="UUP20" s="1024"/>
      <c r="UUQ20" s="1024"/>
      <c r="UUR20" s="1024"/>
      <c r="UUS20" s="1024"/>
      <c r="UUT20" s="1024"/>
      <c r="UUU20" s="1024"/>
      <c r="UUV20" s="1024"/>
      <c r="UUW20" s="1024"/>
      <c r="UUX20" s="1024"/>
      <c r="UUY20" s="1024"/>
      <c r="UUZ20" s="1024"/>
      <c r="UVA20" s="1024"/>
      <c r="UVB20" s="1024"/>
      <c r="UVC20" s="1024"/>
      <c r="UVD20" s="1024"/>
      <c r="UVE20" s="1024"/>
      <c r="UVF20" s="1024"/>
      <c r="UVG20" s="1024"/>
      <c r="UVH20" s="1024"/>
      <c r="UVI20" s="1024"/>
      <c r="UVJ20" s="1024"/>
      <c r="UVK20" s="1024"/>
      <c r="UVL20" s="1024"/>
      <c r="UVM20" s="1024"/>
      <c r="UVN20" s="1024"/>
      <c r="UVO20" s="1024"/>
      <c r="UVP20" s="1024"/>
      <c r="UVQ20" s="1024"/>
      <c r="UVR20" s="1024"/>
      <c r="UVS20" s="1024"/>
      <c r="UVT20" s="1024"/>
      <c r="UVU20" s="1024"/>
      <c r="UVV20" s="1024"/>
      <c r="UVW20" s="1024"/>
      <c r="UVX20" s="1024"/>
      <c r="UVY20" s="1024"/>
      <c r="UVZ20" s="1024"/>
      <c r="UWA20" s="1024"/>
      <c r="UWB20" s="1024"/>
      <c r="UWC20" s="1024"/>
      <c r="UWD20" s="1024"/>
      <c r="UWE20" s="1024"/>
      <c r="UWF20" s="1024"/>
      <c r="UWG20" s="1024"/>
      <c r="UWH20" s="1024"/>
      <c r="UWI20" s="1024"/>
      <c r="UWJ20" s="1024"/>
      <c r="UWK20" s="1024"/>
      <c r="UWL20" s="1024"/>
      <c r="UWM20" s="1024"/>
      <c r="UWN20" s="1024"/>
      <c r="UWO20" s="1024"/>
      <c r="UWP20" s="1024"/>
      <c r="UWQ20" s="1024"/>
      <c r="UWR20" s="1024"/>
      <c r="UWS20" s="1024"/>
      <c r="UWT20" s="1024"/>
      <c r="UWU20" s="1024"/>
      <c r="UWV20" s="1024"/>
      <c r="UWW20" s="1024"/>
      <c r="UWX20" s="1024"/>
      <c r="UWY20" s="1024"/>
      <c r="UWZ20" s="1024"/>
      <c r="UXA20" s="1024"/>
      <c r="UXB20" s="1024"/>
      <c r="UXC20" s="1024"/>
      <c r="UXD20" s="1024"/>
      <c r="UXE20" s="1024"/>
      <c r="UXF20" s="1024"/>
      <c r="UXG20" s="1024"/>
      <c r="UXH20" s="1024"/>
      <c r="UXI20" s="1024"/>
      <c r="UXJ20" s="1024"/>
      <c r="UXK20" s="1024"/>
      <c r="UXL20" s="1024"/>
      <c r="UXM20" s="1024"/>
      <c r="UXN20" s="1024"/>
      <c r="UXO20" s="1024"/>
      <c r="UXP20" s="1024"/>
      <c r="UXQ20" s="1024"/>
      <c r="UXR20" s="1024"/>
      <c r="UXS20" s="1024"/>
      <c r="UXT20" s="1024"/>
      <c r="UXU20" s="1024"/>
      <c r="UXV20" s="1024"/>
      <c r="UXW20" s="1024"/>
      <c r="UXX20" s="1024"/>
      <c r="UXY20" s="1024"/>
      <c r="UXZ20" s="1024"/>
      <c r="UYA20" s="1024"/>
      <c r="UYB20" s="1024"/>
      <c r="UYC20" s="1024"/>
      <c r="UYD20" s="1024"/>
      <c r="UYE20" s="1024"/>
      <c r="UYF20" s="1024"/>
      <c r="UYG20" s="1024"/>
      <c r="UYH20" s="1024"/>
      <c r="UYI20" s="1024"/>
      <c r="UYJ20" s="1024"/>
      <c r="UYK20" s="1024"/>
      <c r="UYL20" s="1024"/>
      <c r="UYM20" s="1024"/>
      <c r="UYN20" s="1024"/>
      <c r="UYO20" s="1024"/>
      <c r="UYP20" s="1024"/>
      <c r="UYQ20" s="1024"/>
      <c r="UYR20" s="1024"/>
      <c r="UYS20" s="1024"/>
      <c r="UYT20" s="1024"/>
      <c r="UYU20" s="1024"/>
      <c r="UYV20" s="1024"/>
      <c r="UYW20" s="1024"/>
      <c r="UYX20" s="1024"/>
      <c r="UYY20" s="1024"/>
      <c r="UYZ20" s="1024"/>
      <c r="UZA20" s="1024"/>
      <c r="UZB20" s="1024"/>
      <c r="UZC20" s="1024"/>
      <c r="UZD20" s="1024"/>
      <c r="UZE20" s="1024"/>
      <c r="UZF20" s="1024"/>
      <c r="UZG20" s="1024"/>
      <c r="UZH20" s="1024"/>
      <c r="UZI20" s="1024"/>
      <c r="UZJ20" s="1024"/>
      <c r="UZK20" s="1024"/>
      <c r="UZL20" s="1024"/>
      <c r="UZM20" s="1024"/>
      <c r="UZN20" s="1024"/>
      <c r="UZO20" s="1024"/>
      <c r="UZP20" s="1024"/>
      <c r="UZQ20" s="1024"/>
      <c r="UZR20" s="1024"/>
      <c r="UZS20" s="1024"/>
      <c r="UZT20" s="1024"/>
      <c r="UZU20" s="1024"/>
      <c r="UZV20" s="1024"/>
      <c r="UZW20" s="1024"/>
      <c r="UZX20" s="1024"/>
      <c r="UZY20" s="1024"/>
      <c r="UZZ20" s="1024"/>
      <c r="VAA20" s="1024"/>
      <c r="VAB20" s="1024"/>
      <c r="VAC20" s="1024"/>
      <c r="VAD20" s="1024"/>
      <c r="VAE20" s="1024"/>
      <c r="VAF20" s="1024"/>
      <c r="VAG20" s="1024"/>
      <c r="VAH20" s="1024"/>
      <c r="VAI20" s="1024"/>
      <c r="VAJ20" s="1024"/>
      <c r="VAK20" s="1024"/>
      <c r="VAL20" s="1024"/>
      <c r="VAM20" s="1024"/>
      <c r="VAN20" s="1024"/>
      <c r="VAO20" s="1024"/>
      <c r="VAP20" s="1024"/>
      <c r="VAQ20" s="1024"/>
      <c r="VAR20" s="1024"/>
      <c r="VAS20" s="1024"/>
      <c r="VAT20" s="1024"/>
      <c r="VAU20" s="1024"/>
      <c r="VAV20" s="1024"/>
      <c r="VAW20" s="1024"/>
      <c r="VAX20" s="1024"/>
      <c r="VAY20" s="1024"/>
      <c r="VAZ20" s="1024"/>
      <c r="VBA20" s="1024"/>
      <c r="VBB20" s="1024"/>
      <c r="VBC20" s="1024"/>
      <c r="VBD20" s="1024"/>
      <c r="VBE20" s="1024"/>
      <c r="VBF20" s="1024"/>
      <c r="VBG20" s="1024"/>
      <c r="VBH20" s="1024"/>
      <c r="VBI20" s="1024"/>
      <c r="VBJ20" s="1024"/>
      <c r="VBK20" s="1024"/>
      <c r="VBL20" s="1024"/>
      <c r="VBM20" s="1024"/>
      <c r="VBN20" s="1024"/>
      <c r="VBO20" s="1024"/>
      <c r="VBP20" s="1024"/>
      <c r="VBQ20" s="1024"/>
      <c r="VBR20" s="1024"/>
      <c r="VBS20" s="1024"/>
      <c r="VBT20" s="1024"/>
      <c r="VBU20" s="1024"/>
      <c r="VBV20" s="1024"/>
      <c r="VBW20" s="1024"/>
      <c r="VBX20" s="1024"/>
      <c r="VBY20" s="1024"/>
      <c r="VBZ20" s="1024"/>
      <c r="VCA20" s="1024"/>
      <c r="VCB20" s="1024"/>
      <c r="VCC20" s="1024"/>
      <c r="VCD20" s="1024"/>
      <c r="VCE20" s="1024"/>
      <c r="VCF20" s="1024"/>
      <c r="VCG20" s="1024"/>
      <c r="VCH20" s="1024"/>
      <c r="VCI20" s="1024"/>
      <c r="VCJ20" s="1024"/>
      <c r="VCK20" s="1024"/>
      <c r="VCL20" s="1024"/>
      <c r="VCM20" s="1024"/>
      <c r="VCN20" s="1024"/>
      <c r="VCO20" s="1024"/>
      <c r="VCP20" s="1024"/>
      <c r="VCQ20" s="1024"/>
      <c r="VCR20" s="1024"/>
      <c r="VCS20" s="1024"/>
      <c r="VCT20" s="1024"/>
      <c r="VCU20" s="1024"/>
      <c r="VCV20" s="1024"/>
      <c r="VCW20" s="1024"/>
      <c r="VCX20" s="1024"/>
      <c r="VCY20" s="1024"/>
      <c r="VCZ20" s="1024"/>
      <c r="VDA20" s="1024"/>
      <c r="VDB20" s="1024"/>
      <c r="VDC20" s="1024"/>
      <c r="VDD20" s="1024"/>
      <c r="VDE20" s="1024"/>
      <c r="VDF20" s="1024"/>
      <c r="VDG20" s="1024"/>
      <c r="VDH20" s="1024"/>
      <c r="VDI20" s="1024"/>
      <c r="VDJ20" s="1024"/>
      <c r="VDK20" s="1024"/>
      <c r="VDL20" s="1024"/>
      <c r="VDM20" s="1024"/>
      <c r="VDN20" s="1024"/>
      <c r="VDO20" s="1024"/>
      <c r="VDP20" s="1024"/>
      <c r="VDQ20" s="1024"/>
      <c r="VDR20" s="1024"/>
      <c r="VDS20" s="1024"/>
      <c r="VDT20" s="1024"/>
      <c r="VDU20" s="1024"/>
      <c r="VDV20" s="1024"/>
      <c r="VDW20" s="1024"/>
      <c r="VDX20" s="1024"/>
      <c r="VDY20" s="1024"/>
      <c r="VDZ20" s="1024"/>
      <c r="VEA20" s="1024"/>
      <c r="VEB20" s="1024"/>
      <c r="VEC20" s="1024"/>
      <c r="VED20" s="1024"/>
      <c r="VEE20" s="1024"/>
      <c r="VEF20" s="1024"/>
      <c r="VEG20" s="1024"/>
      <c r="VEH20" s="1024"/>
      <c r="VEI20" s="1024"/>
      <c r="VEJ20" s="1024"/>
      <c r="VEK20" s="1024"/>
      <c r="VEL20" s="1024"/>
      <c r="VEM20" s="1024"/>
      <c r="VEN20" s="1024"/>
      <c r="VEO20" s="1024"/>
      <c r="VEP20" s="1024"/>
      <c r="VEQ20" s="1024"/>
      <c r="VER20" s="1024"/>
      <c r="VES20" s="1024"/>
      <c r="VET20" s="1024"/>
      <c r="VEU20" s="1024"/>
      <c r="VEV20" s="1024"/>
      <c r="VEW20" s="1024"/>
      <c r="VEX20" s="1024"/>
      <c r="VEY20" s="1024"/>
      <c r="VEZ20" s="1024"/>
      <c r="VFA20" s="1024"/>
      <c r="VFB20" s="1024"/>
      <c r="VFC20" s="1024"/>
      <c r="VFD20" s="1024"/>
      <c r="VFE20" s="1024"/>
      <c r="VFF20" s="1024"/>
      <c r="VFG20" s="1024"/>
      <c r="VFH20" s="1024"/>
      <c r="VFI20" s="1024"/>
      <c r="VFJ20" s="1024"/>
      <c r="VFK20" s="1024"/>
      <c r="VFL20" s="1024"/>
      <c r="VFM20" s="1024"/>
      <c r="VFN20" s="1024"/>
      <c r="VFO20" s="1024"/>
      <c r="VFP20" s="1024"/>
      <c r="VFQ20" s="1024"/>
      <c r="VFR20" s="1024"/>
      <c r="VFS20" s="1024"/>
      <c r="VFT20" s="1024"/>
      <c r="VFU20" s="1024"/>
      <c r="VFV20" s="1024"/>
      <c r="VFW20" s="1024"/>
      <c r="VFX20" s="1024"/>
      <c r="VFY20" s="1024"/>
      <c r="VFZ20" s="1024"/>
      <c r="VGA20" s="1024"/>
      <c r="VGB20" s="1024"/>
      <c r="VGC20" s="1024"/>
      <c r="VGD20" s="1024"/>
      <c r="VGE20" s="1024"/>
      <c r="VGF20" s="1024"/>
      <c r="VGG20" s="1024"/>
      <c r="VGH20" s="1024"/>
      <c r="VGI20" s="1024"/>
      <c r="VGJ20" s="1024"/>
      <c r="VGK20" s="1024"/>
      <c r="VGL20" s="1024"/>
      <c r="VGM20" s="1024"/>
      <c r="VGN20" s="1024"/>
      <c r="VGO20" s="1024"/>
      <c r="VGP20" s="1024"/>
      <c r="VGQ20" s="1024"/>
      <c r="VGR20" s="1024"/>
      <c r="VGS20" s="1024"/>
      <c r="VGT20" s="1024"/>
      <c r="VGU20" s="1024"/>
      <c r="VGV20" s="1024"/>
      <c r="VGW20" s="1024"/>
      <c r="VGX20" s="1024"/>
      <c r="VGY20" s="1024"/>
      <c r="VGZ20" s="1024"/>
      <c r="VHA20" s="1024"/>
      <c r="VHB20" s="1024"/>
      <c r="VHC20" s="1024"/>
      <c r="VHD20" s="1024"/>
      <c r="VHE20" s="1024"/>
      <c r="VHF20" s="1024"/>
      <c r="VHG20" s="1024"/>
      <c r="VHH20" s="1024"/>
      <c r="VHI20" s="1024"/>
      <c r="VHJ20" s="1024"/>
      <c r="VHK20" s="1024"/>
      <c r="VHL20" s="1024"/>
      <c r="VHM20" s="1024"/>
      <c r="VHN20" s="1024"/>
      <c r="VHO20" s="1024"/>
      <c r="VHP20" s="1024"/>
      <c r="VHQ20" s="1024"/>
      <c r="VHR20" s="1024"/>
      <c r="VHS20" s="1024"/>
      <c r="VHT20" s="1024"/>
      <c r="VHU20" s="1024"/>
      <c r="VHV20" s="1024"/>
      <c r="VHW20" s="1024"/>
      <c r="VHX20" s="1024"/>
      <c r="VHY20" s="1024"/>
      <c r="VHZ20" s="1024"/>
      <c r="VIA20" s="1024"/>
      <c r="VIB20" s="1024"/>
      <c r="VIC20" s="1024"/>
      <c r="VID20" s="1024"/>
      <c r="VIE20" s="1024"/>
      <c r="VIF20" s="1024"/>
      <c r="VIG20" s="1024"/>
      <c r="VIH20" s="1024"/>
      <c r="VII20" s="1024"/>
      <c r="VIJ20" s="1024"/>
      <c r="VIK20" s="1024"/>
      <c r="VIL20" s="1024"/>
      <c r="VIM20" s="1024"/>
      <c r="VIN20" s="1024"/>
      <c r="VIO20" s="1024"/>
      <c r="VIP20" s="1024"/>
      <c r="VIQ20" s="1024"/>
      <c r="VIR20" s="1024"/>
      <c r="VIS20" s="1024"/>
      <c r="VIT20" s="1024"/>
      <c r="VIU20" s="1024"/>
      <c r="VIV20" s="1024"/>
      <c r="VIW20" s="1024"/>
      <c r="VIX20" s="1024"/>
      <c r="VIY20" s="1024"/>
      <c r="VIZ20" s="1024"/>
      <c r="VJA20" s="1024"/>
      <c r="VJB20" s="1024"/>
      <c r="VJC20" s="1024"/>
      <c r="VJD20" s="1024"/>
      <c r="VJE20" s="1024"/>
      <c r="VJF20" s="1024"/>
      <c r="VJG20" s="1024"/>
      <c r="VJH20" s="1024"/>
      <c r="VJI20" s="1024"/>
      <c r="VJJ20" s="1024"/>
      <c r="VJK20" s="1024"/>
      <c r="VJL20" s="1024"/>
      <c r="VJM20" s="1024"/>
      <c r="VJN20" s="1024"/>
      <c r="VJO20" s="1024"/>
      <c r="VJP20" s="1024"/>
      <c r="VJQ20" s="1024"/>
      <c r="VJR20" s="1024"/>
      <c r="VJS20" s="1024"/>
      <c r="VJT20" s="1024"/>
      <c r="VJU20" s="1024"/>
      <c r="VJV20" s="1024"/>
      <c r="VJW20" s="1024"/>
      <c r="VJX20" s="1024"/>
      <c r="VJY20" s="1024"/>
      <c r="VJZ20" s="1024"/>
      <c r="VKA20" s="1024"/>
      <c r="VKB20" s="1024"/>
      <c r="VKC20" s="1024"/>
      <c r="VKD20" s="1024"/>
      <c r="VKE20" s="1024"/>
      <c r="VKF20" s="1024"/>
      <c r="VKG20" s="1024"/>
      <c r="VKH20" s="1024"/>
      <c r="VKI20" s="1024"/>
      <c r="VKJ20" s="1024"/>
      <c r="VKK20" s="1024"/>
      <c r="VKL20" s="1024"/>
      <c r="VKM20" s="1024"/>
      <c r="VKN20" s="1024"/>
      <c r="VKO20" s="1024"/>
      <c r="VKP20" s="1024"/>
      <c r="VKQ20" s="1024"/>
      <c r="VKR20" s="1024"/>
      <c r="VKS20" s="1024"/>
      <c r="VKT20" s="1024"/>
      <c r="VKU20" s="1024"/>
      <c r="VKV20" s="1024"/>
      <c r="VKW20" s="1024"/>
      <c r="VKX20" s="1024"/>
      <c r="VKY20" s="1024"/>
      <c r="VKZ20" s="1024"/>
      <c r="VLA20" s="1024"/>
      <c r="VLB20" s="1024"/>
      <c r="VLC20" s="1024"/>
      <c r="VLD20" s="1024"/>
      <c r="VLE20" s="1024"/>
      <c r="VLF20" s="1024"/>
      <c r="VLG20" s="1024"/>
      <c r="VLH20" s="1024"/>
      <c r="VLI20" s="1024"/>
      <c r="VLJ20" s="1024"/>
      <c r="VLK20" s="1024"/>
      <c r="VLL20" s="1024"/>
      <c r="VLM20" s="1024"/>
      <c r="VLN20" s="1024"/>
      <c r="VLO20" s="1024"/>
      <c r="VLP20" s="1024"/>
      <c r="VLQ20" s="1024"/>
      <c r="VLR20" s="1024"/>
      <c r="VLS20" s="1024"/>
      <c r="VLT20" s="1024"/>
      <c r="VLU20" s="1024"/>
      <c r="VLV20" s="1024"/>
      <c r="VLW20" s="1024"/>
      <c r="VLX20" s="1024"/>
      <c r="VLY20" s="1024"/>
      <c r="VLZ20" s="1024"/>
      <c r="VMA20" s="1024"/>
      <c r="VMB20" s="1024"/>
      <c r="VMC20" s="1024"/>
      <c r="VMD20" s="1024"/>
      <c r="VME20" s="1024"/>
      <c r="VMF20" s="1024"/>
      <c r="VMG20" s="1024"/>
      <c r="VMH20" s="1024"/>
      <c r="VMI20" s="1024"/>
      <c r="VMJ20" s="1024"/>
      <c r="VMK20" s="1024"/>
      <c r="VML20" s="1024"/>
      <c r="VMM20" s="1024"/>
      <c r="VMN20" s="1024"/>
      <c r="VMO20" s="1024"/>
      <c r="VMP20" s="1024"/>
      <c r="VMQ20" s="1024"/>
      <c r="VMR20" s="1024"/>
      <c r="VMS20" s="1024"/>
      <c r="VMT20" s="1024"/>
      <c r="VMU20" s="1024"/>
      <c r="VMV20" s="1024"/>
      <c r="VMW20" s="1024"/>
      <c r="VMX20" s="1024"/>
      <c r="VMY20" s="1024"/>
      <c r="VMZ20" s="1024"/>
      <c r="VNA20" s="1024"/>
      <c r="VNB20" s="1024"/>
      <c r="VNC20" s="1024"/>
      <c r="VND20" s="1024"/>
      <c r="VNE20" s="1024"/>
      <c r="VNF20" s="1024"/>
      <c r="VNG20" s="1024"/>
      <c r="VNH20" s="1024"/>
      <c r="VNI20" s="1024"/>
      <c r="VNJ20" s="1024"/>
      <c r="VNK20" s="1024"/>
      <c r="VNL20" s="1024"/>
      <c r="VNM20" s="1024"/>
      <c r="VNN20" s="1024"/>
      <c r="VNO20" s="1024"/>
      <c r="VNP20" s="1024"/>
      <c r="VNQ20" s="1024"/>
      <c r="VNR20" s="1024"/>
      <c r="VNS20" s="1024"/>
      <c r="VNT20" s="1024"/>
      <c r="VNU20" s="1024"/>
      <c r="VNV20" s="1024"/>
      <c r="VNW20" s="1024"/>
      <c r="VNX20" s="1024"/>
      <c r="VNY20" s="1024"/>
      <c r="VNZ20" s="1024"/>
      <c r="VOA20" s="1024"/>
      <c r="VOB20" s="1024"/>
      <c r="VOC20" s="1024"/>
      <c r="VOD20" s="1024"/>
      <c r="VOE20" s="1024"/>
      <c r="VOF20" s="1024"/>
      <c r="VOG20" s="1024"/>
      <c r="VOH20" s="1024"/>
      <c r="VOI20" s="1024"/>
      <c r="VOJ20" s="1024"/>
      <c r="VOK20" s="1024"/>
      <c r="VOL20" s="1024"/>
      <c r="VOM20" s="1024"/>
      <c r="VON20" s="1024"/>
      <c r="VOO20" s="1024"/>
      <c r="VOP20" s="1024"/>
      <c r="VOQ20" s="1024"/>
      <c r="VOR20" s="1024"/>
      <c r="VOS20" s="1024"/>
      <c r="VOT20" s="1024"/>
      <c r="VOU20" s="1024"/>
      <c r="VOV20" s="1024"/>
      <c r="VOW20" s="1024"/>
      <c r="VOX20" s="1024"/>
      <c r="VOY20" s="1024"/>
      <c r="VOZ20" s="1024"/>
      <c r="VPA20" s="1024"/>
      <c r="VPB20" s="1024"/>
      <c r="VPC20" s="1024"/>
      <c r="VPD20" s="1024"/>
      <c r="VPE20" s="1024"/>
      <c r="VPF20" s="1024"/>
      <c r="VPG20" s="1024"/>
      <c r="VPH20" s="1024"/>
      <c r="VPI20" s="1024"/>
      <c r="VPJ20" s="1024"/>
      <c r="VPK20" s="1024"/>
      <c r="VPL20" s="1024"/>
      <c r="VPM20" s="1024"/>
      <c r="VPN20" s="1024"/>
      <c r="VPO20" s="1024"/>
      <c r="VPP20" s="1024"/>
      <c r="VPQ20" s="1024"/>
      <c r="VPR20" s="1024"/>
      <c r="VPS20" s="1024"/>
      <c r="VPT20" s="1024"/>
      <c r="VPU20" s="1024"/>
      <c r="VPV20" s="1024"/>
      <c r="VPW20" s="1024"/>
      <c r="VPX20" s="1024"/>
      <c r="VPY20" s="1024"/>
      <c r="VPZ20" s="1024"/>
      <c r="VQA20" s="1024"/>
      <c r="VQB20" s="1024"/>
      <c r="VQC20" s="1024"/>
      <c r="VQD20" s="1024"/>
      <c r="VQE20" s="1024"/>
      <c r="VQF20" s="1024"/>
      <c r="VQG20" s="1024"/>
      <c r="VQH20" s="1024"/>
      <c r="VQI20" s="1024"/>
      <c r="VQJ20" s="1024"/>
      <c r="VQK20" s="1024"/>
      <c r="VQL20" s="1024"/>
      <c r="VQM20" s="1024"/>
      <c r="VQN20" s="1024"/>
      <c r="VQO20" s="1024"/>
      <c r="VQP20" s="1024"/>
      <c r="VQQ20" s="1024"/>
      <c r="VQR20" s="1024"/>
      <c r="VQS20" s="1024"/>
      <c r="VQT20" s="1024"/>
      <c r="VQU20" s="1024"/>
      <c r="VQV20" s="1024"/>
      <c r="VQW20" s="1024"/>
      <c r="VQX20" s="1024"/>
      <c r="VQY20" s="1024"/>
      <c r="VQZ20" s="1024"/>
      <c r="VRA20" s="1024"/>
      <c r="VRB20" s="1024"/>
      <c r="VRC20" s="1024"/>
      <c r="VRD20" s="1024"/>
      <c r="VRE20" s="1024"/>
      <c r="VRF20" s="1024"/>
      <c r="VRG20" s="1024"/>
      <c r="VRH20" s="1024"/>
      <c r="VRI20" s="1024"/>
      <c r="VRJ20" s="1024"/>
      <c r="VRK20" s="1024"/>
      <c r="VRL20" s="1024"/>
      <c r="VRM20" s="1024"/>
      <c r="VRN20" s="1024"/>
      <c r="VRO20" s="1024"/>
      <c r="VRP20" s="1024"/>
      <c r="VRQ20" s="1024"/>
      <c r="VRR20" s="1024"/>
      <c r="VRS20" s="1024"/>
      <c r="VRT20" s="1024"/>
      <c r="VRU20" s="1024"/>
      <c r="VRV20" s="1024"/>
      <c r="VRW20" s="1024"/>
      <c r="VRX20" s="1024"/>
      <c r="VRY20" s="1024"/>
      <c r="VRZ20" s="1024"/>
      <c r="VSA20" s="1024"/>
      <c r="VSB20" s="1024"/>
      <c r="VSC20" s="1024"/>
      <c r="VSD20" s="1024"/>
      <c r="VSE20" s="1024"/>
      <c r="VSF20" s="1024"/>
      <c r="VSG20" s="1024"/>
      <c r="VSH20" s="1024"/>
      <c r="VSI20" s="1024"/>
      <c r="VSJ20" s="1024"/>
      <c r="VSK20" s="1024"/>
      <c r="VSL20" s="1024"/>
      <c r="VSM20" s="1024"/>
      <c r="VSN20" s="1024"/>
      <c r="VSO20" s="1024"/>
      <c r="VSP20" s="1024"/>
      <c r="VSQ20" s="1024"/>
      <c r="VSR20" s="1024"/>
      <c r="VSS20" s="1024"/>
      <c r="VST20" s="1024"/>
      <c r="VSU20" s="1024"/>
      <c r="VSV20" s="1024"/>
      <c r="VSW20" s="1024"/>
      <c r="VSX20" s="1024"/>
      <c r="VSY20" s="1024"/>
      <c r="VSZ20" s="1024"/>
      <c r="VTA20" s="1024"/>
      <c r="VTB20" s="1024"/>
      <c r="VTC20" s="1024"/>
      <c r="VTD20" s="1024"/>
      <c r="VTE20" s="1024"/>
      <c r="VTF20" s="1024"/>
      <c r="VTG20" s="1024"/>
      <c r="VTH20" s="1024"/>
      <c r="VTI20" s="1024"/>
      <c r="VTJ20" s="1024"/>
      <c r="VTK20" s="1024"/>
      <c r="VTL20" s="1024"/>
      <c r="VTM20" s="1024"/>
      <c r="VTN20" s="1024"/>
      <c r="VTO20" s="1024"/>
      <c r="VTP20" s="1024"/>
      <c r="VTQ20" s="1024"/>
      <c r="VTR20" s="1024"/>
      <c r="VTS20" s="1024"/>
      <c r="VTT20" s="1024"/>
      <c r="VTU20" s="1024"/>
      <c r="VTV20" s="1024"/>
      <c r="VTW20" s="1024"/>
      <c r="VTX20" s="1024"/>
      <c r="VTY20" s="1024"/>
      <c r="VTZ20" s="1024"/>
      <c r="VUA20" s="1024"/>
      <c r="VUB20" s="1024"/>
      <c r="VUC20" s="1024"/>
      <c r="VUD20" s="1024"/>
      <c r="VUE20" s="1024"/>
      <c r="VUF20" s="1024"/>
      <c r="VUG20" s="1024"/>
      <c r="VUH20" s="1024"/>
      <c r="VUI20" s="1024"/>
      <c r="VUJ20" s="1024"/>
      <c r="VUK20" s="1024"/>
      <c r="VUL20" s="1024"/>
      <c r="VUM20" s="1024"/>
      <c r="VUN20" s="1024"/>
      <c r="VUO20" s="1024"/>
      <c r="VUP20" s="1024"/>
      <c r="VUQ20" s="1024"/>
      <c r="VUR20" s="1024"/>
      <c r="VUS20" s="1024"/>
      <c r="VUT20" s="1024"/>
      <c r="VUU20" s="1024"/>
      <c r="VUV20" s="1024"/>
      <c r="VUW20" s="1024"/>
      <c r="VUX20" s="1024"/>
      <c r="VUY20" s="1024"/>
      <c r="VUZ20" s="1024"/>
      <c r="VVA20" s="1024"/>
      <c r="VVB20" s="1024"/>
      <c r="VVC20" s="1024"/>
      <c r="VVD20" s="1024"/>
      <c r="VVE20" s="1024"/>
      <c r="VVF20" s="1024"/>
      <c r="VVG20" s="1024"/>
      <c r="VVH20" s="1024"/>
      <c r="VVI20" s="1024"/>
      <c r="VVJ20" s="1024"/>
      <c r="VVK20" s="1024"/>
      <c r="VVL20" s="1024"/>
      <c r="VVM20" s="1024"/>
      <c r="VVN20" s="1024"/>
      <c r="VVO20" s="1024"/>
      <c r="VVP20" s="1024"/>
      <c r="VVQ20" s="1024"/>
      <c r="VVR20" s="1024"/>
      <c r="VVS20" s="1024"/>
      <c r="VVT20" s="1024"/>
      <c r="VVU20" s="1024"/>
      <c r="VVV20" s="1024"/>
      <c r="VVW20" s="1024"/>
      <c r="VVX20" s="1024"/>
      <c r="VVY20" s="1024"/>
      <c r="VVZ20" s="1024"/>
      <c r="VWA20" s="1024"/>
      <c r="VWB20" s="1024"/>
      <c r="VWC20" s="1024"/>
      <c r="VWD20" s="1024"/>
      <c r="VWE20" s="1024"/>
      <c r="VWF20" s="1024"/>
      <c r="VWG20" s="1024"/>
      <c r="VWH20" s="1024"/>
      <c r="VWI20" s="1024"/>
      <c r="VWJ20" s="1024"/>
      <c r="VWK20" s="1024"/>
      <c r="VWL20" s="1024"/>
      <c r="VWM20" s="1024"/>
      <c r="VWN20" s="1024"/>
      <c r="VWO20" s="1024"/>
      <c r="VWP20" s="1024"/>
      <c r="VWQ20" s="1024"/>
      <c r="VWR20" s="1024"/>
      <c r="VWS20" s="1024"/>
      <c r="VWT20" s="1024"/>
      <c r="VWU20" s="1024"/>
      <c r="VWV20" s="1024"/>
      <c r="VWW20" s="1024"/>
      <c r="VWX20" s="1024"/>
      <c r="VWY20" s="1024"/>
      <c r="VWZ20" s="1024"/>
      <c r="VXA20" s="1024"/>
      <c r="VXB20" s="1024"/>
      <c r="VXC20" s="1024"/>
      <c r="VXD20" s="1024"/>
      <c r="VXE20" s="1024"/>
      <c r="VXF20" s="1024"/>
      <c r="VXG20" s="1024"/>
      <c r="VXH20" s="1024"/>
      <c r="VXI20" s="1024"/>
      <c r="VXJ20" s="1024"/>
      <c r="VXK20" s="1024"/>
      <c r="VXL20" s="1024"/>
      <c r="VXM20" s="1024"/>
      <c r="VXN20" s="1024"/>
      <c r="VXO20" s="1024"/>
      <c r="VXP20" s="1024"/>
      <c r="VXQ20" s="1024"/>
      <c r="VXR20" s="1024"/>
      <c r="VXS20" s="1024"/>
      <c r="VXT20" s="1024"/>
      <c r="VXU20" s="1024"/>
      <c r="VXV20" s="1024"/>
      <c r="VXW20" s="1024"/>
      <c r="VXX20" s="1024"/>
      <c r="VXY20" s="1024"/>
      <c r="VXZ20" s="1024"/>
      <c r="VYA20" s="1024"/>
      <c r="VYB20" s="1024"/>
      <c r="VYC20" s="1024"/>
      <c r="VYD20" s="1024"/>
      <c r="VYE20" s="1024"/>
      <c r="VYF20" s="1024"/>
      <c r="VYG20" s="1024"/>
      <c r="VYH20" s="1024"/>
      <c r="VYI20" s="1024"/>
      <c r="VYJ20" s="1024"/>
      <c r="VYK20" s="1024"/>
      <c r="VYL20" s="1024"/>
      <c r="VYM20" s="1024"/>
      <c r="VYN20" s="1024"/>
      <c r="VYO20" s="1024"/>
      <c r="VYP20" s="1024"/>
      <c r="VYQ20" s="1024"/>
      <c r="VYR20" s="1024"/>
      <c r="VYS20" s="1024"/>
      <c r="VYT20" s="1024"/>
      <c r="VYU20" s="1024"/>
      <c r="VYV20" s="1024"/>
      <c r="VYW20" s="1024"/>
      <c r="VYX20" s="1024"/>
      <c r="VYY20" s="1024"/>
      <c r="VYZ20" s="1024"/>
      <c r="VZA20" s="1024"/>
      <c r="VZB20" s="1024"/>
      <c r="VZC20" s="1024"/>
      <c r="VZD20" s="1024"/>
      <c r="VZE20" s="1024"/>
      <c r="VZF20" s="1024"/>
      <c r="VZG20" s="1024"/>
      <c r="VZH20" s="1024"/>
      <c r="VZI20" s="1024"/>
      <c r="VZJ20" s="1024"/>
      <c r="VZK20" s="1024"/>
      <c r="VZL20" s="1024"/>
      <c r="VZM20" s="1024"/>
      <c r="VZN20" s="1024"/>
      <c r="VZO20" s="1024"/>
      <c r="VZP20" s="1024"/>
      <c r="VZQ20" s="1024"/>
      <c r="VZR20" s="1024"/>
      <c r="VZS20" s="1024"/>
      <c r="VZT20" s="1024"/>
      <c r="VZU20" s="1024"/>
      <c r="VZV20" s="1024"/>
      <c r="VZW20" s="1024"/>
      <c r="VZX20" s="1024"/>
      <c r="VZY20" s="1024"/>
      <c r="VZZ20" s="1024"/>
      <c r="WAA20" s="1024"/>
      <c r="WAB20" s="1024"/>
      <c r="WAC20" s="1024"/>
      <c r="WAD20" s="1024"/>
      <c r="WAE20" s="1024"/>
      <c r="WAF20" s="1024"/>
      <c r="WAG20" s="1024"/>
      <c r="WAH20" s="1024"/>
      <c r="WAI20" s="1024"/>
      <c r="WAJ20" s="1024"/>
      <c r="WAK20" s="1024"/>
      <c r="WAL20" s="1024"/>
      <c r="WAM20" s="1024"/>
      <c r="WAN20" s="1024"/>
      <c r="WAO20" s="1024"/>
      <c r="WAP20" s="1024"/>
      <c r="WAQ20" s="1024"/>
      <c r="WAR20" s="1024"/>
      <c r="WAS20" s="1024"/>
      <c r="WAT20" s="1024"/>
      <c r="WAU20" s="1024"/>
      <c r="WAV20" s="1024"/>
      <c r="WAW20" s="1024"/>
      <c r="WAX20" s="1024"/>
      <c r="WAY20" s="1024"/>
      <c r="WAZ20" s="1024"/>
      <c r="WBA20" s="1024"/>
      <c r="WBB20" s="1024"/>
      <c r="WBC20" s="1024"/>
      <c r="WBD20" s="1024"/>
      <c r="WBE20" s="1024"/>
      <c r="WBF20" s="1024"/>
      <c r="WBG20" s="1024"/>
      <c r="WBH20" s="1024"/>
      <c r="WBI20" s="1024"/>
      <c r="WBJ20" s="1024"/>
      <c r="WBK20" s="1024"/>
      <c r="WBL20" s="1024"/>
      <c r="WBM20" s="1024"/>
      <c r="WBN20" s="1024"/>
      <c r="WBO20" s="1024"/>
      <c r="WBP20" s="1024"/>
      <c r="WBQ20" s="1024"/>
      <c r="WBR20" s="1024"/>
      <c r="WBS20" s="1024"/>
      <c r="WBT20" s="1024"/>
      <c r="WBU20" s="1024"/>
      <c r="WBV20" s="1024"/>
      <c r="WBW20" s="1024"/>
      <c r="WBX20" s="1024"/>
      <c r="WBY20" s="1024"/>
      <c r="WBZ20" s="1024"/>
      <c r="WCA20" s="1024"/>
      <c r="WCB20" s="1024"/>
      <c r="WCC20" s="1024"/>
      <c r="WCD20" s="1024"/>
      <c r="WCE20" s="1024"/>
      <c r="WCF20" s="1024"/>
      <c r="WCG20" s="1024"/>
      <c r="WCH20" s="1024"/>
      <c r="WCI20" s="1024"/>
      <c r="WCJ20" s="1024"/>
      <c r="WCK20" s="1024"/>
      <c r="WCL20" s="1024"/>
      <c r="WCM20" s="1024"/>
      <c r="WCN20" s="1024"/>
      <c r="WCO20" s="1024"/>
      <c r="WCP20" s="1024"/>
      <c r="WCQ20" s="1024"/>
      <c r="WCR20" s="1024"/>
      <c r="WCS20" s="1024"/>
      <c r="WCT20" s="1024"/>
      <c r="WCU20" s="1024"/>
      <c r="WCV20" s="1024"/>
      <c r="WCW20" s="1024"/>
      <c r="WCX20" s="1024"/>
      <c r="WCY20" s="1024"/>
      <c r="WCZ20" s="1024"/>
      <c r="WDA20" s="1024"/>
      <c r="WDB20" s="1024"/>
      <c r="WDC20" s="1024"/>
      <c r="WDD20" s="1024"/>
      <c r="WDE20" s="1024"/>
      <c r="WDF20" s="1024"/>
      <c r="WDG20" s="1024"/>
      <c r="WDH20" s="1024"/>
      <c r="WDI20" s="1024"/>
      <c r="WDJ20" s="1024"/>
      <c r="WDK20" s="1024"/>
      <c r="WDL20" s="1024"/>
      <c r="WDM20" s="1024"/>
      <c r="WDN20" s="1024"/>
      <c r="WDO20" s="1024"/>
      <c r="WDP20" s="1024"/>
      <c r="WDQ20" s="1024"/>
      <c r="WDR20" s="1024"/>
      <c r="WDS20" s="1024"/>
      <c r="WDT20" s="1024"/>
      <c r="WDU20" s="1024"/>
      <c r="WDV20" s="1024"/>
      <c r="WDW20" s="1024"/>
      <c r="WDX20" s="1024"/>
      <c r="WDY20" s="1024"/>
      <c r="WDZ20" s="1024"/>
      <c r="WEA20" s="1024"/>
      <c r="WEB20" s="1024"/>
      <c r="WEC20" s="1024"/>
      <c r="WED20" s="1024"/>
      <c r="WEE20" s="1024"/>
      <c r="WEF20" s="1024"/>
      <c r="WEG20" s="1024"/>
      <c r="WEH20" s="1024"/>
      <c r="WEI20" s="1024"/>
      <c r="WEJ20" s="1024"/>
      <c r="WEK20" s="1024"/>
      <c r="WEL20" s="1024"/>
      <c r="WEM20" s="1024"/>
      <c r="WEN20" s="1024"/>
      <c r="WEO20" s="1024"/>
      <c r="WEP20" s="1024"/>
      <c r="WEQ20" s="1024"/>
      <c r="WER20" s="1024"/>
      <c r="WES20" s="1024"/>
      <c r="WET20" s="1024"/>
      <c r="WEU20" s="1024"/>
      <c r="WEV20" s="1024"/>
      <c r="WEW20" s="1024"/>
      <c r="WEX20" s="1024"/>
      <c r="WEY20" s="1024"/>
      <c r="WEZ20" s="1024"/>
      <c r="WFA20" s="1024"/>
      <c r="WFB20" s="1024"/>
      <c r="WFC20" s="1024"/>
      <c r="WFD20" s="1024"/>
      <c r="WFE20" s="1024"/>
      <c r="WFF20" s="1024"/>
      <c r="WFG20" s="1024"/>
      <c r="WFH20" s="1024"/>
      <c r="WFI20" s="1024"/>
      <c r="WFJ20" s="1024"/>
      <c r="WFK20" s="1024"/>
      <c r="WFL20" s="1024"/>
      <c r="WFM20" s="1024"/>
      <c r="WFN20" s="1024"/>
      <c r="WFO20" s="1024"/>
      <c r="WFP20" s="1024"/>
      <c r="WFQ20" s="1024"/>
      <c r="WFR20" s="1024"/>
      <c r="WFS20" s="1024"/>
      <c r="WFT20" s="1024"/>
      <c r="WFU20" s="1024"/>
      <c r="WFV20" s="1024"/>
      <c r="WFW20" s="1024"/>
      <c r="WFX20" s="1024"/>
      <c r="WFY20" s="1024"/>
      <c r="WFZ20" s="1024"/>
      <c r="WGA20" s="1024"/>
      <c r="WGB20" s="1024"/>
      <c r="WGC20" s="1024"/>
      <c r="WGD20" s="1024"/>
      <c r="WGE20" s="1024"/>
      <c r="WGF20" s="1024"/>
      <c r="WGG20" s="1024"/>
      <c r="WGH20" s="1024"/>
      <c r="WGI20" s="1024"/>
      <c r="WGJ20" s="1024"/>
      <c r="WGK20" s="1024"/>
      <c r="WGL20" s="1024"/>
      <c r="WGM20" s="1024"/>
      <c r="WGN20" s="1024"/>
      <c r="WGO20" s="1024"/>
      <c r="WGP20" s="1024"/>
      <c r="WGQ20" s="1024"/>
      <c r="WGR20" s="1024"/>
      <c r="WGS20" s="1024"/>
      <c r="WGT20" s="1024"/>
      <c r="WGU20" s="1024"/>
      <c r="WGV20" s="1024"/>
      <c r="WGW20" s="1024"/>
      <c r="WGX20" s="1024"/>
      <c r="WGY20" s="1024"/>
      <c r="WGZ20" s="1024"/>
      <c r="WHA20" s="1024"/>
      <c r="WHB20" s="1024"/>
      <c r="WHC20" s="1024"/>
      <c r="WHD20" s="1024"/>
      <c r="WHE20" s="1024"/>
      <c r="WHF20" s="1024"/>
      <c r="WHG20" s="1024"/>
      <c r="WHH20" s="1024"/>
      <c r="WHI20" s="1024"/>
      <c r="WHJ20" s="1024"/>
      <c r="WHK20" s="1024"/>
      <c r="WHL20" s="1024"/>
      <c r="WHM20" s="1024"/>
      <c r="WHN20" s="1024"/>
      <c r="WHO20" s="1024"/>
      <c r="WHP20" s="1024"/>
      <c r="WHQ20" s="1024"/>
      <c r="WHR20" s="1024"/>
      <c r="WHS20" s="1024"/>
      <c r="WHT20" s="1024"/>
      <c r="WHU20" s="1024"/>
      <c r="WHV20" s="1024"/>
      <c r="WHW20" s="1024"/>
      <c r="WHX20" s="1024"/>
      <c r="WHY20" s="1024"/>
      <c r="WHZ20" s="1024"/>
      <c r="WIA20" s="1024"/>
      <c r="WIB20" s="1024"/>
      <c r="WIC20" s="1024"/>
      <c r="WID20" s="1024"/>
      <c r="WIE20" s="1024"/>
      <c r="WIF20" s="1024"/>
      <c r="WIG20" s="1024"/>
      <c r="WIH20" s="1024"/>
      <c r="WII20" s="1024"/>
      <c r="WIJ20" s="1024"/>
      <c r="WIK20" s="1024"/>
      <c r="WIL20" s="1024"/>
      <c r="WIM20" s="1024"/>
      <c r="WIN20" s="1024"/>
      <c r="WIO20" s="1024"/>
      <c r="WIP20" s="1024"/>
      <c r="WIQ20" s="1024"/>
      <c r="WIR20" s="1024"/>
      <c r="WIS20" s="1024"/>
      <c r="WIT20" s="1024"/>
      <c r="WIU20" s="1024"/>
      <c r="WIV20" s="1024"/>
      <c r="WIW20" s="1024"/>
      <c r="WIX20" s="1024"/>
      <c r="WIY20" s="1024"/>
      <c r="WIZ20" s="1024"/>
      <c r="WJA20" s="1024"/>
      <c r="WJB20" s="1024"/>
      <c r="WJC20" s="1024"/>
      <c r="WJD20" s="1024"/>
      <c r="WJE20" s="1024"/>
      <c r="WJF20" s="1024"/>
      <c r="WJG20" s="1024"/>
      <c r="WJH20" s="1024"/>
      <c r="WJI20" s="1024"/>
      <c r="WJJ20" s="1024"/>
      <c r="WJK20" s="1024"/>
      <c r="WJL20" s="1024"/>
      <c r="WJM20" s="1024"/>
      <c r="WJN20" s="1024"/>
      <c r="WJO20" s="1024"/>
      <c r="WJP20" s="1024"/>
      <c r="WJQ20" s="1024"/>
      <c r="WJR20" s="1024"/>
      <c r="WJS20" s="1024"/>
      <c r="WJT20" s="1024"/>
      <c r="WJU20" s="1024"/>
      <c r="WJV20" s="1024"/>
      <c r="WJW20" s="1024"/>
      <c r="WJX20" s="1024"/>
      <c r="WJY20" s="1024"/>
      <c r="WJZ20" s="1024"/>
      <c r="WKA20" s="1024"/>
      <c r="WKB20" s="1024"/>
      <c r="WKC20" s="1024"/>
      <c r="WKD20" s="1024"/>
      <c r="WKE20" s="1024"/>
      <c r="WKF20" s="1024"/>
      <c r="WKG20" s="1024"/>
      <c r="WKH20" s="1024"/>
      <c r="WKI20" s="1024"/>
      <c r="WKJ20" s="1024"/>
      <c r="WKK20" s="1024"/>
      <c r="WKL20" s="1024"/>
      <c r="WKM20" s="1024"/>
      <c r="WKN20" s="1024"/>
      <c r="WKO20" s="1024"/>
      <c r="WKP20" s="1024"/>
      <c r="WKQ20" s="1024"/>
      <c r="WKR20" s="1024"/>
      <c r="WKS20" s="1024"/>
      <c r="WKT20" s="1024"/>
      <c r="WKU20" s="1024"/>
      <c r="WKV20" s="1024"/>
      <c r="WKW20" s="1024"/>
      <c r="WKX20" s="1024"/>
      <c r="WKY20" s="1024"/>
      <c r="WKZ20" s="1024"/>
      <c r="WLA20" s="1024"/>
      <c r="WLB20" s="1024"/>
      <c r="WLC20" s="1024"/>
      <c r="WLD20" s="1024"/>
      <c r="WLE20" s="1024"/>
      <c r="WLF20" s="1024"/>
      <c r="WLG20" s="1024"/>
      <c r="WLH20" s="1024"/>
      <c r="WLI20" s="1024"/>
      <c r="WLJ20" s="1024"/>
      <c r="WLK20" s="1024"/>
      <c r="WLL20" s="1024"/>
      <c r="WLM20" s="1024"/>
      <c r="WLN20" s="1024"/>
      <c r="WLO20" s="1024"/>
      <c r="WLP20" s="1024"/>
      <c r="WLQ20" s="1024"/>
      <c r="WLR20" s="1024"/>
      <c r="WLS20" s="1024"/>
      <c r="WLT20" s="1024"/>
      <c r="WLU20" s="1024"/>
      <c r="WLV20" s="1024"/>
      <c r="WLW20" s="1024"/>
      <c r="WLX20" s="1024"/>
      <c r="WLY20" s="1024"/>
      <c r="WLZ20" s="1024"/>
      <c r="WMA20" s="1024"/>
      <c r="WMB20" s="1024"/>
      <c r="WMC20" s="1024"/>
      <c r="WMD20" s="1024"/>
      <c r="WME20" s="1024"/>
      <c r="WMF20" s="1024"/>
      <c r="WMG20" s="1024"/>
      <c r="WMH20" s="1024"/>
      <c r="WMI20" s="1024"/>
      <c r="WMJ20" s="1024"/>
      <c r="WMK20" s="1024"/>
      <c r="WML20" s="1024"/>
      <c r="WMM20" s="1024"/>
      <c r="WMN20" s="1024"/>
      <c r="WMO20" s="1024"/>
      <c r="WMP20" s="1024"/>
      <c r="WMQ20" s="1024"/>
      <c r="WMR20" s="1024"/>
      <c r="WMS20" s="1024"/>
      <c r="WMT20" s="1024"/>
      <c r="WMU20" s="1024"/>
      <c r="WMV20" s="1024"/>
      <c r="WMW20" s="1024"/>
      <c r="WMX20" s="1024"/>
      <c r="WMY20" s="1024"/>
      <c r="WMZ20" s="1024"/>
      <c r="WNA20" s="1024"/>
      <c r="WNB20" s="1024"/>
      <c r="WNC20" s="1024"/>
      <c r="WND20" s="1024"/>
      <c r="WNE20" s="1024"/>
      <c r="WNF20" s="1024"/>
      <c r="WNG20" s="1024"/>
      <c r="WNH20" s="1024"/>
      <c r="WNI20" s="1024"/>
      <c r="WNJ20" s="1024"/>
      <c r="WNK20" s="1024"/>
      <c r="WNL20" s="1024"/>
      <c r="WNM20" s="1024"/>
      <c r="WNN20" s="1024"/>
      <c r="WNO20" s="1024"/>
      <c r="WNP20" s="1024"/>
      <c r="WNQ20" s="1024"/>
      <c r="WNR20" s="1024"/>
      <c r="WNS20" s="1024"/>
      <c r="WNT20" s="1024"/>
      <c r="WNU20" s="1024"/>
      <c r="WNV20" s="1024"/>
      <c r="WNW20" s="1024"/>
      <c r="WNX20" s="1024"/>
      <c r="WNY20" s="1024"/>
      <c r="WNZ20" s="1024"/>
      <c r="WOA20" s="1024"/>
      <c r="WOB20" s="1024"/>
      <c r="WOC20" s="1024"/>
      <c r="WOD20" s="1024"/>
      <c r="WOE20" s="1024"/>
      <c r="WOF20" s="1024"/>
      <c r="WOG20" s="1024"/>
      <c r="WOH20" s="1024"/>
      <c r="WOI20" s="1024"/>
      <c r="WOJ20" s="1024"/>
      <c r="WOK20" s="1024"/>
      <c r="WOL20" s="1024"/>
      <c r="WOM20" s="1024"/>
      <c r="WON20" s="1024"/>
      <c r="WOO20" s="1024"/>
      <c r="WOP20" s="1024"/>
      <c r="WOQ20" s="1024"/>
      <c r="WOR20" s="1024"/>
      <c r="WOS20" s="1024"/>
      <c r="WOT20" s="1024"/>
      <c r="WOU20" s="1024"/>
      <c r="WOV20" s="1024"/>
      <c r="WOW20" s="1024"/>
      <c r="WOX20" s="1024"/>
      <c r="WOY20" s="1024"/>
      <c r="WOZ20" s="1024"/>
      <c r="WPA20" s="1024"/>
      <c r="WPB20" s="1024"/>
      <c r="WPC20" s="1024"/>
      <c r="WPD20" s="1024"/>
      <c r="WPE20" s="1024"/>
      <c r="WPF20" s="1024"/>
      <c r="WPG20" s="1024"/>
      <c r="WPH20" s="1024"/>
      <c r="WPI20" s="1024"/>
      <c r="WPJ20" s="1024"/>
      <c r="WPK20" s="1024"/>
      <c r="WPL20" s="1024"/>
      <c r="WPM20" s="1024"/>
      <c r="WPN20" s="1024"/>
      <c r="WPO20" s="1024"/>
      <c r="WPP20" s="1024"/>
      <c r="WPQ20" s="1024"/>
      <c r="WPR20" s="1024"/>
      <c r="WPS20" s="1024"/>
      <c r="WPT20" s="1024"/>
      <c r="WPU20" s="1024"/>
      <c r="WPV20" s="1024"/>
      <c r="WPW20" s="1024"/>
      <c r="WPX20" s="1024"/>
      <c r="WPY20" s="1024"/>
      <c r="WPZ20" s="1024"/>
      <c r="WQA20" s="1024"/>
      <c r="WQB20" s="1024"/>
      <c r="WQC20" s="1024"/>
      <c r="WQD20" s="1024"/>
      <c r="WQE20" s="1024"/>
      <c r="WQF20" s="1024"/>
      <c r="WQG20" s="1024"/>
      <c r="WQH20" s="1024"/>
      <c r="WQI20" s="1024"/>
      <c r="WQJ20" s="1024"/>
      <c r="WQK20" s="1024"/>
      <c r="WQL20" s="1024"/>
      <c r="WQM20" s="1024"/>
      <c r="WQN20" s="1024"/>
      <c r="WQO20" s="1024"/>
      <c r="WQP20" s="1024"/>
      <c r="WQQ20" s="1024"/>
      <c r="WQR20" s="1024"/>
      <c r="WQS20" s="1024"/>
      <c r="WQT20" s="1024"/>
      <c r="WQU20" s="1024"/>
      <c r="WQV20" s="1024"/>
      <c r="WQW20" s="1024"/>
      <c r="WQX20" s="1024"/>
      <c r="WQY20" s="1024"/>
      <c r="WQZ20" s="1024"/>
      <c r="WRA20" s="1024"/>
      <c r="WRB20" s="1024"/>
      <c r="WRC20" s="1024"/>
      <c r="WRD20" s="1024"/>
      <c r="WRE20" s="1024"/>
      <c r="WRF20" s="1024"/>
      <c r="WRG20" s="1024"/>
      <c r="WRH20" s="1024"/>
      <c r="WRI20" s="1024"/>
      <c r="WRJ20" s="1024"/>
      <c r="WRK20" s="1024"/>
      <c r="WRL20" s="1024"/>
      <c r="WRM20" s="1024"/>
      <c r="WRN20" s="1024"/>
      <c r="WRO20" s="1024"/>
      <c r="WRP20" s="1024"/>
      <c r="WRQ20" s="1024"/>
      <c r="WRR20" s="1024"/>
      <c r="WRS20" s="1024"/>
      <c r="WRT20" s="1024"/>
      <c r="WRU20" s="1024"/>
      <c r="WRV20" s="1024"/>
      <c r="WRW20" s="1024"/>
      <c r="WRX20" s="1024"/>
      <c r="WRY20" s="1024"/>
      <c r="WRZ20" s="1024"/>
      <c r="WSA20" s="1024"/>
      <c r="WSB20" s="1024"/>
      <c r="WSC20" s="1024"/>
      <c r="WSD20" s="1024"/>
      <c r="WSE20" s="1024"/>
      <c r="WSF20" s="1024"/>
      <c r="WSG20" s="1024"/>
      <c r="WSH20" s="1024"/>
      <c r="WSI20" s="1024"/>
      <c r="WSJ20" s="1024"/>
      <c r="WSK20" s="1024"/>
      <c r="WSL20" s="1024"/>
      <c r="WSM20" s="1024"/>
      <c r="WSN20" s="1024"/>
      <c r="WSO20" s="1024"/>
      <c r="WSP20" s="1024"/>
      <c r="WSQ20" s="1024"/>
      <c r="WSR20" s="1024"/>
      <c r="WSS20" s="1024"/>
      <c r="WST20" s="1024"/>
      <c r="WSU20" s="1024"/>
      <c r="WSV20" s="1024"/>
      <c r="WSW20" s="1024"/>
      <c r="WSX20" s="1024"/>
      <c r="WSY20" s="1024"/>
      <c r="WSZ20" s="1024"/>
      <c r="WTA20" s="1024"/>
      <c r="WTB20" s="1024"/>
      <c r="WTC20" s="1024"/>
      <c r="WTD20" s="1024"/>
      <c r="WTE20" s="1024"/>
      <c r="WTF20" s="1024"/>
      <c r="WTG20" s="1024"/>
      <c r="WTH20" s="1024"/>
      <c r="WTI20" s="1024"/>
      <c r="WTJ20" s="1024"/>
      <c r="WTK20" s="1024"/>
      <c r="WTL20" s="1024"/>
      <c r="WTM20" s="1024"/>
      <c r="WTN20" s="1024"/>
      <c r="WTO20" s="1024"/>
      <c r="WTP20" s="1024"/>
      <c r="WTQ20" s="1024"/>
      <c r="WTR20" s="1024"/>
      <c r="WTS20" s="1024"/>
      <c r="WTT20" s="1024"/>
      <c r="WTU20" s="1024"/>
      <c r="WTV20" s="1024"/>
      <c r="WTW20" s="1024"/>
      <c r="WTX20" s="1024"/>
      <c r="WTY20" s="1024"/>
      <c r="WTZ20" s="1024"/>
      <c r="WUA20" s="1024"/>
      <c r="WUB20" s="1024"/>
      <c r="WUC20" s="1024"/>
      <c r="WUD20" s="1024"/>
      <c r="WUE20" s="1024"/>
      <c r="WUF20" s="1024"/>
      <c r="WUG20" s="1024"/>
      <c r="WUH20" s="1024"/>
      <c r="WUI20" s="1024"/>
      <c r="WUJ20" s="1024"/>
      <c r="WUK20" s="1024"/>
      <c r="WUL20" s="1024"/>
      <c r="WUM20" s="1024"/>
      <c r="WUN20" s="1024"/>
      <c r="WUO20" s="1024"/>
      <c r="WUP20" s="1024"/>
      <c r="WUQ20" s="1024"/>
      <c r="WUR20" s="1024"/>
      <c r="WUS20" s="1024"/>
      <c r="WUT20" s="1024"/>
      <c r="WUU20" s="1024"/>
      <c r="WUV20" s="1024"/>
      <c r="WUW20" s="1024"/>
      <c r="WUX20" s="1024"/>
      <c r="WUY20" s="1024"/>
      <c r="WUZ20" s="1024"/>
      <c r="WVA20" s="1024"/>
      <c r="WVB20" s="1024"/>
      <c r="WVC20" s="1024"/>
      <c r="WVD20" s="1024"/>
      <c r="WVE20" s="1024"/>
      <c r="WVF20" s="1024"/>
      <c r="WVG20" s="1024"/>
      <c r="WVH20" s="1024"/>
      <c r="WVI20" s="1024"/>
      <c r="WVJ20" s="1024"/>
      <c r="WVK20" s="1024"/>
      <c r="WVL20" s="1024"/>
      <c r="WVM20" s="1024"/>
      <c r="WVN20" s="1024"/>
      <c r="WVO20" s="1024"/>
      <c r="WVP20" s="1024"/>
      <c r="WVQ20" s="1024"/>
      <c r="WVR20" s="1024"/>
      <c r="WVS20" s="1024"/>
      <c r="WVT20" s="1024"/>
      <c r="WVU20" s="1024"/>
      <c r="WVV20" s="1024"/>
      <c r="WVW20" s="1024"/>
      <c r="WVX20" s="1024"/>
      <c r="WVY20" s="1024"/>
      <c r="WVZ20" s="1024"/>
      <c r="WWA20" s="1024"/>
      <c r="WWB20" s="1024"/>
      <c r="WWC20" s="1024"/>
      <c r="WWD20" s="1024"/>
      <c r="WWE20" s="1024"/>
      <c r="WWF20" s="1024"/>
      <c r="WWG20" s="1024"/>
      <c r="WWH20" s="1024"/>
      <c r="WWI20" s="1024"/>
      <c r="WWJ20" s="1024"/>
      <c r="WWK20" s="1024"/>
      <c r="WWL20" s="1024"/>
      <c r="WWM20" s="1024"/>
      <c r="WWN20" s="1024"/>
      <c r="WWO20" s="1024"/>
      <c r="WWP20" s="1024"/>
      <c r="WWQ20" s="1024"/>
      <c r="WWR20" s="1024"/>
      <c r="WWS20" s="1024"/>
      <c r="WWT20" s="1024"/>
      <c r="WWU20" s="1024"/>
      <c r="WWV20" s="1024"/>
      <c r="WWW20" s="1024"/>
      <c r="WWX20" s="1024"/>
      <c r="WWY20" s="1024"/>
      <c r="WWZ20" s="1024"/>
      <c r="WXA20" s="1024"/>
      <c r="WXB20" s="1024"/>
      <c r="WXC20" s="1024"/>
      <c r="WXD20" s="1024"/>
      <c r="WXE20" s="1024"/>
      <c r="WXF20" s="1024"/>
      <c r="WXG20" s="1024"/>
      <c r="WXH20" s="1024"/>
      <c r="WXI20" s="1024"/>
      <c r="WXJ20" s="1024"/>
      <c r="WXK20" s="1024"/>
      <c r="WXL20" s="1024"/>
      <c r="WXM20" s="1024"/>
      <c r="WXN20" s="1024"/>
      <c r="WXO20" s="1024"/>
      <c r="WXP20" s="1024"/>
      <c r="WXQ20" s="1024"/>
      <c r="WXR20" s="1024"/>
      <c r="WXS20" s="1024"/>
      <c r="WXT20" s="1024"/>
      <c r="WXU20" s="1024"/>
      <c r="WXV20" s="1024"/>
      <c r="WXW20" s="1024"/>
      <c r="WXX20" s="1024"/>
      <c r="WXY20" s="1024"/>
      <c r="WXZ20" s="1024"/>
      <c r="WYA20" s="1024"/>
      <c r="WYB20" s="1024"/>
      <c r="WYC20" s="1024"/>
      <c r="WYD20" s="1024"/>
      <c r="WYE20" s="1024"/>
      <c r="WYF20" s="1024"/>
      <c r="WYG20" s="1024"/>
      <c r="WYH20" s="1024"/>
      <c r="WYI20" s="1024"/>
      <c r="WYJ20" s="1024"/>
      <c r="WYK20" s="1024"/>
      <c r="WYL20" s="1024"/>
      <c r="WYM20" s="1024"/>
      <c r="WYN20" s="1024"/>
      <c r="WYO20" s="1024"/>
      <c r="WYP20" s="1024"/>
      <c r="WYQ20" s="1024"/>
      <c r="WYR20" s="1024"/>
      <c r="WYS20" s="1024"/>
      <c r="WYT20" s="1024"/>
      <c r="WYU20" s="1024"/>
      <c r="WYV20" s="1024"/>
      <c r="WYW20" s="1024"/>
      <c r="WYX20" s="1024"/>
      <c r="WYY20" s="1024"/>
      <c r="WYZ20" s="1024"/>
      <c r="WZA20" s="1024"/>
      <c r="WZB20" s="1024"/>
      <c r="WZC20" s="1024"/>
      <c r="WZD20" s="1024"/>
      <c r="WZE20" s="1024"/>
      <c r="WZF20" s="1024"/>
      <c r="WZG20" s="1024"/>
      <c r="WZH20" s="1024"/>
      <c r="WZI20" s="1024"/>
      <c r="WZJ20" s="1024"/>
      <c r="WZK20" s="1024"/>
      <c r="WZL20" s="1024"/>
      <c r="WZM20" s="1024"/>
      <c r="WZN20" s="1024"/>
      <c r="WZO20" s="1024"/>
      <c r="WZP20" s="1024"/>
      <c r="WZQ20" s="1024"/>
      <c r="WZR20" s="1024"/>
      <c r="WZS20" s="1024"/>
      <c r="WZT20" s="1024"/>
      <c r="WZU20" s="1024"/>
      <c r="WZV20" s="1024"/>
      <c r="WZW20" s="1024"/>
      <c r="WZX20" s="1024"/>
      <c r="WZY20" s="1024"/>
      <c r="WZZ20" s="1024"/>
      <c r="XAA20" s="1024"/>
      <c r="XAB20" s="1024"/>
      <c r="XAC20" s="1024"/>
      <c r="XAD20" s="1024"/>
      <c r="XAE20" s="1024"/>
      <c r="XAF20" s="1024"/>
      <c r="XAG20" s="1024"/>
      <c r="XAH20" s="1024"/>
      <c r="XAI20" s="1024"/>
      <c r="XAJ20" s="1024"/>
      <c r="XAK20" s="1024"/>
      <c r="XAL20" s="1024"/>
      <c r="XAM20" s="1024"/>
      <c r="XAN20" s="1024"/>
      <c r="XAO20" s="1024"/>
      <c r="XAP20" s="1024"/>
      <c r="XAQ20" s="1024"/>
      <c r="XAR20" s="1024"/>
      <c r="XAS20" s="1024"/>
      <c r="XAT20" s="1024"/>
      <c r="XAU20" s="1024"/>
      <c r="XAV20" s="1024"/>
      <c r="XAW20" s="1024"/>
      <c r="XAX20" s="1024"/>
      <c r="XAY20" s="1024"/>
      <c r="XAZ20" s="1024"/>
      <c r="XBA20" s="1024"/>
      <c r="XBB20" s="1024"/>
      <c r="XBC20" s="1024"/>
      <c r="XBD20" s="1024"/>
      <c r="XBE20" s="1024"/>
      <c r="XBF20" s="1024"/>
      <c r="XBG20" s="1024"/>
      <c r="XBH20" s="1024"/>
      <c r="XBI20" s="1024"/>
      <c r="XBJ20" s="1024"/>
      <c r="XBK20" s="1024"/>
      <c r="XBL20" s="1024"/>
      <c r="XBM20" s="1024"/>
      <c r="XBN20" s="1024"/>
      <c r="XBO20" s="1024"/>
      <c r="XBP20" s="1024"/>
      <c r="XBQ20" s="1024"/>
      <c r="XBR20" s="1024"/>
      <c r="XBS20" s="1024"/>
      <c r="XBT20" s="1024"/>
      <c r="XBU20" s="1024"/>
      <c r="XBV20" s="1024"/>
      <c r="XBW20" s="1024"/>
      <c r="XBX20" s="1024"/>
      <c r="XBY20" s="1024"/>
      <c r="XBZ20" s="1024"/>
      <c r="XCA20" s="1024"/>
      <c r="XCB20" s="1024"/>
      <c r="XCC20" s="1024"/>
      <c r="XCD20" s="1024"/>
      <c r="XCE20" s="1024"/>
      <c r="XCF20" s="1024"/>
      <c r="XCG20" s="1024"/>
      <c r="XCH20" s="1024"/>
      <c r="XCI20" s="1024"/>
      <c r="XCJ20" s="1024"/>
      <c r="XCK20" s="1024"/>
      <c r="XCL20" s="1024"/>
      <c r="XCM20" s="1024"/>
      <c r="XCN20" s="1024"/>
      <c r="XCO20" s="1024"/>
      <c r="XCP20" s="1024"/>
      <c r="XCQ20" s="1024"/>
      <c r="XCR20" s="1024"/>
      <c r="XCS20" s="1024"/>
      <c r="XCT20" s="1024"/>
      <c r="XCU20" s="1024"/>
      <c r="XCV20" s="1024"/>
      <c r="XCW20" s="1024"/>
      <c r="XCX20" s="1024"/>
      <c r="XCY20" s="1024"/>
      <c r="XCZ20" s="1024"/>
      <c r="XDA20" s="1024"/>
      <c r="XDB20" s="1024"/>
      <c r="XDC20" s="1024"/>
      <c r="XDD20" s="1024"/>
      <c r="XDE20" s="1024"/>
      <c r="XDF20" s="1024"/>
      <c r="XDG20" s="1024"/>
      <c r="XDH20" s="1024"/>
      <c r="XDI20" s="1024"/>
      <c r="XDJ20" s="1024"/>
      <c r="XDK20" s="1024"/>
      <c r="XDL20" s="1024"/>
      <c r="XDM20" s="1024"/>
      <c r="XDN20" s="1024"/>
      <c r="XDO20" s="1024"/>
      <c r="XDP20" s="1024"/>
      <c r="XDQ20" s="1024"/>
      <c r="XDR20" s="1024"/>
      <c r="XDS20" s="1024"/>
      <c r="XDT20" s="1024"/>
      <c r="XDU20" s="1024"/>
      <c r="XDV20" s="1024"/>
      <c r="XDW20" s="1024"/>
      <c r="XDX20" s="1024"/>
      <c r="XDY20" s="1024"/>
      <c r="XDZ20" s="1024"/>
      <c r="XEA20" s="1024"/>
      <c r="XEB20" s="1024"/>
      <c r="XEC20" s="1024"/>
      <c r="XED20" s="1024"/>
      <c r="XEE20" s="1024"/>
      <c r="XEF20" s="1024"/>
      <c r="XEG20" s="1024"/>
      <c r="XEH20" s="1024"/>
      <c r="XEI20" s="1024"/>
      <c r="XEJ20" s="1024"/>
      <c r="XEK20" s="1024"/>
      <c r="XEL20" s="1024"/>
      <c r="XEM20" s="1024"/>
      <c r="XEN20" s="1024"/>
      <c r="XEO20" s="1024"/>
      <c r="XEP20" s="1024"/>
      <c r="XEQ20" s="1024"/>
      <c r="XER20" s="1024"/>
      <c r="XES20" s="1024"/>
      <c r="XET20" s="1024"/>
      <c r="XEU20" s="1024"/>
      <c r="XEV20" s="1024"/>
      <c r="XEW20" s="1024"/>
      <c r="XEX20" s="1024"/>
      <c r="XEY20" s="1024"/>
      <c r="XEZ20" s="1024"/>
      <c r="XFA20" s="1024"/>
      <c r="XFB20" s="1024"/>
      <c r="XFC20" s="1024"/>
      <c r="XFD20" s="1024"/>
    </row>
    <row r="21" spans="1:16384" hidden="1" x14ac:dyDescent="0.2">
      <c r="A21" s="1024"/>
      <c r="B21" s="1024"/>
      <c r="C21" s="1024"/>
      <c r="D21" s="1024"/>
      <c r="E21" s="1024"/>
      <c r="F21" s="1024"/>
      <c r="G21" s="1024"/>
      <c r="H21" s="1024"/>
      <c r="I21" s="1024"/>
      <c r="J21" s="1024"/>
      <c r="K21" s="1024"/>
      <c r="L21" s="1024"/>
      <c r="M21" s="1024"/>
      <c r="N21" s="1024"/>
      <c r="O21" s="1024"/>
      <c r="P21" s="1024"/>
      <c r="Q21" s="1024"/>
      <c r="R21" s="1024"/>
      <c r="S21" s="1024"/>
      <c r="T21" s="1024"/>
      <c r="U21" s="1024"/>
      <c r="V21" s="1024"/>
      <c r="W21" s="1024"/>
      <c r="X21" s="1024"/>
      <c r="Y21" s="1024"/>
      <c r="Z21" s="1024"/>
      <c r="AA21" s="1024"/>
      <c r="AB21" s="1024"/>
      <c r="AC21" s="1024"/>
      <c r="AD21" s="1024"/>
      <c r="AE21" s="1024"/>
      <c r="AF21" s="1024"/>
      <c r="AG21" s="1024"/>
      <c r="AH21" s="1024"/>
      <c r="AI21" s="1024"/>
      <c r="AJ21" s="1024"/>
      <c r="AK21" s="1024"/>
      <c r="AL21" s="1024"/>
      <c r="AM21" s="1024"/>
      <c r="AN21" s="1024"/>
      <c r="AO21" s="1024"/>
      <c r="AP21" s="1024"/>
      <c r="AQ21" s="1024"/>
      <c r="AR21" s="1024"/>
      <c r="AS21" s="1024"/>
      <c r="AT21" s="1024"/>
      <c r="AU21" s="1024"/>
      <c r="AV21" s="1024"/>
      <c r="AW21" s="1024"/>
      <c r="AX21" s="1024"/>
      <c r="AY21" s="1024"/>
      <c r="AZ21" s="1024"/>
      <c r="BA21" s="1024"/>
      <c r="BB21" s="1024"/>
      <c r="BC21" s="1024"/>
      <c r="BD21" s="1024"/>
      <c r="BE21" s="1024"/>
      <c r="BF21" s="1024"/>
      <c r="BG21" s="1024"/>
      <c r="BH21" s="1024"/>
      <c r="BI21" s="1024"/>
      <c r="BJ21" s="1024"/>
      <c r="BK21" s="1024"/>
      <c r="BL21" s="1024"/>
      <c r="BM21" s="1024"/>
      <c r="BN21" s="1024"/>
      <c r="BO21" s="1024"/>
      <c r="BP21" s="1024"/>
      <c r="BQ21" s="1024"/>
      <c r="BR21" s="1024"/>
      <c r="BS21" s="1024"/>
      <c r="BT21" s="1024"/>
      <c r="BU21" s="1024"/>
      <c r="BV21" s="1024"/>
      <c r="BW21" s="1024"/>
      <c r="BX21" s="1024"/>
      <c r="BY21" s="1024"/>
      <c r="BZ21" s="1024"/>
      <c r="CA21" s="1024"/>
      <c r="CB21" s="1024"/>
      <c r="CC21" s="1024"/>
      <c r="CD21" s="1024"/>
      <c r="CE21" s="1024"/>
      <c r="CF21" s="1024"/>
      <c r="CG21" s="1024"/>
      <c r="CH21" s="1024"/>
      <c r="CI21" s="1024"/>
      <c r="CJ21" s="1024"/>
      <c r="CK21" s="1024"/>
      <c r="CL21" s="1024"/>
      <c r="CM21" s="1024"/>
      <c r="CN21" s="1024"/>
      <c r="CO21" s="1024"/>
      <c r="CP21" s="1024"/>
      <c r="CQ21" s="1024"/>
      <c r="CR21" s="1024"/>
      <c r="CS21" s="1024"/>
      <c r="CT21" s="1024"/>
      <c r="CU21" s="1024"/>
      <c r="CV21" s="1024"/>
      <c r="CW21" s="1024"/>
      <c r="CX21" s="1024"/>
      <c r="CY21" s="1024"/>
      <c r="CZ21" s="1024"/>
      <c r="DA21" s="1024"/>
      <c r="DB21" s="1024"/>
      <c r="DC21" s="1024"/>
      <c r="DD21" s="1024"/>
      <c r="DE21" s="1024"/>
      <c r="DF21" s="1024"/>
      <c r="DG21" s="1024"/>
      <c r="DH21" s="1024"/>
      <c r="DI21" s="1024"/>
      <c r="DJ21" s="1024"/>
      <c r="DK21" s="1024"/>
      <c r="DL21" s="1024"/>
      <c r="DM21" s="1024"/>
      <c r="DN21" s="1024"/>
      <c r="DO21" s="1024"/>
      <c r="DP21" s="1024"/>
      <c r="DQ21" s="1024"/>
      <c r="DR21" s="1024"/>
      <c r="DS21" s="1024"/>
      <c r="DT21" s="1024"/>
      <c r="DU21" s="1024"/>
      <c r="DV21" s="1024"/>
      <c r="DW21" s="1024"/>
      <c r="DX21" s="1024"/>
      <c r="DY21" s="1024"/>
      <c r="DZ21" s="1024"/>
      <c r="EA21" s="1024"/>
      <c r="EB21" s="1024"/>
      <c r="EC21" s="1024"/>
      <c r="ED21" s="1024"/>
      <c r="EE21" s="1024"/>
      <c r="EF21" s="1024"/>
      <c r="EG21" s="1024"/>
      <c r="EH21" s="1024"/>
      <c r="EI21" s="1024"/>
      <c r="EJ21" s="1024"/>
      <c r="EK21" s="1024"/>
      <c r="EL21" s="1024"/>
      <c r="EM21" s="1024"/>
      <c r="EN21" s="1024"/>
      <c r="EO21" s="1024"/>
      <c r="EP21" s="1024"/>
      <c r="EQ21" s="1024"/>
      <c r="ER21" s="1024"/>
      <c r="ES21" s="1024"/>
      <c r="ET21" s="1024"/>
      <c r="EU21" s="1024"/>
      <c r="EV21" s="1024"/>
      <c r="EW21" s="1024"/>
      <c r="EX21" s="1024"/>
      <c r="EY21" s="1024"/>
      <c r="EZ21" s="1024"/>
      <c r="FA21" s="1024"/>
      <c r="FB21" s="1024"/>
      <c r="FC21" s="1024"/>
      <c r="FD21" s="1024"/>
      <c r="FE21" s="1024"/>
      <c r="FF21" s="1024"/>
      <c r="FG21" s="1024"/>
      <c r="FH21" s="1024"/>
      <c r="FI21" s="1024"/>
      <c r="FJ21" s="1024"/>
      <c r="FK21" s="1024"/>
      <c r="FL21" s="1024"/>
      <c r="FM21" s="1024"/>
      <c r="FN21" s="1024"/>
      <c r="FO21" s="1024"/>
      <c r="FP21" s="1024"/>
      <c r="FQ21" s="1024"/>
      <c r="FR21" s="1024"/>
      <c r="FS21" s="1024"/>
      <c r="FT21" s="1024"/>
      <c r="FU21" s="1024"/>
      <c r="FV21" s="1024"/>
      <c r="FW21" s="1024"/>
      <c r="FX21" s="1024"/>
      <c r="FY21" s="1024"/>
      <c r="FZ21" s="1024"/>
      <c r="GA21" s="1024"/>
      <c r="GB21" s="1024"/>
      <c r="GC21" s="1024"/>
      <c r="GD21" s="1024"/>
      <c r="GE21" s="1024"/>
      <c r="GF21" s="1024"/>
      <c r="GG21" s="1024"/>
      <c r="GH21" s="1024"/>
      <c r="GI21" s="1024"/>
      <c r="GJ21" s="1024"/>
      <c r="GK21" s="1024"/>
      <c r="GL21" s="1024"/>
      <c r="GM21" s="1024"/>
      <c r="GN21" s="1024"/>
      <c r="GO21" s="1024"/>
      <c r="GP21" s="1024"/>
      <c r="GQ21" s="1024"/>
      <c r="GR21" s="1024"/>
      <c r="GS21" s="1024"/>
      <c r="GT21" s="1024"/>
      <c r="GU21" s="1024"/>
      <c r="GV21" s="1024"/>
      <c r="GW21" s="1024"/>
      <c r="GX21" s="1024"/>
      <c r="GY21" s="1024"/>
      <c r="GZ21" s="1024"/>
      <c r="HA21" s="1024"/>
      <c r="HB21" s="1024"/>
      <c r="HC21" s="1024"/>
      <c r="HD21" s="1024"/>
      <c r="HE21" s="1024"/>
      <c r="HF21" s="1024"/>
      <c r="HG21" s="1024"/>
      <c r="HH21" s="1024"/>
      <c r="HI21" s="1024"/>
      <c r="HJ21" s="1024"/>
      <c r="HK21" s="1024"/>
      <c r="HL21" s="1024"/>
      <c r="HM21" s="1024"/>
      <c r="HN21" s="1024"/>
      <c r="HO21" s="1024"/>
      <c r="HP21" s="1024"/>
      <c r="HQ21" s="1024"/>
      <c r="HR21" s="1024"/>
      <c r="HS21" s="1024"/>
      <c r="HT21" s="1024"/>
      <c r="HU21" s="1024"/>
      <c r="HV21" s="1024"/>
      <c r="HW21" s="1024"/>
      <c r="HX21" s="1024"/>
      <c r="HY21" s="1024"/>
      <c r="HZ21" s="1024"/>
      <c r="IA21" s="1024"/>
      <c r="IB21" s="1024"/>
      <c r="IC21" s="1024"/>
      <c r="ID21" s="1024"/>
      <c r="IE21" s="1024"/>
      <c r="IF21" s="1024"/>
      <c r="IG21" s="1024"/>
      <c r="IH21" s="1024"/>
      <c r="II21" s="1024"/>
      <c r="IJ21" s="1024"/>
      <c r="IK21" s="1024"/>
      <c r="IL21" s="1024"/>
      <c r="IM21" s="1024"/>
      <c r="IN21" s="1024"/>
      <c r="IO21" s="1024"/>
      <c r="IP21" s="1024"/>
      <c r="IQ21" s="1024"/>
      <c r="IR21" s="1024"/>
      <c r="IS21" s="1024"/>
      <c r="IT21" s="1024"/>
      <c r="IU21" s="1024"/>
      <c r="IV21" s="1024"/>
      <c r="IW21" s="1024"/>
      <c r="IX21" s="1024"/>
      <c r="IY21" s="1024"/>
      <c r="IZ21" s="1024"/>
      <c r="JA21" s="1024"/>
      <c r="JB21" s="1024"/>
      <c r="JC21" s="1024"/>
      <c r="JD21" s="1024"/>
      <c r="JE21" s="1024"/>
      <c r="JF21" s="1024"/>
      <c r="JG21" s="1024"/>
      <c r="JH21" s="1024"/>
      <c r="JI21" s="1024"/>
      <c r="JJ21" s="1024"/>
      <c r="JK21" s="1024"/>
      <c r="JL21" s="1024"/>
      <c r="JM21" s="1024"/>
      <c r="JN21" s="1024"/>
      <c r="JO21" s="1024"/>
      <c r="JP21" s="1024"/>
      <c r="JQ21" s="1024"/>
      <c r="JR21" s="1024"/>
      <c r="JS21" s="1024"/>
      <c r="JT21" s="1024"/>
      <c r="JU21" s="1024"/>
      <c r="JV21" s="1024"/>
      <c r="JW21" s="1024"/>
      <c r="JX21" s="1024"/>
      <c r="JY21" s="1024"/>
      <c r="JZ21" s="1024"/>
      <c r="KA21" s="1024"/>
      <c r="KB21" s="1024"/>
      <c r="KC21" s="1024"/>
      <c r="KD21" s="1024"/>
      <c r="KE21" s="1024"/>
      <c r="KF21" s="1024"/>
      <c r="KG21" s="1024"/>
      <c r="KH21" s="1024"/>
      <c r="KI21" s="1024"/>
      <c r="KJ21" s="1024"/>
      <c r="KK21" s="1024"/>
      <c r="KL21" s="1024"/>
      <c r="KM21" s="1024"/>
      <c r="KN21" s="1024"/>
      <c r="KO21" s="1024"/>
      <c r="KP21" s="1024"/>
      <c r="KQ21" s="1024"/>
      <c r="KR21" s="1024"/>
      <c r="KS21" s="1024"/>
      <c r="KT21" s="1024"/>
      <c r="KU21" s="1024"/>
      <c r="KV21" s="1024"/>
      <c r="KW21" s="1024"/>
      <c r="KX21" s="1024"/>
      <c r="KY21" s="1024"/>
      <c r="KZ21" s="1024"/>
      <c r="LA21" s="1024"/>
      <c r="LB21" s="1024"/>
      <c r="LC21" s="1024"/>
      <c r="LD21" s="1024"/>
      <c r="LE21" s="1024"/>
      <c r="LF21" s="1024"/>
      <c r="LG21" s="1024"/>
      <c r="LH21" s="1024"/>
      <c r="LI21" s="1024"/>
      <c r="LJ21" s="1024"/>
      <c r="LK21" s="1024"/>
      <c r="LL21" s="1024"/>
      <c r="LM21" s="1024"/>
      <c r="LN21" s="1024"/>
      <c r="LO21" s="1024"/>
      <c r="LP21" s="1024"/>
      <c r="LQ21" s="1024"/>
      <c r="LR21" s="1024"/>
      <c r="LS21" s="1024"/>
      <c r="LT21" s="1024"/>
      <c r="LU21" s="1024"/>
      <c r="LV21" s="1024"/>
      <c r="LW21" s="1024"/>
      <c r="LX21" s="1024"/>
      <c r="LY21" s="1024"/>
      <c r="LZ21" s="1024"/>
      <c r="MA21" s="1024"/>
      <c r="MB21" s="1024"/>
      <c r="MC21" s="1024"/>
      <c r="MD21" s="1024"/>
      <c r="ME21" s="1024"/>
      <c r="MF21" s="1024"/>
      <c r="MG21" s="1024"/>
      <c r="MH21" s="1024"/>
      <c r="MI21" s="1024"/>
      <c r="MJ21" s="1024"/>
      <c r="MK21" s="1024"/>
      <c r="ML21" s="1024"/>
      <c r="MM21" s="1024"/>
      <c r="MN21" s="1024"/>
      <c r="MO21" s="1024"/>
      <c r="MP21" s="1024"/>
      <c r="MQ21" s="1024"/>
      <c r="MR21" s="1024"/>
      <c r="MS21" s="1024"/>
      <c r="MT21" s="1024"/>
      <c r="MU21" s="1024"/>
      <c r="MV21" s="1024"/>
      <c r="MW21" s="1024"/>
      <c r="MX21" s="1024"/>
      <c r="MY21" s="1024"/>
      <c r="MZ21" s="1024"/>
      <c r="NA21" s="1024"/>
      <c r="NB21" s="1024"/>
      <c r="NC21" s="1024"/>
      <c r="ND21" s="1024"/>
      <c r="NE21" s="1024"/>
      <c r="NF21" s="1024"/>
      <c r="NG21" s="1024"/>
      <c r="NH21" s="1024"/>
      <c r="NI21" s="1024"/>
      <c r="NJ21" s="1024"/>
      <c r="NK21" s="1024"/>
      <c r="NL21" s="1024"/>
      <c r="NM21" s="1024"/>
      <c r="NN21" s="1024"/>
      <c r="NO21" s="1024"/>
      <c r="NP21" s="1024"/>
      <c r="NQ21" s="1024"/>
      <c r="NR21" s="1024"/>
      <c r="NS21" s="1024"/>
      <c r="NT21" s="1024"/>
      <c r="NU21" s="1024"/>
      <c r="NV21" s="1024"/>
      <c r="NW21" s="1024"/>
      <c r="NX21" s="1024"/>
      <c r="NY21" s="1024"/>
      <c r="NZ21" s="1024"/>
      <c r="OA21" s="1024"/>
      <c r="OB21" s="1024"/>
      <c r="OC21" s="1024"/>
      <c r="OD21" s="1024"/>
      <c r="OE21" s="1024"/>
      <c r="OF21" s="1024"/>
      <c r="OG21" s="1024"/>
      <c r="OH21" s="1024"/>
      <c r="OI21" s="1024"/>
      <c r="OJ21" s="1024"/>
      <c r="OK21" s="1024"/>
      <c r="OL21" s="1024"/>
      <c r="OM21" s="1024"/>
      <c r="ON21" s="1024"/>
      <c r="OO21" s="1024"/>
      <c r="OP21" s="1024"/>
      <c r="OQ21" s="1024"/>
      <c r="OR21" s="1024"/>
      <c r="OS21" s="1024"/>
      <c r="OT21" s="1024"/>
      <c r="OU21" s="1024"/>
      <c r="OV21" s="1024"/>
      <c r="OW21" s="1024"/>
      <c r="OX21" s="1024"/>
      <c r="OY21" s="1024"/>
      <c r="OZ21" s="1024"/>
      <c r="PA21" s="1024"/>
      <c r="PB21" s="1024"/>
      <c r="PC21" s="1024"/>
      <c r="PD21" s="1024"/>
      <c r="PE21" s="1024"/>
      <c r="PF21" s="1024"/>
      <c r="PG21" s="1024"/>
      <c r="PH21" s="1024"/>
      <c r="PI21" s="1024"/>
      <c r="PJ21" s="1024"/>
      <c r="PK21" s="1024"/>
      <c r="PL21" s="1024"/>
      <c r="PM21" s="1024"/>
      <c r="PN21" s="1024"/>
      <c r="PO21" s="1024"/>
      <c r="PP21" s="1024"/>
      <c r="PQ21" s="1024"/>
      <c r="PR21" s="1024"/>
      <c r="PS21" s="1024"/>
      <c r="PT21" s="1024"/>
      <c r="PU21" s="1024"/>
      <c r="PV21" s="1024"/>
      <c r="PW21" s="1024"/>
      <c r="PX21" s="1024"/>
      <c r="PY21" s="1024"/>
      <c r="PZ21" s="1024"/>
      <c r="QA21" s="1024"/>
      <c r="QB21" s="1024"/>
      <c r="QC21" s="1024"/>
      <c r="QD21" s="1024"/>
      <c r="QE21" s="1024"/>
      <c r="QF21" s="1024"/>
      <c r="QG21" s="1024"/>
      <c r="QH21" s="1024"/>
      <c r="QI21" s="1024"/>
      <c r="QJ21" s="1024"/>
      <c r="QK21" s="1024"/>
      <c r="QL21" s="1024"/>
      <c r="QM21" s="1024"/>
      <c r="QN21" s="1024"/>
      <c r="QO21" s="1024"/>
      <c r="QP21" s="1024"/>
      <c r="QQ21" s="1024"/>
      <c r="QR21" s="1024"/>
      <c r="QS21" s="1024"/>
      <c r="QT21" s="1024"/>
      <c r="QU21" s="1024"/>
      <c r="QV21" s="1024"/>
      <c r="QW21" s="1024"/>
      <c r="QX21" s="1024"/>
      <c r="QY21" s="1024"/>
      <c r="QZ21" s="1024"/>
      <c r="RA21" s="1024"/>
      <c r="RB21" s="1024"/>
      <c r="RC21" s="1024"/>
      <c r="RD21" s="1024"/>
      <c r="RE21" s="1024"/>
      <c r="RF21" s="1024"/>
      <c r="RG21" s="1024"/>
      <c r="RH21" s="1024"/>
      <c r="RI21" s="1024"/>
      <c r="RJ21" s="1024"/>
      <c r="RK21" s="1024"/>
      <c r="RL21" s="1024"/>
      <c r="RM21" s="1024"/>
      <c r="RN21" s="1024"/>
      <c r="RO21" s="1024"/>
      <c r="RP21" s="1024"/>
      <c r="RQ21" s="1024"/>
      <c r="RR21" s="1024"/>
      <c r="RS21" s="1024"/>
      <c r="RT21" s="1024"/>
      <c r="RU21" s="1024"/>
      <c r="RV21" s="1024"/>
      <c r="RW21" s="1024"/>
      <c r="RX21" s="1024"/>
      <c r="RY21" s="1024"/>
      <c r="RZ21" s="1024"/>
      <c r="SA21" s="1024"/>
      <c r="SB21" s="1024"/>
      <c r="SC21" s="1024"/>
      <c r="SD21" s="1024"/>
      <c r="SE21" s="1024"/>
      <c r="SF21" s="1024"/>
      <c r="SG21" s="1024"/>
      <c r="SH21" s="1024"/>
      <c r="SI21" s="1024"/>
      <c r="SJ21" s="1024"/>
      <c r="SK21" s="1024"/>
      <c r="SL21" s="1024"/>
      <c r="SM21" s="1024"/>
      <c r="SN21" s="1024"/>
      <c r="SO21" s="1024"/>
      <c r="SP21" s="1024"/>
      <c r="SQ21" s="1024"/>
      <c r="SR21" s="1024"/>
      <c r="SS21" s="1024"/>
      <c r="ST21" s="1024"/>
      <c r="SU21" s="1024"/>
      <c r="SV21" s="1024"/>
      <c r="SW21" s="1024"/>
      <c r="SX21" s="1024"/>
      <c r="SY21" s="1024"/>
      <c r="SZ21" s="1024"/>
      <c r="TA21" s="1024"/>
      <c r="TB21" s="1024"/>
      <c r="TC21" s="1024"/>
      <c r="TD21" s="1024"/>
      <c r="TE21" s="1024"/>
      <c r="TF21" s="1024"/>
      <c r="TG21" s="1024"/>
      <c r="TH21" s="1024"/>
      <c r="TI21" s="1024"/>
      <c r="TJ21" s="1024"/>
      <c r="TK21" s="1024"/>
      <c r="TL21" s="1024"/>
      <c r="TM21" s="1024"/>
      <c r="TN21" s="1024"/>
      <c r="TO21" s="1024"/>
      <c r="TP21" s="1024"/>
      <c r="TQ21" s="1024"/>
      <c r="TR21" s="1024"/>
      <c r="TS21" s="1024"/>
      <c r="TT21" s="1024"/>
      <c r="TU21" s="1024"/>
      <c r="TV21" s="1024"/>
      <c r="TW21" s="1024"/>
      <c r="TX21" s="1024"/>
      <c r="TY21" s="1024"/>
      <c r="TZ21" s="1024"/>
      <c r="UA21" s="1024"/>
      <c r="UB21" s="1024"/>
      <c r="UC21" s="1024"/>
      <c r="UD21" s="1024"/>
      <c r="UE21" s="1024"/>
      <c r="UF21" s="1024"/>
      <c r="UG21" s="1024"/>
      <c r="UH21" s="1024"/>
      <c r="UI21" s="1024"/>
      <c r="UJ21" s="1024"/>
      <c r="UK21" s="1024"/>
      <c r="UL21" s="1024"/>
      <c r="UM21" s="1024"/>
      <c r="UN21" s="1024"/>
      <c r="UO21" s="1024"/>
      <c r="UP21" s="1024"/>
      <c r="UQ21" s="1024"/>
      <c r="UR21" s="1024"/>
      <c r="US21" s="1024"/>
      <c r="UT21" s="1024"/>
      <c r="UU21" s="1024"/>
      <c r="UV21" s="1024"/>
      <c r="UW21" s="1024"/>
      <c r="UX21" s="1024"/>
      <c r="UY21" s="1024"/>
      <c r="UZ21" s="1024"/>
      <c r="VA21" s="1024"/>
      <c r="VB21" s="1024"/>
      <c r="VC21" s="1024"/>
      <c r="VD21" s="1024"/>
      <c r="VE21" s="1024"/>
      <c r="VF21" s="1024"/>
      <c r="VG21" s="1024"/>
      <c r="VH21" s="1024"/>
      <c r="VI21" s="1024"/>
      <c r="VJ21" s="1024"/>
      <c r="VK21" s="1024"/>
      <c r="VL21" s="1024"/>
      <c r="VM21" s="1024"/>
      <c r="VN21" s="1024"/>
      <c r="VO21" s="1024"/>
      <c r="VP21" s="1024"/>
      <c r="VQ21" s="1024"/>
      <c r="VR21" s="1024"/>
      <c r="VS21" s="1024"/>
      <c r="VT21" s="1024"/>
      <c r="VU21" s="1024"/>
      <c r="VV21" s="1024"/>
      <c r="VW21" s="1024"/>
      <c r="VX21" s="1024"/>
      <c r="VY21" s="1024"/>
      <c r="VZ21" s="1024"/>
      <c r="WA21" s="1024"/>
      <c r="WB21" s="1024"/>
      <c r="WC21" s="1024"/>
      <c r="WD21" s="1024"/>
      <c r="WE21" s="1024"/>
      <c r="WF21" s="1024"/>
      <c r="WG21" s="1024"/>
      <c r="WH21" s="1024"/>
      <c r="WI21" s="1024"/>
      <c r="WJ21" s="1024"/>
      <c r="WK21" s="1024"/>
      <c r="WL21" s="1024"/>
      <c r="WM21" s="1024"/>
      <c r="WN21" s="1024"/>
      <c r="WO21" s="1024"/>
      <c r="WP21" s="1024"/>
      <c r="WQ21" s="1024"/>
      <c r="WR21" s="1024"/>
      <c r="WS21" s="1024"/>
      <c r="WT21" s="1024"/>
      <c r="WU21" s="1024"/>
      <c r="WV21" s="1024"/>
      <c r="WW21" s="1024"/>
      <c r="WX21" s="1024"/>
      <c r="WY21" s="1024"/>
      <c r="WZ21" s="1024"/>
      <c r="XA21" s="1024"/>
      <c r="XB21" s="1024"/>
      <c r="XC21" s="1024"/>
      <c r="XD21" s="1024"/>
      <c r="XE21" s="1024"/>
      <c r="XF21" s="1024"/>
      <c r="XG21" s="1024"/>
      <c r="XH21" s="1024"/>
      <c r="XI21" s="1024"/>
      <c r="XJ21" s="1024"/>
      <c r="XK21" s="1024"/>
      <c r="XL21" s="1024"/>
      <c r="XM21" s="1024"/>
      <c r="XN21" s="1024"/>
      <c r="XO21" s="1024"/>
      <c r="XP21" s="1024"/>
      <c r="XQ21" s="1024"/>
      <c r="XR21" s="1024"/>
      <c r="XS21" s="1024"/>
      <c r="XT21" s="1024"/>
      <c r="XU21" s="1024"/>
      <c r="XV21" s="1024"/>
      <c r="XW21" s="1024"/>
      <c r="XX21" s="1024"/>
      <c r="XY21" s="1024"/>
      <c r="XZ21" s="1024"/>
      <c r="YA21" s="1024"/>
      <c r="YB21" s="1024"/>
      <c r="YC21" s="1024"/>
      <c r="YD21" s="1024"/>
      <c r="YE21" s="1024"/>
      <c r="YF21" s="1024"/>
      <c r="YG21" s="1024"/>
      <c r="YH21" s="1024"/>
      <c r="YI21" s="1024"/>
      <c r="YJ21" s="1024"/>
      <c r="YK21" s="1024"/>
      <c r="YL21" s="1024"/>
      <c r="YM21" s="1024"/>
      <c r="YN21" s="1024"/>
      <c r="YO21" s="1024"/>
      <c r="YP21" s="1024"/>
      <c r="YQ21" s="1024"/>
      <c r="YR21" s="1024"/>
      <c r="YS21" s="1024"/>
      <c r="YT21" s="1024"/>
      <c r="YU21" s="1024"/>
      <c r="YV21" s="1024"/>
      <c r="YW21" s="1024"/>
      <c r="YX21" s="1024"/>
      <c r="YY21" s="1024"/>
      <c r="YZ21" s="1024"/>
      <c r="ZA21" s="1024"/>
      <c r="ZB21" s="1024"/>
      <c r="ZC21" s="1024"/>
      <c r="ZD21" s="1024"/>
      <c r="ZE21" s="1024"/>
      <c r="ZF21" s="1024"/>
      <c r="ZG21" s="1024"/>
      <c r="ZH21" s="1024"/>
      <c r="ZI21" s="1024"/>
      <c r="ZJ21" s="1024"/>
      <c r="ZK21" s="1024"/>
      <c r="ZL21" s="1024"/>
      <c r="ZM21" s="1024"/>
      <c r="ZN21" s="1024"/>
      <c r="ZO21" s="1024"/>
      <c r="ZP21" s="1024"/>
      <c r="ZQ21" s="1024"/>
      <c r="ZR21" s="1024"/>
      <c r="ZS21" s="1024"/>
      <c r="ZT21" s="1024"/>
      <c r="ZU21" s="1024"/>
      <c r="ZV21" s="1024"/>
      <c r="ZW21" s="1024"/>
      <c r="ZX21" s="1024"/>
      <c r="ZY21" s="1024"/>
      <c r="ZZ21" s="1024"/>
      <c r="AAA21" s="1024"/>
      <c r="AAB21" s="1024"/>
      <c r="AAC21" s="1024"/>
      <c r="AAD21" s="1024"/>
      <c r="AAE21" s="1024"/>
      <c r="AAF21" s="1024"/>
      <c r="AAG21" s="1024"/>
      <c r="AAH21" s="1024"/>
      <c r="AAI21" s="1024"/>
      <c r="AAJ21" s="1024"/>
      <c r="AAK21" s="1024"/>
      <c r="AAL21" s="1024"/>
      <c r="AAM21" s="1024"/>
      <c r="AAN21" s="1024"/>
      <c r="AAO21" s="1024"/>
      <c r="AAP21" s="1024"/>
      <c r="AAQ21" s="1024"/>
      <c r="AAR21" s="1024"/>
      <c r="AAS21" s="1024"/>
      <c r="AAT21" s="1024"/>
      <c r="AAU21" s="1024"/>
      <c r="AAV21" s="1024"/>
      <c r="AAW21" s="1024"/>
      <c r="AAX21" s="1024"/>
      <c r="AAY21" s="1024"/>
      <c r="AAZ21" s="1024"/>
      <c r="ABA21" s="1024"/>
      <c r="ABB21" s="1024"/>
      <c r="ABC21" s="1024"/>
      <c r="ABD21" s="1024"/>
      <c r="ABE21" s="1024"/>
      <c r="ABF21" s="1024"/>
      <c r="ABG21" s="1024"/>
      <c r="ABH21" s="1024"/>
      <c r="ABI21" s="1024"/>
      <c r="ABJ21" s="1024"/>
      <c r="ABK21" s="1024"/>
      <c r="ABL21" s="1024"/>
      <c r="ABM21" s="1024"/>
      <c r="ABN21" s="1024"/>
      <c r="ABO21" s="1024"/>
      <c r="ABP21" s="1024"/>
      <c r="ABQ21" s="1024"/>
      <c r="ABR21" s="1024"/>
      <c r="ABS21" s="1024"/>
      <c r="ABT21" s="1024"/>
      <c r="ABU21" s="1024"/>
      <c r="ABV21" s="1024"/>
      <c r="ABW21" s="1024"/>
      <c r="ABX21" s="1024"/>
      <c r="ABY21" s="1024"/>
      <c r="ABZ21" s="1024"/>
      <c r="ACA21" s="1024"/>
      <c r="ACB21" s="1024"/>
      <c r="ACC21" s="1024"/>
      <c r="ACD21" s="1024"/>
      <c r="ACE21" s="1024"/>
      <c r="ACF21" s="1024"/>
      <c r="ACG21" s="1024"/>
      <c r="ACH21" s="1024"/>
      <c r="ACI21" s="1024"/>
      <c r="ACJ21" s="1024"/>
      <c r="ACK21" s="1024"/>
      <c r="ACL21" s="1024"/>
      <c r="ACM21" s="1024"/>
      <c r="ACN21" s="1024"/>
      <c r="ACO21" s="1024"/>
      <c r="ACP21" s="1024"/>
      <c r="ACQ21" s="1024"/>
      <c r="ACR21" s="1024"/>
      <c r="ACS21" s="1024"/>
      <c r="ACT21" s="1024"/>
      <c r="ACU21" s="1024"/>
      <c r="ACV21" s="1024"/>
      <c r="ACW21" s="1024"/>
      <c r="ACX21" s="1024"/>
      <c r="ACY21" s="1024"/>
      <c r="ACZ21" s="1024"/>
      <c r="ADA21" s="1024"/>
      <c r="ADB21" s="1024"/>
      <c r="ADC21" s="1024"/>
      <c r="ADD21" s="1024"/>
      <c r="ADE21" s="1024"/>
      <c r="ADF21" s="1024"/>
      <c r="ADG21" s="1024"/>
      <c r="ADH21" s="1024"/>
      <c r="ADI21" s="1024"/>
      <c r="ADJ21" s="1024"/>
      <c r="ADK21" s="1024"/>
      <c r="ADL21" s="1024"/>
      <c r="ADM21" s="1024"/>
      <c r="ADN21" s="1024"/>
      <c r="ADO21" s="1024"/>
      <c r="ADP21" s="1024"/>
      <c r="ADQ21" s="1024"/>
      <c r="ADR21" s="1024"/>
      <c r="ADS21" s="1024"/>
      <c r="ADT21" s="1024"/>
      <c r="ADU21" s="1024"/>
      <c r="ADV21" s="1024"/>
      <c r="ADW21" s="1024"/>
      <c r="ADX21" s="1024"/>
      <c r="ADY21" s="1024"/>
      <c r="ADZ21" s="1024"/>
      <c r="AEA21" s="1024"/>
      <c r="AEB21" s="1024"/>
      <c r="AEC21" s="1024"/>
      <c r="AED21" s="1024"/>
      <c r="AEE21" s="1024"/>
      <c r="AEF21" s="1024"/>
      <c r="AEG21" s="1024"/>
      <c r="AEH21" s="1024"/>
      <c r="AEI21" s="1024"/>
      <c r="AEJ21" s="1024"/>
      <c r="AEK21" s="1024"/>
      <c r="AEL21" s="1024"/>
      <c r="AEM21" s="1024"/>
      <c r="AEN21" s="1024"/>
      <c r="AEO21" s="1024"/>
      <c r="AEP21" s="1024"/>
      <c r="AEQ21" s="1024"/>
      <c r="AER21" s="1024"/>
      <c r="AES21" s="1024"/>
      <c r="AET21" s="1024"/>
      <c r="AEU21" s="1024"/>
      <c r="AEV21" s="1024"/>
      <c r="AEW21" s="1024"/>
      <c r="AEX21" s="1024"/>
      <c r="AEY21" s="1024"/>
      <c r="AEZ21" s="1024"/>
      <c r="AFA21" s="1024"/>
      <c r="AFB21" s="1024"/>
      <c r="AFC21" s="1024"/>
      <c r="AFD21" s="1024"/>
      <c r="AFE21" s="1024"/>
      <c r="AFF21" s="1024"/>
      <c r="AFG21" s="1024"/>
      <c r="AFH21" s="1024"/>
      <c r="AFI21" s="1024"/>
      <c r="AFJ21" s="1024"/>
      <c r="AFK21" s="1024"/>
      <c r="AFL21" s="1024"/>
      <c r="AFM21" s="1024"/>
      <c r="AFN21" s="1024"/>
      <c r="AFO21" s="1024"/>
      <c r="AFP21" s="1024"/>
      <c r="AFQ21" s="1024"/>
      <c r="AFR21" s="1024"/>
      <c r="AFS21" s="1024"/>
      <c r="AFT21" s="1024"/>
      <c r="AFU21" s="1024"/>
      <c r="AFV21" s="1024"/>
      <c r="AFW21" s="1024"/>
      <c r="AFX21" s="1024"/>
      <c r="AFY21" s="1024"/>
      <c r="AFZ21" s="1024"/>
      <c r="AGA21" s="1024"/>
      <c r="AGB21" s="1024"/>
      <c r="AGC21" s="1024"/>
      <c r="AGD21" s="1024"/>
      <c r="AGE21" s="1024"/>
      <c r="AGF21" s="1024"/>
      <c r="AGG21" s="1024"/>
      <c r="AGH21" s="1024"/>
      <c r="AGI21" s="1024"/>
      <c r="AGJ21" s="1024"/>
      <c r="AGK21" s="1024"/>
      <c r="AGL21" s="1024"/>
      <c r="AGM21" s="1024"/>
      <c r="AGN21" s="1024"/>
      <c r="AGO21" s="1024"/>
      <c r="AGP21" s="1024"/>
      <c r="AGQ21" s="1024"/>
      <c r="AGR21" s="1024"/>
      <c r="AGS21" s="1024"/>
      <c r="AGT21" s="1024"/>
      <c r="AGU21" s="1024"/>
      <c r="AGV21" s="1024"/>
      <c r="AGW21" s="1024"/>
      <c r="AGX21" s="1024"/>
      <c r="AGY21" s="1024"/>
      <c r="AGZ21" s="1024"/>
      <c r="AHA21" s="1024"/>
      <c r="AHB21" s="1024"/>
      <c r="AHC21" s="1024"/>
      <c r="AHD21" s="1024"/>
      <c r="AHE21" s="1024"/>
      <c r="AHF21" s="1024"/>
      <c r="AHG21" s="1024"/>
      <c r="AHH21" s="1024"/>
      <c r="AHI21" s="1024"/>
      <c r="AHJ21" s="1024"/>
      <c r="AHK21" s="1024"/>
      <c r="AHL21" s="1024"/>
      <c r="AHM21" s="1024"/>
      <c r="AHN21" s="1024"/>
      <c r="AHO21" s="1024"/>
      <c r="AHP21" s="1024"/>
      <c r="AHQ21" s="1024"/>
      <c r="AHR21" s="1024"/>
      <c r="AHS21" s="1024"/>
      <c r="AHT21" s="1024"/>
      <c r="AHU21" s="1024"/>
      <c r="AHV21" s="1024"/>
      <c r="AHW21" s="1024"/>
      <c r="AHX21" s="1024"/>
      <c r="AHY21" s="1024"/>
      <c r="AHZ21" s="1024"/>
      <c r="AIA21" s="1024"/>
      <c r="AIB21" s="1024"/>
      <c r="AIC21" s="1024"/>
      <c r="AID21" s="1024"/>
      <c r="AIE21" s="1024"/>
      <c r="AIF21" s="1024"/>
      <c r="AIG21" s="1024"/>
      <c r="AIH21" s="1024"/>
      <c r="AII21" s="1024"/>
      <c r="AIJ21" s="1024"/>
      <c r="AIK21" s="1024"/>
      <c r="AIL21" s="1024"/>
      <c r="AIM21" s="1024"/>
      <c r="AIN21" s="1024"/>
      <c r="AIO21" s="1024"/>
      <c r="AIP21" s="1024"/>
      <c r="AIQ21" s="1024"/>
      <c r="AIR21" s="1024"/>
      <c r="AIS21" s="1024"/>
      <c r="AIT21" s="1024"/>
      <c r="AIU21" s="1024"/>
      <c r="AIV21" s="1024"/>
      <c r="AIW21" s="1024"/>
      <c r="AIX21" s="1024"/>
      <c r="AIY21" s="1024"/>
      <c r="AIZ21" s="1024"/>
      <c r="AJA21" s="1024"/>
      <c r="AJB21" s="1024"/>
      <c r="AJC21" s="1024"/>
      <c r="AJD21" s="1024"/>
      <c r="AJE21" s="1024"/>
      <c r="AJF21" s="1024"/>
      <c r="AJG21" s="1024"/>
      <c r="AJH21" s="1024"/>
      <c r="AJI21" s="1024"/>
      <c r="AJJ21" s="1024"/>
      <c r="AJK21" s="1024"/>
      <c r="AJL21" s="1024"/>
      <c r="AJM21" s="1024"/>
      <c r="AJN21" s="1024"/>
      <c r="AJO21" s="1024"/>
      <c r="AJP21" s="1024"/>
      <c r="AJQ21" s="1024"/>
      <c r="AJR21" s="1024"/>
      <c r="AJS21" s="1024"/>
      <c r="AJT21" s="1024"/>
      <c r="AJU21" s="1024"/>
      <c r="AJV21" s="1024"/>
      <c r="AJW21" s="1024"/>
      <c r="AJX21" s="1024"/>
      <c r="AJY21" s="1024"/>
      <c r="AJZ21" s="1024"/>
      <c r="AKA21" s="1024"/>
      <c r="AKB21" s="1024"/>
      <c r="AKC21" s="1024"/>
      <c r="AKD21" s="1024"/>
      <c r="AKE21" s="1024"/>
      <c r="AKF21" s="1024"/>
      <c r="AKG21" s="1024"/>
      <c r="AKH21" s="1024"/>
      <c r="AKI21" s="1024"/>
      <c r="AKJ21" s="1024"/>
      <c r="AKK21" s="1024"/>
      <c r="AKL21" s="1024"/>
      <c r="AKM21" s="1024"/>
      <c r="AKN21" s="1024"/>
      <c r="AKO21" s="1024"/>
      <c r="AKP21" s="1024"/>
      <c r="AKQ21" s="1024"/>
      <c r="AKR21" s="1024"/>
      <c r="AKS21" s="1024"/>
      <c r="AKT21" s="1024"/>
      <c r="AKU21" s="1024"/>
      <c r="AKV21" s="1024"/>
      <c r="AKW21" s="1024"/>
      <c r="AKX21" s="1024"/>
      <c r="AKY21" s="1024"/>
      <c r="AKZ21" s="1024"/>
      <c r="ALA21" s="1024"/>
      <c r="ALB21" s="1024"/>
      <c r="ALC21" s="1024"/>
      <c r="ALD21" s="1024"/>
      <c r="ALE21" s="1024"/>
      <c r="ALF21" s="1024"/>
      <c r="ALG21" s="1024"/>
      <c r="ALH21" s="1024"/>
      <c r="ALI21" s="1024"/>
      <c r="ALJ21" s="1024"/>
      <c r="ALK21" s="1024"/>
      <c r="ALL21" s="1024"/>
      <c r="ALM21" s="1024"/>
      <c r="ALN21" s="1024"/>
      <c r="ALO21" s="1024"/>
      <c r="ALP21" s="1024"/>
      <c r="ALQ21" s="1024"/>
      <c r="ALR21" s="1024"/>
      <c r="ALS21" s="1024"/>
      <c r="ALT21" s="1024"/>
      <c r="ALU21" s="1024"/>
      <c r="ALV21" s="1024"/>
      <c r="ALW21" s="1024"/>
      <c r="ALX21" s="1024"/>
      <c r="ALY21" s="1024"/>
      <c r="ALZ21" s="1024"/>
      <c r="AMA21" s="1024"/>
      <c r="AMB21" s="1024"/>
      <c r="AMC21" s="1024"/>
      <c r="AMD21" s="1024"/>
      <c r="AME21" s="1024"/>
      <c r="AMF21" s="1024"/>
      <c r="AMG21" s="1024"/>
      <c r="AMH21" s="1024"/>
      <c r="AMI21" s="1024"/>
      <c r="AMJ21" s="1024"/>
      <c r="AMK21" s="1024"/>
      <c r="AML21" s="1024"/>
      <c r="AMM21" s="1024"/>
      <c r="AMN21" s="1024"/>
      <c r="AMO21" s="1024"/>
      <c r="AMP21" s="1024"/>
      <c r="AMQ21" s="1024"/>
      <c r="AMR21" s="1024"/>
      <c r="AMS21" s="1024"/>
      <c r="AMT21" s="1024"/>
      <c r="AMU21" s="1024"/>
      <c r="AMV21" s="1024"/>
      <c r="AMW21" s="1024"/>
      <c r="AMX21" s="1024"/>
      <c r="AMY21" s="1024"/>
      <c r="AMZ21" s="1024"/>
      <c r="ANA21" s="1024"/>
      <c r="ANB21" s="1024"/>
      <c r="ANC21" s="1024"/>
      <c r="AND21" s="1024"/>
      <c r="ANE21" s="1024"/>
      <c r="ANF21" s="1024"/>
      <c r="ANG21" s="1024"/>
      <c r="ANH21" s="1024"/>
      <c r="ANI21" s="1024"/>
      <c r="ANJ21" s="1024"/>
      <c r="ANK21" s="1024"/>
      <c r="ANL21" s="1024"/>
      <c r="ANM21" s="1024"/>
      <c r="ANN21" s="1024"/>
      <c r="ANO21" s="1024"/>
      <c r="ANP21" s="1024"/>
      <c r="ANQ21" s="1024"/>
      <c r="ANR21" s="1024"/>
      <c r="ANS21" s="1024"/>
      <c r="ANT21" s="1024"/>
      <c r="ANU21" s="1024"/>
      <c r="ANV21" s="1024"/>
      <c r="ANW21" s="1024"/>
      <c r="ANX21" s="1024"/>
      <c r="ANY21" s="1024"/>
      <c r="ANZ21" s="1024"/>
      <c r="AOA21" s="1024"/>
      <c r="AOB21" s="1024"/>
      <c r="AOC21" s="1024"/>
      <c r="AOD21" s="1024"/>
      <c r="AOE21" s="1024"/>
      <c r="AOF21" s="1024"/>
      <c r="AOG21" s="1024"/>
      <c r="AOH21" s="1024"/>
      <c r="AOI21" s="1024"/>
      <c r="AOJ21" s="1024"/>
      <c r="AOK21" s="1024"/>
      <c r="AOL21" s="1024"/>
      <c r="AOM21" s="1024"/>
      <c r="AON21" s="1024"/>
      <c r="AOO21" s="1024"/>
      <c r="AOP21" s="1024"/>
      <c r="AOQ21" s="1024"/>
      <c r="AOR21" s="1024"/>
      <c r="AOS21" s="1024"/>
      <c r="AOT21" s="1024"/>
      <c r="AOU21" s="1024"/>
      <c r="AOV21" s="1024"/>
      <c r="AOW21" s="1024"/>
      <c r="AOX21" s="1024"/>
      <c r="AOY21" s="1024"/>
      <c r="AOZ21" s="1024"/>
      <c r="APA21" s="1024"/>
      <c r="APB21" s="1024"/>
      <c r="APC21" s="1024"/>
      <c r="APD21" s="1024"/>
      <c r="APE21" s="1024"/>
      <c r="APF21" s="1024"/>
      <c r="APG21" s="1024"/>
      <c r="APH21" s="1024"/>
      <c r="API21" s="1024"/>
      <c r="APJ21" s="1024"/>
      <c r="APK21" s="1024"/>
      <c r="APL21" s="1024"/>
      <c r="APM21" s="1024"/>
      <c r="APN21" s="1024"/>
      <c r="APO21" s="1024"/>
      <c r="APP21" s="1024"/>
      <c r="APQ21" s="1024"/>
      <c r="APR21" s="1024"/>
      <c r="APS21" s="1024"/>
      <c r="APT21" s="1024"/>
      <c r="APU21" s="1024"/>
      <c r="APV21" s="1024"/>
      <c r="APW21" s="1024"/>
      <c r="APX21" s="1024"/>
      <c r="APY21" s="1024"/>
      <c r="APZ21" s="1024"/>
      <c r="AQA21" s="1024"/>
      <c r="AQB21" s="1024"/>
      <c r="AQC21" s="1024"/>
      <c r="AQD21" s="1024"/>
      <c r="AQE21" s="1024"/>
      <c r="AQF21" s="1024"/>
      <c r="AQG21" s="1024"/>
      <c r="AQH21" s="1024"/>
      <c r="AQI21" s="1024"/>
      <c r="AQJ21" s="1024"/>
      <c r="AQK21" s="1024"/>
      <c r="AQL21" s="1024"/>
      <c r="AQM21" s="1024"/>
      <c r="AQN21" s="1024"/>
      <c r="AQO21" s="1024"/>
      <c r="AQP21" s="1024"/>
      <c r="AQQ21" s="1024"/>
      <c r="AQR21" s="1024"/>
      <c r="AQS21" s="1024"/>
      <c r="AQT21" s="1024"/>
      <c r="AQU21" s="1024"/>
      <c r="AQV21" s="1024"/>
      <c r="AQW21" s="1024"/>
      <c r="AQX21" s="1024"/>
      <c r="AQY21" s="1024"/>
      <c r="AQZ21" s="1024"/>
      <c r="ARA21" s="1024"/>
      <c r="ARB21" s="1024"/>
      <c r="ARC21" s="1024"/>
      <c r="ARD21" s="1024"/>
      <c r="ARE21" s="1024"/>
      <c r="ARF21" s="1024"/>
      <c r="ARG21" s="1024"/>
      <c r="ARH21" s="1024"/>
      <c r="ARI21" s="1024"/>
      <c r="ARJ21" s="1024"/>
      <c r="ARK21" s="1024"/>
      <c r="ARL21" s="1024"/>
      <c r="ARM21" s="1024"/>
      <c r="ARN21" s="1024"/>
      <c r="ARO21" s="1024"/>
      <c r="ARP21" s="1024"/>
      <c r="ARQ21" s="1024"/>
      <c r="ARR21" s="1024"/>
      <c r="ARS21" s="1024"/>
      <c r="ART21" s="1024"/>
      <c r="ARU21" s="1024"/>
      <c r="ARV21" s="1024"/>
      <c r="ARW21" s="1024"/>
      <c r="ARX21" s="1024"/>
      <c r="ARY21" s="1024"/>
      <c r="ARZ21" s="1024"/>
      <c r="ASA21" s="1024"/>
      <c r="ASB21" s="1024"/>
      <c r="ASC21" s="1024"/>
      <c r="ASD21" s="1024"/>
      <c r="ASE21" s="1024"/>
      <c r="ASF21" s="1024"/>
      <c r="ASG21" s="1024"/>
      <c r="ASH21" s="1024"/>
      <c r="ASI21" s="1024"/>
      <c r="ASJ21" s="1024"/>
      <c r="ASK21" s="1024"/>
      <c r="ASL21" s="1024"/>
      <c r="ASM21" s="1024"/>
      <c r="ASN21" s="1024"/>
      <c r="ASO21" s="1024"/>
      <c r="ASP21" s="1024"/>
      <c r="ASQ21" s="1024"/>
      <c r="ASR21" s="1024"/>
      <c r="ASS21" s="1024"/>
      <c r="AST21" s="1024"/>
      <c r="ASU21" s="1024"/>
      <c r="ASV21" s="1024"/>
      <c r="ASW21" s="1024"/>
      <c r="ASX21" s="1024"/>
      <c r="ASY21" s="1024"/>
      <c r="ASZ21" s="1024"/>
      <c r="ATA21" s="1024"/>
      <c r="ATB21" s="1024"/>
      <c r="ATC21" s="1024"/>
      <c r="ATD21" s="1024"/>
      <c r="ATE21" s="1024"/>
      <c r="ATF21" s="1024"/>
      <c r="ATG21" s="1024"/>
      <c r="ATH21" s="1024"/>
      <c r="ATI21" s="1024"/>
      <c r="ATJ21" s="1024"/>
      <c r="ATK21" s="1024"/>
      <c r="ATL21" s="1024"/>
      <c r="ATM21" s="1024"/>
      <c r="ATN21" s="1024"/>
      <c r="ATO21" s="1024"/>
      <c r="ATP21" s="1024"/>
      <c r="ATQ21" s="1024"/>
      <c r="ATR21" s="1024"/>
      <c r="ATS21" s="1024"/>
      <c r="ATT21" s="1024"/>
      <c r="ATU21" s="1024"/>
      <c r="ATV21" s="1024"/>
      <c r="ATW21" s="1024"/>
      <c r="ATX21" s="1024"/>
      <c r="ATY21" s="1024"/>
      <c r="ATZ21" s="1024"/>
      <c r="AUA21" s="1024"/>
      <c r="AUB21" s="1024"/>
      <c r="AUC21" s="1024"/>
      <c r="AUD21" s="1024"/>
      <c r="AUE21" s="1024"/>
      <c r="AUF21" s="1024"/>
      <c r="AUG21" s="1024"/>
      <c r="AUH21" s="1024"/>
      <c r="AUI21" s="1024"/>
      <c r="AUJ21" s="1024"/>
      <c r="AUK21" s="1024"/>
      <c r="AUL21" s="1024"/>
      <c r="AUM21" s="1024"/>
      <c r="AUN21" s="1024"/>
      <c r="AUO21" s="1024"/>
      <c r="AUP21" s="1024"/>
      <c r="AUQ21" s="1024"/>
      <c r="AUR21" s="1024"/>
      <c r="AUS21" s="1024"/>
      <c r="AUT21" s="1024"/>
      <c r="AUU21" s="1024"/>
      <c r="AUV21" s="1024"/>
      <c r="AUW21" s="1024"/>
      <c r="AUX21" s="1024"/>
      <c r="AUY21" s="1024"/>
      <c r="AUZ21" s="1024"/>
      <c r="AVA21" s="1024"/>
      <c r="AVB21" s="1024"/>
      <c r="AVC21" s="1024"/>
      <c r="AVD21" s="1024"/>
      <c r="AVE21" s="1024"/>
      <c r="AVF21" s="1024"/>
      <c r="AVG21" s="1024"/>
      <c r="AVH21" s="1024"/>
      <c r="AVI21" s="1024"/>
      <c r="AVJ21" s="1024"/>
      <c r="AVK21" s="1024"/>
      <c r="AVL21" s="1024"/>
      <c r="AVM21" s="1024"/>
      <c r="AVN21" s="1024"/>
      <c r="AVO21" s="1024"/>
      <c r="AVP21" s="1024"/>
      <c r="AVQ21" s="1024"/>
      <c r="AVR21" s="1024"/>
      <c r="AVS21" s="1024"/>
      <c r="AVT21" s="1024"/>
      <c r="AVU21" s="1024"/>
      <c r="AVV21" s="1024"/>
      <c r="AVW21" s="1024"/>
      <c r="AVX21" s="1024"/>
      <c r="AVY21" s="1024"/>
      <c r="AVZ21" s="1024"/>
      <c r="AWA21" s="1024"/>
      <c r="AWB21" s="1024"/>
      <c r="AWC21" s="1024"/>
      <c r="AWD21" s="1024"/>
      <c r="AWE21" s="1024"/>
      <c r="AWF21" s="1024"/>
      <c r="AWG21" s="1024"/>
      <c r="AWH21" s="1024"/>
      <c r="AWI21" s="1024"/>
      <c r="AWJ21" s="1024"/>
      <c r="AWK21" s="1024"/>
      <c r="AWL21" s="1024"/>
      <c r="AWM21" s="1024"/>
      <c r="AWN21" s="1024"/>
      <c r="AWO21" s="1024"/>
      <c r="AWP21" s="1024"/>
      <c r="AWQ21" s="1024"/>
      <c r="AWR21" s="1024"/>
      <c r="AWS21" s="1024"/>
      <c r="AWT21" s="1024"/>
      <c r="AWU21" s="1024"/>
      <c r="AWV21" s="1024"/>
      <c r="AWW21" s="1024"/>
      <c r="AWX21" s="1024"/>
      <c r="AWY21" s="1024"/>
      <c r="AWZ21" s="1024"/>
      <c r="AXA21" s="1024"/>
      <c r="AXB21" s="1024"/>
      <c r="AXC21" s="1024"/>
      <c r="AXD21" s="1024"/>
      <c r="AXE21" s="1024"/>
      <c r="AXF21" s="1024"/>
      <c r="AXG21" s="1024"/>
      <c r="AXH21" s="1024"/>
      <c r="AXI21" s="1024"/>
      <c r="AXJ21" s="1024"/>
      <c r="AXK21" s="1024"/>
      <c r="AXL21" s="1024"/>
      <c r="AXM21" s="1024"/>
      <c r="AXN21" s="1024"/>
      <c r="AXO21" s="1024"/>
      <c r="AXP21" s="1024"/>
      <c r="AXQ21" s="1024"/>
      <c r="AXR21" s="1024"/>
      <c r="AXS21" s="1024"/>
      <c r="AXT21" s="1024"/>
      <c r="AXU21" s="1024"/>
      <c r="AXV21" s="1024"/>
      <c r="AXW21" s="1024"/>
      <c r="AXX21" s="1024"/>
      <c r="AXY21" s="1024"/>
      <c r="AXZ21" s="1024"/>
      <c r="AYA21" s="1024"/>
      <c r="AYB21" s="1024"/>
      <c r="AYC21" s="1024"/>
      <c r="AYD21" s="1024"/>
      <c r="AYE21" s="1024"/>
      <c r="AYF21" s="1024"/>
      <c r="AYG21" s="1024"/>
      <c r="AYH21" s="1024"/>
      <c r="AYI21" s="1024"/>
      <c r="AYJ21" s="1024"/>
      <c r="AYK21" s="1024"/>
      <c r="AYL21" s="1024"/>
      <c r="AYM21" s="1024"/>
      <c r="AYN21" s="1024"/>
      <c r="AYO21" s="1024"/>
      <c r="AYP21" s="1024"/>
      <c r="AYQ21" s="1024"/>
      <c r="AYR21" s="1024"/>
      <c r="AYS21" s="1024"/>
      <c r="AYT21" s="1024"/>
      <c r="AYU21" s="1024"/>
      <c r="AYV21" s="1024"/>
      <c r="AYW21" s="1024"/>
      <c r="AYX21" s="1024"/>
      <c r="AYY21" s="1024"/>
      <c r="AYZ21" s="1024"/>
      <c r="AZA21" s="1024"/>
      <c r="AZB21" s="1024"/>
      <c r="AZC21" s="1024"/>
      <c r="AZD21" s="1024"/>
      <c r="AZE21" s="1024"/>
      <c r="AZF21" s="1024"/>
      <c r="AZG21" s="1024"/>
      <c r="AZH21" s="1024"/>
      <c r="AZI21" s="1024"/>
      <c r="AZJ21" s="1024"/>
      <c r="AZK21" s="1024"/>
      <c r="AZL21" s="1024"/>
      <c r="AZM21" s="1024"/>
      <c r="AZN21" s="1024"/>
      <c r="AZO21" s="1024"/>
      <c r="AZP21" s="1024"/>
      <c r="AZQ21" s="1024"/>
      <c r="AZR21" s="1024"/>
      <c r="AZS21" s="1024"/>
      <c r="AZT21" s="1024"/>
      <c r="AZU21" s="1024"/>
      <c r="AZV21" s="1024"/>
      <c r="AZW21" s="1024"/>
      <c r="AZX21" s="1024"/>
      <c r="AZY21" s="1024"/>
      <c r="AZZ21" s="1024"/>
      <c r="BAA21" s="1024"/>
      <c r="BAB21" s="1024"/>
      <c r="BAC21" s="1024"/>
      <c r="BAD21" s="1024"/>
      <c r="BAE21" s="1024"/>
      <c r="BAF21" s="1024"/>
      <c r="BAG21" s="1024"/>
      <c r="BAH21" s="1024"/>
      <c r="BAI21" s="1024"/>
      <c r="BAJ21" s="1024"/>
      <c r="BAK21" s="1024"/>
      <c r="BAL21" s="1024"/>
      <c r="BAM21" s="1024"/>
      <c r="BAN21" s="1024"/>
      <c r="BAO21" s="1024"/>
      <c r="BAP21" s="1024"/>
      <c r="BAQ21" s="1024"/>
      <c r="BAR21" s="1024"/>
      <c r="BAS21" s="1024"/>
      <c r="BAT21" s="1024"/>
      <c r="BAU21" s="1024"/>
      <c r="BAV21" s="1024"/>
      <c r="BAW21" s="1024"/>
      <c r="BAX21" s="1024"/>
      <c r="BAY21" s="1024"/>
      <c r="BAZ21" s="1024"/>
      <c r="BBA21" s="1024"/>
      <c r="BBB21" s="1024"/>
      <c r="BBC21" s="1024"/>
      <c r="BBD21" s="1024"/>
      <c r="BBE21" s="1024"/>
      <c r="BBF21" s="1024"/>
      <c r="BBG21" s="1024"/>
      <c r="BBH21" s="1024"/>
      <c r="BBI21" s="1024"/>
      <c r="BBJ21" s="1024"/>
      <c r="BBK21" s="1024"/>
      <c r="BBL21" s="1024"/>
      <c r="BBM21" s="1024"/>
      <c r="BBN21" s="1024"/>
      <c r="BBO21" s="1024"/>
      <c r="BBP21" s="1024"/>
      <c r="BBQ21" s="1024"/>
      <c r="BBR21" s="1024"/>
      <c r="BBS21" s="1024"/>
      <c r="BBT21" s="1024"/>
      <c r="BBU21" s="1024"/>
      <c r="BBV21" s="1024"/>
      <c r="BBW21" s="1024"/>
      <c r="BBX21" s="1024"/>
      <c r="BBY21" s="1024"/>
      <c r="BBZ21" s="1024"/>
      <c r="BCA21" s="1024"/>
      <c r="BCB21" s="1024"/>
      <c r="BCC21" s="1024"/>
      <c r="BCD21" s="1024"/>
      <c r="BCE21" s="1024"/>
      <c r="BCF21" s="1024"/>
      <c r="BCG21" s="1024"/>
      <c r="BCH21" s="1024"/>
      <c r="BCI21" s="1024"/>
      <c r="BCJ21" s="1024"/>
      <c r="BCK21" s="1024"/>
      <c r="BCL21" s="1024"/>
      <c r="BCM21" s="1024"/>
      <c r="BCN21" s="1024"/>
      <c r="BCO21" s="1024"/>
      <c r="BCP21" s="1024"/>
      <c r="BCQ21" s="1024"/>
      <c r="BCR21" s="1024"/>
      <c r="BCS21" s="1024"/>
      <c r="BCT21" s="1024"/>
      <c r="BCU21" s="1024"/>
      <c r="BCV21" s="1024"/>
      <c r="BCW21" s="1024"/>
      <c r="BCX21" s="1024"/>
      <c r="BCY21" s="1024"/>
      <c r="BCZ21" s="1024"/>
      <c r="BDA21" s="1024"/>
      <c r="BDB21" s="1024"/>
      <c r="BDC21" s="1024"/>
      <c r="BDD21" s="1024"/>
      <c r="BDE21" s="1024"/>
      <c r="BDF21" s="1024"/>
      <c r="BDG21" s="1024"/>
      <c r="BDH21" s="1024"/>
      <c r="BDI21" s="1024"/>
      <c r="BDJ21" s="1024"/>
      <c r="BDK21" s="1024"/>
      <c r="BDL21" s="1024"/>
      <c r="BDM21" s="1024"/>
      <c r="BDN21" s="1024"/>
      <c r="BDO21" s="1024"/>
      <c r="BDP21" s="1024"/>
      <c r="BDQ21" s="1024"/>
      <c r="BDR21" s="1024"/>
      <c r="BDS21" s="1024"/>
      <c r="BDT21" s="1024"/>
      <c r="BDU21" s="1024"/>
      <c r="BDV21" s="1024"/>
      <c r="BDW21" s="1024"/>
      <c r="BDX21" s="1024"/>
      <c r="BDY21" s="1024"/>
      <c r="BDZ21" s="1024"/>
      <c r="BEA21" s="1024"/>
      <c r="BEB21" s="1024"/>
      <c r="BEC21" s="1024"/>
      <c r="BED21" s="1024"/>
      <c r="BEE21" s="1024"/>
      <c r="BEF21" s="1024"/>
      <c r="BEG21" s="1024"/>
      <c r="BEH21" s="1024"/>
      <c r="BEI21" s="1024"/>
      <c r="BEJ21" s="1024"/>
      <c r="BEK21" s="1024"/>
      <c r="BEL21" s="1024"/>
      <c r="BEM21" s="1024"/>
      <c r="BEN21" s="1024"/>
      <c r="BEO21" s="1024"/>
      <c r="BEP21" s="1024"/>
      <c r="BEQ21" s="1024"/>
      <c r="BER21" s="1024"/>
      <c r="BES21" s="1024"/>
      <c r="BET21" s="1024"/>
      <c r="BEU21" s="1024"/>
      <c r="BEV21" s="1024"/>
      <c r="BEW21" s="1024"/>
      <c r="BEX21" s="1024"/>
      <c r="BEY21" s="1024"/>
      <c r="BEZ21" s="1024"/>
      <c r="BFA21" s="1024"/>
      <c r="BFB21" s="1024"/>
      <c r="BFC21" s="1024"/>
      <c r="BFD21" s="1024"/>
      <c r="BFE21" s="1024"/>
      <c r="BFF21" s="1024"/>
      <c r="BFG21" s="1024"/>
      <c r="BFH21" s="1024"/>
      <c r="BFI21" s="1024"/>
      <c r="BFJ21" s="1024"/>
      <c r="BFK21" s="1024"/>
      <c r="BFL21" s="1024"/>
      <c r="BFM21" s="1024"/>
      <c r="BFN21" s="1024"/>
      <c r="BFO21" s="1024"/>
      <c r="BFP21" s="1024"/>
      <c r="BFQ21" s="1024"/>
      <c r="BFR21" s="1024"/>
      <c r="BFS21" s="1024"/>
      <c r="BFT21" s="1024"/>
      <c r="BFU21" s="1024"/>
      <c r="BFV21" s="1024"/>
      <c r="BFW21" s="1024"/>
      <c r="BFX21" s="1024"/>
      <c r="BFY21" s="1024"/>
      <c r="BFZ21" s="1024"/>
      <c r="BGA21" s="1024"/>
      <c r="BGB21" s="1024"/>
      <c r="BGC21" s="1024"/>
      <c r="BGD21" s="1024"/>
      <c r="BGE21" s="1024"/>
      <c r="BGF21" s="1024"/>
      <c r="BGG21" s="1024"/>
      <c r="BGH21" s="1024"/>
      <c r="BGI21" s="1024"/>
      <c r="BGJ21" s="1024"/>
      <c r="BGK21" s="1024"/>
      <c r="BGL21" s="1024"/>
      <c r="BGM21" s="1024"/>
      <c r="BGN21" s="1024"/>
      <c r="BGO21" s="1024"/>
      <c r="BGP21" s="1024"/>
      <c r="BGQ21" s="1024"/>
      <c r="BGR21" s="1024"/>
      <c r="BGS21" s="1024"/>
      <c r="BGT21" s="1024"/>
      <c r="BGU21" s="1024"/>
      <c r="BGV21" s="1024"/>
      <c r="BGW21" s="1024"/>
      <c r="BGX21" s="1024"/>
      <c r="BGY21" s="1024"/>
      <c r="BGZ21" s="1024"/>
      <c r="BHA21" s="1024"/>
      <c r="BHB21" s="1024"/>
      <c r="BHC21" s="1024"/>
      <c r="BHD21" s="1024"/>
      <c r="BHE21" s="1024"/>
      <c r="BHF21" s="1024"/>
      <c r="BHG21" s="1024"/>
      <c r="BHH21" s="1024"/>
      <c r="BHI21" s="1024"/>
      <c r="BHJ21" s="1024"/>
      <c r="BHK21" s="1024"/>
      <c r="BHL21" s="1024"/>
      <c r="BHM21" s="1024"/>
      <c r="BHN21" s="1024"/>
      <c r="BHO21" s="1024"/>
      <c r="BHP21" s="1024"/>
      <c r="BHQ21" s="1024"/>
      <c r="BHR21" s="1024"/>
      <c r="BHS21" s="1024"/>
      <c r="BHT21" s="1024"/>
      <c r="BHU21" s="1024"/>
      <c r="BHV21" s="1024"/>
      <c r="BHW21" s="1024"/>
      <c r="BHX21" s="1024"/>
      <c r="BHY21" s="1024"/>
      <c r="BHZ21" s="1024"/>
      <c r="BIA21" s="1024"/>
      <c r="BIB21" s="1024"/>
      <c r="BIC21" s="1024"/>
      <c r="BID21" s="1024"/>
      <c r="BIE21" s="1024"/>
      <c r="BIF21" s="1024"/>
      <c r="BIG21" s="1024"/>
      <c r="BIH21" s="1024"/>
      <c r="BII21" s="1024"/>
      <c r="BIJ21" s="1024"/>
      <c r="BIK21" s="1024"/>
      <c r="BIL21" s="1024"/>
      <c r="BIM21" s="1024"/>
      <c r="BIN21" s="1024"/>
      <c r="BIO21" s="1024"/>
      <c r="BIP21" s="1024"/>
      <c r="BIQ21" s="1024"/>
      <c r="BIR21" s="1024"/>
      <c r="BIS21" s="1024"/>
      <c r="BIT21" s="1024"/>
      <c r="BIU21" s="1024"/>
      <c r="BIV21" s="1024"/>
      <c r="BIW21" s="1024"/>
      <c r="BIX21" s="1024"/>
      <c r="BIY21" s="1024"/>
      <c r="BIZ21" s="1024"/>
      <c r="BJA21" s="1024"/>
      <c r="BJB21" s="1024"/>
      <c r="BJC21" s="1024"/>
      <c r="BJD21" s="1024"/>
      <c r="BJE21" s="1024"/>
      <c r="BJF21" s="1024"/>
      <c r="BJG21" s="1024"/>
      <c r="BJH21" s="1024"/>
      <c r="BJI21" s="1024"/>
      <c r="BJJ21" s="1024"/>
      <c r="BJK21" s="1024"/>
      <c r="BJL21" s="1024"/>
      <c r="BJM21" s="1024"/>
      <c r="BJN21" s="1024"/>
      <c r="BJO21" s="1024"/>
      <c r="BJP21" s="1024"/>
      <c r="BJQ21" s="1024"/>
      <c r="BJR21" s="1024"/>
      <c r="BJS21" s="1024"/>
      <c r="BJT21" s="1024"/>
      <c r="BJU21" s="1024"/>
      <c r="BJV21" s="1024"/>
      <c r="BJW21" s="1024"/>
      <c r="BJX21" s="1024"/>
      <c r="BJY21" s="1024"/>
      <c r="BJZ21" s="1024"/>
      <c r="BKA21" s="1024"/>
      <c r="BKB21" s="1024"/>
      <c r="BKC21" s="1024"/>
      <c r="BKD21" s="1024"/>
      <c r="BKE21" s="1024"/>
      <c r="BKF21" s="1024"/>
      <c r="BKG21" s="1024"/>
      <c r="BKH21" s="1024"/>
      <c r="BKI21" s="1024"/>
      <c r="BKJ21" s="1024"/>
      <c r="BKK21" s="1024"/>
      <c r="BKL21" s="1024"/>
      <c r="BKM21" s="1024"/>
      <c r="BKN21" s="1024"/>
      <c r="BKO21" s="1024"/>
      <c r="BKP21" s="1024"/>
      <c r="BKQ21" s="1024"/>
      <c r="BKR21" s="1024"/>
      <c r="BKS21" s="1024"/>
      <c r="BKT21" s="1024"/>
      <c r="BKU21" s="1024"/>
      <c r="BKV21" s="1024"/>
      <c r="BKW21" s="1024"/>
      <c r="BKX21" s="1024"/>
      <c r="BKY21" s="1024"/>
      <c r="BKZ21" s="1024"/>
      <c r="BLA21" s="1024"/>
      <c r="BLB21" s="1024"/>
      <c r="BLC21" s="1024"/>
      <c r="BLD21" s="1024"/>
      <c r="BLE21" s="1024"/>
      <c r="BLF21" s="1024"/>
      <c r="BLG21" s="1024"/>
      <c r="BLH21" s="1024"/>
      <c r="BLI21" s="1024"/>
      <c r="BLJ21" s="1024"/>
      <c r="BLK21" s="1024"/>
      <c r="BLL21" s="1024"/>
      <c r="BLM21" s="1024"/>
      <c r="BLN21" s="1024"/>
      <c r="BLO21" s="1024"/>
      <c r="BLP21" s="1024"/>
      <c r="BLQ21" s="1024"/>
      <c r="BLR21" s="1024"/>
      <c r="BLS21" s="1024"/>
      <c r="BLT21" s="1024"/>
      <c r="BLU21" s="1024"/>
      <c r="BLV21" s="1024"/>
      <c r="BLW21" s="1024"/>
      <c r="BLX21" s="1024"/>
      <c r="BLY21" s="1024"/>
      <c r="BLZ21" s="1024"/>
      <c r="BMA21" s="1024"/>
      <c r="BMB21" s="1024"/>
      <c r="BMC21" s="1024"/>
      <c r="BMD21" s="1024"/>
      <c r="BME21" s="1024"/>
      <c r="BMF21" s="1024"/>
      <c r="BMG21" s="1024"/>
      <c r="BMH21" s="1024"/>
      <c r="BMI21" s="1024"/>
      <c r="BMJ21" s="1024"/>
      <c r="BMK21" s="1024"/>
      <c r="BML21" s="1024"/>
      <c r="BMM21" s="1024"/>
      <c r="BMN21" s="1024"/>
      <c r="BMO21" s="1024"/>
      <c r="BMP21" s="1024"/>
      <c r="BMQ21" s="1024"/>
      <c r="BMR21" s="1024"/>
      <c r="BMS21" s="1024"/>
      <c r="BMT21" s="1024"/>
      <c r="BMU21" s="1024"/>
      <c r="BMV21" s="1024"/>
      <c r="BMW21" s="1024"/>
      <c r="BMX21" s="1024"/>
      <c r="BMY21" s="1024"/>
      <c r="BMZ21" s="1024"/>
      <c r="BNA21" s="1024"/>
      <c r="BNB21" s="1024"/>
      <c r="BNC21" s="1024"/>
      <c r="BND21" s="1024"/>
      <c r="BNE21" s="1024"/>
      <c r="BNF21" s="1024"/>
      <c r="BNG21" s="1024"/>
      <c r="BNH21" s="1024"/>
      <c r="BNI21" s="1024"/>
      <c r="BNJ21" s="1024"/>
      <c r="BNK21" s="1024"/>
      <c r="BNL21" s="1024"/>
      <c r="BNM21" s="1024"/>
      <c r="BNN21" s="1024"/>
      <c r="BNO21" s="1024"/>
      <c r="BNP21" s="1024"/>
      <c r="BNQ21" s="1024"/>
      <c r="BNR21" s="1024"/>
      <c r="BNS21" s="1024"/>
      <c r="BNT21" s="1024"/>
      <c r="BNU21" s="1024"/>
      <c r="BNV21" s="1024"/>
      <c r="BNW21" s="1024"/>
      <c r="BNX21" s="1024"/>
      <c r="BNY21" s="1024"/>
      <c r="BNZ21" s="1024"/>
      <c r="BOA21" s="1024"/>
      <c r="BOB21" s="1024"/>
      <c r="BOC21" s="1024"/>
      <c r="BOD21" s="1024"/>
      <c r="BOE21" s="1024"/>
      <c r="BOF21" s="1024"/>
      <c r="BOG21" s="1024"/>
      <c r="BOH21" s="1024"/>
      <c r="BOI21" s="1024"/>
      <c r="BOJ21" s="1024"/>
      <c r="BOK21" s="1024"/>
      <c r="BOL21" s="1024"/>
      <c r="BOM21" s="1024"/>
      <c r="BON21" s="1024"/>
      <c r="BOO21" s="1024"/>
      <c r="BOP21" s="1024"/>
      <c r="BOQ21" s="1024"/>
      <c r="BOR21" s="1024"/>
      <c r="BOS21" s="1024"/>
      <c r="BOT21" s="1024"/>
      <c r="BOU21" s="1024"/>
      <c r="BOV21" s="1024"/>
      <c r="BOW21" s="1024"/>
      <c r="BOX21" s="1024"/>
      <c r="BOY21" s="1024"/>
      <c r="BOZ21" s="1024"/>
      <c r="BPA21" s="1024"/>
      <c r="BPB21" s="1024"/>
      <c r="BPC21" s="1024"/>
      <c r="BPD21" s="1024"/>
      <c r="BPE21" s="1024"/>
      <c r="BPF21" s="1024"/>
      <c r="BPG21" s="1024"/>
      <c r="BPH21" s="1024"/>
      <c r="BPI21" s="1024"/>
      <c r="BPJ21" s="1024"/>
      <c r="BPK21" s="1024"/>
      <c r="BPL21" s="1024"/>
      <c r="BPM21" s="1024"/>
      <c r="BPN21" s="1024"/>
      <c r="BPO21" s="1024"/>
      <c r="BPP21" s="1024"/>
      <c r="BPQ21" s="1024"/>
      <c r="BPR21" s="1024"/>
      <c r="BPS21" s="1024"/>
      <c r="BPT21" s="1024"/>
      <c r="BPU21" s="1024"/>
      <c r="BPV21" s="1024"/>
      <c r="BPW21" s="1024"/>
      <c r="BPX21" s="1024"/>
      <c r="BPY21" s="1024"/>
      <c r="BPZ21" s="1024"/>
      <c r="BQA21" s="1024"/>
      <c r="BQB21" s="1024"/>
      <c r="BQC21" s="1024"/>
      <c r="BQD21" s="1024"/>
      <c r="BQE21" s="1024"/>
      <c r="BQF21" s="1024"/>
      <c r="BQG21" s="1024"/>
      <c r="BQH21" s="1024"/>
      <c r="BQI21" s="1024"/>
      <c r="BQJ21" s="1024"/>
      <c r="BQK21" s="1024"/>
      <c r="BQL21" s="1024"/>
      <c r="BQM21" s="1024"/>
      <c r="BQN21" s="1024"/>
      <c r="BQO21" s="1024"/>
      <c r="BQP21" s="1024"/>
      <c r="BQQ21" s="1024"/>
      <c r="BQR21" s="1024"/>
      <c r="BQS21" s="1024"/>
      <c r="BQT21" s="1024"/>
      <c r="BQU21" s="1024"/>
      <c r="BQV21" s="1024"/>
      <c r="BQW21" s="1024"/>
      <c r="BQX21" s="1024"/>
      <c r="BQY21" s="1024"/>
      <c r="BQZ21" s="1024"/>
      <c r="BRA21" s="1024"/>
      <c r="BRB21" s="1024"/>
      <c r="BRC21" s="1024"/>
      <c r="BRD21" s="1024"/>
      <c r="BRE21" s="1024"/>
      <c r="BRF21" s="1024"/>
      <c r="BRG21" s="1024"/>
      <c r="BRH21" s="1024"/>
      <c r="BRI21" s="1024"/>
      <c r="BRJ21" s="1024"/>
      <c r="BRK21" s="1024"/>
      <c r="BRL21" s="1024"/>
      <c r="BRM21" s="1024"/>
      <c r="BRN21" s="1024"/>
      <c r="BRO21" s="1024"/>
      <c r="BRP21" s="1024"/>
      <c r="BRQ21" s="1024"/>
      <c r="BRR21" s="1024"/>
      <c r="BRS21" s="1024"/>
      <c r="BRT21" s="1024"/>
      <c r="BRU21" s="1024"/>
      <c r="BRV21" s="1024"/>
      <c r="BRW21" s="1024"/>
      <c r="BRX21" s="1024"/>
      <c r="BRY21" s="1024"/>
      <c r="BRZ21" s="1024"/>
      <c r="BSA21" s="1024"/>
      <c r="BSB21" s="1024"/>
      <c r="BSC21" s="1024"/>
      <c r="BSD21" s="1024"/>
      <c r="BSE21" s="1024"/>
      <c r="BSF21" s="1024"/>
      <c r="BSG21" s="1024"/>
      <c r="BSH21" s="1024"/>
      <c r="BSI21" s="1024"/>
      <c r="BSJ21" s="1024"/>
      <c r="BSK21" s="1024"/>
      <c r="BSL21" s="1024"/>
      <c r="BSM21" s="1024"/>
      <c r="BSN21" s="1024"/>
      <c r="BSO21" s="1024"/>
      <c r="BSP21" s="1024"/>
      <c r="BSQ21" s="1024"/>
      <c r="BSR21" s="1024"/>
      <c r="BSS21" s="1024"/>
      <c r="BST21" s="1024"/>
      <c r="BSU21" s="1024"/>
      <c r="BSV21" s="1024"/>
      <c r="BSW21" s="1024"/>
      <c r="BSX21" s="1024"/>
      <c r="BSY21" s="1024"/>
      <c r="BSZ21" s="1024"/>
      <c r="BTA21" s="1024"/>
      <c r="BTB21" s="1024"/>
      <c r="BTC21" s="1024"/>
      <c r="BTD21" s="1024"/>
      <c r="BTE21" s="1024"/>
      <c r="BTF21" s="1024"/>
      <c r="BTG21" s="1024"/>
      <c r="BTH21" s="1024"/>
      <c r="BTI21" s="1024"/>
      <c r="BTJ21" s="1024"/>
      <c r="BTK21" s="1024"/>
      <c r="BTL21" s="1024"/>
      <c r="BTM21" s="1024"/>
      <c r="BTN21" s="1024"/>
      <c r="BTO21" s="1024"/>
      <c r="BTP21" s="1024"/>
      <c r="BTQ21" s="1024"/>
      <c r="BTR21" s="1024"/>
      <c r="BTS21" s="1024"/>
      <c r="BTT21" s="1024"/>
      <c r="BTU21" s="1024"/>
      <c r="BTV21" s="1024"/>
      <c r="BTW21" s="1024"/>
      <c r="BTX21" s="1024"/>
      <c r="BTY21" s="1024"/>
      <c r="BTZ21" s="1024"/>
      <c r="BUA21" s="1024"/>
      <c r="BUB21" s="1024"/>
      <c r="BUC21" s="1024"/>
      <c r="BUD21" s="1024"/>
      <c r="BUE21" s="1024"/>
      <c r="BUF21" s="1024"/>
      <c r="BUG21" s="1024"/>
      <c r="BUH21" s="1024"/>
      <c r="BUI21" s="1024"/>
      <c r="BUJ21" s="1024"/>
      <c r="BUK21" s="1024"/>
      <c r="BUL21" s="1024"/>
      <c r="BUM21" s="1024"/>
      <c r="BUN21" s="1024"/>
      <c r="BUO21" s="1024"/>
      <c r="BUP21" s="1024"/>
      <c r="BUQ21" s="1024"/>
      <c r="BUR21" s="1024"/>
      <c r="BUS21" s="1024"/>
      <c r="BUT21" s="1024"/>
      <c r="BUU21" s="1024"/>
      <c r="BUV21" s="1024"/>
      <c r="BUW21" s="1024"/>
      <c r="BUX21" s="1024"/>
      <c r="BUY21" s="1024"/>
      <c r="BUZ21" s="1024"/>
      <c r="BVA21" s="1024"/>
      <c r="BVB21" s="1024"/>
      <c r="BVC21" s="1024"/>
      <c r="BVD21" s="1024"/>
      <c r="BVE21" s="1024"/>
      <c r="BVF21" s="1024"/>
      <c r="BVG21" s="1024"/>
      <c r="BVH21" s="1024"/>
      <c r="BVI21" s="1024"/>
      <c r="BVJ21" s="1024"/>
      <c r="BVK21" s="1024"/>
      <c r="BVL21" s="1024"/>
      <c r="BVM21" s="1024"/>
      <c r="BVN21" s="1024"/>
      <c r="BVO21" s="1024"/>
      <c r="BVP21" s="1024"/>
      <c r="BVQ21" s="1024"/>
      <c r="BVR21" s="1024"/>
      <c r="BVS21" s="1024"/>
      <c r="BVT21" s="1024"/>
      <c r="BVU21" s="1024"/>
      <c r="BVV21" s="1024"/>
      <c r="BVW21" s="1024"/>
      <c r="BVX21" s="1024"/>
      <c r="BVY21" s="1024"/>
      <c r="BVZ21" s="1024"/>
      <c r="BWA21" s="1024"/>
      <c r="BWB21" s="1024"/>
      <c r="BWC21" s="1024"/>
      <c r="BWD21" s="1024"/>
      <c r="BWE21" s="1024"/>
      <c r="BWF21" s="1024"/>
      <c r="BWG21" s="1024"/>
      <c r="BWH21" s="1024"/>
      <c r="BWI21" s="1024"/>
      <c r="BWJ21" s="1024"/>
      <c r="BWK21" s="1024"/>
      <c r="BWL21" s="1024"/>
      <c r="BWM21" s="1024"/>
      <c r="BWN21" s="1024"/>
      <c r="BWO21" s="1024"/>
      <c r="BWP21" s="1024"/>
      <c r="BWQ21" s="1024"/>
      <c r="BWR21" s="1024"/>
      <c r="BWS21" s="1024"/>
      <c r="BWT21" s="1024"/>
      <c r="BWU21" s="1024"/>
      <c r="BWV21" s="1024"/>
      <c r="BWW21" s="1024"/>
      <c r="BWX21" s="1024"/>
      <c r="BWY21" s="1024"/>
      <c r="BWZ21" s="1024"/>
      <c r="BXA21" s="1024"/>
      <c r="BXB21" s="1024"/>
      <c r="BXC21" s="1024"/>
      <c r="BXD21" s="1024"/>
      <c r="BXE21" s="1024"/>
      <c r="BXF21" s="1024"/>
      <c r="BXG21" s="1024"/>
      <c r="BXH21" s="1024"/>
      <c r="BXI21" s="1024"/>
      <c r="BXJ21" s="1024"/>
      <c r="BXK21" s="1024"/>
      <c r="BXL21" s="1024"/>
      <c r="BXM21" s="1024"/>
      <c r="BXN21" s="1024"/>
      <c r="BXO21" s="1024"/>
      <c r="BXP21" s="1024"/>
      <c r="BXQ21" s="1024"/>
      <c r="BXR21" s="1024"/>
      <c r="BXS21" s="1024"/>
      <c r="BXT21" s="1024"/>
      <c r="BXU21" s="1024"/>
      <c r="BXV21" s="1024"/>
      <c r="BXW21" s="1024"/>
      <c r="BXX21" s="1024"/>
      <c r="BXY21" s="1024"/>
      <c r="BXZ21" s="1024"/>
      <c r="BYA21" s="1024"/>
      <c r="BYB21" s="1024"/>
      <c r="BYC21" s="1024"/>
      <c r="BYD21" s="1024"/>
      <c r="BYE21" s="1024"/>
      <c r="BYF21" s="1024"/>
      <c r="BYG21" s="1024"/>
      <c r="BYH21" s="1024"/>
      <c r="BYI21" s="1024"/>
      <c r="BYJ21" s="1024"/>
      <c r="BYK21" s="1024"/>
      <c r="BYL21" s="1024"/>
      <c r="BYM21" s="1024"/>
      <c r="BYN21" s="1024"/>
      <c r="BYO21" s="1024"/>
      <c r="BYP21" s="1024"/>
      <c r="BYQ21" s="1024"/>
      <c r="BYR21" s="1024"/>
      <c r="BYS21" s="1024"/>
      <c r="BYT21" s="1024"/>
      <c r="BYU21" s="1024"/>
      <c r="BYV21" s="1024"/>
      <c r="BYW21" s="1024"/>
      <c r="BYX21" s="1024"/>
      <c r="BYY21" s="1024"/>
      <c r="BYZ21" s="1024"/>
      <c r="BZA21" s="1024"/>
      <c r="BZB21" s="1024"/>
      <c r="BZC21" s="1024"/>
      <c r="BZD21" s="1024"/>
      <c r="BZE21" s="1024"/>
      <c r="BZF21" s="1024"/>
      <c r="BZG21" s="1024"/>
      <c r="BZH21" s="1024"/>
      <c r="BZI21" s="1024"/>
      <c r="BZJ21" s="1024"/>
      <c r="BZK21" s="1024"/>
      <c r="BZL21" s="1024"/>
      <c r="BZM21" s="1024"/>
      <c r="BZN21" s="1024"/>
      <c r="BZO21" s="1024"/>
      <c r="BZP21" s="1024"/>
      <c r="BZQ21" s="1024"/>
      <c r="BZR21" s="1024"/>
      <c r="BZS21" s="1024"/>
      <c r="BZT21" s="1024"/>
      <c r="BZU21" s="1024"/>
      <c r="BZV21" s="1024"/>
      <c r="BZW21" s="1024"/>
      <c r="BZX21" s="1024"/>
      <c r="BZY21" s="1024"/>
      <c r="BZZ21" s="1024"/>
      <c r="CAA21" s="1024"/>
      <c r="CAB21" s="1024"/>
      <c r="CAC21" s="1024"/>
      <c r="CAD21" s="1024"/>
      <c r="CAE21" s="1024"/>
      <c r="CAF21" s="1024"/>
      <c r="CAG21" s="1024"/>
      <c r="CAH21" s="1024"/>
      <c r="CAI21" s="1024"/>
      <c r="CAJ21" s="1024"/>
      <c r="CAK21" s="1024"/>
      <c r="CAL21" s="1024"/>
      <c r="CAM21" s="1024"/>
      <c r="CAN21" s="1024"/>
      <c r="CAO21" s="1024"/>
      <c r="CAP21" s="1024"/>
      <c r="CAQ21" s="1024"/>
      <c r="CAR21" s="1024"/>
      <c r="CAS21" s="1024"/>
      <c r="CAT21" s="1024"/>
      <c r="CAU21" s="1024"/>
      <c r="CAV21" s="1024"/>
      <c r="CAW21" s="1024"/>
      <c r="CAX21" s="1024"/>
      <c r="CAY21" s="1024"/>
      <c r="CAZ21" s="1024"/>
      <c r="CBA21" s="1024"/>
      <c r="CBB21" s="1024"/>
      <c r="CBC21" s="1024"/>
      <c r="CBD21" s="1024"/>
      <c r="CBE21" s="1024"/>
      <c r="CBF21" s="1024"/>
      <c r="CBG21" s="1024"/>
      <c r="CBH21" s="1024"/>
      <c r="CBI21" s="1024"/>
      <c r="CBJ21" s="1024"/>
      <c r="CBK21" s="1024"/>
      <c r="CBL21" s="1024"/>
      <c r="CBM21" s="1024"/>
      <c r="CBN21" s="1024"/>
      <c r="CBO21" s="1024"/>
      <c r="CBP21" s="1024"/>
      <c r="CBQ21" s="1024"/>
      <c r="CBR21" s="1024"/>
      <c r="CBS21" s="1024"/>
      <c r="CBT21" s="1024"/>
      <c r="CBU21" s="1024"/>
      <c r="CBV21" s="1024"/>
      <c r="CBW21" s="1024"/>
      <c r="CBX21" s="1024"/>
      <c r="CBY21" s="1024"/>
      <c r="CBZ21" s="1024"/>
      <c r="CCA21" s="1024"/>
      <c r="CCB21" s="1024"/>
      <c r="CCC21" s="1024"/>
      <c r="CCD21" s="1024"/>
      <c r="CCE21" s="1024"/>
      <c r="CCF21" s="1024"/>
      <c r="CCG21" s="1024"/>
      <c r="CCH21" s="1024"/>
      <c r="CCI21" s="1024"/>
      <c r="CCJ21" s="1024"/>
      <c r="CCK21" s="1024"/>
      <c r="CCL21" s="1024"/>
      <c r="CCM21" s="1024"/>
      <c r="CCN21" s="1024"/>
      <c r="CCO21" s="1024"/>
      <c r="CCP21" s="1024"/>
      <c r="CCQ21" s="1024"/>
      <c r="CCR21" s="1024"/>
      <c r="CCS21" s="1024"/>
      <c r="CCT21" s="1024"/>
      <c r="CCU21" s="1024"/>
      <c r="CCV21" s="1024"/>
      <c r="CCW21" s="1024"/>
      <c r="CCX21" s="1024"/>
      <c r="CCY21" s="1024"/>
      <c r="CCZ21" s="1024"/>
      <c r="CDA21" s="1024"/>
      <c r="CDB21" s="1024"/>
      <c r="CDC21" s="1024"/>
      <c r="CDD21" s="1024"/>
      <c r="CDE21" s="1024"/>
      <c r="CDF21" s="1024"/>
      <c r="CDG21" s="1024"/>
      <c r="CDH21" s="1024"/>
      <c r="CDI21" s="1024"/>
      <c r="CDJ21" s="1024"/>
      <c r="CDK21" s="1024"/>
      <c r="CDL21" s="1024"/>
      <c r="CDM21" s="1024"/>
      <c r="CDN21" s="1024"/>
      <c r="CDO21" s="1024"/>
      <c r="CDP21" s="1024"/>
      <c r="CDQ21" s="1024"/>
      <c r="CDR21" s="1024"/>
      <c r="CDS21" s="1024"/>
      <c r="CDT21" s="1024"/>
      <c r="CDU21" s="1024"/>
      <c r="CDV21" s="1024"/>
      <c r="CDW21" s="1024"/>
      <c r="CDX21" s="1024"/>
      <c r="CDY21" s="1024"/>
      <c r="CDZ21" s="1024"/>
      <c r="CEA21" s="1024"/>
      <c r="CEB21" s="1024"/>
      <c r="CEC21" s="1024"/>
      <c r="CED21" s="1024"/>
      <c r="CEE21" s="1024"/>
      <c r="CEF21" s="1024"/>
      <c r="CEG21" s="1024"/>
      <c r="CEH21" s="1024"/>
      <c r="CEI21" s="1024"/>
      <c r="CEJ21" s="1024"/>
      <c r="CEK21" s="1024"/>
      <c r="CEL21" s="1024"/>
      <c r="CEM21" s="1024"/>
      <c r="CEN21" s="1024"/>
      <c r="CEO21" s="1024"/>
      <c r="CEP21" s="1024"/>
      <c r="CEQ21" s="1024"/>
      <c r="CER21" s="1024"/>
      <c r="CES21" s="1024"/>
      <c r="CET21" s="1024"/>
      <c r="CEU21" s="1024"/>
      <c r="CEV21" s="1024"/>
      <c r="CEW21" s="1024"/>
      <c r="CEX21" s="1024"/>
      <c r="CEY21" s="1024"/>
      <c r="CEZ21" s="1024"/>
      <c r="CFA21" s="1024"/>
      <c r="CFB21" s="1024"/>
      <c r="CFC21" s="1024"/>
      <c r="CFD21" s="1024"/>
      <c r="CFE21" s="1024"/>
      <c r="CFF21" s="1024"/>
      <c r="CFG21" s="1024"/>
      <c r="CFH21" s="1024"/>
      <c r="CFI21" s="1024"/>
      <c r="CFJ21" s="1024"/>
      <c r="CFK21" s="1024"/>
      <c r="CFL21" s="1024"/>
      <c r="CFM21" s="1024"/>
      <c r="CFN21" s="1024"/>
      <c r="CFO21" s="1024"/>
      <c r="CFP21" s="1024"/>
      <c r="CFQ21" s="1024"/>
      <c r="CFR21" s="1024"/>
      <c r="CFS21" s="1024"/>
      <c r="CFT21" s="1024"/>
      <c r="CFU21" s="1024"/>
      <c r="CFV21" s="1024"/>
      <c r="CFW21" s="1024"/>
      <c r="CFX21" s="1024"/>
      <c r="CFY21" s="1024"/>
      <c r="CFZ21" s="1024"/>
      <c r="CGA21" s="1024"/>
      <c r="CGB21" s="1024"/>
      <c r="CGC21" s="1024"/>
      <c r="CGD21" s="1024"/>
      <c r="CGE21" s="1024"/>
      <c r="CGF21" s="1024"/>
      <c r="CGG21" s="1024"/>
      <c r="CGH21" s="1024"/>
      <c r="CGI21" s="1024"/>
      <c r="CGJ21" s="1024"/>
      <c r="CGK21" s="1024"/>
      <c r="CGL21" s="1024"/>
      <c r="CGM21" s="1024"/>
      <c r="CGN21" s="1024"/>
      <c r="CGO21" s="1024"/>
      <c r="CGP21" s="1024"/>
      <c r="CGQ21" s="1024"/>
      <c r="CGR21" s="1024"/>
      <c r="CGS21" s="1024"/>
      <c r="CGT21" s="1024"/>
      <c r="CGU21" s="1024"/>
      <c r="CGV21" s="1024"/>
      <c r="CGW21" s="1024"/>
      <c r="CGX21" s="1024"/>
      <c r="CGY21" s="1024"/>
      <c r="CGZ21" s="1024"/>
      <c r="CHA21" s="1024"/>
      <c r="CHB21" s="1024"/>
      <c r="CHC21" s="1024"/>
      <c r="CHD21" s="1024"/>
      <c r="CHE21" s="1024"/>
      <c r="CHF21" s="1024"/>
      <c r="CHG21" s="1024"/>
      <c r="CHH21" s="1024"/>
      <c r="CHI21" s="1024"/>
      <c r="CHJ21" s="1024"/>
      <c r="CHK21" s="1024"/>
      <c r="CHL21" s="1024"/>
      <c r="CHM21" s="1024"/>
      <c r="CHN21" s="1024"/>
      <c r="CHO21" s="1024"/>
      <c r="CHP21" s="1024"/>
      <c r="CHQ21" s="1024"/>
      <c r="CHR21" s="1024"/>
      <c r="CHS21" s="1024"/>
      <c r="CHT21" s="1024"/>
      <c r="CHU21" s="1024"/>
      <c r="CHV21" s="1024"/>
      <c r="CHW21" s="1024"/>
      <c r="CHX21" s="1024"/>
      <c r="CHY21" s="1024"/>
      <c r="CHZ21" s="1024"/>
      <c r="CIA21" s="1024"/>
      <c r="CIB21" s="1024"/>
      <c r="CIC21" s="1024"/>
      <c r="CID21" s="1024"/>
      <c r="CIE21" s="1024"/>
      <c r="CIF21" s="1024"/>
      <c r="CIG21" s="1024"/>
      <c r="CIH21" s="1024"/>
      <c r="CII21" s="1024"/>
      <c r="CIJ21" s="1024"/>
      <c r="CIK21" s="1024"/>
      <c r="CIL21" s="1024"/>
      <c r="CIM21" s="1024"/>
      <c r="CIN21" s="1024"/>
      <c r="CIO21" s="1024"/>
      <c r="CIP21" s="1024"/>
      <c r="CIQ21" s="1024"/>
      <c r="CIR21" s="1024"/>
      <c r="CIS21" s="1024"/>
      <c r="CIT21" s="1024"/>
      <c r="CIU21" s="1024"/>
      <c r="CIV21" s="1024"/>
      <c r="CIW21" s="1024"/>
      <c r="CIX21" s="1024"/>
      <c r="CIY21" s="1024"/>
      <c r="CIZ21" s="1024"/>
      <c r="CJA21" s="1024"/>
      <c r="CJB21" s="1024"/>
      <c r="CJC21" s="1024"/>
      <c r="CJD21" s="1024"/>
      <c r="CJE21" s="1024"/>
      <c r="CJF21" s="1024"/>
      <c r="CJG21" s="1024"/>
      <c r="CJH21" s="1024"/>
      <c r="CJI21" s="1024"/>
      <c r="CJJ21" s="1024"/>
      <c r="CJK21" s="1024"/>
      <c r="CJL21" s="1024"/>
      <c r="CJM21" s="1024"/>
      <c r="CJN21" s="1024"/>
      <c r="CJO21" s="1024"/>
      <c r="CJP21" s="1024"/>
      <c r="CJQ21" s="1024"/>
      <c r="CJR21" s="1024"/>
      <c r="CJS21" s="1024"/>
      <c r="CJT21" s="1024"/>
      <c r="CJU21" s="1024"/>
      <c r="CJV21" s="1024"/>
      <c r="CJW21" s="1024"/>
      <c r="CJX21" s="1024"/>
      <c r="CJY21" s="1024"/>
      <c r="CJZ21" s="1024"/>
      <c r="CKA21" s="1024"/>
      <c r="CKB21" s="1024"/>
      <c r="CKC21" s="1024"/>
      <c r="CKD21" s="1024"/>
      <c r="CKE21" s="1024"/>
      <c r="CKF21" s="1024"/>
      <c r="CKG21" s="1024"/>
      <c r="CKH21" s="1024"/>
      <c r="CKI21" s="1024"/>
      <c r="CKJ21" s="1024"/>
      <c r="CKK21" s="1024"/>
      <c r="CKL21" s="1024"/>
      <c r="CKM21" s="1024"/>
      <c r="CKN21" s="1024"/>
      <c r="CKO21" s="1024"/>
      <c r="CKP21" s="1024"/>
      <c r="CKQ21" s="1024"/>
      <c r="CKR21" s="1024"/>
      <c r="CKS21" s="1024"/>
      <c r="CKT21" s="1024"/>
      <c r="CKU21" s="1024"/>
      <c r="CKV21" s="1024"/>
      <c r="CKW21" s="1024"/>
      <c r="CKX21" s="1024"/>
      <c r="CKY21" s="1024"/>
      <c r="CKZ21" s="1024"/>
      <c r="CLA21" s="1024"/>
      <c r="CLB21" s="1024"/>
      <c r="CLC21" s="1024"/>
      <c r="CLD21" s="1024"/>
      <c r="CLE21" s="1024"/>
      <c r="CLF21" s="1024"/>
      <c r="CLG21" s="1024"/>
      <c r="CLH21" s="1024"/>
      <c r="CLI21" s="1024"/>
      <c r="CLJ21" s="1024"/>
      <c r="CLK21" s="1024"/>
      <c r="CLL21" s="1024"/>
      <c r="CLM21" s="1024"/>
      <c r="CLN21" s="1024"/>
      <c r="CLO21" s="1024"/>
      <c r="CLP21" s="1024"/>
      <c r="CLQ21" s="1024"/>
      <c r="CLR21" s="1024"/>
      <c r="CLS21" s="1024"/>
      <c r="CLT21" s="1024"/>
      <c r="CLU21" s="1024"/>
      <c r="CLV21" s="1024"/>
      <c r="CLW21" s="1024"/>
      <c r="CLX21" s="1024"/>
      <c r="CLY21" s="1024"/>
      <c r="CLZ21" s="1024"/>
      <c r="CMA21" s="1024"/>
      <c r="CMB21" s="1024"/>
      <c r="CMC21" s="1024"/>
      <c r="CMD21" s="1024"/>
      <c r="CME21" s="1024"/>
      <c r="CMF21" s="1024"/>
      <c r="CMG21" s="1024"/>
      <c r="CMH21" s="1024"/>
      <c r="CMI21" s="1024"/>
      <c r="CMJ21" s="1024"/>
      <c r="CMK21" s="1024"/>
      <c r="CML21" s="1024"/>
      <c r="CMM21" s="1024"/>
      <c r="CMN21" s="1024"/>
      <c r="CMO21" s="1024"/>
      <c r="CMP21" s="1024"/>
      <c r="CMQ21" s="1024"/>
      <c r="CMR21" s="1024"/>
      <c r="CMS21" s="1024"/>
      <c r="CMT21" s="1024"/>
      <c r="CMU21" s="1024"/>
      <c r="CMV21" s="1024"/>
      <c r="CMW21" s="1024"/>
      <c r="CMX21" s="1024"/>
      <c r="CMY21" s="1024"/>
      <c r="CMZ21" s="1024"/>
      <c r="CNA21" s="1024"/>
      <c r="CNB21" s="1024"/>
      <c r="CNC21" s="1024"/>
      <c r="CND21" s="1024"/>
      <c r="CNE21" s="1024"/>
      <c r="CNF21" s="1024"/>
      <c r="CNG21" s="1024"/>
      <c r="CNH21" s="1024"/>
      <c r="CNI21" s="1024"/>
      <c r="CNJ21" s="1024"/>
      <c r="CNK21" s="1024"/>
      <c r="CNL21" s="1024"/>
      <c r="CNM21" s="1024"/>
      <c r="CNN21" s="1024"/>
      <c r="CNO21" s="1024"/>
      <c r="CNP21" s="1024"/>
      <c r="CNQ21" s="1024"/>
      <c r="CNR21" s="1024"/>
      <c r="CNS21" s="1024"/>
      <c r="CNT21" s="1024"/>
      <c r="CNU21" s="1024"/>
      <c r="CNV21" s="1024"/>
      <c r="CNW21" s="1024"/>
      <c r="CNX21" s="1024"/>
      <c r="CNY21" s="1024"/>
      <c r="CNZ21" s="1024"/>
      <c r="COA21" s="1024"/>
      <c r="COB21" s="1024"/>
      <c r="COC21" s="1024"/>
      <c r="COD21" s="1024"/>
      <c r="COE21" s="1024"/>
      <c r="COF21" s="1024"/>
      <c r="COG21" s="1024"/>
      <c r="COH21" s="1024"/>
      <c r="COI21" s="1024"/>
      <c r="COJ21" s="1024"/>
      <c r="COK21" s="1024"/>
      <c r="COL21" s="1024"/>
      <c r="COM21" s="1024"/>
      <c r="CON21" s="1024"/>
      <c r="COO21" s="1024"/>
      <c r="COP21" s="1024"/>
      <c r="COQ21" s="1024"/>
      <c r="COR21" s="1024"/>
      <c r="COS21" s="1024"/>
      <c r="COT21" s="1024"/>
      <c r="COU21" s="1024"/>
      <c r="COV21" s="1024"/>
      <c r="COW21" s="1024"/>
      <c r="COX21" s="1024"/>
      <c r="COY21" s="1024"/>
      <c r="COZ21" s="1024"/>
      <c r="CPA21" s="1024"/>
      <c r="CPB21" s="1024"/>
      <c r="CPC21" s="1024"/>
      <c r="CPD21" s="1024"/>
      <c r="CPE21" s="1024"/>
      <c r="CPF21" s="1024"/>
      <c r="CPG21" s="1024"/>
      <c r="CPH21" s="1024"/>
      <c r="CPI21" s="1024"/>
      <c r="CPJ21" s="1024"/>
      <c r="CPK21" s="1024"/>
      <c r="CPL21" s="1024"/>
      <c r="CPM21" s="1024"/>
      <c r="CPN21" s="1024"/>
      <c r="CPO21" s="1024"/>
      <c r="CPP21" s="1024"/>
      <c r="CPQ21" s="1024"/>
      <c r="CPR21" s="1024"/>
      <c r="CPS21" s="1024"/>
      <c r="CPT21" s="1024"/>
      <c r="CPU21" s="1024"/>
      <c r="CPV21" s="1024"/>
      <c r="CPW21" s="1024"/>
      <c r="CPX21" s="1024"/>
      <c r="CPY21" s="1024"/>
      <c r="CPZ21" s="1024"/>
      <c r="CQA21" s="1024"/>
      <c r="CQB21" s="1024"/>
      <c r="CQC21" s="1024"/>
      <c r="CQD21" s="1024"/>
      <c r="CQE21" s="1024"/>
      <c r="CQF21" s="1024"/>
      <c r="CQG21" s="1024"/>
      <c r="CQH21" s="1024"/>
      <c r="CQI21" s="1024"/>
      <c r="CQJ21" s="1024"/>
      <c r="CQK21" s="1024"/>
      <c r="CQL21" s="1024"/>
      <c r="CQM21" s="1024"/>
      <c r="CQN21" s="1024"/>
      <c r="CQO21" s="1024"/>
      <c r="CQP21" s="1024"/>
      <c r="CQQ21" s="1024"/>
      <c r="CQR21" s="1024"/>
      <c r="CQS21" s="1024"/>
      <c r="CQT21" s="1024"/>
      <c r="CQU21" s="1024"/>
      <c r="CQV21" s="1024"/>
      <c r="CQW21" s="1024"/>
      <c r="CQX21" s="1024"/>
      <c r="CQY21" s="1024"/>
      <c r="CQZ21" s="1024"/>
      <c r="CRA21" s="1024"/>
      <c r="CRB21" s="1024"/>
      <c r="CRC21" s="1024"/>
      <c r="CRD21" s="1024"/>
      <c r="CRE21" s="1024"/>
      <c r="CRF21" s="1024"/>
      <c r="CRG21" s="1024"/>
      <c r="CRH21" s="1024"/>
      <c r="CRI21" s="1024"/>
      <c r="CRJ21" s="1024"/>
      <c r="CRK21" s="1024"/>
      <c r="CRL21" s="1024"/>
      <c r="CRM21" s="1024"/>
      <c r="CRN21" s="1024"/>
      <c r="CRO21" s="1024"/>
      <c r="CRP21" s="1024"/>
      <c r="CRQ21" s="1024"/>
      <c r="CRR21" s="1024"/>
      <c r="CRS21" s="1024"/>
      <c r="CRT21" s="1024"/>
      <c r="CRU21" s="1024"/>
      <c r="CRV21" s="1024"/>
      <c r="CRW21" s="1024"/>
      <c r="CRX21" s="1024"/>
      <c r="CRY21" s="1024"/>
      <c r="CRZ21" s="1024"/>
      <c r="CSA21" s="1024"/>
      <c r="CSB21" s="1024"/>
      <c r="CSC21" s="1024"/>
      <c r="CSD21" s="1024"/>
      <c r="CSE21" s="1024"/>
      <c r="CSF21" s="1024"/>
      <c r="CSG21" s="1024"/>
      <c r="CSH21" s="1024"/>
      <c r="CSI21" s="1024"/>
      <c r="CSJ21" s="1024"/>
      <c r="CSK21" s="1024"/>
      <c r="CSL21" s="1024"/>
      <c r="CSM21" s="1024"/>
      <c r="CSN21" s="1024"/>
      <c r="CSO21" s="1024"/>
      <c r="CSP21" s="1024"/>
      <c r="CSQ21" s="1024"/>
      <c r="CSR21" s="1024"/>
      <c r="CSS21" s="1024"/>
      <c r="CST21" s="1024"/>
      <c r="CSU21" s="1024"/>
      <c r="CSV21" s="1024"/>
      <c r="CSW21" s="1024"/>
      <c r="CSX21" s="1024"/>
      <c r="CSY21" s="1024"/>
      <c r="CSZ21" s="1024"/>
      <c r="CTA21" s="1024"/>
      <c r="CTB21" s="1024"/>
      <c r="CTC21" s="1024"/>
      <c r="CTD21" s="1024"/>
      <c r="CTE21" s="1024"/>
      <c r="CTF21" s="1024"/>
      <c r="CTG21" s="1024"/>
      <c r="CTH21" s="1024"/>
      <c r="CTI21" s="1024"/>
      <c r="CTJ21" s="1024"/>
      <c r="CTK21" s="1024"/>
      <c r="CTL21" s="1024"/>
      <c r="CTM21" s="1024"/>
      <c r="CTN21" s="1024"/>
      <c r="CTO21" s="1024"/>
      <c r="CTP21" s="1024"/>
      <c r="CTQ21" s="1024"/>
      <c r="CTR21" s="1024"/>
      <c r="CTS21" s="1024"/>
      <c r="CTT21" s="1024"/>
      <c r="CTU21" s="1024"/>
      <c r="CTV21" s="1024"/>
      <c r="CTW21" s="1024"/>
      <c r="CTX21" s="1024"/>
      <c r="CTY21" s="1024"/>
      <c r="CTZ21" s="1024"/>
      <c r="CUA21" s="1024"/>
      <c r="CUB21" s="1024"/>
      <c r="CUC21" s="1024"/>
      <c r="CUD21" s="1024"/>
      <c r="CUE21" s="1024"/>
      <c r="CUF21" s="1024"/>
      <c r="CUG21" s="1024"/>
      <c r="CUH21" s="1024"/>
      <c r="CUI21" s="1024"/>
      <c r="CUJ21" s="1024"/>
      <c r="CUK21" s="1024"/>
      <c r="CUL21" s="1024"/>
      <c r="CUM21" s="1024"/>
      <c r="CUN21" s="1024"/>
      <c r="CUO21" s="1024"/>
      <c r="CUP21" s="1024"/>
      <c r="CUQ21" s="1024"/>
      <c r="CUR21" s="1024"/>
      <c r="CUS21" s="1024"/>
      <c r="CUT21" s="1024"/>
      <c r="CUU21" s="1024"/>
      <c r="CUV21" s="1024"/>
      <c r="CUW21" s="1024"/>
      <c r="CUX21" s="1024"/>
      <c r="CUY21" s="1024"/>
      <c r="CUZ21" s="1024"/>
      <c r="CVA21" s="1024"/>
      <c r="CVB21" s="1024"/>
      <c r="CVC21" s="1024"/>
      <c r="CVD21" s="1024"/>
      <c r="CVE21" s="1024"/>
      <c r="CVF21" s="1024"/>
      <c r="CVG21" s="1024"/>
      <c r="CVH21" s="1024"/>
      <c r="CVI21" s="1024"/>
      <c r="CVJ21" s="1024"/>
      <c r="CVK21" s="1024"/>
      <c r="CVL21" s="1024"/>
      <c r="CVM21" s="1024"/>
      <c r="CVN21" s="1024"/>
      <c r="CVO21" s="1024"/>
      <c r="CVP21" s="1024"/>
      <c r="CVQ21" s="1024"/>
      <c r="CVR21" s="1024"/>
      <c r="CVS21" s="1024"/>
      <c r="CVT21" s="1024"/>
      <c r="CVU21" s="1024"/>
      <c r="CVV21" s="1024"/>
      <c r="CVW21" s="1024"/>
      <c r="CVX21" s="1024"/>
      <c r="CVY21" s="1024"/>
      <c r="CVZ21" s="1024"/>
      <c r="CWA21" s="1024"/>
      <c r="CWB21" s="1024"/>
      <c r="CWC21" s="1024"/>
      <c r="CWD21" s="1024"/>
      <c r="CWE21" s="1024"/>
      <c r="CWF21" s="1024"/>
      <c r="CWG21" s="1024"/>
      <c r="CWH21" s="1024"/>
      <c r="CWI21" s="1024"/>
      <c r="CWJ21" s="1024"/>
      <c r="CWK21" s="1024"/>
      <c r="CWL21" s="1024"/>
      <c r="CWM21" s="1024"/>
      <c r="CWN21" s="1024"/>
      <c r="CWO21" s="1024"/>
      <c r="CWP21" s="1024"/>
      <c r="CWQ21" s="1024"/>
      <c r="CWR21" s="1024"/>
      <c r="CWS21" s="1024"/>
      <c r="CWT21" s="1024"/>
      <c r="CWU21" s="1024"/>
      <c r="CWV21" s="1024"/>
      <c r="CWW21" s="1024"/>
      <c r="CWX21" s="1024"/>
      <c r="CWY21" s="1024"/>
      <c r="CWZ21" s="1024"/>
      <c r="CXA21" s="1024"/>
      <c r="CXB21" s="1024"/>
      <c r="CXC21" s="1024"/>
      <c r="CXD21" s="1024"/>
      <c r="CXE21" s="1024"/>
      <c r="CXF21" s="1024"/>
      <c r="CXG21" s="1024"/>
      <c r="CXH21" s="1024"/>
      <c r="CXI21" s="1024"/>
      <c r="CXJ21" s="1024"/>
      <c r="CXK21" s="1024"/>
      <c r="CXL21" s="1024"/>
      <c r="CXM21" s="1024"/>
      <c r="CXN21" s="1024"/>
      <c r="CXO21" s="1024"/>
      <c r="CXP21" s="1024"/>
      <c r="CXQ21" s="1024"/>
      <c r="CXR21" s="1024"/>
      <c r="CXS21" s="1024"/>
      <c r="CXT21" s="1024"/>
      <c r="CXU21" s="1024"/>
      <c r="CXV21" s="1024"/>
      <c r="CXW21" s="1024"/>
      <c r="CXX21" s="1024"/>
      <c r="CXY21" s="1024"/>
      <c r="CXZ21" s="1024"/>
      <c r="CYA21" s="1024"/>
      <c r="CYB21" s="1024"/>
      <c r="CYC21" s="1024"/>
      <c r="CYD21" s="1024"/>
      <c r="CYE21" s="1024"/>
      <c r="CYF21" s="1024"/>
      <c r="CYG21" s="1024"/>
      <c r="CYH21" s="1024"/>
      <c r="CYI21" s="1024"/>
      <c r="CYJ21" s="1024"/>
      <c r="CYK21" s="1024"/>
      <c r="CYL21" s="1024"/>
      <c r="CYM21" s="1024"/>
      <c r="CYN21" s="1024"/>
      <c r="CYO21" s="1024"/>
      <c r="CYP21" s="1024"/>
      <c r="CYQ21" s="1024"/>
      <c r="CYR21" s="1024"/>
      <c r="CYS21" s="1024"/>
      <c r="CYT21" s="1024"/>
      <c r="CYU21" s="1024"/>
      <c r="CYV21" s="1024"/>
      <c r="CYW21" s="1024"/>
      <c r="CYX21" s="1024"/>
      <c r="CYY21" s="1024"/>
      <c r="CYZ21" s="1024"/>
      <c r="CZA21" s="1024"/>
      <c r="CZB21" s="1024"/>
      <c r="CZC21" s="1024"/>
      <c r="CZD21" s="1024"/>
      <c r="CZE21" s="1024"/>
      <c r="CZF21" s="1024"/>
      <c r="CZG21" s="1024"/>
      <c r="CZH21" s="1024"/>
      <c r="CZI21" s="1024"/>
      <c r="CZJ21" s="1024"/>
      <c r="CZK21" s="1024"/>
      <c r="CZL21" s="1024"/>
      <c r="CZM21" s="1024"/>
      <c r="CZN21" s="1024"/>
      <c r="CZO21" s="1024"/>
      <c r="CZP21" s="1024"/>
      <c r="CZQ21" s="1024"/>
      <c r="CZR21" s="1024"/>
      <c r="CZS21" s="1024"/>
      <c r="CZT21" s="1024"/>
      <c r="CZU21" s="1024"/>
      <c r="CZV21" s="1024"/>
      <c r="CZW21" s="1024"/>
      <c r="CZX21" s="1024"/>
      <c r="CZY21" s="1024"/>
      <c r="CZZ21" s="1024"/>
      <c r="DAA21" s="1024"/>
      <c r="DAB21" s="1024"/>
      <c r="DAC21" s="1024"/>
      <c r="DAD21" s="1024"/>
      <c r="DAE21" s="1024"/>
      <c r="DAF21" s="1024"/>
      <c r="DAG21" s="1024"/>
      <c r="DAH21" s="1024"/>
      <c r="DAI21" s="1024"/>
      <c r="DAJ21" s="1024"/>
      <c r="DAK21" s="1024"/>
      <c r="DAL21" s="1024"/>
      <c r="DAM21" s="1024"/>
      <c r="DAN21" s="1024"/>
      <c r="DAO21" s="1024"/>
      <c r="DAP21" s="1024"/>
      <c r="DAQ21" s="1024"/>
      <c r="DAR21" s="1024"/>
      <c r="DAS21" s="1024"/>
      <c r="DAT21" s="1024"/>
      <c r="DAU21" s="1024"/>
      <c r="DAV21" s="1024"/>
      <c r="DAW21" s="1024"/>
      <c r="DAX21" s="1024"/>
      <c r="DAY21" s="1024"/>
      <c r="DAZ21" s="1024"/>
      <c r="DBA21" s="1024"/>
      <c r="DBB21" s="1024"/>
      <c r="DBC21" s="1024"/>
      <c r="DBD21" s="1024"/>
      <c r="DBE21" s="1024"/>
      <c r="DBF21" s="1024"/>
      <c r="DBG21" s="1024"/>
      <c r="DBH21" s="1024"/>
      <c r="DBI21" s="1024"/>
      <c r="DBJ21" s="1024"/>
      <c r="DBK21" s="1024"/>
      <c r="DBL21" s="1024"/>
      <c r="DBM21" s="1024"/>
      <c r="DBN21" s="1024"/>
      <c r="DBO21" s="1024"/>
      <c r="DBP21" s="1024"/>
      <c r="DBQ21" s="1024"/>
      <c r="DBR21" s="1024"/>
      <c r="DBS21" s="1024"/>
      <c r="DBT21" s="1024"/>
      <c r="DBU21" s="1024"/>
      <c r="DBV21" s="1024"/>
      <c r="DBW21" s="1024"/>
      <c r="DBX21" s="1024"/>
      <c r="DBY21" s="1024"/>
      <c r="DBZ21" s="1024"/>
      <c r="DCA21" s="1024"/>
      <c r="DCB21" s="1024"/>
      <c r="DCC21" s="1024"/>
      <c r="DCD21" s="1024"/>
      <c r="DCE21" s="1024"/>
      <c r="DCF21" s="1024"/>
      <c r="DCG21" s="1024"/>
      <c r="DCH21" s="1024"/>
      <c r="DCI21" s="1024"/>
      <c r="DCJ21" s="1024"/>
      <c r="DCK21" s="1024"/>
      <c r="DCL21" s="1024"/>
      <c r="DCM21" s="1024"/>
      <c r="DCN21" s="1024"/>
      <c r="DCO21" s="1024"/>
      <c r="DCP21" s="1024"/>
      <c r="DCQ21" s="1024"/>
      <c r="DCR21" s="1024"/>
      <c r="DCS21" s="1024"/>
      <c r="DCT21" s="1024"/>
      <c r="DCU21" s="1024"/>
      <c r="DCV21" s="1024"/>
      <c r="DCW21" s="1024"/>
      <c r="DCX21" s="1024"/>
      <c r="DCY21" s="1024"/>
      <c r="DCZ21" s="1024"/>
      <c r="DDA21" s="1024"/>
      <c r="DDB21" s="1024"/>
      <c r="DDC21" s="1024"/>
      <c r="DDD21" s="1024"/>
      <c r="DDE21" s="1024"/>
      <c r="DDF21" s="1024"/>
      <c r="DDG21" s="1024"/>
      <c r="DDH21" s="1024"/>
      <c r="DDI21" s="1024"/>
      <c r="DDJ21" s="1024"/>
      <c r="DDK21" s="1024"/>
      <c r="DDL21" s="1024"/>
      <c r="DDM21" s="1024"/>
      <c r="DDN21" s="1024"/>
      <c r="DDO21" s="1024"/>
      <c r="DDP21" s="1024"/>
      <c r="DDQ21" s="1024"/>
      <c r="DDR21" s="1024"/>
      <c r="DDS21" s="1024"/>
      <c r="DDT21" s="1024"/>
      <c r="DDU21" s="1024"/>
      <c r="DDV21" s="1024"/>
      <c r="DDW21" s="1024"/>
      <c r="DDX21" s="1024"/>
      <c r="DDY21" s="1024"/>
      <c r="DDZ21" s="1024"/>
      <c r="DEA21" s="1024"/>
      <c r="DEB21" s="1024"/>
      <c r="DEC21" s="1024"/>
      <c r="DED21" s="1024"/>
      <c r="DEE21" s="1024"/>
      <c r="DEF21" s="1024"/>
      <c r="DEG21" s="1024"/>
      <c r="DEH21" s="1024"/>
      <c r="DEI21" s="1024"/>
      <c r="DEJ21" s="1024"/>
      <c r="DEK21" s="1024"/>
      <c r="DEL21" s="1024"/>
      <c r="DEM21" s="1024"/>
      <c r="DEN21" s="1024"/>
      <c r="DEO21" s="1024"/>
      <c r="DEP21" s="1024"/>
      <c r="DEQ21" s="1024"/>
      <c r="DER21" s="1024"/>
      <c r="DES21" s="1024"/>
      <c r="DET21" s="1024"/>
      <c r="DEU21" s="1024"/>
      <c r="DEV21" s="1024"/>
      <c r="DEW21" s="1024"/>
      <c r="DEX21" s="1024"/>
      <c r="DEY21" s="1024"/>
      <c r="DEZ21" s="1024"/>
      <c r="DFA21" s="1024"/>
      <c r="DFB21" s="1024"/>
      <c r="DFC21" s="1024"/>
      <c r="DFD21" s="1024"/>
      <c r="DFE21" s="1024"/>
      <c r="DFF21" s="1024"/>
      <c r="DFG21" s="1024"/>
      <c r="DFH21" s="1024"/>
      <c r="DFI21" s="1024"/>
      <c r="DFJ21" s="1024"/>
      <c r="DFK21" s="1024"/>
      <c r="DFL21" s="1024"/>
      <c r="DFM21" s="1024"/>
      <c r="DFN21" s="1024"/>
      <c r="DFO21" s="1024"/>
      <c r="DFP21" s="1024"/>
      <c r="DFQ21" s="1024"/>
      <c r="DFR21" s="1024"/>
      <c r="DFS21" s="1024"/>
      <c r="DFT21" s="1024"/>
      <c r="DFU21" s="1024"/>
      <c r="DFV21" s="1024"/>
      <c r="DFW21" s="1024"/>
      <c r="DFX21" s="1024"/>
      <c r="DFY21" s="1024"/>
      <c r="DFZ21" s="1024"/>
      <c r="DGA21" s="1024"/>
      <c r="DGB21" s="1024"/>
      <c r="DGC21" s="1024"/>
      <c r="DGD21" s="1024"/>
      <c r="DGE21" s="1024"/>
      <c r="DGF21" s="1024"/>
      <c r="DGG21" s="1024"/>
      <c r="DGH21" s="1024"/>
      <c r="DGI21" s="1024"/>
      <c r="DGJ21" s="1024"/>
      <c r="DGK21" s="1024"/>
      <c r="DGL21" s="1024"/>
      <c r="DGM21" s="1024"/>
      <c r="DGN21" s="1024"/>
      <c r="DGO21" s="1024"/>
      <c r="DGP21" s="1024"/>
      <c r="DGQ21" s="1024"/>
      <c r="DGR21" s="1024"/>
      <c r="DGS21" s="1024"/>
      <c r="DGT21" s="1024"/>
      <c r="DGU21" s="1024"/>
      <c r="DGV21" s="1024"/>
      <c r="DGW21" s="1024"/>
      <c r="DGX21" s="1024"/>
      <c r="DGY21" s="1024"/>
      <c r="DGZ21" s="1024"/>
      <c r="DHA21" s="1024"/>
      <c r="DHB21" s="1024"/>
      <c r="DHC21" s="1024"/>
      <c r="DHD21" s="1024"/>
      <c r="DHE21" s="1024"/>
      <c r="DHF21" s="1024"/>
      <c r="DHG21" s="1024"/>
      <c r="DHH21" s="1024"/>
      <c r="DHI21" s="1024"/>
      <c r="DHJ21" s="1024"/>
      <c r="DHK21" s="1024"/>
      <c r="DHL21" s="1024"/>
      <c r="DHM21" s="1024"/>
      <c r="DHN21" s="1024"/>
      <c r="DHO21" s="1024"/>
      <c r="DHP21" s="1024"/>
      <c r="DHQ21" s="1024"/>
      <c r="DHR21" s="1024"/>
      <c r="DHS21" s="1024"/>
      <c r="DHT21" s="1024"/>
      <c r="DHU21" s="1024"/>
      <c r="DHV21" s="1024"/>
      <c r="DHW21" s="1024"/>
      <c r="DHX21" s="1024"/>
      <c r="DHY21" s="1024"/>
      <c r="DHZ21" s="1024"/>
      <c r="DIA21" s="1024"/>
      <c r="DIB21" s="1024"/>
      <c r="DIC21" s="1024"/>
      <c r="DID21" s="1024"/>
      <c r="DIE21" s="1024"/>
      <c r="DIF21" s="1024"/>
      <c r="DIG21" s="1024"/>
      <c r="DIH21" s="1024"/>
      <c r="DII21" s="1024"/>
      <c r="DIJ21" s="1024"/>
      <c r="DIK21" s="1024"/>
      <c r="DIL21" s="1024"/>
      <c r="DIM21" s="1024"/>
      <c r="DIN21" s="1024"/>
      <c r="DIO21" s="1024"/>
      <c r="DIP21" s="1024"/>
      <c r="DIQ21" s="1024"/>
      <c r="DIR21" s="1024"/>
      <c r="DIS21" s="1024"/>
      <c r="DIT21" s="1024"/>
      <c r="DIU21" s="1024"/>
      <c r="DIV21" s="1024"/>
      <c r="DIW21" s="1024"/>
      <c r="DIX21" s="1024"/>
      <c r="DIY21" s="1024"/>
      <c r="DIZ21" s="1024"/>
      <c r="DJA21" s="1024"/>
      <c r="DJB21" s="1024"/>
      <c r="DJC21" s="1024"/>
      <c r="DJD21" s="1024"/>
      <c r="DJE21" s="1024"/>
      <c r="DJF21" s="1024"/>
      <c r="DJG21" s="1024"/>
      <c r="DJH21" s="1024"/>
      <c r="DJI21" s="1024"/>
      <c r="DJJ21" s="1024"/>
      <c r="DJK21" s="1024"/>
      <c r="DJL21" s="1024"/>
      <c r="DJM21" s="1024"/>
      <c r="DJN21" s="1024"/>
      <c r="DJO21" s="1024"/>
      <c r="DJP21" s="1024"/>
      <c r="DJQ21" s="1024"/>
      <c r="DJR21" s="1024"/>
      <c r="DJS21" s="1024"/>
      <c r="DJT21" s="1024"/>
      <c r="DJU21" s="1024"/>
      <c r="DJV21" s="1024"/>
      <c r="DJW21" s="1024"/>
      <c r="DJX21" s="1024"/>
      <c r="DJY21" s="1024"/>
      <c r="DJZ21" s="1024"/>
      <c r="DKA21" s="1024"/>
      <c r="DKB21" s="1024"/>
      <c r="DKC21" s="1024"/>
      <c r="DKD21" s="1024"/>
      <c r="DKE21" s="1024"/>
      <c r="DKF21" s="1024"/>
      <c r="DKG21" s="1024"/>
      <c r="DKH21" s="1024"/>
      <c r="DKI21" s="1024"/>
      <c r="DKJ21" s="1024"/>
      <c r="DKK21" s="1024"/>
      <c r="DKL21" s="1024"/>
      <c r="DKM21" s="1024"/>
      <c r="DKN21" s="1024"/>
      <c r="DKO21" s="1024"/>
      <c r="DKP21" s="1024"/>
      <c r="DKQ21" s="1024"/>
      <c r="DKR21" s="1024"/>
      <c r="DKS21" s="1024"/>
      <c r="DKT21" s="1024"/>
      <c r="DKU21" s="1024"/>
      <c r="DKV21" s="1024"/>
      <c r="DKW21" s="1024"/>
      <c r="DKX21" s="1024"/>
      <c r="DKY21" s="1024"/>
      <c r="DKZ21" s="1024"/>
      <c r="DLA21" s="1024"/>
      <c r="DLB21" s="1024"/>
      <c r="DLC21" s="1024"/>
      <c r="DLD21" s="1024"/>
      <c r="DLE21" s="1024"/>
      <c r="DLF21" s="1024"/>
      <c r="DLG21" s="1024"/>
      <c r="DLH21" s="1024"/>
      <c r="DLI21" s="1024"/>
      <c r="DLJ21" s="1024"/>
      <c r="DLK21" s="1024"/>
      <c r="DLL21" s="1024"/>
      <c r="DLM21" s="1024"/>
      <c r="DLN21" s="1024"/>
      <c r="DLO21" s="1024"/>
      <c r="DLP21" s="1024"/>
      <c r="DLQ21" s="1024"/>
      <c r="DLR21" s="1024"/>
      <c r="DLS21" s="1024"/>
      <c r="DLT21" s="1024"/>
      <c r="DLU21" s="1024"/>
      <c r="DLV21" s="1024"/>
      <c r="DLW21" s="1024"/>
      <c r="DLX21" s="1024"/>
      <c r="DLY21" s="1024"/>
      <c r="DLZ21" s="1024"/>
      <c r="DMA21" s="1024"/>
      <c r="DMB21" s="1024"/>
      <c r="DMC21" s="1024"/>
      <c r="DMD21" s="1024"/>
      <c r="DME21" s="1024"/>
      <c r="DMF21" s="1024"/>
      <c r="DMG21" s="1024"/>
      <c r="DMH21" s="1024"/>
      <c r="DMI21" s="1024"/>
      <c r="DMJ21" s="1024"/>
      <c r="DMK21" s="1024"/>
      <c r="DML21" s="1024"/>
      <c r="DMM21" s="1024"/>
      <c r="DMN21" s="1024"/>
      <c r="DMO21" s="1024"/>
      <c r="DMP21" s="1024"/>
      <c r="DMQ21" s="1024"/>
      <c r="DMR21" s="1024"/>
      <c r="DMS21" s="1024"/>
      <c r="DMT21" s="1024"/>
      <c r="DMU21" s="1024"/>
      <c r="DMV21" s="1024"/>
      <c r="DMW21" s="1024"/>
      <c r="DMX21" s="1024"/>
      <c r="DMY21" s="1024"/>
      <c r="DMZ21" s="1024"/>
      <c r="DNA21" s="1024"/>
      <c r="DNB21" s="1024"/>
      <c r="DNC21" s="1024"/>
      <c r="DND21" s="1024"/>
      <c r="DNE21" s="1024"/>
      <c r="DNF21" s="1024"/>
      <c r="DNG21" s="1024"/>
      <c r="DNH21" s="1024"/>
      <c r="DNI21" s="1024"/>
      <c r="DNJ21" s="1024"/>
      <c r="DNK21" s="1024"/>
      <c r="DNL21" s="1024"/>
      <c r="DNM21" s="1024"/>
      <c r="DNN21" s="1024"/>
      <c r="DNO21" s="1024"/>
      <c r="DNP21" s="1024"/>
      <c r="DNQ21" s="1024"/>
      <c r="DNR21" s="1024"/>
      <c r="DNS21" s="1024"/>
      <c r="DNT21" s="1024"/>
      <c r="DNU21" s="1024"/>
      <c r="DNV21" s="1024"/>
      <c r="DNW21" s="1024"/>
      <c r="DNX21" s="1024"/>
      <c r="DNY21" s="1024"/>
      <c r="DNZ21" s="1024"/>
      <c r="DOA21" s="1024"/>
      <c r="DOB21" s="1024"/>
      <c r="DOC21" s="1024"/>
      <c r="DOD21" s="1024"/>
      <c r="DOE21" s="1024"/>
      <c r="DOF21" s="1024"/>
      <c r="DOG21" s="1024"/>
      <c r="DOH21" s="1024"/>
      <c r="DOI21" s="1024"/>
      <c r="DOJ21" s="1024"/>
      <c r="DOK21" s="1024"/>
      <c r="DOL21" s="1024"/>
      <c r="DOM21" s="1024"/>
      <c r="DON21" s="1024"/>
      <c r="DOO21" s="1024"/>
      <c r="DOP21" s="1024"/>
      <c r="DOQ21" s="1024"/>
      <c r="DOR21" s="1024"/>
      <c r="DOS21" s="1024"/>
      <c r="DOT21" s="1024"/>
      <c r="DOU21" s="1024"/>
      <c r="DOV21" s="1024"/>
      <c r="DOW21" s="1024"/>
      <c r="DOX21" s="1024"/>
      <c r="DOY21" s="1024"/>
      <c r="DOZ21" s="1024"/>
      <c r="DPA21" s="1024"/>
      <c r="DPB21" s="1024"/>
      <c r="DPC21" s="1024"/>
      <c r="DPD21" s="1024"/>
      <c r="DPE21" s="1024"/>
      <c r="DPF21" s="1024"/>
      <c r="DPG21" s="1024"/>
      <c r="DPH21" s="1024"/>
      <c r="DPI21" s="1024"/>
      <c r="DPJ21" s="1024"/>
      <c r="DPK21" s="1024"/>
      <c r="DPL21" s="1024"/>
      <c r="DPM21" s="1024"/>
      <c r="DPN21" s="1024"/>
      <c r="DPO21" s="1024"/>
      <c r="DPP21" s="1024"/>
      <c r="DPQ21" s="1024"/>
      <c r="DPR21" s="1024"/>
      <c r="DPS21" s="1024"/>
      <c r="DPT21" s="1024"/>
      <c r="DPU21" s="1024"/>
      <c r="DPV21" s="1024"/>
      <c r="DPW21" s="1024"/>
      <c r="DPX21" s="1024"/>
      <c r="DPY21" s="1024"/>
      <c r="DPZ21" s="1024"/>
      <c r="DQA21" s="1024"/>
      <c r="DQB21" s="1024"/>
      <c r="DQC21" s="1024"/>
      <c r="DQD21" s="1024"/>
      <c r="DQE21" s="1024"/>
      <c r="DQF21" s="1024"/>
      <c r="DQG21" s="1024"/>
      <c r="DQH21" s="1024"/>
      <c r="DQI21" s="1024"/>
      <c r="DQJ21" s="1024"/>
      <c r="DQK21" s="1024"/>
      <c r="DQL21" s="1024"/>
      <c r="DQM21" s="1024"/>
      <c r="DQN21" s="1024"/>
      <c r="DQO21" s="1024"/>
      <c r="DQP21" s="1024"/>
      <c r="DQQ21" s="1024"/>
      <c r="DQR21" s="1024"/>
      <c r="DQS21" s="1024"/>
      <c r="DQT21" s="1024"/>
      <c r="DQU21" s="1024"/>
      <c r="DQV21" s="1024"/>
      <c r="DQW21" s="1024"/>
      <c r="DQX21" s="1024"/>
      <c r="DQY21" s="1024"/>
      <c r="DQZ21" s="1024"/>
      <c r="DRA21" s="1024"/>
      <c r="DRB21" s="1024"/>
      <c r="DRC21" s="1024"/>
      <c r="DRD21" s="1024"/>
      <c r="DRE21" s="1024"/>
      <c r="DRF21" s="1024"/>
      <c r="DRG21" s="1024"/>
      <c r="DRH21" s="1024"/>
      <c r="DRI21" s="1024"/>
      <c r="DRJ21" s="1024"/>
      <c r="DRK21" s="1024"/>
      <c r="DRL21" s="1024"/>
      <c r="DRM21" s="1024"/>
      <c r="DRN21" s="1024"/>
      <c r="DRO21" s="1024"/>
      <c r="DRP21" s="1024"/>
      <c r="DRQ21" s="1024"/>
      <c r="DRR21" s="1024"/>
      <c r="DRS21" s="1024"/>
      <c r="DRT21" s="1024"/>
      <c r="DRU21" s="1024"/>
      <c r="DRV21" s="1024"/>
      <c r="DRW21" s="1024"/>
      <c r="DRX21" s="1024"/>
      <c r="DRY21" s="1024"/>
      <c r="DRZ21" s="1024"/>
      <c r="DSA21" s="1024"/>
      <c r="DSB21" s="1024"/>
      <c r="DSC21" s="1024"/>
      <c r="DSD21" s="1024"/>
      <c r="DSE21" s="1024"/>
      <c r="DSF21" s="1024"/>
      <c r="DSG21" s="1024"/>
      <c r="DSH21" s="1024"/>
      <c r="DSI21" s="1024"/>
      <c r="DSJ21" s="1024"/>
      <c r="DSK21" s="1024"/>
      <c r="DSL21" s="1024"/>
      <c r="DSM21" s="1024"/>
      <c r="DSN21" s="1024"/>
      <c r="DSO21" s="1024"/>
      <c r="DSP21" s="1024"/>
      <c r="DSQ21" s="1024"/>
      <c r="DSR21" s="1024"/>
      <c r="DSS21" s="1024"/>
      <c r="DST21" s="1024"/>
      <c r="DSU21" s="1024"/>
      <c r="DSV21" s="1024"/>
      <c r="DSW21" s="1024"/>
      <c r="DSX21" s="1024"/>
      <c r="DSY21" s="1024"/>
      <c r="DSZ21" s="1024"/>
      <c r="DTA21" s="1024"/>
      <c r="DTB21" s="1024"/>
      <c r="DTC21" s="1024"/>
      <c r="DTD21" s="1024"/>
      <c r="DTE21" s="1024"/>
      <c r="DTF21" s="1024"/>
      <c r="DTG21" s="1024"/>
      <c r="DTH21" s="1024"/>
      <c r="DTI21" s="1024"/>
      <c r="DTJ21" s="1024"/>
      <c r="DTK21" s="1024"/>
      <c r="DTL21" s="1024"/>
      <c r="DTM21" s="1024"/>
      <c r="DTN21" s="1024"/>
      <c r="DTO21" s="1024"/>
      <c r="DTP21" s="1024"/>
      <c r="DTQ21" s="1024"/>
      <c r="DTR21" s="1024"/>
      <c r="DTS21" s="1024"/>
      <c r="DTT21" s="1024"/>
      <c r="DTU21" s="1024"/>
      <c r="DTV21" s="1024"/>
      <c r="DTW21" s="1024"/>
      <c r="DTX21" s="1024"/>
      <c r="DTY21" s="1024"/>
      <c r="DTZ21" s="1024"/>
      <c r="DUA21" s="1024"/>
      <c r="DUB21" s="1024"/>
      <c r="DUC21" s="1024"/>
      <c r="DUD21" s="1024"/>
      <c r="DUE21" s="1024"/>
      <c r="DUF21" s="1024"/>
      <c r="DUG21" s="1024"/>
      <c r="DUH21" s="1024"/>
      <c r="DUI21" s="1024"/>
      <c r="DUJ21" s="1024"/>
      <c r="DUK21" s="1024"/>
      <c r="DUL21" s="1024"/>
      <c r="DUM21" s="1024"/>
      <c r="DUN21" s="1024"/>
      <c r="DUO21" s="1024"/>
      <c r="DUP21" s="1024"/>
      <c r="DUQ21" s="1024"/>
      <c r="DUR21" s="1024"/>
      <c r="DUS21" s="1024"/>
      <c r="DUT21" s="1024"/>
      <c r="DUU21" s="1024"/>
      <c r="DUV21" s="1024"/>
      <c r="DUW21" s="1024"/>
      <c r="DUX21" s="1024"/>
      <c r="DUY21" s="1024"/>
      <c r="DUZ21" s="1024"/>
      <c r="DVA21" s="1024"/>
      <c r="DVB21" s="1024"/>
      <c r="DVC21" s="1024"/>
      <c r="DVD21" s="1024"/>
      <c r="DVE21" s="1024"/>
      <c r="DVF21" s="1024"/>
      <c r="DVG21" s="1024"/>
      <c r="DVH21" s="1024"/>
      <c r="DVI21" s="1024"/>
      <c r="DVJ21" s="1024"/>
      <c r="DVK21" s="1024"/>
      <c r="DVL21" s="1024"/>
      <c r="DVM21" s="1024"/>
      <c r="DVN21" s="1024"/>
      <c r="DVO21" s="1024"/>
      <c r="DVP21" s="1024"/>
      <c r="DVQ21" s="1024"/>
      <c r="DVR21" s="1024"/>
      <c r="DVS21" s="1024"/>
      <c r="DVT21" s="1024"/>
      <c r="DVU21" s="1024"/>
      <c r="DVV21" s="1024"/>
      <c r="DVW21" s="1024"/>
      <c r="DVX21" s="1024"/>
      <c r="DVY21" s="1024"/>
      <c r="DVZ21" s="1024"/>
      <c r="DWA21" s="1024"/>
      <c r="DWB21" s="1024"/>
      <c r="DWC21" s="1024"/>
      <c r="DWD21" s="1024"/>
      <c r="DWE21" s="1024"/>
      <c r="DWF21" s="1024"/>
      <c r="DWG21" s="1024"/>
      <c r="DWH21" s="1024"/>
      <c r="DWI21" s="1024"/>
      <c r="DWJ21" s="1024"/>
      <c r="DWK21" s="1024"/>
      <c r="DWL21" s="1024"/>
      <c r="DWM21" s="1024"/>
      <c r="DWN21" s="1024"/>
      <c r="DWO21" s="1024"/>
      <c r="DWP21" s="1024"/>
      <c r="DWQ21" s="1024"/>
      <c r="DWR21" s="1024"/>
      <c r="DWS21" s="1024"/>
      <c r="DWT21" s="1024"/>
      <c r="DWU21" s="1024"/>
      <c r="DWV21" s="1024"/>
      <c r="DWW21" s="1024"/>
      <c r="DWX21" s="1024"/>
      <c r="DWY21" s="1024"/>
      <c r="DWZ21" s="1024"/>
      <c r="DXA21" s="1024"/>
      <c r="DXB21" s="1024"/>
      <c r="DXC21" s="1024"/>
      <c r="DXD21" s="1024"/>
      <c r="DXE21" s="1024"/>
      <c r="DXF21" s="1024"/>
      <c r="DXG21" s="1024"/>
      <c r="DXH21" s="1024"/>
      <c r="DXI21" s="1024"/>
      <c r="DXJ21" s="1024"/>
      <c r="DXK21" s="1024"/>
      <c r="DXL21" s="1024"/>
      <c r="DXM21" s="1024"/>
      <c r="DXN21" s="1024"/>
      <c r="DXO21" s="1024"/>
      <c r="DXP21" s="1024"/>
      <c r="DXQ21" s="1024"/>
      <c r="DXR21" s="1024"/>
      <c r="DXS21" s="1024"/>
      <c r="DXT21" s="1024"/>
      <c r="DXU21" s="1024"/>
      <c r="DXV21" s="1024"/>
      <c r="DXW21" s="1024"/>
      <c r="DXX21" s="1024"/>
      <c r="DXY21" s="1024"/>
      <c r="DXZ21" s="1024"/>
      <c r="DYA21" s="1024"/>
      <c r="DYB21" s="1024"/>
      <c r="DYC21" s="1024"/>
      <c r="DYD21" s="1024"/>
      <c r="DYE21" s="1024"/>
      <c r="DYF21" s="1024"/>
      <c r="DYG21" s="1024"/>
      <c r="DYH21" s="1024"/>
      <c r="DYI21" s="1024"/>
      <c r="DYJ21" s="1024"/>
      <c r="DYK21" s="1024"/>
      <c r="DYL21" s="1024"/>
      <c r="DYM21" s="1024"/>
      <c r="DYN21" s="1024"/>
      <c r="DYO21" s="1024"/>
      <c r="DYP21" s="1024"/>
      <c r="DYQ21" s="1024"/>
      <c r="DYR21" s="1024"/>
      <c r="DYS21" s="1024"/>
      <c r="DYT21" s="1024"/>
      <c r="DYU21" s="1024"/>
      <c r="DYV21" s="1024"/>
      <c r="DYW21" s="1024"/>
      <c r="DYX21" s="1024"/>
      <c r="DYY21" s="1024"/>
      <c r="DYZ21" s="1024"/>
      <c r="DZA21" s="1024"/>
      <c r="DZB21" s="1024"/>
      <c r="DZC21" s="1024"/>
      <c r="DZD21" s="1024"/>
      <c r="DZE21" s="1024"/>
      <c r="DZF21" s="1024"/>
      <c r="DZG21" s="1024"/>
      <c r="DZH21" s="1024"/>
      <c r="DZI21" s="1024"/>
      <c r="DZJ21" s="1024"/>
      <c r="DZK21" s="1024"/>
      <c r="DZL21" s="1024"/>
      <c r="DZM21" s="1024"/>
      <c r="DZN21" s="1024"/>
      <c r="DZO21" s="1024"/>
      <c r="DZP21" s="1024"/>
      <c r="DZQ21" s="1024"/>
      <c r="DZR21" s="1024"/>
      <c r="DZS21" s="1024"/>
      <c r="DZT21" s="1024"/>
      <c r="DZU21" s="1024"/>
      <c r="DZV21" s="1024"/>
      <c r="DZW21" s="1024"/>
      <c r="DZX21" s="1024"/>
      <c r="DZY21" s="1024"/>
      <c r="DZZ21" s="1024"/>
      <c r="EAA21" s="1024"/>
      <c r="EAB21" s="1024"/>
      <c r="EAC21" s="1024"/>
      <c r="EAD21" s="1024"/>
      <c r="EAE21" s="1024"/>
      <c r="EAF21" s="1024"/>
      <c r="EAG21" s="1024"/>
      <c r="EAH21" s="1024"/>
      <c r="EAI21" s="1024"/>
      <c r="EAJ21" s="1024"/>
      <c r="EAK21" s="1024"/>
      <c r="EAL21" s="1024"/>
      <c r="EAM21" s="1024"/>
      <c r="EAN21" s="1024"/>
      <c r="EAO21" s="1024"/>
      <c r="EAP21" s="1024"/>
      <c r="EAQ21" s="1024"/>
      <c r="EAR21" s="1024"/>
      <c r="EAS21" s="1024"/>
      <c r="EAT21" s="1024"/>
      <c r="EAU21" s="1024"/>
      <c r="EAV21" s="1024"/>
      <c r="EAW21" s="1024"/>
      <c r="EAX21" s="1024"/>
      <c r="EAY21" s="1024"/>
      <c r="EAZ21" s="1024"/>
      <c r="EBA21" s="1024"/>
      <c r="EBB21" s="1024"/>
      <c r="EBC21" s="1024"/>
      <c r="EBD21" s="1024"/>
      <c r="EBE21" s="1024"/>
      <c r="EBF21" s="1024"/>
      <c r="EBG21" s="1024"/>
      <c r="EBH21" s="1024"/>
      <c r="EBI21" s="1024"/>
      <c r="EBJ21" s="1024"/>
      <c r="EBK21" s="1024"/>
      <c r="EBL21" s="1024"/>
      <c r="EBM21" s="1024"/>
      <c r="EBN21" s="1024"/>
      <c r="EBO21" s="1024"/>
      <c r="EBP21" s="1024"/>
      <c r="EBQ21" s="1024"/>
      <c r="EBR21" s="1024"/>
      <c r="EBS21" s="1024"/>
      <c r="EBT21" s="1024"/>
      <c r="EBU21" s="1024"/>
      <c r="EBV21" s="1024"/>
      <c r="EBW21" s="1024"/>
      <c r="EBX21" s="1024"/>
      <c r="EBY21" s="1024"/>
      <c r="EBZ21" s="1024"/>
      <c r="ECA21" s="1024"/>
      <c r="ECB21" s="1024"/>
      <c r="ECC21" s="1024"/>
      <c r="ECD21" s="1024"/>
      <c r="ECE21" s="1024"/>
      <c r="ECF21" s="1024"/>
      <c r="ECG21" s="1024"/>
      <c r="ECH21" s="1024"/>
      <c r="ECI21" s="1024"/>
      <c r="ECJ21" s="1024"/>
      <c r="ECK21" s="1024"/>
      <c r="ECL21" s="1024"/>
      <c r="ECM21" s="1024"/>
      <c r="ECN21" s="1024"/>
      <c r="ECO21" s="1024"/>
      <c r="ECP21" s="1024"/>
      <c r="ECQ21" s="1024"/>
      <c r="ECR21" s="1024"/>
      <c r="ECS21" s="1024"/>
      <c r="ECT21" s="1024"/>
      <c r="ECU21" s="1024"/>
      <c r="ECV21" s="1024"/>
      <c r="ECW21" s="1024"/>
      <c r="ECX21" s="1024"/>
      <c r="ECY21" s="1024"/>
      <c r="ECZ21" s="1024"/>
      <c r="EDA21" s="1024"/>
      <c r="EDB21" s="1024"/>
      <c r="EDC21" s="1024"/>
      <c r="EDD21" s="1024"/>
      <c r="EDE21" s="1024"/>
      <c r="EDF21" s="1024"/>
      <c r="EDG21" s="1024"/>
      <c r="EDH21" s="1024"/>
      <c r="EDI21" s="1024"/>
      <c r="EDJ21" s="1024"/>
      <c r="EDK21" s="1024"/>
      <c r="EDL21" s="1024"/>
      <c r="EDM21" s="1024"/>
      <c r="EDN21" s="1024"/>
      <c r="EDO21" s="1024"/>
      <c r="EDP21" s="1024"/>
      <c r="EDQ21" s="1024"/>
      <c r="EDR21" s="1024"/>
      <c r="EDS21" s="1024"/>
      <c r="EDT21" s="1024"/>
      <c r="EDU21" s="1024"/>
      <c r="EDV21" s="1024"/>
      <c r="EDW21" s="1024"/>
      <c r="EDX21" s="1024"/>
      <c r="EDY21" s="1024"/>
      <c r="EDZ21" s="1024"/>
      <c r="EEA21" s="1024"/>
      <c r="EEB21" s="1024"/>
      <c r="EEC21" s="1024"/>
      <c r="EED21" s="1024"/>
      <c r="EEE21" s="1024"/>
      <c r="EEF21" s="1024"/>
      <c r="EEG21" s="1024"/>
      <c r="EEH21" s="1024"/>
      <c r="EEI21" s="1024"/>
      <c r="EEJ21" s="1024"/>
      <c r="EEK21" s="1024"/>
      <c r="EEL21" s="1024"/>
      <c r="EEM21" s="1024"/>
      <c r="EEN21" s="1024"/>
      <c r="EEO21" s="1024"/>
      <c r="EEP21" s="1024"/>
      <c r="EEQ21" s="1024"/>
      <c r="EER21" s="1024"/>
      <c r="EES21" s="1024"/>
      <c r="EET21" s="1024"/>
      <c r="EEU21" s="1024"/>
      <c r="EEV21" s="1024"/>
      <c r="EEW21" s="1024"/>
      <c r="EEX21" s="1024"/>
      <c r="EEY21" s="1024"/>
      <c r="EEZ21" s="1024"/>
      <c r="EFA21" s="1024"/>
      <c r="EFB21" s="1024"/>
      <c r="EFC21" s="1024"/>
      <c r="EFD21" s="1024"/>
      <c r="EFE21" s="1024"/>
      <c r="EFF21" s="1024"/>
      <c r="EFG21" s="1024"/>
      <c r="EFH21" s="1024"/>
      <c r="EFI21" s="1024"/>
      <c r="EFJ21" s="1024"/>
      <c r="EFK21" s="1024"/>
      <c r="EFL21" s="1024"/>
      <c r="EFM21" s="1024"/>
      <c r="EFN21" s="1024"/>
      <c r="EFO21" s="1024"/>
      <c r="EFP21" s="1024"/>
      <c r="EFQ21" s="1024"/>
      <c r="EFR21" s="1024"/>
      <c r="EFS21" s="1024"/>
      <c r="EFT21" s="1024"/>
      <c r="EFU21" s="1024"/>
      <c r="EFV21" s="1024"/>
      <c r="EFW21" s="1024"/>
      <c r="EFX21" s="1024"/>
      <c r="EFY21" s="1024"/>
      <c r="EFZ21" s="1024"/>
      <c r="EGA21" s="1024"/>
      <c r="EGB21" s="1024"/>
      <c r="EGC21" s="1024"/>
      <c r="EGD21" s="1024"/>
      <c r="EGE21" s="1024"/>
      <c r="EGF21" s="1024"/>
      <c r="EGG21" s="1024"/>
      <c r="EGH21" s="1024"/>
      <c r="EGI21" s="1024"/>
      <c r="EGJ21" s="1024"/>
      <c r="EGK21" s="1024"/>
      <c r="EGL21" s="1024"/>
      <c r="EGM21" s="1024"/>
      <c r="EGN21" s="1024"/>
      <c r="EGO21" s="1024"/>
      <c r="EGP21" s="1024"/>
      <c r="EGQ21" s="1024"/>
      <c r="EGR21" s="1024"/>
      <c r="EGS21" s="1024"/>
      <c r="EGT21" s="1024"/>
      <c r="EGU21" s="1024"/>
      <c r="EGV21" s="1024"/>
      <c r="EGW21" s="1024"/>
      <c r="EGX21" s="1024"/>
      <c r="EGY21" s="1024"/>
      <c r="EGZ21" s="1024"/>
      <c r="EHA21" s="1024"/>
      <c r="EHB21" s="1024"/>
      <c r="EHC21" s="1024"/>
      <c r="EHD21" s="1024"/>
      <c r="EHE21" s="1024"/>
      <c r="EHF21" s="1024"/>
      <c r="EHG21" s="1024"/>
      <c r="EHH21" s="1024"/>
      <c r="EHI21" s="1024"/>
      <c r="EHJ21" s="1024"/>
      <c r="EHK21" s="1024"/>
      <c r="EHL21" s="1024"/>
      <c r="EHM21" s="1024"/>
      <c r="EHN21" s="1024"/>
      <c r="EHO21" s="1024"/>
      <c r="EHP21" s="1024"/>
      <c r="EHQ21" s="1024"/>
      <c r="EHR21" s="1024"/>
      <c r="EHS21" s="1024"/>
      <c r="EHT21" s="1024"/>
      <c r="EHU21" s="1024"/>
      <c r="EHV21" s="1024"/>
      <c r="EHW21" s="1024"/>
      <c r="EHX21" s="1024"/>
      <c r="EHY21" s="1024"/>
      <c r="EHZ21" s="1024"/>
      <c r="EIA21" s="1024"/>
      <c r="EIB21" s="1024"/>
      <c r="EIC21" s="1024"/>
      <c r="EID21" s="1024"/>
      <c r="EIE21" s="1024"/>
      <c r="EIF21" s="1024"/>
      <c r="EIG21" s="1024"/>
      <c r="EIH21" s="1024"/>
      <c r="EII21" s="1024"/>
      <c r="EIJ21" s="1024"/>
      <c r="EIK21" s="1024"/>
      <c r="EIL21" s="1024"/>
      <c r="EIM21" s="1024"/>
      <c r="EIN21" s="1024"/>
      <c r="EIO21" s="1024"/>
      <c r="EIP21" s="1024"/>
      <c r="EIQ21" s="1024"/>
      <c r="EIR21" s="1024"/>
      <c r="EIS21" s="1024"/>
      <c r="EIT21" s="1024"/>
      <c r="EIU21" s="1024"/>
      <c r="EIV21" s="1024"/>
      <c r="EIW21" s="1024"/>
      <c r="EIX21" s="1024"/>
      <c r="EIY21" s="1024"/>
      <c r="EIZ21" s="1024"/>
      <c r="EJA21" s="1024"/>
      <c r="EJB21" s="1024"/>
      <c r="EJC21" s="1024"/>
      <c r="EJD21" s="1024"/>
      <c r="EJE21" s="1024"/>
      <c r="EJF21" s="1024"/>
      <c r="EJG21" s="1024"/>
      <c r="EJH21" s="1024"/>
      <c r="EJI21" s="1024"/>
      <c r="EJJ21" s="1024"/>
      <c r="EJK21" s="1024"/>
      <c r="EJL21" s="1024"/>
      <c r="EJM21" s="1024"/>
      <c r="EJN21" s="1024"/>
      <c r="EJO21" s="1024"/>
      <c r="EJP21" s="1024"/>
      <c r="EJQ21" s="1024"/>
      <c r="EJR21" s="1024"/>
      <c r="EJS21" s="1024"/>
      <c r="EJT21" s="1024"/>
      <c r="EJU21" s="1024"/>
      <c r="EJV21" s="1024"/>
      <c r="EJW21" s="1024"/>
      <c r="EJX21" s="1024"/>
      <c r="EJY21" s="1024"/>
      <c r="EJZ21" s="1024"/>
      <c r="EKA21" s="1024"/>
      <c r="EKB21" s="1024"/>
      <c r="EKC21" s="1024"/>
      <c r="EKD21" s="1024"/>
      <c r="EKE21" s="1024"/>
      <c r="EKF21" s="1024"/>
      <c r="EKG21" s="1024"/>
      <c r="EKH21" s="1024"/>
      <c r="EKI21" s="1024"/>
      <c r="EKJ21" s="1024"/>
      <c r="EKK21" s="1024"/>
      <c r="EKL21" s="1024"/>
      <c r="EKM21" s="1024"/>
      <c r="EKN21" s="1024"/>
      <c r="EKO21" s="1024"/>
      <c r="EKP21" s="1024"/>
      <c r="EKQ21" s="1024"/>
      <c r="EKR21" s="1024"/>
      <c r="EKS21" s="1024"/>
      <c r="EKT21" s="1024"/>
      <c r="EKU21" s="1024"/>
      <c r="EKV21" s="1024"/>
      <c r="EKW21" s="1024"/>
      <c r="EKX21" s="1024"/>
      <c r="EKY21" s="1024"/>
      <c r="EKZ21" s="1024"/>
      <c r="ELA21" s="1024"/>
      <c r="ELB21" s="1024"/>
      <c r="ELC21" s="1024"/>
      <c r="ELD21" s="1024"/>
      <c r="ELE21" s="1024"/>
      <c r="ELF21" s="1024"/>
      <c r="ELG21" s="1024"/>
      <c r="ELH21" s="1024"/>
      <c r="ELI21" s="1024"/>
      <c r="ELJ21" s="1024"/>
      <c r="ELK21" s="1024"/>
      <c r="ELL21" s="1024"/>
      <c r="ELM21" s="1024"/>
      <c r="ELN21" s="1024"/>
      <c r="ELO21" s="1024"/>
      <c r="ELP21" s="1024"/>
      <c r="ELQ21" s="1024"/>
      <c r="ELR21" s="1024"/>
      <c r="ELS21" s="1024"/>
      <c r="ELT21" s="1024"/>
      <c r="ELU21" s="1024"/>
      <c r="ELV21" s="1024"/>
      <c r="ELW21" s="1024"/>
      <c r="ELX21" s="1024"/>
      <c r="ELY21" s="1024"/>
      <c r="ELZ21" s="1024"/>
      <c r="EMA21" s="1024"/>
      <c r="EMB21" s="1024"/>
      <c r="EMC21" s="1024"/>
      <c r="EMD21" s="1024"/>
      <c r="EME21" s="1024"/>
      <c r="EMF21" s="1024"/>
      <c r="EMG21" s="1024"/>
      <c r="EMH21" s="1024"/>
      <c r="EMI21" s="1024"/>
      <c r="EMJ21" s="1024"/>
      <c r="EMK21" s="1024"/>
      <c r="EML21" s="1024"/>
      <c r="EMM21" s="1024"/>
      <c r="EMN21" s="1024"/>
      <c r="EMO21" s="1024"/>
      <c r="EMP21" s="1024"/>
      <c r="EMQ21" s="1024"/>
      <c r="EMR21" s="1024"/>
      <c r="EMS21" s="1024"/>
      <c r="EMT21" s="1024"/>
      <c r="EMU21" s="1024"/>
      <c r="EMV21" s="1024"/>
      <c r="EMW21" s="1024"/>
      <c r="EMX21" s="1024"/>
      <c r="EMY21" s="1024"/>
      <c r="EMZ21" s="1024"/>
      <c r="ENA21" s="1024"/>
      <c r="ENB21" s="1024"/>
      <c r="ENC21" s="1024"/>
      <c r="END21" s="1024"/>
      <c r="ENE21" s="1024"/>
      <c r="ENF21" s="1024"/>
      <c r="ENG21" s="1024"/>
      <c r="ENH21" s="1024"/>
      <c r="ENI21" s="1024"/>
      <c r="ENJ21" s="1024"/>
      <c r="ENK21" s="1024"/>
      <c r="ENL21" s="1024"/>
      <c r="ENM21" s="1024"/>
      <c r="ENN21" s="1024"/>
      <c r="ENO21" s="1024"/>
      <c r="ENP21" s="1024"/>
      <c r="ENQ21" s="1024"/>
      <c r="ENR21" s="1024"/>
      <c r="ENS21" s="1024"/>
      <c r="ENT21" s="1024"/>
      <c r="ENU21" s="1024"/>
      <c r="ENV21" s="1024"/>
      <c r="ENW21" s="1024"/>
      <c r="ENX21" s="1024"/>
      <c r="ENY21" s="1024"/>
      <c r="ENZ21" s="1024"/>
      <c r="EOA21" s="1024"/>
      <c r="EOB21" s="1024"/>
      <c r="EOC21" s="1024"/>
      <c r="EOD21" s="1024"/>
      <c r="EOE21" s="1024"/>
      <c r="EOF21" s="1024"/>
      <c r="EOG21" s="1024"/>
      <c r="EOH21" s="1024"/>
      <c r="EOI21" s="1024"/>
      <c r="EOJ21" s="1024"/>
      <c r="EOK21" s="1024"/>
      <c r="EOL21" s="1024"/>
      <c r="EOM21" s="1024"/>
      <c r="EON21" s="1024"/>
      <c r="EOO21" s="1024"/>
      <c r="EOP21" s="1024"/>
      <c r="EOQ21" s="1024"/>
      <c r="EOR21" s="1024"/>
      <c r="EOS21" s="1024"/>
      <c r="EOT21" s="1024"/>
      <c r="EOU21" s="1024"/>
      <c r="EOV21" s="1024"/>
      <c r="EOW21" s="1024"/>
      <c r="EOX21" s="1024"/>
      <c r="EOY21" s="1024"/>
      <c r="EOZ21" s="1024"/>
      <c r="EPA21" s="1024"/>
      <c r="EPB21" s="1024"/>
      <c r="EPC21" s="1024"/>
      <c r="EPD21" s="1024"/>
      <c r="EPE21" s="1024"/>
      <c r="EPF21" s="1024"/>
      <c r="EPG21" s="1024"/>
      <c r="EPH21" s="1024"/>
      <c r="EPI21" s="1024"/>
      <c r="EPJ21" s="1024"/>
      <c r="EPK21" s="1024"/>
      <c r="EPL21" s="1024"/>
      <c r="EPM21" s="1024"/>
      <c r="EPN21" s="1024"/>
      <c r="EPO21" s="1024"/>
      <c r="EPP21" s="1024"/>
      <c r="EPQ21" s="1024"/>
      <c r="EPR21" s="1024"/>
      <c r="EPS21" s="1024"/>
      <c r="EPT21" s="1024"/>
      <c r="EPU21" s="1024"/>
      <c r="EPV21" s="1024"/>
      <c r="EPW21" s="1024"/>
      <c r="EPX21" s="1024"/>
      <c r="EPY21" s="1024"/>
      <c r="EPZ21" s="1024"/>
      <c r="EQA21" s="1024"/>
      <c r="EQB21" s="1024"/>
      <c r="EQC21" s="1024"/>
      <c r="EQD21" s="1024"/>
      <c r="EQE21" s="1024"/>
      <c r="EQF21" s="1024"/>
      <c r="EQG21" s="1024"/>
      <c r="EQH21" s="1024"/>
      <c r="EQI21" s="1024"/>
      <c r="EQJ21" s="1024"/>
      <c r="EQK21" s="1024"/>
      <c r="EQL21" s="1024"/>
      <c r="EQM21" s="1024"/>
      <c r="EQN21" s="1024"/>
      <c r="EQO21" s="1024"/>
      <c r="EQP21" s="1024"/>
      <c r="EQQ21" s="1024"/>
      <c r="EQR21" s="1024"/>
      <c r="EQS21" s="1024"/>
      <c r="EQT21" s="1024"/>
      <c r="EQU21" s="1024"/>
      <c r="EQV21" s="1024"/>
      <c r="EQW21" s="1024"/>
      <c r="EQX21" s="1024"/>
      <c r="EQY21" s="1024"/>
      <c r="EQZ21" s="1024"/>
      <c r="ERA21" s="1024"/>
      <c r="ERB21" s="1024"/>
      <c r="ERC21" s="1024"/>
      <c r="ERD21" s="1024"/>
      <c r="ERE21" s="1024"/>
      <c r="ERF21" s="1024"/>
      <c r="ERG21" s="1024"/>
      <c r="ERH21" s="1024"/>
      <c r="ERI21" s="1024"/>
      <c r="ERJ21" s="1024"/>
      <c r="ERK21" s="1024"/>
      <c r="ERL21" s="1024"/>
      <c r="ERM21" s="1024"/>
      <c r="ERN21" s="1024"/>
      <c r="ERO21" s="1024"/>
      <c r="ERP21" s="1024"/>
      <c r="ERQ21" s="1024"/>
      <c r="ERR21" s="1024"/>
      <c r="ERS21" s="1024"/>
      <c r="ERT21" s="1024"/>
      <c r="ERU21" s="1024"/>
      <c r="ERV21" s="1024"/>
      <c r="ERW21" s="1024"/>
      <c r="ERX21" s="1024"/>
      <c r="ERY21" s="1024"/>
      <c r="ERZ21" s="1024"/>
      <c r="ESA21" s="1024"/>
      <c r="ESB21" s="1024"/>
      <c r="ESC21" s="1024"/>
      <c r="ESD21" s="1024"/>
      <c r="ESE21" s="1024"/>
      <c r="ESF21" s="1024"/>
      <c r="ESG21" s="1024"/>
      <c r="ESH21" s="1024"/>
      <c r="ESI21" s="1024"/>
      <c r="ESJ21" s="1024"/>
      <c r="ESK21" s="1024"/>
      <c r="ESL21" s="1024"/>
      <c r="ESM21" s="1024"/>
      <c r="ESN21" s="1024"/>
      <c r="ESO21" s="1024"/>
      <c r="ESP21" s="1024"/>
      <c r="ESQ21" s="1024"/>
      <c r="ESR21" s="1024"/>
      <c r="ESS21" s="1024"/>
      <c r="EST21" s="1024"/>
      <c r="ESU21" s="1024"/>
      <c r="ESV21" s="1024"/>
      <c r="ESW21" s="1024"/>
      <c r="ESX21" s="1024"/>
      <c r="ESY21" s="1024"/>
      <c r="ESZ21" s="1024"/>
      <c r="ETA21" s="1024"/>
      <c r="ETB21" s="1024"/>
      <c r="ETC21" s="1024"/>
      <c r="ETD21" s="1024"/>
      <c r="ETE21" s="1024"/>
      <c r="ETF21" s="1024"/>
      <c r="ETG21" s="1024"/>
      <c r="ETH21" s="1024"/>
      <c r="ETI21" s="1024"/>
      <c r="ETJ21" s="1024"/>
      <c r="ETK21" s="1024"/>
      <c r="ETL21" s="1024"/>
      <c r="ETM21" s="1024"/>
      <c r="ETN21" s="1024"/>
      <c r="ETO21" s="1024"/>
      <c r="ETP21" s="1024"/>
      <c r="ETQ21" s="1024"/>
      <c r="ETR21" s="1024"/>
      <c r="ETS21" s="1024"/>
      <c r="ETT21" s="1024"/>
      <c r="ETU21" s="1024"/>
      <c r="ETV21" s="1024"/>
      <c r="ETW21" s="1024"/>
      <c r="ETX21" s="1024"/>
      <c r="ETY21" s="1024"/>
      <c r="ETZ21" s="1024"/>
      <c r="EUA21" s="1024"/>
      <c r="EUB21" s="1024"/>
      <c r="EUC21" s="1024"/>
      <c r="EUD21" s="1024"/>
      <c r="EUE21" s="1024"/>
      <c r="EUF21" s="1024"/>
      <c r="EUG21" s="1024"/>
      <c r="EUH21" s="1024"/>
      <c r="EUI21" s="1024"/>
      <c r="EUJ21" s="1024"/>
      <c r="EUK21" s="1024"/>
      <c r="EUL21" s="1024"/>
      <c r="EUM21" s="1024"/>
      <c r="EUN21" s="1024"/>
      <c r="EUO21" s="1024"/>
      <c r="EUP21" s="1024"/>
      <c r="EUQ21" s="1024"/>
      <c r="EUR21" s="1024"/>
      <c r="EUS21" s="1024"/>
      <c r="EUT21" s="1024"/>
      <c r="EUU21" s="1024"/>
      <c r="EUV21" s="1024"/>
      <c r="EUW21" s="1024"/>
      <c r="EUX21" s="1024"/>
      <c r="EUY21" s="1024"/>
      <c r="EUZ21" s="1024"/>
      <c r="EVA21" s="1024"/>
      <c r="EVB21" s="1024"/>
      <c r="EVC21" s="1024"/>
      <c r="EVD21" s="1024"/>
      <c r="EVE21" s="1024"/>
      <c r="EVF21" s="1024"/>
      <c r="EVG21" s="1024"/>
      <c r="EVH21" s="1024"/>
      <c r="EVI21" s="1024"/>
      <c r="EVJ21" s="1024"/>
      <c r="EVK21" s="1024"/>
      <c r="EVL21" s="1024"/>
      <c r="EVM21" s="1024"/>
      <c r="EVN21" s="1024"/>
      <c r="EVO21" s="1024"/>
      <c r="EVP21" s="1024"/>
      <c r="EVQ21" s="1024"/>
      <c r="EVR21" s="1024"/>
      <c r="EVS21" s="1024"/>
      <c r="EVT21" s="1024"/>
      <c r="EVU21" s="1024"/>
      <c r="EVV21" s="1024"/>
      <c r="EVW21" s="1024"/>
      <c r="EVX21" s="1024"/>
      <c r="EVY21" s="1024"/>
      <c r="EVZ21" s="1024"/>
      <c r="EWA21" s="1024"/>
      <c r="EWB21" s="1024"/>
      <c r="EWC21" s="1024"/>
      <c r="EWD21" s="1024"/>
      <c r="EWE21" s="1024"/>
      <c r="EWF21" s="1024"/>
      <c r="EWG21" s="1024"/>
      <c r="EWH21" s="1024"/>
      <c r="EWI21" s="1024"/>
      <c r="EWJ21" s="1024"/>
      <c r="EWK21" s="1024"/>
      <c r="EWL21" s="1024"/>
      <c r="EWM21" s="1024"/>
      <c r="EWN21" s="1024"/>
      <c r="EWO21" s="1024"/>
      <c r="EWP21" s="1024"/>
      <c r="EWQ21" s="1024"/>
      <c r="EWR21" s="1024"/>
      <c r="EWS21" s="1024"/>
      <c r="EWT21" s="1024"/>
      <c r="EWU21" s="1024"/>
      <c r="EWV21" s="1024"/>
      <c r="EWW21" s="1024"/>
      <c r="EWX21" s="1024"/>
      <c r="EWY21" s="1024"/>
      <c r="EWZ21" s="1024"/>
      <c r="EXA21" s="1024"/>
      <c r="EXB21" s="1024"/>
      <c r="EXC21" s="1024"/>
      <c r="EXD21" s="1024"/>
      <c r="EXE21" s="1024"/>
      <c r="EXF21" s="1024"/>
      <c r="EXG21" s="1024"/>
      <c r="EXH21" s="1024"/>
      <c r="EXI21" s="1024"/>
      <c r="EXJ21" s="1024"/>
      <c r="EXK21" s="1024"/>
      <c r="EXL21" s="1024"/>
      <c r="EXM21" s="1024"/>
      <c r="EXN21" s="1024"/>
      <c r="EXO21" s="1024"/>
      <c r="EXP21" s="1024"/>
      <c r="EXQ21" s="1024"/>
      <c r="EXR21" s="1024"/>
      <c r="EXS21" s="1024"/>
      <c r="EXT21" s="1024"/>
      <c r="EXU21" s="1024"/>
      <c r="EXV21" s="1024"/>
      <c r="EXW21" s="1024"/>
      <c r="EXX21" s="1024"/>
      <c r="EXY21" s="1024"/>
      <c r="EXZ21" s="1024"/>
      <c r="EYA21" s="1024"/>
      <c r="EYB21" s="1024"/>
      <c r="EYC21" s="1024"/>
      <c r="EYD21" s="1024"/>
      <c r="EYE21" s="1024"/>
      <c r="EYF21" s="1024"/>
      <c r="EYG21" s="1024"/>
      <c r="EYH21" s="1024"/>
      <c r="EYI21" s="1024"/>
      <c r="EYJ21" s="1024"/>
      <c r="EYK21" s="1024"/>
      <c r="EYL21" s="1024"/>
      <c r="EYM21" s="1024"/>
      <c r="EYN21" s="1024"/>
      <c r="EYO21" s="1024"/>
      <c r="EYP21" s="1024"/>
      <c r="EYQ21" s="1024"/>
      <c r="EYR21" s="1024"/>
      <c r="EYS21" s="1024"/>
      <c r="EYT21" s="1024"/>
      <c r="EYU21" s="1024"/>
      <c r="EYV21" s="1024"/>
      <c r="EYW21" s="1024"/>
      <c r="EYX21" s="1024"/>
      <c r="EYY21" s="1024"/>
      <c r="EYZ21" s="1024"/>
      <c r="EZA21" s="1024"/>
      <c r="EZB21" s="1024"/>
      <c r="EZC21" s="1024"/>
      <c r="EZD21" s="1024"/>
      <c r="EZE21" s="1024"/>
      <c r="EZF21" s="1024"/>
      <c r="EZG21" s="1024"/>
      <c r="EZH21" s="1024"/>
      <c r="EZI21" s="1024"/>
      <c r="EZJ21" s="1024"/>
      <c r="EZK21" s="1024"/>
      <c r="EZL21" s="1024"/>
      <c r="EZM21" s="1024"/>
      <c r="EZN21" s="1024"/>
      <c r="EZO21" s="1024"/>
      <c r="EZP21" s="1024"/>
      <c r="EZQ21" s="1024"/>
      <c r="EZR21" s="1024"/>
      <c r="EZS21" s="1024"/>
      <c r="EZT21" s="1024"/>
      <c r="EZU21" s="1024"/>
      <c r="EZV21" s="1024"/>
      <c r="EZW21" s="1024"/>
      <c r="EZX21" s="1024"/>
      <c r="EZY21" s="1024"/>
      <c r="EZZ21" s="1024"/>
      <c r="FAA21" s="1024"/>
      <c r="FAB21" s="1024"/>
      <c r="FAC21" s="1024"/>
      <c r="FAD21" s="1024"/>
      <c r="FAE21" s="1024"/>
      <c r="FAF21" s="1024"/>
      <c r="FAG21" s="1024"/>
      <c r="FAH21" s="1024"/>
      <c r="FAI21" s="1024"/>
      <c r="FAJ21" s="1024"/>
      <c r="FAK21" s="1024"/>
      <c r="FAL21" s="1024"/>
      <c r="FAM21" s="1024"/>
      <c r="FAN21" s="1024"/>
      <c r="FAO21" s="1024"/>
      <c r="FAP21" s="1024"/>
      <c r="FAQ21" s="1024"/>
      <c r="FAR21" s="1024"/>
      <c r="FAS21" s="1024"/>
      <c r="FAT21" s="1024"/>
      <c r="FAU21" s="1024"/>
      <c r="FAV21" s="1024"/>
      <c r="FAW21" s="1024"/>
      <c r="FAX21" s="1024"/>
      <c r="FAY21" s="1024"/>
      <c r="FAZ21" s="1024"/>
      <c r="FBA21" s="1024"/>
      <c r="FBB21" s="1024"/>
      <c r="FBC21" s="1024"/>
      <c r="FBD21" s="1024"/>
      <c r="FBE21" s="1024"/>
      <c r="FBF21" s="1024"/>
      <c r="FBG21" s="1024"/>
      <c r="FBH21" s="1024"/>
      <c r="FBI21" s="1024"/>
      <c r="FBJ21" s="1024"/>
      <c r="FBK21" s="1024"/>
      <c r="FBL21" s="1024"/>
      <c r="FBM21" s="1024"/>
      <c r="FBN21" s="1024"/>
      <c r="FBO21" s="1024"/>
      <c r="FBP21" s="1024"/>
      <c r="FBQ21" s="1024"/>
      <c r="FBR21" s="1024"/>
      <c r="FBS21" s="1024"/>
      <c r="FBT21" s="1024"/>
      <c r="FBU21" s="1024"/>
      <c r="FBV21" s="1024"/>
      <c r="FBW21" s="1024"/>
      <c r="FBX21" s="1024"/>
      <c r="FBY21" s="1024"/>
      <c r="FBZ21" s="1024"/>
      <c r="FCA21" s="1024"/>
      <c r="FCB21" s="1024"/>
      <c r="FCC21" s="1024"/>
      <c r="FCD21" s="1024"/>
      <c r="FCE21" s="1024"/>
      <c r="FCF21" s="1024"/>
      <c r="FCG21" s="1024"/>
      <c r="FCH21" s="1024"/>
      <c r="FCI21" s="1024"/>
      <c r="FCJ21" s="1024"/>
      <c r="FCK21" s="1024"/>
      <c r="FCL21" s="1024"/>
      <c r="FCM21" s="1024"/>
      <c r="FCN21" s="1024"/>
      <c r="FCO21" s="1024"/>
      <c r="FCP21" s="1024"/>
      <c r="FCQ21" s="1024"/>
      <c r="FCR21" s="1024"/>
      <c r="FCS21" s="1024"/>
      <c r="FCT21" s="1024"/>
      <c r="FCU21" s="1024"/>
      <c r="FCV21" s="1024"/>
      <c r="FCW21" s="1024"/>
      <c r="FCX21" s="1024"/>
      <c r="FCY21" s="1024"/>
      <c r="FCZ21" s="1024"/>
      <c r="FDA21" s="1024"/>
      <c r="FDB21" s="1024"/>
      <c r="FDC21" s="1024"/>
      <c r="FDD21" s="1024"/>
      <c r="FDE21" s="1024"/>
      <c r="FDF21" s="1024"/>
      <c r="FDG21" s="1024"/>
      <c r="FDH21" s="1024"/>
      <c r="FDI21" s="1024"/>
      <c r="FDJ21" s="1024"/>
      <c r="FDK21" s="1024"/>
      <c r="FDL21" s="1024"/>
      <c r="FDM21" s="1024"/>
      <c r="FDN21" s="1024"/>
      <c r="FDO21" s="1024"/>
      <c r="FDP21" s="1024"/>
      <c r="FDQ21" s="1024"/>
      <c r="FDR21" s="1024"/>
      <c r="FDS21" s="1024"/>
      <c r="FDT21" s="1024"/>
      <c r="FDU21" s="1024"/>
      <c r="FDV21" s="1024"/>
      <c r="FDW21" s="1024"/>
      <c r="FDX21" s="1024"/>
      <c r="FDY21" s="1024"/>
      <c r="FDZ21" s="1024"/>
      <c r="FEA21" s="1024"/>
      <c r="FEB21" s="1024"/>
      <c r="FEC21" s="1024"/>
      <c r="FED21" s="1024"/>
      <c r="FEE21" s="1024"/>
      <c r="FEF21" s="1024"/>
      <c r="FEG21" s="1024"/>
      <c r="FEH21" s="1024"/>
      <c r="FEI21" s="1024"/>
      <c r="FEJ21" s="1024"/>
      <c r="FEK21" s="1024"/>
      <c r="FEL21" s="1024"/>
      <c r="FEM21" s="1024"/>
      <c r="FEN21" s="1024"/>
      <c r="FEO21" s="1024"/>
      <c r="FEP21" s="1024"/>
      <c r="FEQ21" s="1024"/>
      <c r="FER21" s="1024"/>
      <c r="FES21" s="1024"/>
      <c r="FET21" s="1024"/>
      <c r="FEU21" s="1024"/>
      <c r="FEV21" s="1024"/>
      <c r="FEW21" s="1024"/>
      <c r="FEX21" s="1024"/>
      <c r="FEY21" s="1024"/>
      <c r="FEZ21" s="1024"/>
      <c r="FFA21" s="1024"/>
      <c r="FFB21" s="1024"/>
      <c r="FFC21" s="1024"/>
      <c r="FFD21" s="1024"/>
      <c r="FFE21" s="1024"/>
      <c r="FFF21" s="1024"/>
      <c r="FFG21" s="1024"/>
      <c r="FFH21" s="1024"/>
      <c r="FFI21" s="1024"/>
      <c r="FFJ21" s="1024"/>
      <c r="FFK21" s="1024"/>
      <c r="FFL21" s="1024"/>
      <c r="FFM21" s="1024"/>
      <c r="FFN21" s="1024"/>
      <c r="FFO21" s="1024"/>
      <c r="FFP21" s="1024"/>
      <c r="FFQ21" s="1024"/>
      <c r="FFR21" s="1024"/>
      <c r="FFS21" s="1024"/>
      <c r="FFT21" s="1024"/>
      <c r="FFU21" s="1024"/>
      <c r="FFV21" s="1024"/>
      <c r="FFW21" s="1024"/>
      <c r="FFX21" s="1024"/>
      <c r="FFY21" s="1024"/>
      <c r="FFZ21" s="1024"/>
      <c r="FGA21" s="1024"/>
      <c r="FGB21" s="1024"/>
      <c r="FGC21" s="1024"/>
      <c r="FGD21" s="1024"/>
      <c r="FGE21" s="1024"/>
      <c r="FGF21" s="1024"/>
      <c r="FGG21" s="1024"/>
      <c r="FGH21" s="1024"/>
      <c r="FGI21" s="1024"/>
      <c r="FGJ21" s="1024"/>
      <c r="FGK21" s="1024"/>
      <c r="FGL21" s="1024"/>
      <c r="FGM21" s="1024"/>
      <c r="FGN21" s="1024"/>
      <c r="FGO21" s="1024"/>
      <c r="FGP21" s="1024"/>
      <c r="FGQ21" s="1024"/>
      <c r="FGR21" s="1024"/>
      <c r="FGS21" s="1024"/>
      <c r="FGT21" s="1024"/>
      <c r="FGU21" s="1024"/>
      <c r="FGV21" s="1024"/>
      <c r="FGW21" s="1024"/>
      <c r="FGX21" s="1024"/>
      <c r="FGY21" s="1024"/>
      <c r="FGZ21" s="1024"/>
      <c r="FHA21" s="1024"/>
      <c r="FHB21" s="1024"/>
      <c r="FHC21" s="1024"/>
      <c r="FHD21" s="1024"/>
      <c r="FHE21" s="1024"/>
      <c r="FHF21" s="1024"/>
      <c r="FHG21" s="1024"/>
      <c r="FHH21" s="1024"/>
      <c r="FHI21" s="1024"/>
      <c r="FHJ21" s="1024"/>
      <c r="FHK21" s="1024"/>
      <c r="FHL21" s="1024"/>
      <c r="FHM21" s="1024"/>
      <c r="FHN21" s="1024"/>
      <c r="FHO21" s="1024"/>
      <c r="FHP21" s="1024"/>
      <c r="FHQ21" s="1024"/>
      <c r="FHR21" s="1024"/>
      <c r="FHS21" s="1024"/>
      <c r="FHT21" s="1024"/>
      <c r="FHU21" s="1024"/>
      <c r="FHV21" s="1024"/>
      <c r="FHW21" s="1024"/>
      <c r="FHX21" s="1024"/>
      <c r="FHY21" s="1024"/>
      <c r="FHZ21" s="1024"/>
      <c r="FIA21" s="1024"/>
      <c r="FIB21" s="1024"/>
      <c r="FIC21" s="1024"/>
      <c r="FID21" s="1024"/>
      <c r="FIE21" s="1024"/>
      <c r="FIF21" s="1024"/>
      <c r="FIG21" s="1024"/>
      <c r="FIH21" s="1024"/>
      <c r="FII21" s="1024"/>
      <c r="FIJ21" s="1024"/>
      <c r="FIK21" s="1024"/>
      <c r="FIL21" s="1024"/>
      <c r="FIM21" s="1024"/>
      <c r="FIN21" s="1024"/>
      <c r="FIO21" s="1024"/>
      <c r="FIP21" s="1024"/>
      <c r="FIQ21" s="1024"/>
      <c r="FIR21" s="1024"/>
      <c r="FIS21" s="1024"/>
      <c r="FIT21" s="1024"/>
      <c r="FIU21" s="1024"/>
      <c r="FIV21" s="1024"/>
      <c r="FIW21" s="1024"/>
      <c r="FIX21" s="1024"/>
      <c r="FIY21" s="1024"/>
      <c r="FIZ21" s="1024"/>
      <c r="FJA21" s="1024"/>
      <c r="FJB21" s="1024"/>
      <c r="FJC21" s="1024"/>
      <c r="FJD21" s="1024"/>
      <c r="FJE21" s="1024"/>
      <c r="FJF21" s="1024"/>
      <c r="FJG21" s="1024"/>
      <c r="FJH21" s="1024"/>
      <c r="FJI21" s="1024"/>
      <c r="FJJ21" s="1024"/>
      <c r="FJK21" s="1024"/>
      <c r="FJL21" s="1024"/>
      <c r="FJM21" s="1024"/>
      <c r="FJN21" s="1024"/>
      <c r="FJO21" s="1024"/>
      <c r="FJP21" s="1024"/>
      <c r="FJQ21" s="1024"/>
      <c r="FJR21" s="1024"/>
      <c r="FJS21" s="1024"/>
      <c r="FJT21" s="1024"/>
      <c r="FJU21" s="1024"/>
      <c r="FJV21" s="1024"/>
      <c r="FJW21" s="1024"/>
      <c r="FJX21" s="1024"/>
      <c r="FJY21" s="1024"/>
      <c r="FJZ21" s="1024"/>
      <c r="FKA21" s="1024"/>
      <c r="FKB21" s="1024"/>
      <c r="FKC21" s="1024"/>
      <c r="FKD21" s="1024"/>
      <c r="FKE21" s="1024"/>
      <c r="FKF21" s="1024"/>
      <c r="FKG21" s="1024"/>
      <c r="FKH21" s="1024"/>
      <c r="FKI21" s="1024"/>
      <c r="FKJ21" s="1024"/>
      <c r="FKK21" s="1024"/>
      <c r="FKL21" s="1024"/>
      <c r="FKM21" s="1024"/>
      <c r="FKN21" s="1024"/>
      <c r="FKO21" s="1024"/>
      <c r="FKP21" s="1024"/>
      <c r="FKQ21" s="1024"/>
      <c r="FKR21" s="1024"/>
      <c r="FKS21" s="1024"/>
      <c r="FKT21" s="1024"/>
      <c r="FKU21" s="1024"/>
      <c r="FKV21" s="1024"/>
      <c r="FKW21" s="1024"/>
      <c r="FKX21" s="1024"/>
      <c r="FKY21" s="1024"/>
      <c r="FKZ21" s="1024"/>
      <c r="FLA21" s="1024"/>
      <c r="FLB21" s="1024"/>
      <c r="FLC21" s="1024"/>
      <c r="FLD21" s="1024"/>
      <c r="FLE21" s="1024"/>
      <c r="FLF21" s="1024"/>
      <c r="FLG21" s="1024"/>
      <c r="FLH21" s="1024"/>
      <c r="FLI21" s="1024"/>
      <c r="FLJ21" s="1024"/>
      <c r="FLK21" s="1024"/>
      <c r="FLL21" s="1024"/>
      <c r="FLM21" s="1024"/>
      <c r="FLN21" s="1024"/>
      <c r="FLO21" s="1024"/>
      <c r="FLP21" s="1024"/>
      <c r="FLQ21" s="1024"/>
      <c r="FLR21" s="1024"/>
      <c r="FLS21" s="1024"/>
      <c r="FLT21" s="1024"/>
      <c r="FLU21" s="1024"/>
      <c r="FLV21" s="1024"/>
      <c r="FLW21" s="1024"/>
      <c r="FLX21" s="1024"/>
      <c r="FLY21" s="1024"/>
      <c r="FLZ21" s="1024"/>
      <c r="FMA21" s="1024"/>
      <c r="FMB21" s="1024"/>
      <c r="FMC21" s="1024"/>
      <c r="FMD21" s="1024"/>
      <c r="FME21" s="1024"/>
      <c r="FMF21" s="1024"/>
      <c r="FMG21" s="1024"/>
      <c r="FMH21" s="1024"/>
      <c r="FMI21" s="1024"/>
      <c r="FMJ21" s="1024"/>
      <c r="FMK21" s="1024"/>
      <c r="FML21" s="1024"/>
      <c r="FMM21" s="1024"/>
      <c r="FMN21" s="1024"/>
      <c r="FMO21" s="1024"/>
      <c r="FMP21" s="1024"/>
      <c r="FMQ21" s="1024"/>
      <c r="FMR21" s="1024"/>
      <c r="FMS21" s="1024"/>
      <c r="FMT21" s="1024"/>
      <c r="FMU21" s="1024"/>
      <c r="FMV21" s="1024"/>
      <c r="FMW21" s="1024"/>
      <c r="FMX21" s="1024"/>
      <c r="FMY21" s="1024"/>
      <c r="FMZ21" s="1024"/>
      <c r="FNA21" s="1024"/>
      <c r="FNB21" s="1024"/>
      <c r="FNC21" s="1024"/>
      <c r="FND21" s="1024"/>
      <c r="FNE21" s="1024"/>
      <c r="FNF21" s="1024"/>
      <c r="FNG21" s="1024"/>
      <c r="FNH21" s="1024"/>
      <c r="FNI21" s="1024"/>
      <c r="FNJ21" s="1024"/>
      <c r="FNK21" s="1024"/>
      <c r="FNL21" s="1024"/>
      <c r="FNM21" s="1024"/>
      <c r="FNN21" s="1024"/>
      <c r="FNO21" s="1024"/>
      <c r="FNP21" s="1024"/>
      <c r="FNQ21" s="1024"/>
      <c r="FNR21" s="1024"/>
      <c r="FNS21" s="1024"/>
      <c r="FNT21" s="1024"/>
      <c r="FNU21" s="1024"/>
      <c r="FNV21" s="1024"/>
      <c r="FNW21" s="1024"/>
      <c r="FNX21" s="1024"/>
      <c r="FNY21" s="1024"/>
      <c r="FNZ21" s="1024"/>
      <c r="FOA21" s="1024"/>
      <c r="FOB21" s="1024"/>
      <c r="FOC21" s="1024"/>
      <c r="FOD21" s="1024"/>
      <c r="FOE21" s="1024"/>
      <c r="FOF21" s="1024"/>
      <c r="FOG21" s="1024"/>
      <c r="FOH21" s="1024"/>
      <c r="FOI21" s="1024"/>
      <c r="FOJ21" s="1024"/>
      <c r="FOK21" s="1024"/>
      <c r="FOL21" s="1024"/>
      <c r="FOM21" s="1024"/>
      <c r="FON21" s="1024"/>
      <c r="FOO21" s="1024"/>
      <c r="FOP21" s="1024"/>
      <c r="FOQ21" s="1024"/>
      <c r="FOR21" s="1024"/>
      <c r="FOS21" s="1024"/>
      <c r="FOT21" s="1024"/>
      <c r="FOU21" s="1024"/>
      <c r="FOV21" s="1024"/>
      <c r="FOW21" s="1024"/>
      <c r="FOX21" s="1024"/>
      <c r="FOY21" s="1024"/>
      <c r="FOZ21" s="1024"/>
      <c r="FPA21" s="1024"/>
      <c r="FPB21" s="1024"/>
      <c r="FPC21" s="1024"/>
      <c r="FPD21" s="1024"/>
      <c r="FPE21" s="1024"/>
      <c r="FPF21" s="1024"/>
      <c r="FPG21" s="1024"/>
      <c r="FPH21" s="1024"/>
      <c r="FPI21" s="1024"/>
      <c r="FPJ21" s="1024"/>
      <c r="FPK21" s="1024"/>
      <c r="FPL21" s="1024"/>
      <c r="FPM21" s="1024"/>
      <c r="FPN21" s="1024"/>
      <c r="FPO21" s="1024"/>
      <c r="FPP21" s="1024"/>
      <c r="FPQ21" s="1024"/>
      <c r="FPR21" s="1024"/>
      <c r="FPS21" s="1024"/>
      <c r="FPT21" s="1024"/>
      <c r="FPU21" s="1024"/>
      <c r="FPV21" s="1024"/>
      <c r="FPW21" s="1024"/>
      <c r="FPX21" s="1024"/>
      <c r="FPY21" s="1024"/>
      <c r="FPZ21" s="1024"/>
      <c r="FQA21" s="1024"/>
      <c r="FQB21" s="1024"/>
      <c r="FQC21" s="1024"/>
      <c r="FQD21" s="1024"/>
      <c r="FQE21" s="1024"/>
      <c r="FQF21" s="1024"/>
      <c r="FQG21" s="1024"/>
      <c r="FQH21" s="1024"/>
      <c r="FQI21" s="1024"/>
      <c r="FQJ21" s="1024"/>
      <c r="FQK21" s="1024"/>
      <c r="FQL21" s="1024"/>
      <c r="FQM21" s="1024"/>
      <c r="FQN21" s="1024"/>
      <c r="FQO21" s="1024"/>
      <c r="FQP21" s="1024"/>
      <c r="FQQ21" s="1024"/>
      <c r="FQR21" s="1024"/>
      <c r="FQS21" s="1024"/>
      <c r="FQT21" s="1024"/>
      <c r="FQU21" s="1024"/>
      <c r="FQV21" s="1024"/>
      <c r="FQW21" s="1024"/>
      <c r="FQX21" s="1024"/>
      <c r="FQY21" s="1024"/>
      <c r="FQZ21" s="1024"/>
      <c r="FRA21" s="1024"/>
      <c r="FRB21" s="1024"/>
      <c r="FRC21" s="1024"/>
      <c r="FRD21" s="1024"/>
      <c r="FRE21" s="1024"/>
      <c r="FRF21" s="1024"/>
      <c r="FRG21" s="1024"/>
      <c r="FRH21" s="1024"/>
      <c r="FRI21" s="1024"/>
      <c r="FRJ21" s="1024"/>
      <c r="FRK21" s="1024"/>
      <c r="FRL21" s="1024"/>
      <c r="FRM21" s="1024"/>
      <c r="FRN21" s="1024"/>
      <c r="FRO21" s="1024"/>
      <c r="FRP21" s="1024"/>
      <c r="FRQ21" s="1024"/>
      <c r="FRR21" s="1024"/>
      <c r="FRS21" s="1024"/>
      <c r="FRT21" s="1024"/>
      <c r="FRU21" s="1024"/>
      <c r="FRV21" s="1024"/>
      <c r="FRW21" s="1024"/>
      <c r="FRX21" s="1024"/>
      <c r="FRY21" s="1024"/>
      <c r="FRZ21" s="1024"/>
      <c r="FSA21" s="1024"/>
      <c r="FSB21" s="1024"/>
      <c r="FSC21" s="1024"/>
      <c r="FSD21" s="1024"/>
      <c r="FSE21" s="1024"/>
      <c r="FSF21" s="1024"/>
      <c r="FSG21" s="1024"/>
      <c r="FSH21" s="1024"/>
      <c r="FSI21" s="1024"/>
      <c r="FSJ21" s="1024"/>
      <c r="FSK21" s="1024"/>
      <c r="FSL21" s="1024"/>
      <c r="FSM21" s="1024"/>
      <c r="FSN21" s="1024"/>
      <c r="FSO21" s="1024"/>
      <c r="FSP21" s="1024"/>
      <c r="FSQ21" s="1024"/>
      <c r="FSR21" s="1024"/>
      <c r="FSS21" s="1024"/>
      <c r="FST21" s="1024"/>
      <c r="FSU21" s="1024"/>
      <c r="FSV21" s="1024"/>
      <c r="FSW21" s="1024"/>
      <c r="FSX21" s="1024"/>
      <c r="FSY21" s="1024"/>
      <c r="FSZ21" s="1024"/>
      <c r="FTA21" s="1024"/>
      <c r="FTB21" s="1024"/>
      <c r="FTC21" s="1024"/>
      <c r="FTD21" s="1024"/>
      <c r="FTE21" s="1024"/>
      <c r="FTF21" s="1024"/>
      <c r="FTG21" s="1024"/>
      <c r="FTH21" s="1024"/>
      <c r="FTI21" s="1024"/>
      <c r="FTJ21" s="1024"/>
      <c r="FTK21" s="1024"/>
      <c r="FTL21" s="1024"/>
      <c r="FTM21" s="1024"/>
      <c r="FTN21" s="1024"/>
      <c r="FTO21" s="1024"/>
      <c r="FTP21" s="1024"/>
      <c r="FTQ21" s="1024"/>
      <c r="FTR21" s="1024"/>
      <c r="FTS21" s="1024"/>
      <c r="FTT21" s="1024"/>
      <c r="FTU21" s="1024"/>
      <c r="FTV21" s="1024"/>
      <c r="FTW21" s="1024"/>
      <c r="FTX21" s="1024"/>
      <c r="FTY21" s="1024"/>
      <c r="FTZ21" s="1024"/>
      <c r="FUA21" s="1024"/>
      <c r="FUB21" s="1024"/>
      <c r="FUC21" s="1024"/>
      <c r="FUD21" s="1024"/>
      <c r="FUE21" s="1024"/>
      <c r="FUF21" s="1024"/>
      <c r="FUG21" s="1024"/>
      <c r="FUH21" s="1024"/>
      <c r="FUI21" s="1024"/>
      <c r="FUJ21" s="1024"/>
      <c r="FUK21" s="1024"/>
      <c r="FUL21" s="1024"/>
      <c r="FUM21" s="1024"/>
      <c r="FUN21" s="1024"/>
      <c r="FUO21" s="1024"/>
      <c r="FUP21" s="1024"/>
      <c r="FUQ21" s="1024"/>
      <c r="FUR21" s="1024"/>
      <c r="FUS21" s="1024"/>
      <c r="FUT21" s="1024"/>
      <c r="FUU21" s="1024"/>
      <c r="FUV21" s="1024"/>
      <c r="FUW21" s="1024"/>
      <c r="FUX21" s="1024"/>
      <c r="FUY21" s="1024"/>
      <c r="FUZ21" s="1024"/>
      <c r="FVA21" s="1024"/>
      <c r="FVB21" s="1024"/>
      <c r="FVC21" s="1024"/>
      <c r="FVD21" s="1024"/>
      <c r="FVE21" s="1024"/>
      <c r="FVF21" s="1024"/>
      <c r="FVG21" s="1024"/>
      <c r="FVH21" s="1024"/>
      <c r="FVI21" s="1024"/>
      <c r="FVJ21" s="1024"/>
      <c r="FVK21" s="1024"/>
      <c r="FVL21" s="1024"/>
      <c r="FVM21" s="1024"/>
      <c r="FVN21" s="1024"/>
      <c r="FVO21" s="1024"/>
      <c r="FVP21" s="1024"/>
      <c r="FVQ21" s="1024"/>
      <c r="FVR21" s="1024"/>
      <c r="FVS21" s="1024"/>
      <c r="FVT21" s="1024"/>
      <c r="FVU21" s="1024"/>
      <c r="FVV21" s="1024"/>
      <c r="FVW21" s="1024"/>
      <c r="FVX21" s="1024"/>
      <c r="FVY21" s="1024"/>
      <c r="FVZ21" s="1024"/>
      <c r="FWA21" s="1024"/>
      <c r="FWB21" s="1024"/>
      <c r="FWC21" s="1024"/>
      <c r="FWD21" s="1024"/>
      <c r="FWE21" s="1024"/>
      <c r="FWF21" s="1024"/>
      <c r="FWG21" s="1024"/>
      <c r="FWH21" s="1024"/>
      <c r="FWI21" s="1024"/>
      <c r="FWJ21" s="1024"/>
      <c r="FWK21" s="1024"/>
      <c r="FWL21" s="1024"/>
      <c r="FWM21" s="1024"/>
      <c r="FWN21" s="1024"/>
      <c r="FWO21" s="1024"/>
      <c r="FWP21" s="1024"/>
      <c r="FWQ21" s="1024"/>
      <c r="FWR21" s="1024"/>
      <c r="FWS21" s="1024"/>
      <c r="FWT21" s="1024"/>
      <c r="FWU21" s="1024"/>
      <c r="FWV21" s="1024"/>
      <c r="FWW21" s="1024"/>
      <c r="FWX21" s="1024"/>
      <c r="FWY21" s="1024"/>
      <c r="FWZ21" s="1024"/>
      <c r="FXA21" s="1024"/>
      <c r="FXB21" s="1024"/>
      <c r="FXC21" s="1024"/>
      <c r="FXD21" s="1024"/>
      <c r="FXE21" s="1024"/>
      <c r="FXF21" s="1024"/>
      <c r="FXG21" s="1024"/>
      <c r="FXH21" s="1024"/>
      <c r="FXI21" s="1024"/>
      <c r="FXJ21" s="1024"/>
      <c r="FXK21" s="1024"/>
      <c r="FXL21" s="1024"/>
      <c r="FXM21" s="1024"/>
      <c r="FXN21" s="1024"/>
      <c r="FXO21" s="1024"/>
      <c r="FXP21" s="1024"/>
      <c r="FXQ21" s="1024"/>
      <c r="FXR21" s="1024"/>
      <c r="FXS21" s="1024"/>
      <c r="FXT21" s="1024"/>
      <c r="FXU21" s="1024"/>
      <c r="FXV21" s="1024"/>
      <c r="FXW21" s="1024"/>
      <c r="FXX21" s="1024"/>
      <c r="FXY21" s="1024"/>
      <c r="FXZ21" s="1024"/>
      <c r="FYA21" s="1024"/>
      <c r="FYB21" s="1024"/>
      <c r="FYC21" s="1024"/>
      <c r="FYD21" s="1024"/>
      <c r="FYE21" s="1024"/>
      <c r="FYF21" s="1024"/>
      <c r="FYG21" s="1024"/>
      <c r="FYH21" s="1024"/>
      <c r="FYI21" s="1024"/>
      <c r="FYJ21" s="1024"/>
      <c r="FYK21" s="1024"/>
      <c r="FYL21" s="1024"/>
      <c r="FYM21" s="1024"/>
      <c r="FYN21" s="1024"/>
      <c r="FYO21" s="1024"/>
      <c r="FYP21" s="1024"/>
      <c r="FYQ21" s="1024"/>
      <c r="FYR21" s="1024"/>
      <c r="FYS21" s="1024"/>
      <c r="FYT21" s="1024"/>
      <c r="FYU21" s="1024"/>
      <c r="FYV21" s="1024"/>
      <c r="FYW21" s="1024"/>
      <c r="FYX21" s="1024"/>
      <c r="FYY21" s="1024"/>
      <c r="FYZ21" s="1024"/>
      <c r="FZA21" s="1024"/>
      <c r="FZB21" s="1024"/>
      <c r="FZC21" s="1024"/>
      <c r="FZD21" s="1024"/>
      <c r="FZE21" s="1024"/>
      <c r="FZF21" s="1024"/>
      <c r="FZG21" s="1024"/>
      <c r="FZH21" s="1024"/>
      <c r="FZI21" s="1024"/>
      <c r="FZJ21" s="1024"/>
      <c r="FZK21" s="1024"/>
      <c r="FZL21" s="1024"/>
      <c r="FZM21" s="1024"/>
      <c r="FZN21" s="1024"/>
      <c r="FZO21" s="1024"/>
      <c r="FZP21" s="1024"/>
      <c r="FZQ21" s="1024"/>
      <c r="FZR21" s="1024"/>
      <c r="FZS21" s="1024"/>
      <c r="FZT21" s="1024"/>
      <c r="FZU21" s="1024"/>
      <c r="FZV21" s="1024"/>
      <c r="FZW21" s="1024"/>
      <c r="FZX21" s="1024"/>
      <c r="FZY21" s="1024"/>
      <c r="FZZ21" s="1024"/>
      <c r="GAA21" s="1024"/>
      <c r="GAB21" s="1024"/>
      <c r="GAC21" s="1024"/>
      <c r="GAD21" s="1024"/>
      <c r="GAE21" s="1024"/>
      <c r="GAF21" s="1024"/>
      <c r="GAG21" s="1024"/>
      <c r="GAH21" s="1024"/>
      <c r="GAI21" s="1024"/>
      <c r="GAJ21" s="1024"/>
      <c r="GAK21" s="1024"/>
      <c r="GAL21" s="1024"/>
      <c r="GAM21" s="1024"/>
      <c r="GAN21" s="1024"/>
      <c r="GAO21" s="1024"/>
      <c r="GAP21" s="1024"/>
      <c r="GAQ21" s="1024"/>
      <c r="GAR21" s="1024"/>
      <c r="GAS21" s="1024"/>
      <c r="GAT21" s="1024"/>
      <c r="GAU21" s="1024"/>
      <c r="GAV21" s="1024"/>
      <c r="GAW21" s="1024"/>
      <c r="GAX21" s="1024"/>
      <c r="GAY21" s="1024"/>
      <c r="GAZ21" s="1024"/>
      <c r="GBA21" s="1024"/>
      <c r="GBB21" s="1024"/>
      <c r="GBC21" s="1024"/>
      <c r="GBD21" s="1024"/>
      <c r="GBE21" s="1024"/>
      <c r="GBF21" s="1024"/>
      <c r="GBG21" s="1024"/>
      <c r="GBH21" s="1024"/>
      <c r="GBI21" s="1024"/>
      <c r="GBJ21" s="1024"/>
      <c r="GBK21" s="1024"/>
      <c r="GBL21" s="1024"/>
      <c r="GBM21" s="1024"/>
      <c r="GBN21" s="1024"/>
      <c r="GBO21" s="1024"/>
      <c r="GBP21" s="1024"/>
      <c r="GBQ21" s="1024"/>
      <c r="GBR21" s="1024"/>
      <c r="GBS21" s="1024"/>
      <c r="GBT21" s="1024"/>
      <c r="GBU21" s="1024"/>
      <c r="GBV21" s="1024"/>
      <c r="GBW21" s="1024"/>
      <c r="GBX21" s="1024"/>
      <c r="GBY21" s="1024"/>
      <c r="GBZ21" s="1024"/>
      <c r="GCA21" s="1024"/>
      <c r="GCB21" s="1024"/>
      <c r="GCC21" s="1024"/>
      <c r="GCD21" s="1024"/>
      <c r="GCE21" s="1024"/>
      <c r="GCF21" s="1024"/>
      <c r="GCG21" s="1024"/>
      <c r="GCH21" s="1024"/>
      <c r="GCI21" s="1024"/>
      <c r="GCJ21" s="1024"/>
      <c r="GCK21" s="1024"/>
      <c r="GCL21" s="1024"/>
      <c r="GCM21" s="1024"/>
      <c r="GCN21" s="1024"/>
      <c r="GCO21" s="1024"/>
      <c r="GCP21" s="1024"/>
      <c r="GCQ21" s="1024"/>
      <c r="GCR21" s="1024"/>
      <c r="GCS21" s="1024"/>
      <c r="GCT21" s="1024"/>
      <c r="GCU21" s="1024"/>
      <c r="GCV21" s="1024"/>
      <c r="GCW21" s="1024"/>
      <c r="GCX21" s="1024"/>
      <c r="GCY21" s="1024"/>
      <c r="GCZ21" s="1024"/>
      <c r="GDA21" s="1024"/>
      <c r="GDB21" s="1024"/>
      <c r="GDC21" s="1024"/>
      <c r="GDD21" s="1024"/>
      <c r="GDE21" s="1024"/>
      <c r="GDF21" s="1024"/>
      <c r="GDG21" s="1024"/>
      <c r="GDH21" s="1024"/>
      <c r="GDI21" s="1024"/>
      <c r="GDJ21" s="1024"/>
      <c r="GDK21" s="1024"/>
      <c r="GDL21" s="1024"/>
      <c r="GDM21" s="1024"/>
      <c r="GDN21" s="1024"/>
      <c r="GDO21" s="1024"/>
      <c r="GDP21" s="1024"/>
      <c r="GDQ21" s="1024"/>
      <c r="GDR21" s="1024"/>
      <c r="GDS21" s="1024"/>
      <c r="GDT21" s="1024"/>
      <c r="GDU21" s="1024"/>
      <c r="GDV21" s="1024"/>
      <c r="GDW21" s="1024"/>
      <c r="GDX21" s="1024"/>
      <c r="GDY21" s="1024"/>
      <c r="GDZ21" s="1024"/>
      <c r="GEA21" s="1024"/>
      <c r="GEB21" s="1024"/>
      <c r="GEC21" s="1024"/>
      <c r="GED21" s="1024"/>
      <c r="GEE21" s="1024"/>
      <c r="GEF21" s="1024"/>
      <c r="GEG21" s="1024"/>
      <c r="GEH21" s="1024"/>
      <c r="GEI21" s="1024"/>
      <c r="GEJ21" s="1024"/>
      <c r="GEK21" s="1024"/>
      <c r="GEL21" s="1024"/>
      <c r="GEM21" s="1024"/>
      <c r="GEN21" s="1024"/>
      <c r="GEO21" s="1024"/>
      <c r="GEP21" s="1024"/>
      <c r="GEQ21" s="1024"/>
      <c r="GER21" s="1024"/>
      <c r="GES21" s="1024"/>
      <c r="GET21" s="1024"/>
      <c r="GEU21" s="1024"/>
      <c r="GEV21" s="1024"/>
      <c r="GEW21" s="1024"/>
      <c r="GEX21" s="1024"/>
      <c r="GEY21" s="1024"/>
      <c r="GEZ21" s="1024"/>
      <c r="GFA21" s="1024"/>
      <c r="GFB21" s="1024"/>
      <c r="GFC21" s="1024"/>
      <c r="GFD21" s="1024"/>
      <c r="GFE21" s="1024"/>
      <c r="GFF21" s="1024"/>
      <c r="GFG21" s="1024"/>
      <c r="GFH21" s="1024"/>
      <c r="GFI21" s="1024"/>
      <c r="GFJ21" s="1024"/>
      <c r="GFK21" s="1024"/>
      <c r="GFL21" s="1024"/>
      <c r="GFM21" s="1024"/>
      <c r="GFN21" s="1024"/>
      <c r="GFO21" s="1024"/>
      <c r="GFP21" s="1024"/>
      <c r="GFQ21" s="1024"/>
      <c r="GFR21" s="1024"/>
      <c r="GFS21" s="1024"/>
      <c r="GFT21" s="1024"/>
      <c r="GFU21" s="1024"/>
      <c r="GFV21" s="1024"/>
      <c r="GFW21" s="1024"/>
      <c r="GFX21" s="1024"/>
      <c r="GFY21" s="1024"/>
      <c r="GFZ21" s="1024"/>
      <c r="GGA21" s="1024"/>
      <c r="GGB21" s="1024"/>
      <c r="GGC21" s="1024"/>
      <c r="GGD21" s="1024"/>
      <c r="GGE21" s="1024"/>
      <c r="GGF21" s="1024"/>
      <c r="GGG21" s="1024"/>
      <c r="GGH21" s="1024"/>
      <c r="GGI21" s="1024"/>
      <c r="GGJ21" s="1024"/>
      <c r="GGK21" s="1024"/>
      <c r="GGL21" s="1024"/>
      <c r="GGM21" s="1024"/>
      <c r="GGN21" s="1024"/>
      <c r="GGO21" s="1024"/>
      <c r="GGP21" s="1024"/>
      <c r="GGQ21" s="1024"/>
      <c r="GGR21" s="1024"/>
      <c r="GGS21" s="1024"/>
      <c r="GGT21" s="1024"/>
      <c r="GGU21" s="1024"/>
      <c r="GGV21" s="1024"/>
      <c r="GGW21" s="1024"/>
      <c r="GGX21" s="1024"/>
      <c r="GGY21" s="1024"/>
      <c r="GGZ21" s="1024"/>
      <c r="GHA21" s="1024"/>
      <c r="GHB21" s="1024"/>
      <c r="GHC21" s="1024"/>
      <c r="GHD21" s="1024"/>
      <c r="GHE21" s="1024"/>
      <c r="GHF21" s="1024"/>
      <c r="GHG21" s="1024"/>
      <c r="GHH21" s="1024"/>
      <c r="GHI21" s="1024"/>
      <c r="GHJ21" s="1024"/>
      <c r="GHK21" s="1024"/>
      <c r="GHL21" s="1024"/>
      <c r="GHM21" s="1024"/>
      <c r="GHN21" s="1024"/>
      <c r="GHO21" s="1024"/>
      <c r="GHP21" s="1024"/>
      <c r="GHQ21" s="1024"/>
      <c r="GHR21" s="1024"/>
      <c r="GHS21" s="1024"/>
      <c r="GHT21" s="1024"/>
      <c r="GHU21" s="1024"/>
      <c r="GHV21" s="1024"/>
      <c r="GHW21" s="1024"/>
      <c r="GHX21" s="1024"/>
      <c r="GHY21" s="1024"/>
      <c r="GHZ21" s="1024"/>
      <c r="GIA21" s="1024"/>
      <c r="GIB21" s="1024"/>
      <c r="GIC21" s="1024"/>
      <c r="GID21" s="1024"/>
      <c r="GIE21" s="1024"/>
      <c r="GIF21" s="1024"/>
      <c r="GIG21" s="1024"/>
      <c r="GIH21" s="1024"/>
      <c r="GII21" s="1024"/>
      <c r="GIJ21" s="1024"/>
      <c r="GIK21" s="1024"/>
      <c r="GIL21" s="1024"/>
      <c r="GIM21" s="1024"/>
      <c r="GIN21" s="1024"/>
      <c r="GIO21" s="1024"/>
      <c r="GIP21" s="1024"/>
      <c r="GIQ21" s="1024"/>
      <c r="GIR21" s="1024"/>
      <c r="GIS21" s="1024"/>
      <c r="GIT21" s="1024"/>
      <c r="GIU21" s="1024"/>
      <c r="GIV21" s="1024"/>
      <c r="GIW21" s="1024"/>
      <c r="GIX21" s="1024"/>
      <c r="GIY21" s="1024"/>
      <c r="GIZ21" s="1024"/>
      <c r="GJA21" s="1024"/>
      <c r="GJB21" s="1024"/>
      <c r="GJC21" s="1024"/>
      <c r="GJD21" s="1024"/>
      <c r="GJE21" s="1024"/>
      <c r="GJF21" s="1024"/>
      <c r="GJG21" s="1024"/>
      <c r="GJH21" s="1024"/>
      <c r="GJI21" s="1024"/>
      <c r="GJJ21" s="1024"/>
      <c r="GJK21" s="1024"/>
      <c r="GJL21" s="1024"/>
      <c r="GJM21" s="1024"/>
      <c r="GJN21" s="1024"/>
      <c r="GJO21" s="1024"/>
      <c r="GJP21" s="1024"/>
      <c r="GJQ21" s="1024"/>
      <c r="GJR21" s="1024"/>
      <c r="GJS21" s="1024"/>
      <c r="GJT21" s="1024"/>
      <c r="GJU21" s="1024"/>
      <c r="GJV21" s="1024"/>
      <c r="GJW21" s="1024"/>
      <c r="GJX21" s="1024"/>
      <c r="GJY21" s="1024"/>
      <c r="GJZ21" s="1024"/>
      <c r="GKA21" s="1024"/>
      <c r="GKB21" s="1024"/>
      <c r="GKC21" s="1024"/>
      <c r="GKD21" s="1024"/>
      <c r="GKE21" s="1024"/>
      <c r="GKF21" s="1024"/>
      <c r="GKG21" s="1024"/>
      <c r="GKH21" s="1024"/>
      <c r="GKI21" s="1024"/>
      <c r="GKJ21" s="1024"/>
      <c r="GKK21" s="1024"/>
      <c r="GKL21" s="1024"/>
      <c r="GKM21" s="1024"/>
      <c r="GKN21" s="1024"/>
      <c r="GKO21" s="1024"/>
      <c r="GKP21" s="1024"/>
      <c r="GKQ21" s="1024"/>
      <c r="GKR21" s="1024"/>
      <c r="GKS21" s="1024"/>
      <c r="GKT21" s="1024"/>
      <c r="GKU21" s="1024"/>
      <c r="GKV21" s="1024"/>
      <c r="GKW21" s="1024"/>
      <c r="GKX21" s="1024"/>
      <c r="GKY21" s="1024"/>
      <c r="GKZ21" s="1024"/>
      <c r="GLA21" s="1024"/>
      <c r="GLB21" s="1024"/>
      <c r="GLC21" s="1024"/>
      <c r="GLD21" s="1024"/>
      <c r="GLE21" s="1024"/>
      <c r="GLF21" s="1024"/>
      <c r="GLG21" s="1024"/>
      <c r="GLH21" s="1024"/>
      <c r="GLI21" s="1024"/>
      <c r="GLJ21" s="1024"/>
      <c r="GLK21" s="1024"/>
      <c r="GLL21" s="1024"/>
      <c r="GLM21" s="1024"/>
      <c r="GLN21" s="1024"/>
      <c r="GLO21" s="1024"/>
      <c r="GLP21" s="1024"/>
      <c r="GLQ21" s="1024"/>
      <c r="GLR21" s="1024"/>
      <c r="GLS21" s="1024"/>
      <c r="GLT21" s="1024"/>
      <c r="GLU21" s="1024"/>
      <c r="GLV21" s="1024"/>
      <c r="GLW21" s="1024"/>
      <c r="GLX21" s="1024"/>
      <c r="GLY21" s="1024"/>
      <c r="GLZ21" s="1024"/>
      <c r="GMA21" s="1024"/>
      <c r="GMB21" s="1024"/>
      <c r="GMC21" s="1024"/>
      <c r="GMD21" s="1024"/>
      <c r="GME21" s="1024"/>
      <c r="GMF21" s="1024"/>
      <c r="GMG21" s="1024"/>
      <c r="GMH21" s="1024"/>
      <c r="GMI21" s="1024"/>
      <c r="GMJ21" s="1024"/>
      <c r="GMK21" s="1024"/>
      <c r="GML21" s="1024"/>
      <c r="GMM21" s="1024"/>
      <c r="GMN21" s="1024"/>
      <c r="GMO21" s="1024"/>
      <c r="GMP21" s="1024"/>
      <c r="GMQ21" s="1024"/>
      <c r="GMR21" s="1024"/>
      <c r="GMS21" s="1024"/>
      <c r="GMT21" s="1024"/>
      <c r="GMU21" s="1024"/>
      <c r="GMV21" s="1024"/>
      <c r="GMW21" s="1024"/>
      <c r="GMX21" s="1024"/>
      <c r="GMY21" s="1024"/>
      <c r="GMZ21" s="1024"/>
      <c r="GNA21" s="1024"/>
      <c r="GNB21" s="1024"/>
      <c r="GNC21" s="1024"/>
      <c r="GND21" s="1024"/>
      <c r="GNE21" s="1024"/>
      <c r="GNF21" s="1024"/>
      <c r="GNG21" s="1024"/>
      <c r="GNH21" s="1024"/>
      <c r="GNI21" s="1024"/>
      <c r="GNJ21" s="1024"/>
      <c r="GNK21" s="1024"/>
      <c r="GNL21" s="1024"/>
      <c r="GNM21" s="1024"/>
      <c r="GNN21" s="1024"/>
      <c r="GNO21" s="1024"/>
      <c r="GNP21" s="1024"/>
      <c r="GNQ21" s="1024"/>
      <c r="GNR21" s="1024"/>
      <c r="GNS21" s="1024"/>
      <c r="GNT21" s="1024"/>
      <c r="GNU21" s="1024"/>
      <c r="GNV21" s="1024"/>
      <c r="GNW21" s="1024"/>
      <c r="GNX21" s="1024"/>
      <c r="GNY21" s="1024"/>
      <c r="GNZ21" s="1024"/>
      <c r="GOA21" s="1024"/>
      <c r="GOB21" s="1024"/>
      <c r="GOC21" s="1024"/>
      <c r="GOD21" s="1024"/>
      <c r="GOE21" s="1024"/>
      <c r="GOF21" s="1024"/>
      <c r="GOG21" s="1024"/>
      <c r="GOH21" s="1024"/>
      <c r="GOI21" s="1024"/>
      <c r="GOJ21" s="1024"/>
      <c r="GOK21" s="1024"/>
      <c r="GOL21" s="1024"/>
      <c r="GOM21" s="1024"/>
      <c r="GON21" s="1024"/>
      <c r="GOO21" s="1024"/>
      <c r="GOP21" s="1024"/>
      <c r="GOQ21" s="1024"/>
      <c r="GOR21" s="1024"/>
      <c r="GOS21" s="1024"/>
      <c r="GOT21" s="1024"/>
      <c r="GOU21" s="1024"/>
      <c r="GOV21" s="1024"/>
      <c r="GOW21" s="1024"/>
      <c r="GOX21" s="1024"/>
      <c r="GOY21" s="1024"/>
      <c r="GOZ21" s="1024"/>
      <c r="GPA21" s="1024"/>
      <c r="GPB21" s="1024"/>
      <c r="GPC21" s="1024"/>
      <c r="GPD21" s="1024"/>
      <c r="GPE21" s="1024"/>
      <c r="GPF21" s="1024"/>
      <c r="GPG21" s="1024"/>
      <c r="GPH21" s="1024"/>
      <c r="GPI21" s="1024"/>
      <c r="GPJ21" s="1024"/>
      <c r="GPK21" s="1024"/>
      <c r="GPL21" s="1024"/>
      <c r="GPM21" s="1024"/>
      <c r="GPN21" s="1024"/>
      <c r="GPO21" s="1024"/>
      <c r="GPP21" s="1024"/>
      <c r="GPQ21" s="1024"/>
      <c r="GPR21" s="1024"/>
      <c r="GPS21" s="1024"/>
      <c r="GPT21" s="1024"/>
      <c r="GPU21" s="1024"/>
      <c r="GPV21" s="1024"/>
      <c r="GPW21" s="1024"/>
      <c r="GPX21" s="1024"/>
      <c r="GPY21" s="1024"/>
      <c r="GPZ21" s="1024"/>
      <c r="GQA21" s="1024"/>
      <c r="GQB21" s="1024"/>
      <c r="GQC21" s="1024"/>
      <c r="GQD21" s="1024"/>
      <c r="GQE21" s="1024"/>
      <c r="GQF21" s="1024"/>
      <c r="GQG21" s="1024"/>
      <c r="GQH21" s="1024"/>
      <c r="GQI21" s="1024"/>
      <c r="GQJ21" s="1024"/>
      <c r="GQK21" s="1024"/>
      <c r="GQL21" s="1024"/>
      <c r="GQM21" s="1024"/>
      <c r="GQN21" s="1024"/>
      <c r="GQO21" s="1024"/>
      <c r="GQP21" s="1024"/>
      <c r="GQQ21" s="1024"/>
      <c r="GQR21" s="1024"/>
      <c r="GQS21" s="1024"/>
      <c r="GQT21" s="1024"/>
      <c r="GQU21" s="1024"/>
      <c r="GQV21" s="1024"/>
      <c r="GQW21" s="1024"/>
      <c r="GQX21" s="1024"/>
      <c r="GQY21" s="1024"/>
      <c r="GQZ21" s="1024"/>
      <c r="GRA21" s="1024"/>
      <c r="GRB21" s="1024"/>
      <c r="GRC21" s="1024"/>
      <c r="GRD21" s="1024"/>
      <c r="GRE21" s="1024"/>
      <c r="GRF21" s="1024"/>
      <c r="GRG21" s="1024"/>
      <c r="GRH21" s="1024"/>
      <c r="GRI21" s="1024"/>
      <c r="GRJ21" s="1024"/>
      <c r="GRK21" s="1024"/>
      <c r="GRL21" s="1024"/>
      <c r="GRM21" s="1024"/>
      <c r="GRN21" s="1024"/>
      <c r="GRO21" s="1024"/>
      <c r="GRP21" s="1024"/>
      <c r="GRQ21" s="1024"/>
      <c r="GRR21" s="1024"/>
      <c r="GRS21" s="1024"/>
      <c r="GRT21" s="1024"/>
      <c r="GRU21" s="1024"/>
      <c r="GRV21" s="1024"/>
      <c r="GRW21" s="1024"/>
      <c r="GRX21" s="1024"/>
      <c r="GRY21" s="1024"/>
      <c r="GRZ21" s="1024"/>
      <c r="GSA21" s="1024"/>
      <c r="GSB21" s="1024"/>
      <c r="GSC21" s="1024"/>
      <c r="GSD21" s="1024"/>
      <c r="GSE21" s="1024"/>
      <c r="GSF21" s="1024"/>
      <c r="GSG21" s="1024"/>
      <c r="GSH21" s="1024"/>
      <c r="GSI21" s="1024"/>
      <c r="GSJ21" s="1024"/>
      <c r="GSK21" s="1024"/>
      <c r="GSL21" s="1024"/>
      <c r="GSM21" s="1024"/>
      <c r="GSN21" s="1024"/>
      <c r="GSO21" s="1024"/>
      <c r="GSP21" s="1024"/>
      <c r="GSQ21" s="1024"/>
      <c r="GSR21" s="1024"/>
      <c r="GSS21" s="1024"/>
      <c r="GST21" s="1024"/>
      <c r="GSU21" s="1024"/>
      <c r="GSV21" s="1024"/>
      <c r="GSW21" s="1024"/>
      <c r="GSX21" s="1024"/>
      <c r="GSY21" s="1024"/>
      <c r="GSZ21" s="1024"/>
      <c r="GTA21" s="1024"/>
      <c r="GTB21" s="1024"/>
      <c r="GTC21" s="1024"/>
      <c r="GTD21" s="1024"/>
      <c r="GTE21" s="1024"/>
      <c r="GTF21" s="1024"/>
      <c r="GTG21" s="1024"/>
      <c r="GTH21" s="1024"/>
      <c r="GTI21" s="1024"/>
      <c r="GTJ21" s="1024"/>
      <c r="GTK21" s="1024"/>
      <c r="GTL21" s="1024"/>
      <c r="GTM21" s="1024"/>
      <c r="GTN21" s="1024"/>
      <c r="GTO21" s="1024"/>
      <c r="GTP21" s="1024"/>
      <c r="GTQ21" s="1024"/>
      <c r="GTR21" s="1024"/>
      <c r="GTS21" s="1024"/>
      <c r="GTT21" s="1024"/>
      <c r="GTU21" s="1024"/>
      <c r="GTV21" s="1024"/>
      <c r="GTW21" s="1024"/>
      <c r="GTX21" s="1024"/>
      <c r="GTY21" s="1024"/>
      <c r="GTZ21" s="1024"/>
      <c r="GUA21" s="1024"/>
      <c r="GUB21" s="1024"/>
      <c r="GUC21" s="1024"/>
      <c r="GUD21" s="1024"/>
      <c r="GUE21" s="1024"/>
      <c r="GUF21" s="1024"/>
      <c r="GUG21" s="1024"/>
      <c r="GUH21" s="1024"/>
      <c r="GUI21" s="1024"/>
      <c r="GUJ21" s="1024"/>
      <c r="GUK21" s="1024"/>
      <c r="GUL21" s="1024"/>
      <c r="GUM21" s="1024"/>
      <c r="GUN21" s="1024"/>
      <c r="GUO21" s="1024"/>
      <c r="GUP21" s="1024"/>
      <c r="GUQ21" s="1024"/>
      <c r="GUR21" s="1024"/>
      <c r="GUS21" s="1024"/>
      <c r="GUT21" s="1024"/>
      <c r="GUU21" s="1024"/>
      <c r="GUV21" s="1024"/>
      <c r="GUW21" s="1024"/>
      <c r="GUX21" s="1024"/>
      <c r="GUY21" s="1024"/>
      <c r="GUZ21" s="1024"/>
      <c r="GVA21" s="1024"/>
      <c r="GVB21" s="1024"/>
      <c r="GVC21" s="1024"/>
      <c r="GVD21" s="1024"/>
      <c r="GVE21" s="1024"/>
      <c r="GVF21" s="1024"/>
      <c r="GVG21" s="1024"/>
      <c r="GVH21" s="1024"/>
      <c r="GVI21" s="1024"/>
      <c r="GVJ21" s="1024"/>
      <c r="GVK21" s="1024"/>
      <c r="GVL21" s="1024"/>
      <c r="GVM21" s="1024"/>
      <c r="GVN21" s="1024"/>
      <c r="GVO21" s="1024"/>
      <c r="GVP21" s="1024"/>
      <c r="GVQ21" s="1024"/>
      <c r="GVR21" s="1024"/>
      <c r="GVS21" s="1024"/>
      <c r="GVT21" s="1024"/>
      <c r="GVU21" s="1024"/>
      <c r="GVV21" s="1024"/>
      <c r="GVW21" s="1024"/>
      <c r="GVX21" s="1024"/>
      <c r="GVY21" s="1024"/>
      <c r="GVZ21" s="1024"/>
      <c r="GWA21" s="1024"/>
      <c r="GWB21" s="1024"/>
      <c r="GWC21" s="1024"/>
      <c r="GWD21" s="1024"/>
      <c r="GWE21" s="1024"/>
      <c r="GWF21" s="1024"/>
      <c r="GWG21" s="1024"/>
      <c r="GWH21" s="1024"/>
      <c r="GWI21" s="1024"/>
      <c r="GWJ21" s="1024"/>
      <c r="GWK21" s="1024"/>
      <c r="GWL21" s="1024"/>
      <c r="GWM21" s="1024"/>
      <c r="GWN21" s="1024"/>
      <c r="GWO21" s="1024"/>
      <c r="GWP21" s="1024"/>
      <c r="GWQ21" s="1024"/>
      <c r="GWR21" s="1024"/>
      <c r="GWS21" s="1024"/>
      <c r="GWT21" s="1024"/>
      <c r="GWU21" s="1024"/>
      <c r="GWV21" s="1024"/>
      <c r="GWW21" s="1024"/>
      <c r="GWX21" s="1024"/>
      <c r="GWY21" s="1024"/>
      <c r="GWZ21" s="1024"/>
      <c r="GXA21" s="1024"/>
      <c r="GXB21" s="1024"/>
      <c r="GXC21" s="1024"/>
      <c r="GXD21" s="1024"/>
      <c r="GXE21" s="1024"/>
      <c r="GXF21" s="1024"/>
      <c r="GXG21" s="1024"/>
      <c r="GXH21" s="1024"/>
      <c r="GXI21" s="1024"/>
      <c r="GXJ21" s="1024"/>
      <c r="GXK21" s="1024"/>
      <c r="GXL21" s="1024"/>
      <c r="GXM21" s="1024"/>
      <c r="GXN21" s="1024"/>
      <c r="GXO21" s="1024"/>
      <c r="GXP21" s="1024"/>
      <c r="GXQ21" s="1024"/>
      <c r="GXR21" s="1024"/>
      <c r="GXS21" s="1024"/>
      <c r="GXT21" s="1024"/>
      <c r="GXU21" s="1024"/>
      <c r="GXV21" s="1024"/>
      <c r="GXW21" s="1024"/>
      <c r="GXX21" s="1024"/>
      <c r="GXY21" s="1024"/>
      <c r="GXZ21" s="1024"/>
      <c r="GYA21" s="1024"/>
      <c r="GYB21" s="1024"/>
      <c r="GYC21" s="1024"/>
      <c r="GYD21" s="1024"/>
      <c r="GYE21" s="1024"/>
      <c r="GYF21" s="1024"/>
      <c r="GYG21" s="1024"/>
      <c r="GYH21" s="1024"/>
      <c r="GYI21" s="1024"/>
      <c r="GYJ21" s="1024"/>
      <c r="GYK21" s="1024"/>
      <c r="GYL21" s="1024"/>
      <c r="GYM21" s="1024"/>
      <c r="GYN21" s="1024"/>
      <c r="GYO21" s="1024"/>
      <c r="GYP21" s="1024"/>
      <c r="GYQ21" s="1024"/>
      <c r="GYR21" s="1024"/>
      <c r="GYS21" s="1024"/>
      <c r="GYT21" s="1024"/>
      <c r="GYU21" s="1024"/>
      <c r="GYV21" s="1024"/>
      <c r="GYW21" s="1024"/>
      <c r="GYX21" s="1024"/>
      <c r="GYY21" s="1024"/>
      <c r="GYZ21" s="1024"/>
      <c r="GZA21" s="1024"/>
      <c r="GZB21" s="1024"/>
      <c r="GZC21" s="1024"/>
      <c r="GZD21" s="1024"/>
      <c r="GZE21" s="1024"/>
      <c r="GZF21" s="1024"/>
      <c r="GZG21" s="1024"/>
      <c r="GZH21" s="1024"/>
      <c r="GZI21" s="1024"/>
      <c r="GZJ21" s="1024"/>
      <c r="GZK21" s="1024"/>
      <c r="GZL21" s="1024"/>
      <c r="GZM21" s="1024"/>
      <c r="GZN21" s="1024"/>
      <c r="GZO21" s="1024"/>
      <c r="GZP21" s="1024"/>
      <c r="GZQ21" s="1024"/>
      <c r="GZR21" s="1024"/>
      <c r="GZS21" s="1024"/>
      <c r="GZT21" s="1024"/>
      <c r="GZU21" s="1024"/>
      <c r="GZV21" s="1024"/>
      <c r="GZW21" s="1024"/>
      <c r="GZX21" s="1024"/>
      <c r="GZY21" s="1024"/>
      <c r="GZZ21" s="1024"/>
      <c r="HAA21" s="1024"/>
      <c r="HAB21" s="1024"/>
      <c r="HAC21" s="1024"/>
      <c r="HAD21" s="1024"/>
      <c r="HAE21" s="1024"/>
      <c r="HAF21" s="1024"/>
      <c r="HAG21" s="1024"/>
      <c r="HAH21" s="1024"/>
      <c r="HAI21" s="1024"/>
      <c r="HAJ21" s="1024"/>
      <c r="HAK21" s="1024"/>
      <c r="HAL21" s="1024"/>
      <c r="HAM21" s="1024"/>
      <c r="HAN21" s="1024"/>
      <c r="HAO21" s="1024"/>
      <c r="HAP21" s="1024"/>
      <c r="HAQ21" s="1024"/>
      <c r="HAR21" s="1024"/>
      <c r="HAS21" s="1024"/>
      <c r="HAT21" s="1024"/>
      <c r="HAU21" s="1024"/>
      <c r="HAV21" s="1024"/>
      <c r="HAW21" s="1024"/>
      <c r="HAX21" s="1024"/>
      <c r="HAY21" s="1024"/>
      <c r="HAZ21" s="1024"/>
      <c r="HBA21" s="1024"/>
      <c r="HBB21" s="1024"/>
      <c r="HBC21" s="1024"/>
      <c r="HBD21" s="1024"/>
      <c r="HBE21" s="1024"/>
      <c r="HBF21" s="1024"/>
      <c r="HBG21" s="1024"/>
      <c r="HBH21" s="1024"/>
      <c r="HBI21" s="1024"/>
      <c r="HBJ21" s="1024"/>
      <c r="HBK21" s="1024"/>
      <c r="HBL21" s="1024"/>
      <c r="HBM21" s="1024"/>
      <c r="HBN21" s="1024"/>
      <c r="HBO21" s="1024"/>
      <c r="HBP21" s="1024"/>
      <c r="HBQ21" s="1024"/>
      <c r="HBR21" s="1024"/>
      <c r="HBS21" s="1024"/>
      <c r="HBT21" s="1024"/>
      <c r="HBU21" s="1024"/>
      <c r="HBV21" s="1024"/>
      <c r="HBW21" s="1024"/>
      <c r="HBX21" s="1024"/>
      <c r="HBY21" s="1024"/>
      <c r="HBZ21" s="1024"/>
      <c r="HCA21" s="1024"/>
      <c r="HCB21" s="1024"/>
      <c r="HCC21" s="1024"/>
      <c r="HCD21" s="1024"/>
      <c r="HCE21" s="1024"/>
      <c r="HCF21" s="1024"/>
      <c r="HCG21" s="1024"/>
      <c r="HCH21" s="1024"/>
      <c r="HCI21" s="1024"/>
      <c r="HCJ21" s="1024"/>
      <c r="HCK21" s="1024"/>
      <c r="HCL21" s="1024"/>
      <c r="HCM21" s="1024"/>
      <c r="HCN21" s="1024"/>
      <c r="HCO21" s="1024"/>
      <c r="HCP21" s="1024"/>
      <c r="HCQ21" s="1024"/>
      <c r="HCR21" s="1024"/>
      <c r="HCS21" s="1024"/>
      <c r="HCT21" s="1024"/>
      <c r="HCU21" s="1024"/>
      <c r="HCV21" s="1024"/>
      <c r="HCW21" s="1024"/>
      <c r="HCX21" s="1024"/>
      <c r="HCY21" s="1024"/>
      <c r="HCZ21" s="1024"/>
      <c r="HDA21" s="1024"/>
      <c r="HDB21" s="1024"/>
      <c r="HDC21" s="1024"/>
      <c r="HDD21" s="1024"/>
      <c r="HDE21" s="1024"/>
      <c r="HDF21" s="1024"/>
      <c r="HDG21" s="1024"/>
      <c r="HDH21" s="1024"/>
      <c r="HDI21" s="1024"/>
      <c r="HDJ21" s="1024"/>
      <c r="HDK21" s="1024"/>
      <c r="HDL21" s="1024"/>
      <c r="HDM21" s="1024"/>
      <c r="HDN21" s="1024"/>
      <c r="HDO21" s="1024"/>
      <c r="HDP21" s="1024"/>
      <c r="HDQ21" s="1024"/>
      <c r="HDR21" s="1024"/>
      <c r="HDS21" s="1024"/>
      <c r="HDT21" s="1024"/>
      <c r="HDU21" s="1024"/>
      <c r="HDV21" s="1024"/>
      <c r="HDW21" s="1024"/>
      <c r="HDX21" s="1024"/>
      <c r="HDY21" s="1024"/>
      <c r="HDZ21" s="1024"/>
      <c r="HEA21" s="1024"/>
      <c r="HEB21" s="1024"/>
      <c r="HEC21" s="1024"/>
      <c r="HED21" s="1024"/>
      <c r="HEE21" s="1024"/>
      <c r="HEF21" s="1024"/>
      <c r="HEG21" s="1024"/>
      <c r="HEH21" s="1024"/>
      <c r="HEI21" s="1024"/>
      <c r="HEJ21" s="1024"/>
      <c r="HEK21" s="1024"/>
      <c r="HEL21" s="1024"/>
      <c r="HEM21" s="1024"/>
      <c r="HEN21" s="1024"/>
      <c r="HEO21" s="1024"/>
      <c r="HEP21" s="1024"/>
      <c r="HEQ21" s="1024"/>
      <c r="HER21" s="1024"/>
      <c r="HES21" s="1024"/>
      <c r="HET21" s="1024"/>
      <c r="HEU21" s="1024"/>
      <c r="HEV21" s="1024"/>
      <c r="HEW21" s="1024"/>
      <c r="HEX21" s="1024"/>
      <c r="HEY21" s="1024"/>
      <c r="HEZ21" s="1024"/>
      <c r="HFA21" s="1024"/>
      <c r="HFB21" s="1024"/>
      <c r="HFC21" s="1024"/>
      <c r="HFD21" s="1024"/>
      <c r="HFE21" s="1024"/>
      <c r="HFF21" s="1024"/>
      <c r="HFG21" s="1024"/>
      <c r="HFH21" s="1024"/>
      <c r="HFI21" s="1024"/>
      <c r="HFJ21" s="1024"/>
      <c r="HFK21" s="1024"/>
      <c r="HFL21" s="1024"/>
      <c r="HFM21" s="1024"/>
      <c r="HFN21" s="1024"/>
      <c r="HFO21" s="1024"/>
      <c r="HFP21" s="1024"/>
      <c r="HFQ21" s="1024"/>
      <c r="HFR21" s="1024"/>
      <c r="HFS21" s="1024"/>
      <c r="HFT21" s="1024"/>
      <c r="HFU21" s="1024"/>
      <c r="HFV21" s="1024"/>
      <c r="HFW21" s="1024"/>
      <c r="HFX21" s="1024"/>
      <c r="HFY21" s="1024"/>
      <c r="HFZ21" s="1024"/>
      <c r="HGA21" s="1024"/>
      <c r="HGB21" s="1024"/>
      <c r="HGC21" s="1024"/>
      <c r="HGD21" s="1024"/>
      <c r="HGE21" s="1024"/>
      <c r="HGF21" s="1024"/>
      <c r="HGG21" s="1024"/>
      <c r="HGH21" s="1024"/>
      <c r="HGI21" s="1024"/>
      <c r="HGJ21" s="1024"/>
      <c r="HGK21" s="1024"/>
      <c r="HGL21" s="1024"/>
      <c r="HGM21" s="1024"/>
      <c r="HGN21" s="1024"/>
      <c r="HGO21" s="1024"/>
      <c r="HGP21" s="1024"/>
      <c r="HGQ21" s="1024"/>
      <c r="HGR21" s="1024"/>
      <c r="HGS21" s="1024"/>
      <c r="HGT21" s="1024"/>
      <c r="HGU21" s="1024"/>
      <c r="HGV21" s="1024"/>
      <c r="HGW21" s="1024"/>
      <c r="HGX21" s="1024"/>
      <c r="HGY21" s="1024"/>
      <c r="HGZ21" s="1024"/>
      <c r="HHA21" s="1024"/>
      <c r="HHB21" s="1024"/>
      <c r="HHC21" s="1024"/>
      <c r="HHD21" s="1024"/>
      <c r="HHE21" s="1024"/>
      <c r="HHF21" s="1024"/>
      <c r="HHG21" s="1024"/>
      <c r="HHH21" s="1024"/>
      <c r="HHI21" s="1024"/>
      <c r="HHJ21" s="1024"/>
      <c r="HHK21" s="1024"/>
      <c r="HHL21" s="1024"/>
      <c r="HHM21" s="1024"/>
      <c r="HHN21" s="1024"/>
      <c r="HHO21" s="1024"/>
      <c r="HHP21" s="1024"/>
      <c r="HHQ21" s="1024"/>
      <c r="HHR21" s="1024"/>
      <c r="HHS21" s="1024"/>
      <c r="HHT21" s="1024"/>
      <c r="HHU21" s="1024"/>
      <c r="HHV21" s="1024"/>
      <c r="HHW21" s="1024"/>
      <c r="HHX21" s="1024"/>
      <c r="HHY21" s="1024"/>
      <c r="HHZ21" s="1024"/>
      <c r="HIA21" s="1024"/>
      <c r="HIB21" s="1024"/>
      <c r="HIC21" s="1024"/>
      <c r="HID21" s="1024"/>
      <c r="HIE21" s="1024"/>
      <c r="HIF21" s="1024"/>
      <c r="HIG21" s="1024"/>
      <c r="HIH21" s="1024"/>
      <c r="HII21" s="1024"/>
      <c r="HIJ21" s="1024"/>
      <c r="HIK21" s="1024"/>
      <c r="HIL21" s="1024"/>
      <c r="HIM21" s="1024"/>
      <c r="HIN21" s="1024"/>
      <c r="HIO21" s="1024"/>
      <c r="HIP21" s="1024"/>
      <c r="HIQ21" s="1024"/>
      <c r="HIR21" s="1024"/>
      <c r="HIS21" s="1024"/>
      <c r="HIT21" s="1024"/>
      <c r="HIU21" s="1024"/>
      <c r="HIV21" s="1024"/>
      <c r="HIW21" s="1024"/>
      <c r="HIX21" s="1024"/>
      <c r="HIY21" s="1024"/>
      <c r="HIZ21" s="1024"/>
      <c r="HJA21" s="1024"/>
      <c r="HJB21" s="1024"/>
      <c r="HJC21" s="1024"/>
      <c r="HJD21" s="1024"/>
      <c r="HJE21" s="1024"/>
      <c r="HJF21" s="1024"/>
      <c r="HJG21" s="1024"/>
      <c r="HJH21" s="1024"/>
      <c r="HJI21" s="1024"/>
      <c r="HJJ21" s="1024"/>
      <c r="HJK21" s="1024"/>
      <c r="HJL21" s="1024"/>
      <c r="HJM21" s="1024"/>
      <c r="HJN21" s="1024"/>
      <c r="HJO21" s="1024"/>
      <c r="HJP21" s="1024"/>
      <c r="HJQ21" s="1024"/>
      <c r="HJR21" s="1024"/>
      <c r="HJS21" s="1024"/>
      <c r="HJT21" s="1024"/>
      <c r="HJU21" s="1024"/>
      <c r="HJV21" s="1024"/>
      <c r="HJW21" s="1024"/>
      <c r="HJX21" s="1024"/>
      <c r="HJY21" s="1024"/>
      <c r="HJZ21" s="1024"/>
      <c r="HKA21" s="1024"/>
      <c r="HKB21" s="1024"/>
      <c r="HKC21" s="1024"/>
      <c r="HKD21" s="1024"/>
      <c r="HKE21" s="1024"/>
      <c r="HKF21" s="1024"/>
      <c r="HKG21" s="1024"/>
      <c r="HKH21" s="1024"/>
      <c r="HKI21" s="1024"/>
      <c r="HKJ21" s="1024"/>
      <c r="HKK21" s="1024"/>
      <c r="HKL21" s="1024"/>
      <c r="HKM21" s="1024"/>
      <c r="HKN21" s="1024"/>
      <c r="HKO21" s="1024"/>
      <c r="HKP21" s="1024"/>
      <c r="HKQ21" s="1024"/>
      <c r="HKR21" s="1024"/>
      <c r="HKS21" s="1024"/>
      <c r="HKT21" s="1024"/>
      <c r="HKU21" s="1024"/>
      <c r="HKV21" s="1024"/>
      <c r="HKW21" s="1024"/>
      <c r="HKX21" s="1024"/>
      <c r="HKY21" s="1024"/>
      <c r="HKZ21" s="1024"/>
      <c r="HLA21" s="1024"/>
      <c r="HLB21" s="1024"/>
      <c r="HLC21" s="1024"/>
      <c r="HLD21" s="1024"/>
      <c r="HLE21" s="1024"/>
      <c r="HLF21" s="1024"/>
      <c r="HLG21" s="1024"/>
      <c r="HLH21" s="1024"/>
      <c r="HLI21" s="1024"/>
      <c r="HLJ21" s="1024"/>
      <c r="HLK21" s="1024"/>
      <c r="HLL21" s="1024"/>
      <c r="HLM21" s="1024"/>
      <c r="HLN21" s="1024"/>
      <c r="HLO21" s="1024"/>
      <c r="HLP21" s="1024"/>
      <c r="HLQ21" s="1024"/>
      <c r="HLR21" s="1024"/>
      <c r="HLS21" s="1024"/>
      <c r="HLT21" s="1024"/>
      <c r="HLU21" s="1024"/>
      <c r="HLV21" s="1024"/>
      <c r="HLW21" s="1024"/>
      <c r="HLX21" s="1024"/>
      <c r="HLY21" s="1024"/>
      <c r="HLZ21" s="1024"/>
      <c r="HMA21" s="1024"/>
      <c r="HMB21" s="1024"/>
      <c r="HMC21" s="1024"/>
      <c r="HMD21" s="1024"/>
      <c r="HME21" s="1024"/>
      <c r="HMF21" s="1024"/>
      <c r="HMG21" s="1024"/>
      <c r="HMH21" s="1024"/>
      <c r="HMI21" s="1024"/>
      <c r="HMJ21" s="1024"/>
      <c r="HMK21" s="1024"/>
      <c r="HML21" s="1024"/>
      <c r="HMM21" s="1024"/>
      <c r="HMN21" s="1024"/>
      <c r="HMO21" s="1024"/>
      <c r="HMP21" s="1024"/>
      <c r="HMQ21" s="1024"/>
      <c r="HMR21" s="1024"/>
      <c r="HMS21" s="1024"/>
      <c r="HMT21" s="1024"/>
      <c r="HMU21" s="1024"/>
      <c r="HMV21" s="1024"/>
      <c r="HMW21" s="1024"/>
      <c r="HMX21" s="1024"/>
      <c r="HMY21" s="1024"/>
      <c r="HMZ21" s="1024"/>
      <c r="HNA21" s="1024"/>
      <c r="HNB21" s="1024"/>
      <c r="HNC21" s="1024"/>
      <c r="HND21" s="1024"/>
      <c r="HNE21" s="1024"/>
      <c r="HNF21" s="1024"/>
      <c r="HNG21" s="1024"/>
      <c r="HNH21" s="1024"/>
      <c r="HNI21" s="1024"/>
      <c r="HNJ21" s="1024"/>
      <c r="HNK21" s="1024"/>
      <c r="HNL21" s="1024"/>
      <c r="HNM21" s="1024"/>
      <c r="HNN21" s="1024"/>
      <c r="HNO21" s="1024"/>
      <c r="HNP21" s="1024"/>
      <c r="HNQ21" s="1024"/>
      <c r="HNR21" s="1024"/>
      <c r="HNS21" s="1024"/>
      <c r="HNT21" s="1024"/>
      <c r="HNU21" s="1024"/>
      <c r="HNV21" s="1024"/>
      <c r="HNW21" s="1024"/>
      <c r="HNX21" s="1024"/>
      <c r="HNY21" s="1024"/>
      <c r="HNZ21" s="1024"/>
      <c r="HOA21" s="1024"/>
      <c r="HOB21" s="1024"/>
      <c r="HOC21" s="1024"/>
      <c r="HOD21" s="1024"/>
      <c r="HOE21" s="1024"/>
      <c r="HOF21" s="1024"/>
      <c r="HOG21" s="1024"/>
      <c r="HOH21" s="1024"/>
      <c r="HOI21" s="1024"/>
      <c r="HOJ21" s="1024"/>
      <c r="HOK21" s="1024"/>
      <c r="HOL21" s="1024"/>
      <c r="HOM21" s="1024"/>
      <c r="HON21" s="1024"/>
      <c r="HOO21" s="1024"/>
      <c r="HOP21" s="1024"/>
      <c r="HOQ21" s="1024"/>
      <c r="HOR21" s="1024"/>
      <c r="HOS21" s="1024"/>
      <c r="HOT21" s="1024"/>
      <c r="HOU21" s="1024"/>
      <c r="HOV21" s="1024"/>
      <c r="HOW21" s="1024"/>
      <c r="HOX21" s="1024"/>
      <c r="HOY21" s="1024"/>
      <c r="HOZ21" s="1024"/>
      <c r="HPA21" s="1024"/>
      <c r="HPB21" s="1024"/>
      <c r="HPC21" s="1024"/>
      <c r="HPD21" s="1024"/>
      <c r="HPE21" s="1024"/>
      <c r="HPF21" s="1024"/>
      <c r="HPG21" s="1024"/>
      <c r="HPH21" s="1024"/>
      <c r="HPI21" s="1024"/>
      <c r="HPJ21" s="1024"/>
      <c r="HPK21" s="1024"/>
      <c r="HPL21" s="1024"/>
      <c r="HPM21" s="1024"/>
      <c r="HPN21" s="1024"/>
      <c r="HPO21" s="1024"/>
      <c r="HPP21" s="1024"/>
      <c r="HPQ21" s="1024"/>
      <c r="HPR21" s="1024"/>
      <c r="HPS21" s="1024"/>
      <c r="HPT21" s="1024"/>
      <c r="HPU21" s="1024"/>
      <c r="HPV21" s="1024"/>
      <c r="HPW21" s="1024"/>
      <c r="HPX21" s="1024"/>
      <c r="HPY21" s="1024"/>
      <c r="HPZ21" s="1024"/>
      <c r="HQA21" s="1024"/>
      <c r="HQB21" s="1024"/>
      <c r="HQC21" s="1024"/>
      <c r="HQD21" s="1024"/>
      <c r="HQE21" s="1024"/>
      <c r="HQF21" s="1024"/>
      <c r="HQG21" s="1024"/>
      <c r="HQH21" s="1024"/>
      <c r="HQI21" s="1024"/>
      <c r="HQJ21" s="1024"/>
      <c r="HQK21" s="1024"/>
      <c r="HQL21" s="1024"/>
      <c r="HQM21" s="1024"/>
      <c r="HQN21" s="1024"/>
      <c r="HQO21" s="1024"/>
      <c r="HQP21" s="1024"/>
      <c r="HQQ21" s="1024"/>
      <c r="HQR21" s="1024"/>
      <c r="HQS21" s="1024"/>
      <c r="HQT21" s="1024"/>
      <c r="HQU21" s="1024"/>
      <c r="HQV21" s="1024"/>
      <c r="HQW21" s="1024"/>
      <c r="HQX21" s="1024"/>
      <c r="HQY21" s="1024"/>
      <c r="HQZ21" s="1024"/>
      <c r="HRA21" s="1024"/>
      <c r="HRB21" s="1024"/>
      <c r="HRC21" s="1024"/>
      <c r="HRD21" s="1024"/>
      <c r="HRE21" s="1024"/>
      <c r="HRF21" s="1024"/>
      <c r="HRG21" s="1024"/>
      <c r="HRH21" s="1024"/>
      <c r="HRI21" s="1024"/>
      <c r="HRJ21" s="1024"/>
      <c r="HRK21" s="1024"/>
      <c r="HRL21" s="1024"/>
      <c r="HRM21" s="1024"/>
      <c r="HRN21" s="1024"/>
      <c r="HRO21" s="1024"/>
      <c r="HRP21" s="1024"/>
      <c r="HRQ21" s="1024"/>
      <c r="HRR21" s="1024"/>
      <c r="HRS21" s="1024"/>
      <c r="HRT21" s="1024"/>
      <c r="HRU21" s="1024"/>
      <c r="HRV21" s="1024"/>
      <c r="HRW21" s="1024"/>
      <c r="HRX21" s="1024"/>
      <c r="HRY21" s="1024"/>
      <c r="HRZ21" s="1024"/>
      <c r="HSA21" s="1024"/>
      <c r="HSB21" s="1024"/>
      <c r="HSC21" s="1024"/>
      <c r="HSD21" s="1024"/>
      <c r="HSE21" s="1024"/>
      <c r="HSF21" s="1024"/>
      <c r="HSG21" s="1024"/>
      <c r="HSH21" s="1024"/>
      <c r="HSI21" s="1024"/>
      <c r="HSJ21" s="1024"/>
      <c r="HSK21" s="1024"/>
      <c r="HSL21" s="1024"/>
      <c r="HSM21" s="1024"/>
      <c r="HSN21" s="1024"/>
      <c r="HSO21" s="1024"/>
      <c r="HSP21" s="1024"/>
      <c r="HSQ21" s="1024"/>
      <c r="HSR21" s="1024"/>
      <c r="HSS21" s="1024"/>
      <c r="HST21" s="1024"/>
      <c r="HSU21" s="1024"/>
      <c r="HSV21" s="1024"/>
      <c r="HSW21" s="1024"/>
      <c r="HSX21" s="1024"/>
      <c r="HSY21" s="1024"/>
      <c r="HSZ21" s="1024"/>
      <c r="HTA21" s="1024"/>
      <c r="HTB21" s="1024"/>
      <c r="HTC21" s="1024"/>
      <c r="HTD21" s="1024"/>
      <c r="HTE21" s="1024"/>
      <c r="HTF21" s="1024"/>
      <c r="HTG21" s="1024"/>
      <c r="HTH21" s="1024"/>
      <c r="HTI21" s="1024"/>
      <c r="HTJ21" s="1024"/>
      <c r="HTK21" s="1024"/>
      <c r="HTL21" s="1024"/>
      <c r="HTM21" s="1024"/>
      <c r="HTN21" s="1024"/>
      <c r="HTO21" s="1024"/>
      <c r="HTP21" s="1024"/>
      <c r="HTQ21" s="1024"/>
      <c r="HTR21" s="1024"/>
      <c r="HTS21" s="1024"/>
      <c r="HTT21" s="1024"/>
      <c r="HTU21" s="1024"/>
      <c r="HTV21" s="1024"/>
      <c r="HTW21" s="1024"/>
      <c r="HTX21" s="1024"/>
      <c r="HTY21" s="1024"/>
      <c r="HTZ21" s="1024"/>
      <c r="HUA21" s="1024"/>
      <c r="HUB21" s="1024"/>
      <c r="HUC21" s="1024"/>
      <c r="HUD21" s="1024"/>
      <c r="HUE21" s="1024"/>
      <c r="HUF21" s="1024"/>
      <c r="HUG21" s="1024"/>
      <c r="HUH21" s="1024"/>
      <c r="HUI21" s="1024"/>
      <c r="HUJ21" s="1024"/>
      <c r="HUK21" s="1024"/>
      <c r="HUL21" s="1024"/>
      <c r="HUM21" s="1024"/>
      <c r="HUN21" s="1024"/>
      <c r="HUO21" s="1024"/>
      <c r="HUP21" s="1024"/>
      <c r="HUQ21" s="1024"/>
      <c r="HUR21" s="1024"/>
      <c r="HUS21" s="1024"/>
      <c r="HUT21" s="1024"/>
      <c r="HUU21" s="1024"/>
      <c r="HUV21" s="1024"/>
      <c r="HUW21" s="1024"/>
      <c r="HUX21" s="1024"/>
      <c r="HUY21" s="1024"/>
      <c r="HUZ21" s="1024"/>
      <c r="HVA21" s="1024"/>
      <c r="HVB21" s="1024"/>
      <c r="HVC21" s="1024"/>
      <c r="HVD21" s="1024"/>
      <c r="HVE21" s="1024"/>
      <c r="HVF21" s="1024"/>
      <c r="HVG21" s="1024"/>
      <c r="HVH21" s="1024"/>
      <c r="HVI21" s="1024"/>
      <c r="HVJ21" s="1024"/>
      <c r="HVK21" s="1024"/>
      <c r="HVL21" s="1024"/>
      <c r="HVM21" s="1024"/>
      <c r="HVN21" s="1024"/>
      <c r="HVO21" s="1024"/>
      <c r="HVP21" s="1024"/>
      <c r="HVQ21" s="1024"/>
      <c r="HVR21" s="1024"/>
      <c r="HVS21" s="1024"/>
      <c r="HVT21" s="1024"/>
      <c r="HVU21" s="1024"/>
      <c r="HVV21" s="1024"/>
      <c r="HVW21" s="1024"/>
      <c r="HVX21" s="1024"/>
      <c r="HVY21" s="1024"/>
      <c r="HVZ21" s="1024"/>
      <c r="HWA21" s="1024"/>
      <c r="HWB21" s="1024"/>
      <c r="HWC21" s="1024"/>
      <c r="HWD21" s="1024"/>
      <c r="HWE21" s="1024"/>
      <c r="HWF21" s="1024"/>
      <c r="HWG21" s="1024"/>
      <c r="HWH21" s="1024"/>
      <c r="HWI21" s="1024"/>
      <c r="HWJ21" s="1024"/>
      <c r="HWK21" s="1024"/>
      <c r="HWL21" s="1024"/>
      <c r="HWM21" s="1024"/>
      <c r="HWN21" s="1024"/>
      <c r="HWO21" s="1024"/>
      <c r="HWP21" s="1024"/>
      <c r="HWQ21" s="1024"/>
      <c r="HWR21" s="1024"/>
      <c r="HWS21" s="1024"/>
      <c r="HWT21" s="1024"/>
      <c r="HWU21" s="1024"/>
      <c r="HWV21" s="1024"/>
      <c r="HWW21" s="1024"/>
      <c r="HWX21" s="1024"/>
      <c r="HWY21" s="1024"/>
      <c r="HWZ21" s="1024"/>
      <c r="HXA21" s="1024"/>
      <c r="HXB21" s="1024"/>
      <c r="HXC21" s="1024"/>
      <c r="HXD21" s="1024"/>
      <c r="HXE21" s="1024"/>
      <c r="HXF21" s="1024"/>
      <c r="HXG21" s="1024"/>
      <c r="HXH21" s="1024"/>
      <c r="HXI21" s="1024"/>
      <c r="HXJ21" s="1024"/>
      <c r="HXK21" s="1024"/>
      <c r="HXL21" s="1024"/>
      <c r="HXM21" s="1024"/>
      <c r="HXN21" s="1024"/>
      <c r="HXO21" s="1024"/>
      <c r="HXP21" s="1024"/>
      <c r="HXQ21" s="1024"/>
      <c r="HXR21" s="1024"/>
      <c r="HXS21" s="1024"/>
      <c r="HXT21" s="1024"/>
      <c r="HXU21" s="1024"/>
      <c r="HXV21" s="1024"/>
      <c r="HXW21" s="1024"/>
      <c r="HXX21" s="1024"/>
      <c r="HXY21" s="1024"/>
      <c r="HXZ21" s="1024"/>
      <c r="HYA21" s="1024"/>
      <c r="HYB21" s="1024"/>
      <c r="HYC21" s="1024"/>
      <c r="HYD21" s="1024"/>
      <c r="HYE21" s="1024"/>
      <c r="HYF21" s="1024"/>
      <c r="HYG21" s="1024"/>
      <c r="HYH21" s="1024"/>
      <c r="HYI21" s="1024"/>
      <c r="HYJ21" s="1024"/>
      <c r="HYK21" s="1024"/>
      <c r="HYL21" s="1024"/>
      <c r="HYM21" s="1024"/>
      <c r="HYN21" s="1024"/>
      <c r="HYO21" s="1024"/>
      <c r="HYP21" s="1024"/>
      <c r="HYQ21" s="1024"/>
      <c r="HYR21" s="1024"/>
      <c r="HYS21" s="1024"/>
      <c r="HYT21" s="1024"/>
      <c r="HYU21" s="1024"/>
      <c r="HYV21" s="1024"/>
      <c r="HYW21" s="1024"/>
      <c r="HYX21" s="1024"/>
      <c r="HYY21" s="1024"/>
      <c r="HYZ21" s="1024"/>
      <c r="HZA21" s="1024"/>
      <c r="HZB21" s="1024"/>
      <c r="HZC21" s="1024"/>
      <c r="HZD21" s="1024"/>
      <c r="HZE21" s="1024"/>
      <c r="HZF21" s="1024"/>
      <c r="HZG21" s="1024"/>
      <c r="HZH21" s="1024"/>
      <c r="HZI21" s="1024"/>
      <c r="HZJ21" s="1024"/>
      <c r="HZK21" s="1024"/>
      <c r="HZL21" s="1024"/>
      <c r="HZM21" s="1024"/>
      <c r="HZN21" s="1024"/>
      <c r="HZO21" s="1024"/>
      <c r="HZP21" s="1024"/>
      <c r="HZQ21" s="1024"/>
      <c r="HZR21" s="1024"/>
      <c r="HZS21" s="1024"/>
      <c r="HZT21" s="1024"/>
      <c r="HZU21" s="1024"/>
      <c r="HZV21" s="1024"/>
      <c r="HZW21" s="1024"/>
      <c r="HZX21" s="1024"/>
      <c r="HZY21" s="1024"/>
      <c r="HZZ21" s="1024"/>
      <c r="IAA21" s="1024"/>
      <c r="IAB21" s="1024"/>
      <c r="IAC21" s="1024"/>
      <c r="IAD21" s="1024"/>
      <c r="IAE21" s="1024"/>
      <c r="IAF21" s="1024"/>
      <c r="IAG21" s="1024"/>
      <c r="IAH21" s="1024"/>
      <c r="IAI21" s="1024"/>
      <c r="IAJ21" s="1024"/>
      <c r="IAK21" s="1024"/>
      <c r="IAL21" s="1024"/>
      <c r="IAM21" s="1024"/>
      <c r="IAN21" s="1024"/>
      <c r="IAO21" s="1024"/>
      <c r="IAP21" s="1024"/>
      <c r="IAQ21" s="1024"/>
      <c r="IAR21" s="1024"/>
      <c r="IAS21" s="1024"/>
      <c r="IAT21" s="1024"/>
      <c r="IAU21" s="1024"/>
      <c r="IAV21" s="1024"/>
      <c r="IAW21" s="1024"/>
      <c r="IAX21" s="1024"/>
      <c r="IAY21" s="1024"/>
      <c r="IAZ21" s="1024"/>
      <c r="IBA21" s="1024"/>
      <c r="IBB21" s="1024"/>
      <c r="IBC21" s="1024"/>
      <c r="IBD21" s="1024"/>
      <c r="IBE21" s="1024"/>
      <c r="IBF21" s="1024"/>
      <c r="IBG21" s="1024"/>
      <c r="IBH21" s="1024"/>
      <c r="IBI21" s="1024"/>
      <c r="IBJ21" s="1024"/>
      <c r="IBK21" s="1024"/>
      <c r="IBL21" s="1024"/>
      <c r="IBM21" s="1024"/>
      <c r="IBN21" s="1024"/>
      <c r="IBO21" s="1024"/>
      <c r="IBP21" s="1024"/>
      <c r="IBQ21" s="1024"/>
      <c r="IBR21" s="1024"/>
      <c r="IBS21" s="1024"/>
      <c r="IBT21" s="1024"/>
      <c r="IBU21" s="1024"/>
      <c r="IBV21" s="1024"/>
      <c r="IBW21" s="1024"/>
      <c r="IBX21" s="1024"/>
      <c r="IBY21" s="1024"/>
      <c r="IBZ21" s="1024"/>
      <c r="ICA21" s="1024"/>
      <c r="ICB21" s="1024"/>
      <c r="ICC21" s="1024"/>
      <c r="ICD21" s="1024"/>
      <c r="ICE21" s="1024"/>
      <c r="ICF21" s="1024"/>
      <c r="ICG21" s="1024"/>
      <c r="ICH21" s="1024"/>
      <c r="ICI21" s="1024"/>
      <c r="ICJ21" s="1024"/>
      <c r="ICK21" s="1024"/>
      <c r="ICL21" s="1024"/>
      <c r="ICM21" s="1024"/>
      <c r="ICN21" s="1024"/>
      <c r="ICO21" s="1024"/>
      <c r="ICP21" s="1024"/>
      <c r="ICQ21" s="1024"/>
      <c r="ICR21" s="1024"/>
      <c r="ICS21" s="1024"/>
      <c r="ICT21" s="1024"/>
      <c r="ICU21" s="1024"/>
      <c r="ICV21" s="1024"/>
      <c r="ICW21" s="1024"/>
      <c r="ICX21" s="1024"/>
      <c r="ICY21" s="1024"/>
      <c r="ICZ21" s="1024"/>
      <c r="IDA21" s="1024"/>
      <c r="IDB21" s="1024"/>
      <c r="IDC21" s="1024"/>
      <c r="IDD21" s="1024"/>
      <c r="IDE21" s="1024"/>
      <c r="IDF21" s="1024"/>
      <c r="IDG21" s="1024"/>
      <c r="IDH21" s="1024"/>
      <c r="IDI21" s="1024"/>
      <c r="IDJ21" s="1024"/>
      <c r="IDK21" s="1024"/>
      <c r="IDL21" s="1024"/>
      <c r="IDM21" s="1024"/>
      <c r="IDN21" s="1024"/>
      <c r="IDO21" s="1024"/>
      <c r="IDP21" s="1024"/>
      <c r="IDQ21" s="1024"/>
      <c r="IDR21" s="1024"/>
      <c r="IDS21" s="1024"/>
      <c r="IDT21" s="1024"/>
      <c r="IDU21" s="1024"/>
      <c r="IDV21" s="1024"/>
      <c r="IDW21" s="1024"/>
      <c r="IDX21" s="1024"/>
      <c r="IDY21" s="1024"/>
      <c r="IDZ21" s="1024"/>
      <c r="IEA21" s="1024"/>
      <c r="IEB21" s="1024"/>
      <c r="IEC21" s="1024"/>
      <c r="IED21" s="1024"/>
      <c r="IEE21" s="1024"/>
      <c r="IEF21" s="1024"/>
      <c r="IEG21" s="1024"/>
      <c r="IEH21" s="1024"/>
      <c r="IEI21" s="1024"/>
      <c r="IEJ21" s="1024"/>
      <c r="IEK21" s="1024"/>
      <c r="IEL21" s="1024"/>
      <c r="IEM21" s="1024"/>
      <c r="IEN21" s="1024"/>
      <c r="IEO21" s="1024"/>
      <c r="IEP21" s="1024"/>
      <c r="IEQ21" s="1024"/>
      <c r="IER21" s="1024"/>
      <c r="IES21" s="1024"/>
      <c r="IET21" s="1024"/>
      <c r="IEU21" s="1024"/>
      <c r="IEV21" s="1024"/>
      <c r="IEW21" s="1024"/>
      <c r="IEX21" s="1024"/>
      <c r="IEY21" s="1024"/>
      <c r="IEZ21" s="1024"/>
      <c r="IFA21" s="1024"/>
      <c r="IFB21" s="1024"/>
      <c r="IFC21" s="1024"/>
      <c r="IFD21" s="1024"/>
      <c r="IFE21" s="1024"/>
      <c r="IFF21" s="1024"/>
      <c r="IFG21" s="1024"/>
      <c r="IFH21" s="1024"/>
      <c r="IFI21" s="1024"/>
      <c r="IFJ21" s="1024"/>
      <c r="IFK21" s="1024"/>
      <c r="IFL21" s="1024"/>
      <c r="IFM21" s="1024"/>
      <c r="IFN21" s="1024"/>
      <c r="IFO21" s="1024"/>
      <c r="IFP21" s="1024"/>
      <c r="IFQ21" s="1024"/>
      <c r="IFR21" s="1024"/>
      <c r="IFS21" s="1024"/>
      <c r="IFT21" s="1024"/>
      <c r="IFU21" s="1024"/>
      <c r="IFV21" s="1024"/>
      <c r="IFW21" s="1024"/>
      <c r="IFX21" s="1024"/>
      <c r="IFY21" s="1024"/>
      <c r="IFZ21" s="1024"/>
      <c r="IGA21" s="1024"/>
      <c r="IGB21" s="1024"/>
      <c r="IGC21" s="1024"/>
      <c r="IGD21" s="1024"/>
      <c r="IGE21" s="1024"/>
      <c r="IGF21" s="1024"/>
      <c r="IGG21" s="1024"/>
      <c r="IGH21" s="1024"/>
      <c r="IGI21" s="1024"/>
      <c r="IGJ21" s="1024"/>
      <c r="IGK21" s="1024"/>
      <c r="IGL21" s="1024"/>
      <c r="IGM21" s="1024"/>
      <c r="IGN21" s="1024"/>
      <c r="IGO21" s="1024"/>
      <c r="IGP21" s="1024"/>
      <c r="IGQ21" s="1024"/>
      <c r="IGR21" s="1024"/>
      <c r="IGS21" s="1024"/>
      <c r="IGT21" s="1024"/>
      <c r="IGU21" s="1024"/>
      <c r="IGV21" s="1024"/>
      <c r="IGW21" s="1024"/>
      <c r="IGX21" s="1024"/>
      <c r="IGY21" s="1024"/>
      <c r="IGZ21" s="1024"/>
      <c r="IHA21" s="1024"/>
      <c r="IHB21" s="1024"/>
      <c r="IHC21" s="1024"/>
      <c r="IHD21" s="1024"/>
      <c r="IHE21" s="1024"/>
      <c r="IHF21" s="1024"/>
      <c r="IHG21" s="1024"/>
      <c r="IHH21" s="1024"/>
      <c r="IHI21" s="1024"/>
      <c r="IHJ21" s="1024"/>
      <c r="IHK21" s="1024"/>
      <c r="IHL21" s="1024"/>
      <c r="IHM21" s="1024"/>
      <c r="IHN21" s="1024"/>
      <c r="IHO21" s="1024"/>
      <c r="IHP21" s="1024"/>
      <c r="IHQ21" s="1024"/>
      <c r="IHR21" s="1024"/>
      <c r="IHS21" s="1024"/>
      <c r="IHT21" s="1024"/>
      <c r="IHU21" s="1024"/>
      <c r="IHV21" s="1024"/>
      <c r="IHW21" s="1024"/>
      <c r="IHX21" s="1024"/>
      <c r="IHY21" s="1024"/>
      <c r="IHZ21" s="1024"/>
      <c r="IIA21" s="1024"/>
      <c r="IIB21" s="1024"/>
      <c r="IIC21" s="1024"/>
      <c r="IID21" s="1024"/>
      <c r="IIE21" s="1024"/>
      <c r="IIF21" s="1024"/>
      <c r="IIG21" s="1024"/>
      <c r="IIH21" s="1024"/>
      <c r="III21" s="1024"/>
      <c r="IIJ21" s="1024"/>
      <c r="IIK21" s="1024"/>
      <c r="IIL21" s="1024"/>
      <c r="IIM21" s="1024"/>
      <c r="IIN21" s="1024"/>
      <c r="IIO21" s="1024"/>
      <c r="IIP21" s="1024"/>
      <c r="IIQ21" s="1024"/>
      <c r="IIR21" s="1024"/>
      <c r="IIS21" s="1024"/>
      <c r="IIT21" s="1024"/>
      <c r="IIU21" s="1024"/>
      <c r="IIV21" s="1024"/>
      <c r="IIW21" s="1024"/>
      <c r="IIX21" s="1024"/>
      <c r="IIY21" s="1024"/>
      <c r="IIZ21" s="1024"/>
      <c r="IJA21" s="1024"/>
      <c r="IJB21" s="1024"/>
      <c r="IJC21" s="1024"/>
      <c r="IJD21" s="1024"/>
      <c r="IJE21" s="1024"/>
      <c r="IJF21" s="1024"/>
      <c r="IJG21" s="1024"/>
      <c r="IJH21" s="1024"/>
      <c r="IJI21" s="1024"/>
      <c r="IJJ21" s="1024"/>
      <c r="IJK21" s="1024"/>
      <c r="IJL21" s="1024"/>
      <c r="IJM21" s="1024"/>
      <c r="IJN21" s="1024"/>
      <c r="IJO21" s="1024"/>
      <c r="IJP21" s="1024"/>
      <c r="IJQ21" s="1024"/>
      <c r="IJR21" s="1024"/>
      <c r="IJS21" s="1024"/>
      <c r="IJT21" s="1024"/>
      <c r="IJU21" s="1024"/>
      <c r="IJV21" s="1024"/>
      <c r="IJW21" s="1024"/>
      <c r="IJX21" s="1024"/>
      <c r="IJY21" s="1024"/>
      <c r="IJZ21" s="1024"/>
      <c r="IKA21" s="1024"/>
      <c r="IKB21" s="1024"/>
      <c r="IKC21" s="1024"/>
      <c r="IKD21" s="1024"/>
      <c r="IKE21" s="1024"/>
      <c r="IKF21" s="1024"/>
      <c r="IKG21" s="1024"/>
      <c r="IKH21" s="1024"/>
      <c r="IKI21" s="1024"/>
      <c r="IKJ21" s="1024"/>
      <c r="IKK21" s="1024"/>
      <c r="IKL21" s="1024"/>
      <c r="IKM21" s="1024"/>
      <c r="IKN21" s="1024"/>
      <c r="IKO21" s="1024"/>
      <c r="IKP21" s="1024"/>
      <c r="IKQ21" s="1024"/>
      <c r="IKR21" s="1024"/>
      <c r="IKS21" s="1024"/>
      <c r="IKT21" s="1024"/>
      <c r="IKU21" s="1024"/>
      <c r="IKV21" s="1024"/>
      <c r="IKW21" s="1024"/>
      <c r="IKX21" s="1024"/>
      <c r="IKY21" s="1024"/>
      <c r="IKZ21" s="1024"/>
      <c r="ILA21" s="1024"/>
      <c r="ILB21" s="1024"/>
      <c r="ILC21" s="1024"/>
      <c r="ILD21" s="1024"/>
      <c r="ILE21" s="1024"/>
      <c r="ILF21" s="1024"/>
      <c r="ILG21" s="1024"/>
      <c r="ILH21" s="1024"/>
      <c r="ILI21" s="1024"/>
      <c r="ILJ21" s="1024"/>
      <c r="ILK21" s="1024"/>
      <c r="ILL21" s="1024"/>
      <c r="ILM21" s="1024"/>
      <c r="ILN21" s="1024"/>
      <c r="ILO21" s="1024"/>
      <c r="ILP21" s="1024"/>
      <c r="ILQ21" s="1024"/>
      <c r="ILR21" s="1024"/>
      <c r="ILS21" s="1024"/>
      <c r="ILT21" s="1024"/>
      <c r="ILU21" s="1024"/>
      <c r="ILV21" s="1024"/>
      <c r="ILW21" s="1024"/>
      <c r="ILX21" s="1024"/>
      <c r="ILY21" s="1024"/>
      <c r="ILZ21" s="1024"/>
      <c r="IMA21" s="1024"/>
      <c r="IMB21" s="1024"/>
      <c r="IMC21" s="1024"/>
      <c r="IMD21" s="1024"/>
      <c r="IME21" s="1024"/>
      <c r="IMF21" s="1024"/>
      <c r="IMG21" s="1024"/>
      <c r="IMH21" s="1024"/>
      <c r="IMI21" s="1024"/>
      <c r="IMJ21" s="1024"/>
      <c r="IMK21" s="1024"/>
      <c r="IML21" s="1024"/>
      <c r="IMM21" s="1024"/>
      <c r="IMN21" s="1024"/>
      <c r="IMO21" s="1024"/>
      <c r="IMP21" s="1024"/>
      <c r="IMQ21" s="1024"/>
      <c r="IMR21" s="1024"/>
      <c r="IMS21" s="1024"/>
      <c r="IMT21" s="1024"/>
      <c r="IMU21" s="1024"/>
      <c r="IMV21" s="1024"/>
      <c r="IMW21" s="1024"/>
      <c r="IMX21" s="1024"/>
      <c r="IMY21" s="1024"/>
      <c r="IMZ21" s="1024"/>
      <c r="INA21" s="1024"/>
      <c r="INB21" s="1024"/>
      <c r="INC21" s="1024"/>
      <c r="IND21" s="1024"/>
      <c r="INE21" s="1024"/>
      <c r="INF21" s="1024"/>
      <c r="ING21" s="1024"/>
      <c r="INH21" s="1024"/>
      <c r="INI21" s="1024"/>
      <c r="INJ21" s="1024"/>
      <c r="INK21" s="1024"/>
      <c r="INL21" s="1024"/>
      <c r="INM21" s="1024"/>
      <c r="INN21" s="1024"/>
      <c r="INO21" s="1024"/>
      <c r="INP21" s="1024"/>
      <c r="INQ21" s="1024"/>
      <c r="INR21" s="1024"/>
      <c r="INS21" s="1024"/>
      <c r="INT21" s="1024"/>
      <c r="INU21" s="1024"/>
      <c r="INV21" s="1024"/>
      <c r="INW21" s="1024"/>
      <c r="INX21" s="1024"/>
      <c r="INY21" s="1024"/>
      <c r="INZ21" s="1024"/>
      <c r="IOA21" s="1024"/>
      <c r="IOB21" s="1024"/>
      <c r="IOC21" s="1024"/>
      <c r="IOD21" s="1024"/>
      <c r="IOE21" s="1024"/>
      <c r="IOF21" s="1024"/>
      <c r="IOG21" s="1024"/>
      <c r="IOH21" s="1024"/>
      <c r="IOI21" s="1024"/>
      <c r="IOJ21" s="1024"/>
      <c r="IOK21" s="1024"/>
      <c r="IOL21" s="1024"/>
      <c r="IOM21" s="1024"/>
      <c r="ION21" s="1024"/>
      <c r="IOO21" s="1024"/>
      <c r="IOP21" s="1024"/>
      <c r="IOQ21" s="1024"/>
      <c r="IOR21" s="1024"/>
      <c r="IOS21" s="1024"/>
      <c r="IOT21" s="1024"/>
      <c r="IOU21" s="1024"/>
      <c r="IOV21" s="1024"/>
      <c r="IOW21" s="1024"/>
      <c r="IOX21" s="1024"/>
      <c r="IOY21" s="1024"/>
      <c r="IOZ21" s="1024"/>
      <c r="IPA21" s="1024"/>
      <c r="IPB21" s="1024"/>
      <c r="IPC21" s="1024"/>
      <c r="IPD21" s="1024"/>
      <c r="IPE21" s="1024"/>
      <c r="IPF21" s="1024"/>
      <c r="IPG21" s="1024"/>
      <c r="IPH21" s="1024"/>
      <c r="IPI21" s="1024"/>
      <c r="IPJ21" s="1024"/>
      <c r="IPK21" s="1024"/>
      <c r="IPL21" s="1024"/>
      <c r="IPM21" s="1024"/>
      <c r="IPN21" s="1024"/>
      <c r="IPO21" s="1024"/>
      <c r="IPP21" s="1024"/>
      <c r="IPQ21" s="1024"/>
      <c r="IPR21" s="1024"/>
      <c r="IPS21" s="1024"/>
      <c r="IPT21" s="1024"/>
      <c r="IPU21" s="1024"/>
      <c r="IPV21" s="1024"/>
      <c r="IPW21" s="1024"/>
      <c r="IPX21" s="1024"/>
      <c r="IPY21" s="1024"/>
      <c r="IPZ21" s="1024"/>
      <c r="IQA21" s="1024"/>
      <c r="IQB21" s="1024"/>
      <c r="IQC21" s="1024"/>
      <c r="IQD21" s="1024"/>
      <c r="IQE21" s="1024"/>
      <c r="IQF21" s="1024"/>
      <c r="IQG21" s="1024"/>
      <c r="IQH21" s="1024"/>
      <c r="IQI21" s="1024"/>
      <c r="IQJ21" s="1024"/>
      <c r="IQK21" s="1024"/>
      <c r="IQL21" s="1024"/>
      <c r="IQM21" s="1024"/>
      <c r="IQN21" s="1024"/>
      <c r="IQO21" s="1024"/>
      <c r="IQP21" s="1024"/>
      <c r="IQQ21" s="1024"/>
      <c r="IQR21" s="1024"/>
      <c r="IQS21" s="1024"/>
      <c r="IQT21" s="1024"/>
      <c r="IQU21" s="1024"/>
      <c r="IQV21" s="1024"/>
      <c r="IQW21" s="1024"/>
      <c r="IQX21" s="1024"/>
      <c r="IQY21" s="1024"/>
      <c r="IQZ21" s="1024"/>
      <c r="IRA21" s="1024"/>
      <c r="IRB21" s="1024"/>
      <c r="IRC21" s="1024"/>
      <c r="IRD21" s="1024"/>
      <c r="IRE21" s="1024"/>
      <c r="IRF21" s="1024"/>
      <c r="IRG21" s="1024"/>
      <c r="IRH21" s="1024"/>
      <c r="IRI21" s="1024"/>
      <c r="IRJ21" s="1024"/>
      <c r="IRK21" s="1024"/>
      <c r="IRL21" s="1024"/>
      <c r="IRM21" s="1024"/>
      <c r="IRN21" s="1024"/>
      <c r="IRO21" s="1024"/>
      <c r="IRP21" s="1024"/>
      <c r="IRQ21" s="1024"/>
      <c r="IRR21" s="1024"/>
      <c r="IRS21" s="1024"/>
      <c r="IRT21" s="1024"/>
      <c r="IRU21" s="1024"/>
      <c r="IRV21" s="1024"/>
      <c r="IRW21" s="1024"/>
      <c r="IRX21" s="1024"/>
      <c r="IRY21" s="1024"/>
      <c r="IRZ21" s="1024"/>
      <c r="ISA21" s="1024"/>
      <c r="ISB21" s="1024"/>
      <c r="ISC21" s="1024"/>
      <c r="ISD21" s="1024"/>
      <c r="ISE21" s="1024"/>
      <c r="ISF21" s="1024"/>
      <c r="ISG21" s="1024"/>
      <c r="ISH21" s="1024"/>
      <c r="ISI21" s="1024"/>
      <c r="ISJ21" s="1024"/>
      <c r="ISK21" s="1024"/>
      <c r="ISL21" s="1024"/>
      <c r="ISM21" s="1024"/>
      <c r="ISN21" s="1024"/>
      <c r="ISO21" s="1024"/>
      <c r="ISP21" s="1024"/>
      <c r="ISQ21" s="1024"/>
      <c r="ISR21" s="1024"/>
      <c r="ISS21" s="1024"/>
      <c r="IST21" s="1024"/>
      <c r="ISU21" s="1024"/>
      <c r="ISV21" s="1024"/>
      <c r="ISW21" s="1024"/>
      <c r="ISX21" s="1024"/>
      <c r="ISY21" s="1024"/>
      <c r="ISZ21" s="1024"/>
      <c r="ITA21" s="1024"/>
      <c r="ITB21" s="1024"/>
      <c r="ITC21" s="1024"/>
      <c r="ITD21" s="1024"/>
      <c r="ITE21" s="1024"/>
      <c r="ITF21" s="1024"/>
      <c r="ITG21" s="1024"/>
      <c r="ITH21" s="1024"/>
      <c r="ITI21" s="1024"/>
      <c r="ITJ21" s="1024"/>
      <c r="ITK21" s="1024"/>
      <c r="ITL21" s="1024"/>
      <c r="ITM21" s="1024"/>
      <c r="ITN21" s="1024"/>
      <c r="ITO21" s="1024"/>
      <c r="ITP21" s="1024"/>
      <c r="ITQ21" s="1024"/>
      <c r="ITR21" s="1024"/>
      <c r="ITS21" s="1024"/>
      <c r="ITT21" s="1024"/>
      <c r="ITU21" s="1024"/>
      <c r="ITV21" s="1024"/>
      <c r="ITW21" s="1024"/>
      <c r="ITX21" s="1024"/>
      <c r="ITY21" s="1024"/>
      <c r="ITZ21" s="1024"/>
      <c r="IUA21" s="1024"/>
      <c r="IUB21" s="1024"/>
      <c r="IUC21" s="1024"/>
      <c r="IUD21" s="1024"/>
      <c r="IUE21" s="1024"/>
      <c r="IUF21" s="1024"/>
      <c r="IUG21" s="1024"/>
      <c r="IUH21" s="1024"/>
      <c r="IUI21" s="1024"/>
      <c r="IUJ21" s="1024"/>
      <c r="IUK21" s="1024"/>
      <c r="IUL21" s="1024"/>
      <c r="IUM21" s="1024"/>
      <c r="IUN21" s="1024"/>
      <c r="IUO21" s="1024"/>
      <c r="IUP21" s="1024"/>
      <c r="IUQ21" s="1024"/>
      <c r="IUR21" s="1024"/>
      <c r="IUS21" s="1024"/>
      <c r="IUT21" s="1024"/>
      <c r="IUU21" s="1024"/>
      <c r="IUV21" s="1024"/>
      <c r="IUW21" s="1024"/>
      <c r="IUX21" s="1024"/>
      <c r="IUY21" s="1024"/>
      <c r="IUZ21" s="1024"/>
      <c r="IVA21" s="1024"/>
      <c r="IVB21" s="1024"/>
      <c r="IVC21" s="1024"/>
      <c r="IVD21" s="1024"/>
      <c r="IVE21" s="1024"/>
      <c r="IVF21" s="1024"/>
      <c r="IVG21" s="1024"/>
      <c r="IVH21" s="1024"/>
      <c r="IVI21" s="1024"/>
      <c r="IVJ21" s="1024"/>
      <c r="IVK21" s="1024"/>
      <c r="IVL21" s="1024"/>
      <c r="IVM21" s="1024"/>
      <c r="IVN21" s="1024"/>
      <c r="IVO21" s="1024"/>
      <c r="IVP21" s="1024"/>
      <c r="IVQ21" s="1024"/>
      <c r="IVR21" s="1024"/>
      <c r="IVS21" s="1024"/>
      <c r="IVT21" s="1024"/>
      <c r="IVU21" s="1024"/>
      <c r="IVV21" s="1024"/>
      <c r="IVW21" s="1024"/>
      <c r="IVX21" s="1024"/>
      <c r="IVY21" s="1024"/>
      <c r="IVZ21" s="1024"/>
      <c r="IWA21" s="1024"/>
      <c r="IWB21" s="1024"/>
      <c r="IWC21" s="1024"/>
      <c r="IWD21" s="1024"/>
      <c r="IWE21" s="1024"/>
      <c r="IWF21" s="1024"/>
      <c r="IWG21" s="1024"/>
      <c r="IWH21" s="1024"/>
      <c r="IWI21" s="1024"/>
      <c r="IWJ21" s="1024"/>
      <c r="IWK21" s="1024"/>
      <c r="IWL21" s="1024"/>
      <c r="IWM21" s="1024"/>
      <c r="IWN21" s="1024"/>
      <c r="IWO21" s="1024"/>
      <c r="IWP21" s="1024"/>
      <c r="IWQ21" s="1024"/>
      <c r="IWR21" s="1024"/>
      <c r="IWS21" s="1024"/>
      <c r="IWT21" s="1024"/>
      <c r="IWU21" s="1024"/>
      <c r="IWV21" s="1024"/>
      <c r="IWW21" s="1024"/>
      <c r="IWX21" s="1024"/>
      <c r="IWY21" s="1024"/>
      <c r="IWZ21" s="1024"/>
      <c r="IXA21" s="1024"/>
      <c r="IXB21" s="1024"/>
      <c r="IXC21" s="1024"/>
      <c r="IXD21" s="1024"/>
      <c r="IXE21" s="1024"/>
      <c r="IXF21" s="1024"/>
      <c r="IXG21" s="1024"/>
      <c r="IXH21" s="1024"/>
      <c r="IXI21" s="1024"/>
      <c r="IXJ21" s="1024"/>
      <c r="IXK21" s="1024"/>
      <c r="IXL21" s="1024"/>
      <c r="IXM21" s="1024"/>
      <c r="IXN21" s="1024"/>
      <c r="IXO21" s="1024"/>
      <c r="IXP21" s="1024"/>
      <c r="IXQ21" s="1024"/>
      <c r="IXR21" s="1024"/>
      <c r="IXS21" s="1024"/>
      <c r="IXT21" s="1024"/>
      <c r="IXU21" s="1024"/>
      <c r="IXV21" s="1024"/>
      <c r="IXW21" s="1024"/>
      <c r="IXX21" s="1024"/>
      <c r="IXY21" s="1024"/>
      <c r="IXZ21" s="1024"/>
      <c r="IYA21" s="1024"/>
      <c r="IYB21" s="1024"/>
      <c r="IYC21" s="1024"/>
      <c r="IYD21" s="1024"/>
      <c r="IYE21" s="1024"/>
      <c r="IYF21" s="1024"/>
      <c r="IYG21" s="1024"/>
      <c r="IYH21" s="1024"/>
      <c r="IYI21" s="1024"/>
      <c r="IYJ21" s="1024"/>
      <c r="IYK21" s="1024"/>
      <c r="IYL21" s="1024"/>
      <c r="IYM21" s="1024"/>
      <c r="IYN21" s="1024"/>
      <c r="IYO21" s="1024"/>
      <c r="IYP21" s="1024"/>
      <c r="IYQ21" s="1024"/>
      <c r="IYR21" s="1024"/>
      <c r="IYS21" s="1024"/>
      <c r="IYT21" s="1024"/>
      <c r="IYU21" s="1024"/>
      <c r="IYV21" s="1024"/>
      <c r="IYW21" s="1024"/>
      <c r="IYX21" s="1024"/>
      <c r="IYY21" s="1024"/>
      <c r="IYZ21" s="1024"/>
      <c r="IZA21" s="1024"/>
      <c r="IZB21" s="1024"/>
      <c r="IZC21" s="1024"/>
      <c r="IZD21" s="1024"/>
      <c r="IZE21" s="1024"/>
      <c r="IZF21" s="1024"/>
      <c r="IZG21" s="1024"/>
      <c r="IZH21" s="1024"/>
      <c r="IZI21" s="1024"/>
      <c r="IZJ21" s="1024"/>
      <c r="IZK21" s="1024"/>
      <c r="IZL21" s="1024"/>
      <c r="IZM21" s="1024"/>
      <c r="IZN21" s="1024"/>
      <c r="IZO21" s="1024"/>
      <c r="IZP21" s="1024"/>
      <c r="IZQ21" s="1024"/>
      <c r="IZR21" s="1024"/>
      <c r="IZS21" s="1024"/>
      <c r="IZT21" s="1024"/>
      <c r="IZU21" s="1024"/>
      <c r="IZV21" s="1024"/>
      <c r="IZW21" s="1024"/>
      <c r="IZX21" s="1024"/>
      <c r="IZY21" s="1024"/>
      <c r="IZZ21" s="1024"/>
      <c r="JAA21" s="1024"/>
      <c r="JAB21" s="1024"/>
      <c r="JAC21" s="1024"/>
      <c r="JAD21" s="1024"/>
      <c r="JAE21" s="1024"/>
      <c r="JAF21" s="1024"/>
      <c r="JAG21" s="1024"/>
      <c r="JAH21" s="1024"/>
      <c r="JAI21" s="1024"/>
      <c r="JAJ21" s="1024"/>
      <c r="JAK21" s="1024"/>
      <c r="JAL21" s="1024"/>
      <c r="JAM21" s="1024"/>
      <c r="JAN21" s="1024"/>
      <c r="JAO21" s="1024"/>
      <c r="JAP21" s="1024"/>
      <c r="JAQ21" s="1024"/>
      <c r="JAR21" s="1024"/>
      <c r="JAS21" s="1024"/>
      <c r="JAT21" s="1024"/>
      <c r="JAU21" s="1024"/>
      <c r="JAV21" s="1024"/>
      <c r="JAW21" s="1024"/>
      <c r="JAX21" s="1024"/>
      <c r="JAY21" s="1024"/>
      <c r="JAZ21" s="1024"/>
      <c r="JBA21" s="1024"/>
      <c r="JBB21" s="1024"/>
      <c r="JBC21" s="1024"/>
      <c r="JBD21" s="1024"/>
      <c r="JBE21" s="1024"/>
      <c r="JBF21" s="1024"/>
      <c r="JBG21" s="1024"/>
      <c r="JBH21" s="1024"/>
      <c r="JBI21" s="1024"/>
      <c r="JBJ21" s="1024"/>
      <c r="JBK21" s="1024"/>
      <c r="JBL21" s="1024"/>
      <c r="JBM21" s="1024"/>
      <c r="JBN21" s="1024"/>
      <c r="JBO21" s="1024"/>
      <c r="JBP21" s="1024"/>
      <c r="JBQ21" s="1024"/>
      <c r="JBR21" s="1024"/>
      <c r="JBS21" s="1024"/>
      <c r="JBT21" s="1024"/>
      <c r="JBU21" s="1024"/>
      <c r="JBV21" s="1024"/>
      <c r="JBW21" s="1024"/>
      <c r="JBX21" s="1024"/>
      <c r="JBY21" s="1024"/>
      <c r="JBZ21" s="1024"/>
      <c r="JCA21" s="1024"/>
      <c r="JCB21" s="1024"/>
      <c r="JCC21" s="1024"/>
      <c r="JCD21" s="1024"/>
      <c r="JCE21" s="1024"/>
      <c r="JCF21" s="1024"/>
      <c r="JCG21" s="1024"/>
      <c r="JCH21" s="1024"/>
      <c r="JCI21" s="1024"/>
      <c r="JCJ21" s="1024"/>
      <c r="JCK21" s="1024"/>
      <c r="JCL21" s="1024"/>
      <c r="JCM21" s="1024"/>
      <c r="JCN21" s="1024"/>
      <c r="JCO21" s="1024"/>
      <c r="JCP21" s="1024"/>
      <c r="JCQ21" s="1024"/>
      <c r="JCR21" s="1024"/>
      <c r="JCS21" s="1024"/>
      <c r="JCT21" s="1024"/>
      <c r="JCU21" s="1024"/>
      <c r="JCV21" s="1024"/>
      <c r="JCW21" s="1024"/>
      <c r="JCX21" s="1024"/>
      <c r="JCY21" s="1024"/>
      <c r="JCZ21" s="1024"/>
      <c r="JDA21" s="1024"/>
      <c r="JDB21" s="1024"/>
      <c r="JDC21" s="1024"/>
      <c r="JDD21" s="1024"/>
      <c r="JDE21" s="1024"/>
      <c r="JDF21" s="1024"/>
      <c r="JDG21" s="1024"/>
      <c r="JDH21" s="1024"/>
      <c r="JDI21" s="1024"/>
      <c r="JDJ21" s="1024"/>
      <c r="JDK21" s="1024"/>
      <c r="JDL21" s="1024"/>
      <c r="JDM21" s="1024"/>
      <c r="JDN21" s="1024"/>
      <c r="JDO21" s="1024"/>
      <c r="JDP21" s="1024"/>
      <c r="JDQ21" s="1024"/>
      <c r="JDR21" s="1024"/>
      <c r="JDS21" s="1024"/>
      <c r="JDT21" s="1024"/>
      <c r="JDU21" s="1024"/>
      <c r="JDV21" s="1024"/>
      <c r="JDW21" s="1024"/>
      <c r="JDX21" s="1024"/>
      <c r="JDY21" s="1024"/>
      <c r="JDZ21" s="1024"/>
      <c r="JEA21" s="1024"/>
      <c r="JEB21" s="1024"/>
      <c r="JEC21" s="1024"/>
      <c r="JED21" s="1024"/>
      <c r="JEE21" s="1024"/>
      <c r="JEF21" s="1024"/>
      <c r="JEG21" s="1024"/>
      <c r="JEH21" s="1024"/>
      <c r="JEI21" s="1024"/>
      <c r="JEJ21" s="1024"/>
      <c r="JEK21" s="1024"/>
      <c r="JEL21" s="1024"/>
      <c r="JEM21" s="1024"/>
      <c r="JEN21" s="1024"/>
      <c r="JEO21" s="1024"/>
      <c r="JEP21" s="1024"/>
      <c r="JEQ21" s="1024"/>
      <c r="JER21" s="1024"/>
      <c r="JES21" s="1024"/>
      <c r="JET21" s="1024"/>
      <c r="JEU21" s="1024"/>
      <c r="JEV21" s="1024"/>
      <c r="JEW21" s="1024"/>
      <c r="JEX21" s="1024"/>
      <c r="JEY21" s="1024"/>
      <c r="JEZ21" s="1024"/>
      <c r="JFA21" s="1024"/>
      <c r="JFB21" s="1024"/>
      <c r="JFC21" s="1024"/>
      <c r="JFD21" s="1024"/>
      <c r="JFE21" s="1024"/>
      <c r="JFF21" s="1024"/>
      <c r="JFG21" s="1024"/>
      <c r="JFH21" s="1024"/>
      <c r="JFI21" s="1024"/>
      <c r="JFJ21" s="1024"/>
      <c r="JFK21" s="1024"/>
      <c r="JFL21" s="1024"/>
      <c r="JFM21" s="1024"/>
      <c r="JFN21" s="1024"/>
      <c r="JFO21" s="1024"/>
      <c r="JFP21" s="1024"/>
      <c r="JFQ21" s="1024"/>
      <c r="JFR21" s="1024"/>
      <c r="JFS21" s="1024"/>
      <c r="JFT21" s="1024"/>
      <c r="JFU21" s="1024"/>
      <c r="JFV21" s="1024"/>
      <c r="JFW21" s="1024"/>
      <c r="JFX21" s="1024"/>
      <c r="JFY21" s="1024"/>
      <c r="JFZ21" s="1024"/>
      <c r="JGA21" s="1024"/>
      <c r="JGB21" s="1024"/>
      <c r="JGC21" s="1024"/>
      <c r="JGD21" s="1024"/>
      <c r="JGE21" s="1024"/>
      <c r="JGF21" s="1024"/>
      <c r="JGG21" s="1024"/>
      <c r="JGH21" s="1024"/>
      <c r="JGI21" s="1024"/>
      <c r="JGJ21" s="1024"/>
      <c r="JGK21" s="1024"/>
      <c r="JGL21" s="1024"/>
      <c r="JGM21" s="1024"/>
      <c r="JGN21" s="1024"/>
      <c r="JGO21" s="1024"/>
      <c r="JGP21" s="1024"/>
      <c r="JGQ21" s="1024"/>
      <c r="JGR21" s="1024"/>
      <c r="JGS21" s="1024"/>
      <c r="JGT21" s="1024"/>
      <c r="JGU21" s="1024"/>
      <c r="JGV21" s="1024"/>
      <c r="JGW21" s="1024"/>
      <c r="JGX21" s="1024"/>
      <c r="JGY21" s="1024"/>
      <c r="JGZ21" s="1024"/>
      <c r="JHA21" s="1024"/>
      <c r="JHB21" s="1024"/>
      <c r="JHC21" s="1024"/>
      <c r="JHD21" s="1024"/>
      <c r="JHE21" s="1024"/>
      <c r="JHF21" s="1024"/>
      <c r="JHG21" s="1024"/>
      <c r="JHH21" s="1024"/>
      <c r="JHI21" s="1024"/>
      <c r="JHJ21" s="1024"/>
      <c r="JHK21" s="1024"/>
      <c r="JHL21" s="1024"/>
      <c r="JHM21" s="1024"/>
      <c r="JHN21" s="1024"/>
      <c r="JHO21" s="1024"/>
      <c r="JHP21" s="1024"/>
      <c r="JHQ21" s="1024"/>
      <c r="JHR21" s="1024"/>
      <c r="JHS21" s="1024"/>
      <c r="JHT21" s="1024"/>
      <c r="JHU21" s="1024"/>
      <c r="JHV21" s="1024"/>
      <c r="JHW21" s="1024"/>
      <c r="JHX21" s="1024"/>
      <c r="JHY21" s="1024"/>
      <c r="JHZ21" s="1024"/>
      <c r="JIA21" s="1024"/>
      <c r="JIB21" s="1024"/>
      <c r="JIC21" s="1024"/>
      <c r="JID21" s="1024"/>
      <c r="JIE21" s="1024"/>
      <c r="JIF21" s="1024"/>
      <c r="JIG21" s="1024"/>
      <c r="JIH21" s="1024"/>
      <c r="JII21" s="1024"/>
      <c r="JIJ21" s="1024"/>
      <c r="JIK21" s="1024"/>
      <c r="JIL21" s="1024"/>
      <c r="JIM21" s="1024"/>
      <c r="JIN21" s="1024"/>
      <c r="JIO21" s="1024"/>
      <c r="JIP21" s="1024"/>
      <c r="JIQ21" s="1024"/>
      <c r="JIR21" s="1024"/>
      <c r="JIS21" s="1024"/>
      <c r="JIT21" s="1024"/>
      <c r="JIU21" s="1024"/>
      <c r="JIV21" s="1024"/>
      <c r="JIW21" s="1024"/>
      <c r="JIX21" s="1024"/>
      <c r="JIY21" s="1024"/>
      <c r="JIZ21" s="1024"/>
      <c r="JJA21" s="1024"/>
      <c r="JJB21" s="1024"/>
      <c r="JJC21" s="1024"/>
      <c r="JJD21" s="1024"/>
      <c r="JJE21" s="1024"/>
      <c r="JJF21" s="1024"/>
      <c r="JJG21" s="1024"/>
      <c r="JJH21" s="1024"/>
      <c r="JJI21" s="1024"/>
      <c r="JJJ21" s="1024"/>
      <c r="JJK21" s="1024"/>
      <c r="JJL21" s="1024"/>
      <c r="JJM21" s="1024"/>
      <c r="JJN21" s="1024"/>
      <c r="JJO21" s="1024"/>
      <c r="JJP21" s="1024"/>
      <c r="JJQ21" s="1024"/>
      <c r="JJR21" s="1024"/>
      <c r="JJS21" s="1024"/>
      <c r="JJT21" s="1024"/>
      <c r="JJU21" s="1024"/>
      <c r="JJV21" s="1024"/>
      <c r="JJW21" s="1024"/>
      <c r="JJX21" s="1024"/>
      <c r="JJY21" s="1024"/>
      <c r="JJZ21" s="1024"/>
      <c r="JKA21" s="1024"/>
      <c r="JKB21" s="1024"/>
      <c r="JKC21" s="1024"/>
      <c r="JKD21" s="1024"/>
      <c r="JKE21" s="1024"/>
      <c r="JKF21" s="1024"/>
      <c r="JKG21" s="1024"/>
      <c r="JKH21" s="1024"/>
      <c r="JKI21" s="1024"/>
      <c r="JKJ21" s="1024"/>
      <c r="JKK21" s="1024"/>
      <c r="JKL21" s="1024"/>
      <c r="JKM21" s="1024"/>
      <c r="JKN21" s="1024"/>
      <c r="JKO21" s="1024"/>
      <c r="JKP21" s="1024"/>
      <c r="JKQ21" s="1024"/>
      <c r="JKR21" s="1024"/>
      <c r="JKS21" s="1024"/>
      <c r="JKT21" s="1024"/>
      <c r="JKU21" s="1024"/>
      <c r="JKV21" s="1024"/>
      <c r="JKW21" s="1024"/>
      <c r="JKX21" s="1024"/>
      <c r="JKY21" s="1024"/>
      <c r="JKZ21" s="1024"/>
      <c r="JLA21" s="1024"/>
      <c r="JLB21" s="1024"/>
      <c r="JLC21" s="1024"/>
      <c r="JLD21" s="1024"/>
      <c r="JLE21" s="1024"/>
      <c r="JLF21" s="1024"/>
      <c r="JLG21" s="1024"/>
      <c r="JLH21" s="1024"/>
      <c r="JLI21" s="1024"/>
      <c r="JLJ21" s="1024"/>
      <c r="JLK21" s="1024"/>
      <c r="JLL21" s="1024"/>
      <c r="JLM21" s="1024"/>
      <c r="JLN21" s="1024"/>
      <c r="JLO21" s="1024"/>
      <c r="JLP21" s="1024"/>
      <c r="JLQ21" s="1024"/>
      <c r="JLR21" s="1024"/>
      <c r="JLS21" s="1024"/>
      <c r="JLT21" s="1024"/>
      <c r="JLU21" s="1024"/>
      <c r="JLV21" s="1024"/>
      <c r="JLW21" s="1024"/>
      <c r="JLX21" s="1024"/>
      <c r="JLY21" s="1024"/>
      <c r="JLZ21" s="1024"/>
      <c r="JMA21" s="1024"/>
      <c r="JMB21" s="1024"/>
      <c r="JMC21" s="1024"/>
      <c r="JMD21" s="1024"/>
      <c r="JME21" s="1024"/>
      <c r="JMF21" s="1024"/>
      <c r="JMG21" s="1024"/>
      <c r="JMH21" s="1024"/>
      <c r="JMI21" s="1024"/>
      <c r="JMJ21" s="1024"/>
      <c r="JMK21" s="1024"/>
      <c r="JML21" s="1024"/>
      <c r="JMM21" s="1024"/>
      <c r="JMN21" s="1024"/>
      <c r="JMO21" s="1024"/>
      <c r="JMP21" s="1024"/>
      <c r="JMQ21" s="1024"/>
      <c r="JMR21" s="1024"/>
      <c r="JMS21" s="1024"/>
      <c r="JMT21" s="1024"/>
      <c r="JMU21" s="1024"/>
      <c r="JMV21" s="1024"/>
      <c r="JMW21" s="1024"/>
      <c r="JMX21" s="1024"/>
      <c r="JMY21" s="1024"/>
      <c r="JMZ21" s="1024"/>
      <c r="JNA21" s="1024"/>
      <c r="JNB21" s="1024"/>
      <c r="JNC21" s="1024"/>
      <c r="JND21" s="1024"/>
      <c r="JNE21" s="1024"/>
      <c r="JNF21" s="1024"/>
      <c r="JNG21" s="1024"/>
      <c r="JNH21" s="1024"/>
      <c r="JNI21" s="1024"/>
      <c r="JNJ21" s="1024"/>
      <c r="JNK21" s="1024"/>
      <c r="JNL21" s="1024"/>
      <c r="JNM21" s="1024"/>
      <c r="JNN21" s="1024"/>
      <c r="JNO21" s="1024"/>
      <c r="JNP21" s="1024"/>
      <c r="JNQ21" s="1024"/>
      <c r="JNR21" s="1024"/>
      <c r="JNS21" s="1024"/>
      <c r="JNT21" s="1024"/>
      <c r="JNU21" s="1024"/>
      <c r="JNV21" s="1024"/>
      <c r="JNW21" s="1024"/>
      <c r="JNX21" s="1024"/>
      <c r="JNY21" s="1024"/>
      <c r="JNZ21" s="1024"/>
      <c r="JOA21" s="1024"/>
      <c r="JOB21" s="1024"/>
      <c r="JOC21" s="1024"/>
      <c r="JOD21" s="1024"/>
      <c r="JOE21" s="1024"/>
      <c r="JOF21" s="1024"/>
      <c r="JOG21" s="1024"/>
      <c r="JOH21" s="1024"/>
      <c r="JOI21" s="1024"/>
      <c r="JOJ21" s="1024"/>
      <c r="JOK21" s="1024"/>
      <c r="JOL21" s="1024"/>
      <c r="JOM21" s="1024"/>
      <c r="JON21" s="1024"/>
      <c r="JOO21" s="1024"/>
      <c r="JOP21" s="1024"/>
      <c r="JOQ21" s="1024"/>
      <c r="JOR21" s="1024"/>
      <c r="JOS21" s="1024"/>
      <c r="JOT21" s="1024"/>
      <c r="JOU21" s="1024"/>
      <c r="JOV21" s="1024"/>
      <c r="JOW21" s="1024"/>
      <c r="JOX21" s="1024"/>
      <c r="JOY21" s="1024"/>
      <c r="JOZ21" s="1024"/>
      <c r="JPA21" s="1024"/>
      <c r="JPB21" s="1024"/>
      <c r="JPC21" s="1024"/>
      <c r="JPD21" s="1024"/>
      <c r="JPE21" s="1024"/>
      <c r="JPF21" s="1024"/>
      <c r="JPG21" s="1024"/>
      <c r="JPH21" s="1024"/>
      <c r="JPI21" s="1024"/>
      <c r="JPJ21" s="1024"/>
      <c r="JPK21" s="1024"/>
      <c r="JPL21" s="1024"/>
      <c r="JPM21" s="1024"/>
      <c r="JPN21" s="1024"/>
      <c r="JPO21" s="1024"/>
      <c r="JPP21" s="1024"/>
      <c r="JPQ21" s="1024"/>
      <c r="JPR21" s="1024"/>
      <c r="JPS21" s="1024"/>
      <c r="JPT21" s="1024"/>
      <c r="JPU21" s="1024"/>
      <c r="JPV21" s="1024"/>
      <c r="JPW21" s="1024"/>
      <c r="JPX21" s="1024"/>
      <c r="JPY21" s="1024"/>
      <c r="JPZ21" s="1024"/>
      <c r="JQA21" s="1024"/>
      <c r="JQB21" s="1024"/>
      <c r="JQC21" s="1024"/>
      <c r="JQD21" s="1024"/>
      <c r="JQE21" s="1024"/>
      <c r="JQF21" s="1024"/>
      <c r="JQG21" s="1024"/>
      <c r="JQH21" s="1024"/>
      <c r="JQI21" s="1024"/>
      <c r="JQJ21" s="1024"/>
      <c r="JQK21" s="1024"/>
      <c r="JQL21" s="1024"/>
      <c r="JQM21" s="1024"/>
      <c r="JQN21" s="1024"/>
      <c r="JQO21" s="1024"/>
      <c r="JQP21" s="1024"/>
      <c r="JQQ21" s="1024"/>
      <c r="JQR21" s="1024"/>
      <c r="JQS21" s="1024"/>
      <c r="JQT21" s="1024"/>
      <c r="JQU21" s="1024"/>
      <c r="JQV21" s="1024"/>
      <c r="JQW21" s="1024"/>
      <c r="JQX21" s="1024"/>
      <c r="JQY21" s="1024"/>
      <c r="JQZ21" s="1024"/>
      <c r="JRA21" s="1024"/>
      <c r="JRB21" s="1024"/>
      <c r="JRC21" s="1024"/>
      <c r="JRD21" s="1024"/>
      <c r="JRE21" s="1024"/>
      <c r="JRF21" s="1024"/>
      <c r="JRG21" s="1024"/>
      <c r="JRH21" s="1024"/>
      <c r="JRI21" s="1024"/>
      <c r="JRJ21" s="1024"/>
      <c r="JRK21" s="1024"/>
      <c r="JRL21" s="1024"/>
      <c r="JRM21" s="1024"/>
      <c r="JRN21" s="1024"/>
      <c r="JRO21" s="1024"/>
      <c r="JRP21" s="1024"/>
      <c r="JRQ21" s="1024"/>
      <c r="JRR21" s="1024"/>
      <c r="JRS21" s="1024"/>
      <c r="JRT21" s="1024"/>
      <c r="JRU21" s="1024"/>
      <c r="JRV21" s="1024"/>
      <c r="JRW21" s="1024"/>
      <c r="JRX21" s="1024"/>
      <c r="JRY21" s="1024"/>
      <c r="JRZ21" s="1024"/>
      <c r="JSA21" s="1024"/>
      <c r="JSB21" s="1024"/>
      <c r="JSC21" s="1024"/>
      <c r="JSD21" s="1024"/>
      <c r="JSE21" s="1024"/>
      <c r="JSF21" s="1024"/>
      <c r="JSG21" s="1024"/>
      <c r="JSH21" s="1024"/>
      <c r="JSI21" s="1024"/>
      <c r="JSJ21" s="1024"/>
      <c r="JSK21" s="1024"/>
      <c r="JSL21" s="1024"/>
      <c r="JSM21" s="1024"/>
      <c r="JSN21" s="1024"/>
      <c r="JSO21" s="1024"/>
      <c r="JSP21" s="1024"/>
      <c r="JSQ21" s="1024"/>
      <c r="JSR21" s="1024"/>
      <c r="JSS21" s="1024"/>
      <c r="JST21" s="1024"/>
      <c r="JSU21" s="1024"/>
      <c r="JSV21" s="1024"/>
      <c r="JSW21" s="1024"/>
      <c r="JSX21" s="1024"/>
      <c r="JSY21" s="1024"/>
      <c r="JSZ21" s="1024"/>
      <c r="JTA21" s="1024"/>
      <c r="JTB21" s="1024"/>
      <c r="JTC21" s="1024"/>
      <c r="JTD21" s="1024"/>
      <c r="JTE21" s="1024"/>
      <c r="JTF21" s="1024"/>
      <c r="JTG21" s="1024"/>
      <c r="JTH21" s="1024"/>
      <c r="JTI21" s="1024"/>
      <c r="JTJ21" s="1024"/>
      <c r="JTK21" s="1024"/>
      <c r="JTL21" s="1024"/>
      <c r="JTM21" s="1024"/>
      <c r="JTN21" s="1024"/>
      <c r="JTO21" s="1024"/>
      <c r="JTP21" s="1024"/>
      <c r="JTQ21" s="1024"/>
      <c r="JTR21" s="1024"/>
      <c r="JTS21" s="1024"/>
      <c r="JTT21" s="1024"/>
      <c r="JTU21" s="1024"/>
      <c r="JTV21" s="1024"/>
      <c r="JTW21" s="1024"/>
      <c r="JTX21" s="1024"/>
      <c r="JTY21" s="1024"/>
      <c r="JTZ21" s="1024"/>
      <c r="JUA21" s="1024"/>
      <c r="JUB21" s="1024"/>
      <c r="JUC21" s="1024"/>
      <c r="JUD21" s="1024"/>
      <c r="JUE21" s="1024"/>
      <c r="JUF21" s="1024"/>
      <c r="JUG21" s="1024"/>
      <c r="JUH21" s="1024"/>
      <c r="JUI21" s="1024"/>
      <c r="JUJ21" s="1024"/>
      <c r="JUK21" s="1024"/>
      <c r="JUL21" s="1024"/>
      <c r="JUM21" s="1024"/>
      <c r="JUN21" s="1024"/>
      <c r="JUO21" s="1024"/>
      <c r="JUP21" s="1024"/>
      <c r="JUQ21" s="1024"/>
      <c r="JUR21" s="1024"/>
      <c r="JUS21" s="1024"/>
      <c r="JUT21" s="1024"/>
      <c r="JUU21" s="1024"/>
      <c r="JUV21" s="1024"/>
      <c r="JUW21" s="1024"/>
      <c r="JUX21" s="1024"/>
      <c r="JUY21" s="1024"/>
      <c r="JUZ21" s="1024"/>
      <c r="JVA21" s="1024"/>
      <c r="JVB21" s="1024"/>
      <c r="JVC21" s="1024"/>
      <c r="JVD21" s="1024"/>
      <c r="JVE21" s="1024"/>
      <c r="JVF21" s="1024"/>
      <c r="JVG21" s="1024"/>
      <c r="JVH21" s="1024"/>
      <c r="JVI21" s="1024"/>
      <c r="JVJ21" s="1024"/>
      <c r="JVK21" s="1024"/>
      <c r="JVL21" s="1024"/>
      <c r="JVM21" s="1024"/>
      <c r="JVN21" s="1024"/>
      <c r="JVO21" s="1024"/>
      <c r="JVP21" s="1024"/>
      <c r="JVQ21" s="1024"/>
      <c r="JVR21" s="1024"/>
      <c r="JVS21" s="1024"/>
      <c r="JVT21" s="1024"/>
      <c r="JVU21" s="1024"/>
      <c r="JVV21" s="1024"/>
      <c r="JVW21" s="1024"/>
      <c r="JVX21" s="1024"/>
      <c r="JVY21" s="1024"/>
      <c r="JVZ21" s="1024"/>
      <c r="JWA21" s="1024"/>
      <c r="JWB21" s="1024"/>
      <c r="JWC21" s="1024"/>
      <c r="JWD21" s="1024"/>
      <c r="JWE21" s="1024"/>
      <c r="JWF21" s="1024"/>
      <c r="JWG21" s="1024"/>
      <c r="JWH21" s="1024"/>
      <c r="JWI21" s="1024"/>
      <c r="JWJ21" s="1024"/>
      <c r="JWK21" s="1024"/>
      <c r="JWL21" s="1024"/>
      <c r="JWM21" s="1024"/>
      <c r="JWN21" s="1024"/>
      <c r="JWO21" s="1024"/>
      <c r="JWP21" s="1024"/>
      <c r="JWQ21" s="1024"/>
      <c r="JWR21" s="1024"/>
      <c r="JWS21" s="1024"/>
      <c r="JWT21" s="1024"/>
      <c r="JWU21" s="1024"/>
      <c r="JWV21" s="1024"/>
      <c r="JWW21" s="1024"/>
      <c r="JWX21" s="1024"/>
      <c r="JWY21" s="1024"/>
      <c r="JWZ21" s="1024"/>
      <c r="JXA21" s="1024"/>
      <c r="JXB21" s="1024"/>
      <c r="JXC21" s="1024"/>
      <c r="JXD21" s="1024"/>
      <c r="JXE21" s="1024"/>
      <c r="JXF21" s="1024"/>
      <c r="JXG21" s="1024"/>
      <c r="JXH21" s="1024"/>
      <c r="JXI21" s="1024"/>
      <c r="JXJ21" s="1024"/>
      <c r="JXK21" s="1024"/>
      <c r="JXL21" s="1024"/>
      <c r="JXM21" s="1024"/>
      <c r="JXN21" s="1024"/>
      <c r="JXO21" s="1024"/>
      <c r="JXP21" s="1024"/>
      <c r="JXQ21" s="1024"/>
      <c r="JXR21" s="1024"/>
      <c r="JXS21" s="1024"/>
      <c r="JXT21" s="1024"/>
      <c r="JXU21" s="1024"/>
      <c r="JXV21" s="1024"/>
      <c r="JXW21" s="1024"/>
      <c r="JXX21" s="1024"/>
      <c r="JXY21" s="1024"/>
      <c r="JXZ21" s="1024"/>
      <c r="JYA21" s="1024"/>
      <c r="JYB21" s="1024"/>
      <c r="JYC21" s="1024"/>
      <c r="JYD21" s="1024"/>
      <c r="JYE21" s="1024"/>
      <c r="JYF21" s="1024"/>
      <c r="JYG21" s="1024"/>
      <c r="JYH21" s="1024"/>
      <c r="JYI21" s="1024"/>
      <c r="JYJ21" s="1024"/>
      <c r="JYK21" s="1024"/>
      <c r="JYL21" s="1024"/>
      <c r="JYM21" s="1024"/>
      <c r="JYN21" s="1024"/>
      <c r="JYO21" s="1024"/>
      <c r="JYP21" s="1024"/>
      <c r="JYQ21" s="1024"/>
      <c r="JYR21" s="1024"/>
      <c r="JYS21" s="1024"/>
      <c r="JYT21" s="1024"/>
      <c r="JYU21" s="1024"/>
      <c r="JYV21" s="1024"/>
      <c r="JYW21" s="1024"/>
      <c r="JYX21" s="1024"/>
      <c r="JYY21" s="1024"/>
      <c r="JYZ21" s="1024"/>
      <c r="JZA21" s="1024"/>
      <c r="JZB21" s="1024"/>
      <c r="JZC21" s="1024"/>
      <c r="JZD21" s="1024"/>
      <c r="JZE21" s="1024"/>
      <c r="JZF21" s="1024"/>
      <c r="JZG21" s="1024"/>
      <c r="JZH21" s="1024"/>
      <c r="JZI21" s="1024"/>
      <c r="JZJ21" s="1024"/>
      <c r="JZK21" s="1024"/>
      <c r="JZL21" s="1024"/>
      <c r="JZM21" s="1024"/>
      <c r="JZN21" s="1024"/>
      <c r="JZO21" s="1024"/>
      <c r="JZP21" s="1024"/>
      <c r="JZQ21" s="1024"/>
      <c r="JZR21" s="1024"/>
      <c r="JZS21" s="1024"/>
      <c r="JZT21" s="1024"/>
      <c r="JZU21" s="1024"/>
      <c r="JZV21" s="1024"/>
      <c r="JZW21" s="1024"/>
      <c r="JZX21" s="1024"/>
      <c r="JZY21" s="1024"/>
      <c r="JZZ21" s="1024"/>
      <c r="KAA21" s="1024"/>
      <c r="KAB21" s="1024"/>
      <c r="KAC21" s="1024"/>
      <c r="KAD21" s="1024"/>
      <c r="KAE21" s="1024"/>
      <c r="KAF21" s="1024"/>
      <c r="KAG21" s="1024"/>
      <c r="KAH21" s="1024"/>
      <c r="KAI21" s="1024"/>
      <c r="KAJ21" s="1024"/>
      <c r="KAK21" s="1024"/>
      <c r="KAL21" s="1024"/>
      <c r="KAM21" s="1024"/>
      <c r="KAN21" s="1024"/>
      <c r="KAO21" s="1024"/>
      <c r="KAP21" s="1024"/>
      <c r="KAQ21" s="1024"/>
      <c r="KAR21" s="1024"/>
      <c r="KAS21" s="1024"/>
      <c r="KAT21" s="1024"/>
      <c r="KAU21" s="1024"/>
      <c r="KAV21" s="1024"/>
      <c r="KAW21" s="1024"/>
      <c r="KAX21" s="1024"/>
      <c r="KAY21" s="1024"/>
      <c r="KAZ21" s="1024"/>
      <c r="KBA21" s="1024"/>
      <c r="KBB21" s="1024"/>
      <c r="KBC21" s="1024"/>
      <c r="KBD21" s="1024"/>
      <c r="KBE21" s="1024"/>
      <c r="KBF21" s="1024"/>
      <c r="KBG21" s="1024"/>
      <c r="KBH21" s="1024"/>
      <c r="KBI21" s="1024"/>
      <c r="KBJ21" s="1024"/>
      <c r="KBK21" s="1024"/>
      <c r="KBL21" s="1024"/>
      <c r="KBM21" s="1024"/>
      <c r="KBN21" s="1024"/>
      <c r="KBO21" s="1024"/>
      <c r="KBP21" s="1024"/>
      <c r="KBQ21" s="1024"/>
      <c r="KBR21" s="1024"/>
      <c r="KBS21" s="1024"/>
      <c r="KBT21" s="1024"/>
      <c r="KBU21" s="1024"/>
      <c r="KBV21" s="1024"/>
      <c r="KBW21" s="1024"/>
      <c r="KBX21" s="1024"/>
      <c r="KBY21" s="1024"/>
      <c r="KBZ21" s="1024"/>
      <c r="KCA21" s="1024"/>
      <c r="KCB21" s="1024"/>
      <c r="KCC21" s="1024"/>
      <c r="KCD21" s="1024"/>
      <c r="KCE21" s="1024"/>
      <c r="KCF21" s="1024"/>
      <c r="KCG21" s="1024"/>
      <c r="KCH21" s="1024"/>
      <c r="KCI21" s="1024"/>
      <c r="KCJ21" s="1024"/>
      <c r="KCK21" s="1024"/>
      <c r="KCL21" s="1024"/>
      <c r="KCM21" s="1024"/>
      <c r="KCN21" s="1024"/>
      <c r="KCO21" s="1024"/>
      <c r="KCP21" s="1024"/>
      <c r="KCQ21" s="1024"/>
      <c r="KCR21" s="1024"/>
      <c r="KCS21" s="1024"/>
      <c r="KCT21" s="1024"/>
      <c r="KCU21" s="1024"/>
      <c r="KCV21" s="1024"/>
      <c r="KCW21" s="1024"/>
      <c r="KCX21" s="1024"/>
      <c r="KCY21" s="1024"/>
      <c r="KCZ21" s="1024"/>
      <c r="KDA21" s="1024"/>
      <c r="KDB21" s="1024"/>
      <c r="KDC21" s="1024"/>
      <c r="KDD21" s="1024"/>
      <c r="KDE21" s="1024"/>
      <c r="KDF21" s="1024"/>
      <c r="KDG21" s="1024"/>
      <c r="KDH21" s="1024"/>
      <c r="KDI21" s="1024"/>
      <c r="KDJ21" s="1024"/>
      <c r="KDK21" s="1024"/>
      <c r="KDL21" s="1024"/>
      <c r="KDM21" s="1024"/>
      <c r="KDN21" s="1024"/>
      <c r="KDO21" s="1024"/>
      <c r="KDP21" s="1024"/>
      <c r="KDQ21" s="1024"/>
      <c r="KDR21" s="1024"/>
      <c r="KDS21" s="1024"/>
      <c r="KDT21" s="1024"/>
      <c r="KDU21" s="1024"/>
      <c r="KDV21" s="1024"/>
      <c r="KDW21" s="1024"/>
      <c r="KDX21" s="1024"/>
      <c r="KDY21" s="1024"/>
      <c r="KDZ21" s="1024"/>
      <c r="KEA21" s="1024"/>
      <c r="KEB21" s="1024"/>
      <c r="KEC21" s="1024"/>
      <c r="KED21" s="1024"/>
      <c r="KEE21" s="1024"/>
      <c r="KEF21" s="1024"/>
      <c r="KEG21" s="1024"/>
      <c r="KEH21" s="1024"/>
      <c r="KEI21" s="1024"/>
      <c r="KEJ21" s="1024"/>
      <c r="KEK21" s="1024"/>
      <c r="KEL21" s="1024"/>
      <c r="KEM21" s="1024"/>
      <c r="KEN21" s="1024"/>
      <c r="KEO21" s="1024"/>
      <c r="KEP21" s="1024"/>
      <c r="KEQ21" s="1024"/>
      <c r="KER21" s="1024"/>
      <c r="KES21" s="1024"/>
      <c r="KET21" s="1024"/>
      <c r="KEU21" s="1024"/>
      <c r="KEV21" s="1024"/>
      <c r="KEW21" s="1024"/>
      <c r="KEX21" s="1024"/>
      <c r="KEY21" s="1024"/>
      <c r="KEZ21" s="1024"/>
      <c r="KFA21" s="1024"/>
      <c r="KFB21" s="1024"/>
      <c r="KFC21" s="1024"/>
      <c r="KFD21" s="1024"/>
      <c r="KFE21" s="1024"/>
      <c r="KFF21" s="1024"/>
      <c r="KFG21" s="1024"/>
      <c r="KFH21" s="1024"/>
      <c r="KFI21" s="1024"/>
      <c r="KFJ21" s="1024"/>
      <c r="KFK21" s="1024"/>
      <c r="KFL21" s="1024"/>
      <c r="KFM21" s="1024"/>
      <c r="KFN21" s="1024"/>
      <c r="KFO21" s="1024"/>
      <c r="KFP21" s="1024"/>
      <c r="KFQ21" s="1024"/>
      <c r="KFR21" s="1024"/>
      <c r="KFS21" s="1024"/>
      <c r="KFT21" s="1024"/>
      <c r="KFU21" s="1024"/>
      <c r="KFV21" s="1024"/>
      <c r="KFW21" s="1024"/>
      <c r="KFX21" s="1024"/>
      <c r="KFY21" s="1024"/>
      <c r="KFZ21" s="1024"/>
      <c r="KGA21" s="1024"/>
      <c r="KGB21" s="1024"/>
      <c r="KGC21" s="1024"/>
      <c r="KGD21" s="1024"/>
      <c r="KGE21" s="1024"/>
      <c r="KGF21" s="1024"/>
      <c r="KGG21" s="1024"/>
      <c r="KGH21" s="1024"/>
      <c r="KGI21" s="1024"/>
      <c r="KGJ21" s="1024"/>
      <c r="KGK21" s="1024"/>
      <c r="KGL21" s="1024"/>
      <c r="KGM21" s="1024"/>
      <c r="KGN21" s="1024"/>
      <c r="KGO21" s="1024"/>
      <c r="KGP21" s="1024"/>
      <c r="KGQ21" s="1024"/>
      <c r="KGR21" s="1024"/>
      <c r="KGS21" s="1024"/>
      <c r="KGT21" s="1024"/>
      <c r="KGU21" s="1024"/>
      <c r="KGV21" s="1024"/>
      <c r="KGW21" s="1024"/>
      <c r="KGX21" s="1024"/>
      <c r="KGY21" s="1024"/>
      <c r="KGZ21" s="1024"/>
      <c r="KHA21" s="1024"/>
      <c r="KHB21" s="1024"/>
      <c r="KHC21" s="1024"/>
      <c r="KHD21" s="1024"/>
      <c r="KHE21" s="1024"/>
      <c r="KHF21" s="1024"/>
      <c r="KHG21" s="1024"/>
      <c r="KHH21" s="1024"/>
      <c r="KHI21" s="1024"/>
      <c r="KHJ21" s="1024"/>
      <c r="KHK21" s="1024"/>
      <c r="KHL21" s="1024"/>
      <c r="KHM21" s="1024"/>
      <c r="KHN21" s="1024"/>
      <c r="KHO21" s="1024"/>
      <c r="KHP21" s="1024"/>
      <c r="KHQ21" s="1024"/>
      <c r="KHR21" s="1024"/>
      <c r="KHS21" s="1024"/>
      <c r="KHT21" s="1024"/>
      <c r="KHU21" s="1024"/>
      <c r="KHV21" s="1024"/>
      <c r="KHW21" s="1024"/>
      <c r="KHX21" s="1024"/>
      <c r="KHY21" s="1024"/>
      <c r="KHZ21" s="1024"/>
      <c r="KIA21" s="1024"/>
      <c r="KIB21" s="1024"/>
      <c r="KIC21" s="1024"/>
      <c r="KID21" s="1024"/>
      <c r="KIE21" s="1024"/>
      <c r="KIF21" s="1024"/>
      <c r="KIG21" s="1024"/>
      <c r="KIH21" s="1024"/>
      <c r="KII21" s="1024"/>
      <c r="KIJ21" s="1024"/>
      <c r="KIK21" s="1024"/>
      <c r="KIL21" s="1024"/>
      <c r="KIM21" s="1024"/>
      <c r="KIN21" s="1024"/>
      <c r="KIO21" s="1024"/>
      <c r="KIP21" s="1024"/>
      <c r="KIQ21" s="1024"/>
      <c r="KIR21" s="1024"/>
      <c r="KIS21" s="1024"/>
      <c r="KIT21" s="1024"/>
      <c r="KIU21" s="1024"/>
      <c r="KIV21" s="1024"/>
      <c r="KIW21" s="1024"/>
      <c r="KIX21" s="1024"/>
      <c r="KIY21" s="1024"/>
      <c r="KIZ21" s="1024"/>
      <c r="KJA21" s="1024"/>
      <c r="KJB21" s="1024"/>
      <c r="KJC21" s="1024"/>
      <c r="KJD21" s="1024"/>
      <c r="KJE21" s="1024"/>
      <c r="KJF21" s="1024"/>
      <c r="KJG21" s="1024"/>
      <c r="KJH21" s="1024"/>
      <c r="KJI21" s="1024"/>
      <c r="KJJ21" s="1024"/>
      <c r="KJK21" s="1024"/>
      <c r="KJL21" s="1024"/>
      <c r="KJM21" s="1024"/>
      <c r="KJN21" s="1024"/>
      <c r="KJO21" s="1024"/>
      <c r="KJP21" s="1024"/>
      <c r="KJQ21" s="1024"/>
      <c r="KJR21" s="1024"/>
      <c r="KJS21" s="1024"/>
      <c r="KJT21" s="1024"/>
      <c r="KJU21" s="1024"/>
      <c r="KJV21" s="1024"/>
      <c r="KJW21" s="1024"/>
      <c r="KJX21" s="1024"/>
      <c r="KJY21" s="1024"/>
      <c r="KJZ21" s="1024"/>
      <c r="KKA21" s="1024"/>
      <c r="KKB21" s="1024"/>
      <c r="KKC21" s="1024"/>
      <c r="KKD21" s="1024"/>
      <c r="KKE21" s="1024"/>
      <c r="KKF21" s="1024"/>
      <c r="KKG21" s="1024"/>
      <c r="KKH21" s="1024"/>
      <c r="KKI21" s="1024"/>
      <c r="KKJ21" s="1024"/>
      <c r="KKK21" s="1024"/>
      <c r="KKL21" s="1024"/>
      <c r="KKM21" s="1024"/>
      <c r="KKN21" s="1024"/>
      <c r="KKO21" s="1024"/>
      <c r="KKP21" s="1024"/>
      <c r="KKQ21" s="1024"/>
      <c r="KKR21" s="1024"/>
      <c r="KKS21" s="1024"/>
      <c r="KKT21" s="1024"/>
      <c r="KKU21" s="1024"/>
      <c r="KKV21" s="1024"/>
      <c r="KKW21" s="1024"/>
      <c r="KKX21" s="1024"/>
      <c r="KKY21" s="1024"/>
      <c r="KKZ21" s="1024"/>
      <c r="KLA21" s="1024"/>
      <c r="KLB21" s="1024"/>
      <c r="KLC21" s="1024"/>
      <c r="KLD21" s="1024"/>
      <c r="KLE21" s="1024"/>
      <c r="KLF21" s="1024"/>
      <c r="KLG21" s="1024"/>
      <c r="KLH21" s="1024"/>
      <c r="KLI21" s="1024"/>
      <c r="KLJ21" s="1024"/>
      <c r="KLK21" s="1024"/>
      <c r="KLL21" s="1024"/>
      <c r="KLM21" s="1024"/>
      <c r="KLN21" s="1024"/>
      <c r="KLO21" s="1024"/>
      <c r="KLP21" s="1024"/>
      <c r="KLQ21" s="1024"/>
      <c r="KLR21" s="1024"/>
      <c r="KLS21" s="1024"/>
      <c r="KLT21" s="1024"/>
      <c r="KLU21" s="1024"/>
      <c r="KLV21" s="1024"/>
      <c r="KLW21" s="1024"/>
      <c r="KLX21" s="1024"/>
      <c r="KLY21" s="1024"/>
      <c r="KLZ21" s="1024"/>
      <c r="KMA21" s="1024"/>
      <c r="KMB21" s="1024"/>
      <c r="KMC21" s="1024"/>
      <c r="KMD21" s="1024"/>
      <c r="KME21" s="1024"/>
      <c r="KMF21" s="1024"/>
      <c r="KMG21" s="1024"/>
      <c r="KMH21" s="1024"/>
      <c r="KMI21" s="1024"/>
      <c r="KMJ21" s="1024"/>
      <c r="KMK21" s="1024"/>
      <c r="KML21" s="1024"/>
      <c r="KMM21" s="1024"/>
      <c r="KMN21" s="1024"/>
      <c r="KMO21" s="1024"/>
      <c r="KMP21" s="1024"/>
      <c r="KMQ21" s="1024"/>
      <c r="KMR21" s="1024"/>
      <c r="KMS21" s="1024"/>
      <c r="KMT21" s="1024"/>
      <c r="KMU21" s="1024"/>
      <c r="KMV21" s="1024"/>
      <c r="KMW21" s="1024"/>
      <c r="KMX21" s="1024"/>
      <c r="KMY21" s="1024"/>
      <c r="KMZ21" s="1024"/>
      <c r="KNA21" s="1024"/>
      <c r="KNB21" s="1024"/>
      <c r="KNC21" s="1024"/>
      <c r="KND21" s="1024"/>
      <c r="KNE21" s="1024"/>
      <c r="KNF21" s="1024"/>
      <c r="KNG21" s="1024"/>
      <c r="KNH21" s="1024"/>
      <c r="KNI21" s="1024"/>
      <c r="KNJ21" s="1024"/>
      <c r="KNK21" s="1024"/>
      <c r="KNL21" s="1024"/>
      <c r="KNM21" s="1024"/>
      <c r="KNN21" s="1024"/>
      <c r="KNO21" s="1024"/>
      <c r="KNP21" s="1024"/>
      <c r="KNQ21" s="1024"/>
      <c r="KNR21" s="1024"/>
      <c r="KNS21" s="1024"/>
      <c r="KNT21" s="1024"/>
      <c r="KNU21" s="1024"/>
      <c r="KNV21" s="1024"/>
      <c r="KNW21" s="1024"/>
      <c r="KNX21" s="1024"/>
      <c r="KNY21" s="1024"/>
      <c r="KNZ21" s="1024"/>
      <c r="KOA21" s="1024"/>
      <c r="KOB21" s="1024"/>
      <c r="KOC21" s="1024"/>
      <c r="KOD21" s="1024"/>
      <c r="KOE21" s="1024"/>
      <c r="KOF21" s="1024"/>
      <c r="KOG21" s="1024"/>
      <c r="KOH21" s="1024"/>
      <c r="KOI21" s="1024"/>
      <c r="KOJ21" s="1024"/>
      <c r="KOK21" s="1024"/>
      <c r="KOL21" s="1024"/>
      <c r="KOM21" s="1024"/>
      <c r="KON21" s="1024"/>
      <c r="KOO21" s="1024"/>
      <c r="KOP21" s="1024"/>
      <c r="KOQ21" s="1024"/>
      <c r="KOR21" s="1024"/>
      <c r="KOS21" s="1024"/>
      <c r="KOT21" s="1024"/>
      <c r="KOU21" s="1024"/>
      <c r="KOV21" s="1024"/>
      <c r="KOW21" s="1024"/>
      <c r="KOX21" s="1024"/>
      <c r="KOY21" s="1024"/>
      <c r="KOZ21" s="1024"/>
      <c r="KPA21" s="1024"/>
      <c r="KPB21" s="1024"/>
      <c r="KPC21" s="1024"/>
      <c r="KPD21" s="1024"/>
      <c r="KPE21" s="1024"/>
      <c r="KPF21" s="1024"/>
      <c r="KPG21" s="1024"/>
      <c r="KPH21" s="1024"/>
      <c r="KPI21" s="1024"/>
      <c r="KPJ21" s="1024"/>
      <c r="KPK21" s="1024"/>
      <c r="KPL21" s="1024"/>
      <c r="KPM21" s="1024"/>
      <c r="KPN21" s="1024"/>
      <c r="KPO21" s="1024"/>
      <c r="KPP21" s="1024"/>
      <c r="KPQ21" s="1024"/>
      <c r="KPR21" s="1024"/>
      <c r="KPS21" s="1024"/>
      <c r="KPT21" s="1024"/>
      <c r="KPU21" s="1024"/>
      <c r="KPV21" s="1024"/>
      <c r="KPW21" s="1024"/>
      <c r="KPX21" s="1024"/>
      <c r="KPY21" s="1024"/>
      <c r="KPZ21" s="1024"/>
      <c r="KQA21" s="1024"/>
      <c r="KQB21" s="1024"/>
      <c r="KQC21" s="1024"/>
      <c r="KQD21" s="1024"/>
      <c r="KQE21" s="1024"/>
      <c r="KQF21" s="1024"/>
      <c r="KQG21" s="1024"/>
      <c r="KQH21" s="1024"/>
      <c r="KQI21" s="1024"/>
      <c r="KQJ21" s="1024"/>
      <c r="KQK21" s="1024"/>
      <c r="KQL21" s="1024"/>
      <c r="KQM21" s="1024"/>
      <c r="KQN21" s="1024"/>
      <c r="KQO21" s="1024"/>
      <c r="KQP21" s="1024"/>
      <c r="KQQ21" s="1024"/>
      <c r="KQR21" s="1024"/>
      <c r="KQS21" s="1024"/>
      <c r="KQT21" s="1024"/>
      <c r="KQU21" s="1024"/>
      <c r="KQV21" s="1024"/>
      <c r="KQW21" s="1024"/>
      <c r="KQX21" s="1024"/>
      <c r="KQY21" s="1024"/>
      <c r="KQZ21" s="1024"/>
      <c r="KRA21" s="1024"/>
      <c r="KRB21" s="1024"/>
      <c r="KRC21" s="1024"/>
      <c r="KRD21" s="1024"/>
      <c r="KRE21" s="1024"/>
      <c r="KRF21" s="1024"/>
      <c r="KRG21" s="1024"/>
      <c r="KRH21" s="1024"/>
      <c r="KRI21" s="1024"/>
      <c r="KRJ21" s="1024"/>
      <c r="KRK21" s="1024"/>
      <c r="KRL21" s="1024"/>
      <c r="KRM21" s="1024"/>
      <c r="KRN21" s="1024"/>
      <c r="KRO21" s="1024"/>
      <c r="KRP21" s="1024"/>
      <c r="KRQ21" s="1024"/>
      <c r="KRR21" s="1024"/>
      <c r="KRS21" s="1024"/>
      <c r="KRT21" s="1024"/>
      <c r="KRU21" s="1024"/>
      <c r="KRV21" s="1024"/>
      <c r="KRW21" s="1024"/>
      <c r="KRX21" s="1024"/>
      <c r="KRY21" s="1024"/>
      <c r="KRZ21" s="1024"/>
      <c r="KSA21" s="1024"/>
      <c r="KSB21" s="1024"/>
      <c r="KSC21" s="1024"/>
      <c r="KSD21" s="1024"/>
      <c r="KSE21" s="1024"/>
      <c r="KSF21" s="1024"/>
      <c r="KSG21" s="1024"/>
      <c r="KSH21" s="1024"/>
      <c r="KSI21" s="1024"/>
      <c r="KSJ21" s="1024"/>
      <c r="KSK21" s="1024"/>
      <c r="KSL21" s="1024"/>
      <c r="KSM21" s="1024"/>
      <c r="KSN21" s="1024"/>
      <c r="KSO21" s="1024"/>
      <c r="KSP21" s="1024"/>
      <c r="KSQ21" s="1024"/>
      <c r="KSR21" s="1024"/>
      <c r="KSS21" s="1024"/>
      <c r="KST21" s="1024"/>
      <c r="KSU21" s="1024"/>
      <c r="KSV21" s="1024"/>
      <c r="KSW21" s="1024"/>
      <c r="KSX21" s="1024"/>
      <c r="KSY21" s="1024"/>
      <c r="KSZ21" s="1024"/>
      <c r="KTA21" s="1024"/>
      <c r="KTB21" s="1024"/>
      <c r="KTC21" s="1024"/>
      <c r="KTD21" s="1024"/>
      <c r="KTE21" s="1024"/>
      <c r="KTF21" s="1024"/>
      <c r="KTG21" s="1024"/>
      <c r="KTH21" s="1024"/>
      <c r="KTI21" s="1024"/>
      <c r="KTJ21" s="1024"/>
      <c r="KTK21" s="1024"/>
      <c r="KTL21" s="1024"/>
      <c r="KTM21" s="1024"/>
      <c r="KTN21" s="1024"/>
      <c r="KTO21" s="1024"/>
      <c r="KTP21" s="1024"/>
      <c r="KTQ21" s="1024"/>
      <c r="KTR21" s="1024"/>
      <c r="KTS21" s="1024"/>
      <c r="KTT21" s="1024"/>
      <c r="KTU21" s="1024"/>
      <c r="KTV21" s="1024"/>
      <c r="KTW21" s="1024"/>
      <c r="KTX21" s="1024"/>
      <c r="KTY21" s="1024"/>
      <c r="KTZ21" s="1024"/>
      <c r="KUA21" s="1024"/>
      <c r="KUB21" s="1024"/>
      <c r="KUC21" s="1024"/>
      <c r="KUD21" s="1024"/>
      <c r="KUE21" s="1024"/>
      <c r="KUF21" s="1024"/>
      <c r="KUG21" s="1024"/>
      <c r="KUH21" s="1024"/>
      <c r="KUI21" s="1024"/>
      <c r="KUJ21" s="1024"/>
      <c r="KUK21" s="1024"/>
      <c r="KUL21" s="1024"/>
      <c r="KUM21" s="1024"/>
      <c r="KUN21" s="1024"/>
      <c r="KUO21" s="1024"/>
      <c r="KUP21" s="1024"/>
      <c r="KUQ21" s="1024"/>
      <c r="KUR21" s="1024"/>
      <c r="KUS21" s="1024"/>
      <c r="KUT21" s="1024"/>
      <c r="KUU21" s="1024"/>
      <c r="KUV21" s="1024"/>
      <c r="KUW21" s="1024"/>
      <c r="KUX21" s="1024"/>
      <c r="KUY21" s="1024"/>
      <c r="KUZ21" s="1024"/>
      <c r="KVA21" s="1024"/>
      <c r="KVB21" s="1024"/>
      <c r="KVC21" s="1024"/>
      <c r="KVD21" s="1024"/>
      <c r="KVE21" s="1024"/>
      <c r="KVF21" s="1024"/>
      <c r="KVG21" s="1024"/>
      <c r="KVH21" s="1024"/>
      <c r="KVI21" s="1024"/>
      <c r="KVJ21" s="1024"/>
      <c r="KVK21" s="1024"/>
      <c r="KVL21" s="1024"/>
      <c r="KVM21" s="1024"/>
      <c r="KVN21" s="1024"/>
      <c r="KVO21" s="1024"/>
      <c r="KVP21" s="1024"/>
      <c r="KVQ21" s="1024"/>
      <c r="KVR21" s="1024"/>
      <c r="KVS21" s="1024"/>
      <c r="KVT21" s="1024"/>
      <c r="KVU21" s="1024"/>
      <c r="KVV21" s="1024"/>
      <c r="KVW21" s="1024"/>
      <c r="KVX21" s="1024"/>
      <c r="KVY21" s="1024"/>
      <c r="KVZ21" s="1024"/>
      <c r="KWA21" s="1024"/>
      <c r="KWB21" s="1024"/>
      <c r="KWC21" s="1024"/>
      <c r="KWD21" s="1024"/>
      <c r="KWE21" s="1024"/>
      <c r="KWF21" s="1024"/>
      <c r="KWG21" s="1024"/>
      <c r="KWH21" s="1024"/>
      <c r="KWI21" s="1024"/>
      <c r="KWJ21" s="1024"/>
      <c r="KWK21" s="1024"/>
      <c r="KWL21" s="1024"/>
      <c r="KWM21" s="1024"/>
      <c r="KWN21" s="1024"/>
      <c r="KWO21" s="1024"/>
      <c r="KWP21" s="1024"/>
      <c r="KWQ21" s="1024"/>
      <c r="KWR21" s="1024"/>
      <c r="KWS21" s="1024"/>
      <c r="KWT21" s="1024"/>
      <c r="KWU21" s="1024"/>
      <c r="KWV21" s="1024"/>
      <c r="KWW21" s="1024"/>
      <c r="KWX21" s="1024"/>
      <c r="KWY21" s="1024"/>
      <c r="KWZ21" s="1024"/>
      <c r="KXA21" s="1024"/>
      <c r="KXB21" s="1024"/>
      <c r="KXC21" s="1024"/>
      <c r="KXD21" s="1024"/>
      <c r="KXE21" s="1024"/>
      <c r="KXF21" s="1024"/>
      <c r="KXG21" s="1024"/>
      <c r="KXH21" s="1024"/>
      <c r="KXI21" s="1024"/>
      <c r="KXJ21" s="1024"/>
      <c r="KXK21" s="1024"/>
      <c r="KXL21" s="1024"/>
      <c r="KXM21" s="1024"/>
      <c r="KXN21" s="1024"/>
      <c r="KXO21" s="1024"/>
      <c r="KXP21" s="1024"/>
      <c r="KXQ21" s="1024"/>
      <c r="KXR21" s="1024"/>
      <c r="KXS21" s="1024"/>
      <c r="KXT21" s="1024"/>
      <c r="KXU21" s="1024"/>
      <c r="KXV21" s="1024"/>
      <c r="KXW21" s="1024"/>
      <c r="KXX21" s="1024"/>
      <c r="KXY21" s="1024"/>
      <c r="KXZ21" s="1024"/>
      <c r="KYA21" s="1024"/>
      <c r="KYB21" s="1024"/>
      <c r="KYC21" s="1024"/>
      <c r="KYD21" s="1024"/>
      <c r="KYE21" s="1024"/>
      <c r="KYF21" s="1024"/>
      <c r="KYG21" s="1024"/>
      <c r="KYH21" s="1024"/>
      <c r="KYI21" s="1024"/>
      <c r="KYJ21" s="1024"/>
      <c r="KYK21" s="1024"/>
      <c r="KYL21" s="1024"/>
      <c r="KYM21" s="1024"/>
      <c r="KYN21" s="1024"/>
      <c r="KYO21" s="1024"/>
      <c r="KYP21" s="1024"/>
      <c r="KYQ21" s="1024"/>
      <c r="KYR21" s="1024"/>
      <c r="KYS21" s="1024"/>
      <c r="KYT21" s="1024"/>
      <c r="KYU21" s="1024"/>
      <c r="KYV21" s="1024"/>
      <c r="KYW21" s="1024"/>
      <c r="KYX21" s="1024"/>
      <c r="KYY21" s="1024"/>
      <c r="KYZ21" s="1024"/>
      <c r="KZA21" s="1024"/>
      <c r="KZB21" s="1024"/>
      <c r="KZC21" s="1024"/>
      <c r="KZD21" s="1024"/>
      <c r="KZE21" s="1024"/>
      <c r="KZF21" s="1024"/>
      <c r="KZG21" s="1024"/>
      <c r="KZH21" s="1024"/>
      <c r="KZI21" s="1024"/>
      <c r="KZJ21" s="1024"/>
      <c r="KZK21" s="1024"/>
      <c r="KZL21" s="1024"/>
      <c r="KZM21" s="1024"/>
      <c r="KZN21" s="1024"/>
      <c r="KZO21" s="1024"/>
      <c r="KZP21" s="1024"/>
      <c r="KZQ21" s="1024"/>
      <c r="KZR21" s="1024"/>
      <c r="KZS21" s="1024"/>
      <c r="KZT21" s="1024"/>
      <c r="KZU21" s="1024"/>
      <c r="KZV21" s="1024"/>
      <c r="KZW21" s="1024"/>
      <c r="KZX21" s="1024"/>
      <c r="KZY21" s="1024"/>
      <c r="KZZ21" s="1024"/>
      <c r="LAA21" s="1024"/>
      <c r="LAB21" s="1024"/>
      <c r="LAC21" s="1024"/>
      <c r="LAD21" s="1024"/>
      <c r="LAE21" s="1024"/>
      <c r="LAF21" s="1024"/>
      <c r="LAG21" s="1024"/>
      <c r="LAH21" s="1024"/>
      <c r="LAI21" s="1024"/>
      <c r="LAJ21" s="1024"/>
      <c r="LAK21" s="1024"/>
      <c r="LAL21" s="1024"/>
      <c r="LAM21" s="1024"/>
      <c r="LAN21" s="1024"/>
      <c r="LAO21" s="1024"/>
      <c r="LAP21" s="1024"/>
      <c r="LAQ21" s="1024"/>
      <c r="LAR21" s="1024"/>
      <c r="LAS21" s="1024"/>
      <c r="LAT21" s="1024"/>
      <c r="LAU21" s="1024"/>
      <c r="LAV21" s="1024"/>
      <c r="LAW21" s="1024"/>
      <c r="LAX21" s="1024"/>
      <c r="LAY21" s="1024"/>
      <c r="LAZ21" s="1024"/>
      <c r="LBA21" s="1024"/>
      <c r="LBB21" s="1024"/>
      <c r="LBC21" s="1024"/>
      <c r="LBD21" s="1024"/>
      <c r="LBE21" s="1024"/>
      <c r="LBF21" s="1024"/>
      <c r="LBG21" s="1024"/>
      <c r="LBH21" s="1024"/>
      <c r="LBI21" s="1024"/>
      <c r="LBJ21" s="1024"/>
      <c r="LBK21" s="1024"/>
      <c r="LBL21" s="1024"/>
      <c r="LBM21" s="1024"/>
      <c r="LBN21" s="1024"/>
      <c r="LBO21" s="1024"/>
      <c r="LBP21" s="1024"/>
      <c r="LBQ21" s="1024"/>
      <c r="LBR21" s="1024"/>
      <c r="LBS21" s="1024"/>
      <c r="LBT21" s="1024"/>
      <c r="LBU21" s="1024"/>
      <c r="LBV21" s="1024"/>
      <c r="LBW21" s="1024"/>
      <c r="LBX21" s="1024"/>
      <c r="LBY21" s="1024"/>
      <c r="LBZ21" s="1024"/>
      <c r="LCA21" s="1024"/>
      <c r="LCB21" s="1024"/>
      <c r="LCC21" s="1024"/>
      <c r="LCD21" s="1024"/>
      <c r="LCE21" s="1024"/>
      <c r="LCF21" s="1024"/>
      <c r="LCG21" s="1024"/>
      <c r="LCH21" s="1024"/>
      <c r="LCI21" s="1024"/>
      <c r="LCJ21" s="1024"/>
      <c r="LCK21" s="1024"/>
      <c r="LCL21" s="1024"/>
      <c r="LCM21" s="1024"/>
      <c r="LCN21" s="1024"/>
      <c r="LCO21" s="1024"/>
      <c r="LCP21" s="1024"/>
      <c r="LCQ21" s="1024"/>
      <c r="LCR21" s="1024"/>
      <c r="LCS21" s="1024"/>
      <c r="LCT21" s="1024"/>
      <c r="LCU21" s="1024"/>
      <c r="LCV21" s="1024"/>
      <c r="LCW21" s="1024"/>
      <c r="LCX21" s="1024"/>
      <c r="LCY21" s="1024"/>
      <c r="LCZ21" s="1024"/>
      <c r="LDA21" s="1024"/>
      <c r="LDB21" s="1024"/>
      <c r="LDC21" s="1024"/>
      <c r="LDD21" s="1024"/>
      <c r="LDE21" s="1024"/>
      <c r="LDF21" s="1024"/>
      <c r="LDG21" s="1024"/>
      <c r="LDH21" s="1024"/>
      <c r="LDI21" s="1024"/>
      <c r="LDJ21" s="1024"/>
      <c r="LDK21" s="1024"/>
      <c r="LDL21" s="1024"/>
      <c r="LDM21" s="1024"/>
      <c r="LDN21" s="1024"/>
      <c r="LDO21" s="1024"/>
      <c r="LDP21" s="1024"/>
      <c r="LDQ21" s="1024"/>
      <c r="LDR21" s="1024"/>
      <c r="LDS21" s="1024"/>
      <c r="LDT21" s="1024"/>
      <c r="LDU21" s="1024"/>
      <c r="LDV21" s="1024"/>
      <c r="LDW21" s="1024"/>
      <c r="LDX21" s="1024"/>
      <c r="LDY21" s="1024"/>
      <c r="LDZ21" s="1024"/>
      <c r="LEA21" s="1024"/>
      <c r="LEB21" s="1024"/>
      <c r="LEC21" s="1024"/>
      <c r="LED21" s="1024"/>
      <c r="LEE21" s="1024"/>
      <c r="LEF21" s="1024"/>
      <c r="LEG21" s="1024"/>
      <c r="LEH21" s="1024"/>
      <c r="LEI21" s="1024"/>
      <c r="LEJ21" s="1024"/>
      <c r="LEK21" s="1024"/>
      <c r="LEL21" s="1024"/>
      <c r="LEM21" s="1024"/>
      <c r="LEN21" s="1024"/>
      <c r="LEO21" s="1024"/>
      <c r="LEP21" s="1024"/>
      <c r="LEQ21" s="1024"/>
      <c r="LER21" s="1024"/>
      <c r="LES21" s="1024"/>
      <c r="LET21" s="1024"/>
      <c r="LEU21" s="1024"/>
      <c r="LEV21" s="1024"/>
      <c r="LEW21" s="1024"/>
      <c r="LEX21" s="1024"/>
      <c r="LEY21" s="1024"/>
      <c r="LEZ21" s="1024"/>
      <c r="LFA21" s="1024"/>
      <c r="LFB21" s="1024"/>
      <c r="LFC21" s="1024"/>
      <c r="LFD21" s="1024"/>
      <c r="LFE21" s="1024"/>
      <c r="LFF21" s="1024"/>
      <c r="LFG21" s="1024"/>
      <c r="LFH21" s="1024"/>
      <c r="LFI21" s="1024"/>
      <c r="LFJ21" s="1024"/>
      <c r="LFK21" s="1024"/>
      <c r="LFL21" s="1024"/>
      <c r="LFM21" s="1024"/>
      <c r="LFN21" s="1024"/>
      <c r="LFO21" s="1024"/>
      <c r="LFP21" s="1024"/>
      <c r="LFQ21" s="1024"/>
      <c r="LFR21" s="1024"/>
      <c r="LFS21" s="1024"/>
      <c r="LFT21" s="1024"/>
      <c r="LFU21" s="1024"/>
      <c r="LFV21" s="1024"/>
      <c r="LFW21" s="1024"/>
      <c r="LFX21" s="1024"/>
      <c r="LFY21" s="1024"/>
      <c r="LFZ21" s="1024"/>
      <c r="LGA21" s="1024"/>
      <c r="LGB21" s="1024"/>
      <c r="LGC21" s="1024"/>
      <c r="LGD21" s="1024"/>
      <c r="LGE21" s="1024"/>
      <c r="LGF21" s="1024"/>
      <c r="LGG21" s="1024"/>
      <c r="LGH21" s="1024"/>
      <c r="LGI21" s="1024"/>
      <c r="LGJ21" s="1024"/>
      <c r="LGK21" s="1024"/>
      <c r="LGL21" s="1024"/>
      <c r="LGM21" s="1024"/>
      <c r="LGN21" s="1024"/>
      <c r="LGO21" s="1024"/>
      <c r="LGP21" s="1024"/>
      <c r="LGQ21" s="1024"/>
      <c r="LGR21" s="1024"/>
      <c r="LGS21" s="1024"/>
      <c r="LGT21" s="1024"/>
      <c r="LGU21" s="1024"/>
      <c r="LGV21" s="1024"/>
      <c r="LGW21" s="1024"/>
      <c r="LGX21" s="1024"/>
      <c r="LGY21" s="1024"/>
      <c r="LGZ21" s="1024"/>
      <c r="LHA21" s="1024"/>
      <c r="LHB21" s="1024"/>
      <c r="LHC21" s="1024"/>
      <c r="LHD21" s="1024"/>
      <c r="LHE21" s="1024"/>
      <c r="LHF21" s="1024"/>
      <c r="LHG21" s="1024"/>
      <c r="LHH21" s="1024"/>
      <c r="LHI21" s="1024"/>
      <c r="LHJ21" s="1024"/>
      <c r="LHK21" s="1024"/>
      <c r="LHL21" s="1024"/>
      <c r="LHM21" s="1024"/>
      <c r="LHN21" s="1024"/>
      <c r="LHO21" s="1024"/>
      <c r="LHP21" s="1024"/>
      <c r="LHQ21" s="1024"/>
      <c r="LHR21" s="1024"/>
      <c r="LHS21" s="1024"/>
      <c r="LHT21" s="1024"/>
      <c r="LHU21" s="1024"/>
      <c r="LHV21" s="1024"/>
      <c r="LHW21" s="1024"/>
      <c r="LHX21" s="1024"/>
      <c r="LHY21" s="1024"/>
      <c r="LHZ21" s="1024"/>
      <c r="LIA21" s="1024"/>
      <c r="LIB21" s="1024"/>
      <c r="LIC21" s="1024"/>
      <c r="LID21" s="1024"/>
      <c r="LIE21" s="1024"/>
      <c r="LIF21" s="1024"/>
      <c r="LIG21" s="1024"/>
      <c r="LIH21" s="1024"/>
      <c r="LII21" s="1024"/>
      <c r="LIJ21" s="1024"/>
      <c r="LIK21" s="1024"/>
      <c r="LIL21" s="1024"/>
      <c r="LIM21" s="1024"/>
      <c r="LIN21" s="1024"/>
      <c r="LIO21" s="1024"/>
      <c r="LIP21" s="1024"/>
      <c r="LIQ21" s="1024"/>
      <c r="LIR21" s="1024"/>
      <c r="LIS21" s="1024"/>
      <c r="LIT21" s="1024"/>
      <c r="LIU21" s="1024"/>
      <c r="LIV21" s="1024"/>
      <c r="LIW21" s="1024"/>
      <c r="LIX21" s="1024"/>
      <c r="LIY21" s="1024"/>
      <c r="LIZ21" s="1024"/>
      <c r="LJA21" s="1024"/>
      <c r="LJB21" s="1024"/>
      <c r="LJC21" s="1024"/>
      <c r="LJD21" s="1024"/>
      <c r="LJE21" s="1024"/>
      <c r="LJF21" s="1024"/>
      <c r="LJG21" s="1024"/>
      <c r="LJH21" s="1024"/>
      <c r="LJI21" s="1024"/>
      <c r="LJJ21" s="1024"/>
      <c r="LJK21" s="1024"/>
      <c r="LJL21" s="1024"/>
      <c r="LJM21" s="1024"/>
      <c r="LJN21" s="1024"/>
      <c r="LJO21" s="1024"/>
      <c r="LJP21" s="1024"/>
      <c r="LJQ21" s="1024"/>
      <c r="LJR21" s="1024"/>
      <c r="LJS21" s="1024"/>
      <c r="LJT21" s="1024"/>
      <c r="LJU21" s="1024"/>
      <c r="LJV21" s="1024"/>
      <c r="LJW21" s="1024"/>
      <c r="LJX21" s="1024"/>
      <c r="LJY21" s="1024"/>
      <c r="LJZ21" s="1024"/>
      <c r="LKA21" s="1024"/>
      <c r="LKB21" s="1024"/>
      <c r="LKC21" s="1024"/>
      <c r="LKD21" s="1024"/>
      <c r="LKE21" s="1024"/>
      <c r="LKF21" s="1024"/>
      <c r="LKG21" s="1024"/>
      <c r="LKH21" s="1024"/>
      <c r="LKI21" s="1024"/>
      <c r="LKJ21" s="1024"/>
      <c r="LKK21" s="1024"/>
      <c r="LKL21" s="1024"/>
      <c r="LKM21" s="1024"/>
      <c r="LKN21" s="1024"/>
      <c r="LKO21" s="1024"/>
      <c r="LKP21" s="1024"/>
      <c r="LKQ21" s="1024"/>
      <c r="LKR21" s="1024"/>
      <c r="LKS21" s="1024"/>
      <c r="LKT21" s="1024"/>
      <c r="LKU21" s="1024"/>
      <c r="LKV21" s="1024"/>
      <c r="LKW21" s="1024"/>
      <c r="LKX21" s="1024"/>
      <c r="LKY21" s="1024"/>
      <c r="LKZ21" s="1024"/>
      <c r="LLA21" s="1024"/>
      <c r="LLB21" s="1024"/>
      <c r="LLC21" s="1024"/>
      <c r="LLD21" s="1024"/>
      <c r="LLE21" s="1024"/>
      <c r="LLF21" s="1024"/>
      <c r="LLG21" s="1024"/>
      <c r="LLH21" s="1024"/>
      <c r="LLI21" s="1024"/>
      <c r="LLJ21" s="1024"/>
      <c r="LLK21" s="1024"/>
      <c r="LLL21" s="1024"/>
      <c r="LLM21" s="1024"/>
      <c r="LLN21" s="1024"/>
      <c r="LLO21" s="1024"/>
      <c r="LLP21" s="1024"/>
      <c r="LLQ21" s="1024"/>
      <c r="LLR21" s="1024"/>
      <c r="LLS21" s="1024"/>
      <c r="LLT21" s="1024"/>
      <c r="LLU21" s="1024"/>
      <c r="LLV21" s="1024"/>
      <c r="LLW21" s="1024"/>
      <c r="LLX21" s="1024"/>
      <c r="LLY21" s="1024"/>
      <c r="LLZ21" s="1024"/>
      <c r="LMA21" s="1024"/>
      <c r="LMB21" s="1024"/>
      <c r="LMC21" s="1024"/>
      <c r="LMD21" s="1024"/>
      <c r="LME21" s="1024"/>
      <c r="LMF21" s="1024"/>
      <c r="LMG21" s="1024"/>
      <c r="LMH21" s="1024"/>
      <c r="LMI21" s="1024"/>
      <c r="LMJ21" s="1024"/>
      <c r="LMK21" s="1024"/>
      <c r="LML21" s="1024"/>
      <c r="LMM21" s="1024"/>
      <c r="LMN21" s="1024"/>
      <c r="LMO21" s="1024"/>
      <c r="LMP21" s="1024"/>
      <c r="LMQ21" s="1024"/>
      <c r="LMR21" s="1024"/>
      <c r="LMS21" s="1024"/>
      <c r="LMT21" s="1024"/>
      <c r="LMU21" s="1024"/>
      <c r="LMV21" s="1024"/>
      <c r="LMW21" s="1024"/>
      <c r="LMX21" s="1024"/>
      <c r="LMY21" s="1024"/>
      <c r="LMZ21" s="1024"/>
      <c r="LNA21" s="1024"/>
      <c r="LNB21" s="1024"/>
      <c r="LNC21" s="1024"/>
      <c r="LND21" s="1024"/>
      <c r="LNE21" s="1024"/>
      <c r="LNF21" s="1024"/>
      <c r="LNG21" s="1024"/>
      <c r="LNH21" s="1024"/>
      <c r="LNI21" s="1024"/>
      <c r="LNJ21" s="1024"/>
      <c r="LNK21" s="1024"/>
      <c r="LNL21" s="1024"/>
      <c r="LNM21" s="1024"/>
      <c r="LNN21" s="1024"/>
      <c r="LNO21" s="1024"/>
      <c r="LNP21" s="1024"/>
      <c r="LNQ21" s="1024"/>
      <c r="LNR21" s="1024"/>
      <c r="LNS21" s="1024"/>
      <c r="LNT21" s="1024"/>
      <c r="LNU21" s="1024"/>
      <c r="LNV21" s="1024"/>
      <c r="LNW21" s="1024"/>
      <c r="LNX21" s="1024"/>
      <c r="LNY21" s="1024"/>
      <c r="LNZ21" s="1024"/>
      <c r="LOA21" s="1024"/>
      <c r="LOB21" s="1024"/>
      <c r="LOC21" s="1024"/>
      <c r="LOD21" s="1024"/>
      <c r="LOE21" s="1024"/>
      <c r="LOF21" s="1024"/>
      <c r="LOG21" s="1024"/>
      <c r="LOH21" s="1024"/>
      <c r="LOI21" s="1024"/>
      <c r="LOJ21" s="1024"/>
      <c r="LOK21" s="1024"/>
      <c r="LOL21" s="1024"/>
      <c r="LOM21" s="1024"/>
      <c r="LON21" s="1024"/>
      <c r="LOO21" s="1024"/>
      <c r="LOP21" s="1024"/>
      <c r="LOQ21" s="1024"/>
      <c r="LOR21" s="1024"/>
      <c r="LOS21" s="1024"/>
      <c r="LOT21" s="1024"/>
      <c r="LOU21" s="1024"/>
      <c r="LOV21" s="1024"/>
      <c r="LOW21" s="1024"/>
      <c r="LOX21" s="1024"/>
      <c r="LOY21" s="1024"/>
      <c r="LOZ21" s="1024"/>
      <c r="LPA21" s="1024"/>
      <c r="LPB21" s="1024"/>
      <c r="LPC21" s="1024"/>
      <c r="LPD21" s="1024"/>
      <c r="LPE21" s="1024"/>
      <c r="LPF21" s="1024"/>
      <c r="LPG21" s="1024"/>
      <c r="LPH21" s="1024"/>
      <c r="LPI21" s="1024"/>
      <c r="LPJ21" s="1024"/>
      <c r="LPK21" s="1024"/>
      <c r="LPL21" s="1024"/>
      <c r="LPM21" s="1024"/>
      <c r="LPN21" s="1024"/>
      <c r="LPO21" s="1024"/>
      <c r="LPP21" s="1024"/>
      <c r="LPQ21" s="1024"/>
      <c r="LPR21" s="1024"/>
      <c r="LPS21" s="1024"/>
      <c r="LPT21" s="1024"/>
      <c r="LPU21" s="1024"/>
      <c r="LPV21" s="1024"/>
      <c r="LPW21" s="1024"/>
      <c r="LPX21" s="1024"/>
      <c r="LPY21" s="1024"/>
      <c r="LPZ21" s="1024"/>
      <c r="LQA21" s="1024"/>
      <c r="LQB21" s="1024"/>
      <c r="LQC21" s="1024"/>
      <c r="LQD21" s="1024"/>
      <c r="LQE21" s="1024"/>
      <c r="LQF21" s="1024"/>
      <c r="LQG21" s="1024"/>
      <c r="LQH21" s="1024"/>
      <c r="LQI21" s="1024"/>
      <c r="LQJ21" s="1024"/>
      <c r="LQK21" s="1024"/>
      <c r="LQL21" s="1024"/>
      <c r="LQM21" s="1024"/>
      <c r="LQN21" s="1024"/>
      <c r="LQO21" s="1024"/>
      <c r="LQP21" s="1024"/>
      <c r="LQQ21" s="1024"/>
      <c r="LQR21" s="1024"/>
      <c r="LQS21" s="1024"/>
      <c r="LQT21" s="1024"/>
      <c r="LQU21" s="1024"/>
      <c r="LQV21" s="1024"/>
      <c r="LQW21" s="1024"/>
      <c r="LQX21" s="1024"/>
      <c r="LQY21" s="1024"/>
      <c r="LQZ21" s="1024"/>
      <c r="LRA21" s="1024"/>
      <c r="LRB21" s="1024"/>
      <c r="LRC21" s="1024"/>
      <c r="LRD21" s="1024"/>
      <c r="LRE21" s="1024"/>
      <c r="LRF21" s="1024"/>
      <c r="LRG21" s="1024"/>
      <c r="LRH21" s="1024"/>
      <c r="LRI21" s="1024"/>
      <c r="LRJ21" s="1024"/>
      <c r="LRK21" s="1024"/>
      <c r="LRL21" s="1024"/>
      <c r="LRM21" s="1024"/>
      <c r="LRN21" s="1024"/>
      <c r="LRO21" s="1024"/>
      <c r="LRP21" s="1024"/>
      <c r="LRQ21" s="1024"/>
      <c r="LRR21" s="1024"/>
      <c r="LRS21" s="1024"/>
      <c r="LRT21" s="1024"/>
      <c r="LRU21" s="1024"/>
      <c r="LRV21" s="1024"/>
      <c r="LRW21" s="1024"/>
      <c r="LRX21" s="1024"/>
      <c r="LRY21" s="1024"/>
      <c r="LRZ21" s="1024"/>
      <c r="LSA21" s="1024"/>
      <c r="LSB21" s="1024"/>
      <c r="LSC21" s="1024"/>
      <c r="LSD21" s="1024"/>
      <c r="LSE21" s="1024"/>
      <c r="LSF21" s="1024"/>
      <c r="LSG21" s="1024"/>
      <c r="LSH21" s="1024"/>
      <c r="LSI21" s="1024"/>
      <c r="LSJ21" s="1024"/>
      <c r="LSK21" s="1024"/>
      <c r="LSL21" s="1024"/>
      <c r="LSM21" s="1024"/>
      <c r="LSN21" s="1024"/>
      <c r="LSO21" s="1024"/>
      <c r="LSP21" s="1024"/>
      <c r="LSQ21" s="1024"/>
      <c r="LSR21" s="1024"/>
      <c r="LSS21" s="1024"/>
      <c r="LST21" s="1024"/>
      <c r="LSU21" s="1024"/>
      <c r="LSV21" s="1024"/>
      <c r="LSW21" s="1024"/>
      <c r="LSX21" s="1024"/>
      <c r="LSY21" s="1024"/>
      <c r="LSZ21" s="1024"/>
      <c r="LTA21" s="1024"/>
      <c r="LTB21" s="1024"/>
      <c r="LTC21" s="1024"/>
      <c r="LTD21" s="1024"/>
      <c r="LTE21" s="1024"/>
      <c r="LTF21" s="1024"/>
      <c r="LTG21" s="1024"/>
      <c r="LTH21" s="1024"/>
      <c r="LTI21" s="1024"/>
      <c r="LTJ21" s="1024"/>
      <c r="LTK21" s="1024"/>
      <c r="LTL21" s="1024"/>
      <c r="LTM21" s="1024"/>
      <c r="LTN21" s="1024"/>
      <c r="LTO21" s="1024"/>
      <c r="LTP21" s="1024"/>
      <c r="LTQ21" s="1024"/>
      <c r="LTR21" s="1024"/>
      <c r="LTS21" s="1024"/>
      <c r="LTT21" s="1024"/>
      <c r="LTU21" s="1024"/>
      <c r="LTV21" s="1024"/>
      <c r="LTW21" s="1024"/>
      <c r="LTX21" s="1024"/>
      <c r="LTY21" s="1024"/>
      <c r="LTZ21" s="1024"/>
      <c r="LUA21" s="1024"/>
      <c r="LUB21" s="1024"/>
      <c r="LUC21" s="1024"/>
      <c r="LUD21" s="1024"/>
      <c r="LUE21" s="1024"/>
      <c r="LUF21" s="1024"/>
      <c r="LUG21" s="1024"/>
      <c r="LUH21" s="1024"/>
      <c r="LUI21" s="1024"/>
      <c r="LUJ21" s="1024"/>
      <c r="LUK21" s="1024"/>
      <c r="LUL21" s="1024"/>
      <c r="LUM21" s="1024"/>
      <c r="LUN21" s="1024"/>
      <c r="LUO21" s="1024"/>
      <c r="LUP21" s="1024"/>
      <c r="LUQ21" s="1024"/>
      <c r="LUR21" s="1024"/>
      <c r="LUS21" s="1024"/>
      <c r="LUT21" s="1024"/>
      <c r="LUU21" s="1024"/>
      <c r="LUV21" s="1024"/>
      <c r="LUW21" s="1024"/>
      <c r="LUX21" s="1024"/>
      <c r="LUY21" s="1024"/>
      <c r="LUZ21" s="1024"/>
      <c r="LVA21" s="1024"/>
      <c r="LVB21" s="1024"/>
      <c r="LVC21" s="1024"/>
      <c r="LVD21" s="1024"/>
      <c r="LVE21" s="1024"/>
      <c r="LVF21" s="1024"/>
      <c r="LVG21" s="1024"/>
      <c r="LVH21" s="1024"/>
      <c r="LVI21" s="1024"/>
      <c r="LVJ21" s="1024"/>
      <c r="LVK21" s="1024"/>
      <c r="LVL21" s="1024"/>
      <c r="LVM21" s="1024"/>
      <c r="LVN21" s="1024"/>
      <c r="LVO21" s="1024"/>
      <c r="LVP21" s="1024"/>
      <c r="LVQ21" s="1024"/>
      <c r="LVR21" s="1024"/>
      <c r="LVS21" s="1024"/>
      <c r="LVT21" s="1024"/>
      <c r="LVU21" s="1024"/>
      <c r="LVV21" s="1024"/>
      <c r="LVW21" s="1024"/>
      <c r="LVX21" s="1024"/>
      <c r="LVY21" s="1024"/>
      <c r="LVZ21" s="1024"/>
      <c r="LWA21" s="1024"/>
      <c r="LWB21" s="1024"/>
      <c r="LWC21" s="1024"/>
      <c r="LWD21" s="1024"/>
      <c r="LWE21" s="1024"/>
      <c r="LWF21" s="1024"/>
      <c r="LWG21" s="1024"/>
      <c r="LWH21" s="1024"/>
      <c r="LWI21" s="1024"/>
      <c r="LWJ21" s="1024"/>
      <c r="LWK21" s="1024"/>
      <c r="LWL21" s="1024"/>
      <c r="LWM21" s="1024"/>
      <c r="LWN21" s="1024"/>
      <c r="LWO21" s="1024"/>
      <c r="LWP21" s="1024"/>
      <c r="LWQ21" s="1024"/>
      <c r="LWR21" s="1024"/>
      <c r="LWS21" s="1024"/>
      <c r="LWT21" s="1024"/>
      <c r="LWU21" s="1024"/>
      <c r="LWV21" s="1024"/>
      <c r="LWW21" s="1024"/>
      <c r="LWX21" s="1024"/>
      <c r="LWY21" s="1024"/>
      <c r="LWZ21" s="1024"/>
      <c r="LXA21" s="1024"/>
      <c r="LXB21" s="1024"/>
      <c r="LXC21" s="1024"/>
      <c r="LXD21" s="1024"/>
      <c r="LXE21" s="1024"/>
      <c r="LXF21" s="1024"/>
      <c r="LXG21" s="1024"/>
      <c r="LXH21" s="1024"/>
      <c r="LXI21" s="1024"/>
      <c r="LXJ21" s="1024"/>
      <c r="LXK21" s="1024"/>
      <c r="LXL21" s="1024"/>
      <c r="LXM21" s="1024"/>
      <c r="LXN21" s="1024"/>
      <c r="LXO21" s="1024"/>
      <c r="LXP21" s="1024"/>
      <c r="LXQ21" s="1024"/>
      <c r="LXR21" s="1024"/>
      <c r="LXS21" s="1024"/>
      <c r="LXT21" s="1024"/>
      <c r="LXU21" s="1024"/>
      <c r="LXV21" s="1024"/>
      <c r="LXW21" s="1024"/>
      <c r="LXX21" s="1024"/>
      <c r="LXY21" s="1024"/>
      <c r="LXZ21" s="1024"/>
      <c r="LYA21" s="1024"/>
      <c r="LYB21" s="1024"/>
      <c r="LYC21" s="1024"/>
      <c r="LYD21" s="1024"/>
      <c r="LYE21" s="1024"/>
      <c r="LYF21" s="1024"/>
      <c r="LYG21" s="1024"/>
      <c r="LYH21" s="1024"/>
      <c r="LYI21" s="1024"/>
      <c r="LYJ21" s="1024"/>
      <c r="LYK21" s="1024"/>
      <c r="LYL21" s="1024"/>
      <c r="LYM21" s="1024"/>
      <c r="LYN21" s="1024"/>
      <c r="LYO21" s="1024"/>
      <c r="LYP21" s="1024"/>
      <c r="LYQ21" s="1024"/>
      <c r="LYR21" s="1024"/>
      <c r="LYS21" s="1024"/>
      <c r="LYT21" s="1024"/>
      <c r="LYU21" s="1024"/>
      <c r="LYV21" s="1024"/>
      <c r="LYW21" s="1024"/>
      <c r="LYX21" s="1024"/>
      <c r="LYY21" s="1024"/>
      <c r="LYZ21" s="1024"/>
      <c r="LZA21" s="1024"/>
      <c r="LZB21" s="1024"/>
      <c r="LZC21" s="1024"/>
      <c r="LZD21" s="1024"/>
      <c r="LZE21" s="1024"/>
      <c r="LZF21" s="1024"/>
      <c r="LZG21" s="1024"/>
      <c r="LZH21" s="1024"/>
      <c r="LZI21" s="1024"/>
      <c r="LZJ21" s="1024"/>
      <c r="LZK21" s="1024"/>
      <c r="LZL21" s="1024"/>
      <c r="LZM21" s="1024"/>
      <c r="LZN21" s="1024"/>
      <c r="LZO21" s="1024"/>
      <c r="LZP21" s="1024"/>
      <c r="LZQ21" s="1024"/>
      <c r="LZR21" s="1024"/>
      <c r="LZS21" s="1024"/>
      <c r="LZT21" s="1024"/>
      <c r="LZU21" s="1024"/>
      <c r="LZV21" s="1024"/>
      <c r="LZW21" s="1024"/>
      <c r="LZX21" s="1024"/>
      <c r="LZY21" s="1024"/>
      <c r="LZZ21" s="1024"/>
      <c r="MAA21" s="1024"/>
      <c r="MAB21" s="1024"/>
      <c r="MAC21" s="1024"/>
      <c r="MAD21" s="1024"/>
      <c r="MAE21" s="1024"/>
      <c r="MAF21" s="1024"/>
      <c r="MAG21" s="1024"/>
      <c r="MAH21" s="1024"/>
      <c r="MAI21" s="1024"/>
      <c r="MAJ21" s="1024"/>
      <c r="MAK21" s="1024"/>
      <c r="MAL21" s="1024"/>
      <c r="MAM21" s="1024"/>
      <c r="MAN21" s="1024"/>
      <c r="MAO21" s="1024"/>
      <c r="MAP21" s="1024"/>
      <c r="MAQ21" s="1024"/>
      <c r="MAR21" s="1024"/>
      <c r="MAS21" s="1024"/>
      <c r="MAT21" s="1024"/>
      <c r="MAU21" s="1024"/>
      <c r="MAV21" s="1024"/>
      <c r="MAW21" s="1024"/>
      <c r="MAX21" s="1024"/>
      <c r="MAY21" s="1024"/>
      <c r="MAZ21" s="1024"/>
      <c r="MBA21" s="1024"/>
      <c r="MBB21" s="1024"/>
      <c r="MBC21" s="1024"/>
      <c r="MBD21" s="1024"/>
      <c r="MBE21" s="1024"/>
      <c r="MBF21" s="1024"/>
      <c r="MBG21" s="1024"/>
      <c r="MBH21" s="1024"/>
      <c r="MBI21" s="1024"/>
      <c r="MBJ21" s="1024"/>
      <c r="MBK21" s="1024"/>
      <c r="MBL21" s="1024"/>
      <c r="MBM21" s="1024"/>
      <c r="MBN21" s="1024"/>
      <c r="MBO21" s="1024"/>
      <c r="MBP21" s="1024"/>
      <c r="MBQ21" s="1024"/>
      <c r="MBR21" s="1024"/>
      <c r="MBS21" s="1024"/>
      <c r="MBT21" s="1024"/>
      <c r="MBU21" s="1024"/>
      <c r="MBV21" s="1024"/>
      <c r="MBW21" s="1024"/>
      <c r="MBX21" s="1024"/>
      <c r="MBY21" s="1024"/>
      <c r="MBZ21" s="1024"/>
      <c r="MCA21" s="1024"/>
      <c r="MCB21" s="1024"/>
      <c r="MCC21" s="1024"/>
      <c r="MCD21" s="1024"/>
      <c r="MCE21" s="1024"/>
      <c r="MCF21" s="1024"/>
      <c r="MCG21" s="1024"/>
      <c r="MCH21" s="1024"/>
      <c r="MCI21" s="1024"/>
      <c r="MCJ21" s="1024"/>
      <c r="MCK21" s="1024"/>
      <c r="MCL21" s="1024"/>
      <c r="MCM21" s="1024"/>
      <c r="MCN21" s="1024"/>
      <c r="MCO21" s="1024"/>
      <c r="MCP21" s="1024"/>
      <c r="MCQ21" s="1024"/>
      <c r="MCR21" s="1024"/>
      <c r="MCS21" s="1024"/>
      <c r="MCT21" s="1024"/>
      <c r="MCU21" s="1024"/>
      <c r="MCV21" s="1024"/>
      <c r="MCW21" s="1024"/>
      <c r="MCX21" s="1024"/>
      <c r="MCY21" s="1024"/>
      <c r="MCZ21" s="1024"/>
      <c r="MDA21" s="1024"/>
      <c r="MDB21" s="1024"/>
      <c r="MDC21" s="1024"/>
      <c r="MDD21" s="1024"/>
      <c r="MDE21" s="1024"/>
      <c r="MDF21" s="1024"/>
      <c r="MDG21" s="1024"/>
      <c r="MDH21" s="1024"/>
      <c r="MDI21" s="1024"/>
      <c r="MDJ21" s="1024"/>
      <c r="MDK21" s="1024"/>
      <c r="MDL21" s="1024"/>
      <c r="MDM21" s="1024"/>
      <c r="MDN21" s="1024"/>
      <c r="MDO21" s="1024"/>
      <c r="MDP21" s="1024"/>
      <c r="MDQ21" s="1024"/>
      <c r="MDR21" s="1024"/>
      <c r="MDS21" s="1024"/>
      <c r="MDT21" s="1024"/>
      <c r="MDU21" s="1024"/>
      <c r="MDV21" s="1024"/>
      <c r="MDW21" s="1024"/>
      <c r="MDX21" s="1024"/>
      <c r="MDY21" s="1024"/>
      <c r="MDZ21" s="1024"/>
      <c r="MEA21" s="1024"/>
      <c r="MEB21" s="1024"/>
      <c r="MEC21" s="1024"/>
      <c r="MED21" s="1024"/>
      <c r="MEE21" s="1024"/>
      <c r="MEF21" s="1024"/>
      <c r="MEG21" s="1024"/>
      <c r="MEH21" s="1024"/>
      <c r="MEI21" s="1024"/>
      <c r="MEJ21" s="1024"/>
      <c r="MEK21" s="1024"/>
      <c r="MEL21" s="1024"/>
      <c r="MEM21" s="1024"/>
      <c r="MEN21" s="1024"/>
      <c r="MEO21" s="1024"/>
      <c r="MEP21" s="1024"/>
      <c r="MEQ21" s="1024"/>
      <c r="MER21" s="1024"/>
      <c r="MES21" s="1024"/>
      <c r="MET21" s="1024"/>
      <c r="MEU21" s="1024"/>
      <c r="MEV21" s="1024"/>
      <c r="MEW21" s="1024"/>
      <c r="MEX21" s="1024"/>
      <c r="MEY21" s="1024"/>
      <c r="MEZ21" s="1024"/>
      <c r="MFA21" s="1024"/>
      <c r="MFB21" s="1024"/>
      <c r="MFC21" s="1024"/>
      <c r="MFD21" s="1024"/>
      <c r="MFE21" s="1024"/>
      <c r="MFF21" s="1024"/>
      <c r="MFG21" s="1024"/>
      <c r="MFH21" s="1024"/>
      <c r="MFI21" s="1024"/>
      <c r="MFJ21" s="1024"/>
      <c r="MFK21" s="1024"/>
      <c r="MFL21" s="1024"/>
      <c r="MFM21" s="1024"/>
      <c r="MFN21" s="1024"/>
      <c r="MFO21" s="1024"/>
      <c r="MFP21" s="1024"/>
      <c r="MFQ21" s="1024"/>
      <c r="MFR21" s="1024"/>
      <c r="MFS21" s="1024"/>
      <c r="MFT21" s="1024"/>
      <c r="MFU21" s="1024"/>
      <c r="MFV21" s="1024"/>
      <c r="MFW21" s="1024"/>
      <c r="MFX21" s="1024"/>
      <c r="MFY21" s="1024"/>
      <c r="MFZ21" s="1024"/>
      <c r="MGA21" s="1024"/>
      <c r="MGB21" s="1024"/>
      <c r="MGC21" s="1024"/>
      <c r="MGD21" s="1024"/>
      <c r="MGE21" s="1024"/>
      <c r="MGF21" s="1024"/>
      <c r="MGG21" s="1024"/>
      <c r="MGH21" s="1024"/>
      <c r="MGI21" s="1024"/>
      <c r="MGJ21" s="1024"/>
      <c r="MGK21" s="1024"/>
      <c r="MGL21" s="1024"/>
      <c r="MGM21" s="1024"/>
      <c r="MGN21" s="1024"/>
      <c r="MGO21" s="1024"/>
      <c r="MGP21" s="1024"/>
      <c r="MGQ21" s="1024"/>
      <c r="MGR21" s="1024"/>
      <c r="MGS21" s="1024"/>
      <c r="MGT21" s="1024"/>
      <c r="MGU21" s="1024"/>
      <c r="MGV21" s="1024"/>
      <c r="MGW21" s="1024"/>
      <c r="MGX21" s="1024"/>
      <c r="MGY21" s="1024"/>
      <c r="MGZ21" s="1024"/>
      <c r="MHA21" s="1024"/>
      <c r="MHB21" s="1024"/>
      <c r="MHC21" s="1024"/>
      <c r="MHD21" s="1024"/>
      <c r="MHE21" s="1024"/>
      <c r="MHF21" s="1024"/>
      <c r="MHG21" s="1024"/>
      <c r="MHH21" s="1024"/>
      <c r="MHI21" s="1024"/>
      <c r="MHJ21" s="1024"/>
      <c r="MHK21" s="1024"/>
      <c r="MHL21" s="1024"/>
      <c r="MHM21" s="1024"/>
      <c r="MHN21" s="1024"/>
      <c r="MHO21" s="1024"/>
      <c r="MHP21" s="1024"/>
      <c r="MHQ21" s="1024"/>
      <c r="MHR21" s="1024"/>
      <c r="MHS21" s="1024"/>
      <c r="MHT21" s="1024"/>
      <c r="MHU21" s="1024"/>
      <c r="MHV21" s="1024"/>
      <c r="MHW21" s="1024"/>
      <c r="MHX21" s="1024"/>
      <c r="MHY21" s="1024"/>
      <c r="MHZ21" s="1024"/>
      <c r="MIA21" s="1024"/>
      <c r="MIB21" s="1024"/>
      <c r="MIC21" s="1024"/>
      <c r="MID21" s="1024"/>
      <c r="MIE21" s="1024"/>
      <c r="MIF21" s="1024"/>
      <c r="MIG21" s="1024"/>
      <c r="MIH21" s="1024"/>
      <c r="MII21" s="1024"/>
      <c r="MIJ21" s="1024"/>
      <c r="MIK21" s="1024"/>
      <c r="MIL21" s="1024"/>
      <c r="MIM21" s="1024"/>
      <c r="MIN21" s="1024"/>
      <c r="MIO21" s="1024"/>
      <c r="MIP21" s="1024"/>
      <c r="MIQ21" s="1024"/>
      <c r="MIR21" s="1024"/>
      <c r="MIS21" s="1024"/>
      <c r="MIT21" s="1024"/>
      <c r="MIU21" s="1024"/>
      <c r="MIV21" s="1024"/>
      <c r="MIW21" s="1024"/>
      <c r="MIX21" s="1024"/>
      <c r="MIY21" s="1024"/>
      <c r="MIZ21" s="1024"/>
      <c r="MJA21" s="1024"/>
      <c r="MJB21" s="1024"/>
      <c r="MJC21" s="1024"/>
      <c r="MJD21" s="1024"/>
      <c r="MJE21" s="1024"/>
      <c r="MJF21" s="1024"/>
      <c r="MJG21" s="1024"/>
      <c r="MJH21" s="1024"/>
      <c r="MJI21" s="1024"/>
      <c r="MJJ21" s="1024"/>
      <c r="MJK21" s="1024"/>
      <c r="MJL21" s="1024"/>
      <c r="MJM21" s="1024"/>
      <c r="MJN21" s="1024"/>
      <c r="MJO21" s="1024"/>
      <c r="MJP21" s="1024"/>
      <c r="MJQ21" s="1024"/>
      <c r="MJR21" s="1024"/>
      <c r="MJS21" s="1024"/>
      <c r="MJT21" s="1024"/>
      <c r="MJU21" s="1024"/>
      <c r="MJV21" s="1024"/>
      <c r="MJW21" s="1024"/>
      <c r="MJX21" s="1024"/>
      <c r="MJY21" s="1024"/>
      <c r="MJZ21" s="1024"/>
      <c r="MKA21" s="1024"/>
      <c r="MKB21" s="1024"/>
      <c r="MKC21" s="1024"/>
      <c r="MKD21" s="1024"/>
      <c r="MKE21" s="1024"/>
      <c r="MKF21" s="1024"/>
      <c r="MKG21" s="1024"/>
      <c r="MKH21" s="1024"/>
      <c r="MKI21" s="1024"/>
      <c r="MKJ21" s="1024"/>
      <c r="MKK21" s="1024"/>
      <c r="MKL21" s="1024"/>
      <c r="MKM21" s="1024"/>
      <c r="MKN21" s="1024"/>
      <c r="MKO21" s="1024"/>
      <c r="MKP21" s="1024"/>
      <c r="MKQ21" s="1024"/>
      <c r="MKR21" s="1024"/>
      <c r="MKS21" s="1024"/>
      <c r="MKT21" s="1024"/>
      <c r="MKU21" s="1024"/>
      <c r="MKV21" s="1024"/>
      <c r="MKW21" s="1024"/>
      <c r="MKX21" s="1024"/>
      <c r="MKY21" s="1024"/>
      <c r="MKZ21" s="1024"/>
      <c r="MLA21" s="1024"/>
      <c r="MLB21" s="1024"/>
      <c r="MLC21" s="1024"/>
      <c r="MLD21" s="1024"/>
      <c r="MLE21" s="1024"/>
      <c r="MLF21" s="1024"/>
      <c r="MLG21" s="1024"/>
      <c r="MLH21" s="1024"/>
      <c r="MLI21" s="1024"/>
      <c r="MLJ21" s="1024"/>
      <c r="MLK21" s="1024"/>
      <c r="MLL21" s="1024"/>
      <c r="MLM21" s="1024"/>
      <c r="MLN21" s="1024"/>
      <c r="MLO21" s="1024"/>
      <c r="MLP21" s="1024"/>
      <c r="MLQ21" s="1024"/>
      <c r="MLR21" s="1024"/>
      <c r="MLS21" s="1024"/>
      <c r="MLT21" s="1024"/>
      <c r="MLU21" s="1024"/>
      <c r="MLV21" s="1024"/>
      <c r="MLW21" s="1024"/>
      <c r="MLX21" s="1024"/>
      <c r="MLY21" s="1024"/>
      <c r="MLZ21" s="1024"/>
      <c r="MMA21" s="1024"/>
      <c r="MMB21" s="1024"/>
      <c r="MMC21" s="1024"/>
      <c r="MMD21" s="1024"/>
      <c r="MME21" s="1024"/>
      <c r="MMF21" s="1024"/>
      <c r="MMG21" s="1024"/>
      <c r="MMH21" s="1024"/>
      <c r="MMI21" s="1024"/>
      <c r="MMJ21" s="1024"/>
      <c r="MMK21" s="1024"/>
      <c r="MML21" s="1024"/>
      <c r="MMM21" s="1024"/>
      <c r="MMN21" s="1024"/>
      <c r="MMO21" s="1024"/>
      <c r="MMP21" s="1024"/>
      <c r="MMQ21" s="1024"/>
      <c r="MMR21" s="1024"/>
      <c r="MMS21" s="1024"/>
      <c r="MMT21" s="1024"/>
      <c r="MMU21" s="1024"/>
      <c r="MMV21" s="1024"/>
      <c r="MMW21" s="1024"/>
      <c r="MMX21" s="1024"/>
      <c r="MMY21" s="1024"/>
      <c r="MMZ21" s="1024"/>
      <c r="MNA21" s="1024"/>
      <c r="MNB21" s="1024"/>
      <c r="MNC21" s="1024"/>
      <c r="MND21" s="1024"/>
      <c r="MNE21" s="1024"/>
      <c r="MNF21" s="1024"/>
      <c r="MNG21" s="1024"/>
      <c r="MNH21" s="1024"/>
      <c r="MNI21" s="1024"/>
      <c r="MNJ21" s="1024"/>
      <c r="MNK21" s="1024"/>
      <c r="MNL21" s="1024"/>
      <c r="MNM21" s="1024"/>
      <c r="MNN21" s="1024"/>
      <c r="MNO21" s="1024"/>
      <c r="MNP21" s="1024"/>
      <c r="MNQ21" s="1024"/>
      <c r="MNR21" s="1024"/>
      <c r="MNS21" s="1024"/>
      <c r="MNT21" s="1024"/>
      <c r="MNU21" s="1024"/>
      <c r="MNV21" s="1024"/>
      <c r="MNW21" s="1024"/>
      <c r="MNX21" s="1024"/>
      <c r="MNY21" s="1024"/>
      <c r="MNZ21" s="1024"/>
      <c r="MOA21" s="1024"/>
      <c r="MOB21" s="1024"/>
      <c r="MOC21" s="1024"/>
      <c r="MOD21" s="1024"/>
      <c r="MOE21" s="1024"/>
      <c r="MOF21" s="1024"/>
      <c r="MOG21" s="1024"/>
      <c r="MOH21" s="1024"/>
      <c r="MOI21" s="1024"/>
      <c r="MOJ21" s="1024"/>
      <c r="MOK21" s="1024"/>
      <c r="MOL21" s="1024"/>
      <c r="MOM21" s="1024"/>
      <c r="MON21" s="1024"/>
      <c r="MOO21" s="1024"/>
      <c r="MOP21" s="1024"/>
      <c r="MOQ21" s="1024"/>
      <c r="MOR21" s="1024"/>
      <c r="MOS21" s="1024"/>
      <c r="MOT21" s="1024"/>
      <c r="MOU21" s="1024"/>
      <c r="MOV21" s="1024"/>
      <c r="MOW21" s="1024"/>
      <c r="MOX21" s="1024"/>
      <c r="MOY21" s="1024"/>
      <c r="MOZ21" s="1024"/>
      <c r="MPA21" s="1024"/>
      <c r="MPB21" s="1024"/>
      <c r="MPC21" s="1024"/>
      <c r="MPD21" s="1024"/>
      <c r="MPE21" s="1024"/>
      <c r="MPF21" s="1024"/>
      <c r="MPG21" s="1024"/>
      <c r="MPH21" s="1024"/>
      <c r="MPI21" s="1024"/>
      <c r="MPJ21" s="1024"/>
      <c r="MPK21" s="1024"/>
      <c r="MPL21" s="1024"/>
      <c r="MPM21" s="1024"/>
      <c r="MPN21" s="1024"/>
      <c r="MPO21" s="1024"/>
      <c r="MPP21" s="1024"/>
      <c r="MPQ21" s="1024"/>
      <c r="MPR21" s="1024"/>
      <c r="MPS21" s="1024"/>
      <c r="MPT21" s="1024"/>
      <c r="MPU21" s="1024"/>
      <c r="MPV21" s="1024"/>
      <c r="MPW21" s="1024"/>
      <c r="MPX21" s="1024"/>
      <c r="MPY21" s="1024"/>
      <c r="MPZ21" s="1024"/>
      <c r="MQA21" s="1024"/>
      <c r="MQB21" s="1024"/>
      <c r="MQC21" s="1024"/>
      <c r="MQD21" s="1024"/>
      <c r="MQE21" s="1024"/>
      <c r="MQF21" s="1024"/>
      <c r="MQG21" s="1024"/>
      <c r="MQH21" s="1024"/>
      <c r="MQI21" s="1024"/>
      <c r="MQJ21" s="1024"/>
      <c r="MQK21" s="1024"/>
      <c r="MQL21" s="1024"/>
      <c r="MQM21" s="1024"/>
      <c r="MQN21" s="1024"/>
      <c r="MQO21" s="1024"/>
      <c r="MQP21" s="1024"/>
      <c r="MQQ21" s="1024"/>
      <c r="MQR21" s="1024"/>
      <c r="MQS21" s="1024"/>
      <c r="MQT21" s="1024"/>
      <c r="MQU21" s="1024"/>
      <c r="MQV21" s="1024"/>
      <c r="MQW21" s="1024"/>
      <c r="MQX21" s="1024"/>
      <c r="MQY21" s="1024"/>
      <c r="MQZ21" s="1024"/>
      <c r="MRA21" s="1024"/>
      <c r="MRB21" s="1024"/>
      <c r="MRC21" s="1024"/>
      <c r="MRD21" s="1024"/>
      <c r="MRE21" s="1024"/>
      <c r="MRF21" s="1024"/>
      <c r="MRG21" s="1024"/>
      <c r="MRH21" s="1024"/>
      <c r="MRI21" s="1024"/>
      <c r="MRJ21" s="1024"/>
      <c r="MRK21" s="1024"/>
      <c r="MRL21" s="1024"/>
      <c r="MRM21" s="1024"/>
      <c r="MRN21" s="1024"/>
      <c r="MRO21" s="1024"/>
      <c r="MRP21" s="1024"/>
      <c r="MRQ21" s="1024"/>
      <c r="MRR21" s="1024"/>
      <c r="MRS21" s="1024"/>
      <c r="MRT21" s="1024"/>
      <c r="MRU21" s="1024"/>
      <c r="MRV21" s="1024"/>
      <c r="MRW21" s="1024"/>
      <c r="MRX21" s="1024"/>
      <c r="MRY21" s="1024"/>
      <c r="MRZ21" s="1024"/>
      <c r="MSA21" s="1024"/>
      <c r="MSB21" s="1024"/>
      <c r="MSC21" s="1024"/>
      <c r="MSD21" s="1024"/>
      <c r="MSE21" s="1024"/>
      <c r="MSF21" s="1024"/>
      <c r="MSG21" s="1024"/>
      <c r="MSH21" s="1024"/>
      <c r="MSI21" s="1024"/>
      <c r="MSJ21" s="1024"/>
      <c r="MSK21" s="1024"/>
      <c r="MSL21" s="1024"/>
      <c r="MSM21" s="1024"/>
      <c r="MSN21" s="1024"/>
      <c r="MSO21" s="1024"/>
      <c r="MSP21" s="1024"/>
      <c r="MSQ21" s="1024"/>
      <c r="MSR21" s="1024"/>
      <c r="MSS21" s="1024"/>
      <c r="MST21" s="1024"/>
      <c r="MSU21" s="1024"/>
      <c r="MSV21" s="1024"/>
      <c r="MSW21" s="1024"/>
      <c r="MSX21" s="1024"/>
      <c r="MSY21" s="1024"/>
      <c r="MSZ21" s="1024"/>
      <c r="MTA21" s="1024"/>
      <c r="MTB21" s="1024"/>
      <c r="MTC21" s="1024"/>
      <c r="MTD21" s="1024"/>
      <c r="MTE21" s="1024"/>
      <c r="MTF21" s="1024"/>
      <c r="MTG21" s="1024"/>
      <c r="MTH21" s="1024"/>
      <c r="MTI21" s="1024"/>
      <c r="MTJ21" s="1024"/>
      <c r="MTK21" s="1024"/>
      <c r="MTL21" s="1024"/>
      <c r="MTM21" s="1024"/>
      <c r="MTN21" s="1024"/>
      <c r="MTO21" s="1024"/>
      <c r="MTP21" s="1024"/>
      <c r="MTQ21" s="1024"/>
      <c r="MTR21" s="1024"/>
      <c r="MTS21" s="1024"/>
      <c r="MTT21" s="1024"/>
      <c r="MTU21" s="1024"/>
      <c r="MTV21" s="1024"/>
      <c r="MTW21" s="1024"/>
      <c r="MTX21" s="1024"/>
      <c r="MTY21" s="1024"/>
      <c r="MTZ21" s="1024"/>
      <c r="MUA21" s="1024"/>
      <c r="MUB21" s="1024"/>
      <c r="MUC21" s="1024"/>
      <c r="MUD21" s="1024"/>
      <c r="MUE21" s="1024"/>
      <c r="MUF21" s="1024"/>
      <c r="MUG21" s="1024"/>
      <c r="MUH21" s="1024"/>
      <c r="MUI21" s="1024"/>
      <c r="MUJ21" s="1024"/>
      <c r="MUK21" s="1024"/>
      <c r="MUL21" s="1024"/>
      <c r="MUM21" s="1024"/>
      <c r="MUN21" s="1024"/>
      <c r="MUO21" s="1024"/>
      <c r="MUP21" s="1024"/>
      <c r="MUQ21" s="1024"/>
      <c r="MUR21" s="1024"/>
      <c r="MUS21" s="1024"/>
      <c r="MUT21" s="1024"/>
      <c r="MUU21" s="1024"/>
      <c r="MUV21" s="1024"/>
      <c r="MUW21" s="1024"/>
      <c r="MUX21" s="1024"/>
      <c r="MUY21" s="1024"/>
      <c r="MUZ21" s="1024"/>
      <c r="MVA21" s="1024"/>
      <c r="MVB21" s="1024"/>
      <c r="MVC21" s="1024"/>
      <c r="MVD21" s="1024"/>
      <c r="MVE21" s="1024"/>
      <c r="MVF21" s="1024"/>
      <c r="MVG21" s="1024"/>
      <c r="MVH21" s="1024"/>
      <c r="MVI21" s="1024"/>
      <c r="MVJ21" s="1024"/>
      <c r="MVK21" s="1024"/>
      <c r="MVL21" s="1024"/>
      <c r="MVM21" s="1024"/>
      <c r="MVN21" s="1024"/>
      <c r="MVO21" s="1024"/>
      <c r="MVP21" s="1024"/>
      <c r="MVQ21" s="1024"/>
      <c r="MVR21" s="1024"/>
      <c r="MVS21" s="1024"/>
      <c r="MVT21" s="1024"/>
      <c r="MVU21" s="1024"/>
      <c r="MVV21" s="1024"/>
      <c r="MVW21" s="1024"/>
      <c r="MVX21" s="1024"/>
      <c r="MVY21" s="1024"/>
      <c r="MVZ21" s="1024"/>
      <c r="MWA21" s="1024"/>
      <c r="MWB21" s="1024"/>
      <c r="MWC21" s="1024"/>
      <c r="MWD21" s="1024"/>
      <c r="MWE21" s="1024"/>
      <c r="MWF21" s="1024"/>
      <c r="MWG21" s="1024"/>
      <c r="MWH21" s="1024"/>
      <c r="MWI21" s="1024"/>
      <c r="MWJ21" s="1024"/>
      <c r="MWK21" s="1024"/>
      <c r="MWL21" s="1024"/>
      <c r="MWM21" s="1024"/>
      <c r="MWN21" s="1024"/>
      <c r="MWO21" s="1024"/>
      <c r="MWP21" s="1024"/>
      <c r="MWQ21" s="1024"/>
      <c r="MWR21" s="1024"/>
      <c r="MWS21" s="1024"/>
      <c r="MWT21" s="1024"/>
      <c r="MWU21" s="1024"/>
      <c r="MWV21" s="1024"/>
      <c r="MWW21" s="1024"/>
      <c r="MWX21" s="1024"/>
      <c r="MWY21" s="1024"/>
      <c r="MWZ21" s="1024"/>
      <c r="MXA21" s="1024"/>
      <c r="MXB21" s="1024"/>
      <c r="MXC21" s="1024"/>
      <c r="MXD21" s="1024"/>
      <c r="MXE21" s="1024"/>
      <c r="MXF21" s="1024"/>
      <c r="MXG21" s="1024"/>
      <c r="MXH21" s="1024"/>
      <c r="MXI21" s="1024"/>
      <c r="MXJ21" s="1024"/>
      <c r="MXK21" s="1024"/>
      <c r="MXL21" s="1024"/>
      <c r="MXM21" s="1024"/>
      <c r="MXN21" s="1024"/>
      <c r="MXO21" s="1024"/>
      <c r="MXP21" s="1024"/>
      <c r="MXQ21" s="1024"/>
      <c r="MXR21" s="1024"/>
      <c r="MXS21" s="1024"/>
      <c r="MXT21" s="1024"/>
      <c r="MXU21" s="1024"/>
      <c r="MXV21" s="1024"/>
      <c r="MXW21" s="1024"/>
      <c r="MXX21" s="1024"/>
      <c r="MXY21" s="1024"/>
      <c r="MXZ21" s="1024"/>
      <c r="MYA21" s="1024"/>
      <c r="MYB21" s="1024"/>
      <c r="MYC21" s="1024"/>
      <c r="MYD21" s="1024"/>
      <c r="MYE21" s="1024"/>
      <c r="MYF21" s="1024"/>
      <c r="MYG21" s="1024"/>
      <c r="MYH21" s="1024"/>
      <c r="MYI21" s="1024"/>
      <c r="MYJ21" s="1024"/>
      <c r="MYK21" s="1024"/>
      <c r="MYL21" s="1024"/>
      <c r="MYM21" s="1024"/>
      <c r="MYN21" s="1024"/>
      <c r="MYO21" s="1024"/>
      <c r="MYP21" s="1024"/>
      <c r="MYQ21" s="1024"/>
      <c r="MYR21" s="1024"/>
      <c r="MYS21" s="1024"/>
      <c r="MYT21" s="1024"/>
      <c r="MYU21" s="1024"/>
      <c r="MYV21" s="1024"/>
      <c r="MYW21" s="1024"/>
      <c r="MYX21" s="1024"/>
      <c r="MYY21" s="1024"/>
      <c r="MYZ21" s="1024"/>
      <c r="MZA21" s="1024"/>
      <c r="MZB21" s="1024"/>
      <c r="MZC21" s="1024"/>
      <c r="MZD21" s="1024"/>
      <c r="MZE21" s="1024"/>
      <c r="MZF21" s="1024"/>
      <c r="MZG21" s="1024"/>
      <c r="MZH21" s="1024"/>
      <c r="MZI21" s="1024"/>
      <c r="MZJ21" s="1024"/>
      <c r="MZK21" s="1024"/>
      <c r="MZL21" s="1024"/>
      <c r="MZM21" s="1024"/>
      <c r="MZN21" s="1024"/>
      <c r="MZO21" s="1024"/>
      <c r="MZP21" s="1024"/>
      <c r="MZQ21" s="1024"/>
      <c r="MZR21" s="1024"/>
      <c r="MZS21" s="1024"/>
      <c r="MZT21" s="1024"/>
      <c r="MZU21" s="1024"/>
      <c r="MZV21" s="1024"/>
      <c r="MZW21" s="1024"/>
      <c r="MZX21" s="1024"/>
      <c r="MZY21" s="1024"/>
      <c r="MZZ21" s="1024"/>
      <c r="NAA21" s="1024"/>
      <c r="NAB21" s="1024"/>
      <c r="NAC21" s="1024"/>
      <c r="NAD21" s="1024"/>
      <c r="NAE21" s="1024"/>
      <c r="NAF21" s="1024"/>
      <c r="NAG21" s="1024"/>
      <c r="NAH21" s="1024"/>
      <c r="NAI21" s="1024"/>
      <c r="NAJ21" s="1024"/>
      <c r="NAK21" s="1024"/>
      <c r="NAL21" s="1024"/>
      <c r="NAM21" s="1024"/>
      <c r="NAN21" s="1024"/>
      <c r="NAO21" s="1024"/>
      <c r="NAP21" s="1024"/>
      <c r="NAQ21" s="1024"/>
      <c r="NAR21" s="1024"/>
      <c r="NAS21" s="1024"/>
      <c r="NAT21" s="1024"/>
      <c r="NAU21" s="1024"/>
      <c r="NAV21" s="1024"/>
      <c r="NAW21" s="1024"/>
      <c r="NAX21" s="1024"/>
      <c r="NAY21" s="1024"/>
      <c r="NAZ21" s="1024"/>
      <c r="NBA21" s="1024"/>
      <c r="NBB21" s="1024"/>
      <c r="NBC21" s="1024"/>
      <c r="NBD21" s="1024"/>
      <c r="NBE21" s="1024"/>
      <c r="NBF21" s="1024"/>
      <c r="NBG21" s="1024"/>
      <c r="NBH21" s="1024"/>
      <c r="NBI21" s="1024"/>
      <c r="NBJ21" s="1024"/>
      <c r="NBK21" s="1024"/>
      <c r="NBL21" s="1024"/>
      <c r="NBM21" s="1024"/>
      <c r="NBN21" s="1024"/>
      <c r="NBO21" s="1024"/>
      <c r="NBP21" s="1024"/>
      <c r="NBQ21" s="1024"/>
      <c r="NBR21" s="1024"/>
      <c r="NBS21" s="1024"/>
      <c r="NBT21" s="1024"/>
      <c r="NBU21" s="1024"/>
      <c r="NBV21" s="1024"/>
      <c r="NBW21" s="1024"/>
      <c r="NBX21" s="1024"/>
      <c r="NBY21" s="1024"/>
      <c r="NBZ21" s="1024"/>
      <c r="NCA21" s="1024"/>
      <c r="NCB21" s="1024"/>
      <c r="NCC21" s="1024"/>
      <c r="NCD21" s="1024"/>
      <c r="NCE21" s="1024"/>
      <c r="NCF21" s="1024"/>
      <c r="NCG21" s="1024"/>
      <c r="NCH21" s="1024"/>
      <c r="NCI21" s="1024"/>
      <c r="NCJ21" s="1024"/>
      <c r="NCK21" s="1024"/>
      <c r="NCL21" s="1024"/>
      <c r="NCM21" s="1024"/>
      <c r="NCN21" s="1024"/>
      <c r="NCO21" s="1024"/>
      <c r="NCP21" s="1024"/>
      <c r="NCQ21" s="1024"/>
      <c r="NCR21" s="1024"/>
      <c r="NCS21" s="1024"/>
      <c r="NCT21" s="1024"/>
      <c r="NCU21" s="1024"/>
      <c r="NCV21" s="1024"/>
      <c r="NCW21" s="1024"/>
      <c r="NCX21" s="1024"/>
      <c r="NCY21" s="1024"/>
      <c r="NCZ21" s="1024"/>
      <c r="NDA21" s="1024"/>
      <c r="NDB21" s="1024"/>
      <c r="NDC21" s="1024"/>
      <c r="NDD21" s="1024"/>
      <c r="NDE21" s="1024"/>
      <c r="NDF21" s="1024"/>
      <c r="NDG21" s="1024"/>
      <c r="NDH21" s="1024"/>
      <c r="NDI21" s="1024"/>
      <c r="NDJ21" s="1024"/>
      <c r="NDK21" s="1024"/>
      <c r="NDL21" s="1024"/>
      <c r="NDM21" s="1024"/>
      <c r="NDN21" s="1024"/>
      <c r="NDO21" s="1024"/>
      <c r="NDP21" s="1024"/>
      <c r="NDQ21" s="1024"/>
      <c r="NDR21" s="1024"/>
      <c r="NDS21" s="1024"/>
      <c r="NDT21" s="1024"/>
      <c r="NDU21" s="1024"/>
      <c r="NDV21" s="1024"/>
      <c r="NDW21" s="1024"/>
      <c r="NDX21" s="1024"/>
      <c r="NDY21" s="1024"/>
      <c r="NDZ21" s="1024"/>
      <c r="NEA21" s="1024"/>
      <c r="NEB21" s="1024"/>
      <c r="NEC21" s="1024"/>
      <c r="NED21" s="1024"/>
      <c r="NEE21" s="1024"/>
      <c r="NEF21" s="1024"/>
      <c r="NEG21" s="1024"/>
      <c r="NEH21" s="1024"/>
      <c r="NEI21" s="1024"/>
      <c r="NEJ21" s="1024"/>
      <c r="NEK21" s="1024"/>
      <c r="NEL21" s="1024"/>
      <c r="NEM21" s="1024"/>
      <c r="NEN21" s="1024"/>
      <c r="NEO21" s="1024"/>
      <c r="NEP21" s="1024"/>
      <c r="NEQ21" s="1024"/>
      <c r="NER21" s="1024"/>
      <c r="NES21" s="1024"/>
      <c r="NET21" s="1024"/>
      <c r="NEU21" s="1024"/>
      <c r="NEV21" s="1024"/>
      <c r="NEW21" s="1024"/>
      <c r="NEX21" s="1024"/>
      <c r="NEY21" s="1024"/>
      <c r="NEZ21" s="1024"/>
      <c r="NFA21" s="1024"/>
      <c r="NFB21" s="1024"/>
      <c r="NFC21" s="1024"/>
      <c r="NFD21" s="1024"/>
      <c r="NFE21" s="1024"/>
      <c r="NFF21" s="1024"/>
      <c r="NFG21" s="1024"/>
      <c r="NFH21" s="1024"/>
      <c r="NFI21" s="1024"/>
      <c r="NFJ21" s="1024"/>
      <c r="NFK21" s="1024"/>
      <c r="NFL21" s="1024"/>
      <c r="NFM21" s="1024"/>
      <c r="NFN21" s="1024"/>
      <c r="NFO21" s="1024"/>
      <c r="NFP21" s="1024"/>
      <c r="NFQ21" s="1024"/>
      <c r="NFR21" s="1024"/>
      <c r="NFS21" s="1024"/>
      <c r="NFT21" s="1024"/>
      <c r="NFU21" s="1024"/>
      <c r="NFV21" s="1024"/>
      <c r="NFW21" s="1024"/>
      <c r="NFX21" s="1024"/>
      <c r="NFY21" s="1024"/>
      <c r="NFZ21" s="1024"/>
      <c r="NGA21" s="1024"/>
      <c r="NGB21" s="1024"/>
      <c r="NGC21" s="1024"/>
      <c r="NGD21" s="1024"/>
      <c r="NGE21" s="1024"/>
      <c r="NGF21" s="1024"/>
      <c r="NGG21" s="1024"/>
      <c r="NGH21" s="1024"/>
      <c r="NGI21" s="1024"/>
      <c r="NGJ21" s="1024"/>
      <c r="NGK21" s="1024"/>
      <c r="NGL21" s="1024"/>
      <c r="NGM21" s="1024"/>
      <c r="NGN21" s="1024"/>
      <c r="NGO21" s="1024"/>
      <c r="NGP21" s="1024"/>
      <c r="NGQ21" s="1024"/>
      <c r="NGR21" s="1024"/>
      <c r="NGS21" s="1024"/>
      <c r="NGT21" s="1024"/>
      <c r="NGU21" s="1024"/>
      <c r="NGV21" s="1024"/>
      <c r="NGW21" s="1024"/>
      <c r="NGX21" s="1024"/>
      <c r="NGY21" s="1024"/>
      <c r="NGZ21" s="1024"/>
      <c r="NHA21" s="1024"/>
      <c r="NHB21" s="1024"/>
      <c r="NHC21" s="1024"/>
      <c r="NHD21" s="1024"/>
      <c r="NHE21" s="1024"/>
      <c r="NHF21" s="1024"/>
      <c r="NHG21" s="1024"/>
      <c r="NHH21" s="1024"/>
      <c r="NHI21" s="1024"/>
      <c r="NHJ21" s="1024"/>
      <c r="NHK21" s="1024"/>
      <c r="NHL21" s="1024"/>
      <c r="NHM21" s="1024"/>
      <c r="NHN21" s="1024"/>
      <c r="NHO21" s="1024"/>
      <c r="NHP21" s="1024"/>
      <c r="NHQ21" s="1024"/>
      <c r="NHR21" s="1024"/>
      <c r="NHS21" s="1024"/>
      <c r="NHT21" s="1024"/>
      <c r="NHU21" s="1024"/>
      <c r="NHV21" s="1024"/>
      <c r="NHW21" s="1024"/>
      <c r="NHX21" s="1024"/>
      <c r="NHY21" s="1024"/>
      <c r="NHZ21" s="1024"/>
      <c r="NIA21" s="1024"/>
      <c r="NIB21" s="1024"/>
      <c r="NIC21" s="1024"/>
      <c r="NID21" s="1024"/>
      <c r="NIE21" s="1024"/>
      <c r="NIF21" s="1024"/>
      <c r="NIG21" s="1024"/>
      <c r="NIH21" s="1024"/>
      <c r="NII21" s="1024"/>
      <c r="NIJ21" s="1024"/>
      <c r="NIK21" s="1024"/>
      <c r="NIL21" s="1024"/>
      <c r="NIM21" s="1024"/>
      <c r="NIN21" s="1024"/>
      <c r="NIO21" s="1024"/>
      <c r="NIP21" s="1024"/>
      <c r="NIQ21" s="1024"/>
      <c r="NIR21" s="1024"/>
      <c r="NIS21" s="1024"/>
      <c r="NIT21" s="1024"/>
      <c r="NIU21" s="1024"/>
      <c r="NIV21" s="1024"/>
      <c r="NIW21" s="1024"/>
      <c r="NIX21" s="1024"/>
      <c r="NIY21" s="1024"/>
      <c r="NIZ21" s="1024"/>
      <c r="NJA21" s="1024"/>
      <c r="NJB21" s="1024"/>
      <c r="NJC21" s="1024"/>
      <c r="NJD21" s="1024"/>
      <c r="NJE21" s="1024"/>
      <c r="NJF21" s="1024"/>
      <c r="NJG21" s="1024"/>
      <c r="NJH21" s="1024"/>
      <c r="NJI21" s="1024"/>
      <c r="NJJ21" s="1024"/>
      <c r="NJK21" s="1024"/>
      <c r="NJL21" s="1024"/>
      <c r="NJM21" s="1024"/>
      <c r="NJN21" s="1024"/>
      <c r="NJO21" s="1024"/>
      <c r="NJP21" s="1024"/>
      <c r="NJQ21" s="1024"/>
      <c r="NJR21" s="1024"/>
      <c r="NJS21" s="1024"/>
      <c r="NJT21" s="1024"/>
      <c r="NJU21" s="1024"/>
      <c r="NJV21" s="1024"/>
      <c r="NJW21" s="1024"/>
      <c r="NJX21" s="1024"/>
      <c r="NJY21" s="1024"/>
      <c r="NJZ21" s="1024"/>
      <c r="NKA21" s="1024"/>
      <c r="NKB21" s="1024"/>
      <c r="NKC21" s="1024"/>
      <c r="NKD21" s="1024"/>
      <c r="NKE21" s="1024"/>
      <c r="NKF21" s="1024"/>
      <c r="NKG21" s="1024"/>
      <c r="NKH21" s="1024"/>
      <c r="NKI21" s="1024"/>
      <c r="NKJ21" s="1024"/>
      <c r="NKK21" s="1024"/>
      <c r="NKL21" s="1024"/>
      <c r="NKM21" s="1024"/>
      <c r="NKN21" s="1024"/>
      <c r="NKO21" s="1024"/>
      <c r="NKP21" s="1024"/>
      <c r="NKQ21" s="1024"/>
      <c r="NKR21" s="1024"/>
      <c r="NKS21" s="1024"/>
      <c r="NKT21" s="1024"/>
      <c r="NKU21" s="1024"/>
      <c r="NKV21" s="1024"/>
      <c r="NKW21" s="1024"/>
      <c r="NKX21" s="1024"/>
      <c r="NKY21" s="1024"/>
      <c r="NKZ21" s="1024"/>
      <c r="NLA21" s="1024"/>
      <c r="NLB21" s="1024"/>
      <c r="NLC21" s="1024"/>
      <c r="NLD21" s="1024"/>
      <c r="NLE21" s="1024"/>
      <c r="NLF21" s="1024"/>
      <c r="NLG21" s="1024"/>
      <c r="NLH21" s="1024"/>
      <c r="NLI21" s="1024"/>
      <c r="NLJ21" s="1024"/>
      <c r="NLK21" s="1024"/>
      <c r="NLL21" s="1024"/>
      <c r="NLM21" s="1024"/>
      <c r="NLN21" s="1024"/>
      <c r="NLO21" s="1024"/>
      <c r="NLP21" s="1024"/>
      <c r="NLQ21" s="1024"/>
      <c r="NLR21" s="1024"/>
      <c r="NLS21" s="1024"/>
      <c r="NLT21" s="1024"/>
      <c r="NLU21" s="1024"/>
      <c r="NLV21" s="1024"/>
      <c r="NLW21" s="1024"/>
      <c r="NLX21" s="1024"/>
      <c r="NLY21" s="1024"/>
      <c r="NLZ21" s="1024"/>
      <c r="NMA21" s="1024"/>
      <c r="NMB21" s="1024"/>
      <c r="NMC21" s="1024"/>
      <c r="NMD21" s="1024"/>
      <c r="NME21" s="1024"/>
      <c r="NMF21" s="1024"/>
      <c r="NMG21" s="1024"/>
      <c r="NMH21" s="1024"/>
      <c r="NMI21" s="1024"/>
      <c r="NMJ21" s="1024"/>
      <c r="NMK21" s="1024"/>
      <c r="NML21" s="1024"/>
      <c r="NMM21" s="1024"/>
      <c r="NMN21" s="1024"/>
      <c r="NMO21" s="1024"/>
      <c r="NMP21" s="1024"/>
      <c r="NMQ21" s="1024"/>
      <c r="NMR21" s="1024"/>
      <c r="NMS21" s="1024"/>
      <c r="NMT21" s="1024"/>
      <c r="NMU21" s="1024"/>
      <c r="NMV21" s="1024"/>
      <c r="NMW21" s="1024"/>
      <c r="NMX21" s="1024"/>
      <c r="NMY21" s="1024"/>
      <c r="NMZ21" s="1024"/>
      <c r="NNA21" s="1024"/>
      <c r="NNB21" s="1024"/>
      <c r="NNC21" s="1024"/>
      <c r="NND21" s="1024"/>
      <c r="NNE21" s="1024"/>
      <c r="NNF21" s="1024"/>
      <c r="NNG21" s="1024"/>
      <c r="NNH21" s="1024"/>
      <c r="NNI21" s="1024"/>
      <c r="NNJ21" s="1024"/>
      <c r="NNK21" s="1024"/>
      <c r="NNL21" s="1024"/>
      <c r="NNM21" s="1024"/>
      <c r="NNN21" s="1024"/>
      <c r="NNO21" s="1024"/>
      <c r="NNP21" s="1024"/>
      <c r="NNQ21" s="1024"/>
      <c r="NNR21" s="1024"/>
      <c r="NNS21" s="1024"/>
      <c r="NNT21" s="1024"/>
      <c r="NNU21" s="1024"/>
      <c r="NNV21" s="1024"/>
      <c r="NNW21" s="1024"/>
      <c r="NNX21" s="1024"/>
      <c r="NNY21" s="1024"/>
      <c r="NNZ21" s="1024"/>
      <c r="NOA21" s="1024"/>
      <c r="NOB21" s="1024"/>
      <c r="NOC21" s="1024"/>
      <c r="NOD21" s="1024"/>
      <c r="NOE21" s="1024"/>
      <c r="NOF21" s="1024"/>
      <c r="NOG21" s="1024"/>
      <c r="NOH21" s="1024"/>
      <c r="NOI21" s="1024"/>
      <c r="NOJ21" s="1024"/>
      <c r="NOK21" s="1024"/>
      <c r="NOL21" s="1024"/>
      <c r="NOM21" s="1024"/>
      <c r="NON21" s="1024"/>
      <c r="NOO21" s="1024"/>
      <c r="NOP21" s="1024"/>
      <c r="NOQ21" s="1024"/>
      <c r="NOR21" s="1024"/>
      <c r="NOS21" s="1024"/>
      <c r="NOT21" s="1024"/>
      <c r="NOU21" s="1024"/>
      <c r="NOV21" s="1024"/>
      <c r="NOW21" s="1024"/>
      <c r="NOX21" s="1024"/>
      <c r="NOY21" s="1024"/>
      <c r="NOZ21" s="1024"/>
      <c r="NPA21" s="1024"/>
      <c r="NPB21" s="1024"/>
      <c r="NPC21" s="1024"/>
      <c r="NPD21" s="1024"/>
      <c r="NPE21" s="1024"/>
      <c r="NPF21" s="1024"/>
      <c r="NPG21" s="1024"/>
      <c r="NPH21" s="1024"/>
      <c r="NPI21" s="1024"/>
      <c r="NPJ21" s="1024"/>
      <c r="NPK21" s="1024"/>
      <c r="NPL21" s="1024"/>
      <c r="NPM21" s="1024"/>
      <c r="NPN21" s="1024"/>
      <c r="NPO21" s="1024"/>
      <c r="NPP21" s="1024"/>
      <c r="NPQ21" s="1024"/>
      <c r="NPR21" s="1024"/>
      <c r="NPS21" s="1024"/>
      <c r="NPT21" s="1024"/>
      <c r="NPU21" s="1024"/>
      <c r="NPV21" s="1024"/>
      <c r="NPW21" s="1024"/>
      <c r="NPX21" s="1024"/>
      <c r="NPY21" s="1024"/>
      <c r="NPZ21" s="1024"/>
      <c r="NQA21" s="1024"/>
      <c r="NQB21" s="1024"/>
      <c r="NQC21" s="1024"/>
      <c r="NQD21" s="1024"/>
      <c r="NQE21" s="1024"/>
      <c r="NQF21" s="1024"/>
      <c r="NQG21" s="1024"/>
      <c r="NQH21" s="1024"/>
      <c r="NQI21" s="1024"/>
      <c r="NQJ21" s="1024"/>
      <c r="NQK21" s="1024"/>
      <c r="NQL21" s="1024"/>
      <c r="NQM21" s="1024"/>
      <c r="NQN21" s="1024"/>
      <c r="NQO21" s="1024"/>
      <c r="NQP21" s="1024"/>
      <c r="NQQ21" s="1024"/>
      <c r="NQR21" s="1024"/>
      <c r="NQS21" s="1024"/>
      <c r="NQT21" s="1024"/>
      <c r="NQU21" s="1024"/>
      <c r="NQV21" s="1024"/>
      <c r="NQW21" s="1024"/>
      <c r="NQX21" s="1024"/>
      <c r="NQY21" s="1024"/>
      <c r="NQZ21" s="1024"/>
      <c r="NRA21" s="1024"/>
      <c r="NRB21" s="1024"/>
      <c r="NRC21" s="1024"/>
      <c r="NRD21" s="1024"/>
      <c r="NRE21" s="1024"/>
      <c r="NRF21" s="1024"/>
      <c r="NRG21" s="1024"/>
      <c r="NRH21" s="1024"/>
      <c r="NRI21" s="1024"/>
      <c r="NRJ21" s="1024"/>
      <c r="NRK21" s="1024"/>
      <c r="NRL21" s="1024"/>
      <c r="NRM21" s="1024"/>
      <c r="NRN21" s="1024"/>
      <c r="NRO21" s="1024"/>
      <c r="NRP21" s="1024"/>
      <c r="NRQ21" s="1024"/>
      <c r="NRR21" s="1024"/>
      <c r="NRS21" s="1024"/>
      <c r="NRT21" s="1024"/>
      <c r="NRU21" s="1024"/>
      <c r="NRV21" s="1024"/>
      <c r="NRW21" s="1024"/>
      <c r="NRX21" s="1024"/>
      <c r="NRY21" s="1024"/>
      <c r="NRZ21" s="1024"/>
      <c r="NSA21" s="1024"/>
      <c r="NSB21" s="1024"/>
      <c r="NSC21" s="1024"/>
      <c r="NSD21" s="1024"/>
      <c r="NSE21" s="1024"/>
      <c r="NSF21" s="1024"/>
      <c r="NSG21" s="1024"/>
      <c r="NSH21" s="1024"/>
      <c r="NSI21" s="1024"/>
      <c r="NSJ21" s="1024"/>
      <c r="NSK21" s="1024"/>
      <c r="NSL21" s="1024"/>
      <c r="NSM21" s="1024"/>
      <c r="NSN21" s="1024"/>
      <c r="NSO21" s="1024"/>
      <c r="NSP21" s="1024"/>
      <c r="NSQ21" s="1024"/>
      <c r="NSR21" s="1024"/>
      <c r="NSS21" s="1024"/>
      <c r="NST21" s="1024"/>
      <c r="NSU21" s="1024"/>
      <c r="NSV21" s="1024"/>
      <c r="NSW21" s="1024"/>
      <c r="NSX21" s="1024"/>
      <c r="NSY21" s="1024"/>
      <c r="NSZ21" s="1024"/>
      <c r="NTA21" s="1024"/>
      <c r="NTB21" s="1024"/>
      <c r="NTC21" s="1024"/>
      <c r="NTD21" s="1024"/>
      <c r="NTE21" s="1024"/>
      <c r="NTF21" s="1024"/>
      <c r="NTG21" s="1024"/>
      <c r="NTH21" s="1024"/>
      <c r="NTI21" s="1024"/>
      <c r="NTJ21" s="1024"/>
      <c r="NTK21" s="1024"/>
      <c r="NTL21" s="1024"/>
      <c r="NTM21" s="1024"/>
      <c r="NTN21" s="1024"/>
      <c r="NTO21" s="1024"/>
      <c r="NTP21" s="1024"/>
      <c r="NTQ21" s="1024"/>
      <c r="NTR21" s="1024"/>
      <c r="NTS21" s="1024"/>
      <c r="NTT21" s="1024"/>
      <c r="NTU21" s="1024"/>
      <c r="NTV21" s="1024"/>
      <c r="NTW21" s="1024"/>
      <c r="NTX21" s="1024"/>
      <c r="NTY21" s="1024"/>
      <c r="NTZ21" s="1024"/>
      <c r="NUA21" s="1024"/>
      <c r="NUB21" s="1024"/>
      <c r="NUC21" s="1024"/>
      <c r="NUD21" s="1024"/>
      <c r="NUE21" s="1024"/>
      <c r="NUF21" s="1024"/>
      <c r="NUG21" s="1024"/>
      <c r="NUH21" s="1024"/>
      <c r="NUI21" s="1024"/>
      <c r="NUJ21" s="1024"/>
      <c r="NUK21" s="1024"/>
      <c r="NUL21" s="1024"/>
      <c r="NUM21" s="1024"/>
      <c r="NUN21" s="1024"/>
      <c r="NUO21" s="1024"/>
      <c r="NUP21" s="1024"/>
      <c r="NUQ21" s="1024"/>
      <c r="NUR21" s="1024"/>
      <c r="NUS21" s="1024"/>
      <c r="NUT21" s="1024"/>
      <c r="NUU21" s="1024"/>
      <c r="NUV21" s="1024"/>
      <c r="NUW21" s="1024"/>
      <c r="NUX21" s="1024"/>
      <c r="NUY21" s="1024"/>
      <c r="NUZ21" s="1024"/>
      <c r="NVA21" s="1024"/>
      <c r="NVB21" s="1024"/>
      <c r="NVC21" s="1024"/>
      <c r="NVD21" s="1024"/>
      <c r="NVE21" s="1024"/>
      <c r="NVF21" s="1024"/>
      <c r="NVG21" s="1024"/>
      <c r="NVH21" s="1024"/>
      <c r="NVI21" s="1024"/>
      <c r="NVJ21" s="1024"/>
      <c r="NVK21" s="1024"/>
      <c r="NVL21" s="1024"/>
      <c r="NVM21" s="1024"/>
      <c r="NVN21" s="1024"/>
      <c r="NVO21" s="1024"/>
      <c r="NVP21" s="1024"/>
      <c r="NVQ21" s="1024"/>
      <c r="NVR21" s="1024"/>
      <c r="NVS21" s="1024"/>
      <c r="NVT21" s="1024"/>
      <c r="NVU21" s="1024"/>
      <c r="NVV21" s="1024"/>
      <c r="NVW21" s="1024"/>
      <c r="NVX21" s="1024"/>
      <c r="NVY21" s="1024"/>
      <c r="NVZ21" s="1024"/>
      <c r="NWA21" s="1024"/>
      <c r="NWB21" s="1024"/>
      <c r="NWC21" s="1024"/>
      <c r="NWD21" s="1024"/>
      <c r="NWE21" s="1024"/>
      <c r="NWF21" s="1024"/>
      <c r="NWG21" s="1024"/>
      <c r="NWH21" s="1024"/>
      <c r="NWI21" s="1024"/>
      <c r="NWJ21" s="1024"/>
      <c r="NWK21" s="1024"/>
      <c r="NWL21" s="1024"/>
      <c r="NWM21" s="1024"/>
      <c r="NWN21" s="1024"/>
      <c r="NWO21" s="1024"/>
      <c r="NWP21" s="1024"/>
      <c r="NWQ21" s="1024"/>
      <c r="NWR21" s="1024"/>
      <c r="NWS21" s="1024"/>
      <c r="NWT21" s="1024"/>
      <c r="NWU21" s="1024"/>
      <c r="NWV21" s="1024"/>
      <c r="NWW21" s="1024"/>
      <c r="NWX21" s="1024"/>
      <c r="NWY21" s="1024"/>
      <c r="NWZ21" s="1024"/>
      <c r="NXA21" s="1024"/>
      <c r="NXB21" s="1024"/>
      <c r="NXC21" s="1024"/>
      <c r="NXD21" s="1024"/>
      <c r="NXE21" s="1024"/>
      <c r="NXF21" s="1024"/>
      <c r="NXG21" s="1024"/>
      <c r="NXH21" s="1024"/>
      <c r="NXI21" s="1024"/>
      <c r="NXJ21" s="1024"/>
      <c r="NXK21" s="1024"/>
      <c r="NXL21" s="1024"/>
      <c r="NXM21" s="1024"/>
      <c r="NXN21" s="1024"/>
      <c r="NXO21" s="1024"/>
      <c r="NXP21" s="1024"/>
      <c r="NXQ21" s="1024"/>
      <c r="NXR21" s="1024"/>
      <c r="NXS21" s="1024"/>
      <c r="NXT21" s="1024"/>
      <c r="NXU21" s="1024"/>
      <c r="NXV21" s="1024"/>
      <c r="NXW21" s="1024"/>
      <c r="NXX21" s="1024"/>
      <c r="NXY21" s="1024"/>
      <c r="NXZ21" s="1024"/>
      <c r="NYA21" s="1024"/>
      <c r="NYB21" s="1024"/>
      <c r="NYC21" s="1024"/>
      <c r="NYD21" s="1024"/>
      <c r="NYE21" s="1024"/>
      <c r="NYF21" s="1024"/>
      <c r="NYG21" s="1024"/>
      <c r="NYH21" s="1024"/>
      <c r="NYI21" s="1024"/>
      <c r="NYJ21" s="1024"/>
      <c r="NYK21" s="1024"/>
      <c r="NYL21" s="1024"/>
      <c r="NYM21" s="1024"/>
      <c r="NYN21" s="1024"/>
      <c r="NYO21" s="1024"/>
      <c r="NYP21" s="1024"/>
      <c r="NYQ21" s="1024"/>
      <c r="NYR21" s="1024"/>
      <c r="NYS21" s="1024"/>
      <c r="NYT21" s="1024"/>
      <c r="NYU21" s="1024"/>
      <c r="NYV21" s="1024"/>
      <c r="NYW21" s="1024"/>
      <c r="NYX21" s="1024"/>
      <c r="NYY21" s="1024"/>
      <c r="NYZ21" s="1024"/>
      <c r="NZA21" s="1024"/>
      <c r="NZB21" s="1024"/>
      <c r="NZC21" s="1024"/>
      <c r="NZD21" s="1024"/>
      <c r="NZE21" s="1024"/>
      <c r="NZF21" s="1024"/>
      <c r="NZG21" s="1024"/>
      <c r="NZH21" s="1024"/>
      <c r="NZI21" s="1024"/>
      <c r="NZJ21" s="1024"/>
      <c r="NZK21" s="1024"/>
      <c r="NZL21" s="1024"/>
      <c r="NZM21" s="1024"/>
      <c r="NZN21" s="1024"/>
      <c r="NZO21" s="1024"/>
      <c r="NZP21" s="1024"/>
      <c r="NZQ21" s="1024"/>
      <c r="NZR21" s="1024"/>
      <c r="NZS21" s="1024"/>
      <c r="NZT21" s="1024"/>
      <c r="NZU21" s="1024"/>
      <c r="NZV21" s="1024"/>
      <c r="NZW21" s="1024"/>
      <c r="NZX21" s="1024"/>
      <c r="NZY21" s="1024"/>
      <c r="NZZ21" s="1024"/>
      <c r="OAA21" s="1024"/>
      <c r="OAB21" s="1024"/>
      <c r="OAC21" s="1024"/>
      <c r="OAD21" s="1024"/>
      <c r="OAE21" s="1024"/>
      <c r="OAF21" s="1024"/>
      <c r="OAG21" s="1024"/>
      <c r="OAH21" s="1024"/>
      <c r="OAI21" s="1024"/>
      <c r="OAJ21" s="1024"/>
      <c r="OAK21" s="1024"/>
      <c r="OAL21" s="1024"/>
      <c r="OAM21" s="1024"/>
      <c r="OAN21" s="1024"/>
      <c r="OAO21" s="1024"/>
      <c r="OAP21" s="1024"/>
      <c r="OAQ21" s="1024"/>
      <c r="OAR21" s="1024"/>
      <c r="OAS21" s="1024"/>
      <c r="OAT21" s="1024"/>
      <c r="OAU21" s="1024"/>
      <c r="OAV21" s="1024"/>
      <c r="OAW21" s="1024"/>
      <c r="OAX21" s="1024"/>
      <c r="OAY21" s="1024"/>
      <c r="OAZ21" s="1024"/>
      <c r="OBA21" s="1024"/>
      <c r="OBB21" s="1024"/>
      <c r="OBC21" s="1024"/>
      <c r="OBD21" s="1024"/>
      <c r="OBE21" s="1024"/>
      <c r="OBF21" s="1024"/>
      <c r="OBG21" s="1024"/>
      <c r="OBH21" s="1024"/>
      <c r="OBI21" s="1024"/>
      <c r="OBJ21" s="1024"/>
      <c r="OBK21" s="1024"/>
      <c r="OBL21" s="1024"/>
      <c r="OBM21" s="1024"/>
      <c r="OBN21" s="1024"/>
      <c r="OBO21" s="1024"/>
      <c r="OBP21" s="1024"/>
      <c r="OBQ21" s="1024"/>
      <c r="OBR21" s="1024"/>
      <c r="OBS21" s="1024"/>
      <c r="OBT21" s="1024"/>
      <c r="OBU21" s="1024"/>
      <c r="OBV21" s="1024"/>
      <c r="OBW21" s="1024"/>
      <c r="OBX21" s="1024"/>
      <c r="OBY21" s="1024"/>
      <c r="OBZ21" s="1024"/>
      <c r="OCA21" s="1024"/>
      <c r="OCB21" s="1024"/>
      <c r="OCC21" s="1024"/>
      <c r="OCD21" s="1024"/>
      <c r="OCE21" s="1024"/>
      <c r="OCF21" s="1024"/>
      <c r="OCG21" s="1024"/>
      <c r="OCH21" s="1024"/>
      <c r="OCI21" s="1024"/>
      <c r="OCJ21" s="1024"/>
      <c r="OCK21" s="1024"/>
      <c r="OCL21" s="1024"/>
      <c r="OCM21" s="1024"/>
      <c r="OCN21" s="1024"/>
      <c r="OCO21" s="1024"/>
      <c r="OCP21" s="1024"/>
      <c r="OCQ21" s="1024"/>
      <c r="OCR21" s="1024"/>
      <c r="OCS21" s="1024"/>
      <c r="OCT21" s="1024"/>
      <c r="OCU21" s="1024"/>
      <c r="OCV21" s="1024"/>
      <c r="OCW21" s="1024"/>
      <c r="OCX21" s="1024"/>
      <c r="OCY21" s="1024"/>
      <c r="OCZ21" s="1024"/>
      <c r="ODA21" s="1024"/>
      <c r="ODB21" s="1024"/>
      <c r="ODC21" s="1024"/>
      <c r="ODD21" s="1024"/>
      <c r="ODE21" s="1024"/>
      <c r="ODF21" s="1024"/>
      <c r="ODG21" s="1024"/>
      <c r="ODH21" s="1024"/>
      <c r="ODI21" s="1024"/>
      <c r="ODJ21" s="1024"/>
      <c r="ODK21" s="1024"/>
      <c r="ODL21" s="1024"/>
      <c r="ODM21" s="1024"/>
      <c r="ODN21" s="1024"/>
      <c r="ODO21" s="1024"/>
      <c r="ODP21" s="1024"/>
      <c r="ODQ21" s="1024"/>
      <c r="ODR21" s="1024"/>
      <c r="ODS21" s="1024"/>
      <c r="ODT21" s="1024"/>
      <c r="ODU21" s="1024"/>
      <c r="ODV21" s="1024"/>
      <c r="ODW21" s="1024"/>
      <c r="ODX21" s="1024"/>
      <c r="ODY21" s="1024"/>
      <c r="ODZ21" s="1024"/>
      <c r="OEA21" s="1024"/>
      <c r="OEB21" s="1024"/>
      <c r="OEC21" s="1024"/>
      <c r="OED21" s="1024"/>
      <c r="OEE21" s="1024"/>
      <c r="OEF21" s="1024"/>
      <c r="OEG21" s="1024"/>
      <c r="OEH21" s="1024"/>
      <c r="OEI21" s="1024"/>
      <c r="OEJ21" s="1024"/>
      <c r="OEK21" s="1024"/>
      <c r="OEL21" s="1024"/>
      <c r="OEM21" s="1024"/>
      <c r="OEN21" s="1024"/>
      <c r="OEO21" s="1024"/>
      <c r="OEP21" s="1024"/>
      <c r="OEQ21" s="1024"/>
      <c r="OER21" s="1024"/>
      <c r="OES21" s="1024"/>
      <c r="OET21" s="1024"/>
      <c r="OEU21" s="1024"/>
      <c r="OEV21" s="1024"/>
      <c r="OEW21" s="1024"/>
      <c r="OEX21" s="1024"/>
      <c r="OEY21" s="1024"/>
      <c r="OEZ21" s="1024"/>
      <c r="OFA21" s="1024"/>
      <c r="OFB21" s="1024"/>
      <c r="OFC21" s="1024"/>
      <c r="OFD21" s="1024"/>
      <c r="OFE21" s="1024"/>
      <c r="OFF21" s="1024"/>
      <c r="OFG21" s="1024"/>
      <c r="OFH21" s="1024"/>
      <c r="OFI21" s="1024"/>
      <c r="OFJ21" s="1024"/>
      <c r="OFK21" s="1024"/>
      <c r="OFL21" s="1024"/>
      <c r="OFM21" s="1024"/>
      <c r="OFN21" s="1024"/>
      <c r="OFO21" s="1024"/>
      <c r="OFP21" s="1024"/>
      <c r="OFQ21" s="1024"/>
      <c r="OFR21" s="1024"/>
      <c r="OFS21" s="1024"/>
      <c r="OFT21" s="1024"/>
      <c r="OFU21" s="1024"/>
      <c r="OFV21" s="1024"/>
      <c r="OFW21" s="1024"/>
      <c r="OFX21" s="1024"/>
      <c r="OFY21" s="1024"/>
      <c r="OFZ21" s="1024"/>
      <c r="OGA21" s="1024"/>
      <c r="OGB21" s="1024"/>
      <c r="OGC21" s="1024"/>
      <c r="OGD21" s="1024"/>
      <c r="OGE21" s="1024"/>
      <c r="OGF21" s="1024"/>
      <c r="OGG21" s="1024"/>
      <c r="OGH21" s="1024"/>
      <c r="OGI21" s="1024"/>
      <c r="OGJ21" s="1024"/>
      <c r="OGK21" s="1024"/>
      <c r="OGL21" s="1024"/>
      <c r="OGM21" s="1024"/>
      <c r="OGN21" s="1024"/>
      <c r="OGO21" s="1024"/>
      <c r="OGP21" s="1024"/>
      <c r="OGQ21" s="1024"/>
      <c r="OGR21" s="1024"/>
      <c r="OGS21" s="1024"/>
      <c r="OGT21" s="1024"/>
      <c r="OGU21" s="1024"/>
      <c r="OGV21" s="1024"/>
      <c r="OGW21" s="1024"/>
      <c r="OGX21" s="1024"/>
      <c r="OGY21" s="1024"/>
      <c r="OGZ21" s="1024"/>
      <c r="OHA21" s="1024"/>
      <c r="OHB21" s="1024"/>
      <c r="OHC21" s="1024"/>
      <c r="OHD21" s="1024"/>
      <c r="OHE21" s="1024"/>
      <c r="OHF21" s="1024"/>
      <c r="OHG21" s="1024"/>
      <c r="OHH21" s="1024"/>
      <c r="OHI21" s="1024"/>
      <c r="OHJ21" s="1024"/>
      <c r="OHK21" s="1024"/>
      <c r="OHL21" s="1024"/>
      <c r="OHM21" s="1024"/>
      <c r="OHN21" s="1024"/>
      <c r="OHO21" s="1024"/>
      <c r="OHP21" s="1024"/>
      <c r="OHQ21" s="1024"/>
      <c r="OHR21" s="1024"/>
      <c r="OHS21" s="1024"/>
      <c r="OHT21" s="1024"/>
      <c r="OHU21" s="1024"/>
      <c r="OHV21" s="1024"/>
      <c r="OHW21" s="1024"/>
      <c r="OHX21" s="1024"/>
      <c r="OHY21" s="1024"/>
      <c r="OHZ21" s="1024"/>
      <c r="OIA21" s="1024"/>
      <c r="OIB21" s="1024"/>
      <c r="OIC21" s="1024"/>
      <c r="OID21" s="1024"/>
      <c r="OIE21" s="1024"/>
      <c r="OIF21" s="1024"/>
      <c r="OIG21" s="1024"/>
      <c r="OIH21" s="1024"/>
      <c r="OII21" s="1024"/>
      <c r="OIJ21" s="1024"/>
      <c r="OIK21" s="1024"/>
      <c r="OIL21" s="1024"/>
      <c r="OIM21" s="1024"/>
      <c r="OIN21" s="1024"/>
      <c r="OIO21" s="1024"/>
      <c r="OIP21" s="1024"/>
      <c r="OIQ21" s="1024"/>
      <c r="OIR21" s="1024"/>
      <c r="OIS21" s="1024"/>
      <c r="OIT21" s="1024"/>
      <c r="OIU21" s="1024"/>
      <c r="OIV21" s="1024"/>
      <c r="OIW21" s="1024"/>
      <c r="OIX21" s="1024"/>
      <c r="OIY21" s="1024"/>
      <c r="OIZ21" s="1024"/>
      <c r="OJA21" s="1024"/>
      <c r="OJB21" s="1024"/>
      <c r="OJC21" s="1024"/>
      <c r="OJD21" s="1024"/>
      <c r="OJE21" s="1024"/>
      <c r="OJF21" s="1024"/>
      <c r="OJG21" s="1024"/>
      <c r="OJH21" s="1024"/>
      <c r="OJI21" s="1024"/>
      <c r="OJJ21" s="1024"/>
      <c r="OJK21" s="1024"/>
      <c r="OJL21" s="1024"/>
      <c r="OJM21" s="1024"/>
      <c r="OJN21" s="1024"/>
      <c r="OJO21" s="1024"/>
      <c r="OJP21" s="1024"/>
      <c r="OJQ21" s="1024"/>
      <c r="OJR21" s="1024"/>
      <c r="OJS21" s="1024"/>
      <c r="OJT21" s="1024"/>
      <c r="OJU21" s="1024"/>
      <c r="OJV21" s="1024"/>
      <c r="OJW21" s="1024"/>
      <c r="OJX21" s="1024"/>
      <c r="OJY21" s="1024"/>
      <c r="OJZ21" s="1024"/>
      <c r="OKA21" s="1024"/>
      <c r="OKB21" s="1024"/>
      <c r="OKC21" s="1024"/>
      <c r="OKD21" s="1024"/>
      <c r="OKE21" s="1024"/>
      <c r="OKF21" s="1024"/>
      <c r="OKG21" s="1024"/>
      <c r="OKH21" s="1024"/>
      <c r="OKI21" s="1024"/>
      <c r="OKJ21" s="1024"/>
      <c r="OKK21" s="1024"/>
      <c r="OKL21" s="1024"/>
      <c r="OKM21" s="1024"/>
      <c r="OKN21" s="1024"/>
      <c r="OKO21" s="1024"/>
      <c r="OKP21" s="1024"/>
      <c r="OKQ21" s="1024"/>
      <c r="OKR21" s="1024"/>
      <c r="OKS21" s="1024"/>
      <c r="OKT21" s="1024"/>
      <c r="OKU21" s="1024"/>
      <c r="OKV21" s="1024"/>
      <c r="OKW21" s="1024"/>
      <c r="OKX21" s="1024"/>
      <c r="OKY21" s="1024"/>
      <c r="OKZ21" s="1024"/>
      <c r="OLA21" s="1024"/>
      <c r="OLB21" s="1024"/>
      <c r="OLC21" s="1024"/>
      <c r="OLD21" s="1024"/>
      <c r="OLE21" s="1024"/>
      <c r="OLF21" s="1024"/>
      <c r="OLG21" s="1024"/>
      <c r="OLH21" s="1024"/>
      <c r="OLI21" s="1024"/>
      <c r="OLJ21" s="1024"/>
      <c r="OLK21" s="1024"/>
      <c r="OLL21" s="1024"/>
      <c r="OLM21" s="1024"/>
      <c r="OLN21" s="1024"/>
      <c r="OLO21" s="1024"/>
      <c r="OLP21" s="1024"/>
      <c r="OLQ21" s="1024"/>
      <c r="OLR21" s="1024"/>
      <c r="OLS21" s="1024"/>
      <c r="OLT21" s="1024"/>
      <c r="OLU21" s="1024"/>
      <c r="OLV21" s="1024"/>
      <c r="OLW21" s="1024"/>
      <c r="OLX21" s="1024"/>
      <c r="OLY21" s="1024"/>
      <c r="OLZ21" s="1024"/>
      <c r="OMA21" s="1024"/>
      <c r="OMB21" s="1024"/>
      <c r="OMC21" s="1024"/>
      <c r="OMD21" s="1024"/>
      <c r="OME21" s="1024"/>
      <c r="OMF21" s="1024"/>
      <c r="OMG21" s="1024"/>
      <c r="OMH21" s="1024"/>
      <c r="OMI21" s="1024"/>
      <c r="OMJ21" s="1024"/>
      <c r="OMK21" s="1024"/>
      <c r="OML21" s="1024"/>
      <c r="OMM21" s="1024"/>
      <c r="OMN21" s="1024"/>
      <c r="OMO21" s="1024"/>
      <c r="OMP21" s="1024"/>
      <c r="OMQ21" s="1024"/>
      <c r="OMR21" s="1024"/>
      <c r="OMS21" s="1024"/>
      <c r="OMT21" s="1024"/>
      <c r="OMU21" s="1024"/>
      <c r="OMV21" s="1024"/>
      <c r="OMW21" s="1024"/>
      <c r="OMX21" s="1024"/>
      <c r="OMY21" s="1024"/>
      <c r="OMZ21" s="1024"/>
      <c r="ONA21" s="1024"/>
      <c r="ONB21" s="1024"/>
      <c r="ONC21" s="1024"/>
      <c r="OND21" s="1024"/>
      <c r="ONE21" s="1024"/>
      <c r="ONF21" s="1024"/>
      <c r="ONG21" s="1024"/>
      <c r="ONH21" s="1024"/>
      <c r="ONI21" s="1024"/>
      <c r="ONJ21" s="1024"/>
      <c r="ONK21" s="1024"/>
      <c r="ONL21" s="1024"/>
      <c r="ONM21" s="1024"/>
      <c r="ONN21" s="1024"/>
      <c r="ONO21" s="1024"/>
      <c r="ONP21" s="1024"/>
      <c r="ONQ21" s="1024"/>
      <c r="ONR21" s="1024"/>
      <c r="ONS21" s="1024"/>
      <c r="ONT21" s="1024"/>
      <c r="ONU21" s="1024"/>
      <c r="ONV21" s="1024"/>
      <c r="ONW21" s="1024"/>
      <c r="ONX21" s="1024"/>
      <c r="ONY21" s="1024"/>
      <c r="ONZ21" s="1024"/>
      <c r="OOA21" s="1024"/>
      <c r="OOB21" s="1024"/>
      <c r="OOC21" s="1024"/>
      <c r="OOD21" s="1024"/>
      <c r="OOE21" s="1024"/>
      <c r="OOF21" s="1024"/>
      <c r="OOG21" s="1024"/>
      <c r="OOH21" s="1024"/>
      <c r="OOI21" s="1024"/>
      <c r="OOJ21" s="1024"/>
      <c r="OOK21" s="1024"/>
      <c r="OOL21" s="1024"/>
      <c r="OOM21" s="1024"/>
      <c r="OON21" s="1024"/>
      <c r="OOO21" s="1024"/>
      <c r="OOP21" s="1024"/>
      <c r="OOQ21" s="1024"/>
      <c r="OOR21" s="1024"/>
      <c r="OOS21" s="1024"/>
      <c r="OOT21" s="1024"/>
      <c r="OOU21" s="1024"/>
      <c r="OOV21" s="1024"/>
      <c r="OOW21" s="1024"/>
      <c r="OOX21" s="1024"/>
      <c r="OOY21" s="1024"/>
      <c r="OOZ21" s="1024"/>
      <c r="OPA21" s="1024"/>
      <c r="OPB21" s="1024"/>
      <c r="OPC21" s="1024"/>
      <c r="OPD21" s="1024"/>
      <c r="OPE21" s="1024"/>
      <c r="OPF21" s="1024"/>
      <c r="OPG21" s="1024"/>
      <c r="OPH21" s="1024"/>
      <c r="OPI21" s="1024"/>
      <c r="OPJ21" s="1024"/>
      <c r="OPK21" s="1024"/>
      <c r="OPL21" s="1024"/>
      <c r="OPM21" s="1024"/>
      <c r="OPN21" s="1024"/>
      <c r="OPO21" s="1024"/>
      <c r="OPP21" s="1024"/>
      <c r="OPQ21" s="1024"/>
      <c r="OPR21" s="1024"/>
      <c r="OPS21" s="1024"/>
      <c r="OPT21" s="1024"/>
      <c r="OPU21" s="1024"/>
      <c r="OPV21" s="1024"/>
      <c r="OPW21" s="1024"/>
      <c r="OPX21" s="1024"/>
      <c r="OPY21" s="1024"/>
      <c r="OPZ21" s="1024"/>
      <c r="OQA21" s="1024"/>
      <c r="OQB21" s="1024"/>
      <c r="OQC21" s="1024"/>
      <c r="OQD21" s="1024"/>
      <c r="OQE21" s="1024"/>
      <c r="OQF21" s="1024"/>
      <c r="OQG21" s="1024"/>
      <c r="OQH21" s="1024"/>
      <c r="OQI21" s="1024"/>
      <c r="OQJ21" s="1024"/>
      <c r="OQK21" s="1024"/>
      <c r="OQL21" s="1024"/>
      <c r="OQM21" s="1024"/>
      <c r="OQN21" s="1024"/>
      <c r="OQO21" s="1024"/>
      <c r="OQP21" s="1024"/>
      <c r="OQQ21" s="1024"/>
      <c r="OQR21" s="1024"/>
      <c r="OQS21" s="1024"/>
      <c r="OQT21" s="1024"/>
      <c r="OQU21" s="1024"/>
      <c r="OQV21" s="1024"/>
      <c r="OQW21" s="1024"/>
      <c r="OQX21" s="1024"/>
      <c r="OQY21" s="1024"/>
      <c r="OQZ21" s="1024"/>
      <c r="ORA21" s="1024"/>
      <c r="ORB21" s="1024"/>
      <c r="ORC21" s="1024"/>
      <c r="ORD21" s="1024"/>
      <c r="ORE21" s="1024"/>
      <c r="ORF21" s="1024"/>
      <c r="ORG21" s="1024"/>
      <c r="ORH21" s="1024"/>
      <c r="ORI21" s="1024"/>
      <c r="ORJ21" s="1024"/>
      <c r="ORK21" s="1024"/>
      <c r="ORL21" s="1024"/>
      <c r="ORM21" s="1024"/>
      <c r="ORN21" s="1024"/>
      <c r="ORO21" s="1024"/>
      <c r="ORP21" s="1024"/>
      <c r="ORQ21" s="1024"/>
      <c r="ORR21" s="1024"/>
      <c r="ORS21" s="1024"/>
      <c r="ORT21" s="1024"/>
      <c r="ORU21" s="1024"/>
      <c r="ORV21" s="1024"/>
      <c r="ORW21" s="1024"/>
      <c r="ORX21" s="1024"/>
      <c r="ORY21" s="1024"/>
      <c r="ORZ21" s="1024"/>
      <c r="OSA21" s="1024"/>
      <c r="OSB21" s="1024"/>
      <c r="OSC21" s="1024"/>
      <c r="OSD21" s="1024"/>
      <c r="OSE21" s="1024"/>
      <c r="OSF21" s="1024"/>
      <c r="OSG21" s="1024"/>
      <c r="OSH21" s="1024"/>
      <c r="OSI21" s="1024"/>
      <c r="OSJ21" s="1024"/>
      <c r="OSK21" s="1024"/>
      <c r="OSL21" s="1024"/>
      <c r="OSM21" s="1024"/>
      <c r="OSN21" s="1024"/>
      <c r="OSO21" s="1024"/>
      <c r="OSP21" s="1024"/>
      <c r="OSQ21" s="1024"/>
      <c r="OSR21" s="1024"/>
      <c r="OSS21" s="1024"/>
      <c r="OST21" s="1024"/>
      <c r="OSU21" s="1024"/>
      <c r="OSV21" s="1024"/>
      <c r="OSW21" s="1024"/>
      <c r="OSX21" s="1024"/>
      <c r="OSY21" s="1024"/>
      <c r="OSZ21" s="1024"/>
      <c r="OTA21" s="1024"/>
      <c r="OTB21" s="1024"/>
      <c r="OTC21" s="1024"/>
      <c r="OTD21" s="1024"/>
      <c r="OTE21" s="1024"/>
      <c r="OTF21" s="1024"/>
      <c r="OTG21" s="1024"/>
      <c r="OTH21" s="1024"/>
      <c r="OTI21" s="1024"/>
      <c r="OTJ21" s="1024"/>
      <c r="OTK21" s="1024"/>
      <c r="OTL21" s="1024"/>
      <c r="OTM21" s="1024"/>
      <c r="OTN21" s="1024"/>
      <c r="OTO21" s="1024"/>
      <c r="OTP21" s="1024"/>
      <c r="OTQ21" s="1024"/>
      <c r="OTR21" s="1024"/>
      <c r="OTS21" s="1024"/>
      <c r="OTT21" s="1024"/>
      <c r="OTU21" s="1024"/>
      <c r="OTV21" s="1024"/>
      <c r="OTW21" s="1024"/>
      <c r="OTX21" s="1024"/>
      <c r="OTY21" s="1024"/>
      <c r="OTZ21" s="1024"/>
      <c r="OUA21" s="1024"/>
      <c r="OUB21" s="1024"/>
      <c r="OUC21" s="1024"/>
      <c r="OUD21" s="1024"/>
      <c r="OUE21" s="1024"/>
      <c r="OUF21" s="1024"/>
      <c r="OUG21" s="1024"/>
      <c r="OUH21" s="1024"/>
      <c r="OUI21" s="1024"/>
      <c r="OUJ21" s="1024"/>
      <c r="OUK21" s="1024"/>
      <c r="OUL21" s="1024"/>
      <c r="OUM21" s="1024"/>
      <c r="OUN21" s="1024"/>
      <c r="OUO21" s="1024"/>
      <c r="OUP21" s="1024"/>
      <c r="OUQ21" s="1024"/>
      <c r="OUR21" s="1024"/>
      <c r="OUS21" s="1024"/>
      <c r="OUT21" s="1024"/>
      <c r="OUU21" s="1024"/>
      <c r="OUV21" s="1024"/>
      <c r="OUW21" s="1024"/>
      <c r="OUX21" s="1024"/>
      <c r="OUY21" s="1024"/>
      <c r="OUZ21" s="1024"/>
      <c r="OVA21" s="1024"/>
      <c r="OVB21" s="1024"/>
      <c r="OVC21" s="1024"/>
      <c r="OVD21" s="1024"/>
      <c r="OVE21" s="1024"/>
      <c r="OVF21" s="1024"/>
      <c r="OVG21" s="1024"/>
      <c r="OVH21" s="1024"/>
      <c r="OVI21" s="1024"/>
      <c r="OVJ21" s="1024"/>
      <c r="OVK21" s="1024"/>
      <c r="OVL21" s="1024"/>
      <c r="OVM21" s="1024"/>
      <c r="OVN21" s="1024"/>
      <c r="OVO21" s="1024"/>
      <c r="OVP21" s="1024"/>
      <c r="OVQ21" s="1024"/>
      <c r="OVR21" s="1024"/>
      <c r="OVS21" s="1024"/>
      <c r="OVT21" s="1024"/>
      <c r="OVU21" s="1024"/>
      <c r="OVV21" s="1024"/>
      <c r="OVW21" s="1024"/>
      <c r="OVX21" s="1024"/>
      <c r="OVY21" s="1024"/>
      <c r="OVZ21" s="1024"/>
      <c r="OWA21" s="1024"/>
      <c r="OWB21" s="1024"/>
      <c r="OWC21" s="1024"/>
      <c r="OWD21" s="1024"/>
      <c r="OWE21" s="1024"/>
      <c r="OWF21" s="1024"/>
      <c r="OWG21" s="1024"/>
      <c r="OWH21" s="1024"/>
      <c r="OWI21" s="1024"/>
      <c r="OWJ21" s="1024"/>
      <c r="OWK21" s="1024"/>
      <c r="OWL21" s="1024"/>
      <c r="OWM21" s="1024"/>
      <c r="OWN21" s="1024"/>
      <c r="OWO21" s="1024"/>
      <c r="OWP21" s="1024"/>
      <c r="OWQ21" s="1024"/>
      <c r="OWR21" s="1024"/>
      <c r="OWS21" s="1024"/>
      <c r="OWT21" s="1024"/>
      <c r="OWU21" s="1024"/>
      <c r="OWV21" s="1024"/>
      <c r="OWW21" s="1024"/>
      <c r="OWX21" s="1024"/>
      <c r="OWY21" s="1024"/>
      <c r="OWZ21" s="1024"/>
      <c r="OXA21" s="1024"/>
      <c r="OXB21" s="1024"/>
      <c r="OXC21" s="1024"/>
      <c r="OXD21" s="1024"/>
      <c r="OXE21" s="1024"/>
      <c r="OXF21" s="1024"/>
      <c r="OXG21" s="1024"/>
      <c r="OXH21" s="1024"/>
      <c r="OXI21" s="1024"/>
      <c r="OXJ21" s="1024"/>
      <c r="OXK21" s="1024"/>
      <c r="OXL21" s="1024"/>
      <c r="OXM21" s="1024"/>
      <c r="OXN21" s="1024"/>
      <c r="OXO21" s="1024"/>
      <c r="OXP21" s="1024"/>
      <c r="OXQ21" s="1024"/>
      <c r="OXR21" s="1024"/>
      <c r="OXS21" s="1024"/>
      <c r="OXT21" s="1024"/>
      <c r="OXU21" s="1024"/>
      <c r="OXV21" s="1024"/>
      <c r="OXW21" s="1024"/>
      <c r="OXX21" s="1024"/>
      <c r="OXY21" s="1024"/>
      <c r="OXZ21" s="1024"/>
      <c r="OYA21" s="1024"/>
      <c r="OYB21" s="1024"/>
      <c r="OYC21" s="1024"/>
      <c r="OYD21" s="1024"/>
      <c r="OYE21" s="1024"/>
      <c r="OYF21" s="1024"/>
      <c r="OYG21" s="1024"/>
      <c r="OYH21" s="1024"/>
      <c r="OYI21" s="1024"/>
      <c r="OYJ21" s="1024"/>
      <c r="OYK21" s="1024"/>
      <c r="OYL21" s="1024"/>
      <c r="OYM21" s="1024"/>
      <c r="OYN21" s="1024"/>
      <c r="OYO21" s="1024"/>
      <c r="OYP21" s="1024"/>
      <c r="OYQ21" s="1024"/>
      <c r="OYR21" s="1024"/>
      <c r="OYS21" s="1024"/>
      <c r="OYT21" s="1024"/>
      <c r="OYU21" s="1024"/>
      <c r="OYV21" s="1024"/>
      <c r="OYW21" s="1024"/>
      <c r="OYX21" s="1024"/>
      <c r="OYY21" s="1024"/>
      <c r="OYZ21" s="1024"/>
      <c r="OZA21" s="1024"/>
      <c r="OZB21" s="1024"/>
      <c r="OZC21" s="1024"/>
      <c r="OZD21" s="1024"/>
      <c r="OZE21" s="1024"/>
      <c r="OZF21" s="1024"/>
      <c r="OZG21" s="1024"/>
      <c r="OZH21" s="1024"/>
      <c r="OZI21" s="1024"/>
      <c r="OZJ21" s="1024"/>
      <c r="OZK21" s="1024"/>
      <c r="OZL21" s="1024"/>
      <c r="OZM21" s="1024"/>
      <c r="OZN21" s="1024"/>
      <c r="OZO21" s="1024"/>
      <c r="OZP21" s="1024"/>
      <c r="OZQ21" s="1024"/>
      <c r="OZR21" s="1024"/>
      <c r="OZS21" s="1024"/>
      <c r="OZT21" s="1024"/>
      <c r="OZU21" s="1024"/>
      <c r="OZV21" s="1024"/>
      <c r="OZW21" s="1024"/>
      <c r="OZX21" s="1024"/>
      <c r="OZY21" s="1024"/>
      <c r="OZZ21" s="1024"/>
      <c r="PAA21" s="1024"/>
      <c r="PAB21" s="1024"/>
      <c r="PAC21" s="1024"/>
      <c r="PAD21" s="1024"/>
      <c r="PAE21" s="1024"/>
      <c r="PAF21" s="1024"/>
      <c r="PAG21" s="1024"/>
      <c r="PAH21" s="1024"/>
      <c r="PAI21" s="1024"/>
      <c r="PAJ21" s="1024"/>
      <c r="PAK21" s="1024"/>
      <c r="PAL21" s="1024"/>
      <c r="PAM21" s="1024"/>
      <c r="PAN21" s="1024"/>
      <c r="PAO21" s="1024"/>
      <c r="PAP21" s="1024"/>
      <c r="PAQ21" s="1024"/>
      <c r="PAR21" s="1024"/>
      <c r="PAS21" s="1024"/>
      <c r="PAT21" s="1024"/>
      <c r="PAU21" s="1024"/>
      <c r="PAV21" s="1024"/>
      <c r="PAW21" s="1024"/>
      <c r="PAX21" s="1024"/>
      <c r="PAY21" s="1024"/>
      <c r="PAZ21" s="1024"/>
      <c r="PBA21" s="1024"/>
      <c r="PBB21" s="1024"/>
      <c r="PBC21" s="1024"/>
      <c r="PBD21" s="1024"/>
      <c r="PBE21" s="1024"/>
      <c r="PBF21" s="1024"/>
      <c r="PBG21" s="1024"/>
      <c r="PBH21" s="1024"/>
      <c r="PBI21" s="1024"/>
      <c r="PBJ21" s="1024"/>
      <c r="PBK21" s="1024"/>
      <c r="PBL21" s="1024"/>
      <c r="PBM21" s="1024"/>
      <c r="PBN21" s="1024"/>
      <c r="PBO21" s="1024"/>
      <c r="PBP21" s="1024"/>
      <c r="PBQ21" s="1024"/>
      <c r="PBR21" s="1024"/>
      <c r="PBS21" s="1024"/>
      <c r="PBT21" s="1024"/>
      <c r="PBU21" s="1024"/>
      <c r="PBV21" s="1024"/>
      <c r="PBW21" s="1024"/>
      <c r="PBX21" s="1024"/>
      <c r="PBY21" s="1024"/>
      <c r="PBZ21" s="1024"/>
      <c r="PCA21" s="1024"/>
      <c r="PCB21" s="1024"/>
      <c r="PCC21" s="1024"/>
      <c r="PCD21" s="1024"/>
      <c r="PCE21" s="1024"/>
      <c r="PCF21" s="1024"/>
      <c r="PCG21" s="1024"/>
      <c r="PCH21" s="1024"/>
      <c r="PCI21" s="1024"/>
      <c r="PCJ21" s="1024"/>
      <c r="PCK21" s="1024"/>
      <c r="PCL21" s="1024"/>
      <c r="PCM21" s="1024"/>
      <c r="PCN21" s="1024"/>
      <c r="PCO21" s="1024"/>
      <c r="PCP21" s="1024"/>
      <c r="PCQ21" s="1024"/>
      <c r="PCR21" s="1024"/>
      <c r="PCS21" s="1024"/>
      <c r="PCT21" s="1024"/>
      <c r="PCU21" s="1024"/>
      <c r="PCV21" s="1024"/>
      <c r="PCW21" s="1024"/>
      <c r="PCX21" s="1024"/>
      <c r="PCY21" s="1024"/>
      <c r="PCZ21" s="1024"/>
      <c r="PDA21" s="1024"/>
      <c r="PDB21" s="1024"/>
      <c r="PDC21" s="1024"/>
      <c r="PDD21" s="1024"/>
      <c r="PDE21" s="1024"/>
      <c r="PDF21" s="1024"/>
      <c r="PDG21" s="1024"/>
      <c r="PDH21" s="1024"/>
      <c r="PDI21" s="1024"/>
      <c r="PDJ21" s="1024"/>
      <c r="PDK21" s="1024"/>
      <c r="PDL21" s="1024"/>
      <c r="PDM21" s="1024"/>
      <c r="PDN21" s="1024"/>
      <c r="PDO21" s="1024"/>
      <c r="PDP21" s="1024"/>
      <c r="PDQ21" s="1024"/>
      <c r="PDR21" s="1024"/>
      <c r="PDS21" s="1024"/>
      <c r="PDT21" s="1024"/>
      <c r="PDU21" s="1024"/>
      <c r="PDV21" s="1024"/>
      <c r="PDW21" s="1024"/>
      <c r="PDX21" s="1024"/>
      <c r="PDY21" s="1024"/>
      <c r="PDZ21" s="1024"/>
      <c r="PEA21" s="1024"/>
      <c r="PEB21" s="1024"/>
      <c r="PEC21" s="1024"/>
      <c r="PED21" s="1024"/>
      <c r="PEE21" s="1024"/>
      <c r="PEF21" s="1024"/>
      <c r="PEG21" s="1024"/>
      <c r="PEH21" s="1024"/>
      <c r="PEI21" s="1024"/>
      <c r="PEJ21" s="1024"/>
      <c r="PEK21" s="1024"/>
      <c r="PEL21" s="1024"/>
      <c r="PEM21" s="1024"/>
      <c r="PEN21" s="1024"/>
      <c r="PEO21" s="1024"/>
      <c r="PEP21" s="1024"/>
      <c r="PEQ21" s="1024"/>
      <c r="PER21" s="1024"/>
      <c r="PES21" s="1024"/>
      <c r="PET21" s="1024"/>
      <c r="PEU21" s="1024"/>
      <c r="PEV21" s="1024"/>
      <c r="PEW21" s="1024"/>
      <c r="PEX21" s="1024"/>
      <c r="PEY21" s="1024"/>
      <c r="PEZ21" s="1024"/>
      <c r="PFA21" s="1024"/>
      <c r="PFB21" s="1024"/>
      <c r="PFC21" s="1024"/>
      <c r="PFD21" s="1024"/>
      <c r="PFE21" s="1024"/>
      <c r="PFF21" s="1024"/>
      <c r="PFG21" s="1024"/>
      <c r="PFH21" s="1024"/>
      <c r="PFI21" s="1024"/>
      <c r="PFJ21" s="1024"/>
      <c r="PFK21" s="1024"/>
      <c r="PFL21" s="1024"/>
      <c r="PFM21" s="1024"/>
      <c r="PFN21" s="1024"/>
      <c r="PFO21" s="1024"/>
      <c r="PFP21" s="1024"/>
      <c r="PFQ21" s="1024"/>
      <c r="PFR21" s="1024"/>
      <c r="PFS21" s="1024"/>
      <c r="PFT21" s="1024"/>
      <c r="PFU21" s="1024"/>
      <c r="PFV21" s="1024"/>
      <c r="PFW21" s="1024"/>
      <c r="PFX21" s="1024"/>
      <c r="PFY21" s="1024"/>
      <c r="PFZ21" s="1024"/>
      <c r="PGA21" s="1024"/>
      <c r="PGB21" s="1024"/>
      <c r="PGC21" s="1024"/>
      <c r="PGD21" s="1024"/>
      <c r="PGE21" s="1024"/>
      <c r="PGF21" s="1024"/>
      <c r="PGG21" s="1024"/>
      <c r="PGH21" s="1024"/>
      <c r="PGI21" s="1024"/>
      <c r="PGJ21" s="1024"/>
      <c r="PGK21" s="1024"/>
      <c r="PGL21" s="1024"/>
      <c r="PGM21" s="1024"/>
      <c r="PGN21" s="1024"/>
      <c r="PGO21" s="1024"/>
      <c r="PGP21" s="1024"/>
      <c r="PGQ21" s="1024"/>
      <c r="PGR21" s="1024"/>
      <c r="PGS21" s="1024"/>
      <c r="PGT21" s="1024"/>
      <c r="PGU21" s="1024"/>
      <c r="PGV21" s="1024"/>
      <c r="PGW21" s="1024"/>
      <c r="PGX21" s="1024"/>
      <c r="PGY21" s="1024"/>
      <c r="PGZ21" s="1024"/>
      <c r="PHA21" s="1024"/>
      <c r="PHB21" s="1024"/>
      <c r="PHC21" s="1024"/>
      <c r="PHD21" s="1024"/>
      <c r="PHE21" s="1024"/>
      <c r="PHF21" s="1024"/>
      <c r="PHG21" s="1024"/>
      <c r="PHH21" s="1024"/>
      <c r="PHI21" s="1024"/>
      <c r="PHJ21" s="1024"/>
      <c r="PHK21" s="1024"/>
      <c r="PHL21" s="1024"/>
      <c r="PHM21" s="1024"/>
      <c r="PHN21" s="1024"/>
      <c r="PHO21" s="1024"/>
      <c r="PHP21" s="1024"/>
      <c r="PHQ21" s="1024"/>
      <c r="PHR21" s="1024"/>
      <c r="PHS21" s="1024"/>
      <c r="PHT21" s="1024"/>
      <c r="PHU21" s="1024"/>
      <c r="PHV21" s="1024"/>
      <c r="PHW21" s="1024"/>
      <c r="PHX21" s="1024"/>
      <c r="PHY21" s="1024"/>
      <c r="PHZ21" s="1024"/>
      <c r="PIA21" s="1024"/>
      <c r="PIB21" s="1024"/>
      <c r="PIC21" s="1024"/>
      <c r="PID21" s="1024"/>
      <c r="PIE21" s="1024"/>
      <c r="PIF21" s="1024"/>
      <c r="PIG21" s="1024"/>
      <c r="PIH21" s="1024"/>
      <c r="PII21" s="1024"/>
      <c r="PIJ21" s="1024"/>
      <c r="PIK21" s="1024"/>
      <c r="PIL21" s="1024"/>
      <c r="PIM21" s="1024"/>
      <c r="PIN21" s="1024"/>
      <c r="PIO21" s="1024"/>
      <c r="PIP21" s="1024"/>
      <c r="PIQ21" s="1024"/>
      <c r="PIR21" s="1024"/>
      <c r="PIS21" s="1024"/>
      <c r="PIT21" s="1024"/>
      <c r="PIU21" s="1024"/>
      <c r="PIV21" s="1024"/>
      <c r="PIW21" s="1024"/>
      <c r="PIX21" s="1024"/>
      <c r="PIY21" s="1024"/>
      <c r="PIZ21" s="1024"/>
      <c r="PJA21" s="1024"/>
      <c r="PJB21" s="1024"/>
      <c r="PJC21" s="1024"/>
      <c r="PJD21" s="1024"/>
      <c r="PJE21" s="1024"/>
      <c r="PJF21" s="1024"/>
      <c r="PJG21" s="1024"/>
      <c r="PJH21" s="1024"/>
      <c r="PJI21" s="1024"/>
      <c r="PJJ21" s="1024"/>
      <c r="PJK21" s="1024"/>
      <c r="PJL21" s="1024"/>
      <c r="PJM21" s="1024"/>
      <c r="PJN21" s="1024"/>
      <c r="PJO21" s="1024"/>
      <c r="PJP21" s="1024"/>
      <c r="PJQ21" s="1024"/>
      <c r="PJR21" s="1024"/>
      <c r="PJS21" s="1024"/>
      <c r="PJT21" s="1024"/>
      <c r="PJU21" s="1024"/>
      <c r="PJV21" s="1024"/>
      <c r="PJW21" s="1024"/>
      <c r="PJX21" s="1024"/>
      <c r="PJY21" s="1024"/>
      <c r="PJZ21" s="1024"/>
      <c r="PKA21" s="1024"/>
      <c r="PKB21" s="1024"/>
      <c r="PKC21" s="1024"/>
      <c r="PKD21" s="1024"/>
      <c r="PKE21" s="1024"/>
      <c r="PKF21" s="1024"/>
      <c r="PKG21" s="1024"/>
      <c r="PKH21" s="1024"/>
      <c r="PKI21" s="1024"/>
      <c r="PKJ21" s="1024"/>
      <c r="PKK21" s="1024"/>
      <c r="PKL21" s="1024"/>
      <c r="PKM21" s="1024"/>
      <c r="PKN21" s="1024"/>
      <c r="PKO21" s="1024"/>
      <c r="PKP21" s="1024"/>
      <c r="PKQ21" s="1024"/>
      <c r="PKR21" s="1024"/>
      <c r="PKS21" s="1024"/>
      <c r="PKT21" s="1024"/>
      <c r="PKU21" s="1024"/>
      <c r="PKV21" s="1024"/>
      <c r="PKW21" s="1024"/>
      <c r="PKX21" s="1024"/>
      <c r="PKY21" s="1024"/>
      <c r="PKZ21" s="1024"/>
      <c r="PLA21" s="1024"/>
      <c r="PLB21" s="1024"/>
      <c r="PLC21" s="1024"/>
      <c r="PLD21" s="1024"/>
      <c r="PLE21" s="1024"/>
      <c r="PLF21" s="1024"/>
      <c r="PLG21" s="1024"/>
      <c r="PLH21" s="1024"/>
      <c r="PLI21" s="1024"/>
      <c r="PLJ21" s="1024"/>
      <c r="PLK21" s="1024"/>
      <c r="PLL21" s="1024"/>
      <c r="PLM21" s="1024"/>
      <c r="PLN21" s="1024"/>
      <c r="PLO21" s="1024"/>
      <c r="PLP21" s="1024"/>
      <c r="PLQ21" s="1024"/>
      <c r="PLR21" s="1024"/>
      <c r="PLS21" s="1024"/>
      <c r="PLT21" s="1024"/>
      <c r="PLU21" s="1024"/>
      <c r="PLV21" s="1024"/>
      <c r="PLW21" s="1024"/>
      <c r="PLX21" s="1024"/>
      <c r="PLY21" s="1024"/>
      <c r="PLZ21" s="1024"/>
      <c r="PMA21" s="1024"/>
      <c r="PMB21" s="1024"/>
      <c r="PMC21" s="1024"/>
      <c r="PMD21" s="1024"/>
      <c r="PME21" s="1024"/>
      <c r="PMF21" s="1024"/>
      <c r="PMG21" s="1024"/>
      <c r="PMH21" s="1024"/>
      <c r="PMI21" s="1024"/>
      <c r="PMJ21" s="1024"/>
      <c r="PMK21" s="1024"/>
      <c r="PML21" s="1024"/>
      <c r="PMM21" s="1024"/>
      <c r="PMN21" s="1024"/>
      <c r="PMO21" s="1024"/>
      <c r="PMP21" s="1024"/>
      <c r="PMQ21" s="1024"/>
      <c r="PMR21" s="1024"/>
      <c r="PMS21" s="1024"/>
      <c r="PMT21" s="1024"/>
      <c r="PMU21" s="1024"/>
      <c r="PMV21" s="1024"/>
      <c r="PMW21" s="1024"/>
      <c r="PMX21" s="1024"/>
      <c r="PMY21" s="1024"/>
      <c r="PMZ21" s="1024"/>
      <c r="PNA21" s="1024"/>
      <c r="PNB21" s="1024"/>
      <c r="PNC21" s="1024"/>
      <c r="PND21" s="1024"/>
      <c r="PNE21" s="1024"/>
      <c r="PNF21" s="1024"/>
      <c r="PNG21" s="1024"/>
      <c r="PNH21" s="1024"/>
      <c r="PNI21" s="1024"/>
      <c r="PNJ21" s="1024"/>
      <c r="PNK21" s="1024"/>
      <c r="PNL21" s="1024"/>
      <c r="PNM21" s="1024"/>
      <c r="PNN21" s="1024"/>
      <c r="PNO21" s="1024"/>
      <c r="PNP21" s="1024"/>
      <c r="PNQ21" s="1024"/>
      <c r="PNR21" s="1024"/>
      <c r="PNS21" s="1024"/>
      <c r="PNT21" s="1024"/>
      <c r="PNU21" s="1024"/>
      <c r="PNV21" s="1024"/>
      <c r="PNW21" s="1024"/>
      <c r="PNX21" s="1024"/>
      <c r="PNY21" s="1024"/>
      <c r="PNZ21" s="1024"/>
      <c r="POA21" s="1024"/>
      <c r="POB21" s="1024"/>
      <c r="POC21" s="1024"/>
      <c r="POD21" s="1024"/>
      <c r="POE21" s="1024"/>
      <c r="POF21" s="1024"/>
      <c r="POG21" s="1024"/>
      <c r="POH21" s="1024"/>
      <c r="POI21" s="1024"/>
      <c r="POJ21" s="1024"/>
      <c r="POK21" s="1024"/>
      <c r="POL21" s="1024"/>
      <c r="POM21" s="1024"/>
      <c r="PON21" s="1024"/>
      <c r="POO21" s="1024"/>
      <c r="POP21" s="1024"/>
      <c r="POQ21" s="1024"/>
      <c r="POR21" s="1024"/>
      <c r="POS21" s="1024"/>
      <c r="POT21" s="1024"/>
      <c r="POU21" s="1024"/>
      <c r="POV21" s="1024"/>
      <c r="POW21" s="1024"/>
      <c r="POX21" s="1024"/>
      <c r="POY21" s="1024"/>
      <c r="POZ21" s="1024"/>
      <c r="PPA21" s="1024"/>
      <c r="PPB21" s="1024"/>
      <c r="PPC21" s="1024"/>
      <c r="PPD21" s="1024"/>
      <c r="PPE21" s="1024"/>
      <c r="PPF21" s="1024"/>
      <c r="PPG21" s="1024"/>
      <c r="PPH21" s="1024"/>
      <c r="PPI21" s="1024"/>
      <c r="PPJ21" s="1024"/>
      <c r="PPK21" s="1024"/>
      <c r="PPL21" s="1024"/>
      <c r="PPM21" s="1024"/>
      <c r="PPN21" s="1024"/>
      <c r="PPO21" s="1024"/>
      <c r="PPP21" s="1024"/>
      <c r="PPQ21" s="1024"/>
      <c r="PPR21" s="1024"/>
      <c r="PPS21" s="1024"/>
      <c r="PPT21" s="1024"/>
      <c r="PPU21" s="1024"/>
      <c r="PPV21" s="1024"/>
      <c r="PPW21" s="1024"/>
      <c r="PPX21" s="1024"/>
      <c r="PPY21" s="1024"/>
      <c r="PPZ21" s="1024"/>
      <c r="PQA21" s="1024"/>
      <c r="PQB21" s="1024"/>
      <c r="PQC21" s="1024"/>
      <c r="PQD21" s="1024"/>
      <c r="PQE21" s="1024"/>
      <c r="PQF21" s="1024"/>
      <c r="PQG21" s="1024"/>
      <c r="PQH21" s="1024"/>
      <c r="PQI21" s="1024"/>
      <c r="PQJ21" s="1024"/>
      <c r="PQK21" s="1024"/>
      <c r="PQL21" s="1024"/>
      <c r="PQM21" s="1024"/>
      <c r="PQN21" s="1024"/>
      <c r="PQO21" s="1024"/>
      <c r="PQP21" s="1024"/>
      <c r="PQQ21" s="1024"/>
      <c r="PQR21" s="1024"/>
      <c r="PQS21" s="1024"/>
      <c r="PQT21" s="1024"/>
      <c r="PQU21" s="1024"/>
      <c r="PQV21" s="1024"/>
      <c r="PQW21" s="1024"/>
      <c r="PQX21" s="1024"/>
      <c r="PQY21" s="1024"/>
      <c r="PQZ21" s="1024"/>
      <c r="PRA21" s="1024"/>
      <c r="PRB21" s="1024"/>
      <c r="PRC21" s="1024"/>
      <c r="PRD21" s="1024"/>
      <c r="PRE21" s="1024"/>
      <c r="PRF21" s="1024"/>
      <c r="PRG21" s="1024"/>
      <c r="PRH21" s="1024"/>
      <c r="PRI21" s="1024"/>
      <c r="PRJ21" s="1024"/>
      <c r="PRK21" s="1024"/>
      <c r="PRL21" s="1024"/>
      <c r="PRM21" s="1024"/>
      <c r="PRN21" s="1024"/>
      <c r="PRO21" s="1024"/>
      <c r="PRP21" s="1024"/>
      <c r="PRQ21" s="1024"/>
      <c r="PRR21" s="1024"/>
      <c r="PRS21" s="1024"/>
      <c r="PRT21" s="1024"/>
      <c r="PRU21" s="1024"/>
      <c r="PRV21" s="1024"/>
      <c r="PRW21" s="1024"/>
      <c r="PRX21" s="1024"/>
      <c r="PRY21" s="1024"/>
      <c r="PRZ21" s="1024"/>
      <c r="PSA21" s="1024"/>
      <c r="PSB21" s="1024"/>
      <c r="PSC21" s="1024"/>
      <c r="PSD21" s="1024"/>
      <c r="PSE21" s="1024"/>
      <c r="PSF21" s="1024"/>
      <c r="PSG21" s="1024"/>
      <c r="PSH21" s="1024"/>
      <c r="PSI21" s="1024"/>
      <c r="PSJ21" s="1024"/>
      <c r="PSK21" s="1024"/>
      <c r="PSL21" s="1024"/>
      <c r="PSM21" s="1024"/>
      <c r="PSN21" s="1024"/>
      <c r="PSO21" s="1024"/>
      <c r="PSP21" s="1024"/>
      <c r="PSQ21" s="1024"/>
      <c r="PSR21" s="1024"/>
      <c r="PSS21" s="1024"/>
      <c r="PST21" s="1024"/>
      <c r="PSU21" s="1024"/>
      <c r="PSV21" s="1024"/>
      <c r="PSW21" s="1024"/>
      <c r="PSX21" s="1024"/>
      <c r="PSY21" s="1024"/>
      <c r="PSZ21" s="1024"/>
      <c r="PTA21" s="1024"/>
      <c r="PTB21" s="1024"/>
      <c r="PTC21" s="1024"/>
      <c r="PTD21" s="1024"/>
      <c r="PTE21" s="1024"/>
      <c r="PTF21" s="1024"/>
      <c r="PTG21" s="1024"/>
      <c r="PTH21" s="1024"/>
      <c r="PTI21" s="1024"/>
      <c r="PTJ21" s="1024"/>
      <c r="PTK21" s="1024"/>
      <c r="PTL21" s="1024"/>
      <c r="PTM21" s="1024"/>
      <c r="PTN21" s="1024"/>
      <c r="PTO21" s="1024"/>
      <c r="PTP21" s="1024"/>
      <c r="PTQ21" s="1024"/>
      <c r="PTR21" s="1024"/>
      <c r="PTS21" s="1024"/>
      <c r="PTT21" s="1024"/>
      <c r="PTU21" s="1024"/>
      <c r="PTV21" s="1024"/>
      <c r="PTW21" s="1024"/>
      <c r="PTX21" s="1024"/>
      <c r="PTY21" s="1024"/>
      <c r="PTZ21" s="1024"/>
      <c r="PUA21" s="1024"/>
      <c r="PUB21" s="1024"/>
      <c r="PUC21" s="1024"/>
      <c r="PUD21" s="1024"/>
      <c r="PUE21" s="1024"/>
      <c r="PUF21" s="1024"/>
      <c r="PUG21" s="1024"/>
      <c r="PUH21" s="1024"/>
      <c r="PUI21" s="1024"/>
      <c r="PUJ21" s="1024"/>
      <c r="PUK21" s="1024"/>
      <c r="PUL21" s="1024"/>
      <c r="PUM21" s="1024"/>
      <c r="PUN21" s="1024"/>
      <c r="PUO21" s="1024"/>
      <c r="PUP21" s="1024"/>
      <c r="PUQ21" s="1024"/>
      <c r="PUR21" s="1024"/>
      <c r="PUS21" s="1024"/>
      <c r="PUT21" s="1024"/>
      <c r="PUU21" s="1024"/>
      <c r="PUV21" s="1024"/>
      <c r="PUW21" s="1024"/>
      <c r="PUX21" s="1024"/>
      <c r="PUY21" s="1024"/>
      <c r="PUZ21" s="1024"/>
      <c r="PVA21" s="1024"/>
      <c r="PVB21" s="1024"/>
      <c r="PVC21" s="1024"/>
      <c r="PVD21" s="1024"/>
      <c r="PVE21" s="1024"/>
      <c r="PVF21" s="1024"/>
      <c r="PVG21" s="1024"/>
      <c r="PVH21" s="1024"/>
      <c r="PVI21" s="1024"/>
      <c r="PVJ21" s="1024"/>
      <c r="PVK21" s="1024"/>
      <c r="PVL21" s="1024"/>
      <c r="PVM21" s="1024"/>
      <c r="PVN21" s="1024"/>
      <c r="PVO21" s="1024"/>
      <c r="PVP21" s="1024"/>
      <c r="PVQ21" s="1024"/>
      <c r="PVR21" s="1024"/>
      <c r="PVS21" s="1024"/>
      <c r="PVT21" s="1024"/>
      <c r="PVU21" s="1024"/>
      <c r="PVV21" s="1024"/>
      <c r="PVW21" s="1024"/>
      <c r="PVX21" s="1024"/>
      <c r="PVY21" s="1024"/>
      <c r="PVZ21" s="1024"/>
      <c r="PWA21" s="1024"/>
      <c r="PWB21" s="1024"/>
      <c r="PWC21" s="1024"/>
      <c r="PWD21" s="1024"/>
      <c r="PWE21" s="1024"/>
      <c r="PWF21" s="1024"/>
      <c r="PWG21" s="1024"/>
      <c r="PWH21" s="1024"/>
      <c r="PWI21" s="1024"/>
      <c r="PWJ21" s="1024"/>
      <c r="PWK21" s="1024"/>
      <c r="PWL21" s="1024"/>
      <c r="PWM21" s="1024"/>
      <c r="PWN21" s="1024"/>
      <c r="PWO21" s="1024"/>
      <c r="PWP21" s="1024"/>
      <c r="PWQ21" s="1024"/>
      <c r="PWR21" s="1024"/>
      <c r="PWS21" s="1024"/>
      <c r="PWT21" s="1024"/>
      <c r="PWU21" s="1024"/>
      <c r="PWV21" s="1024"/>
      <c r="PWW21" s="1024"/>
      <c r="PWX21" s="1024"/>
      <c r="PWY21" s="1024"/>
      <c r="PWZ21" s="1024"/>
      <c r="PXA21" s="1024"/>
      <c r="PXB21" s="1024"/>
      <c r="PXC21" s="1024"/>
      <c r="PXD21" s="1024"/>
      <c r="PXE21" s="1024"/>
      <c r="PXF21" s="1024"/>
      <c r="PXG21" s="1024"/>
      <c r="PXH21" s="1024"/>
      <c r="PXI21" s="1024"/>
      <c r="PXJ21" s="1024"/>
      <c r="PXK21" s="1024"/>
      <c r="PXL21" s="1024"/>
      <c r="PXM21" s="1024"/>
      <c r="PXN21" s="1024"/>
      <c r="PXO21" s="1024"/>
      <c r="PXP21" s="1024"/>
      <c r="PXQ21" s="1024"/>
      <c r="PXR21" s="1024"/>
      <c r="PXS21" s="1024"/>
      <c r="PXT21" s="1024"/>
      <c r="PXU21" s="1024"/>
      <c r="PXV21" s="1024"/>
      <c r="PXW21" s="1024"/>
      <c r="PXX21" s="1024"/>
      <c r="PXY21" s="1024"/>
      <c r="PXZ21" s="1024"/>
      <c r="PYA21" s="1024"/>
      <c r="PYB21" s="1024"/>
      <c r="PYC21" s="1024"/>
      <c r="PYD21" s="1024"/>
      <c r="PYE21" s="1024"/>
      <c r="PYF21" s="1024"/>
      <c r="PYG21" s="1024"/>
      <c r="PYH21" s="1024"/>
      <c r="PYI21" s="1024"/>
      <c r="PYJ21" s="1024"/>
      <c r="PYK21" s="1024"/>
      <c r="PYL21" s="1024"/>
      <c r="PYM21" s="1024"/>
      <c r="PYN21" s="1024"/>
      <c r="PYO21" s="1024"/>
      <c r="PYP21" s="1024"/>
      <c r="PYQ21" s="1024"/>
      <c r="PYR21" s="1024"/>
      <c r="PYS21" s="1024"/>
      <c r="PYT21" s="1024"/>
      <c r="PYU21" s="1024"/>
      <c r="PYV21" s="1024"/>
      <c r="PYW21" s="1024"/>
      <c r="PYX21" s="1024"/>
      <c r="PYY21" s="1024"/>
      <c r="PYZ21" s="1024"/>
      <c r="PZA21" s="1024"/>
      <c r="PZB21" s="1024"/>
      <c r="PZC21" s="1024"/>
      <c r="PZD21" s="1024"/>
      <c r="PZE21" s="1024"/>
      <c r="PZF21" s="1024"/>
      <c r="PZG21" s="1024"/>
      <c r="PZH21" s="1024"/>
      <c r="PZI21" s="1024"/>
      <c r="PZJ21" s="1024"/>
      <c r="PZK21" s="1024"/>
      <c r="PZL21" s="1024"/>
      <c r="PZM21" s="1024"/>
      <c r="PZN21" s="1024"/>
      <c r="PZO21" s="1024"/>
      <c r="PZP21" s="1024"/>
      <c r="PZQ21" s="1024"/>
      <c r="PZR21" s="1024"/>
      <c r="PZS21" s="1024"/>
      <c r="PZT21" s="1024"/>
      <c r="PZU21" s="1024"/>
      <c r="PZV21" s="1024"/>
      <c r="PZW21" s="1024"/>
      <c r="PZX21" s="1024"/>
      <c r="PZY21" s="1024"/>
      <c r="PZZ21" s="1024"/>
      <c r="QAA21" s="1024"/>
      <c r="QAB21" s="1024"/>
      <c r="QAC21" s="1024"/>
      <c r="QAD21" s="1024"/>
      <c r="QAE21" s="1024"/>
      <c r="QAF21" s="1024"/>
      <c r="QAG21" s="1024"/>
      <c r="QAH21" s="1024"/>
      <c r="QAI21" s="1024"/>
      <c r="QAJ21" s="1024"/>
      <c r="QAK21" s="1024"/>
      <c r="QAL21" s="1024"/>
      <c r="QAM21" s="1024"/>
      <c r="QAN21" s="1024"/>
      <c r="QAO21" s="1024"/>
      <c r="QAP21" s="1024"/>
      <c r="QAQ21" s="1024"/>
      <c r="QAR21" s="1024"/>
      <c r="QAS21" s="1024"/>
      <c r="QAT21" s="1024"/>
      <c r="QAU21" s="1024"/>
      <c r="QAV21" s="1024"/>
      <c r="QAW21" s="1024"/>
      <c r="QAX21" s="1024"/>
      <c r="QAY21" s="1024"/>
      <c r="QAZ21" s="1024"/>
      <c r="QBA21" s="1024"/>
      <c r="QBB21" s="1024"/>
      <c r="QBC21" s="1024"/>
      <c r="QBD21" s="1024"/>
      <c r="QBE21" s="1024"/>
      <c r="QBF21" s="1024"/>
      <c r="QBG21" s="1024"/>
      <c r="QBH21" s="1024"/>
      <c r="QBI21" s="1024"/>
      <c r="QBJ21" s="1024"/>
      <c r="QBK21" s="1024"/>
      <c r="QBL21" s="1024"/>
      <c r="QBM21" s="1024"/>
      <c r="QBN21" s="1024"/>
      <c r="QBO21" s="1024"/>
      <c r="QBP21" s="1024"/>
      <c r="QBQ21" s="1024"/>
      <c r="QBR21" s="1024"/>
      <c r="QBS21" s="1024"/>
      <c r="QBT21" s="1024"/>
      <c r="QBU21" s="1024"/>
      <c r="QBV21" s="1024"/>
      <c r="QBW21" s="1024"/>
      <c r="QBX21" s="1024"/>
      <c r="QBY21" s="1024"/>
      <c r="QBZ21" s="1024"/>
      <c r="QCA21" s="1024"/>
      <c r="QCB21" s="1024"/>
      <c r="QCC21" s="1024"/>
      <c r="QCD21" s="1024"/>
      <c r="QCE21" s="1024"/>
      <c r="QCF21" s="1024"/>
      <c r="QCG21" s="1024"/>
      <c r="QCH21" s="1024"/>
      <c r="QCI21" s="1024"/>
      <c r="QCJ21" s="1024"/>
      <c r="QCK21" s="1024"/>
      <c r="QCL21" s="1024"/>
      <c r="QCM21" s="1024"/>
      <c r="QCN21" s="1024"/>
      <c r="QCO21" s="1024"/>
      <c r="QCP21" s="1024"/>
      <c r="QCQ21" s="1024"/>
      <c r="QCR21" s="1024"/>
      <c r="QCS21" s="1024"/>
      <c r="QCT21" s="1024"/>
      <c r="QCU21" s="1024"/>
      <c r="QCV21" s="1024"/>
      <c r="QCW21" s="1024"/>
      <c r="QCX21" s="1024"/>
      <c r="QCY21" s="1024"/>
      <c r="QCZ21" s="1024"/>
      <c r="QDA21" s="1024"/>
      <c r="QDB21" s="1024"/>
      <c r="QDC21" s="1024"/>
      <c r="QDD21" s="1024"/>
      <c r="QDE21" s="1024"/>
      <c r="QDF21" s="1024"/>
      <c r="QDG21" s="1024"/>
      <c r="QDH21" s="1024"/>
      <c r="QDI21" s="1024"/>
      <c r="QDJ21" s="1024"/>
      <c r="QDK21" s="1024"/>
      <c r="QDL21" s="1024"/>
      <c r="QDM21" s="1024"/>
      <c r="QDN21" s="1024"/>
      <c r="QDO21" s="1024"/>
      <c r="QDP21" s="1024"/>
      <c r="QDQ21" s="1024"/>
      <c r="QDR21" s="1024"/>
      <c r="QDS21" s="1024"/>
      <c r="QDT21" s="1024"/>
      <c r="QDU21" s="1024"/>
      <c r="QDV21" s="1024"/>
      <c r="QDW21" s="1024"/>
      <c r="QDX21" s="1024"/>
      <c r="QDY21" s="1024"/>
      <c r="QDZ21" s="1024"/>
      <c r="QEA21" s="1024"/>
      <c r="QEB21" s="1024"/>
      <c r="QEC21" s="1024"/>
      <c r="QED21" s="1024"/>
      <c r="QEE21" s="1024"/>
      <c r="QEF21" s="1024"/>
      <c r="QEG21" s="1024"/>
      <c r="QEH21" s="1024"/>
      <c r="QEI21" s="1024"/>
      <c r="QEJ21" s="1024"/>
      <c r="QEK21" s="1024"/>
      <c r="QEL21" s="1024"/>
      <c r="QEM21" s="1024"/>
      <c r="QEN21" s="1024"/>
      <c r="QEO21" s="1024"/>
      <c r="QEP21" s="1024"/>
      <c r="QEQ21" s="1024"/>
      <c r="QER21" s="1024"/>
      <c r="QES21" s="1024"/>
      <c r="QET21" s="1024"/>
      <c r="QEU21" s="1024"/>
      <c r="QEV21" s="1024"/>
      <c r="QEW21" s="1024"/>
      <c r="QEX21" s="1024"/>
      <c r="QEY21" s="1024"/>
      <c r="QEZ21" s="1024"/>
      <c r="QFA21" s="1024"/>
      <c r="QFB21" s="1024"/>
      <c r="QFC21" s="1024"/>
      <c r="QFD21" s="1024"/>
      <c r="QFE21" s="1024"/>
      <c r="QFF21" s="1024"/>
      <c r="QFG21" s="1024"/>
      <c r="QFH21" s="1024"/>
      <c r="QFI21" s="1024"/>
      <c r="QFJ21" s="1024"/>
      <c r="QFK21" s="1024"/>
      <c r="QFL21" s="1024"/>
      <c r="QFM21" s="1024"/>
      <c r="QFN21" s="1024"/>
      <c r="QFO21" s="1024"/>
      <c r="QFP21" s="1024"/>
      <c r="QFQ21" s="1024"/>
      <c r="QFR21" s="1024"/>
      <c r="QFS21" s="1024"/>
      <c r="QFT21" s="1024"/>
      <c r="QFU21" s="1024"/>
      <c r="QFV21" s="1024"/>
      <c r="QFW21" s="1024"/>
      <c r="QFX21" s="1024"/>
      <c r="QFY21" s="1024"/>
      <c r="QFZ21" s="1024"/>
      <c r="QGA21" s="1024"/>
      <c r="QGB21" s="1024"/>
      <c r="QGC21" s="1024"/>
      <c r="QGD21" s="1024"/>
      <c r="QGE21" s="1024"/>
      <c r="QGF21" s="1024"/>
      <c r="QGG21" s="1024"/>
      <c r="QGH21" s="1024"/>
      <c r="QGI21" s="1024"/>
      <c r="QGJ21" s="1024"/>
      <c r="QGK21" s="1024"/>
      <c r="QGL21" s="1024"/>
      <c r="QGM21" s="1024"/>
      <c r="QGN21" s="1024"/>
      <c r="QGO21" s="1024"/>
      <c r="QGP21" s="1024"/>
      <c r="QGQ21" s="1024"/>
      <c r="QGR21" s="1024"/>
      <c r="QGS21" s="1024"/>
      <c r="QGT21" s="1024"/>
      <c r="QGU21" s="1024"/>
      <c r="QGV21" s="1024"/>
      <c r="QGW21" s="1024"/>
      <c r="QGX21" s="1024"/>
      <c r="QGY21" s="1024"/>
      <c r="QGZ21" s="1024"/>
      <c r="QHA21" s="1024"/>
      <c r="QHB21" s="1024"/>
      <c r="QHC21" s="1024"/>
      <c r="QHD21" s="1024"/>
      <c r="QHE21" s="1024"/>
      <c r="QHF21" s="1024"/>
      <c r="QHG21" s="1024"/>
      <c r="QHH21" s="1024"/>
      <c r="QHI21" s="1024"/>
      <c r="QHJ21" s="1024"/>
      <c r="QHK21" s="1024"/>
      <c r="QHL21" s="1024"/>
      <c r="QHM21" s="1024"/>
      <c r="QHN21" s="1024"/>
      <c r="QHO21" s="1024"/>
      <c r="QHP21" s="1024"/>
      <c r="QHQ21" s="1024"/>
      <c r="QHR21" s="1024"/>
      <c r="QHS21" s="1024"/>
      <c r="QHT21" s="1024"/>
      <c r="QHU21" s="1024"/>
      <c r="QHV21" s="1024"/>
      <c r="QHW21" s="1024"/>
      <c r="QHX21" s="1024"/>
      <c r="QHY21" s="1024"/>
      <c r="QHZ21" s="1024"/>
      <c r="QIA21" s="1024"/>
      <c r="QIB21" s="1024"/>
      <c r="QIC21" s="1024"/>
      <c r="QID21" s="1024"/>
      <c r="QIE21" s="1024"/>
      <c r="QIF21" s="1024"/>
      <c r="QIG21" s="1024"/>
      <c r="QIH21" s="1024"/>
      <c r="QII21" s="1024"/>
      <c r="QIJ21" s="1024"/>
      <c r="QIK21" s="1024"/>
      <c r="QIL21" s="1024"/>
      <c r="QIM21" s="1024"/>
      <c r="QIN21" s="1024"/>
      <c r="QIO21" s="1024"/>
      <c r="QIP21" s="1024"/>
      <c r="QIQ21" s="1024"/>
      <c r="QIR21" s="1024"/>
      <c r="QIS21" s="1024"/>
      <c r="QIT21" s="1024"/>
      <c r="QIU21" s="1024"/>
      <c r="QIV21" s="1024"/>
      <c r="QIW21" s="1024"/>
      <c r="QIX21" s="1024"/>
      <c r="QIY21" s="1024"/>
      <c r="QIZ21" s="1024"/>
      <c r="QJA21" s="1024"/>
      <c r="QJB21" s="1024"/>
      <c r="QJC21" s="1024"/>
      <c r="QJD21" s="1024"/>
      <c r="QJE21" s="1024"/>
      <c r="QJF21" s="1024"/>
      <c r="QJG21" s="1024"/>
      <c r="QJH21" s="1024"/>
      <c r="QJI21" s="1024"/>
      <c r="QJJ21" s="1024"/>
      <c r="QJK21" s="1024"/>
      <c r="QJL21" s="1024"/>
      <c r="QJM21" s="1024"/>
      <c r="QJN21" s="1024"/>
      <c r="QJO21" s="1024"/>
      <c r="QJP21" s="1024"/>
      <c r="QJQ21" s="1024"/>
      <c r="QJR21" s="1024"/>
      <c r="QJS21" s="1024"/>
      <c r="QJT21" s="1024"/>
      <c r="QJU21" s="1024"/>
      <c r="QJV21" s="1024"/>
      <c r="QJW21" s="1024"/>
      <c r="QJX21" s="1024"/>
      <c r="QJY21" s="1024"/>
      <c r="QJZ21" s="1024"/>
      <c r="QKA21" s="1024"/>
      <c r="QKB21" s="1024"/>
      <c r="QKC21" s="1024"/>
      <c r="QKD21" s="1024"/>
      <c r="QKE21" s="1024"/>
      <c r="QKF21" s="1024"/>
      <c r="QKG21" s="1024"/>
      <c r="QKH21" s="1024"/>
      <c r="QKI21" s="1024"/>
      <c r="QKJ21" s="1024"/>
      <c r="QKK21" s="1024"/>
      <c r="QKL21" s="1024"/>
      <c r="QKM21" s="1024"/>
      <c r="QKN21" s="1024"/>
      <c r="QKO21" s="1024"/>
      <c r="QKP21" s="1024"/>
      <c r="QKQ21" s="1024"/>
      <c r="QKR21" s="1024"/>
      <c r="QKS21" s="1024"/>
      <c r="QKT21" s="1024"/>
      <c r="QKU21" s="1024"/>
      <c r="QKV21" s="1024"/>
      <c r="QKW21" s="1024"/>
      <c r="QKX21" s="1024"/>
      <c r="QKY21" s="1024"/>
      <c r="QKZ21" s="1024"/>
      <c r="QLA21" s="1024"/>
      <c r="QLB21" s="1024"/>
      <c r="QLC21" s="1024"/>
      <c r="QLD21" s="1024"/>
      <c r="QLE21" s="1024"/>
      <c r="QLF21" s="1024"/>
      <c r="QLG21" s="1024"/>
      <c r="QLH21" s="1024"/>
      <c r="QLI21" s="1024"/>
      <c r="QLJ21" s="1024"/>
      <c r="QLK21" s="1024"/>
      <c r="QLL21" s="1024"/>
      <c r="QLM21" s="1024"/>
      <c r="QLN21" s="1024"/>
      <c r="QLO21" s="1024"/>
      <c r="QLP21" s="1024"/>
      <c r="QLQ21" s="1024"/>
      <c r="QLR21" s="1024"/>
      <c r="QLS21" s="1024"/>
      <c r="QLT21" s="1024"/>
      <c r="QLU21" s="1024"/>
      <c r="QLV21" s="1024"/>
      <c r="QLW21" s="1024"/>
      <c r="QLX21" s="1024"/>
      <c r="QLY21" s="1024"/>
      <c r="QLZ21" s="1024"/>
      <c r="QMA21" s="1024"/>
      <c r="QMB21" s="1024"/>
      <c r="QMC21" s="1024"/>
      <c r="QMD21" s="1024"/>
      <c r="QME21" s="1024"/>
      <c r="QMF21" s="1024"/>
      <c r="QMG21" s="1024"/>
      <c r="QMH21" s="1024"/>
      <c r="QMI21" s="1024"/>
      <c r="QMJ21" s="1024"/>
      <c r="QMK21" s="1024"/>
      <c r="QML21" s="1024"/>
      <c r="QMM21" s="1024"/>
      <c r="QMN21" s="1024"/>
      <c r="QMO21" s="1024"/>
      <c r="QMP21" s="1024"/>
      <c r="QMQ21" s="1024"/>
      <c r="QMR21" s="1024"/>
      <c r="QMS21" s="1024"/>
      <c r="QMT21" s="1024"/>
      <c r="QMU21" s="1024"/>
      <c r="QMV21" s="1024"/>
      <c r="QMW21" s="1024"/>
      <c r="QMX21" s="1024"/>
      <c r="QMY21" s="1024"/>
      <c r="QMZ21" s="1024"/>
      <c r="QNA21" s="1024"/>
      <c r="QNB21" s="1024"/>
      <c r="QNC21" s="1024"/>
      <c r="QND21" s="1024"/>
      <c r="QNE21" s="1024"/>
      <c r="QNF21" s="1024"/>
      <c r="QNG21" s="1024"/>
      <c r="QNH21" s="1024"/>
      <c r="QNI21" s="1024"/>
      <c r="QNJ21" s="1024"/>
      <c r="QNK21" s="1024"/>
      <c r="QNL21" s="1024"/>
      <c r="QNM21" s="1024"/>
      <c r="QNN21" s="1024"/>
      <c r="QNO21" s="1024"/>
      <c r="QNP21" s="1024"/>
      <c r="QNQ21" s="1024"/>
      <c r="QNR21" s="1024"/>
      <c r="QNS21" s="1024"/>
      <c r="QNT21" s="1024"/>
      <c r="QNU21" s="1024"/>
      <c r="QNV21" s="1024"/>
      <c r="QNW21" s="1024"/>
      <c r="QNX21" s="1024"/>
      <c r="QNY21" s="1024"/>
      <c r="QNZ21" s="1024"/>
      <c r="QOA21" s="1024"/>
      <c r="QOB21" s="1024"/>
      <c r="QOC21" s="1024"/>
      <c r="QOD21" s="1024"/>
      <c r="QOE21" s="1024"/>
      <c r="QOF21" s="1024"/>
      <c r="QOG21" s="1024"/>
      <c r="QOH21" s="1024"/>
      <c r="QOI21" s="1024"/>
      <c r="QOJ21" s="1024"/>
      <c r="QOK21" s="1024"/>
      <c r="QOL21" s="1024"/>
      <c r="QOM21" s="1024"/>
      <c r="QON21" s="1024"/>
      <c r="QOO21" s="1024"/>
      <c r="QOP21" s="1024"/>
      <c r="QOQ21" s="1024"/>
      <c r="QOR21" s="1024"/>
      <c r="QOS21" s="1024"/>
      <c r="QOT21" s="1024"/>
      <c r="QOU21" s="1024"/>
      <c r="QOV21" s="1024"/>
      <c r="QOW21" s="1024"/>
      <c r="QOX21" s="1024"/>
      <c r="QOY21" s="1024"/>
      <c r="QOZ21" s="1024"/>
      <c r="QPA21" s="1024"/>
      <c r="QPB21" s="1024"/>
      <c r="QPC21" s="1024"/>
      <c r="QPD21" s="1024"/>
      <c r="QPE21" s="1024"/>
      <c r="QPF21" s="1024"/>
      <c r="QPG21" s="1024"/>
      <c r="QPH21" s="1024"/>
      <c r="QPI21" s="1024"/>
      <c r="QPJ21" s="1024"/>
      <c r="QPK21" s="1024"/>
      <c r="QPL21" s="1024"/>
      <c r="QPM21" s="1024"/>
      <c r="QPN21" s="1024"/>
      <c r="QPO21" s="1024"/>
      <c r="QPP21" s="1024"/>
      <c r="QPQ21" s="1024"/>
      <c r="QPR21" s="1024"/>
      <c r="QPS21" s="1024"/>
      <c r="QPT21" s="1024"/>
      <c r="QPU21" s="1024"/>
      <c r="QPV21" s="1024"/>
      <c r="QPW21" s="1024"/>
      <c r="QPX21" s="1024"/>
      <c r="QPY21" s="1024"/>
      <c r="QPZ21" s="1024"/>
      <c r="QQA21" s="1024"/>
      <c r="QQB21" s="1024"/>
      <c r="QQC21" s="1024"/>
      <c r="QQD21" s="1024"/>
      <c r="QQE21" s="1024"/>
      <c r="QQF21" s="1024"/>
      <c r="QQG21" s="1024"/>
      <c r="QQH21" s="1024"/>
      <c r="QQI21" s="1024"/>
      <c r="QQJ21" s="1024"/>
      <c r="QQK21" s="1024"/>
      <c r="QQL21" s="1024"/>
      <c r="QQM21" s="1024"/>
      <c r="QQN21" s="1024"/>
      <c r="QQO21" s="1024"/>
      <c r="QQP21" s="1024"/>
      <c r="QQQ21" s="1024"/>
      <c r="QQR21" s="1024"/>
      <c r="QQS21" s="1024"/>
      <c r="QQT21" s="1024"/>
      <c r="QQU21" s="1024"/>
      <c r="QQV21" s="1024"/>
      <c r="QQW21" s="1024"/>
      <c r="QQX21" s="1024"/>
      <c r="QQY21" s="1024"/>
      <c r="QQZ21" s="1024"/>
      <c r="QRA21" s="1024"/>
      <c r="QRB21" s="1024"/>
      <c r="QRC21" s="1024"/>
      <c r="QRD21" s="1024"/>
      <c r="QRE21" s="1024"/>
      <c r="QRF21" s="1024"/>
      <c r="QRG21" s="1024"/>
      <c r="QRH21" s="1024"/>
      <c r="QRI21" s="1024"/>
      <c r="QRJ21" s="1024"/>
      <c r="QRK21" s="1024"/>
      <c r="QRL21" s="1024"/>
      <c r="QRM21" s="1024"/>
      <c r="QRN21" s="1024"/>
      <c r="QRO21" s="1024"/>
      <c r="QRP21" s="1024"/>
      <c r="QRQ21" s="1024"/>
      <c r="QRR21" s="1024"/>
      <c r="QRS21" s="1024"/>
      <c r="QRT21" s="1024"/>
      <c r="QRU21" s="1024"/>
      <c r="QRV21" s="1024"/>
      <c r="QRW21" s="1024"/>
      <c r="QRX21" s="1024"/>
      <c r="QRY21" s="1024"/>
      <c r="QRZ21" s="1024"/>
      <c r="QSA21" s="1024"/>
      <c r="QSB21" s="1024"/>
      <c r="QSC21" s="1024"/>
      <c r="QSD21" s="1024"/>
      <c r="QSE21" s="1024"/>
      <c r="QSF21" s="1024"/>
      <c r="QSG21" s="1024"/>
      <c r="QSH21" s="1024"/>
      <c r="QSI21" s="1024"/>
      <c r="QSJ21" s="1024"/>
      <c r="QSK21" s="1024"/>
      <c r="QSL21" s="1024"/>
      <c r="QSM21" s="1024"/>
      <c r="QSN21" s="1024"/>
      <c r="QSO21" s="1024"/>
      <c r="QSP21" s="1024"/>
      <c r="QSQ21" s="1024"/>
      <c r="QSR21" s="1024"/>
      <c r="QSS21" s="1024"/>
      <c r="QST21" s="1024"/>
      <c r="QSU21" s="1024"/>
      <c r="QSV21" s="1024"/>
      <c r="QSW21" s="1024"/>
      <c r="QSX21" s="1024"/>
      <c r="QSY21" s="1024"/>
      <c r="QSZ21" s="1024"/>
      <c r="QTA21" s="1024"/>
      <c r="QTB21" s="1024"/>
      <c r="QTC21" s="1024"/>
      <c r="QTD21" s="1024"/>
      <c r="QTE21" s="1024"/>
      <c r="QTF21" s="1024"/>
      <c r="QTG21" s="1024"/>
      <c r="QTH21" s="1024"/>
      <c r="QTI21" s="1024"/>
      <c r="QTJ21" s="1024"/>
      <c r="QTK21" s="1024"/>
      <c r="QTL21" s="1024"/>
      <c r="QTM21" s="1024"/>
      <c r="QTN21" s="1024"/>
      <c r="QTO21" s="1024"/>
      <c r="QTP21" s="1024"/>
      <c r="QTQ21" s="1024"/>
      <c r="QTR21" s="1024"/>
      <c r="QTS21" s="1024"/>
      <c r="QTT21" s="1024"/>
      <c r="QTU21" s="1024"/>
      <c r="QTV21" s="1024"/>
      <c r="QTW21" s="1024"/>
      <c r="QTX21" s="1024"/>
      <c r="QTY21" s="1024"/>
      <c r="QTZ21" s="1024"/>
      <c r="QUA21" s="1024"/>
      <c r="QUB21" s="1024"/>
      <c r="QUC21" s="1024"/>
      <c r="QUD21" s="1024"/>
      <c r="QUE21" s="1024"/>
      <c r="QUF21" s="1024"/>
      <c r="QUG21" s="1024"/>
      <c r="QUH21" s="1024"/>
      <c r="QUI21" s="1024"/>
      <c r="QUJ21" s="1024"/>
      <c r="QUK21" s="1024"/>
      <c r="QUL21" s="1024"/>
      <c r="QUM21" s="1024"/>
      <c r="QUN21" s="1024"/>
      <c r="QUO21" s="1024"/>
      <c r="QUP21" s="1024"/>
      <c r="QUQ21" s="1024"/>
      <c r="QUR21" s="1024"/>
      <c r="QUS21" s="1024"/>
      <c r="QUT21" s="1024"/>
      <c r="QUU21" s="1024"/>
      <c r="QUV21" s="1024"/>
      <c r="QUW21" s="1024"/>
      <c r="QUX21" s="1024"/>
      <c r="QUY21" s="1024"/>
      <c r="QUZ21" s="1024"/>
      <c r="QVA21" s="1024"/>
      <c r="QVB21" s="1024"/>
      <c r="QVC21" s="1024"/>
      <c r="QVD21" s="1024"/>
      <c r="QVE21" s="1024"/>
      <c r="QVF21" s="1024"/>
      <c r="QVG21" s="1024"/>
      <c r="QVH21" s="1024"/>
      <c r="QVI21" s="1024"/>
      <c r="QVJ21" s="1024"/>
      <c r="QVK21" s="1024"/>
      <c r="QVL21" s="1024"/>
      <c r="QVM21" s="1024"/>
      <c r="QVN21" s="1024"/>
      <c r="QVO21" s="1024"/>
      <c r="QVP21" s="1024"/>
      <c r="QVQ21" s="1024"/>
      <c r="QVR21" s="1024"/>
      <c r="QVS21" s="1024"/>
      <c r="QVT21" s="1024"/>
      <c r="QVU21" s="1024"/>
      <c r="QVV21" s="1024"/>
      <c r="QVW21" s="1024"/>
      <c r="QVX21" s="1024"/>
      <c r="QVY21" s="1024"/>
      <c r="QVZ21" s="1024"/>
      <c r="QWA21" s="1024"/>
      <c r="QWB21" s="1024"/>
      <c r="QWC21" s="1024"/>
      <c r="QWD21" s="1024"/>
      <c r="QWE21" s="1024"/>
      <c r="QWF21" s="1024"/>
      <c r="QWG21" s="1024"/>
      <c r="QWH21" s="1024"/>
      <c r="QWI21" s="1024"/>
      <c r="QWJ21" s="1024"/>
      <c r="QWK21" s="1024"/>
      <c r="QWL21" s="1024"/>
      <c r="QWM21" s="1024"/>
      <c r="QWN21" s="1024"/>
      <c r="QWO21" s="1024"/>
      <c r="QWP21" s="1024"/>
      <c r="QWQ21" s="1024"/>
      <c r="QWR21" s="1024"/>
      <c r="QWS21" s="1024"/>
      <c r="QWT21" s="1024"/>
      <c r="QWU21" s="1024"/>
      <c r="QWV21" s="1024"/>
      <c r="QWW21" s="1024"/>
      <c r="QWX21" s="1024"/>
      <c r="QWY21" s="1024"/>
      <c r="QWZ21" s="1024"/>
      <c r="QXA21" s="1024"/>
      <c r="QXB21" s="1024"/>
      <c r="QXC21" s="1024"/>
      <c r="QXD21" s="1024"/>
      <c r="QXE21" s="1024"/>
      <c r="QXF21" s="1024"/>
      <c r="QXG21" s="1024"/>
      <c r="QXH21" s="1024"/>
      <c r="QXI21" s="1024"/>
      <c r="QXJ21" s="1024"/>
      <c r="QXK21" s="1024"/>
      <c r="QXL21" s="1024"/>
      <c r="QXM21" s="1024"/>
      <c r="QXN21" s="1024"/>
      <c r="QXO21" s="1024"/>
      <c r="QXP21" s="1024"/>
      <c r="QXQ21" s="1024"/>
      <c r="QXR21" s="1024"/>
      <c r="QXS21" s="1024"/>
      <c r="QXT21" s="1024"/>
      <c r="QXU21" s="1024"/>
      <c r="QXV21" s="1024"/>
      <c r="QXW21" s="1024"/>
      <c r="QXX21" s="1024"/>
      <c r="QXY21" s="1024"/>
      <c r="QXZ21" s="1024"/>
      <c r="QYA21" s="1024"/>
      <c r="QYB21" s="1024"/>
      <c r="QYC21" s="1024"/>
      <c r="QYD21" s="1024"/>
      <c r="QYE21" s="1024"/>
      <c r="QYF21" s="1024"/>
      <c r="QYG21" s="1024"/>
      <c r="QYH21" s="1024"/>
      <c r="QYI21" s="1024"/>
      <c r="QYJ21" s="1024"/>
      <c r="QYK21" s="1024"/>
      <c r="QYL21" s="1024"/>
      <c r="QYM21" s="1024"/>
      <c r="QYN21" s="1024"/>
      <c r="QYO21" s="1024"/>
      <c r="QYP21" s="1024"/>
      <c r="QYQ21" s="1024"/>
      <c r="QYR21" s="1024"/>
      <c r="QYS21" s="1024"/>
      <c r="QYT21" s="1024"/>
      <c r="QYU21" s="1024"/>
      <c r="QYV21" s="1024"/>
      <c r="QYW21" s="1024"/>
      <c r="QYX21" s="1024"/>
      <c r="QYY21" s="1024"/>
      <c r="QYZ21" s="1024"/>
      <c r="QZA21" s="1024"/>
      <c r="QZB21" s="1024"/>
      <c r="QZC21" s="1024"/>
      <c r="QZD21" s="1024"/>
      <c r="QZE21" s="1024"/>
      <c r="QZF21" s="1024"/>
      <c r="QZG21" s="1024"/>
      <c r="QZH21" s="1024"/>
      <c r="QZI21" s="1024"/>
      <c r="QZJ21" s="1024"/>
      <c r="QZK21" s="1024"/>
      <c r="QZL21" s="1024"/>
      <c r="QZM21" s="1024"/>
      <c r="QZN21" s="1024"/>
      <c r="QZO21" s="1024"/>
      <c r="QZP21" s="1024"/>
      <c r="QZQ21" s="1024"/>
      <c r="QZR21" s="1024"/>
      <c r="QZS21" s="1024"/>
      <c r="QZT21" s="1024"/>
      <c r="QZU21" s="1024"/>
      <c r="QZV21" s="1024"/>
      <c r="QZW21" s="1024"/>
      <c r="QZX21" s="1024"/>
      <c r="QZY21" s="1024"/>
      <c r="QZZ21" s="1024"/>
      <c r="RAA21" s="1024"/>
      <c r="RAB21" s="1024"/>
      <c r="RAC21" s="1024"/>
      <c r="RAD21" s="1024"/>
      <c r="RAE21" s="1024"/>
      <c r="RAF21" s="1024"/>
      <c r="RAG21" s="1024"/>
      <c r="RAH21" s="1024"/>
      <c r="RAI21" s="1024"/>
      <c r="RAJ21" s="1024"/>
      <c r="RAK21" s="1024"/>
      <c r="RAL21" s="1024"/>
      <c r="RAM21" s="1024"/>
      <c r="RAN21" s="1024"/>
      <c r="RAO21" s="1024"/>
      <c r="RAP21" s="1024"/>
      <c r="RAQ21" s="1024"/>
      <c r="RAR21" s="1024"/>
      <c r="RAS21" s="1024"/>
      <c r="RAT21" s="1024"/>
      <c r="RAU21" s="1024"/>
      <c r="RAV21" s="1024"/>
      <c r="RAW21" s="1024"/>
      <c r="RAX21" s="1024"/>
      <c r="RAY21" s="1024"/>
      <c r="RAZ21" s="1024"/>
      <c r="RBA21" s="1024"/>
      <c r="RBB21" s="1024"/>
      <c r="RBC21" s="1024"/>
      <c r="RBD21" s="1024"/>
      <c r="RBE21" s="1024"/>
      <c r="RBF21" s="1024"/>
      <c r="RBG21" s="1024"/>
      <c r="RBH21" s="1024"/>
      <c r="RBI21" s="1024"/>
      <c r="RBJ21" s="1024"/>
      <c r="RBK21" s="1024"/>
      <c r="RBL21" s="1024"/>
      <c r="RBM21" s="1024"/>
      <c r="RBN21" s="1024"/>
      <c r="RBO21" s="1024"/>
      <c r="RBP21" s="1024"/>
      <c r="RBQ21" s="1024"/>
      <c r="RBR21" s="1024"/>
      <c r="RBS21" s="1024"/>
      <c r="RBT21" s="1024"/>
      <c r="RBU21" s="1024"/>
      <c r="RBV21" s="1024"/>
      <c r="RBW21" s="1024"/>
      <c r="RBX21" s="1024"/>
      <c r="RBY21" s="1024"/>
      <c r="RBZ21" s="1024"/>
      <c r="RCA21" s="1024"/>
      <c r="RCB21" s="1024"/>
      <c r="RCC21" s="1024"/>
      <c r="RCD21" s="1024"/>
      <c r="RCE21" s="1024"/>
      <c r="RCF21" s="1024"/>
      <c r="RCG21" s="1024"/>
      <c r="RCH21" s="1024"/>
      <c r="RCI21" s="1024"/>
      <c r="RCJ21" s="1024"/>
      <c r="RCK21" s="1024"/>
      <c r="RCL21" s="1024"/>
      <c r="RCM21" s="1024"/>
      <c r="RCN21" s="1024"/>
      <c r="RCO21" s="1024"/>
      <c r="RCP21" s="1024"/>
      <c r="RCQ21" s="1024"/>
      <c r="RCR21" s="1024"/>
      <c r="RCS21" s="1024"/>
      <c r="RCT21" s="1024"/>
      <c r="RCU21" s="1024"/>
      <c r="RCV21" s="1024"/>
      <c r="RCW21" s="1024"/>
      <c r="RCX21" s="1024"/>
      <c r="RCY21" s="1024"/>
      <c r="RCZ21" s="1024"/>
      <c r="RDA21" s="1024"/>
      <c r="RDB21" s="1024"/>
      <c r="RDC21" s="1024"/>
      <c r="RDD21" s="1024"/>
      <c r="RDE21" s="1024"/>
      <c r="RDF21" s="1024"/>
      <c r="RDG21" s="1024"/>
      <c r="RDH21" s="1024"/>
      <c r="RDI21" s="1024"/>
      <c r="RDJ21" s="1024"/>
      <c r="RDK21" s="1024"/>
      <c r="RDL21" s="1024"/>
      <c r="RDM21" s="1024"/>
      <c r="RDN21" s="1024"/>
      <c r="RDO21" s="1024"/>
      <c r="RDP21" s="1024"/>
      <c r="RDQ21" s="1024"/>
      <c r="RDR21" s="1024"/>
      <c r="RDS21" s="1024"/>
      <c r="RDT21" s="1024"/>
      <c r="RDU21" s="1024"/>
      <c r="RDV21" s="1024"/>
      <c r="RDW21" s="1024"/>
      <c r="RDX21" s="1024"/>
      <c r="RDY21" s="1024"/>
      <c r="RDZ21" s="1024"/>
      <c r="REA21" s="1024"/>
      <c r="REB21" s="1024"/>
      <c r="REC21" s="1024"/>
      <c r="RED21" s="1024"/>
      <c r="REE21" s="1024"/>
      <c r="REF21" s="1024"/>
      <c r="REG21" s="1024"/>
      <c r="REH21" s="1024"/>
      <c r="REI21" s="1024"/>
      <c r="REJ21" s="1024"/>
      <c r="REK21" s="1024"/>
      <c r="REL21" s="1024"/>
      <c r="REM21" s="1024"/>
      <c r="REN21" s="1024"/>
      <c r="REO21" s="1024"/>
      <c r="REP21" s="1024"/>
      <c r="REQ21" s="1024"/>
      <c r="RER21" s="1024"/>
      <c r="RES21" s="1024"/>
      <c r="RET21" s="1024"/>
      <c r="REU21" s="1024"/>
      <c r="REV21" s="1024"/>
      <c r="REW21" s="1024"/>
      <c r="REX21" s="1024"/>
      <c r="REY21" s="1024"/>
      <c r="REZ21" s="1024"/>
      <c r="RFA21" s="1024"/>
      <c r="RFB21" s="1024"/>
      <c r="RFC21" s="1024"/>
      <c r="RFD21" s="1024"/>
      <c r="RFE21" s="1024"/>
      <c r="RFF21" s="1024"/>
      <c r="RFG21" s="1024"/>
      <c r="RFH21" s="1024"/>
      <c r="RFI21" s="1024"/>
      <c r="RFJ21" s="1024"/>
      <c r="RFK21" s="1024"/>
      <c r="RFL21" s="1024"/>
      <c r="RFM21" s="1024"/>
      <c r="RFN21" s="1024"/>
      <c r="RFO21" s="1024"/>
      <c r="RFP21" s="1024"/>
      <c r="RFQ21" s="1024"/>
      <c r="RFR21" s="1024"/>
      <c r="RFS21" s="1024"/>
      <c r="RFT21" s="1024"/>
      <c r="RFU21" s="1024"/>
      <c r="RFV21" s="1024"/>
      <c r="RFW21" s="1024"/>
      <c r="RFX21" s="1024"/>
      <c r="RFY21" s="1024"/>
      <c r="RFZ21" s="1024"/>
      <c r="RGA21" s="1024"/>
      <c r="RGB21" s="1024"/>
      <c r="RGC21" s="1024"/>
      <c r="RGD21" s="1024"/>
      <c r="RGE21" s="1024"/>
      <c r="RGF21" s="1024"/>
      <c r="RGG21" s="1024"/>
      <c r="RGH21" s="1024"/>
      <c r="RGI21" s="1024"/>
      <c r="RGJ21" s="1024"/>
      <c r="RGK21" s="1024"/>
      <c r="RGL21" s="1024"/>
      <c r="RGM21" s="1024"/>
      <c r="RGN21" s="1024"/>
      <c r="RGO21" s="1024"/>
      <c r="RGP21" s="1024"/>
      <c r="RGQ21" s="1024"/>
      <c r="RGR21" s="1024"/>
      <c r="RGS21" s="1024"/>
      <c r="RGT21" s="1024"/>
      <c r="RGU21" s="1024"/>
      <c r="RGV21" s="1024"/>
      <c r="RGW21" s="1024"/>
      <c r="RGX21" s="1024"/>
      <c r="RGY21" s="1024"/>
      <c r="RGZ21" s="1024"/>
      <c r="RHA21" s="1024"/>
      <c r="RHB21" s="1024"/>
      <c r="RHC21" s="1024"/>
      <c r="RHD21" s="1024"/>
      <c r="RHE21" s="1024"/>
      <c r="RHF21" s="1024"/>
      <c r="RHG21" s="1024"/>
      <c r="RHH21" s="1024"/>
      <c r="RHI21" s="1024"/>
      <c r="RHJ21" s="1024"/>
      <c r="RHK21" s="1024"/>
      <c r="RHL21" s="1024"/>
      <c r="RHM21" s="1024"/>
      <c r="RHN21" s="1024"/>
      <c r="RHO21" s="1024"/>
      <c r="RHP21" s="1024"/>
      <c r="RHQ21" s="1024"/>
      <c r="RHR21" s="1024"/>
      <c r="RHS21" s="1024"/>
      <c r="RHT21" s="1024"/>
      <c r="RHU21" s="1024"/>
      <c r="RHV21" s="1024"/>
      <c r="RHW21" s="1024"/>
      <c r="RHX21" s="1024"/>
      <c r="RHY21" s="1024"/>
      <c r="RHZ21" s="1024"/>
      <c r="RIA21" s="1024"/>
      <c r="RIB21" s="1024"/>
      <c r="RIC21" s="1024"/>
      <c r="RID21" s="1024"/>
      <c r="RIE21" s="1024"/>
      <c r="RIF21" s="1024"/>
      <c r="RIG21" s="1024"/>
      <c r="RIH21" s="1024"/>
      <c r="RII21" s="1024"/>
      <c r="RIJ21" s="1024"/>
      <c r="RIK21" s="1024"/>
      <c r="RIL21" s="1024"/>
      <c r="RIM21" s="1024"/>
      <c r="RIN21" s="1024"/>
      <c r="RIO21" s="1024"/>
      <c r="RIP21" s="1024"/>
      <c r="RIQ21" s="1024"/>
      <c r="RIR21" s="1024"/>
      <c r="RIS21" s="1024"/>
      <c r="RIT21" s="1024"/>
      <c r="RIU21" s="1024"/>
      <c r="RIV21" s="1024"/>
      <c r="RIW21" s="1024"/>
      <c r="RIX21" s="1024"/>
      <c r="RIY21" s="1024"/>
      <c r="RIZ21" s="1024"/>
      <c r="RJA21" s="1024"/>
      <c r="RJB21" s="1024"/>
      <c r="RJC21" s="1024"/>
      <c r="RJD21" s="1024"/>
      <c r="RJE21" s="1024"/>
      <c r="RJF21" s="1024"/>
      <c r="RJG21" s="1024"/>
      <c r="RJH21" s="1024"/>
      <c r="RJI21" s="1024"/>
      <c r="RJJ21" s="1024"/>
      <c r="RJK21" s="1024"/>
      <c r="RJL21" s="1024"/>
      <c r="RJM21" s="1024"/>
      <c r="RJN21" s="1024"/>
      <c r="RJO21" s="1024"/>
      <c r="RJP21" s="1024"/>
      <c r="RJQ21" s="1024"/>
      <c r="RJR21" s="1024"/>
      <c r="RJS21" s="1024"/>
      <c r="RJT21" s="1024"/>
      <c r="RJU21" s="1024"/>
      <c r="RJV21" s="1024"/>
      <c r="RJW21" s="1024"/>
      <c r="RJX21" s="1024"/>
      <c r="RJY21" s="1024"/>
      <c r="RJZ21" s="1024"/>
      <c r="RKA21" s="1024"/>
      <c r="RKB21" s="1024"/>
      <c r="RKC21" s="1024"/>
      <c r="RKD21" s="1024"/>
      <c r="RKE21" s="1024"/>
      <c r="RKF21" s="1024"/>
      <c r="RKG21" s="1024"/>
      <c r="RKH21" s="1024"/>
      <c r="RKI21" s="1024"/>
      <c r="RKJ21" s="1024"/>
      <c r="RKK21" s="1024"/>
      <c r="RKL21" s="1024"/>
      <c r="RKM21" s="1024"/>
      <c r="RKN21" s="1024"/>
      <c r="RKO21" s="1024"/>
      <c r="RKP21" s="1024"/>
      <c r="RKQ21" s="1024"/>
      <c r="RKR21" s="1024"/>
      <c r="RKS21" s="1024"/>
      <c r="RKT21" s="1024"/>
      <c r="RKU21" s="1024"/>
      <c r="RKV21" s="1024"/>
      <c r="RKW21" s="1024"/>
      <c r="RKX21" s="1024"/>
      <c r="RKY21" s="1024"/>
      <c r="RKZ21" s="1024"/>
      <c r="RLA21" s="1024"/>
      <c r="RLB21" s="1024"/>
      <c r="RLC21" s="1024"/>
      <c r="RLD21" s="1024"/>
      <c r="RLE21" s="1024"/>
      <c r="RLF21" s="1024"/>
      <c r="RLG21" s="1024"/>
      <c r="RLH21" s="1024"/>
      <c r="RLI21" s="1024"/>
      <c r="RLJ21" s="1024"/>
      <c r="RLK21" s="1024"/>
      <c r="RLL21" s="1024"/>
      <c r="RLM21" s="1024"/>
      <c r="RLN21" s="1024"/>
      <c r="RLO21" s="1024"/>
      <c r="RLP21" s="1024"/>
      <c r="RLQ21" s="1024"/>
      <c r="RLR21" s="1024"/>
      <c r="RLS21" s="1024"/>
      <c r="RLT21" s="1024"/>
      <c r="RLU21" s="1024"/>
      <c r="RLV21" s="1024"/>
      <c r="RLW21" s="1024"/>
      <c r="RLX21" s="1024"/>
      <c r="RLY21" s="1024"/>
      <c r="RLZ21" s="1024"/>
      <c r="RMA21" s="1024"/>
      <c r="RMB21" s="1024"/>
      <c r="RMC21" s="1024"/>
      <c r="RMD21" s="1024"/>
      <c r="RME21" s="1024"/>
      <c r="RMF21" s="1024"/>
      <c r="RMG21" s="1024"/>
      <c r="RMH21" s="1024"/>
      <c r="RMI21" s="1024"/>
      <c r="RMJ21" s="1024"/>
      <c r="RMK21" s="1024"/>
      <c r="RML21" s="1024"/>
      <c r="RMM21" s="1024"/>
      <c r="RMN21" s="1024"/>
      <c r="RMO21" s="1024"/>
      <c r="RMP21" s="1024"/>
      <c r="RMQ21" s="1024"/>
      <c r="RMR21" s="1024"/>
      <c r="RMS21" s="1024"/>
      <c r="RMT21" s="1024"/>
      <c r="RMU21" s="1024"/>
      <c r="RMV21" s="1024"/>
      <c r="RMW21" s="1024"/>
      <c r="RMX21" s="1024"/>
      <c r="RMY21" s="1024"/>
      <c r="RMZ21" s="1024"/>
      <c r="RNA21" s="1024"/>
      <c r="RNB21" s="1024"/>
      <c r="RNC21" s="1024"/>
      <c r="RND21" s="1024"/>
      <c r="RNE21" s="1024"/>
      <c r="RNF21" s="1024"/>
      <c r="RNG21" s="1024"/>
      <c r="RNH21" s="1024"/>
      <c r="RNI21" s="1024"/>
      <c r="RNJ21" s="1024"/>
      <c r="RNK21" s="1024"/>
      <c r="RNL21" s="1024"/>
      <c r="RNM21" s="1024"/>
      <c r="RNN21" s="1024"/>
      <c r="RNO21" s="1024"/>
      <c r="RNP21" s="1024"/>
      <c r="RNQ21" s="1024"/>
      <c r="RNR21" s="1024"/>
      <c r="RNS21" s="1024"/>
      <c r="RNT21" s="1024"/>
      <c r="RNU21" s="1024"/>
      <c r="RNV21" s="1024"/>
      <c r="RNW21" s="1024"/>
      <c r="RNX21" s="1024"/>
      <c r="RNY21" s="1024"/>
      <c r="RNZ21" s="1024"/>
      <c r="ROA21" s="1024"/>
      <c r="ROB21" s="1024"/>
      <c r="ROC21" s="1024"/>
      <c r="ROD21" s="1024"/>
      <c r="ROE21" s="1024"/>
      <c r="ROF21" s="1024"/>
      <c r="ROG21" s="1024"/>
      <c r="ROH21" s="1024"/>
      <c r="ROI21" s="1024"/>
      <c r="ROJ21" s="1024"/>
      <c r="ROK21" s="1024"/>
      <c r="ROL21" s="1024"/>
      <c r="ROM21" s="1024"/>
      <c r="RON21" s="1024"/>
      <c r="ROO21" s="1024"/>
      <c r="ROP21" s="1024"/>
      <c r="ROQ21" s="1024"/>
      <c r="ROR21" s="1024"/>
      <c r="ROS21" s="1024"/>
      <c r="ROT21" s="1024"/>
      <c r="ROU21" s="1024"/>
      <c r="ROV21" s="1024"/>
      <c r="ROW21" s="1024"/>
      <c r="ROX21" s="1024"/>
      <c r="ROY21" s="1024"/>
      <c r="ROZ21" s="1024"/>
      <c r="RPA21" s="1024"/>
      <c r="RPB21" s="1024"/>
      <c r="RPC21" s="1024"/>
      <c r="RPD21" s="1024"/>
      <c r="RPE21" s="1024"/>
      <c r="RPF21" s="1024"/>
      <c r="RPG21" s="1024"/>
      <c r="RPH21" s="1024"/>
      <c r="RPI21" s="1024"/>
      <c r="RPJ21" s="1024"/>
      <c r="RPK21" s="1024"/>
      <c r="RPL21" s="1024"/>
      <c r="RPM21" s="1024"/>
      <c r="RPN21" s="1024"/>
      <c r="RPO21" s="1024"/>
      <c r="RPP21" s="1024"/>
      <c r="RPQ21" s="1024"/>
      <c r="RPR21" s="1024"/>
      <c r="RPS21" s="1024"/>
      <c r="RPT21" s="1024"/>
      <c r="RPU21" s="1024"/>
      <c r="RPV21" s="1024"/>
      <c r="RPW21" s="1024"/>
      <c r="RPX21" s="1024"/>
      <c r="RPY21" s="1024"/>
      <c r="RPZ21" s="1024"/>
      <c r="RQA21" s="1024"/>
      <c r="RQB21" s="1024"/>
      <c r="RQC21" s="1024"/>
      <c r="RQD21" s="1024"/>
      <c r="RQE21" s="1024"/>
      <c r="RQF21" s="1024"/>
      <c r="RQG21" s="1024"/>
      <c r="RQH21" s="1024"/>
      <c r="RQI21" s="1024"/>
      <c r="RQJ21" s="1024"/>
      <c r="RQK21" s="1024"/>
      <c r="RQL21" s="1024"/>
      <c r="RQM21" s="1024"/>
      <c r="RQN21" s="1024"/>
      <c r="RQO21" s="1024"/>
      <c r="RQP21" s="1024"/>
      <c r="RQQ21" s="1024"/>
      <c r="RQR21" s="1024"/>
      <c r="RQS21" s="1024"/>
      <c r="RQT21" s="1024"/>
      <c r="RQU21" s="1024"/>
      <c r="RQV21" s="1024"/>
      <c r="RQW21" s="1024"/>
      <c r="RQX21" s="1024"/>
      <c r="RQY21" s="1024"/>
      <c r="RQZ21" s="1024"/>
      <c r="RRA21" s="1024"/>
      <c r="RRB21" s="1024"/>
      <c r="RRC21" s="1024"/>
      <c r="RRD21" s="1024"/>
      <c r="RRE21" s="1024"/>
      <c r="RRF21" s="1024"/>
      <c r="RRG21" s="1024"/>
      <c r="RRH21" s="1024"/>
      <c r="RRI21" s="1024"/>
      <c r="RRJ21" s="1024"/>
      <c r="RRK21" s="1024"/>
      <c r="RRL21" s="1024"/>
      <c r="RRM21" s="1024"/>
      <c r="RRN21" s="1024"/>
      <c r="RRO21" s="1024"/>
      <c r="RRP21" s="1024"/>
      <c r="RRQ21" s="1024"/>
      <c r="RRR21" s="1024"/>
      <c r="RRS21" s="1024"/>
      <c r="RRT21" s="1024"/>
      <c r="RRU21" s="1024"/>
      <c r="RRV21" s="1024"/>
      <c r="RRW21" s="1024"/>
      <c r="RRX21" s="1024"/>
      <c r="RRY21" s="1024"/>
      <c r="RRZ21" s="1024"/>
      <c r="RSA21" s="1024"/>
      <c r="RSB21" s="1024"/>
      <c r="RSC21" s="1024"/>
      <c r="RSD21" s="1024"/>
      <c r="RSE21" s="1024"/>
      <c r="RSF21" s="1024"/>
      <c r="RSG21" s="1024"/>
      <c r="RSH21" s="1024"/>
      <c r="RSI21" s="1024"/>
      <c r="RSJ21" s="1024"/>
      <c r="RSK21" s="1024"/>
      <c r="RSL21" s="1024"/>
      <c r="RSM21" s="1024"/>
      <c r="RSN21" s="1024"/>
      <c r="RSO21" s="1024"/>
      <c r="RSP21" s="1024"/>
      <c r="RSQ21" s="1024"/>
      <c r="RSR21" s="1024"/>
      <c r="RSS21" s="1024"/>
      <c r="RST21" s="1024"/>
      <c r="RSU21" s="1024"/>
      <c r="RSV21" s="1024"/>
      <c r="RSW21" s="1024"/>
      <c r="RSX21" s="1024"/>
      <c r="RSY21" s="1024"/>
      <c r="RSZ21" s="1024"/>
      <c r="RTA21" s="1024"/>
      <c r="RTB21" s="1024"/>
      <c r="RTC21" s="1024"/>
      <c r="RTD21" s="1024"/>
      <c r="RTE21" s="1024"/>
      <c r="RTF21" s="1024"/>
      <c r="RTG21" s="1024"/>
      <c r="RTH21" s="1024"/>
      <c r="RTI21" s="1024"/>
      <c r="RTJ21" s="1024"/>
      <c r="RTK21" s="1024"/>
      <c r="RTL21" s="1024"/>
      <c r="RTM21" s="1024"/>
      <c r="RTN21" s="1024"/>
      <c r="RTO21" s="1024"/>
      <c r="RTP21" s="1024"/>
      <c r="RTQ21" s="1024"/>
      <c r="RTR21" s="1024"/>
      <c r="RTS21" s="1024"/>
      <c r="RTT21" s="1024"/>
      <c r="RTU21" s="1024"/>
      <c r="RTV21" s="1024"/>
      <c r="RTW21" s="1024"/>
      <c r="RTX21" s="1024"/>
      <c r="RTY21" s="1024"/>
      <c r="RTZ21" s="1024"/>
      <c r="RUA21" s="1024"/>
      <c r="RUB21" s="1024"/>
      <c r="RUC21" s="1024"/>
      <c r="RUD21" s="1024"/>
      <c r="RUE21" s="1024"/>
      <c r="RUF21" s="1024"/>
      <c r="RUG21" s="1024"/>
      <c r="RUH21" s="1024"/>
      <c r="RUI21" s="1024"/>
      <c r="RUJ21" s="1024"/>
      <c r="RUK21" s="1024"/>
      <c r="RUL21" s="1024"/>
      <c r="RUM21" s="1024"/>
      <c r="RUN21" s="1024"/>
      <c r="RUO21" s="1024"/>
      <c r="RUP21" s="1024"/>
      <c r="RUQ21" s="1024"/>
      <c r="RUR21" s="1024"/>
      <c r="RUS21" s="1024"/>
      <c r="RUT21" s="1024"/>
      <c r="RUU21" s="1024"/>
      <c r="RUV21" s="1024"/>
      <c r="RUW21" s="1024"/>
      <c r="RUX21" s="1024"/>
      <c r="RUY21" s="1024"/>
      <c r="RUZ21" s="1024"/>
      <c r="RVA21" s="1024"/>
      <c r="RVB21" s="1024"/>
      <c r="RVC21" s="1024"/>
      <c r="RVD21" s="1024"/>
      <c r="RVE21" s="1024"/>
      <c r="RVF21" s="1024"/>
      <c r="RVG21" s="1024"/>
      <c r="RVH21" s="1024"/>
      <c r="RVI21" s="1024"/>
      <c r="RVJ21" s="1024"/>
      <c r="RVK21" s="1024"/>
      <c r="RVL21" s="1024"/>
      <c r="RVM21" s="1024"/>
      <c r="RVN21" s="1024"/>
      <c r="RVO21" s="1024"/>
      <c r="RVP21" s="1024"/>
      <c r="RVQ21" s="1024"/>
      <c r="RVR21" s="1024"/>
      <c r="RVS21" s="1024"/>
      <c r="RVT21" s="1024"/>
      <c r="RVU21" s="1024"/>
      <c r="RVV21" s="1024"/>
      <c r="RVW21" s="1024"/>
      <c r="RVX21" s="1024"/>
      <c r="RVY21" s="1024"/>
      <c r="RVZ21" s="1024"/>
      <c r="RWA21" s="1024"/>
      <c r="RWB21" s="1024"/>
      <c r="RWC21" s="1024"/>
      <c r="RWD21" s="1024"/>
      <c r="RWE21" s="1024"/>
      <c r="RWF21" s="1024"/>
      <c r="RWG21" s="1024"/>
      <c r="RWH21" s="1024"/>
      <c r="RWI21" s="1024"/>
      <c r="RWJ21" s="1024"/>
      <c r="RWK21" s="1024"/>
      <c r="RWL21" s="1024"/>
      <c r="RWM21" s="1024"/>
      <c r="RWN21" s="1024"/>
      <c r="RWO21" s="1024"/>
      <c r="RWP21" s="1024"/>
      <c r="RWQ21" s="1024"/>
      <c r="RWR21" s="1024"/>
      <c r="RWS21" s="1024"/>
      <c r="RWT21" s="1024"/>
      <c r="RWU21" s="1024"/>
      <c r="RWV21" s="1024"/>
      <c r="RWW21" s="1024"/>
      <c r="RWX21" s="1024"/>
      <c r="RWY21" s="1024"/>
      <c r="RWZ21" s="1024"/>
      <c r="RXA21" s="1024"/>
      <c r="RXB21" s="1024"/>
      <c r="RXC21" s="1024"/>
      <c r="RXD21" s="1024"/>
      <c r="RXE21" s="1024"/>
      <c r="RXF21" s="1024"/>
      <c r="RXG21" s="1024"/>
      <c r="RXH21" s="1024"/>
      <c r="RXI21" s="1024"/>
      <c r="RXJ21" s="1024"/>
      <c r="RXK21" s="1024"/>
      <c r="RXL21" s="1024"/>
      <c r="RXM21" s="1024"/>
      <c r="RXN21" s="1024"/>
      <c r="RXO21" s="1024"/>
      <c r="RXP21" s="1024"/>
      <c r="RXQ21" s="1024"/>
      <c r="RXR21" s="1024"/>
      <c r="RXS21" s="1024"/>
      <c r="RXT21" s="1024"/>
      <c r="RXU21" s="1024"/>
      <c r="RXV21" s="1024"/>
      <c r="RXW21" s="1024"/>
      <c r="RXX21" s="1024"/>
      <c r="RXY21" s="1024"/>
      <c r="RXZ21" s="1024"/>
      <c r="RYA21" s="1024"/>
      <c r="RYB21" s="1024"/>
      <c r="RYC21" s="1024"/>
      <c r="RYD21" s="1024"/>
      <c r="RYE21" s="1024"/>
      <c r="RYF21" s="1024"/>
      <c r="RYG21" s="1024"/>
      <c r="RYH21" s="1024"/>
      <c r="RYI21" s="1024"/>
      <c r="RYJ21" s="1024"/>
      <c r="RYK21" s="1024"/>
      <c r="RYL21" s="1024"/>
      <c r="RYM21" s="1024"/>
      <c r="RYN21" s="1024"/>
      <c r="RYO21" s="1024"/>
      <c r="RYP21" s="1024"/>
      <c r="RYQ21" s="1024"/>
      <c r="RYR21" s="1024"/>
      <c r="RYS21" s="1024"/>
      <c r="RYT21" s="1024"/>
      <c r="RYU21" s="1024"/>
      <c r="RYV21" s="1024"/>
      <c r="RYW21" s="1024"/>
      <c r="RYX21" s="1024"/>
      <c r="RYY21" s="1024"/>
      <c r="RYZ21" s="1024"/>
      <c r="RZA21" s="1024"/>
      <c r="RZB21" s="1024"/>
      <c r="RZC21" s="1024"/>
      <c r="RZD21" s="1024"/>
      <c r="RZE21" s="1024"/>
      <c r="RZF21" s="1024"/>
      <c r="RZG21" s="1024"/>
      <c r="RZH21" s="1024"/>
      <c r="RZI21" s="1024"/>
      <c r="RZJ21" s="1024"/>
      <c r="RZK21" s="1024"/>
      <c r="RZL21" s="1024"/>
      <c r="RZM21" s="1024"/>
      <c r="RZN21" s="1024"/>
      <c r="RZO21" s="1024"/>
      <c r="RZP21" s="1024"/>
      <c r="RZQ21" s="1024"/>
      <c r="RZR21" s="1024"/>
      <c r="RZS21" s="1024"/>
      <c r="RZT21" s="1024"/>
      <c r="RZU21" s="1024"/>
      <c r="RZV21" s="1024"/>
      <c r="RZW21" s="1024"/>
      <c r="RZX21" s="1024"/>
      <c r="RZY21" s="1024"/>
      <c r="RZZ21" s="1024"/>
      <c r="SAA21" s="1024"/>
      <c r="SAB21" s="1024"/>
      <c r="SAC21" s="1024"/>
      <c r="SAD21" s="1024"/>
      <c r="SAE21" s="1024"/>
      <c r="SAF21" s="1024"/>
      <c r="SAG21" s="1024"/>
      <c r="SAH21" s="1024"/>
      <c r="SAI21" s="1024"/>
      <c r="SAJ21" s="1024"/>
      <c r="SAK21" s="1024"/>
      <c r="SAL21" s="1024"/>
      <c r="SAM21" s="1024"/>
      <c r="SAN21" s="1024"/>
      <c r="SAO21" s="1024"/>
      <c r="SAP21" s="1024"/>
      <c r="SAQ21" s="1024"/>
      <c r="SAR21" s="1024"/>
      <c r="SAS21" s="1024"/>
      <c r="SAT21" s="1024"/>
      <c r="SAU21" s="1024"/>
      <c r="SAV21" s="1024"/>
      <c r="SAW21" s="1024"/>
      <c r="SAX21" s="1024"/>
      <c r="SAY21" s="1024"/>
      <c r="SAZ21" s="1024"/>
      <c r="SBA21" s="1024"/>
      <c r="SBB21" s="1024"/>
      <c r="SBC21" s="1024"/>
      <c r="SBD21" s="1024"/>
      <c r="SBE21" s="1024"/>
      <c r="SBF21" s="1024"/>
      <c r="SBG21" s="1024"/>
      <c r="SBH21" s="1024"/>
      <c r="SBI21" s="1024"/>
      <c r="SBJ21" s="1024"/>
      <c r="SBK21" s="1024"/>
      <c r="SBL21" s="1024"/>
      <c r="SBM21" s="1024"/>
      <c r="SBN21" s="1024"/>
      <c r="SBO21" s="1024"/>
      <c r="SBP21" s="1024"/>
      <c r="SBQ21" s="1024"/>
      <c r="SBR21" s="1024"/>
      <c r="SBS21" s="1024"/>
      <c r="SBT21" s="1024"/>
      <c r="SBU21" s="1024"/>
      <c r="SBV21" s="1024"/>
      <c r="SBW21" s="1024"/>
      <c r="SBX21" s="1024"/>
      <c r="SBY21" s="1024"/>
      <c r="SBZ21" s="1024"/>
      <c r="SCA21" s="1024"/>
      <c r="SCB21" s="1024"/>
      <c r="SCC21" s="1024"/>
      <c r="SCD21" s="1024"/>
      <c r="SCE21" s="1024"/>
      <c r="SCF21" s="1024"/>
      <c r="SCG21" s="1024"/>
      <c r="SCH21" s="1024"/>
      <c r="SCI21" s="1024"/>
      <c r="SCJ21" s="1024"/>
      <c r="SCK21" s="1024"/>
      <c r="SCL21" s="1024"/>
      <c r="SCM21" s="1024"/>
      <c r="SCN21" s="1024"/>
      <c r="SCO21" s="1024"/>
      <c r="SCP21" s="1024"/>
      <c r="SCQ21" s="1024"/>
      <c r="SCR21" s="1024"/>
      <c r="SCS21" s="1024"/>
      <c r="SCT21" s="1024"/>
      <c r="SCU21" s="1024"/>
      <c r="SCV21" s="1024"/>
      <c r="SCW21" s="1024"/>
      <c r="SCX21" s="1024"/>
      <c r="SCY21" s="1024"/>
      <c r="SCZ21" s="1024"/>
      <c r="SDA21" s="1024"/>
      <c r="SDB21" s="1024"/>
      <c r="SDC21" s="1024"/>
      <c r="SDD21" s="1024"/>
      <c r="SDE21" s="1024"/>
      <c r="SDF21" s="1024"/>
      <c r="SDG21" s="1024"/>
      <c r="SDH21" s="1024"/>
      <c r="SDI21" s="1024"/>
      <c r="SDJ21" s="1024"/>
      <c r="SDK21" s="1024"/>
      <c r="SDL21" s="1024"/>
      <c r="SDM21" s="1024"/>
      <c r="SDN21" s="1024"/>
      <c r="SDO21" s="1024"/>
      <c r="SDP21" s="1024"/>
      <c r="SDQ21" s="1024"/>
      <c r="SDR21" s="1024"/>
      <c r="SDS21" s="1024"/>
      <c r="SDT21" s="1024"/>
      <c r="SDU21" s="1024"/>
      <c r="SDV21" s="1024"/>
      <c r="SDW21" s="1024"/>
      <c r="SDX21" s="1024"/>
      <c r="SDY21" s="1024"/>
      <c r="SDZ21" s="1024"/>
      <c r="SEA21" s="1024"/>
      <c r="SEB21" s="1024"/>
      <c r="SEC21" s="1024"/>
      <c r="SED21" s="1024"/>
      <c r="SEE21" s="1024"/>
      <c r="SEF21" s="1024"/>
      <c r="SEG21" s="1024"/>
      <c r="SEH21" s="1024"/>
      <c r="SEI21" s="1024"/>
      <c r="SEJ21" s="1024"/>
      <c r="SEK21" s="1024"/>
      <c r="SEL21" s="1024"/>
      <c r="SEM21" s="1024"/>
      <c r="SEN21" s="1024"/>
      <c r="SEO21" s="1024"/>
      <c r="SEP21" s="1024"/>
      <c r="SEQ21" s="1024"/>
      <c r="SER21" s="1024"/>
      <c r="SES21" s="1024"/>
      <c r="SET21" s="1024"/>
      <c r="SEU21" s="1024"/>
      <c r="SEV21" s="1024"/>
      <c r="SEW21" s="1024"/>
      <c r="SEX21" s="1024"/>
      <c r="SEY21" s="1024"/>
      <c r="SEZ21" s="1024"/>
      <c r="SFA21" s="1024"/>
      <c r="SFB21" s="1024"/>
      <c r="SFC21" s="1024"/>
      <c r="SFD21" s="1024"/>
      <c r="SFE21" s="1024"/>
      <c r="SFF21" s="1024"/>
      <c r="SFG21" s="1024"/>
      <c r="SFH21" s="1024"/>
      <c r="SFI21" s="1024"/>
      <c r="SFJ21" s="1024"/>
      <c r="SFK21" s="1024"/>
      <c r="SFL21" s="1024"/>
      <c r="SFM21" s="1024"/>
      <c r="SFN21" s="1024"/>
      <c r="SFO21" s="1024"/>
      <c r="SFP21" s="1024"/>
      <c r="SFQ21" s="1024"/>
      <c r="SFR21" s="1024"/>
      <c r="SFS21" s="1024"/>
      <c r="SFT21" s="1024"/>
      <c r="SFU21" s="1024"/>
      <c r="SFV21" s="1024"/>
      <c r="SFW21" s="1024"/>
      <c r="SFX21" s="1024"/>
      <c r="SFY21" s="1024"/>
      <c r="SFZ21" s="1024"/>
      <c r="SGA21" s="1024"/>
      <c r="SGB21" s="1024"/>
      <c r="SGC21" s="1024"/>
      <c r="SGD21" s="1024"/>
      <c r="SGE21" s="1024"/>
      <c r="SGF21" s="1024"/>
      <c r="SGG21" s="1024"/>
      <c r="SGH21" s="1024"/>
      <c r="SGI21" s="1024"/>
      <c r="SGJ21" s="1024"/>
      <c r="SGK21" s="1024"/>
      <c r="SGL21" s="1024"/>
      <c r="SGM21" s="1024"/>
      <c r="SGN21" s="1024"/>
      <c r="SGO21" s="1024"/>
      <c r="SGP21" s="1024"/>
      <c r="SGQ21" s="1024"/>
      <c r="SGR21" s="1024"/>
      <c r="SGS21" s="1024"/>
      <c r="SGT21" s="1024"/>
      <c r="SGU21" s="1024"/>
      <c r="SGV21" s="1024"/>
      <c r="SGW21" s="1024"/>
      <c r="SGX21" s="1024"/>
      <c r="SGY21" s="1024"/>
      <c r="SGZ21" s="1024"/>
      <c r="SHA21" s="1024"/>
      <c r="SHB21" s="1024"/>
      <c r="SHC21" s="1024"/>
      <c r="SHD21" s="1024"/>
      <c r="SHE21" s="1024"/>
      <c r="SHF21" s="1024"/>
      <c r="SHG21" s="1024"/>
      <c r="SHH21" s="1024"/>
      <c r="SHI21" s="1024"/>
      <c r="SHJ21" s="1024"/>
      <c r="SHK21" s="1024"/>
      <c r="SHL21" s="1024"/>
      <c r="SHM21" s="1024"/>
      <c r="SHN21" s="1024"/>
      <c r="SHO21" s="1024"/>
      <c r="SHP21" s="1024"/>
      <c r="SHQ21" s="1024"/>
      <c r="SHR21" s="1024"/>
      <c r="SHS21" s="1024"/>
      <c r="SHT21" s="1024"/>
      <c r="SHU21" s="1024"/>
      <c r="SHV21" s="1024"/>
      <c r="SHW21" s="1024"/>
      <c r="SHX21" s="1024"/>
      <c r="SHY21" s="1024"/>
      <c r="SHZ21" s="1024"/>
      <c r="SIA21" s="1024"/>
      <c r="SIB21" s="1024"/>
      <c r="SIC21" s="1024"/>
      <c r="SID21" s="1024"/>
      <c r="SIE21" s="1024"/>
      <c r="SIF21" s="1024"/>
      <c r="SIG21" s="1024"/>
      <c r="SIH21" s="1024"/>
      <c r="SII21" s="1024"/>
      <c r="SIJ21" s="1024"/>
      <c r="SIK21" s="1024"/>
      <c r="SIL21" s="1024"/>
      <c r="SIM21" s="1024"/>
      <c r="SIN21" s="1024"/>
      <c r="SIO21" s="1024"/>
      <c r="SIP21" s="1024"/>
      <c r="SIQ21" s="1024"/>
      <c r="SIR21" s="1024"/>
      <c r="SIS21" s="1024"/>
      <c r="SIT21" s="1024"/>
      <c r="SIU21" s="1024"/>
      <c r="SIV21" s="1024"/>
      <c r="SIW21" s="1024"/>
      <c r="SIX21" s="1024"/>
      <c r="SIY21" s="1024"/>
      <c r="SIZ21" s="1024"/>
      <c r="SJA21" s="1024"/>
      <c r="SJB21" s="1024"/>
      <c r="SJC21" s="1024"/>
      <c r="SJD21" s="1024"/>
      <c r="SJE21" s="1024"/>
      <c r="SJF21" s="1024"/>
      <c r="SJG21" s="1024"/>
      <c r="SJH21" s="1024"/>
      <c r="SJI21" s="1024"/>
      <c r="SJJ21" s="1024"/>
      <c r="SJK21" s="1024"/>
      <c r="SJL21" s="1024"/>
      <c r="SJM21" s="1024"/>
      <c r="SJN21" s="1024"/>
      <c r="SJO21" s="1024"/>
      <c r="SJP21" s="1024"/>
      <c r="SJQ21" s="1024"/>
      <c r="SJR21" s="1024"/>
      <c r="SJS21" s="1024"/>
      <c r="SJT21" s="1024"/>
      <c r="SJU21" s="1024"/>
      <c r="SJV21" s="1024"/>
      <c r="SJW21" s="1024"/>
      <c r="SJX21" s="1024"/>
      <c r="SJY21" s="1024"/>
      <c r="SJZ21" s="1024"/>
      <c r="SKA21" s="1024"/>
      <c r="SKB21" s="1024"/>
      <c r="SKC21" s="1024"/>
      <c r="SKD21" s="1024"/>
      <c r="SKE21" s="1024"/>
      <c r="SKF21" s="1024"/>
      <c r="SKG21" s="1024"/>
      <c r="SKH21" s="1024"/>
      <c r="SKI21" s="1024"/>
      <c r="SKJ21" s="1024"/>
      <c r="SKK21" s="1024"/>
      <c r="SKL21" s="1024"/>
      <c r="SKM21" s="1024"/>
      <c r="SKN21" s="1024"/>
      <c r="SKO21" s="1024"/>
      <c r="SKP21" s="1024"/>
      <c r="SKQ21" s="1024"/>
      <c r="SKR21" s="1024"/>
      <c r="SKS21" s="1024"/>
      <c r="SKT21" s="1024"/>
      <c r="SKU21" s="1024"/>
      <c r="SKV21" s="1024"/>
      <c r="SKW21" s="1024"/>
      <c r="SKX21" s="1024"/>
      <c r="SKY21" s="1024"/>
      <c r="SKZ21" s="1024"/>
      <c r="SLA21" s="1024"/>
      <c r="SLB21" s="1024"/>
      <c r="SLC21" s="1024"/>
      <c r="SLD21" s="1024"/>
      <c r="SLE21" s="1024"/>
      <c r="SLF21" s="1024"/>
      <c r="SLG21" s="1024"/>
      <c r="SLH21" s="1024"/>
      <c r="SLI21" s="1024"/>
      <c r="SLJ21" s="1024"/>
      <c r="SLK21" s="1024"/>
      <c r="SLL21" s="1024"/>
      <c r="SLM21" s="1024"/>
      <c r="SLN21" s="1024"/>
      <c r="SLO21" s="1024"/>
      <c r="SLP21" s="1024"/>
      <c r="SLQ21" s="1024"/>
      <c r="SLR21" s="1024"/>
      <c r="SLS21" s="1024"/>
      <c r="SLT21" s="1024"/>
      <c r="SLU21" s="1024"/>
      <c r="SLV21" s="1024"/>
      <c r="SLW21" s="1024"/>
      <c r="SLX21" s="1024"/>
      <c r="SLY21" s="1024"/>
      <c r="SLZ21" s="1024"/>
      <c r="SMA21" s="1024"/>
      <c r="SMB21" s="1024"/>
      <c r="SMC21" s="1024"/>
      <c r="SMD21" s="1024"/>
      <c r="SME21" s="1024"/>
      <c r="SMF21" s="1024"/>
      <c r="SMG21" s="1024"/>
      <c r="SMH21" s="1024"/>
      <c r="SMI21" s="1024"/>
      <c r="SMJ21" s="1024"/>
      <c r="SMK21" s="1024"/>
      <c r="SML21" s="1024"/>
      <c r="SMM21" s="1024"/>
      <c r="SMN21" s="1024"/>
      <c r="SMO21" s="1024"/>
      <c r="SMP21" s="1024"/>
      <c r="SMQ21" s="1024"/>
      <c r="SMR21" s="1024"/>
      <c r="SMS21" s="1024"/>
      <c r="SMT21" s="1024"/>
      <c r="SMU21" s="1024"/>
      <c r="SMV21" s="1024"/>
      <c r="SMW21" s="1024"/>
      <c r="SMX21" s="1024"/>
      <c r="SMY21" s="1024"/>
      <c r="SMZ21" s="1024"/>
      <c r="SNA21" s="1024"/>
      <c r="SNB21" s="1024"/>
      <c r="SNC21" s="1024"/>
      <c r="SND21" s="1024"/>
      <c r="SNE21" s="1024"/>
      <c r="SNF21" s="1024"/>
      <c r="SNG21" s="1024"/>
      <c r="SNH21" s="1024"/>
      <c r="SNI21" s="1024"/>
      <c r="SNJ21" s="1024"/>
      <c r="SNK21" s="1024"/>
      <c r="SNL21" s="1024"/>
      <c r="SNM21" s="1024"/>
      <c r="SNN21" s="1024"/>
      <c r="SNO21" s="1024"/>
      <c r="SNP21" s="1024"/>
      <c r="SNQ21" s="1024"/>
      <c r="SNR21" s="1024"/>
      <c r="SNS21" s="1024"/>
      <c r="SNT21" s="1024"/>
      <c r="SNU21" s="1024"/>
      <c r="SNV21" s="1024"/>
      <c r="SNW21" s="1024"/>
      <c r="SNX21" s="1024"/>
      <c r="SNY21" s="1024"/>
      <c r="SNZ21" s="1024"/>
      <c r="SOA21" s="1024"/>
      <c r="SOB21" s="1024"/>
      <c r="SOC21" s="1024"/>
      <c r="SOD21" s="1024"/>
      <c r="SOE21" s="1024"/>
      <c r="SOF21" s="1024"/>
      <c r="SOG21" s="1024"/>
      <c r="SOH21" s="1024"/>
      <c r="SOI21" s="1024"/>
      <c r="SOJ21" s="1024"/>
      <c r="SOK21" s="1024"/>
      <c r="SOL21" s="1024"/>
      <c r="SOM21" s="1024"/>
      <c r="SON21" s="1024"/>
      <c r="SOO21" s="1024"/>
      <c r="SOP21" s="1024"/>
      <c r="SOQ21" s="1024"/>
      <c r="SOR21" s="1024"/>
      <c r="SOS21" s="1024"/>
      <c r="SOT21" s="1024"/>
      <c r="SOU21" s="1024"/>
      <c r="SOV21" s="1024"/>
      <c r="SOW21" s="1024"/>
      <c r="SOX21" s="1024"/>
      <c r="SOY21" s="1024"/>
      <c r="SOZ21" s="1024"/>
      <c r="SPA21" s="1024"/>
      <c r="SPB21" s="1024"/>
      <c r="SPC21" s="1024"/>
      <c r="SPD21" s="1024"/>
      <c r="SPE21" s="1024"/>
      <c r="SPF21" s="1024"/>
      <c r="SPG21" s="1024"/>
      <c r="SPH21" s="1024"/>
      <c r="SPI21" s="1024"/>
      <c r="SPJ21" s="1024"/>
      <c r="SPK21" s="1024"/>
      <c r="SPL21" s="1024"/>
      <c r="SPM21" s="1024"/>
      <c r="SPN21" s="1024"/>
      <c r="SPO21" s="1024"/>
      <c r="SPP21" s="1024"/>
      <c r="SPQ21" s="1024"/>
      <c r="SPR21" s="1024"/>
      <c r="SPS21" s="1024"/>
      <c r="SPT21" s="1024"/>
      <c r="SPU21" s="1024"/>
      <c r="SPV21" s="1024"/>
      <c r="SPW21" s="1024"/>
      <c r="SPX21" s="1024"/>
      <c r="SPY21" s="1024"/>
      <c r="SPZ21" s="1024"/>
      <c r="SQA21" s="1024"/>
      <c r="SQB21" s="1024"/>
      <c r="SQC21" s="1024"/>
      <c r="SQD21" s="1024"/>
      <c r="SQE21" s="1024"/>
      <c r="SQF21" s="1024"/>
      <c r="SQG21" s="1024"/>
      <c r="SQH21" s="1024"/>
      <c r="SQI21" s="1024"/>
      <c r="SQJ21" s="1024"/>
      <c r="SQK21" s="1024"/>
      <c r="SQL21" s="1024"/>
      <c r="SQM21" s="1024"/>
      <c r="SQN21" s="1024"/>
      <c r="SQO21" s="1024"/>
      <c r="SQP21" s="1024"/>
      <c r="SQQ21" s="1024"/>
      <c r="SQR21" s="1024"/>
      <c r="SQS21" s="1024"/>
      <c r="SQT21" s="1024"/>
      <c r="SQU21" s="1024"/>
      <c r="SQV21" s="1024"/>
      <c r="SQW21" s="1024"/>
      <c r="SQX21" s="1024"/>
      <c r="SQY21" s="1024"/>
      <c r="SQZ21" s="1024"/>
      <c r="SRA21" s="1024"/>
      <c r="SRB21" s="1024"/>
      <c r="SRC21" s="1024"/>
      <c r="SRD21" s="1024"/>
      <c r="SRE21" s="1024"/>
      <c r="SRF21" s="1024"/>
      <c r="SRG21" s="1024"/>
      <c r="SRH21" s="1024"/>
      <c r="SRI21" s="1024"/>
      <c r="SRJ21" s="1024"/>
      <c r="SRK21" s="1024"/>
      <c r="SRL21" s="1024"/>
      <c r="SRM21" s="1024"/>
      <c r="SRN21" s="1024"/>
      <c r="SRO21" s="1024"/>
      <c r="SRP21" s="1024"/>
      <c r="SRQ21" s="1024"/>
      <c r="SRR21" s="1024"/>
      <c r="SRS21" s="1024"/>
      <c r="SRT21" s="1024"/>
      <c r="SRU21" s="1024"/>
      <c r="SRV21" s="1024"/>
      <c r="SRW21" s="1024"/>
      <c r="SRX21" s="1024"/>
      <c r="SRY21" s="1024"/>
      <c r="SRZ21" s="1024"/>
      <c r="SSA21" s="1024"/>
      <c r="SSB21" s="1024"/>
      <c r="SSC21" s="1024"/>
      <c r="SSD21" s="1024"/>
      <c r="SSE21" s="1024"/>
      <c r="SSF21" s="1024"/>
      <c r="SSG21" s="1024"/>
      <c r="SSH21" s="1024"/>
      <c r="SSI21" s="1024"/>
      <c r="SSJ21" s="1024"/>
      <c r="SSK21" s="1024"/>
      <c r="SSL21" s="1024"/>
      <c r="SSM21" s="1024"/>
      <c r="SSN21" s="1024"/>
      <c r="SSO21" s="1024"/>
      <c r="SSP21" s="1024"/>
      <c r="SSQ21" s="1024"/>
      <c r="SSR21" s="1024"/>
      <c r="SSS21" s="1024"/>
      <c r="SST21" s="1024"/>
      <c r="SSU21" s="1024"/>
      <c r="SSV21" s="1024"/>
      <c r="SSW21" s="1024"/>
      <c r="SSX21" s="1024"/>
      <c r="SSY21" s="1024"/>
      <c r="SSZ21" s="1024"/>
      <c r="STA21" s="1024"/>
      <c r="STB21" s="1024"/>
      <c r="STC21" s="1024"/>
      <c r="STD21" s="1024"/>
      <c r="STE21" s="1024"/>
      <c r="STF21" s="1024"/>
      <c r="STG21" s="1024"/>
      <c r="STH21" s="1024"/>
      <c r="STI21" s="1024"/>
      <c r="STJ21" s="1024"/>
      <c r="STK21" s="1024"/>
      <c r="STL21" s="1024"/>
      <c r="STM21" s="1024"/>
      <c r="STN21" s="1024"/>
      <c r="STO21" s="1024"/>
      <c r="STP21" s="1024"/>
      <c r="STQ21" s="1024"/>
      <c r="STR21" s="1024"/>
      <c r="STS21" s="1024"/>
      <c r="STT21" s="1024"/>
      <c r="STU21" s="1024"/>
      <c r="STV21" s="1024"/>
      <c r="STW21" s="1024"/>
      <c r="STX21" s="1024"/>
      <c r="STY21" s="1024"/>
      <c r="STZ21" s="1024"/>
      <c r="SUA21" s="1024"/>
      <c r="SUB21" s="1024"/>
      <c r="SUC21" s="1024"/>
      <c r="SUD21" s="1024"/>
      <c r="SUE21" s="1024"/>
      <c r="SUF21" s="1024"/>
      <c r="SUG21" s="1024"/>
      <c r="SUH21" s="1024"/>
      <c r="SUI21" s="1024"/>
      <c r="SUJ21" s="1024"/>
      <c r="SUK21" s="1024"/>
      <c r="SUL21" s="1024"/>
      <c r="SUM21" s="1024"/>
      <c r="SUN21" s="1024"/>
      <c r="SUO21" s="1024"/>
      <c r="SUP21" s="1024"/>
      <c r="SUQ21" s="1024"/>
      <c r="SUR21" s="1024"/>
      <c r="SUS21" s="1024"/>
      <c r="SUT21" s="1024"/>
      <c r="SUU21" s="1024"/>
      <c r="SUV21" s="1024"/>
      <c r="SUW21" s="1024"/>
      <c r="SUX21" s="1024"/>
      <c r="SUY21" s="1024"/>
      <c r="SUZ21" s="1024"/>
      <c r="SVA21" s="1024"/>
      <c r="SVB21" s="1024"/>
      <c r="SVC21" s="1024"/>
      <c r="SVD21" s="1024"/>
      <c r="SVE21" s="1024"/>
      <c r="SVF21" s="1024"/>
      <c r="SVG21" s="1024"/>
      <c r="SVH21" s="1024"/>
      <c r="SVI21" s="1024"/>
      <c r="SVJ21" s="1024"/>
      <c r="SVK21" s="1024"/>
      <c r="SVL21" s="1024"/>
      <c r="SVM21" s="1024"/>
      <c r="SVN21" s="1024"/>
      <c r="SVO21" s="1024"/>
      <c r="SVP21" s="1024"/>
      <c r="SVQ21" s="1024"/>
      <c r="SVR21" s="1024"/>
      <c r="SVS21" s="1024"/>
      <c r="SVT21" s="1024"/>
      <c r="SVU21" s="1024"/>
      <c r="SVV21" s="1024"/>
      <c r="SVW21" s="1024"/>
      <c r="SVX21" s="1024"/>
      <c r="SVY21" s="1024"/>
      <c r="SVZ21" s="1024"/>
      <c r="SWA21" s="1024"/>
      <c r="SWB21" s="1024"/>
      <c r="SWC21" s="1024"/>
      <c r="SWD21" s="1024"/>
      <c r="SWE21" s="1024"/>
      <c r="SWF21" s="1024"/>
      <c r="SWG21" s="1024"/>
      <c r="SWH21" s="1024"/>
      <c r="SWI21" s="1024"/>
      <c r="SWJ21" s="1024"/>
      <c r="SWK21" s="1024"/>
      <c r="SWL21" s="1024"/>
      <c r="SWM21" s="1024"/>
      <c r="SWN21" s="1024"/>
      <c r="SWO21" s="1024"/>
      <c r="SWP21" s="1024"/>
      <c r="SWQ21" s="1024"/>
      <c r="SWR21" s="1024"/>
      <c r="SWS21" s="1024"/>
      <c r="SWT21" s="1024"/>
      <c r="SWU21" s="1024"/>
      <c r="SWV21" s="1024"/>
      <c r="SWW21" s="1024"/>
      <c r="SWX21" s="1024"/>
      <c r="SWY21" s="1024"/>
      <c r="SWZ21" s="1024"/>
      <c r="SXA21" s="1024"/>
      <c r="SXB21" s="1024"/>
      <c r="SXC21" s="1024"/>
      <c r="SXD21" s="1024"/>
      <c r="SXE21" s="1024"/>
      <c r="SXF21" s="1024"/>
      <c r="SXG21" s="1024"/>
      <c r="SXH21" s="1024"/>
      <c r="SXI21" s="1024"/>
      <c r="SXJ21" s="1024"/>
      <c r="SXK21" s="1024"/>
      <c r="SXL21" s="1024"/>
      <c r="SXM21" s="1024"/>
      <c r="SXN21" s="1024"/>
      <c r="SXO21" s="1024"/>
      <c r="SXP21" s="1024"/>
      <c r="SXQ21" s="1024"/>
      <c r="SXR21" s="1024"/>
      <c r="SXS21" s="1024"/>
      <c r="SXT21" s="1024"/>
      <c r="SXU21" s="1024"/>
      <c r="SXV21" s="1024"/>
      <c r="SXW21" s="1024"/>
      <c r="SXX21" s="1024"/>
      <c r="SXY21" s="1024"/>
      <c r="SXZ21" s="1024"/>
      <c r="SYA21" s="1024"/>
      <c r="SYB21" s="1024"/>
      <c r="SYC21" s="1024"/>
      <c r="SYD21" s="1024"/>
      <c r="SYE21" s="1024"/>
      <c r="SYF21" s="1024"/>
      <c r="SYG21" s="1024"/>
      <c r="SYH21" s="1024"/>
      <c r="SYI21" s="1024"/>
      <c r="SYJ21" s="1024"/>
      <c r="SYK21" s="1024"/>
      <c r="SYL21" s="1024"/>
      <c r="SYM21" s="1024"/>
      <c r="SYN21" s="1024"/>
      <c r="SYO21" s="1024"/>
      <c r="SYP21" s="1024"/>
      <c r="SYQ21" s="1024"/>
      <c r="SYR21" s="1024"/>
      <c r="SYS21" s="1024"/>
      <c r="SYT21" s="1024"/>
      <c r="SYU21" s="1024"/>
      <c r="SYV21" s="1024"/>
      <c r="SYW21" s="1024"/>
      <c r="SYX21" s="1024"/>
      <c r="SYY21" s="1024"/>
      <c r="SYZ21" s="1024"/>
      <c r="SZA21" s="1024"/>
      <c r="SZB21" s="1024"/>
      <c r="SZC21" s="1024"/>
      <c r="SZD21" s="1024"/>
      <c r="SZE21" s="1024"/>
      <c r="SZF21" s="1024"/>
      <c r="SZG21" s="1024"/>
      <c r="SZH21" s="1024"/>
      <c r="SZI21" s="1024"/>
      <c r="SZJ21" s="1024"/>
      <c r="SZK21" s="1024"/>
      <c r="SZL21" s="1024"/>
      <c r="SZM21" s="1024"/>
      <c r="SZN21" s="1024"/>
      <c r="SZO21" s="1024"/>
      <c r="SZP21" s="1024"/>
      <c r="SZQ21" s="1024"/>
      <c r="SZR21" s="1024"/>
      <c r="SZS21" s="1024"/>
      <c r="SZT21" s="1024"/>
      <c r="SZU21" s="1024"/>
      <c r="SZV21" s="1024"/>
      <c r="SZW21" s="1024"/>
      <c r="SZX21" s="1024"/>
      <c r="SZY21" s="1024"/>
      <c r="SZZ21" s="1024"/>
      <c r="TAA21" s="1024"/>
      <c r="TAB21" s="1024"/>
      <c r="TAC21" s="1024"/>
      <c r="TAD21" s="1024"/>
      <c r="TAE21" s="1024"/>
      <c r="TAF21" s="1024"/>
      <c r="TAG21" s="1024"/>
      <c r="TAH21" s="1024"/>
      <c r="TAI21" s="1024"/>
      <c r="TAJ21" s="1024"/>
      <c r="TAK21" s="1024"/>
      <c r="TAL21" s="1024"/>
      <c r="TAM21" s="1024"/>
      <c r="TAN21" s="1024"/>
      <c r="TAO21" s="1024"/>
      <c r="TAP21" s="1024"/>
      <c r="TAQ21" s="1024"/>
      <c r="TAR21" s="1024"/>
      <c r="TAS21" s="1024"/>
      <c r="TAT21" s="1024"/>
      <c r="TAU21" s="1024"/>
      <c r="TAV21" s="1024"/>
      <c r="TAW21" s="1024"/>
      <c r="TAX21" s="1024"/>
      <c r="TAY21" s="1024"/>
      <c r="TAZ21" s="1024"/>
      <c r="TBA21" s="1024"/>
      <c r="TBB21" s="1024"/>
      <c r="TBC21" s="1024"/>
      <c r="TBD21" s="1024"/>
      <c r="TBE21" s="1024"/>
      <c r="TBF21" s="1024"/>
      <c r="TBG21" s="1024"/>
      <c r="TBH21" s="1024"/>
      <c r="TBI21" s="1024"/>
      <c r="TBJ21" s="1024"/>
      <c r="TBK21" s="1024"/>
      <c r="TBL21" s="1024"/>
      <c r="TBM21" s="1024"/>
      <c r="TBN21" s="1024"/>
      <c r="TBO21" s="1024"/>
      <c r="TBP21" s="1024"/>
      <c r="TBQ21" s="1024"/>
      <c r="TBR21" s="1024"/>
      <c r="TBS21" s="1024"/>
      <c r="TBT21" s="1024"/>
      <c r="TBU21" s="1024"/>
      <c r="TBV21" s="1024"/>
      <c r="TBW21" s="1024"/>
      <c r="TBX21" s="1024"/>
      <c r="TBY21" s="1024"/>
      <c r="TBZ21" s="1024"/>
      <c r="TCA21" s="1024"/>
      <c r="TCB21" s="1024"/>
      <c r="TCC21" s="1024"/>
      <c r="TCD21" s="1024"/>
      <c r="TCE21" s="1024"/>
      <c r="TCF21" s="1024"/>
      <c r="TCG21" s="1024"/>
      <c r="TCH21" s="1024"/>
      <c r="TCI21" s="1024"/>
      <c r="TCJ21" s="1024"/>
      <c r="TCK21" s="1024"/>
      <c r="TCL21" s="1024"/>
      <c r="TCM21" s="1024"/>
      <c r="TCN21" s="1024"/>
      <c r="TCO21" s="1024"/>
      <c r="TCP21" s="1024"/>
      <c r="TCQ21" s="1024"/>
      <c r="TCR21" s="1024"/>
      <c r="TCS21" s="1024"/>
      <c r="TCT21" s="1024"/>
      <c r="TCU21" s="1024"/>
      <c r="TCV21" s="1024"/>
      <c r="TCW21" s="1024"/>
      <c r="TCX21" s="1024"/>
      <c r="TCY21" s="1024"/>
      <c r="TCZ21" s="1024"/>
      <c r="TDA21" s="1024"/>
      <c r="TDB21" s="1024"/>
      <c r="TDC21" s="1024"/>
      <c r="TDD21" s="1024"/>
      <c r="TDE21" s="1024"/>
      <c r="TDF21" s="1024"/>
      <c r="TDG21" s="1024"/>
      <c r="TDH21" s="1024"/>
      <c r="TDI21" s="1024"/>
      <c r="TDJ21" s="1024"/>
      <c r="TDK21" s="1024"/>
      <c r="TDL21" s="1024"/>
      <c r="TDM21" s="1024"/>
      <c r="TDN21" s="1024"/>
      <c r="TDO21" s="1024"/>
      <c r="TDP21" s="1024"/>
      <c r="TDQ21" s="1024"/>
      <c r="TDR21" s="1024"/>
      <c r="TDS21" s="1024"/>
      <c r="TDT21" s="1024"/>
      <c r="TDU21" s="1024"/>
      <c r="TDV21" s="1024"/>
      <c r="TDW21" s="1024"/>
      <c r="TDX21" s="1024"/>
      <c r="TDY21" s="1024"/>
      <c r="TDZ21" s="1024"/>
      <c r="TEA21" s="1024"/>
      <c r="TEB21" s="1024"/>
      <c r="TEC21" s="1024"/>
      <c r="TED21" s="1024"/>
      <c r="TEE21" s="1024"/>
      <c r="TEF21" s="1024"/>
      <c r="TEG21" s="1024"/>
      <c r="TEH21" s="1024"/>
      <c r="TEI21" s="1024"/>
      <c r="TEJ21" s="1024"/>
      <c r="TEK21" s="1024"/>
      <c r="TEL21" s="1024"/>
      <c r="TEM21" s="1024"/>
      <c r="TEN21" s="1024"/>
      <c r="TEO21" s="1024"/>
      <c r="TEP21" s="1024"/>
      <c r="TEQ21" s="1024"/>
      <c r="TER21" s="1024"/>
      <c r="TES21" s="1024"/>
      <c r="TET21" s="1024"/>
      <c r="TEU21" s="1024"/>
      <c r="TEV21" s="1024"/>
      <c r="TEW21" s="1024"/>
      <c r="TEX21" s="1024"/>
      <c r="TEY21" s="1024"/>
      <c r="TEZ21" s="1024"/>
      <c r="TFA21" s="1024"/>
      <c r="TFB21" s="1024"/>
      <c r="TFC21" s="1024"/>
      <c r="TFD21" s="1024"/>
      <c r="TFE21" s="1024"/>
      <c r="TFF21" s="1024"/>
      <c r="TFG21" s="1024"/>
      <c r="TFH21" s="1024"/>
      <c r="TFI21" s="1024"/>
      <c r="TFJ21" s="1024"/>
      <c r="TFK21" s="1024"/>
      <c r="TFL21" s="1024"/>
      <c r="TFM21" s="1024"/>
      <c r="TFN21" s="1024"/>
      <c r="TFO21" s="1024"/>
      <c r="TFP21" s="1024"/>
      <c r="TFQ21" s="1024"/>
      <c r="TFR21" s="1024"/>
      <c r="TFS21" s="1024"/>
      <c r="TFT21" s="1024"/>
      <c r="TFU21" s="1024"/>
      <c r="TFV21" s="1024"/>
      <c r="TFW21" s="1024"/>
      <c r="TFX21" s="1024"/>
      <c r="TFY21" s="1024"/>
      <c r="TFZ21" s="1024"/>
      <c r="TGA21" s="1024"/>
      <c r="TGB21" s="1024"/>
      <c r="TGC21" s="1024"/>
      <c r="TGD21" s="1024"/>
      <c r="TGE21" s="1024"/>
      <c r="TGF21" s="1024"/>
      <c r="TGG21" s="1024"/>
      <c r="TGH21" s="1024"/>
      <c r="TGI21" s="1024"/>
      <c r="TGJ21" s="1024"/>
      <c r="TGK21" s="1024"/>
      <c r="TGL21" s="1024"/>
      <c r="TGM21" s="1024"/>
      <c r="TGN21" s="1024"/>
      <c r="TGO21" s="1024"/>
      <c r="TGP21" s="1024"/>
      <c r="TGQ21" s="1024"/>
      <c r="TGR21" s="1024"/>
      <c r="TGS21" s="1024"/>
      <c r="TGT21" s="1024"/>
      <c r="TGU21" s="1024"/>
      <c r="TGV21" s="1024"/>
      <c r="TGW21" s="1024"/>
      <c r="TGX21" s="1024"/>
      <c r="TGY21" s="1024"/>
      <c r="TGZ21" s="1024"/>
      <c r="THA21" s="1024"/>
      <c r="THB21" s="1024"/>
      <c r="THC21" s="1024"/>
      <c r="THD21" s="1024"/>
      <c r="THE21" s="1024"/>
      <c r="THF21" s="1024"/>
      <c r="THG21" s="1024"/>
      <c r="THH21" s="1024"/>
      <c r="THI21" s="1024"/>
      <c r="THJ21" s="1024"/>
      <c r="THK21" s="1024"/>
      <c r="THL21" s="1024"/>
      <c r="THM21" s="1024"/>
      <c r="THN21" s="1024"/>
      <c r="THO21" s="1024"/>
      <c r="THP21" s="1024"/>
      <c r="THQ21" s="1024"/>
      <c r="THR21" s="1024"/>
      <c r="THS21" s="1024"/>
      <c r="THT21" s="1024"/>
      <c r="THU21" s="1024"/>
      <c r="THV21" s="1024"/>
      <c r="THW21" s="1024"/>
      <c r="THX21" s="1024"/>
      <c r="THY21" s="1024"/>
      <c r="THZ21" s="1024"/>
      <c r="TIA21" s="1024"/>
      <c r="TIB21" s="1024"/>
      <c r="TIC21" s="1024"/>
      <c r="TID21" s="1024"/>
      <c r="TIE21" s="1024"/>
      <c r="TIF21" s="1024"/>
      <c r="TIG21" s="1024"/>
      <c r="TIH21" s="1024"/>
      <c r="TII21" s="1024"/>
      <c r="TIJ21" s="1024"/>
      <c r="TIK21" s="1024"/>
      <c r="TIL21" s="1024"/>
      <c r="TIM21" s="1024"/>
      <c r="TIN21" s="1024"/>
      <c r="TIO21" s="1024"/>
      <c r="TIP21" s="1024"/>
      <c r="TIQ21" s="1024"/>
      <c r="TIR21" s="1024"/>
      <c r="TIS21" s="1024"/>
      <c r="TIT21" s="1024"/>
      <c r="TIU21" s="1024"/>
      <c r="TIV21" s="1024"/>
      <c r="TIW21" s="1024"/>
      <c r="TIX21" s="1024"/>
      <c r="TIY21" s="1024"/>
      <c r="TIZ21" s="1024"/>
      <c r="TJA21" s="1024"/>
      <c r="TJB21" s="1024"/>
      <c r="TJC21" s="1024"/>
      <c r="TJD21" s="1024"/>
      <c r="TJE21" s="1024"/>
      <c r="TJF21" s="1024"/>
      <c r="TJG21" s="1024"/>
      <c r="TJH21" s="1024"/>
      <c r="TJI21" s="1024"/>
      <c r="TJJ21" s="1024"/>
      <c r="TJK21" s="1024"/>
      <c r="TJL21" s="1024"/>
      <c r="TJM21" s="1024"/>
      <c r="TJN21" s="1024"/>
      <c r="TJO21" s="1024"/>
      <c r="TJP21" s="1024"/>
      <c r="TJQ21" s="1024"/>
      <c r="TJR21" s="1024"/>
      <c r="TJS21" s="1024"/>
      <c r="TJT21" s="1024"/>
      <c r="TJU21" s="1024"/>
      <c r="TJV21" s="1024"/>
      <c r="TJW21" s="1024"/>
      <c r="TJX21" s="1024"/>
      <c r="TJY21" s="1024"/>
      <c r="TJZ21" s="1024"/>
      <c r="TKA21" s="1024"/>
      <c r="TKB21" s="1024"/>
      <c r="TKC21" s="1024"/>
      <c r="TKD21" s="1024"/>
      <c r="TKE21" s="1024"/>
      <c r="TKF21" s="1024"/>
      <c r="TKG21" s="1024"/>
      <c r="TKH21" s="1024"/>
      <c r="TKI21" s="1024"/>
      <c r="TKJ21" s="1024"/>
      <c r="TKK21" s="1024"/>
      <c r="TKL21" s="1024"/>
      <c r="TKM21" s="1024"/>
      <c r="TKN21" s="1024"/>
      <c r="TKO21" s="1024"/>
      <c r="TKP21" s="1024"/>
      <c r="TKQ21" s="1024"/>
      <c r="TKR21" s="1024"/>
      <c r="TKS21" s="1024"/>
      <c r="TKT21" s="1024"/>
      <c r="TKU21" s="1024"/>
      <c r="TKV21" s="1024"/>
      <c r="TKW21" s="1024"/>
      <c r="TKX21" s="1024"/>
      <c r="TKY21" s="1024"/>
      <c r="TKZ21" s="1024"/>
      <c r="TLA21" s="1024"/>
      <c r="TLB21" s="1024"/>
      <c r="TLC21" s="1024"/>
      <c r="TLD21" s="1024"/>
      <c r="TLE21" s="1024"/>
      <c r="TLF21" s="1024"/>
      <c r="TLG21" s="1024"/>
      <c r="TLH21" s="1024"/>
      <c r="TLI21" s="1024"/>
      <c r="TLJ21" s="1024"/>
      <c r="TLK21" s="1024"/>
      <c r="TLL21" s="1024"/>
      <c r="TLM21" s="1024"/>
      <c r="TLN21" s="1024"/>
      <c r="TLO21" s="1024"/>
      <c r="TLP21" s="1024"/>
      <c r="TLQ21" s="1024"/>
      <c r="TLR21" s="1024"/>
      <c r="TLS21" s="1024"/>
      <c r="TLT21" s="1024"/>
      <c r="TLU21" s="1024"/>
      <c r="TLV21" s="1024"/>
      <c r="TLW21" s="1024"/>
      <c r="TLX21" s="1024"/>
      <c r="TLY21" s="1024"/>
      <c r="TLZ21" s="1024"/>
      <c r="TMA21" s="1024"/>
      <c r="TMB21" s="1024"/>
      <c r="TMC21" s="1024"/>
      <c r="TMD21" s="1024"/>
      <c r="TME21" s="1024"/>
      <c r="TMF21" s="1024"/>
      <c r="TMG21" s="1024"/>
      <c r="TMH21" s="1024"/>
      <c r="TMI21" s="1024"/>
      <c r="TMJ21" s="1024"/>
      <c r="TMK21" s="1024"/>
      <c r="TML21" s="1024"/>
      <c r="TMM21" s="1024"/>
      <c r="TMN21" s="1024"/>
      <c r="TMO21" s="1024"/>
      <c r="TMP21" s="1024"/>
      <c r="TMQ21" s="1024"/>
      <c r="TMR21" s="1024"/>
      <c r="TMS21" s="1024"/>
      <c r="TMT21" s="1024"/>
      <c r="TMU21" s="1024"/>
      <c r="TMV21" s="1024"/>
      <c r="TMW21" s="1024"/>
      <c r="TMX21" s="1024"/>
      <c r="TMY21" s="1024"/>
      <c r="TMZ21" s="1024"/>
      <c r="TNA21" s="1024"/>
      <c r="TNB21" s="1024"/>
      <c r="TNC21" s="1024"/>
      <c r="TND21" s="1024"/>
      <c r="TNE21" s="1024"/>
      <c r="TNF21" s="1024"/>
      <c r="TNG21" s="1024"/>
      <c r="TNH21" s="1024"/>
      <c r="TNI21" s="1024"/>
      <c r="TNJ21" s="1024"/>
      <c r="TNK21" s="1024"/>
      <c r="TNL21" s="1024"/>
      <c r="TNM21" s="1024"/>
      <c r="TNN21" s="1024"/>
      <c r="TNO21" s="1024"/>
      <c r="TNP21" s="1024"/>
      <c r="TNQ21" s="1024"/>
      <c r="TNR21" s="1024"/>
      <c r="TNS21" s="1024"/>
      <c r="TNT21" s="1024"/>
      <c r="TNU21" s="1024"/>
      <c r="TNV21" s="1024"/>
      <c r="TNW21" s="1024"/>
      <c r="TNX21" s="1024"/>
      <c r="TNY21" s="1024"/>
      <c r="TNZ21" s="1024"/>
      <c r="TOA21" s="1024"/>
      <c r="TOB21" s="1024"/>
      <c r="TOC21" s="1024"/>
      <c r="TOD21" s="1024"/>
      <c r="TOE21" s="1024"/>
      <c r="TOF21" s="1024"/>
      <c r="TOG21" s="1024"/>
      <c r="TOH21" s="1024"/>
      <c r="TOI21" s="1024"/>
      <c r="TOJ21" s="1024"/>
      <c r="TOK21" s="1024"/>
      <c r="TOL21" s="1024"/>
      <c r="TOM21" s="1024"/>
      <c r="TON21" s="1024"/>
      <c r="TOO21" s="1024"/>
      <c r="TOP21" s="1024"/>
      <c r="TOQ21" s="1024"/>
      <c r="TOR21" s="1024"/>
      <c r="TOS21" s="1024"/>
      <c r="TOT21" s="1024"/>
      <c r="TOU21" s="1024"/>
      <c r="TOV21" s="1024"/>
      <c r="TOW21" s="1024"/>
      <c r="TOX21" s="1024"/>
      <c r="TOY21" s="1024"/>
      <c r="TOZ21" s="1024"/>
      <c r="TPA21" s="1024"/>
      <c r="TPB21" s="1024"/>
      <c r="TPC21" s="1024"/>
      <c r="TPD21" s="1024"/>
      <c r="TPE21" s="1024"/>
      <c r="TPF21" s="1024"/>
      <c r="TPG21" s="1024"/>
      <c r="TPH21" s="1024"/>
      <c r="TPI21" s="1024"/>
      <c r="TPJ21" s="1024"/>
      <c r="TPK21" s="1024"/>
      <c r="TPL21" s="1024"/>
      <c r="TPM21" s="1024"/>
      <c r="TPN21" s="1024"/>
      <c r="TPO21" s="1024"/>
      <c r="TPP21" s="1024"/>
      <c r="TPQ21" s="1024"/>
      <c r="TPR21" s="1024"/>
      <c r="TPS21" s="1024"/>
      <c r="TPT21" s="1024"/>
      <c r="TPU21" s="1024"/>
      <c r="TPV21" s="1024"/>
      <c r="TPW21" s="1024"/>
      <c r="TPX21" s="1024"/>
      <c r="TPY21" s="1024"/>
      <c r="TPZ21" s="1024"/>
      <c r="TQA21" s="1024"/>
      <c r="TQB21" s="1024"/>
      <c r="TQC21" s="1024"/>
      <c r="TQD21" s="1024"/>
      <c r="TQE21" s="1024"/>
      <c r="TQF21" s="1024"/>
      <c r="TQG21" s="1024"/>
      <c r="TQH21" s="1024"/>
      <c r="TQI21" s="1024"/>
      <c r="TQJ21" s="1024"/>
      <c r="TQK21" s="1024"/>
      <c r="TQL21" s="1024"/>
      <c r="TQM21" s="1024"/>
      <c r="TQN21" s="1024"/>
      <c r="TQO21" s="1024"/>
      <c r="TQP21" s="1024"/>
      <c r="TQQ21" s="1024"/>
      <c r="TQR21" s="1024"/>
      <c r="TQS21" s="1024"/>
      <c r="TQT21" s="1024"/>
      <c r="TQU21" s="1024"/>
      <c r="TQV21" s="1024"/>
      <c r="TQW21" s="1024"/>
      <c r="TQX21" s="1024"/>
      <c r="TQY21" s="1024"/>
      <c r="TQZ21" s="1024"/>
      <c r="TRA21" s="1024"/>
      <c r="TRB21" s="1024"/>
      <c r="TRC21" s="1024"/>
      <c r="TRD21" s="1024"/>
      <c r="TRE21" s="1024"/>
      <c r="TRF21" s="1024"/>
      <c r="TRG21" s="1024"/>
      <c r="TRH21" s="1024"/>
      <c r="TRI21" s="1024"/>
      <c r="TRJ21" s="1024"/>
      <c r="TRK21" s="1024"/>
      <c r="TRL21" s="1024"/>
      <c r="TRM21" s="1024"/>
      <c r="TRN21" s="1024"/>
      <c r="TRO21" s="1024"/>
      <c r="TRP21" s="1024"/>
      <c r="TRQ21" s="1024"/>
      <c r="TRR21" s="1024"/>
      <c r="TRS21" s="1024"/>
      <c r="TRT21" s="1024"/>
      <c r="TRU21" s="1024"/>
      <c r="TRV21" s="1024"/>
      <c r="TRW21" s="1024"/>
      <c r="TRX21" s="1024"/>
      <c r="TRY21" s="1024"/>
      <c r="TRZ21" s="1024"/>
      <c r="TSA21" s="1024"/>
      <c r="TSB21" s="1024"/>
      <c r="TSC21" s="1024"/>
      <c r="TSD21" s="1024"/>
      <c r="TSE21" s="1024"/>
      <c r="TSF21" s="1024"/>
      <c r="TSG21" s="1024"/>
      <c r="TSH21" s="1024"/>
      <c r="TSI21" s="1024"/>
      <c r="TSJ21" s="1024"/>
      <c r="TSK21" s="1024"/>
      <c r="TSL21" s="1024"/>
      <c r="TSM21" s="1024"/>
      <c r="TSN21" s="1024"/>
      <c r="TSO21" s="1024"/>
      <c r="TSP21" s="1024"/>
      <c r="TSQ21" s="1024"/>
      <c r="TSR21" s="1024"/>
      <c r="TSS21" s="1024"/>
      <c r="TST21" s="1024"/>
      <c r="TSU21" s="1024"/>
      <c r="TSV21" s="1024"/>
      <c r="TSW21" s="1024"/>
      <c r="TSX21" s="1024"/>
      <c r="TSY21" s="1024"/>
      <c r="TSZ21" s="1024"/>
      <c r="TTA21" s="1024"/>
      <c r="TTB21" s="1024"/>
      <c r="TTC21" s="1024"/>
      <c r="TTD21" s="1024"/>
      <c r="TTE21" s="1024"/>
      <c r="TTF21" s="1024"/>
      <c r="TTG21" s="1024"/>
      <c r="TTH21" s="1024"/>
      <c r="TTI21" s="1024"/>
      <c r="TTJ21" s="1024"/>
      <c r="TTK21" s="1024"/>
      <c r="TTL21" s="1024"/>
      <c r="TTM21" s="1024"/>
      <c r="TTN21" s="1024"/>
      <c r="TTO21" s="1024"/>
      <c r="TTP21" s="1024"/>
      <c r="TTQ21" s="1024"/>
      <c r="TTR21" s="1024"/>
      <c r="TTS21" s="1024"/>
      <c r="TTT21" s="1024"/>
      <c r="TTU21" s="1024"/>
      <c r="TTV21" s="1024"/>
      <c r="TTW21" s="1024"/>
      <c r="TTX21" s="1024"/>
      <c r="TTY21" s="1024"/>
      <c r="TTZ21" s="1024"/>
      <c r="TUA21" s="1024"/>
      <c r="TUB21" s="1024"/>
      <c r="TUC21" s="1024"/>
      <c r="TUD21" s="1024"/>
      <c r="TUE21" s="1024"/>
      <c r="TUF21" s="1024"/>
      <c r="TUG21" s="1024"/>
      <c r="TUH21" s="1024"/>
      <c r="TUI21" s="1024"/>
      <c r="TUJ21" s="1024"/>
      <c r="TUK21" s="1024"/>
      <c r="TUL21" s="1024"/>
      <c r="TUM21" s="1024"/>
      <c r="TUN21" s="1024"/>
      <c r="TUO21" s="1024"/>
      <c r="TUP21" s="1024"/>
      <c r="TUQ21" s="1024"/>
      <c r="TUR21" s="1024"/>
      <c r="TUS21" s="1024"/>
      <c r="TUT21" s="1024"/>
      <c r="TUU21" s="1024"/>
      <c r="TUV21" s="1024"/>
      <c r="TUW21" s="1024"/>
      <c r="TUX21" s="1024"/>
      <c r="TUY21" s="1024"/>
      <c r="TUZ21" s="1024"/>
      <c r="TVA21" s="1024"/>
      <c r="TVB21" s="1024"/>
      <c r="TVC21" s="1024"/>
      <c r="TVD21" s="1024"/>
      <c r="TVE21" s="1024"/>
      <c r="TVF21" s="1024"/>
      <c r="TVG21" s="1024"/>
      <c r="TVH21" s="1024"/>
      <c r="TVI21" s="1024"/>
      <c r="TVJ21" s="1024"/>
      <c r="TVK21" s="1024"/>
      <c r="TVL21" s="1024"/>
      <c r="TVM21" s="1024"/>
      <c r="TVN21" s="1024"/>
      <c r="TVO21" s="1024"/>
      <c r="TVP21" s="1024"/>
      <c r="TVQ21" s="1024"/>
      <c r="TVR21" s="1024"/>
      <c r="TVS21" s="1024"/>
      <c r="TVT21" s="1024"/>
      <c r="TVU21" s="1024"/>
      <c r="TVV21" s="1024"/>
      <c r="TVW21" s="1024"/>
      <c r="TVX21" s="1024"/>
      <c r="TVY21" s="1024"/>
      <c r="TVZ21" s="1024"/>
      <c r="TWA21" s="1024"/>
      <c r="TWB21" s="1024"/>
      <c r="TWC21" s="1024"/>
      <c r="TWD21" s="1024"/>
      <c r="TWE21" s="1024"/>
      <c r="TWF21" s="1024"/>
      <c r="TWG21" s="1024"/>
      <c r="TWH21" s="1024"/>
      <c r="TWI21" s="1024"/>
      <c r="TWJ21" s="1024"/>
      <c r="TWK21" s="1024"/>
      <c r="TWL21" s="1024"/>
      <c r="TWM21" s="1024"/>
      <c r="TWN21" s="1024"/>
      <c r="TWO21" s="1024"/>
      <c r="TWP21" s="1024"/>
      <c r="TWQ21" s="1024"/>
      <c r="TWR21" s="1024"/>
      <c r="TWS21" s="1024"/>
      <c r="TWT21" s="1024"/>
      <c r="TWU21" s="1024"/>
      <c r="TWV21" s="1024"/>
      <c r="TWW21" s="1024"/>
      <c r="TWX21" s="1024"/>
      <c r="TWY21" s="1024"/>
      <c r="TWZ21" s="1024"/>
      <c r="TXA21" s="1024"/>
      <c r="TXB21" s="1024"/>
      <c r="TXC21" s="1024"/>
      <c r="TXD21" s="1024"/>
      <c r="TXE21" s="1024"/>
      <c r="TXF21" s="1024"/>
      <c r="TXG21" s="1024"/>
      <c r="TXH21" s="1024"/>
      <c r="TXI21" s="1024"/>
      <c r="TXJ21" s="1024"/>
      <c r="TXK21" s="1024"/>
      <c r="TXL21" s="1024"/>
      <c r="TXM21" s="1024"/>
      <c r="TXN21" s="1024"/>
      <c r="TXO21" s="1024"/>
      <c r="TXP21" s="1024"/>
      <c r="TXQ21" s="1024"/>
      <c r="TXR21" s="1024"/>
      <c r="TXS21" s="1024"/>
      <c r="TXT21" s="1024"/>
      <c r="TXU21" s="1024"/>
      <c r="TXV21" s="1024"/>
      <c r="TXW21" s="1024"/>
      <c r="TXX21" s="1024"/>
      <c r="TXY21" s="1024"/>
      <c r="TXZ21" s="1024"/>
      <c r="TYA21" s="1024"/>
      <c r="TYB21" s="1024"/>
      <c r="TYC21" s="1024"/>
      <c r="TYD21" s="1024"/>
      <c r="TYE21" s="1024"/>
      <c r="TYF21" s="1024"/>
      <c r="TYG21" s="1024"/>
      <c r="TYH21" s="1024"/>
      <c r="TYI21" s="1024"/>
      <c r="TYJ21" s="1024"/>
      <c r="TYK21" s="1024"/>
      <c r="TYL21" s="1024"/>
      <c r="TYM21" s="1024"/>
      <c r="TYN21" s="1024"/>
      <c r="TYO21" s="1024"/>
      <c r="TYP21" s="1024"/>
      <c r="TYQ21" s="1024"/>
      <c r="TYR21" s="1024"/>
      <c r="TYS21" s="1024"/>
      <c r="TYT21" s="1024"/>
      <c r="TYU21" s="1024"/>
      <c r="TYV21" s="1024"/>
      <c r="TYW21" s="1024"/>
      <c r="TYX21" s="1024"/>
      <c r="TYY21" s="1024"/>
      <c r="TYZ21" s="1024"/>
      <c r="TZA21" s="1024"/>
      <c r="TZB21" s="1024"/>
      <c r="TZC21" s="1024"/>
      <c r="TZD21" s="1024"/>
      <c r="TZE21" s="1024"/>
      <c r="TZF21" s="1024"/>
      <c r="TZG21" s="1024"/>
      <c r="TZH21" s="1024"/>
      <c r="TZI21" s="1024"/>
      <c r="TZJ21" s="1024"/>
      <c r="TZK21" s="1024"/>
      <c r="TZL21" s="1024"/>
      <c r="TZM21" s="1024"/>
      <c r="TZN21" s="1024"/>
      <c r="TZO21" s="1024"/>
      <c r="TZP21" s="1024"/>
      <c r="TZQ21" s="1024"/>
      <c r="TZR21" s="1024"/>
      <c r="TZS21" s="1024"/>
      <c r="TZT21" s="1024"/>
      <c r="TZU21" s="1024"/>
      <c r="TZV21" s="1024"/>
      <c r="TZW21" s="1024"/>
      <c r="TZX21" s="1024"/>
      <c r="TZY21" s="1024"/>
      <c r="TZZ21" s="1024"/>
      <c r="UAA21" s="1024"/>
      <c r="UAB21" s="1024"/>
      <c r="UAC21" s="1024"/>
      <c r="UAD21" s="1024"/>
      <c r="UAE21" s="1024"/>
      <c r="UAF21" s="1024"/>
      <c r="UAG21" s="1024"/>
      <c r="UAH21" s="1024"/>
      <c r="UAI21" s="1024"/>
      <c r="UAJ21" s="1024"/>
      <c r="UAK21" s="1024"/>
      <c r="UAL21" s="1024"/>
      <c r="UAM21" s="1024"/>
      <c r="UAN21" s="1024"/>
      <c r="UAO21" s="1024"/>
      <c r="UAP21" s="1024"/>
      <c r="UAQ21" s="1024"/>
      <c r="UAR21" s="1024"/>
      <c r="UAS21" s="1024"/>
      <c r="UAT21" s="1024"/>
      <c r="UAU21" s="1024"/>
      <c r="UAV21" s="1024"/>
      <c r="UAW21" s="1024"/>
      <c r="UAX21" s="1024"/>
      <c r="UAY21" s="1024"/>
      <c r="UAZ21" s="1024"/>
      <c r="UBA21" s="1024"/>
      <c r="UBB21" s="1024"/>
      <c r="UBC21" s="1024"/>
      <c r="UBD21" s="1024"/>
      <c r="UBE21" s="1024"/>
      <c r="UBF21" s="1024"/>
      <c r="UBG21" s="1024"/>
      <c r="UBH21" s="1024"/>
      <c r="UBI21" s="1024"/>
      <c r="UBJ21" s="1024"/>
      <c r="UBK21" s="1024"/>
      <c r="UBL21" s="1024"/>
      <c r="UBM21" s="1024"/>
      <c r="UBN21" s="1024"/>
      <c r="UBO21" s="1024"/>
      <c r="UBP21" s="1024"/>
      <c r="UBQ21" s="1024"/>
      <c r="UBR21" s="1024"/>
      <c r="UBS21" s="1024"/>
      <c r="UBT21" s="1024"/>
      <c r="UBU21" s="1024"/>
      <c r="UBV21" s="1024"/>
      <c r="UBW21" s="1024"/>
      <c r="UBX21" s="1024"/>
      <c r="UBY21" s="1024"/>
      <c r="UBZ21" s="1024"/>
      <c r="UCA21" s="1024"/>
      <c r="UCB21" s="1024"/>
      <c r="UCC21" s="1024"/>
      <c r="UCD21" s="1024"/>
      <c r="UCE21" s="1024"/>
      <c r="UCF21" s="1024"/>
      <c r="UCG21" s="1024"/>
      <c r="UCH21" s="1024"/>
      <c r="UCI21" s="1024"/>
      <c r="UCJ21" s="1024"/>
      <c r="UCK21" s="1024"/>
      <c r="UCL21" s="1024"/>
      <c r="UCM21" s="1024"/>
      <c r="UCN21" s="1024"/>
      <c r="UCO21" s="1024"/>
      <c r="UCP21" s="1024"/>
      <c r="UCQ21" s="1024"/>
      <c r="UCR21" s="1024"/>
      <c r="UCS21" s="1024"/>
      <c r="UCT21" s="1024"/>
      <c r="UCU21" s="1024"/>
      <c r="UCV21" s="1024"/>
      <c r="UCW21" s="1024"/>
      <c r="UCX21" s="1024"/>
      <c r="UCY21" s="1024"/>
      <c r="UCZ21" s="1024"/>
      <c r="UDA21" s="1024"/>
      <c r="UDB21" s="1024"/>
      <c r="UDC21" s="1024"/>
      <c r="UDD21" s="1024"/>
      <c r="UDE21" s="1024"/>
      <c r="UDF21" s="1024"/>
      <c r="UDG21" s="1024"/>
      <c r="UDH21" s="1024"/>
      <c r="UDI21" s="1024"/>
      <c r="UDJ21" s="1024"/>
      <c r="UDK21" s="1024"/>
      <c r="UDL21" s="1024"/>
      <c r="UDM21" s="1024"/>
      <c r="UDN21" s="1024"/>
      <c r="UDO21" s="1024"/>
      <c r="UDP21" s="1024"/>
      <c r="UDQ21" s="1024"/>
      <c r="UDR21" s="1024"/>
      <c r="UDS21" s="1024"/>
      <c r="UDT21" s="1024"/>
      <c r="UDU21" s="1024"/>
      <c r="UDV21" s="1024"/>
      <c r="UDW21" s="1024"/>
      <c r="UDX21" s="1024"/>
      <c r="UDY21" s="1024"/>
      <c r="UDZ21" s="1024"/>
      <c r="UEA21" s="1024"/>
      <c r="UEB21" s="1024"/>
      <c r="UEC21" s="1024"/>
      <c r="UED21" s="1024"/>
      <c r="UEE21" s="1024"/>
      <c r="UEF21" s="1024"/>
      <c r="UEG21" s="1024"/>
      <c r="UEH21" s="1024"/>
      <c r="UEI21" s="1024"/>
      <c r="UEJ21" s="1024"/>
      <c r="UEK21" s="1024"/>
      <c r="UEL21" s="1024"/>
      <c r="UEM21" s="1024"/>
      <c r="UEN21" s="1024"/>
      <c r="UEO21" s="1024"/>
      <c r="UEP21" s="1024"/>
      <c r="UEQ21" s="1024"/>
      <c r="UER21" s="1024"/>
      <c r="UES21" s="1024"/>
      <c r="UET21" s="1024"/>
      <c r="UEU21" s="1024"/>
      <c r="UEV21" s="1024"/>
      <c r="UEW21" s="1024"/>
      <c r="UEX21" s="1024"/>
      <c r="UEY21" s="1024"/>
      <c r="UEZ21" s="1024"/>
      <c r="UFA21" s="1024"/>
      <c r="UFB21" s="1024"/>
      <c r="UFC21" s="1024"/>
      <c r="UFD21" s="1024"/>
      <c r="UFE21" s="1024"/>
      <c r="UFF21" s="1024"/>
      <c r="UFG21" s="1024"/>
      <c r="UFH21" s="1024"/>
      <c r="UFI21" s="1024"/>
      <c r="UFJ21" s="1024"/>
      <c r="UFK21" s="1024"/>
      <c r="UFL21" s="1024"/>
      <c r="UFM21" s="1024"/>
      <c r="UFN21" s="1024"/>
      <c r="UFO21" s="1024"/>
      <c r="UFP21" s="1024"/>
      <c r="UFQ21" s="1024"/>
      <c r="UFR21" s="1024"/>
      <c r="UFS21" s="1024"/>
      <c r="UFT21" s="1024"/>
      <c r="UFU21" s="1024"/>
      <c r="UFV21" s="1024"/>
      <c r="UFW21" s="1024"/>
      <c r="UFX21" s="1024"/>
      <c r="UFY21" s="1024"/>
      <c r="UFZ21" s="1024"/>
      <c r="UGA21" s="1024"/>
      <c r="UGB21" s="1024"/>
      <c r="UGC21" s="1024"/>
      <c r="UGD21" s="1024"/>
      <c r="UGE21" s="1024"/>
      <c r="UGF21" s="1024"/>
      <c r="UGG21" s="1024"/>
      <c r="UGH21" s="1024"/>
      <c r="UGI21" s="1024"/>
      <c r="UGJ21" s="1024"/>
      <c r="UGK21" s="1024"/>
      <c r="UGL21" s="1024"/>
      <c r="UGM21" s="1024"/>
      <c r="UGN21" s="1024"/>
      <c r="UGO21" s="1024"/>
      <c r="UGP21" s="1024"/>
      <c r="UGQ21" s="1024"/>
      <c r="UGR21" s="1024"/>
      <c r="UGS21" s="1024"/>
      <c r="UGT21" s="1024"/>
      <c r="UGU21" s="1024"/>
      <c r="UGV21" s="1024"/>
      <c r="UGW21" s="1024"/>
      <c r="UGX21" s="1024"/>
      <c r="UGY21" s="1024"/>
      <c r="UGZ21" s="1024"/>
      <c r="UHA21" s="1024"/>
      <c r="UHB21" s="1024"/>
      <c r="UHC21" s="1024"/>
      <c r="UHD21" s="1024"/>
      <c r="UHE21" s="1024"/>
      <c r="UHF21" s="1024"/>
      <c r="UHG21" s="1024"/>
      <c r="UHH21" s="1024"/>
      <c r="UHI21" s="1024"/>
      <c r="UHJ21" s="1024"/>
      <c r="UHK21" s="1024"/>
      <c r="UHL21" s="1024"/>
      <c r="UHM21" s="1024"/>
      <c r="UHN21" s="1024"/>
      <c r="UHO21" s="1024"/>
      <c r="UHP21" s="1024"/>
      <c r="UHQ21" s="1024"/>
      <c r="UHR21" s="1024"/>
      <c r="UHS21" s="1024"/>
      <c r="UHT21" s="1024"/>
      <c r="UHU21" s="1024"/>
      <c r="UHV21" s="1024"/>
      <c r="UHW21" s="1024"/>
      <c r="UHX21" s="1024"/>
      <c r="UHY21" s="1024"/>
      <c r="UHZ21" s="1024"/>
      <c r="UIA21" s="1024"/>
      <c r="UIB21" s="1024"/>
      <c r="UIC21" s="1024"/>
      <c r="UID21" s="1024"/>
      <c r="UIE21" s="1024"/>
      <c r="UIF21" s="1024"/>
      <c r="UIG21" s="1024"/>
      <c r="UIH21" s="1024"/>
      <c r="UII21" s="1024"/>
      <c r="UIJ21" s="1024"/>
      <c r="UIK21" s="1024"/>
      <c r="UIL21" s="1024"/>
      <c r="UIM21" s="1024"/>
      <c r="UIN21" s="1024"/>
      <c r="UIO21" s="1024"/>
      <c r="UIP21" s="1024"/>
      <c r="UIQ21" s="1024"/>
      <c r="UIR21" s="1024"/>
      <c r="UIS21" s="1024"/>
      <c r="UIT21" s="1024"/>
      <c r="UIU21" s="1024"/>
      <c r="UIV21" s="1024"/>
      <c r="UIW21" s="1024"/>
      <c r="UIX21" s="1024"/>
      <c r="UIY21" s="1024"/>
      <c r="UIZ21" s="1024"/>
      <c r="UJA21" s="1024"/>
      <c r="UJB21" s="1024"/>
      <c r="UJC21" s="1024"/>
      <c r="UJD21" s="1024"/>
      <c r="UJE21" s="1024"/>
      <c r="UJF21" s="1024"/>
      <c r="UJG21" s="1024"/>
      <c r="UJH21" s="1024"/>
      <c r="UJI21" s="1024"/>
      <c r="UJJ21" s="1024"/>
      <c r="UJK21" s="1024"/>
      <c r="UJL21" s="1024"/>
      <c r="UJM21" s="1024"/>
      <c r="UJN21" s="1024"/>
      <c r="UJO21" s="1024"/>
      <c r="UJP21" s="1024"/>
      <c r="UJQ21" s="1024"/>
      <c r="UJR21" s="1024"/>
      <c r="UJS21" s="1024"/>
      <c r="UJT21" s="1024"/>
      <c r="UJU21" s="1024"/>
      <c r="UJV21" s="1024"/>
      <c r="UJW21" s="1024"/>
      <c r="UJX21" s="1024"/>
      <c r="UJY21" s="1024"/>
      <c r="UJZ21" s="1024"/>
      <c r="UKA21" s="1024"/>
      <c r="UKB21" s="1024"/>
      <c r="UKC21" s="1024"/>
      <c r="UKD21" s="1024"/>
      <c r="UKE21" s="1024"/>
      <c r="UKF21" s="1024"/>
      <c r="UKG21" s="1024"/>
      <c r="UKH21" s="1024"/>
      <c r="UKI21" s="1024"/>
      <c r="UKJ21" s="1024"/>
      <c r="UKK21" s="1024"/>
      <c r="UKL21" s="1024"/>
      <c r="UKM21" s="1024"/>
      <c r="UKN21" s="1024"/>
      <c r="UKO21" s="1024"/>
      <c r="UKP21" s="1024"/>
      <c r="UKQ21" s="1024"/>
      <c r="UKR21" s="1024"/>
      <c r="UKS21" s="1024"/>
      <c r="UKT21" s="1024"/>
      <c r="UKU21" s="1024"/>
      <c r="UKV21" s="1024"/>
      <c r="UKW21" s="1024"/>
      <c r="UKX21" s="1024"/>
      <c r="UKY21" s="1024"/>
      <c r="UKZ21" s="1024"/>
      <c r="ULA21" s="1024"/>
      <c r="ULB21" s="1024"/>
      <c r="ULC21" s="1024"/>
      <c r="ULD21" s="1024"/>
      <c r="ULE21" s="1024"/>
      <c r="ULF21" s="1024"/>
      <c r="ULG21" s="1024"/>
      <c r="ULH21" s="1024"/>
      <c r="ULI21" s="1024"/>
      <c r="ULJ21" s="1024"/>
      <c r="ULK21" s="1024"/>
      <c r="ULL21" s="1024"/>
      <c r="ULM21" s="1024"/>
      <c r="ULN21" s="1024"/>
      <c r="ULO21" s="1024"/>
      <c r="ULP21" s="1024"/>
      <c r="ULQ21" s="1024"/>
      <c r="ULR21" s="1024"/>
      <c r="ULS21" s="1024"/>
      <c r="ULT21" s="1024"/>
      <c r="ULU21" s="1024"/>
      <c r="ULV21" s="1024"/>
      <c r="ULW21" s="1024"/>
      <c r="ULX21" s="1024"/>
      <c r="ULY21" s="1024"/>
      <c r="ULZ21" s="1024"/>
      <c r="UMA21" s="1024"/>
      <c r="UMB21" s="1024"/>
      <c r="UMC21" s="1024"/>
      <c r="UMD21" s="1024"/>
      <c r="UME21" s="1024"/>
      <c r="UMF21" s="1024"/>
      <c r="UMG21" s="1024"/>
      <c r="UMH21" s="1024"/>
      <c r="UMI21" s="1024"/>
      <c r="UMJ21" s="1024"/>
      <c r="UMK21" s="1024"/>
      <c r="UML21" s="1024"/>
      <c r="UMM21" s="1024"/>
      <c r="UMN21" s="1024"/>
      <c r="UMO21" s="1024"/>
      <c r="UMP21" s="1024"/>
      <c r="UMQ21" s="1024"/>
      <c r="UMR21" s="1024"/>
      <c r="UMS21" s="1024"/>
      <c r="UMT21" s="1024"/>
      <c r="UMU21" s="1024"/>
      <c r="UMV21" s="1024"/>
      <c r="UMW21" s="1024"/>
      <c r="UMX21" s="1024"/>
      <c r="UMY21" s="1024"/>
      <c r="UMZ21" s="1024"/>
      <c r="UNA21" s="1024"/>
      <c r="UNB21" s="1024"/>
      <c r="UNC21" s="1024"/>
      <c r="UND21" s="1024"/>
      <c r="UNE21" s="1024"/>
      <c r="UNF21" s="1024"/>
      <c r="UNG21" s="1024"/>
      <c r="UNH21" s="1024"/>
      <c r="UNI21" s="1024"/>
      <c r="UNJ21" s="1024"/>
      <c r="UNK21" s="1024"/>
      <c r="UNL21" s="1024"/>
      <c r="UNM21" s="1024"/>
      <c r="UNN21" s="1024"/>
      <c r="UNO21" s="1024"/>
      <c r="UNP21" s="1024"/>
      <c r="UNQ21" s="1024"/>
      <c r="UNR21" s="1024"/>
      <c r="UNS21" s="1024"/>
      <c r="UNT21" s="1024"/>
      <c r="UNU21" s="1024"/>
      <c r="UNV21" s="1024"/>
      <c r="UNW21" s="1024"/>
      <c r="UNX21" s="1024"/>
      <c r="UNY21" s="1024"/>
      <c r="UNZ21" s="1024"/>
      <c r="UOA21" s="1024"/>
      <c r="UOB21" s="1024"/>
      <c r="UOC21" s="1024"/>
      <c r="UOD21" s="1024"/>
      <c r="UOE21" s="1024"/>
      <c r="UOF21" s="1024"/>
      <c r="UOG21" s="1024"/>
      <c r="UOH21" s="1024"/>
      <c r="UOI21" s="1024"/>
      <c r="UOJ21" s="1024"/>
      <c r="UOK21" s="1024"/>
      <c r="UOL21" s="1024"/>
      <c r="UOM21" s="1024"/>
      <c r="UON21" s="1024"/>
      <c r="UOO21" s="1024"/>
      <c r="UOP21" s="1024"/>
      <c r="UOQ21" s="1024"/>
      <c r="UOR21" s="1024"/>
      <c r="UOS21" s="1024"/>
      <c r="UOT21" s="1024"/>
      <c r="UOU21" s="1024"/>
      <c r="UOV21" s="1024"/>
      <c r="UOW21" s="1024"/>
      <c r="UOX21" s="1024"/>
      <c r="UOY21" s="1024"/>
      <c r="UOZ21" s="1024"/>
      <c r="UPA21" s="1024"/>
      <c r="UPB21" s="1024"/>
      <c r="UPC21" s="1024"/>
      <c r="UPD21" s="1024"/>
      <c r="UPE21" s="1024"/>
      <c r="UPF21" s="1024"/>
      <c r="UPG21" s="1024"/>
      <c r="UPH21" s="1024"/>
      <c r="UPI21" s="1024"/>
      <c r="UPJ21" s="1024"/>
      <c r="UPK21" s="1024"/>
      <c r="UPL21" s="1024"/>
      <c r="UPM21" s="1024"/>
      <c r="UPN21" s="1024"/>
      <c r="UPO21" s="1024"/>
      <c r="UPP21" s="1024"/>
      <c r="UPQ21" s="1024"/>
      <c r="UPR21" s="1024"/>
      <c r="UPS21" s="1024"/>
      <c r="UPT21" s="1024"/>
      <c r="UPU21" s="1024"/>
      <c r="UPV21" s="1024"/>
      <c r="UPW21" s="1024"/>
      <c r="UPX21" s="1024"/>
      <c r="UPY21" s="1024"/>
      <c r="UPZ21" s="1024"/>
      <c r="UQA21" s="1024"/>
      <c r="UQB21" s="1024"/>
      <c r="UQC21" s="1024"/>
      <c r="UQD21" s="1024"/>
      <c r="UQE21" s="1024"/>
      <c r="UQF21" s="1024"/>
      <c r="UQG21" s="1024"/>
      <c r="UQH21" s="1024"/>
      <c r="UQI21" s="1024"/>
      <c r="UQJ21" s="1024"/>
      <c r="UQK21" s="1024"/>
      <c r="UQL21" s="1024"/>
      <c r="UQM21" s="1024"/>
      <c r="UQN21" s="1024"/>
      <c r="UQO21" s="1024"/>
      <c r="UQP21" s="1024"/>
      <c r="UQQ21" s="1024"/>
      <c r="UQR21" s="1024"/>
      <c r="UQS21" s="1024"/>
      <c r="UQT21" s="1024"/>
      <c r="UQU21" s="1024"/>
      <c r="UQV21" s="1024"/>
      <c r="UQW21" s="1024"/>
      <c r="UQX21" s="1024"/>
      <c r="UQY21" s="1024"/>
      <c r="UQZ21" s="1024"/>
      <c r="URA21" s="1024"/>
      <c r="URB21" s="1024"/>
      <c r="URC21" s="1024"/>
      <c r="URD21" s="1024"/>
      <c r="URE21" s="1024"/>
      <c r="URF21" s="1024"/>
      <c r="URG21" s="1024"/>
      <c r="URH21" s="1024"/>
      <c r="URI21" s="1024"/>
      <c r="URJ21" s="1024"/>
      <c r="URK21" s="1024"/>
      <c r="URL21" s="1024"/>
      <c r="URM21" s="1024"/>
      <c r="URN21" s="1024"/>
      <c r="URO21" s="1024"/>
      <c r="URP21" s="1024"/>
      <c r="URQ21" s="1024"/>
      <c r="URR21" s="1024"/>
      <c r="URS21" s="1024"/>
      <c r="URT21" s="1024"/>
      <c r="URU21" s="1024"/>
      <c r="URV21" s="1024"/>
      <c r="URW21" s="1024"/>
      <c r="URX21" s="1024"/>
      <c r="URY21" s="1024"/>
      <c r="URZ21" s="1024"/>
      <c r="USA21" s="1024"/>
      <c r="USB21" s="1024"/>
      <c r="USC21" s="1024"/>
      <c r="USD21" s="1024"/>
      <c r="USE21" s="1024"/>
      <c r="USF21" s="1024"/>
      <c r="USG21" s="1024"/>
      <c r="USH21" s="1024"/>
      <c r="USI21" s="1024"/>
      <c r="USJ21" s="1024"/>
      <c r="USK21" s="1024"/>
      <c r="USL21" s="1024"/>
      <c r="USM21" s="1024"/>
      <c r="USN21" s="1024"/>
      <c r="USO21" s="1024"/>
      <c r="USP21" s="1024"/>
      <c r="USQ21" s="1024"/>
      <c r="USR21" s="1024"/>
      <c r="USS21" s="1024"/>
      <c r="UST21" s="1024"/>
      <c r="USU21" s="1024"/>
      <c r="USV21" s="1024"/>
      <c r="USW21" s="1024"/>
      <c r="USX21" s="1024"/>
      <c r="USY21" s="1024"/>
      <c r="USZ21" s="1024"/>
      <c r="UTA21" s="1024"/>
      <c r="UTB21" s="1024"/>
      <c r="UTC21" s="1024"/>
      <c r="UTD21" s="1024"/>
      <c r="UTE21" s="1024"/>
      <c r="UTF21" s="1024"/>
      <c r="UTG21" s="1024"/>
      <c r="UTH21" s="1024"/>
      <c r="UTI21" s="1024"/>
      <c r="UTJ21" s="1024"/>
      <c r="UTK21" s="1024"/>
      <c r="UTL21" s="1024"/>
      <c r="UTM21" s="1024"/>
      <c r="UTN21" s="1024"/>
      <c r="UTO21" s="1024"/>
      <c r="UTP21" s="1024"/>
      <c r="UTQ21" s="1024"/>
      <c r="UTR21" s="1024"/>
      <c r="UTS21" s="1024"/>
      <c r="UTT21" s="1024"/>
      <c r="UTU21" s="1024"/>
      <c r="UTV21" s="1024"/>
      <c r="UTW21" s="1024"/>
      <c r="UTX21" s="1024"/>
      <c r="UTY21" s="1024"/>
      <c r="UTZ21" s="1024"/>
      <c r="UUA21" s="1024"/>
      <c r="UUB21" s="1024"/>
      <c r="UUC21" s="1024"/>
      <c r="UUD21" s="1024"/>
      <c r="UUE21" s="1024"/>
      <c r="UUF21" s="1024"/>
      <c r="UUG21" s="1024"/>
      <c r="UUH21" s="1024"/>
      <c r="UUI21" s="1024"/>
      <c r="UUJ21" s="1024"/>
      <c r="UUK21" s="1024"/>
      <c r="UUL21" s="1024"/>
      <c r="UUM21" s="1024"/>
      <c r="UUN21" s="1024"/>
      <c r="UUO21" s="1024"/>
      <c r="UUP21" s="1024"/>
      <c r="UUQ21" s="1024"/>
      <c r="UUR21" s="1024"/>
      <c r="UUS21" s="1024"/>
      <c r="UUT21" s="1024"/>
      <c r="UUU21" s="1024"/>
      <c r="UUV21" s="1024"/>
      <c r="UUW21" s="1024"/>
      <c r="UUX21" s="1024"/>
      <c r="UUY21" s="1024"/>
      <c r="UUZ21" s="1024"/>
      <c r="UVA21" s="1024"/>
      <c r="UVB21" s="1024"/>
      <c r="UVC21" s="1024"/>
      <c r="UVD21" s="1024"/>
      <c r="UVE21" s="1024"/>
      <c r="UVF21" s="1024"/>
      <c r="UVG21" s="1024"/>
      <c r="UVH21" s="1024"/>
      <c r="UVI21" s="1024"/>
      <c r="UVJ21" s="1024"/>
      <c r="UVK21" s="1024"/>
      <c r="UVL21" s="1024"/>
      <c r="UVM21" s="1024"/>
      <c r="UVN21" s="1024"/>
      <c r="UVO21" s="1024"/>
      <c r="UVP21" s="1024"/>
      <c r="UVQ21" s="1024"/>
      <c r="UVR21" s="1024"/>
      <c r="UVS21" s="1024"/>
      <c r="UVT21" s="1024"/>
      <c r="UVU21" s="1024"/>
      <c r="UVV21" s="1024"/>
      <c r="UVW21" s="1024"/>
      <c r="UVX21" s="1024"/>
      <c r="UVY21" s="1024"/>
      <c r="UVZ21" s="1024"/>
      <c r="UWA21" s="1024"/>
      <c r="UWB21" s="1024"/>
      <c r="UWC21" s="1024"/>
      <c r="UWD21" s="1024"/>
      <c r="UWE21" s="1024"/>
      <c r="UWF21" s="1024"/>
      <c r="UWG21" s="1024"/>
      <c r="UWH21" s="1024"/>
      <c r="UWI21" s="1024"/>
      <c r="UWJ21" s="1024"/>
      <c r="UWK21" s="1024"/>
      <c r="UWL21" s="1024"/>
      <c r="UWM21" s="1024"/>
      <c r="UWN21" s="1024"/>
      <c r="UWO21" s="1024"/>
      <c r="UWP21" s="1024"/>
      <c r="UWQ21" s="1024"/>
      <c r="UWR21" s="1024"/>
      <c r="UWS21" s="1024"/>
      <c r="UWT21" s="1024"/>
      <c r="UWU21" s="1024"/>
      <c r="UWV21" s="1024"/>
      <c r="UWW21" s="1024"/>
      <c r="UWX21" s="1024"/>
      <c r="UWY21" s="1024"/>
      <c r="UWZ21" s="1024"/>
      <c r="UXA21" s="1024"/>
      <c r="UXB21" s="1024"/>
      <c r="UXC21" s="1024"/>
      <c r="UXD21" s="1024"/>
      <c r="UXE21" s="1024"/>
      <c r="UXF21" s="1024"/>
      <c r="UXG21" s="1024"/>
      <c r="UXH21" s="1024"/>
      <c r="UXI21" s="1024"/>
      <c r="UXJ21" s="1024"/>
      <c r="UXK21" s="1024"/>
      <c r="UXL21" s="1024"/>
      <c r="UXM21" s="1024"/>
      <c r="UXN21" s="1024"/>
      <c r="UXO21" s="1024"/>
      <c r="UXP21" s="1024"/>
      <c r="UXQ21" s="1024"/>
      <c r="UXR21" s="1024"/>
      <c r="UXS21" s="1024"/>
      <c r="UXT21" s="1024"/>
      <c r="UXU21" s="1024"/>
      <c r="UXV21" s="1024"/>
      <c r="UXW21" s="1024"/>
      <c r="UXX21" s="1024"/>
      <c r="UXY21" s="1024"/>
      <c r="UXZ21" s="1024"/>
      <c r="UYA21" s="1024"/>
      <c r="UYB21" s="1024"/>
      <c r="UYC21" s="1024"/>
      <c r="UYD21" s="1024"/>
      <c r="UYE21" s="1024"/>
      <c r="UYF21" s="1024"/>
      <c r="UYG21" s="1024"/>
      <c r="UYH21" s="1024"/>
      <c r="UYI21" s="1024"/>
      <c r="UYJ21" s="1024"/>
      <c r="UYK21" s="1024"/>
      <c r="UYL21" s="1024"/>
      <c r="UYM21" s="1024"/>
      <c r="UYN21" s="1024"/>
      <c r="UYO21" s="1024"/>
      <c r="UYP21" s="1024"/>
      <c r="UYQ21" s="1024"/>
      <c r="UYR21" s="1024"/>
      <c r="UYS21" s="1024"/>
      <c r="UYT21" s="1024"/>
      <c r="UYU21" s="1024"/>
      <c r="UYV21" s="1024"/>
      <c r="UYW21" s="1024"/>
      <c r="UYX21" s="1024"/>
      <c r="UYY21" s="1024"/>
      <c r="UYZ21" s="1024"/>
      <c r="UZA21" s="1024"/>
      <c r="UZB21" s="1024"/>
      <c r="UZC21" s="1024"/>
      <c r="UZD21" s="1024"/>
      <c r="UZE21" s="1024"/>
      <c r="UZF21" s="1024"/>
      <c r="UZG21" s="1024"/>
      <c r="UZH21" s="1024"/>
      <c r="UZI21" s="1024"/>
      <c r="UZJ21" s="1024"/>
      <c r="UZK21" s="1024"/>
      <c r="UZL21" s="1024"/>
      <c r="UZM21" s="1024"/>
      <c r="UZN21" s="1024"/>
      <c r="UZO21" s="1024"/>
      <c r="UZP21" s="1024"/>
      <c r="UZQ21" s="1024"/>
      <c r="UZR21" s="1024"/>
      <c r="UZS21" s="1024"/>
      <c r="UZT21" s="1024"/>
      <c r="UZU21" s="1024"/>
      <c r="UZV21" s="1024"/>
      <c r="UZW21" s="1024"/>
      <c r="UZX21" s="1024"/>
      <c r="UZY21" s="1024"/>
      <c r="UZZ21" s="1024"/>
      <c r="VAA21" s="1024"/>
      <c r="VAB21" s="1024"/>
      <c r="VAC21" s="1024"/>
      <c r="VAD21" s="1024"/>
      <c r="VAE21" s="1024"/>
      <c r="VAF21" s="1024"/>
      <c r="VAG21" s="1024"/>
      <c r="VAH21" s="1024"/>
      <c r="VAI21" s="1024"/>
      <c r="VAJ21" s="1024"/>
      <c r="VAK21" s="1024"/>
      <c r="VAL21" s="1024"/>
      <c r="VAM21" s="1024"/>
      <c r="VAN21" s="1024"/>
      <c r="VAO21" s="1024"/>
      <c r="VAP21" s="1024"/>
      <c r="VAQ21" s="1024"/>
      <c r="VAR21" s="1024"/>
      <c r="VAS21" s="1024"/>
      <c r="VAT21" s="1024"/>
      <c r="VAU21" s="1024"/>
      <c r="VAV21" s="1024"/>
      <c r="VAW21" s="1024"/>
      <c r="VAX21" s="1024"/>
      <c r="VAY21" s="1024"/>
      <c r="VAZ21" s="1024"/>
      <c r="VBA21" s="1024"/>
      <c r="VBB21" s="1024"/>
      <c r="VBC21" s="1024"/>
      <c r="VBD21" s="1024"/>
      <c r="VBE21" s="1024"/>
      <c r="VBF21" s="1024"/>
      <c r="VBG21" s="1024"/>
      <c r="VBH21" s="1024"/>
      <c r="VBI21" s="1024"/>
      <c r="VBJ21" s="1024"/>
      <c r="VBK21" s="1024"/>
      <c r="VBL21" s="1024"/>
      <c r="VBM21" s="1024"/>
      <c r="VBN21" s="1024"/>
      <c r="VBO21" s="1024"/>
      <c r="VBP21" s="1024"/>
      <c r="VBQ21" s="1024"/>
      <c r="VBR21" s="1024"/>
      <c r="VBS21" s="1024"/>
      <c r="VBT21" s="1024"/>
      <c r="VBU21" s="1024"/>
      <c r="VBV21" s="1024"/>
      <c r="VBW21" s="1024"/>
      <c r="VBX21" s="1024"/>
      <c r="VBY21" s="1024"/>
      <c r="VBZ21" s="1024"/>
      <c r="VCA21" s="1024"/>
      <c r="VCB21" s="1024"/>
      <c r="VCC21" s="1024"/>
      <c r="VCD21" s="1024"/>
      <c r="VCE21" s="1024"/>
      <c r="VCF21" s="1024"/>
      <c r="VCG21" s="1024"/>
      <c r="VCH21" s="1024"/>
      <c r="VCI21" s="1024"/>
      <c r="VCJ21" s="1024"/>
      <c r="VCK21" s="1024"/>
      <c r="VCL21" s="1024"/>
      <c r="VCM21" s="1024"/>
      <c r="VCN21" s="1024"/>
      <c r="VCO21" s="1024"/>
      <c r="VCP21" s="1024"/>
      <c r="VCQ21" s="1024"/>
      <c r="VCR21" s="1024"/>
      <c r="VCS21" s="1024"/>
      <c r="VCT21" s="1024"/>
      <c r="VCU21" s="1024"/>
      <c r="VCV21" s="1024"/>
      <c r="VCW21" s="1024"/>
      <c r="VCX21" s="1024"/>
      <c r="VCY21" s="1024"/>
      <c r="VCZ21" s="1024"/>
      <c r="VDA21" s="1024"/>
      <c r="VDB21" s="1024"/>
      <c r="VDC21" s="1024"/>
      <c r="VDD21" s="1024"/>
      <c r="VDE21" s="1024"/>
      <c r="VDF21" s="1024"/>
      <c r="VDG21" s="1024"/>
      <c r="VDH21" s="1024"/>
      <c r="VDI21" s="1024"/>
      <c r="VDJ21" s="1024"/>
      <c r="VDK21" s="1024"/>
      <c r="VDL21" s="1024"/>
      <c r="VDM21" s="1024"/>
      <c r="VDN21" s="1024"/>
      <c r="VDO21" s="1024"/>
      <c r="VDP21" s="1024"/>
      <c r="VDQ21" s="1024"/>
      <c r="VDR21" s="1024"/>
      <c r="VDS21" s="1024"/>
      <c r="VDT21" s="1024"/>
      <c r="VDU21" s="1024"/>
      <c r="VDV21" s="1024"/>
      <c r="VDW21" s="1024"/>
      <c r="VDX21" s="1024"/>
      <c r="VDY21" s="1024"/>
      <c r="VDZ21" s="1024"/>
      <c r="VEA21" s="1024"/>
      <c r="VEB21" s="1024"/>
      <c r="VEC21" s="1024"/>
      <c r="VED21" s="1024"/>
      <c r="VEE21" s="1024"/>
      <c r="VEF21" s="1024"/>
      <c r="VEG21" s="1024"/>
      <c r="VEH21" s="1024"/>
      <c r="VEI21" s="1024"/>
      <c r="VEJ21" s="1024"/>
      <c r="VEK21" s="1024"/>
      <c r="VEL21" s="1024"/>
      <c r="VEM21" s="1024"/>
      <c r="VEN21" s="1024"/>
      <c r="VEO21" s="1024"/>
      <c r="VEP21" s="1024"/>
      <c r="VEQ21" s="1024"/>
      <c r="VER21" s="1024"/>
      <c r="VES21" s="1024"/>
      <c r="VET21" s="1024"/>
      <c r="VEU21" s="1024"/>
      <c r="VEV21" s="1024"/>
      <c r="VEW21" s="1024"/>
      <c r="VEX21" s="1024"/>
      <c r="VEY21" s="1024"/>
      <c r="VEZ21" s="1024"/>
      <c r="VFA21" s="1024"/>
      <c r="VFB21" s="1024"/>
      <c r="VFC21" s="1024"/>
      <c r="VFD21" s="1024"/>
      <c r="VFE21" s="1024"/>
      <c r="VFF21" s="1024"/>
      <c r="VFG21" s="1024"/>
      <c r="VFH21" s="1024"/>
      <c r="VFI21" s="1024"/>
      <c r="VFJ21" s="1024"/>
      <c r="VFK21" s="1024"/>
      <c r="VFL21" s="1024"/>
      <c r="VFM21" s="1024"/>
      <c r="VFN21" s="1024"/>
      <c r="VFO21" s="1024"/>
      <c r="VFP21" s="1024"/>
      <c r="VFQ21" s="1024"/>
      <c r="VFR21" s="1024"/>
      <c r="VFS21" s="1024"/>
      <c r="VFT21" s="1024"/>
      <c r="VFU21" s="1024"/>
      <c r="VFV21" s="1024"/>
      <c r="VFW21" s="1024"/>
      <c r="VFX21" s="1024"/>
      <c r="VFY21" s="1024"/>
      <c r="VFZ21" s="1024"/>
      <c r="VGA21" s="1024"/>
      <c r="VGB21" s="1024"/>
      <c r="VGC21" s="1024"/>
      <c r="VGD21" s="1024"/>
      <c r="VGE21" s="1024"/>
      <c r="VGF21" s="1024"/>
      <c r="VGG21" s="1024"/>
      <c r="VGH21" s="1024"/>
      <c r="VGI21" s="1024"/>
      <c r="VGJ21" s="1024"/>
      <c r="VGK21" s="1024"/>
      <c r="VGL21" s="1024"/>
      <c r="VGM21" s="1024"/>
      <c r="VGN21" s="1024"/>
      <c r="VGO21" s="1024"/>
      <c r="VGP21" s="1024"/>
      <c r="VGQ21" s="1024"/>
      <c r="VGR21" s="1024"/>
      <c r="VGS21" s="1024"/>
      <c r="VGT21" s="1024"/>
      <c r="VGU21" s="1024"/>
      <c r="VGV21" s="1024"/>
      <c r="VGW21" s="1024"/>
      <c r="VGX21" s="1024"/>
      <c r="VGY21" s="1024"/>
      <c r="VGZ21" s="1024"/>
      <c r="VHA21" s="1024"/>
      <c r="VHB21" s="1024"/>
      <c r="VHC21" s="1024"/>
      <c r="VHD21" s="1024"/>
      <c r="VHE21" s="1024"/>
      <c r="VHF21" s="1024"/>
      <c r="VHG21" s="1024"/>
      <c r="VHH21" s="1024"/>
      <c r="VHI21" s="1024"/>
      <c r="VHJ21" s="1024"/>
      <c r="VHK21" s="1024"/>
      <c r="VHL21" s="1024"/>
      <c r="VHM21" s="1024"/>
      <c r="VHN21" s="1024"/>
      <c r="VHO21" s="1024"/>
      <c r="VHP21" s="1024"/>
      <c r="VHQ21" s="1024"/>
      <c r="VHR21" s="1024"/>
      <c r="VHS21" s="1024"/>
      <c r="VHT21" s="1024"/>
      <c r="VHU21" s="1024"/>
      <c r="VHV21" s="1024"/>
      <c r="VHW21" s="1024"/>
      <c r="VHX21" s="1024"/>
      <c r="VHY21" s="1024"/>
      <c r="VHZ21" s="1024"/>
      <c r="VIA21" s="1024"/>
      <c r="VIB21" s="1024"/>
      <c r="VIC21" s="1024"/>
      <c r="VID21" s="1024"/>
      <c r="VIE21" s="1024"/>
      <c r="VIF21" s="1024"/>
      <c r="VIG21" s="1024"/>
      <c r="VIH21" s="1024"/>
      <c r="VII21" s="1024"/>
      <c r="VIJ21" s="1024"/>
      <c r="VIK21" s="1024"/>
      <c r="VIL21" s="1024"/>
      <c r="VIM21" s="1024"/>
      <c r="VIN21" s="1024"/>
      <c r="VIO21" s="1024"/>
      <c r="VIP21" s="1024"/>
      <c r="VIQ21" s="1024"/>
      <c r="VIR21" s="1024"/>
      <c r="VIS21" s="1024"/>
      <c r="VIT21" s="1024"/>
      <c r="VIU21" s="1024"/>
      <c r="VIV21" s="1024"/>
      <c r="VIW21" s="1024"/>
      <c r="VIX21" s="1024"/>
      <c r="VIY21" s="1024"/>
      <c r="VIZ21" s="1024"/>
      <c r="VJA21" s="1024"/>
      <c r="VJB21" s="1024"/>
      <c r="VJC21" s="1024"/>
      <c r="VJD21" s="1024"/>
      <c r="VJE21" s="1024"/>
      <c r="VJF21" s="1024"/>
      <c r="VJG21" s="1024"/>
      <c r="VJH21" s="1024"/>
      <c r="VJI21" s="1024"/>
      <c r="VJJ21" s="1024"/>
      <c r="VJK21" s="1024"/>
      <c r="VJL21" s="1024"/>
      <c r="VJM21" s="1024"/>
      <c r="VJN21" s="1024"/>
      <c r="VJO21" s="1024"/>
      <c r="VJP21" s="1024"/>
      <c r="VJQ21" s="1024"/>
      <c r="VJR21" s="1024"/>
      <c r="VJS21" s="1024"/>
      <c r="VJT21" s="1024"/>
      <c r="VJU21" s="1024"/>
      <c r="VJV21" s="1024"/>
      <c r="VJW21" s="1024"/>
      <c r="VJX21" s="1024"/>
      <c r="VJY21" s="1024"/>
      <c r="VJZ21" s="1024"/>
      <c r="VKA21" s="1024"/>
      <c r="VKB21" s="1024"/>
      <c r="VKC21" s="1024"/>
      <c r="VKD21" s="1024"/>
      <c r="VKE21" s="1024"/>
      <c r="VKF21" s="1024"/>
      <c r="VKG21" s="1024"/>
      <c r="VKH21" s="1024"/>
      <c r="VKI21" s="1024"/>
      <c r="VKJ21" s="1024"/>
      <c r="VKK21" s="1024"/>
      <c r="VKL21" s="1024"/>
      <c r="VKM21" s="1024"/>
      <c r="VKN21" s="1024"/>
      <c r="VKO21" s="1024"/>
      <c r="VKP21" s="1024"/>
      <c r="VKQ21" s="1024"/>
      <c r="VKR21" s="1024"/>
      <c r="VKS21" s="1024"/>
      <c r="VKT21" s="1024"/>
      <c r="VKU21" s="1024"/>
      <c r="VKV21" s="1024"/>
      <c r="VKW21" s="1024"/>
      <c r="VKX21" s="1024"/>
      <c r="VKY21" s="1024"/>
      <c r="VKZ21" s="1024"/>
      <c r="VLA21" s="1024"/>
      <c r="VLB21" s="1024"/>
      <c r="VLC21" s="1024"/>
      <c r="VLD21" s="1024"/>
      <c r="VLE21" s="1024"/>
      <c r="VLF21" s="1024"/>
      <c r="VLG21" s="1024"/>
      <c r="VLH21" s="1024"/>
      <c r="VLI21" s="1024"/>
      <c r="VLJ21" s="1024"/>
      <c r="VLK21" s="1024"/>
      <c r="VLL21" s="1024"/>
      <c r="VLM21" s="1024"/>
      <c r="VLN21" s="1024"/>
      <c r="VLO21" s="1024"/>
      <c r="VLP21" s="1024"/>
      <c r="VLQ21" s="1024"/>
      <c r="VLR21" s="1024"/>
      <c r="VLS21" s="1024"/>
      <c r="VLT21" s="1024"/>
      <c r="VLU21" s="1024"/>
      <c r="VLV21" s="1024"/>
      <c r="VLW21" s="1024"/>
      <c r="VLX21" s="1024"/>
      <c r="VLY21" s="1024"/>
      <c r="VLZ21" s="1024"/>
      <c r="VMA21" s="1024"/>
      <c r="VMB21" s="1024"/>
      <c r="VMC21" s="1024"/>
      <c r="VMD21" s="1024"/>
      <c r="VME21" s="1024"/>
      <c r="VMF21" s="1024"/>
      <c r="VMG21" s="1024"/>
      <c r="VMH21" s="1024"/>
      <c r="VMI21" s="1024"/>
      <c r="VMJ21" s="1024"/>
      <c r="VMK21" s="1024"/>
      <c r="VML21" s="1024"/>
      <c r="VMM21" s="1024"/>
      <c r="VMN21" s="1024"/>
      <c r="VMO21" s="1024"/>
      <c r="VMP21" s="1024"/>
      <c r="VMQ21" s="1024"/>
      <c r="VMR21" s="1024"/>
      <c r="VMS21" s="1024"/>
      <c r="VMT21" s="1024"/>
      <c r="VMU21" s="1024"/>
      <c r="VMV21" s="1024"/>
      <c r="VMW21" s="1024"/>
      <c r="VMX21" s="1024"/>
      <c r="VMY21" s="1024"/>
      <c r="VMZ21" s="1024"/>
      <c r="VNA21" s="1024"/>
      <c r="VNB21" s="1024"/>
      <c r="VNC21" s="1024"/>
      <c r="VND21" s="1024"/>
      <c r="VNE21" s="1024"/>
      <c r="VNF21" s="1024"/>
      <c r="VNG21" s="1024"/>
      <c r="VNH21" s="1024"/>
      <c r="VNI21" s="1024"/>
      <c r="VNJ21" s="1024"/>
      <c r="VNK21" s="1024"/>
      <c r="VNL21" s="1024"/>
      <c r="VNM21" s="1024"/>
      <c r="VNN21" s="1024"/>
      <c r="VNO21" s="1024"/>
      <c r="VNP21" s="1024"/>
      <c r="VNQ21" s="1024"/>
      <c r="VNR21" s="1024"/>
      <c r="VNS21" s="1024"/>
      <c r="VNT21" s="1024"/>
      <c r="VNU21" s="1024"/>
      <c r="VNV21" s="1024"/>
      <c r="VNW21" s="1024"/>
      <c r="VNX21" s="1024"/>
      <c r="VNY21" s="1024"/>
      <c r="VNZ21" s="1024"/>
      <c r="VOA21" s="1024"/>
      <c r="VOB21" s="1024"/>
      <c r="VOC21" s="1024"/>
      <c r="VOD21" s="1024"/>
      <c r="VOE21" s="1024"/>
      <c r="VOF21" s="1024"/>
      <c r="VOG21" s="1024"/>
      <c r="VOH21" s="1024"/>
      <c r="VOI21" s="1024"/>
      <c r="VOJ21" s="1024"/>
      <c r="VOK21" s="1024"/>
      <c r="VOL21" s="1024"/>
      <c r="VOM21" s="1024"/>
      <c r="VON21" s="1024"/>
      <c r="VOO21" s="1024"/>
      <c r="VOP21" s="1024"/>
      <c r="VOQ21" s="1024"/>
      <c r="VOR21" s="1024"/>
      <c r="VOS21" s="1024"/>
      <c r="VOT21" s="1024"/>
      <c r="VOU21" s="1024"/>
      <c r="VOV21" s="1024"/>
      <c r="VOW21" s="1024"/>
      <c r="VOX21" s="1024"/>
      <c r="VOY21" s="1024"/>
      <c r="VOZ21" s="1024"/>
      <c r="VPA21" s="1024"/>
      <c r="VPB21" s="1024"/>
      <c r="VPC21" s="1024"/>
      <c r="VPD21" s="1024"/>
      <c r="VPE21" s="1024"/>
      <c r="VPF21" s="1024"/>
      <c r="VPG21" s="1024"/>
      <c r="VPH21" s="1024"/>
      <c r="VPI21" s="1024"/>
      <c r="VPJ21" s="1024"/>
      <c r="VPK21" s="1024"/>
      <c r="VPL21" s="1024"/>
      <c r="VPM21" s="1024"/>
      <c r="VPN21" s="1024"/>
      <c r="VPO21" s="1024"/>
      <c r="VPP21" s="1024"/>
      <c r="VPQ21" s="1024"/>
      <c r="VPR21" s="1024"/>
      <c r="VPS21" s="1024"/>
      <c r="VPT21" s="1024"/>
      <c r="VPU21" s="1024"/>
      <c r="VPV21" s="1024"/>
      <c r="VPW21" s="1024"/>
      <c r="VPX21" s="1024"/>
      <c r="VPY21" s="1024"/>
      <c r="VPZ21" s="1024"/>
      <c r="VQA21" s="1024"/>
      <c r="VQB21" s="1024"/>
      <c r="VQC21" s="1024"/>
      <c r="VQD21" s="1024"/>
      <c r="VQE21" s="1024"/>
      <c r="VQF21" s="1024"/>
      <c r="VQG21" s="1024"/>
      <c r="VQH21" s="1024"/>
      <c r="VQI21" s="1024"/>
      <c r="VQJ21" s="1024"/>
      <c r="VQK21" s="1024"/>
      <c r="VQL21" s="1024"/>
      <c r="VQM21" s="1024"/>
      <c r="VQN21" s="1024"/>
      <c r="VQO21" s="1024"/>
      <c r="VQP21" s="1024"/>
      <c r="VQQ21" s="1024"/>
      <c r="VQR21" s="1024"/>
      <c r="VQS21" s="1024"/>
      <c r="VQT21" s="1024"/>
      <c r="VQU21" s="1024"/>
      <c r="VQV21" s="1024"/>
      <c r="VQW21" s="1024"/>
      <c r="VQX21" s="1024"/>
      <c r="VQY21" s="1024"/>
      <c r="VQZ21" s="1024"/>
      <c r="VRA21" s="1024"/>
      <c r="VRB21" s="1024"/>
      <c r="VRC21" s="1024"/>
      <c r="VRD21" s="1024"/>
      <c r="VRE21" s="1024"/>
      <c r="VRF21" s="1024"/>
      <c r="VRG21" s="1024"/>
      <c r="VRH21" s="1024"/>
      <c r="VRI21" s="1024"/>
      <c r="VRJ21" s="1024"/>
      <c r="VRK21" s="1024"/>
      <c r="VRL21" s="1024"/>
      <c r="VRM21" s="1024"/>
      <c r="VRN21" s="1024"/>
      <c r="VRO21" s="1024"/>
      <c r="VRP21" s="1024"/>
      <c r="VRQ21" s="1024"/>
      <c r="VRR21" s="1024"/>
      <c r="VRS21" s="1024"/>
      <c r="VRT21" s="1024"/>
      <c r="VRU21" s="1024"/>
      <c r="VRV21" s="1024"/>
      <c r="VRW21" s="1024"/>
      <c r="VRX21" s="1024"/>
      <c r="VRY21" s="1024"/>
      <c r="VRZ21" s="1024"/>
      <c r="VSA21" s="1024"/>
      <c r="VSB21" s="1024"/>
      <c r="VSC21" s="1024"/>
      <c r="VSD21" s="1024"/>
      <c r="VSE21" s="1024"/>
      <c r="VSF21" s="1024"/>
      <c r="VSG21" s="1024"/>
      <c r="VSH21" s="1024"/>
      <c r="VSI21" s="1024"/>
      <c r="VSJ21" s="1024"/>
      <c r="VSK21" s="1024"/>
      <c r="VSL21" s="1024"/>
      <c r="VSM21" s="1024"/>
      <c r="VSN21" s="1024"/>
      <c r="VSO21" s="1024"/>
      <c r="VSP21" s="1024"/>
      <c r="VSQ21" s="1024"/>
      <c r="VSR21" s="1024"/>
      <c r="VSS21" s="1024"/>
      <c r="VST21" s="1024"/>
      <c r="VSU21" s="1024"/>
      <c r="VSV21" s="1024"/>
      <c r="VSW21" s="1024"/>
      <c r="VSX21" s="1024"/>
      <c r="VSY21" s="1024"/>
      <c r="VSZ21" s="1024"/>
      <c r="VTA21" s="1024"/>
      <c r="VTB21" s="1024"/>
      <c r="VTC21" s="1024"/>
      <c r="VTD21" s="1024"/>
      <c r="VTE21" s="1024"/>
      <c r="VTF21" s="1024"/>
      <c r="VTG21" s="1024"/>
      <c r="VTH21" s="1024"/>
      <c r="VTI21" s="1024"/>
      <c r="VTJ21" s="1024"/>
      <c r="VTK21" s="1024"/>
      <c r="VTL21" s="1024"/>
      <c r="VTM21" s="1024"/>
      <c r="VTN21" s="1024"/>
      <c r="VTO21" s="1024"/>
      <c r="VTP21" s="1024"/>
      <c r="VTQ21" s="1024"/>
      <c r="VTR21" s="1024"/>
      <c r="VTS21" s="1024"/>
      <c r="VTT21" s="1024"/>
      <c r="VTU21" s="1024"/>
      <c r="VTV21" s="1024"/>
      <c r="VTW21" s="1024"/>
      <c r="VTX21" s="1024"/>
      <c r="VTY21" s="1024"/>
      <c r="VTZ21" s="1024"/>
      <c r="VUA21" s="1024"/>
      <c r="VUB21" s="1024"/>
      <c r="VUC21" s="1024"/>
      <c r="VUD21" s="1024"/>
      <c r="VUE21" s="1024"/>
      <c r="VUF21" s="1024"/>
      <c r="VUG21" s="1024"/>
      <c r="VUH21" s="1024"/>
      <c r="VUI21" s="1024"/>
      <c r="VUJ21" s="1024"/>
      <c r="VUK21" s="1024"/>
      <c r="VUL21" s="1024"/>
      <c r="VUM21" s="1024"/>
      <c r="VUN21" s="1024"/>
      <c r="VUO21" s="1024"/>
      <c r="VUP21" s="1024"/>
      <c r="VUQ21" s="1024"/>
      <c r="VUR21" s="1024"/>
      <c r="VUS21" s="1024"/>
      <c r="VUT21" s="1024"/>
      <c r="VUU21" s="1024"/>
      <c r="VUV21" s="1024"/>
      <c r="VUW21" s="1024"/>
      <c r="VUX21" s="1024"/>
      <c r="VUY21" s="1024"/>
      <c r="VUZ21" s="1024"/>
      <c r="VVA21" s="1024"/>
      <c r="VVB21" s="1024"/>
      <c r="VVC21" s="1024"/>
      <c r="VVD21" s="1024"/>
      <c r="VVE21" s="1024"/>
      <c r="VVF21" s="1024"/>
      <c r="VVG21" s="1024"/>
      <c r="VVH21" s="1024"/>
      <c r="VVI21" s="1024"/>
      <c r="VVJ21" s="1024"/>
      <c r="VVK21" s="1024"/>
      <c r="VVL21" s="1024"/>
      <c r="VVM21" s="1024"/>
      <c r="VVN21" s="1024"/>
      <c r="VVO21" s="1024"/>
      <c r="VVP21" s="1024"/>
      <c r="VVQ21" s="1024"/>
      <c r="VVR21" s="1024"/>
      <c r="VVS21" s="1024"/>
      <c r="VVT21" s="1024"/>
      <c r="VVU21" s="1024"/>
      <c r="VVV21" s="1024"/>
      <c r="VVW21" s="1024"/>
      <c r="VVX21" s="1024"/>
      <c r="VVY21" s="1024"/>
      <c r="VVZ21" s="1024"/>
      <c r="VWA21" s="1024"/>
      <c r="VWB21" s="1024"/>
      <c r="VWC21" s="1024"/>
      <c r="VWD21" s="1024"/>
      <c r="VWE21" s="1024"/>
      <c r="VWF21" s="1024"/>
      <c r="VWG21" s="1024"/>
      <c r="VWH21" s="1024"/>
      <c r="VWI21" s="1024"/>
      <c r="VWJ21" s="1024"/>
      <c r="VWK21" s="1024"/>
      <c r="VWL21" s="1024"/>
      <c r="VWM21" s="1024"/>
      <c r="VWN21" s="1024"/>
      <c r="VWO21" s="1024"/>
      <c r="VWP21" s="1024"/>
      <c r="VWQ21" s="1024"/>
      <c r="VWR21" s="1024"/>
      <c r="VWS21" s="1024"/>
      <c r="VWT21" s="1024"/>
      <c r="VWU21" s="1024"/>
      <c r="VWV21" s="1024"/>
      <c r="VWW21" s="1024"/>
      <c r="VWX21" s="1024"/>
      <c r="VWY21" s="1024"/>
      <c r="VWZ21" s="1024"/>
      <c r="VXA21" s="1024"/>
      <c r="VXB21" s="1024"/>
      <c r="VXC21" s="1024"/>
      <c r="VXD21" s="1024"/>
      <c r="VXE21" s="1024"/>
      <c r="VXF21" s="1024"/>
      <c r="VXG21" s="1024"/>
      <c r="VXH21" s="1024"/>
      <c r="VXI21" s="1024"/>
      <c r="VXJ21" s="1024"/>
      <c r="VXK21" s="1024"/>
      <c r="VXL21" s="1024"/>
      <c r="VXM21" s="1024"/>
      <c r="VXN21" s="1024"/>
      <c r="VXO21" s="1024"/>
      <c r="VXP21" s="1024"/>
      <c r="VXQ21" s="1024"/>
      <c r="VXR21" s="1024"/>
      <c r="VXS21" s="1024"/>
      <c r="VXT21" s="1024"/>
      <c r="VXU21" s="1024"/>
      <c r="VXV21" s="1024"/>
      <c r="VXW21" s="1024"/>
      <c r="VXX21" s="1024"/>
      <c r="VXY21" s="1024"/>
      <c r="VXZ21" s="1024"/>
      <c r="VYA21" s="1024"/>
      <c r="VYB21" s="1024"/>
      <c r="VYC21" s="1024"/>
      <c r="VYD21" s="1024"/>
      <c r="VYE21" s="1024"/>
      <c r="VYF21" s="1024"/>
      <c r="VYG21" s="1024"/>
      <c r="VYH21" s="1024"/>
      <c r="VYI21" s="1024"/>
      <c r="VYJ21" s="1024"/>
      <c r="VYK21" s="1024"/>
      <c r="VYL21" s="1024"/>
      <c r="VYM21" s="1024"/>
      <c r="VYN21" s="1024"/>
      <c r="VYO21" s="1024"/>
      <c r="VYP21" s="1024"/>
      <c r="VYQ21" s="1024"/>
      <c r="VYR21" s="1024"/>
      <c r="VYS21" s="1024"/>
      <c r="VYT21" s="1024"/>
      <c r="VYU21" s="1024"/>
      <c r="VYV21" s="1024"/>
      <c r="VYW21" s="1024"/>
      <c r="VYX21" s="1024"/>
      <c r="VYY21" s="1024"/>
      <c r="VYZ21" s="1024"/>
      <c r="VZA21" s="1024"/>
      <c r="VZB21" s="1024"/>
      <c r="VZC21" s="1024"/>
      <c r="VZD21" s="1024"/>
      <c r="VZE21" s="1024"/>
      <c r="VZF21" s="1024"/>
      <c r="VZG21" s="1024"/>
      <c r="VZH21" s="1024"/>
      <c r="VZI21" s="1024"/>
      <c r="VZJ21" s="1024"/>
      <c r="VZK21" s="1024"/>
      <c r="VZL21" s="1024"/>
      <c r="VZM21" s="1024"/>
      <c r="VZN21" s="1024"/>
      <c r="VZO21" s="1024"/>
      <c r="VZP21" s="1024"/>
      <c r="VZQ21" s="1024"/>
      <c r="VZR21" s="1024"/>
      <c r="VZS21" s="1024"/>
      <c r="VZT21" s="1024"/>
      <c r="VZU21" s="1024"/>
      <c r="VZV21" s="1024"/>
      <c r="VZW21" s="1024"/>
      <c r="VZX21" s="1024"/>
      <c r="VZY21" s="1024"/>
      <c r="VZZ21" s="1024"/>
      <c r="WAA21" s="1024"/>
      <c r="WAB21" s="1024"/>
      <c r="WAC21" s="1024"/>
      <c r="WAD21" s="1024"/>
      <c r="WAE21" s="1024"/>
      <c r="WAF21" s="1024"/>
      <c r="WAG21" s="1024"/>
      <c r="WAH21" s="1024"/>
      <c r="WAI21" s="1024"/>
      <c r="WAJ21" s="1024"/>
      <c r="WAK21" s="1024"/>
      <c r="WAL21" s="1024"/>
      <c r="WAM21" s="1024"/>
      <c r="WAN21" s="1024"/>
      <c r="WAO21" s="1024"/>
      <c r="WAP21" s="1024"/>
      <c r="WAQ21" s="1024"/>
      <c r="WAR21" s="1024"/>
      <c r="WAS21" s="1024"/>
      <c r="WAT21" s="1024"/>
      <c r="WAU21" s="1024"/>
      <c r="WAV21" s="1024"/>
      <c r="WAW21" s="1024"/>
      <c r="WAX21" s="1024"/>
      <c r="WAY21" s="1024"/>
      <c r="WAZ21" s="1024"/>
      <c r="WBA21" s="1024"/>
      <c r="WBB21" s="1024"/>
      <c r="WBC21" s="1024"/>
      <c r="WBD21" s="1024"/>
      <c r="WBE21" s="1024"/>
      <c r="WBF21" s="1024"/>
      <c r="WBG21" s="1024"/>
      <c r="WBH21" s="1024"/>
      <c r="WBI21" s="1024"/>
      <c r="WBJ21" s="1024"/>
      <c r="WBK21" s="1024"/>
      <c r="WBL21" s="1024"/>
      <c r="WBM21" s="1024"/>
      <c r="WBN21" s="1024"/>
      <c r="WBO21" s="1024"/>
      <c r="WBP21" s="1024"/>
      <c r="WBQ21" s="1024"/>
      <c r="WBR21" s="1024"/>
      <c r="WBS21" s="1024"/>
      <c r="WBT21" s="1024"/>
      <c r="WBU21" s="1024"/>
      <c r="WBV21" s="1024"/>
      <c r="WBW21" s="1024"/>
      <c r="WBX21" s="1024"/>
      <c r="WBY21" s="1024"/>
      <c r="WBZ21" s="1024"/>
      <c r="WCA21" s="1024"/>
      <c r="WCB21" s="1024"/>
      <c r="WCC21" s="1024"/>
      <c r="WCD21" s="1024"/>
      <c r="WCE21" s="1024"/>
      <c r="WCF21" s="1024"/>
      <c r="WCG21" s="1024"/>
      <c r="WCH21" s="1024"/>
      <c r="WCI21" s="1024"/>
      <c r="WCJ21" s="1024"/>
      <c r="WCK21" s="1024"/>
      <c r="WCL21" s="1024"/>
      <c r="WCM21" s="1024"/>
      <c r="WCN21" s="1024"/>
      <c r="WCO21" s="1024"/>
      <c r="WCP21" s="1024"/>
      <c r="WCQ21" s="1024"/>
      <c r="WCR21" s="1024"/>
      <c r="WCS21" s="1024"/>
      <c r="WCT21" s="1024"/>
      <c r="WCU21" s="1024"/>
      <c r="WCV21" s="1024"/>
      <c r="WCW21" s="1024"/>
      <c r="WCX21" s="1024"/>
      <c r="WCY21" s="1024"/>
      <c r="WCZ21" s="1024"/>
      <c r="WDA21" s="1024"/>
      <c r="WDB21" s="1024"/>
      <c r="WDC21" s="1024"/>
      <c r="WDD21" s="1024"/>
      <c r="WDE21" s="1024"/>
      <c r="WDF21" s="1024"/>
      <c r="WDG21" s="1024"/>
      <c r="WDH21" s="1024"/>
      <c r="WDI21" s="1024"/>
      <c r="WDJ21" s="1024"/>
      <c r="WDK21" s="1024"/>
      <c r="WDL21" s="1024"/>
      <c r="WDM21" s="1024"/>
      <c r="WDN21" s="1024"/>
      <c r="WDO21" s="1024"/>
      <c r="WDP21" s="1024"/>
      <c r="WDQ21" s="1024"/>
      <c r="WDR21" s="1024"/>
      <c r="WDS21" s="1024"/>
      <c r="WDT21" s="1024"/>
      <c r="WDU21" s="1024"/>
      <c r="WDV21" s="1024"/>
      <c r="WDW21" s="1024"/>
      <c r="WDX21" s="1024"/>
      <c r="WDY21" s="1024"/>
      <c r="WDZ21" s="1024"/>
      <c r="WEA21" s="1024"/>
      <c r="WEB21" s="1024"/>
      <c r="WEC21" s="1024"/>
      <c r="WED21" s="1024"/>
      <c r="WEE21" s="1024"/>
      <c r="WEF21" s="1024"/>
      <c r="WEG21" s="1024"/>
      <c r="WEH21" s="1024"/>
      <c r="WEI21" s="1024"/>
      <c r="WEJ21" s="1024"/>
      <c r="WEK21" s="1024"/>
      <c r="WEL21" s="1024"/>
      <c r="WEM21" s="1024"/>
      <c r="WEN21" s="1024"/>
      <c r="WEO21" s="1024"/>
      <c r="WEP21" s="1024"/>
      <c r="WEQ21" s="1024"/>
      <c r="WER21" s="1024"/>
      <c r="WES21" s="1024"/>
      <c r="WET21" s="1024"/>
      <c r="WEU21" s="1024"/>
      <c r="WEV21" s="1024"/>
      <c r="WEW21" s="1024"/>
      <c r="WEX21" s="1024"/>
      <c r="WEY21" s="1024"/>
      <c r="WEZ21" s="1024"/>
      <c r="WFA21" s="1024"/>
      <c r="WFB21" s="1024"/>
      <c r="WFC21" s="1024"/>
      <c r="WFD21" s="1024"/>
      <c r="WFE21" s="1024"/>
      <c r="WFF21" s="1024"/>
      <c r="WFG21" s="1024"/>
      <c r="WFH21" s="1024"/>
      <c r="WFI21" s="1024"/>
      <c r="WFJ21" s="1024"/>
      <c r="WFK21" s="1024"/>
      <c r="WFL21" s="1024"/>
      <c r="WFM21" s="1024"/>
      <c r="WFN21" s="1024"/>
      <c r="WFO21" s="1024"/>
      <c r="WFP21" s="1024"/>
      <c r="WFQ21" s="1024"/>
      <c r="WFR21" s="1024"/>
      <c r="WFS21" s="1024"/>
      <c r="WFT21" s="1024"/>
      <c r="WFU21" s="1024"/>
      <c r="WFV21" s="1024"/>
      <c r="WFW21" s="1024"/>
      <c r="WFX21" s="1024"/>
      <c r="WFY21" s="1024"/>
      <c r="WFZ21" s="1024"/>
      <c r="WGA21" s="1024"/>
      <c r="WGB21" s="1024"/>
      <c r="WGC21" s="1024"/>
      <c r="WGD21" s="1024"/>
      <c r="WGE21" s="1024"/>
      <c r="WGF21" s="1024"/>
      <c r="WGG21" s="1024"/>
      <c r="WGH21" s="1024"/>
      <c r="WGI21" s="1024"/>
      <c r="WGJ21" s="1024"/>
      <c r="WGK21" s="1024"/>
      <c r="WGL21" s="1024"/>
      <c r="WGM21" s="1024"/>
      <c r="WGN21" s="1024"/>
      <c r="WGO21" s="1024"/>
      <c r="WGP21" s="1024"/>
      <c r="WGQ21" s="1024"/>
      <c r="WGR21" s="1024"/>
      <c r="WGS21" s="1024"/>
      <c r="WGT21" s="1024"/>
      <c r="WGU21" s="1024"/>
      <c r="WGV21" s="1024"/>
      <c r="WGW21" s="1024"/>
      <c r="WGX21" s="1024"/>
      <c r="WGY21" s="1024"/>
      <c r="WGZ21" s="1024"/>
      <c r="WHA21" s="1024"/>
      <c r="WHB21" s="1024"/>
      <c r="WHC21" s="1024"/>
      <c r="WHD21" s="1024"/>
      <c r="WHE21" s="1024"/>
      <c r="WHF21" s="1024"/>
      <c r="WHG21" s="1024"/>
      <c r="WHH21" s="1024"/>
      <c r="WHI21" s="1024"/>
      <c r="WHJ21" s="1024"/>
      <c r="WHK21" s="1024"/>
      <c r="WHL21" s="1024"/>
      <c r="WHM21" s="1024"/>
      <c r="WHN21" s="1024"/>
      <c r="WHO21" s="1024"/>
      <c r="WHP21" s="1024"/>
      <c r="WHQ21" s="1024"/>
      <c r="WHR21" s="1024"/>
      <c r="WHS21" s="1024"/>
      <c r="WHT21" s="1024"/>
      <c r="WHU21" s="1024"/>
      <c r="WHV21" s="1024"/>
      <c r="WHW21" s="1024"/>
      <c r="WHX21" s="1024"/>
      <c r="WHY21" s="1024"/>
      <c r="WHZ21" s="1024"/>
      <c r="WIA21" s="1024"/>
      <c r="WIB21" s="1024"/>
      <c r="WIC21" s="1024"/>
      <c r="WID21" s="1024"/>
      <c r="WIE21" s="1024"/>
      <c r="WIF21" s="1024"/>
      <c r="WIG21" s="1024"/>
      <c r="WIH21" s="1024"/>
      <c r="WII21" s="1024"/>
      <c r="WIJ21" s="1024"/>
      <c r="WIK21" s="1024"/>
      <c r="WIL21" s="1024"/>
      <c r="WIM21" s="1024"/>
      <c r="WIN21" s="1024"/>
      <c r="WIO21" s="1024"/>
      <c r="WIP21" s="1024"/>
      <c r="WIQ21" s="1024"/>
      <c r="WIR21" s="1024"/>
      <c r="WIS21" s="1024"/>
      <c r="WIT21" s="1024"/>
      <c r="WIU21" s="1024"/>
      <c r="WIV21" s="1024"/>
      <c r="WIW21" s="1024"/>
      <c r="WIX21" s="1024"/>
      <c r="WIY21" s="1024"/>
      <c r="WIZ21" s="1024"/>
      <c r="WJA21" s="1024"/>
      <c r="WJB21" s="1024"/>
      <c r="WJC21" s="1024"/>
      <c r="WJD21" s="1024"/>
      <c r="WJE21" s="1024"/>
      <c r="WJF21" s="1024"/>
      <c r="WJG21" s="1024"/>
      <c r="WJH21" s="1024"/>
      <c r="WJI21" s="1024"/>
      <c r="WJJ21" s="1024"/>
      <c r="WJK21" s="1024"/>
      <c r="WJL21" s="1024"/>
      <c r="WJM21" s="1024"/>
      <c r="WJN21" s="1024"/>
      <c r="WJO21" s="1024"/>
      <c r="WJP21" s="1024"/>
      <c r="WJQ21" s="1024"/>
      <c r="WJR21" s="1024"/>
      <c r="WJS21" s="1024"/>
      <c r="WJT21" s="1024"/>
      <c r="WJU21" s="1024"/>
      <c r="WJV21" s="1024"/>
      <c r="WJW21" s="1024"/>
      <c r="WJX21" s="1024"/>
      <c r="WJY21" s="1024"/>
      <c r="WJZ21" s="1024"/>
      <c r="WKA21" s="1024"/>
      <c r="WKB21" s="1024"/>
      <c r="WKC21" s="1024"/>
      <c r="WKD21" s="1024"/>
      <c r="WKE21" s="1024"/>
      <c r="WKF21" s="1024"/>
      <c r="WKG21" s="1024"/>
      <c r="WKH21" s="1024"/>
      <c r="WKI21" s="1024"/>
      <c r="WKJ21" s="1024"/>
      <c r="WKK21" s="1024"/>
      <c r="WKL21" s="1024"/>
      <c r="WKM21" s="1024"/>
      <c r="WKN21" s="1024"/>
      <c r="WKO21" s="1024"/>
      <c r="WKP21" s="1024"/>
      <c r="WKQ21" s="1024"/>
      <c r="WKR21" s="1024"/>
      <c r="WKS21" s="1024"/>
      <c r="WKT21" s="1024"/>
      <c r="WKU21" s="1024"/>
      <c r="WKV21" s="1024"/>
      <c r="WKW21" s="1024"/>
      <c r="WKX21" s="1024"/>
      <c r="WKY21" s="1024"/>
      <c r="WKZ21" s="1024"/>
      <c r="WLA21" s="1024"/>
      <c r="WLB21" s="1024"/>
      <c r="WLC21" s="1024"/>
      <c r="WLD21" s="1024"/>
      <c r="WLE21" s="1024"/>
      <c r="WLF21" s="1024"/>
      <c r="WLG21" s="1024"/>
      <c r="WLH21" s="1024"/>
      <c r="WLI21" s="1024"/>
      <c r="WLJ21" s="1024"/>
      <c r="WLK21" s="1024"/>
      <c r="WLL21" s="1024"/>
      <c r="WLM21" s="1024"/>
      <c r="WLN21" s="1024"/>
      <c r="WLO21" s="1024"/>
      <c r="WLP21" s="1024"/>
      <c r="WLQ21" s="1024"/>
      <c r="WLR21" s="1024"/>
      <c r="WLS21" s="1024"/>
      <c r="WLT21" s="1024"/>
      <c r="WLU21" s="1024"/>
      <c r="WLV21" s="1024"/>
      <c r="WLW21" s="1024"/>
      <c r="WLX21" s="1024"/>
      <c r="WLY21" s="1024"/>
      <c r="WLZ21" s="1024"/>
      <c r="WMA21" s="1024"/>
      <c r="WMB21" s="1024"/>
      <c r="WMC21" s="1024"/>
      <c r="WMD21" s="1024"/>
      <c r="WME21" s="1024"/>
      <c r="WMF21" s="1024"/>
      <c r="WMG21" s="1024"/>
      <c r="WMH21" s="1024"/>
      <c r="WMI21" s="1024"/>
      <c r="WMJ21" s="1024"/>
      <c r="WMK21" s="1024"/>
      <c r="WML21" s="1024"/>
      <c r="WMM21" s="1024"/>
      <c r="WMN21" s="1024"/>
      <c r="WMO21" s="1024"/>
      <c r="WMP21" s="1024"/>
      <c r="WMQ21" s="1024"/>
      <c r="WMR21" s="1024"/>
      <c r="WMS21" s="1024"/>
      <c r="WMT21" s="1024"/>
      <c r="WMU21" s="1024"/>
      <c r="WMV21" s="1024"/>
      <c r="WMW21" s="1024"/>
      <c r="WMX21" s="1024"/>
      <c r="WMY21" s="1024"/>
      <c r="WMZ21" s="1024"/>
      <c r="WNA21" s="1024"/>
      <c r="WNB21" s="1024"/>
      <c r="WNC21" s="1024"/>
      <c r="WND21" s="1024"/>
      <c r="WNE21" s="1024"/>
      <c r="WNF21" s="1024"/>
      <c r="WNG21" s="1024"/>
      <c r="WNH21" s="1024"/>
      <c r="WNI21" s="1024"/>
      <c r="WNJ21" s="1024"/>
      <c r="WNK21" s="1024"/>
      <c r="WNL21" s="1024"/>
      <c r="WNM21" s="1024"/>
      <c r="WNN21" s="1024"/>
      <c r="WNO21" s="1024"/>
      <c r="WNP21" s="1024"/>
      <c r="WNQ21" s="1024"/>
      <c r="WNR21" s="1024"/>
      <c r="WNS21" s="1024"/>
      <c r="WNT21" s="1024"/>
      <c r="WNU21" s="1024"/>
      <c r="WNV21" s="1024"/>
      <c r="WNW21" s="1024"/>
      <c r="WNX21" s="1024"/>
      <c r="WNY21" s="1024"/>
      <c r="WNZ21" s="1024"/>
      <c r="WOA21" s="1024"/>
      <c r="WOB21" s="1024"/>
      <c r="WOC21" s="1024"/>
      <c r="WOD21" s="1024"/>
      <c r="WOE21" s="1024"/>
      <c r="WOF21" s="1024"/>
      <c r="WOG21" s="1024"/>
      <c r="WOH21" s="1024"/>
      <c r="WOI21" s="1024"/>
      <c r="WOJ21" s="1024"/>
      <c r="WOK21" s="1024"/>
      <c r="WOL21" s="1024"/>
      <c r="WOM21" s="1024"/>
      <c r="WON21" s="1024"/>
      <c r="WOO21" s="1024"/>
      <c r="WOP21" s="1024"/>
      <c r="WOQ21" s="1024"/>
      <c r="WOR21" s="1024"/>
      <c r="WOS21" s="1024"/>
      <c r="WOT21" s="1024"/>
      <c r="WOU21" s="1024"/>
      <c r="WOV21" s="1024"/>
      <c r="WOW21" s="1024"/>
      <c r="WOX21" s="1024"/>
      <c r="WOY21" s="1024"/>
      <c r="WOZ21" s="1024"/>
      <c r="WPA21" s="1024"/>
      <c r="WPB21" s="1024"/>
      <c r="WPC21" s="1024"/>
      <c r="WPD21" s="1024"/>
      <c r="WPE21" s="1024"/>
      <c r="WPF21" s="1024"/>
      <c r="WPG21" s="1024"/>
      <c r="WPH21" s="1024"/>
      <c r="WPI21" s="1024"/>
      <c r="WPJ21" s="1024"/>
      <c r="WPK21" s="1024"/>
      <c r="WPL21" s="1024"/>
      <c r="WPM21" s="1024"/>
      <c r="WPN21" s="1024"/>
      <c r="WPO21" s="1024"/>
      <c r="WPP21" s="1024"/>
      <c r="WPQ21" s="1024"/>
      <c r="WPR21" s="1024"/>
      <c r="WPS21" s="1024"/>
      <c r="WPT21" s="1024"/>
      <c r="WPU21" s="1024"/>
      <c r="WPV21" s="1024"/>
      <c r="WPW21" s="1024"/>
      <c r="WPX21" s="1024"/>
      <c r="WPY21" s="1024"/>
      <c r="WPZ21" s="1024"/>
      <c r="WQA21" s="1024"/>
      <c r="WQB21" s="1024"/>
      <c r="WQC21" s="1024"/>
      <c r="WQD21" s="1024"/>
      <c r="WQE21" s="1024"/>
      <c r="WQF21" s="1024"/>
      <c r="WQG21" s="1024"/>
      <c r="WQH21" s="1024"/>
      <c r="WQI21" s="1024"/>
      <c r="WQJ21" s="1024"/>
      <c r="WQK21" s="1024"/>
      <c r="WQL21" s="1024"/>
      <c r="WQM21" s="1024"/>
      <c r="WQN21" s="1024"/>
      <c r="WQO21" s="1024"/>
      <c r="WQP21" s="1024"/>
      <c r="WQQ21" s="1024"/>
      <c r="WQR21" s="1024"/>
      <c r="WQS21" s="1024"/>
      <c r="WQT21" s="1024"/>
      <c r="WQU21" s="1024"/>
      <c r="WQV21" s="1024"/>
      <c r="WQW21" s="1024"/>
      <c r="WQX21" s="1024"/>
      <c r="WQY21" s="1024"/>
      <c r="WQZ21" s="1024"/>
      <c r="WRA21" s="1024"/>
      <c r="WRB21" s="1024"/>
      <c r="WRC21" s="1024"/>
      <c r="WRD21" s="1024"/>
      <c r="WRE21" s="1024"/>
      <c r="WRF21" s="1024"/>
      <c r="WRG21" s="1024"/>
      <c r="WRH21" s="1024"/>
      <c r="WRI21" s="1024"/>
      <c r="WRJ21" s="1024"/>
      <c r="WRK21" s="1024"/>
      <c r="WRL21" s="1024"/>
      <c r="WRM21" s="1024"/>
      <c r="WRN21" s="1024"/>
      <c r="WRO21" s="1024"/>
      <c r="WRP21" s="1024"/>
      <c r="WRQ21" s="1024"/>
      <c r="WRR21" s="1024"/>
      <c r="WRS21" s="1024"/>
      <c r="WRT21" s="1024"/>
      <c r="WRU21" s="1024"/>
      <c r="WRV21" s="1024"/>
      <c r="WRW21" s="1024"/>
      <c r="WRX21" s="1024"/>
      <c r="WRY21" s="1024"/>
      <c r="WRZ21" s="1024"/>
      <c r="WSA21" s="1024"/>
      <c r="WSB21" s="1024"/>
      <c r="WSC21" s="1024"/>
      <c r="WSD21" s="1024"/>
      <c r="WSE21" s="1024"/>
      <c r="WSF21" s="1024"/>
      <c r="WSG21" s="1024"/>
      <c r="WSH21" s="1024"/>
      <c r="WSI21" s="1024"/>
      <c r="WSJ21" s="1024"/>
      <c r="WSK21" s="1024"/>
      <c r="WSL21" s="1024"/>
      <c r="WSM21" s="1024"/>
      <c r="WSN21" s="1024"/>
      <c r="WSO21" s="1024"/>
      <c r="WSP21" s="1024"/>
      <c r="WSQ21" s="1024"/>
      <c r="WSR21" s="1024"/>
      <c r="WSS21" s="1024"/>
      <c r="WST21" s="1024"/>
      <c r="WSU21" s="1024"/>
      <c r="WSV21" s="1024"/>
      <c r="WSW21" s="1024"/>
      <c r="WSX21" s="1024"/>
      <c r="WSY21" s="1024"/>
      <c r="WSZ21" s="1024"/>
      <c r="WTA21" s="1024"/>
      <c r="WTB21" s="1024"/>
      <c r="WTC21" s="1024"/>
      <c r="WTD21" s="1024"/>
      <c r="WTE21" s="1024"/>
      <c r="WTF21" s="1024"/>
      <c r="WTG21" s="1024"/>
      <c r="WTH21" s="1024"/>
      <c r="WTI21" s="1024"/>
      <c r="WTJ21" s="1024"/>
      <c r="WTK21" s="1024"/>
      <c r="WTL21" s="1024"/>
      <c r="WTM21" s="1024"/>
      <c r="WTN21" s="1024"/>
      <c r="WTO21" s="1024"/>
      <c r="WTP21" s="1024"/>
      <c r="WTQ21" s="1024"/>
      <c r="WTR21" s="1024"/>
      <c r="WTS21" s="1024"/>
      <c r="WTT21" s="1024"/>
      <c r="WTU21" s="1024"/>
      <c r="WTV21" s="1024"/>
      <c r="WTW21" s="1024"/>
      <c r="WTX21" s="1024"/>
      <c r="WTY21" s="1024"/>
      <c r="WTZ21" s="1024"/>
      <c r="WUA21" s="1024"/>
      <c r="WUB21" s="1024"/>
      <c r="WUC21" s="1024"/>
      <c r="WUD21" s="1024"/>
      <c r="WUE21" s="1024"/>
      <c r="WUF21" s="1024"/>
      <c r="WUG21" s="1024"/>
      <c r="WUH21" s="1024"/>
      <c r="WUI21" s="1024"/>
      <c r="WUJ21" s="1024"/>
      <c r="WUK21" s="1024"/>
      <c r="WUL21" s="1024"/>
      <c r="WUM21" s="1024"/>
      <c r="WUN21" s="1024"/>
      <c r="WUO21" s="1024"/>
      <c r="WUP21" s="1024"/>
      <c r="WUQ21" s="1024"/>
      <c r="WUR21" s="1024"/>
      <c r="WUS21" s="1024"/>
      <c r="WUT21" s="1024"/>
      <c r="WUU21" s="1024"/>
      <c r="WUV21" s="1024"/>
      <c r="WUW21" s="1024"/>
      <c r="WUX21" s="1024"/>
      <c r="WUY21" s="1024"/>
      <c r="WUZ21" s="1024"/>
      <c r="WVA21" s="1024"/>
      <c r="WVB21" s="1024"/>
      <c r="WVC21" s="1024"/>
      <c r="WVD21" s="1024"/>
      <c r="WVE21" s="1024"/>
      <c r="WVF21" s="1024"/>
      <c r="WVG21" s="1024"/>
      <c r="WVH21" s="1024"/>
      <c r="WVI21" s="1024"/>
      <c r="WVJ21" s="1024"/>
      <c r="WVK21" s="1024"/>
      <c r="WVL21" s="1024"/>
      <c r="WVM21" s="1024"/>
      <c r="WVN21" s="1024"/>
      <c r="WVO21" s="1024"/>
      <c r="WVP21" s="1024"/>
      <c r="WVQ21" s="1024"/>
      <c r="WVR21" s="1024"/>
      <c r="WVS21" s="1024"/>
      <c r="WVT21" s="1024"/>
      <c r="WVU21" s="1024"/>
      <c r="WVV21" s="1024"/>
      <c r="WVW21" s="1024"/>
      <c r="WVX21" s="1024"/>
      <c r="WVY21" s="1024"/>
      <c r="WVZ21" s="1024"/>
      <c r="WWA21" s="1024"/>
      <c r="WWB21" s="1024"/>
      <c r="WWC21" s="1024"/>
      <c r="WWD21" s="1024"/>
      <c r="WWE21" s="1024"/>
      <c r="WWF21" s="1024"/>
      <c r="WWG21" s="1024"/>
      <c r="WWH21" s="1024"/>
      <c r="WWI21" s="1024"/>
      <c r="WWJ21" s="1024"/>
      <c r="WWK21" s="1024"/>
      <c r="WWL21" s="1024"/>
      <c r="WWM21" s="1024"/>
      <c r="WWN21" s="1024"/>
      <c r="WWO21" s="1024"/>
      <c r="WWP21" s="1024"/>
      <c r="WWQ21" s="1024"/>
      <c r="WWR21" s="1024"/>
      <c r="WWS21" s="1024"/>
      <c r="WWT21" s="1024"/>
      <c r="WWU21" s="1024"/>
      <c r="WWV21" s="1024"/>
      <c r="WWW21" s="1024"/>
      <c r="WWX21" s="1024"/>
      <c r="WWY21" s="1024"/>
      <c r="WWZ21" s="1024"/>
      <c r="WXA21" s="1024"/>
      <c r="WXB21" s="1024"/>
      <c r="WXC21" s="1024"/>
      <c r="WXD21" s="1024"/>
      <c r="WXE21" s="1024"/>
      <c r="WXF21" s="1024"/>
      <c r="WXG21" s="1024"/>
      <c r="WXH21" s="1024"/>
      <c r="WXI21" s="1024"/>
      <c r="WXJ21" s="1024"/>
      <c r="WXK21" s="1024"/>
      <c r="WXL21" s="1024"/>
      <c r="WXM21" s="1024"/>
      <c r="WXN21" s="1024"/>
      <c r="WXO21" s="1024"/>
      <c r="WXP21" s="1024"/>
      <c r="WXQ21" s="1024"/>
      <c r="WXR21" s="1024"/>
      <c r="WXS21" s="1024"/>
      <c r="WXT21" s="1024"/>
      <c r="WXU21" s="1024"/>
      <c r="WXV21" s="1024"/>
      <c r="WXW21" s="1024"/>
      <c r="WXX21" s="1024"/>
      <c r="WXY21" s="1024"/>
      <c r="WXZ21" s="1024"/>
      <c r="WYA21" s="1024"/>
      <c r="WYB21" s="1024"/>
      <c r="WYC21" s="1024"/>
      <c r="WYD21" s="1024"/>
      <c r="WYE21" s="1024"/>
      <c r="WYF21" s="1024"/>
      <c r="WYG21" s="1024"/>
      <c r="WYH21" s="1024"/>
      <c r="WYI21" s="1024"/>
      <c r="WYJ21" s="1024"/>
      <c r="WYK21" s="1024"/>
      <c r="WYL21" s="1024"/>
      <c r="WYM21" s="1024"/>
      <c r="WYN21" s="1024"/>
      <c r="WYO21" s="1024"/>
      <c r="WYP21" s="1024"/>
      <c r="WYQ21" s="1024"/>
      <c r="WYR21" s="1024"/>
      <c r="WYS21" s="1024"/>
      <c r="WYT21" s="1024"/>
      <c r="WYU21" s="1024"/>
      <c r="WYV21" s="1024"/>
      <c r="WYW21" s="1024"/>
      <c r="WYX21" s="1024"/>
      <c r="WYY21" s="1024"/>
      <c r="WYZ21" s="1024"/>
      <c r="WZA21" s="1024"/>
      <c r="WZB21" s="1024"/>
      <c r="WZC21" s="1024"/>
      <c r="WZD21" s="1024"/>
      <c r="WZE21" s="1024"/>
      <c r="WZF21" s="1024"/>
      <c r="WZG21" s="1024"/>
      <c r="WZH21" s="1024"/>
      <c r="WZI21" s="1024"/>
      <c r="WZJ21" s="1024"/>
      <c r="WZK21" s="1024"/>
      <c r="WZL21" s="1024"/>
      <c r="WZM21" s="1024"/>
      <c r="WZN21" s="1024"/>
      <c r="WZO21" s="1024"/>
      <c r="WZP21" s="1024"/>
      <c r="WZQ21" s="1024"/>
      <c r="WZR21" s="1024"/>
      <c r="WZS21" s="1024"/>
      <c r="WZT21" s="1024"/>
      <c r="WZU21" s="1024"/>
      <c r="WZV21" s="1024"/>
      <c r="WZW21" s="1024"/>
      <c r="WZX21" s="1024"/>
      <c r="WZY21" s="1024"/>
      <c r="WZZ21" s="1024"/>
      <c r="XAA21" s="1024"/>
      <c r="XAB21" s="1024"/>
      <c r="XAC21" s="1024"/>
      <c r="XAD21" s="1024"/>
      <c r="XAE21" s="1024"/>
      <c r="XAF21" s="1024"/>
      <c r="XAG21" s="1024"/>
      <c r="XAH21" s="1024"/>
      <c r="XAI21" s="1024"/>
      <c r="XAJ21" s="1024"/>
      <c r="XAK21" s="1024"/>
      <c r="XAL21" s="1024"/>
      <c r="XAM21" s="1024"/>
      <c r="XAN21" s="1024"/>
      <c r="XAO21" s="1024"/>
      <c r="XAP21" s="1024"/>
      <c r="XAQ21" s="1024"/>
      <c r="XAR21" s="1024"/>
      <c r="XAS21" s="1024"/>
      <c r="XAT21" s="1024"/>
      <c r="XAU21" s="1024"/>
      <c r="XAV21" s="1024"/>
      <c r="XAW21" s="1024"/>
      <c r="XAX21" s="1024"/>
      <c r="XAY21" s="1024"/>
      <c r="XAZ21" s="1024"/>
      <c r="XBA21" s="1024"/>
      <c r="XBB21" s="1024"/>
      <c r="XBC21" s="1024"/>
      <c r="XBD21" s="1024"/>
      <c r="XBE21" s="1024"/>
      <c r="XBF21" s="1024"/>
      <c r="XBG21" s="1024"/>
      <c r="XBH21" s="1024"/>
      <c r="XBI21" s="1024"/>
      <c r="XBJ21" s="1024"/>
      <c r="XBK21" s="1024"/>
      <c r="XBL21" s="1024"/>
      <c r="XBM21" s="1024"/>
      <c r="XBN21" s="1024"/>
      <c r="XBO21" s="1024"/>
      <c r="XBP21" s="1024"/>
      <c r="XBQ21" s="1024"/>
      <c r="XBR21" s="1024"/>
      <c r="XBS21" s="1024"/>
      <c r="XBT21" s="1024"/>
      <c r="XBU21" s="1024"/>
      <c r="XBV21" s="1024"/>
      <c r="XBW21" s="1024"/>
      <c r="XBX21" s="1024"/>
      <c r="XBY21" s="1024"/>
      <c r="XBZ21" s="1024"/>
      <c r="XCA21" s="1024"/>
      <c r="XCB21" s="1024"/>
      <c r="XCC21" s="1024"/>
      <c r="XCD21" s="1024"/>
      <c r="XCE21" s="1024"/>
      <c r="XCF21" s="1024"/>
      <c r="XCG21" s="1024"/>
      <c r="XCH21" s="1024"/>
      <c r="XCI21" s="1024"/>
      <c r="XCJ21" s="1024"/>
      <c r="XCK21" s="1024"/>
      <c r="XCL21" s="1024"/>
      <c r="XCM21" s="1024"/>
      <c r="XCN21" s="1024"/>
      <c r="XCO21" s="1024"/>
      <c r="XCP21" s="1024"/>
      <c r="XCQ21" s="1024"/>
      <c r="XCR21" s="1024"/>
      <c r="XCS21" s="1024"/>
      <c r="XCT21" s="1024"/>
      <c r="XCU21" s="1024"/>
      <c r="XCV21" s="1024"/>
      <c r="XCW21" s="1024"/>
      <c r="XCX21" s="1024"/>
      <c r="XCY21" s="1024"/>
      <c r="XCZ21" s="1024"/>
      <c r="XDA21" s="1024"/>
      <c r="XDB21" s="1024"/>
      <c r="XDC21" s="1024"/>
      <c r="XDD21" s="1024"/>
      <c r="XDE21" s="1024"/>
      <c r="XDF21" s="1024"/>
      <c r="XDG21" s="1024"/>
      <c r="XDH21" s="1024"/>
      <c r="XDI21" s="1024"/>
      <c r="XDJ21" s="1024"/>
      <c r="XDK21" s="1024"/>
      <c r="XDL21" s="1024"/>
      <c r="XDM21" s="1024"/>
      <c r="XDN21" s="1024"/>
      <c r="XDO21" s="1024"/>
      <c r="XDP21" s="1024"/>
      <c r="XDQ21" s="1024"/>
      <c r="XDR21" s="1024"/>
      <c r="XDS21" s="1024"/>
      <c r="XDT21" s="1024"/>
      <c r="XDU21" s="1024"/>
      <c r="XDV21" s="1024"/>
      <c r="XDW21" s="1024"/>
      <c r="XDX21" s="1024"/>
      <c r="XDY21" s="1024"/>
      <c r="XDZ21" s="1024"/>
      <c r="XEA21" s="1024"/>
      <c r="XEB21" s="1024"/>
      <c r="XEC21" s="1024"/>
      <c r="XED21" s="1024"/>
      <c r="XEE21" s="1024"/>
      <c r="XEF21" s="1024"/>
      <c r="XEG21" s="1024"/>
      <c r="XEH21" s="1024"/>
      <c r="XEI21" s="1024"/>
      <c r="XEJ21" s="1024"/>
      <c r="XEK21" s="1024"/>
      <c r="XEL21" s="1024"/>
      <c r="XEM21" s="1024"/>
      <c r="XEN21" s="1024"/>
      <c r="XEO21" s="1024"/>
      <c r="XEP21" s="1024"/>
      <c r="XEQ21" s="1024"/>
      <c r="XER21" s="1024"/>
      <c r="XES21" s="1024"/>
      <c r="XET21" s="1024"/>
      <c r="XEU21" s="1024"/>
      <c r="XEV21" s="1024"/>
      <c r="XEW21" s="1024"/>
      <c r="XEX21" s="1024"/>
      <c r="XEY21" s="1024"/>
      <c r="XEZ21" s="1024"/>
      <c r="XFA21" s="1024"/>
      <c r="XFB21" s="1024"/>
      <c r="XFC21" s="1024"/>
      <c r="XFD21" s="1024"/>
    </row>
    <row r="22" spans="1:16384" hidden="1" x14ac:dyDescent="0.2">
      <c r="A22" s="1024"/>
      <c r="B22" s="1024"/>
      <c r="C22" s="1024"/>
      <c r="D22" s="1024"/>
      <c r="E22" s="1024"/>
      <c r="F22" s="1024"/>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4"/>
      <c r="AO22" s="1024"/>
      <c r="AP22" s="1024"/>
      <c r="AQ22" s="1024"/>
      <c r="AR22" s="1024"/>
      <c r="AS22" s="1024"/>
      <c r="AT22" s="1024"/>
      <c r="AU22" s="1024"/>
      <c r="AV22" s="1024"/>
      <c r="AW22" s="1024"/>
      <c r="AX22" s="1024"/>
      <c r="AY22" s="1024"/>
      <c r="AZ22" s="1024"/>
      <c r="BA22" s="1024"/>
      <c r="BB22" s="1024"/>
      <c r="BC22" s="1024"/>
      <c r="BD22" s="1024"/>
      <c r="BE22" s="1024"/>
      <c r="BF22" s="1024"/>
      <c r="BG22" s="1024"/>
      <c r="BH22" s="1024"/>
      <c r="BI22" s="1024"/>
      <c r="BJ22" s="1024"/>
      <c r="BK22" s="1024"/>
      <c r="BL22" s="1024"/>
      <c r="BM22" s="1024"/>
      <c r="BN22" s="1024"/>
      <c r="BO22" s="1024"/>
      <c r="BP22" s="1024"/>
      <c r="BQ22" s="1024"/>
      <c r="BR22" s="1024"/>
      <c r="BS22" s="1024"/>
      <c r="BT22" s="1024"/>
      <c r="BU22" s="1024"/>
      <c r="BV22" s="1024"/>
      <c r="BW22" s="1024"/>
      <c r="BX22" s="1024"/>
      <c r="BY22" s="1024"/>
      <c r="BZ22" s="1024"/>
      <c r="CA22" s="1024"/>
      <c r="CB22" s="1024"/>
      <c r="CC22" s="1024"/>
      <c r="CD22" s="1024"/>
      <c r="CE22" s="1024"/>
      <c r="CF22" s="1024"/>
      <c r="CG22" s="1024"/>
      <c r="CH22" s="1024"/>
      <c r="CI22" s="1024"/>
      <c r="CJ22" s="1024"/>
      <c r="CK22" s="1024"/>
      <c r="CL22" s="1024"/>
      <c r="CM22" s="1024"/>
      <c r="CN22" s="1024"/>
      <c r="CO22" s="1024"/>
      <c r="CP22" s="1024"/>
      <c r="CQ22" s="1024"/>
      <c r="CR22" s="1024"/>
      <c r="CS22" s="1024"/>
      <c r="CT22" s="1024"/>
      <c r="CU22" s="1024"/>
      <c r="CV22" s="1024"/>
      <c r="CW22" s="1024"/>
      <c r="CX22" s="1024"/>
      <c r="CY22" s="1024"/>
      <c r="CZ22" s="1024"/>
      <c r="DA22" s="1024"/>
      <c r="DB22" s="1024"/>
      <c r="DC22" s="1024"/>
      <c r="DD22" s="1024"/>
      <c r="DE22" s="1024"/>
      <c r="DF22" s="1024"/>
      <c r="DG22" s="1024"/>
      <c r="DH22" s="1024"/>
      <c r="DI22" s="1024"/>
      <c r="DJ22" s="1024"/>
      <c r="DK22" s="1024"/>
      <c r="DL22" s="1024"/>
      <c r="DM22" s="1024"/>
      <c r="DN22" s="1024"/>
      <c r="DO22" s="1024"/>
      <c r="DP22" s="1024"/>
      <c r="DQ22" s="1024"/>
      <c r="DR22" s="1024"/>
      <c r="DS22" s="1024"/>
      <c r="DT22" s="1024"/>
      <c r="DU22" s="1024"/>
      <c r="DV22" s="1024"/>
      <c r="DW22" s="1024"/>
      <c r="DX22" s="1024"/>
      <c r="DY22" s="1024"/>
      <c r="DZ22" s="1024"/>
      <c r="EA22" s="1024"/>
      <c r="EB22" s="1024"/>
      <c r="EC22" s="1024"/>
      <c r="ED22" s="1024"/>
      <c r="EE22" s="1024"/>
      <c r="EF22" s="1024"/>
      <c r="EG22" s="1024"/>
      <c r="EH22" s="1024"/>
      <c r="EI22" s="1024"/>
      <c r="EJ22" s="1024"/>
      <c r="EK22" s="1024"/>
      <c r="EL22" s="1024"/>
      <c r="EM22" s="1024"/>
      <c r="EN22" s="1024"/>
      <c r="EO22" s="1024"/>
      <c r="EP22" s="1024"/>
      <c r="EQ22" s="1024"/>
      <c r="ER22" s="1024"/>
      <c r="ES22" s="1024"/>
      <c r="ET22" s="1024"/>
      <c r="EU22" s="1024"/>
      <c r="EV22" s="1024"/>
      <c r="EW22" s="1024"/>
      <c r="EX22" s="1024"/>
      <c r="EY22" s="1024"/>
      <c r="EZ22" s="1024"/>
      <c r="FA22" s="1024"/>
      <c r="FB22" s="1024"/>
      <c r="FC22" s="1024"/>
      <c r="FD22" s="1024"/>
      <c r="FE22" s="1024"/>
      <c r="FF22" s="1024"/>
      <c r="FG22" s="1024"/>
      <c r="FH22" s="1024"/>
      <c r="FI22" s="1024"/>
      <c r="FJ22" s="1024"/>
      <c r="FK22" s="1024"/>
      <c r="FL22" s="1024"/>
      <c r="FM22" s="1024"/>
      <c r="FN22" s="1024"/>
      <c r="FO22" s="1024"/>
      <c r="FP22" s="1024"/>
      <c r="FQ22" s="1024"/>
      <c r="FR22" s="1024"/>
      <c r="FS22" s="1024"/>
      <c r="FT22" s="1024"/>
      <c r="FU22" s="1024"/>
      <c r="FV22" s="1024"/>
      <c r="FW22" s="1024"/>
      <c r="FX22" s="1024"/>
      <c r="FY22" s="1024"/>
      <c r="FZ22" s="1024"/>
      <c r="GA22" s="1024"/>
      <c r="GB22" s="1024"/>
      <c r="GC22" s="1024"/>
      <c r="GD22" s="1024"/>
      <c r="GE22" s="1024"/>
      <c r="GF22" s="1024"/>
      <c r="GG22" s="1024"/>
      <c r="GH22" s="1024"/>
      <c r="GI22" s="1024"/>
      <c r="GJ22" s="1024"/>
      <c r="GK22" s="1024"/>
      <c r="GL22" s="1024"/>
      <c r="GM22" s="1024"/>
      <c r="GN22" s="1024"/>
      <c r="GO22" s="1024"/>
      <c r="GP22" s="1024"/>
      <c r="GQ22" s="1024"/>
      <c r="GR22" s="1024"/>
      <c r="GS22" s="1024"/>
      <c r="GT22" s="1024"/>
      <c r="GU22" s="1024"/>
      <c r="GV22" s="1024"/>
      <c r="GW22" s="1024"/>
      <c r="GX22" s="1024"/>
      <c r="GY22" s="1024"/>
      <c r="GZ22" s="1024"/>
      <c r="HA22" s="1024"/>
      <c r="HB22" s="1024"/>
      <c r="HC22" s="1024"/>
      <c r="HD22" s="1024"/>
      <c r="HE22" s="1024"/>
      <c r="HF22" s="1024"/>
      <c r="HG22" s="1024"/>
      <c r="HH22" s="1024"/>
      <c r="HI22" s="1024"/>
      <c r="HJ22" s="1024"/>
      <c r="HK22" s="1024"/>
      <c r="HL22" s="1024"/>
      <c r="HM22" s="1024"/>
      <c r="HN22" s="1024"/>
      <c r="HO22" s="1024"/>
      <c r="HP22" s="1024"/>
      <c r="HQ22" s="1024"/>
      <c r="HR22" s="1024"/>
      <c r="HS22" s="1024"/>
      <c r="HT22" s="1024"/>
      <c r="HU22" s="1024"/>
      <c r="HV22" s="1024"/>
      <c r="HW22" s="1024"/>
      <c r="HX22" s="1024"/>
      <c r="HY22" s="1024"/>
      <c r="HZ22" s="1024"/>
      <c r="IA22" s="1024"/>
      <c r="IB22" s="1024"/>
      <c r="IC22" s="1024"/>
      <c r="ID22" s="1024"/>
      <c r="IE22" s="1024"/>
      <c r="IF22" s="1024"/>
      <c r="IG22" s="1024"/>
      <c r="IH22" s="1024"/>
      <c r="II22" s="1024"/>
      <c r="IJ22" s="1024"/>
      <c r="IK22" s="1024"/>
      <c r="IL22" s="1024"/>
      <c r="IM22" s="1024"/>
      <c r="IN22" s="1024"/>
      <c r="IO22" s="1024"/>
      <c r="IP22" s="1024"/>
      <c r="IQ22" s="1024"/>
      <c r="IR22" s="1024"/>
      <c r="IS22" s="1024"/>
      <c r="IT22" s="1024"/>
      <c r="IU22" s="1024"/>
      <c r="IV22" s="1024"/>
      <c r="IW22" s="1024"/>
      <c r="IX22" s="1024"/>
      <c r="IY22" s="1024"/>
      <c r="IZ22" s="1024"/>
      <c r="JA22" s="1024"/>
      <c r="JB22" s="1024"/>
      <c r="JC22" s="1024"/>
      <c r="JD22" s="1024"/>
      <c r="JE22" s="1024"/>
      <c r="JF22" s="1024"/>
      <c r="JG22" s="1024"/>
      <c r="JH22" s="1024"/>
      <c r="JI22" s="1024"/>
      <c r="JJ22" s="1024"/>
      <c r="JK22" s="1024"/>
      <c r="JL22" s="1024"/>
      <c r="JM22" s="1024"/>
      <c r="JN22" s="1024"/>
      <c r="JO22" s="1024"/>
      <c r="JP22" s="1024"/>
      <c r="JQ22" s="1024"/>
      <c r="JR22" s="1024"/>
      <c r="JS22" s="1024"/>
      <c r="JT22" s="1024"/>
      <c r="JU22" s="1024"/>
      <c r="JV22" s="1024"/>
      <c r="JW22" s="1024"/>
      <c r="JX22" s="1024"/>
      <c r="JY22" s="1024"/>
      <c r="JZ22" s="1024"/>
      <c r="KA22" s="1024"/>
      <c r="KB22" s="1024"/>
      <c r="KC22" s="1024"/>
      <c r="KD22" s="1024"/>
      <c r="KE22" s="1024"/>
      <c r="KF22" s="1024"/>
      <c r="KG22" s="1024"/>
      <c r="KH22" s="1024"/>
      <c r="KI22" s="1024"/>
      <c r="KJ22" s="1024"/>
      <c r="KK22" s="1024"/>
      <c r="KL22" s="1024"/>
      <c r="KM22" s="1024"/>
      <c r="KN22" s="1024"/>
      <c r="KO22" s="1024"/>
      <c r="KP22" s="1024"/>
      <c r="KQ22" s="1024"/>
      <c r="KR22" s="1024"/>
      <c r="KS22" s="1024"/>
      <c r="KT22" s="1024"/>
      <c r="KU22" s="1024"/>
      <c r="KV22" s="1024"/>
      <c r="KW22" s="1024"/>
      <c r="KX22" s="1024"/>
      <c r="KY22" s="1024"/>
      <c r="KZ22" s="1024"/>
      <c r="LA22" s="1024"/>
      <c r="LB22" s="1024"/>
      <c r="LC22" s="1024"/>
      <c r="LD22" s="1024"/>
      <c r="LE22" s="1024"/>
      <c r="LF22" s="1024"/>
      <c r="LG22" s="1024"/>
      <c r="LH22" s="1024"/>
      <c r="LI22" s="1024"/>
      <c r="LJ22" s="1024"/>
      <c r="LK22" s="1024"/>
      <c r="LL22" s="1024"/>
      <c r="LM22" s="1024"/>
      <c r="LN22" s="1024"/>
      <c r="LO22" s="1024"/>
      <c r="LP22" s="1024"/>
      <c r="LQ22" s="1024"/>
      <c r="LR22" s="1024"/>
      <c r="LS22" s="1024"/>
      <c r="LT22" s="1024"/>
      <c r="LU22" s="1024"/>
      <c r="LV22" s="1024"/>
      <c r="LW22" s="1024"/>
      <c r="LX22" s="1024"/>
      <c r="LY22" s="1024"/>
      <c r="LZ22" s="1024"/>
      <c r="MA22" s="1024"/>
      <c r="MB22" s="1024"/>
      <c r="MC22" s="1024"/>
      <c r="MD22" s="1024"/>
      <c r="ME22" s="1024"/>
      <c r="MF22" s="1024"/>
      <c r="MG22" s="1024"/>
      <c r="MH22" s="1024"/>
      <c r="MI22" s="1024"/>
      <c r="MJ22" s="1024"/>
      <c r="MK22" s="1024"/>
      <c r="ML22" s="1024"/>
      <c r="MM22" s="1024"/>
      <c r="MN22" s="1024"/>
      <c r="MO22" s="1024"/>
      <c r="MP22" s="1024"/>
      <c r="MQ22" s="1024"/>
      <c r="MR22" s="1024"/>
      <c r="MS22" s="1024"/>
      <c r="MT22" s="1024"/>
      <c r="MU22" s="1024"/>
      <c r="MV22" s="1024"/>
      <c r="MW22" s="1024"/>
      <c r="MX22" s="1024"/>
      <c r="MY22" s="1024"/>
      <c r="MZ22" s="1024"/>
      <c r="NA22" s="1024"/>
      <c r="NB22" s="1024"/>
      <c r="NC22" s="1024"/>
      <c r="ND22" s="1024"/>
      <c r="NE22" s="1024"/>
      <c r="NF22" s="1024"/>
      <c r="NG22" s="1024"/>
      <c r="NH22" s="1024"/>
      <c r="NI22" s="1024"/>
      <c r="NJ22" s="1024"/>
      <c r="NK22" s="1024"/>
      <c r="NL22" s="1024"/>
      <c r="NM22" s="1024"/>
      <c r="NN22" s="1024"/>
      <c r="NO22" s="1024"/>
      <c r="NP22" s="1024"/>
      <c r="NQ22" s="1024"/>
      <c r="NR22" s="1024"/>
      <c r="NS22" s="1024"/>
      <c r="NT22" s="1024"/>
      <c r="NU22" s="1024"/>
      <c r="NV22" s="1024"/>
      <c r="NW22" s="1024"/>
      <c r="NX22" s="1024"/>
      <c r="NY22" s="1024"/>
      <c r="NZ22" s="1024"/>
      <c r="OA22" s="1024"/>
      <c r="OB22" s="1024"/>
      <c r="OC22" s="1024"/>
      <c r="OD22" s="1024"/>
      <c r="OE22" s="1024"/>
      <c r="OF22" s="1024"/>
      <c r="OG22" s="1024"/>
      <c r="OH22" s="1024"/>
      <c r="OI22" s="1024"/>
      <c r="OJ22" s="1024"/>
      <c r="OK22" s="1024"/>
      <c r="OL22" s="1024"/>
      <c r="OM22" s="1024"/>
      <c r="ON22" s="1024"/>
      <c r="OO22" s="1024"/>
      <c r="OP22" s="1024"/>
      <c r="OQ22" s="1024"/>
      <c r="OR22" s="1024"/>
      <c r="OS22" s="1024"/>
      <c r="OT22" s="1024"/>
      <c r="OU22" s="1024"/>
      <c r="OV22" s="1024"/>
      <c r="OW22" s="1024"/>
      <c r="OX22" s="1024"/>
      <c r="OY22" s="1024"/>
      <c r="OZ22" s="1024"/>
      <c r="PA22" s="1024"/>
      <c r="PB22" s="1024"/>
      <c r="PC22" s="1024"/>
      <c r="PD22" s="1024"/>
      <c r="PE22" s="1024"/>
      <c r="PF22" s="1024"/>
      <c r="PG22" s="1024"/>
      <c r="PH22" s="1024"/>
      <c r="PI22" s="1024"/>
      <c r="PJ22" s="1024"/>
      <c r="PK22" s="1024"/>
      <c r="PL22" s="1024"/>
      <c r="PM22" s="1024"/>
      <c r="PN22" s="1024"/>
      <c r="PO22" s="1024"/>
      <c r="PP22" s="1024"/>
      <c r="PQ22" s="1024"/>
      <c r="PR22" s="1024"/>
      <c r="PS22" s="1024"/>
      <c r="PT22" s="1024"/>
      <c r="PU22" s="1024"/>
      <c r="PV22" s="1024"/>
      <c r="PW22" s="1024"/>
      <c r="PX22" s="1024"/>
      <c r="PY22" s="1024"/>
      <c r="PZ22" s="1024"/>
      <c r="QA22" s="1024"/>
      <c r="QB22" s="1024"/>
      <c r="QC22" s="1024"/>
      <c r="QD22" s="1024"/>
      <c r="QE22" s="1024"/>
      <c r="QF22" s="1024"/>
      <c r="QG22" s="1024"/>
      <c r="QH22" s="1024"/>
      <c r="QI22" s="1024"/>
      <c r="QJ22" s="1024"/>
      <c r="QK22" s="1024"/>
      <c r="QL22" s="1024"/>
      <c r="QM22" s="1024"/>
      <c r="QN22" s="1024"/>
      <c r="QO22" s="1024"/>
      <c r="QP22" s="1024"/>
      <c r="QQ22" s="1024"/>
      <c r="QR22" s="1024"/>
      <c r="QS22" s="1024"/>
      <c r="QT22" s="1024"/>
      <c r="QU22" s="1024"/>
      <c r="QV22" s="1024"/>
      <c r="QW22" s="1024"/>
      <c r="QX22" s="1024"/>
      <c r="QY22" s="1024"/>
      <c r="QZ22" s="1024"/>
      <c r="RA22" s="1024"/>
      <c r="RB22" s="1024"/>
      <c r="RC22" s="1024"/>
      <c r="RD22" s="1024"/>
      <c r="RE22" s="1024"/>
      <c r="RF22" s="1024"/>
      <c r="RG22" s="1024"/>
      <c r="RH22" s="1024"/>
      <c r="RI22" s="1024"/>
      <c r="RJ22" s="1024"/>
      <c r="RK22" s="1024"/>
      <c r="RL22" s="1024"/>
      <c r="RM22" s="1024"/>
      <c r="RN22" s="1024"/>
      <c r="RO22" s="1024"/>
      <c r="RP22" s="1024"/>
      <c r="RQ22" s="1024"/>
      <c r="RR22" s="1024"/>
      <c r="RS22" s="1024"/>
      <c r="RT22" s="1024"/>
      <c r="RU22" s="1024"/>
      <c r="RV22" s="1024"/>
      <c r="RW22" s="1024"/>
      <c r="RX22" s="1024"/>
      <c r="RY22" s="1024"/>
      <c r="RZ22" s="1024"/>
      <c r="SA22" s="1024"/>
      <c r="SB22" s="1024"/>
      <c r="SC22" s="1024"/>
      <c r="SD22" s="1024"/>
      <c r="SE22" s="1024"/>
      <c r="SF22" s="1024"/>
      <c r="SG22" s="1024"/>
      <c r="SH22" s="1024"/>
      <c r="SI22" s="1024"/>
      <c r="SJ22" s="1024"/>
      <c r="SK22" s="1024"/>
      <c r="SL22" s="1024"/>
      <c r="SM22" s="1024"/>
      <c r="SN22" s="1024"/>
      <c r="SO22" s="1024"/>
      <c r="SP22" s="1024"/>
      <c r="SQ22" s="1024"/>
      <c r="SR22" s="1024"/>
      <c r="SS22" s="1024"/>
      <c r="ST22" s="1024"/>
      <c r="SU22" s="1024"/>
      <c r="SV22" s="1024"/>
      <c r="SW22" s="1024"/>
      <c r="SX22" s="1024"/>
      <c r="SY22" s="1024"/>
      <c r="SZ22" s="1024"/>
      <c r="TA22" s="1024"/>
      <c r="TB22" s="1024"/>
      <c r="TC22" s="1024"/>
      <c r="TD22" s="1024"/>
      <c r="TE22" s="1024"/>
      <c r="TF22" s="1024"/>
      <c r="TG22" s="1024"/>
      <c r="TH22" s="1024"/>
      <c r="TI22" s="1024"/>
      <c r="TJ22" s="1024"/>
      <c r="TK22" s="1024"/>
      <c r="TL22" s="1024"/>
      <c r="TM22" s="1024"/>
      <c r="TN22" s="1024"/>
      <c r="TO22" s="1024"/>
      <c r="TP22" s="1024"/>
      <c r="TQ22" s="1024"/>
      <c r="TR22" s="1024"/>
      <c r="TS22" s="1024"/>
      <c r="TT22" s="1024"/>
      <c r="TU22" s="1024"/>
      <c r="TV22" s="1024"/>
      <c r="TW22" s="1024"/>
      <c r="TX22" s="1024"/>
      <c r="TY22" s="1024"/>
      <c r="TZ22" s="1024"/>
      <c r="UA22" s="1024"/>
      <c r="UB22" s="1024"/>
      <c r="UC22" s="1024"/>
      <c r="UD22" s="1024"/>
      <c r="UE22" s="1024"/>
      <c r="UF22" s="1024"/>
      <c r="UG22" s="1024"/>
      <c r="UH22" s="1024"/>
      <c r="UI22" s="1024"/>
      <c r="UJ22" s="1024"/>
      <c r="UK22" s="1024"/>
      <c r="UL22" s="1024"/>
      <c r="UM22" s="1024"/>
      <c r="UN22" s="1024"/>
      <c r="UO22" s="1024"/>
      <c r="UP22" s="1024"/>
      <c r="UQ22" s="1024"/>
      <c r="UR22" s="1024"/>
      <c r="US22" s="1024"/>
      <c r="UT22" s="1024"/>
      <c r="UU22" s="1024"/>
      <c r="UV22" s="1024"/>
      <c r="UW22" s="1024"/>
      <c r="UX22" s="1024"/>
      <c r="UY22" s="1024"/>
      <c r="UZ22" s="1024"/>
      <c r="VA22" s="1024"/>
      <c r="VB22" s="1024"/>
      <c r="VC22" s="1024"/>
      <c r="VD22" s="1024"/>
      <c r="VE22" s="1024"/>
      <c r="VF22" s="1024"/>
      <c r="VG22" s="1024"/>
      <c r="VH22" s="1024"/>
      <c r="VI22" s="1024"/>
      <c r="VJ22" s="1024"/>
      <c r="VK22" s="1024"/>
      <c r="VL22" s="1024"/>
      <c r="VM22" s="1024"/>
      <c r="VN22" s="1024"/>
      <c r="VO22" s="1024"/>
      <c r="VP22" s="1024"/>
      <c r="VQ22" s="1024"/>
      <c r="VR22" s="1024"/>
      <c r="VS22" s="1024"/>
      <c r="VT22" s="1024"/>
      <c r="VU22" s="1024"/>
      <c r="VV22" s="1024"/>
      <c r="VW22" s="1024"/>
      <c r="VX22" s="1024"/>
      <c r="VY22" s="1024"/>
      <c r="VZ22" s="1024"/>
      <c r="WA22" s="1024"/>
      <c r="WB22" s="1024"/>
      <c r="WC22" s="1024"/>
      <c r="WD22" s="1024"/>
      <c r="WE22" s="1024"/>
      <c r="WF22" s="1024"/>
      <c r="WG22" s="1024"/>
      <c r="WH22" s="1024"/>
      <c r="WI22" s="1024"/>
      <c r="WJ22" s="1024"/>
      <c r="WK22" s="1024"/>
      <c r="WL22" s="1024"/>
      <c r="WM22" s="1024"/>
      <c r="WN22" s="1024"/>
      <c r="WO22" s="1024"/>
      <c r="WP22" s="1024"/>
      <c r="WQ22" s="1024"/>
      <c r="WR22" s="1024"/>
      <c r="WS22" s="1024"/>
      <c r="WT22" s="1024"/>
      <c r="WU22" s="1024"/>
      <c r="WV22" s="1024"/>
      <c r="WW22" s="1024"/>
      <c r="WX22" s="1024"/>
      <c r="WY22" s="1024"/>
      <c r="WZ22" s="1024"/>
      <c r="XA22" s="1024"/>
      <c r="XB22" s="1024"/>
      <c r="XC22" s="1024"/>
      <c r="XD22" s="1024"/>
      <c r="XE22" s="1024"/>
      <c r="XF22" s="1024"/>
      <c r="XG22" s="1024"/>
      <c r="XH22" s="1024"/>
      <c r="XI22" s="1024"/>
      <c r="XJ22" s="1024"/>
      <c r="XK22" s="1024"/>
      <c r="XL22" s="1024"/>
      <c r="XM22" s="1024"/>
      <c r="XN22" s="1024"/>
      <c r="XO22" s="1024"/>
      <c r="XP22" s="1024"/>
      <c r="XQ22" s="1024"/>
      <c r="XR22" s="1024"/>
      <c r="XS22" s="1024"/>
      <c r="XT22" s="1024"/>
      <c r="XU22" s="1024"/>
      <c r="XV22" s="1024"/>
      <c r="XW22" s="1024"/>
      <c r="XX22" s="1024"/>
      <c r="XY22" s="1024"/>
      <c r="XZ22" s="1024"/>
      <c r="YA22" s="1024"/>
      <c r="YB22" s="1024"/>
      <c r="YC22" s="1024"/>
      <c r="YD22" s="1024"/>
      <c r="YE22" s="1024"/>
      <c r="YF22" s="1024"/>
      <c r="YG22" s="1024"/>
      <c r="YH22" s="1024"/>
      <c r="YI22" s="1024"/>
      <c r="YJ22" s="1024"/>
      <c r="YK22" s="1024"/>
      <c r="YL22" s="1024"/>
      <c r="YM22" s="1024"/>
      <c r="YN22" s="1024"/>
      <c r="YO22" s="1024"/>
      <c r="YP22" s="1024"/>
      <c r="YQ22" s="1024"/>
      <c r="YR22" s="1024"/>
      <c r="YS22" s="1024"/>
      <c r="YT22" s="1024"/>
      <c r="YU22" s="1024"/>
      <c r="YV22" s="1024"/>
      <c r="YW22" s="1024"/>
      <c r="YX22" s="1024"/>
      <c r="YY22" s="1024"/>
      <c r="YZ22" s="1024"/>
      <c r="ZA22" s="1024"/>
      <c r="ZB22" s="1024"/>
      <c r="ZC22" s="1024"/>
      <c r="ZD22" s="1024"/>
      <c r="ZE22" s="1024"/>
      <c r="ZF22" s="1024"/>
      <c r="ZG22" s="1024"/>
      <c r="ZH22" s="1024"/>
      <c r="ZI22" s="1024"/>
      <c r="ZJ22" s="1024"/>
      <c r="ZK22" s="1024"/>
      <c r="ZL22" s="1024"/>
      <c r="ZM22" s="1024"/>
      <c r="ZN22" s="1024"/>
      <c r="ZO22" s="1024"/>
      <c r="ZP22" s="1024"/>
      <c r="ZQ22" s="1024"/>
      <c r="ZR22" s="1024"/>
      <c r="ZS22" s="1024"/>
      <c r="ZT22" s="1024"/>
      <c r="ZU22" s="1024"/>
      <c r="ZV22" s="1024"/>
      <c r="ZW22" s="1024"/>
      <c r="ZX22" s="1024"/>
      <c r="ZY22" s="1024"/>
      <c r="ZZ22" s="1024"/>
      <c r="AAA22" s="1024"/>
      <c r="AAB22" s="1024"/>
      <c r="AAC22" s="1024"/>
      <c r="AAD22" s="1024"/>
      <c r="AAE22" s="1024"/>
      <c r="AAF22" s="1024"/>
      <c r="AAG22" s="1024"/>
      <c r="AAH22" s="1024"/>
      <c r="AAI22" s="1024"/>
      <c r="AAJ22" s="1024"/>
      <c r="AAK22" s="1024"/>
      <c r="AAL22" s="1024"/>
      <c r="AAM22" s="1024"/>
      <c r="AAN22" s="1024"/>
      <c r="AAO22" s="1024"/>
      <c r="AAP22" s="1024"/>
      <c r="AAQ22" s="1024"/>
      <c r="AAR22" s="1024"/>
      <c r="AAS22" s="1024"/>
      <c r="AAT22" s="1024"/>
      <c r="AAU22" s="1024"/>
      <c r="AAV22" s="1024"/>
      <c r="AAW22" s="1024"/>
      <c r="AAX22" s="1024"/>
      <c r="AAY22" s="1024"/>
      <c r="AAZ22" s="1024"/>
      <c r="ABA22" s="1024"/>
      <c r="ABB22" s="1024"/>
      <c r="ABC22" s="1024"/>
      <c r="ABD22" s="1024"/>
      <c r="ABE22" s="1024"/>
      <c r="ABF22" s="1024"/>
      <c r="ABG22" s="1024"/>
      <c r="ABH22" s="1024"/>
      <c r="ABI22" s="1024"/>
      <c r="ABJ22" s="1024"/>
      <c r="ABK22" s="1024"/>
      <c r="ABL22" s="1024"/>
      <c r="ABM22" s="1024"/>
      <c r="ABN22" s="1024"/>
      <c r="ABO22" s="1024"/>
      <c r="ABP22" s="1024"/>
      <c r="ABQ22" s="1024"/>
      <c r="ABR22" s="1024"/>
      <c r="ABS22" s="1024"/>
      <c r="ABT22" s="1024"/>
      <c r="ABU22" s="1024"/>
      <c r="ABV22" s="1024"/>
      <c r="ABW22" s="1024"/>
      <c r="ABX22" s="1024"/>
      <c r="ABY22" s="1024"/>
      <c r="ABZ22" s="1024"/>
      <c r="ACA22" s="1024"/>
      <c r="ACB22" s="1024"/>
      <c r="ACC22" s="1024"/>
      <c r="ACD22" s="1024"/>
      <c r="ACE22" s="1024"/>
      <c r="ACF22" s="1024"/>
      <c r="ACG22" s="1024"/>
      <c r="ACH22" s="1024"/>
      <c r="ACI22" s="1024"/>
      <c r="ACJ22" s="1024"/>
      <c r="ACK22" s="1024"/>
      <c r="ACL22" s="1024"/>
      <c r="ACM22" s="1024"/>
      <c r="ACN22" s="1024"/>
      <c r="ACO22" s="1024"/>
      <c r="ACP22" s="1024"/>
      <c r="ACQ22" s="1024"/>
      <c r="ACR22" s="1024"/>
      <c r="ACS22" s="1024"/>
      <c r="ACT22" s="1024"/>
      <c r="ACU22" s="1024"/>
      <c r="ACV22" s="1024"/>
      <c r="ACW22" s="1024"/>
      <c r="ACX22" s="1024"/>
      <c r="ACY22" s="1024"/>
      <c r="ACZ22" s="1024"/>
      <c r="ADA22" s="1024"/>
      <c r="ADB22" s="1024"/>
      <c r="ADC22" s="1024"/>
      <c r="ADD22" s="1024"/>
      <c r="ADE22" s="1024"/>
      <c r="ADF22" s="1024"/>
      <c r="ADG22" s="1024"/>
      <c r="ADH22" s="1024"/>
      <c r="ADI22" s="1024"/>
      <c r="ADJ22" s="1024"/>
      <c r="ADK22" s="1024"/>
      <c r="ADL22" s="1024"/>
      <c r="ADM22" s="1024"/>
      <c r="ADN22" s="1024"/>
      <c r="ADO22" s="1024"/>
      <c r="ADP22" s="1024"/>
      <c r="ADQ22" s="1024"/>
      <c r="ADR22" s="1024"/>
      <c r="ADS22" s="1024"/>
      <c r="ADT22" s="1024"/>
      <c r="ADU22" s="1024"/>
      <c r="ADV22" s="1024"/>
      <c r="ADW22" s="1024"/>
      <c r="ADX22" s="1024"/>
      <c r="ADY22" s="1024"/>
      <c r="ADZ22" s="1024"/>
      <c r="AEA22" s="1024"/>
      <c r="AEB22" s="1024"/>
      <c r="AEC22" s="1024"/>
      <c r="AED22" s="1024"/>
      <c r="AEE22" s="1024"/>
      <c r="AEF22" s="1024"/>
      <c r="AEG22" s="1024"/>
      <c r="AEH22" s="1024"/>
      <c r="AEI22" s="1024"/>
      <c r="AEJ22" s="1024"/>
      <c r="AEK22" s="1024"/>
      <c r="AEL22" s="1024"/>
      <c r="AEM22" s="1024"/>
      <c r="AEN22" s="1024"/>
      <c r="AEO22" s="1024"/>
      <c r="AEP22" s="1024"/>
      <c r="AEQ22" s="1024"/>
      <c r="AER22" s="1024"/>
      <c r="AES22" s="1024"/>
      <c r="AET22" s="1024"/>
      <c r="AEU22" s="1024"/>
      <c r="AEV22" s="1024"/>
      <c r="AEW22" s="1024"/>
      <c r="AEX22" s="1024"/>
      <c r="AEY22" s="1024"/>
      <c r="AEZ22" s="1024"/>
      <c r="AFA22" s="1024"/>
      <c r="AFB22" s="1024"/>
      <c r="AFC22" s="1024"/>
      <c r="AFD22" s="1024"/>
      <c r="AFE22" s="1024"/>
      <c r="AFF22" s="1024"/>
      <c r="AFG22" s="1024"/>
      <c r="AFH22" s="1024"/>
      <c r="AFI22" s="1024"/>
      <c r="AFJ22" s="1024"/>
      <c r="AFK22" s="1024"/>
      <c r="AFL22" s="1024"/>
      <c r="AFM22" s="1024"/>
      <c r="AFN22" s="1024"/>
      <c r="AFO22" s="1024"/>
      <c r="AFP22" s="1024"/>
      <c r="AFQ22" s="1024"/>
      <c r="AFR22" s="1024"/>
      <c r="AFS22" s="1024"/>
      <c r="AFT22" s="1024"/>
      <c r="AFU22" s="1024"/>
      <c r="AFV22" s="1024"/>
      <c r="AFW22" s="1024"/>
      <c r="AFX22" s="1024"/>
      <c r="AFY22" s="1024"/>
      <c r="AFZ22" s="1024"/>
      <c r="AGA22" s="1024"/>
      <c r="AGB22" s="1024"/>
      <c r="AGC22" s="1024"/>
      <c r="AGD22" s="1024"/>
      <c r="AGE22" s="1024"/>
      <c r="AGF22" s="1024"/>
      <c r="AGG22" s="1024"/>
      <c r="AGH22" s="1024"/>
      <c r="AGI22" s="1024"/>
      <c r="AGJ22" s="1024"/>
      <c r="AGK22" s="1024"/>
      <c r="AGL22" s="1024"/>
      <c r="AGM22" s="1024"/>
      <c r="AGN22" s="1024"/>
      <c r="AGO22" s="1024"/>
      <c r="AGP22" s="1024"/>
      <c r="AGQ22" s="1024"/>
      <c r="AGR22" s="1024"/>
      <c r="AGS22" s="1024"/>
      <c r="AGT22" s="1024"/>
      <c r="AGU22" s="1024"/>
      <c r="AGV22" s="1024"/>
      <c r="AGW22" s="1024"/>
      <c r="AGX22" s="1024"/>
      <c r="AGY22" s="1024"/>
      <c r="AGZ22" s="1024"/>
      <c r="AHA22" s="1024"/>
      <c r="AHB22" s="1024"/>
      <c r="AHC22" s="1024"/>
      <c r="AHD22" s="1024"/>
      <c r="AHE22" s="1024"/>
      <c r="AHF22" s="1024"/>
      <c r="AHG22" s="1024"/>
      <c r="AHH22" s="1024"/>
      <c r="AHI22" s="1024"/>
      <c r="AHJ22" s="1024"/>
      <c r="AHK22" s="1024"/>
      <c r="AHL22" s="1024"/>
      <c r="AHM22" s="1024"/>
      <c r="AHN22" s="1024"/>
      <c r="AHO22" s="1024"/>
      <c r="AHP22" s="1024"/>
      <c r="AHQ22" s="1024"/>
      <c r="AHR22" s="1024"/>
      <c r="AHS22" s="1024"/>
      <c r="AHT22" s="1024"/>
      <c r="AHU22" s="1024"/>
      <c r="AHV22" s="1024"/>
      <c r="AHW22" s="1024"/>
      <c r="AHX22" s="1024"/>
      <c r="AHY22" s="1024"/>
      <c r="AHZ22" s="1024"/>
      <c r="AIA22" s="1024"/>
      <c r="AIB22" s="1024"/>
      <c r="AIC22" s="1024"/>
      <c r="AID22" s="1024"/>
      <c r="AIE22" s="1024"/>
      <c r="AIF22" s="1024"/>
      <c r="AIG22" s="1024"/>
      <c r="AIH22" s="1024"/>
      <c r="AII22" s="1024"/>
      <c r="AIJ22" s="1024"/>
      <c r="AIK22" s="1024"/>
      <c r="AIL22" s="1024"/>
      <c r="AIM22" s="1024"/>
      <c r="AIN22" s="1024"/>
      <c r="AIO22" s="1024"/>
      <c r="AIP22" s="1024"/>
      <c r="AIQ22" s="1024"/>
      <c r="AIR22" s="1024"/>
      <c r="AIS22" s="1024"/>
      <c r="AIT22" s="1024"/>
      <c r="AIU22" s="1024"/>
      <c r="AIV22" s="1024"/>
      <c r="AIW22" s="1024"/>
      <c r="AIX22" s="1024"/>
      <c r="AIY22" s="1024"/>
      <c r="AIZ22" s="1024"/>
      <c r="AJA22" s="1024"/>
      <c r="AJB22" s="1024"/>
      <c r="AJC22" s="1024"/>
      <c r="AJD22" s="1024"/>
      <c r="AJE22" s="1024"/>
      <c r="AJF22" s="1024"/>
      <c r="AJG22" s="1024"/>
      <c r="AJH22" s="1024"/>
      <c r="AJI22" s="1024"/>
      <c r="AJJ22" s="1024"/>
      <c r="AJK22" s="1024"/>
      <c r="AJL22" s="1024"/>
      <c r="AJM22" s="1024"/>
      <c r="AJN22" s="1024"/>
      <c r="AJO22" s="1024"/>
      <c r="AJP22" s="1024"/>
      <c r="AJQ22" s="1024"/>
      <c r="AJR22" s="1024"/>
      <c r="AJS22" s="1024"/>
      <c r="AJT22" s="1024"/>
      <c r="AJU22" s="1024"/>
      <c r="AJV22" s="1024"/>
      <c r="AJW22" s="1024"/>
      <c r="AJX22" s="1024"/>
      <c r="AJY22" s="1024"/>
      <c r="AJZ22" s="1024"/>
      <c r="AKA22" s="1024"/>
      <c r="AKB22" s="1024"/>
      <c r="AKC22" s="1024"/>
      <c r="AKD22" s="1024"/>
      <c r="AKE22" s="1024"/>
      <c r="AKF22" s="1024"/>
      <c r="AKG22" s="1024"/>
      <c r="AKH22" s="1024"/>
      <c r="AKI22" s="1024"/>
      <c r="AKJ22" s="1024"/>
      <c r="AKK22" s="1024"/>
      <c r="AKL22" s="1024"/>
      <c r="AKM22" s="1024"/>
      <c r="AKN22" s="1024"/>
      <c r="AKO22" s="1024"/>
      <c r="AKP22" s="1024"/>
      <c r="AKQ22" s="1024"/>
      <c r="AKR22" s="1024"/>
      <c r="AKS22" s="1024"/>
      <c r="AKT22" s="1024"/>
      <c r="AKU22" s="1024"/>
      <c r="AKV22" s="1024"/>
      <c r="AKW22" s="1024"/>
      <c r="AKX22" s="1024"/>
      <c r="AKY22" s="1024"/>
      <c r="AKZ22" s="1024"/>
      <c r="ALA22" s="1024"/>
      <c r="ALB22" s="1024"/>
      <c r="ALC22" s="1024"/>
      <c r="ALD22" s="1024"/>
      <c r="ALE22" s="1024"/>
      <c r="ALF22" s="1024"/>
      <c r="ALG22" s="1024"/>
      <c r="ALH22" s="1024"/>
      <c r="ALI22" s="1024"/>
      <c r="ALJ22" s="1024"/>
      <c r="ALK22" s="1024"/>
      <c r="ALL22" s="1024"/>
      <c r="ALM22" s="1024"/>
      <c r="ALN22" s="1024"/>
      <c r="ALO22" s="1024"/>
      <c r="ALP22" s="1024"/>
      <c r="ALQ22" s="1024"/>
      <c r="ALR22" s="1024"/>
      <c r="ALS22" s="1024"/>
      <c r="ALT22" s="1024"/>
      <c r="ALU22" s="1024"/>
      <c r="ALV22" s="1024"/>
      <c r="ALW22" s="1024"/>
      <c r="ALX22" s="1024"/>
      <c r="ALY22" s="1024"/>
      <c r="ALZ22" s="1024"/>
      <c r="AMA22" s="1024"/>
      <c r="AMB22" s="1024"/>
      <c r="AMC22" s="1024"/>
      <c r="AMD22" s="1024"/>
      <c r="AME22" s="1024"/>
      <c r="AMF22" s="1024"/>
      <c r="AMG22" s="1024"/>
      <c r="AMH22" s="1024"/>
      <c r="AMI22" s="1024"/>
      <c r="AMJ22" s="1024"/>
      <c r="AMK22" s="1024"/>
      <c r="AML22" s="1024"/>
      <c r="AMM22" s="1024"/>
      <c r="AMN22" s="1024"/>
      <c r="AMO22" s="1024"/>
      <c r="AMP22" s="1024"/>
      <c r="AMQ22" s="1024"/>
      <c r="AMR22" s="1024"/>
      <c r="AMS22" s="1024"/>
      <c r="AMT22" s="1024"/>
      <c r="AMU22" s="1024"/>
      <c r="AMV22" s="1024"/>
      <c r="AMW22" s="1024"/>
      <c r="AMX22" s="1024"/>
      <c r="AMY22" s="1024"/>
      <c r="AMZ22" s="1024"/>
      <c r="ANA22" s="1024"/>
      <c r="ANB22" s="1024"/>
      <c r="ANC22" s="1024"/>
      <c r="AND22" s="1024"/>
      <c r="ANE22" s="1024"/>
      <c r="ANF22" s="1024"/>
      <c r="ANG22" s="1024"/>
      <c r="ANH22" s="1024"/>
      <c r="ANI22" s="1024"/>
      <c r="ANJ22" s="1024"/>
      <c r="ANK22" s="1024"/>
      <c r="ANL22" s="1024"/>
      <c r="ANM22" s="1024"/>
      <c r="ANN22" s="1024"/>
      <c r="ANO22" s="1024"/>
      <c r="ANP22" s="1024"/>
      <c r="ANQ22" s="1024"/>
      <c r="ANR22" s="1024"/>
      <c r="ANS22" s="1024"/>
      <c r="ANT22" s="1024"/>
      <c r="ANU22" s="1024"/>
      <c r="ANV22" s="1024"/>
      <c r="ANW22" s="1024"/>
      <c r="ANX22" s="1024"/>
      <c r="ANY22" s="1024"/>
      <c r="ANZ22" s="1024"/>
      <c r="AOA22" s="1024"/>
      <c r="AOB22" s="1024"/>
      <c r="AOC22" s="1024"/>
      <c r="AOD22" s="1024"/>
      <c r="AOE22" s="1024"/>
      <c r="AOF22" s="1024"/>
      <c r="AOG22" s="1024"/>
      <c r="AOH22" s="1024"/>
      <c r="AOI22" s="1024"/>
      <c r="AOJ22" s="1024"/>
      <c r="AOK22" s="1024"/>
      <c r="AOL22" s="1024"/>
      <c r="AOM22" s="1024"/>
      <c r="AON22" s="1024"/>
      <c r="AOO22" s="1024"/>
      <c r="AOP22" s="1024"/>
      <c r="AOQ22" s="1024"/>
      <c r="AOR22" s="1024"/>
      <c r="AOS22" s="1024"/>
      <c r="AOT22" s="1024"/>
      <c r="AOU22" s="1024"/>
      <c r="AOV22" s="1024"/>
      <c r="AOW22" s="1024"/>
      <c r="AOX22" s="1024"/>
      <c r="AOY22" s="1024"/>
      <c r="AOZ22" s="1024"/>
      <c r="APA22" s="1024"/>
      <c r="APB22" s="1024"/>
      <c r="APC22" s="1024"/>
      <c r="APD22" s="1024"/>
      <c r="APE22" s="1024"/>
      <c r="APF22" s="1024"/>
      <c r="APG22" s="1024"/>
      <c r="APH22" s="1024"/>
      <c r="API22" s="1024"/>
      <c r="APJ22" s="1024"/>
      <c r="APK22" s="1024"/>
      <c r="APL22" s="1024"/>
      <c r="APM22" s="1024"/>
      <c r="APN22" s="1024"/>
      <c r="APO22" s="1024"/>
      <c r="APP22" s="1024"/>
      <c r="APQ22" s="1024"/>
      <c r="APR22" s="1024"/>
      <c r="APS22" s="1024"/>
      <c r="APT22" s="1024"/>
      <c r="APU22" s="1024"/>
      <c r="APV22" s="1024"/>
      <c r="APW22" s="1024"/>
      <c r="APX22" s="1024"/>
      <c r="APY22" s="1024"/>
      <c r="APZ22" s="1024"/>
      <c r="AQA22" s="1024"/>
      <c r="AQB22" s="1024"/>
      <c r="AQC22" s="1024"/>
      <c r="AQD22" s="1024"/>
      <c r="AQE22" s="1024"/>
      <c r="AQF22" s="1024"/>
      <c r="AQG22" s="1024"/>
      <c r="AQH22" s="1024"/>
      <c r="AQI22" s="1024"/>
      <c r="AQJ22" s="1024"/>
      <c r="AQK22" s="1024"/>
      <c r="AQL22" s="1024"/>
      <c r="AQM22" s="1024"/>
      <c r="AQN22" s="1024"/>
      <c r="AQO22" s="1024"/>
      <c r="AQP22" s="1024"/>
      <c r="AQQ22" s="1024"/>
      <c r="AQR22" s="1024"/>
      <c r="AQS22" s="1024"/>
      <c r="AQT22" s="1024"/>
      <c r="AQU22" s="1024"/>
      <c r="AQV22" s="1024"/>
      <c r="AQW22" s="1024"/>
      <c r="AQX22" s="1024"/>
      <c r="AQY22" s="1024"/>
      <c r="AQZ22" s="1024"/>
      <c r="ARA22" s="1024"/>
      <c r="ARB22" s="1024"/>
      <c r="ARC22" s="1024"/>
      <c r="ARD22" s="1024"/>
      <c r="ARE22" s="1024"/>
      <c r="ARF22" s="1024"/>
      <c r="ARG22" s="1024"/>
      <c r="ARH22" s="1024"/>
      <c r="ARI22" s="1024"/>
      <c r="ARJ22" s="1024"/>
      <c r="ARK22" s="1024"/>
      <c r="ARL22" s="1024"/>
      <c r="ARM22" s="1024"/>
      <c r="ARN22" s="1024"/>
      <c r="ARO22" s="1024"/>
      <c r="ARP22" s="1024"/>
      <c r="ARQ22" s="1024"/>
      <c r="ARR22" s="1024"/>
      <c r="ARS22" s="1024"/>
      <c r="ART22" s="1024"/>
      <c r="ARU22" s="1024"/>
      <c r="ARV22" s="1024"/>
      <c r="ARW22" s="1024"/>
      <c r="ARX22" s="1024"/>
      <c r="ARY22" s="1024"/>
      <c r="ARZ22" s="1024"/>
      <c r="ASA22" s="1024"/>
      <c r="ASB22" s="1024"/>
      <c r="ASC22" s="1024"/>
      <c r="ASD22" s="1024"/>
      <c r="ASE22" s="1024"/>
      <c r="ASF22" s="1024"/>
      <c r="ASG22" s="1024"/>
      <c r="ASH22" s="1024"/>
      <c r="ASI22" s="1024"/>
      <c r="ASJ22" s="1024"/>
      <c r="ASK22" s="1024"/>
      <c r="ASL22" s="1024"/>
      <c r="ASM22" s="1024"/>
      <c r="ASN22" s="1024"/>
      <c r="ASO22" s="1024"/>
      <c r="ASP22" s="1024"/>
      <c r="ASQ22" s="1024"/>
      <c r="ASR22" s="1024"/>
      <c r="ASS22" s="1024"/>
      <c r="AST22" s="1024"/>
      <c r="ASU22" s="1024"/>
      <c r="ASV22" s="1024"/>
      <c r="ASW22" s="1024"/>
      <c r="ASX22" s="1024"/>
      <c r="ASY22" s="1024"/>
      <c r="ASZ22" s="1024"/>
      <c r="ATA22" s="1024"/>
      <c r="ATB22" s="1024"/>
      <c r="ATC22" s="1024"/>
      <c r="ATD22" s="1024"/>
      <c r="ATE22" s="1024"/>
      <c r="ATF22" s="1024"/>
      <c r="ATG22" s="1024"/>
      <c r="ATH22" s="1024"/>
      <c r="ATI22" s="1024"/>
      <c r="ATJ22" s="1024"/>
      <c r="ATK22" s="1024"/>
      <c r="ATL22" s="1024"/>
      <c r="ATM22" s="1024"/>
      <c r="ATN22" s="1024"/>
      <c r="ATO22" s="1024"/>
      <c r="ATP22" s="1024"/>
      <c r="ATQ22" s="1024"/>
      <c r="ATR22" s="1024"/>
      <c r="ATS22" s="1024"/>
      <c r="ATT22" s="1024"/>
      <c r="ATU22" s="1024"/>
      <c r="ATV22" s="1024"/>
      <c r="ATW22" s="1024"/>
      <c r="ATX22" s="1024"/>
      <c r="ATY22" s="1024"/>
      <c r="ATZ22" s="1024"/>
      <c r="AUA22" s="1024"/>
      <c r="AUB22" s="1024"/>
      <c r="AUC22" s="1024"/>
      <c r="AUD22" s="1024"/>
      <c r="AUE22" s="1024"/>
      <c r="AUF22" s="1024"/>
      <c r="AUG22" s="1024"/>
      <c r="AUH22" s="1024"/>
      <c r="AUI22" s="1024"/>
      <c r="AUJ22" s="1024"/>
      <c r="AUK22" s="1024"/>
      <c r="AUL22" s="1024"/>
      <c r="AUM22" s="1024"/>
      <c r="AUN22" s="1024"/>
      <c r="AUO22" s="1024"/>
      <c r="AUP22" s="1024"/>
      <c r="AUQ22" s="1024"/>
      <c r="AUR22" s="1024"/>
      <c r="AUS22" s="1024"/>
      <c r="AUT22" s="1024"/>
      <c r="AUU22" s="1024"/>
      <c r="AUV22" s="1024"/>
      <c r="AUW22" s="1024"/>
      <c r="AUX22" s="1024"/>
      <c r="AUY22" s="1024"/>
      <c r="AUZ22" s="1024"/>
      <c r="AVA22" s="1024"/>
      <c r="AVB22" s="1024"/>
      <c r="AVC22" s="1024"/>
      <c r="AVD22" s="1024"/>
      <c r="AVE22" s="1024"/>
      <c r="AVF22" s="1024"/>
      <c r="AVG22" s="1024"/>
      <c r="AVH22" s="1024"/>
      <c r="AVI22" s="1024"/>
      <c r="AVJ22" s="1024"/>
      <c r="AVK22" s="1024"/>
      <c r="AVL22" s="1024"/>
      <c r="AVM22" s="1024"/>
      <c r="AVN22" s="1024"/>
      <c r="AVO22" s="1024"/>
      <c r="AVP22" s="1024"/>
      <c r="AVQ22" s="1024"/>
      <c r="AVR22" s="1024"/>
      <c r="AVS22" s="1024"/>
      <c r="AVT22" s="1024"/>
      <c r="AVU22" s="1024"/>
      <c r="AVV22" s="1024"/>
      <c r="AVW22" s="1024"/>
      <c r="AVX22" s="1024"/>
      <c r="AVY22" s="1024"/>
      <c r="AVZ22" s="1024"/>
      <c r="AWA22" s="1024"/>
      <c r="AWB22" s="1024"/>
      <c r="AWC22" s="1024"/>
      <c r="AWD22" s="1024"/>
      <c r="AWE22" s="1024"/>
      <c r="AWF22" s="1024"/>
      <c r="AWG22" s="1024"/>
      <c r="AWH22" s="1024"/>
      <c r="AWI22" s="1024"/>
      <c r="AWJ22" s="1024"/>
      <c r="AWK22" s="1024"/>
      <c r="AWL22" s="1024"/>
      <c r="AWM22" s="1024"/>
      <c r="AWN22" s="1024"/>
      <c r="AWO22" s="1024"/>
      <c r="AWP22" s="1024"/>
      <c r="AWQ22" s="1024"/>
      <c r="AWR22" s="1024"/>
      <c r="AWS22" s="1024"/>
      <c r="AWT22" s="1024"/>
      <c r="AWU22" s="1024"/>
      <c r="AWV22" s="1024"/>
      <c r="AWW22" s="1024"/>
      <c r="AWX22" s="1024"/>
      <c r="AWY22" s="1024"/>
      <c r="AWZ22" s="1024"/>
      <c r="AXA22" s="1024"/>
      <c r="AXB22" s="1024"/>
      <c r="AXC22" s="1024"/>
      <c r="AXD22" s="1024"/>
      <c r="AXE22" s="1024"/>
      <c r="AXF22" s="1024"/>
      <c r="AXG22" s="1024"/>
      <c r="AXH22" s="1024"/>
      <c r="AXI22" s="1024"/>
      <c r="AXJ22" s="1024"/>
      <c r="AXK22" s="1024"/>
      <c r="AXL22" s="1024"/>
      <c r="AXM22" s="1024"/>
      <c r="AXN22" s="1024"/>
      <c r="AXO22" s="1024"/>
      <c r="AXP22" s="1024"/>
      <c r="AXQ22" s="1024"/>
      <c r="AXR22" s="1024"/>
      <c r="AXS22" s="1024"/>
      <c r="AXT22" s="1024"/>
      <c r="AXU22" s="1024"/>
      <c r="AXV22" s="1024"/>
      <c r="AXW22" s="1024"/>
      <c r="AXX22" s="1024"/>
      <c r="AXY22" s="1024"/>
      <c r="AXZ22" s="1024"/>
      <c r="AYA22" s="1024"/>
      <c r="AYB22" s="1024"/>
      <c r="AYC22" s="1024"/>
      <c r="AYD22" s="1024"/>
      <c r="AYE22" s="1024"/>
      <c r="AYF22" s="1024"/>
      <c r="AYG22" s="1024"/>
      <c r="AYH22" s="1024"/>
      <c r="AYI22" s="1024"/>
      <c r="AYJ22" s="1024"/>
      <c r="AYK22" s="1024"/>
      <c r="AYL22" s="1024"/>
      <c r="AYM22" s="1024"/>
      <c r="AYN22" s="1024"/>
      <c r="AYO22" s="1024"/>
      <c r="AYP22" s="1024"/>
      <c r="AYQ22" s="1024"/>
      <c r="AYR22" s="1024"/>
      <c r="AYS22" s="1024"/>
      <c r="AYT22" s="1024"/>
      <c r="AYU22" s="1024"/>
      <c r="AYV22" s="1024"/>
      <c r="AYW22" s="1024"/>
      <c r="AYX22" s="1024"/>
      <c r="AYY22" s="1024"/>
      <c r="AYZ22" s="1024"/>
      <c r="AZA22" s="1024"/>
      <c r="AZB22" s="1024"/>
      <c r="AZC22" s="1024"/>
      <c r="AZD22" s="1024"/>
      <c r="AZE22" s="1024"/>
      <c r="AZF22" s="1024"/>
      <c r="AZG22" s="1024"/>
      <c r="AZH22" s="1024"/>
      <c r="AZI22" s="1024"/>
      <c r="AZJ22" s="1024"/>
      <c r="AZK22" s="1024"/>
      <c r="AZL22" s="1024"/>
      <c r="AZM22" s="1024"/>
      <c r="AZN22" s="1024"/>
      <c r="AZO22" s="1024"/>
      <c r="AZP22" s="1024"/>
      <c r="AZQ22" s="1024"/>
      <c r="AZR22" s="1024"/>
      <c r="AZS22" s="1024"/>
      <c r="AZT22" s="1024"/>
      <c r="AZU22" s="1024"/>
      <c r="AZV22" s="1024"/>
      <c r="AZW22" s="1024"/>
      <c r="AZX22" s="1024"/>
      <c r="AZY22" s="1024"/>
      <c r="AZZ22" s="1024"/>
      <c r="BAA22" s="1024"/>
      <c r="BAB22" s="1024"/>
      <c r="BAC22" s="1024"/>
      <c r="BAD22" s="1024"/>
      <c r="BAE22" s="1024"/>
      <c r="BAF22" s="1024"/>
      <c r="BAG22" s="1024"/>
      <c r="BAH22" s="1024"/>
      <c r="BAI22" s="1024"/>
      <c r="BAJ22" s="1024"/>
      <c r="BAK22" s="1024"/>
      <c r="BAL22" s="1024"/>
      <c r="BAM22" s="1024"/>
      <c r="BAN22" s="1024"/>
      <c r="BAO22" s="1024"/>
      <c r="BAP22" s="1024"/>
      <c r="BAQ22" s="1024"/>
      <c r="BAR22" s="1024"/>
      <c r="BAS22" s="1024"/>
      <c r="BAT22" s="1024"/>
      <c r="BAU22" s="1024"/>
      <c r="BAV22" s="1024"/>
      <c r="BAW22" s="1024"/>
      <c r="BAX22" s="1024"/>
      <c r="BAY22" s="1024"/>
      <c r="BAZ22" s="1024"/>
      <c r="BBA22" s="1024"/>
      <c r="BBB22" s="1024"/>
      <c r="BBC22" s="1024"/>
      <c r="BBD22" s="1024"/>
      <c r="BBE22" s="1024"/>
      <c r="BBF22" s="1024"/>
      <c r="BBG22" s="1024"/>
      <c r="BBH22" s="1024"/>
      <c r="BBI22" s="1024"/>
      <c r="BBJ22" s="1024"/>
      <c r="BBK22" s="1024"/>
      <c r="BBL22" s="1024"/>
      <c r="BBM22" s="1024"/>
      <c r="BBN22" s="1024"/>
      <c r="BBO22" s="1024"/>
      <c r="BBP22" s="1024"/>
      <c r="BBQ22" s="1024"/>
      <c r="BBR22" s="1024"/>
      <c r="BBS22" s="1024"/>
      <c r="BBT22" s="1024"/>
      <c r="BBU22" s="1024"/>
      <c r="BBV22" s="1024"/>
      <c r="BBW22" s="1024"/>
      <c r="BBX22" s="1024"/>
      <c r="BBY22" s="1024"/>
      <c r="BBZ22" s="1024"/>
      <c r="BCA22" s="1024"/>
      <c r="BCB22" s="1024"/>
      <c r="BCC22" s="1024"/>
      <c r="BCD22" s="1024"/>
      <c r="BCE22" s="1024"/>
      <c r="BCF22" s="1024"/>
      <c r="BCG22" s="1024"/>
      <c r="BCH22" s="1024"/>
      <c r="BCI22" s="1024"/>
      <c r="BCJ22" s="1024"/>
      <c r="BCK22" s="1024"/>
      <c r="BCL22" s="1024"/>
      <c r="BCM22" s="1024"/>
      <c r="BCN22" s="1024"/>
      <c r="BCO22" s="1024"/>
      <c r="BCP22" s="1024"/>
      <c r="BCQ22" s="1024"/>
      <c r="BCR22" s="1024"/>
      <c r="BCS22" s="1024"/>
      <c r="BCT22" s="1024"/>
      <c r="BCU22" s="1024"/>
      <c r="BCV22" s="1024"/>
      <c r="BCW22" s="1024"/>
      <c r="BCX22" s="1024"/>
      <c r="BCY22" s="1024"/>
      <c r="BCZ22" s="1024"/>
      <c r="BDA22" s="1024"/>
      <c r="BDB22" s="1024"/>
      <c r="BDC22" s="1024"/>
      <c r="BDD22" s="1024"/>
      <c r="BDE22" s="1024"/>
      <c r="BDF22" s="1024"/>
      <c r="BDG22" s="1024"/>
      <c r="BDH22" s="1024"/>
      <c r="BDI22" s="1024"/>
      <c r="BDJ22" s="1024"/>
      <c r="BDK22" s="1024"/>
      <c r="BDL22" s="1024"/>
      <c r="BDM22" s="1024"/>
      <c r="BDN22" s="1024"/>
      <c r="BDO22" s="1024"/>
      <c r="BDP22" s="1024"/>
      <c r="BDQ22" s="1024"/>
      <c r="BDR22" s="1024"/>
      <c r="BDS22" s="1024"/>
      <c r="BDT22" s="1024"/>
      <c r="BDU22" s="1024"/>
      <c r="BDV22" s="1024"/>
      <c r="BDW22" s="1024"/>
      <c r="BDX22" s="1024"/>
      <c r="BDY22" s="1024"/>
      <c r="BDZ22" s="1024"/>
      <c r="BEA22" s="1024"/>
      <c r="BEB22" s="1024"/>
      <c r="BEC22" s="1024"/>
      <c r="BED22" s="1024"/>
      <c r="BEE22" s="1024"/>
      <c r="BEF22" s="1024"/>
      <c r="BEG22" s="1024"/>
      <c r="BEH22" s="1024"/>
      <c r="BEI22" s="1024"/>
      <c r="BEJ22" s="1024"/>
      <c r="BEK22" s="1024"/>
      <c r="BEL22" s="1024"/>
      <c r="BEM22" s="1024"/>
      <c r="BEN22" s="1024"/>
      <c r="BEO22" s="1024"/>
      <c r="BEP22" s="1024"/>
      <c r="BEQ22" s="1024"/>
      <c r="BER22" s="1024"/>
      <c r="BES22" s="1024"/>
      <c r="BET22" s="1024"/>
      <c r="BEU22" s="1024"/>
      <c r="BEV22" s="1024"/>
      <c r="BEW22" s="1024"/>
      <c r="BEX22" s="1024"/>
      <c r="BEY22" s="1024"/>
      <c r="BEZ22" s="1024"/>
      <c r="BFA22" s="1024"/>
      <c r="BFB22" s="1024"/>
      <c r="BFC22" s="1024"/>
      <c r="BFD22" s="1024"/>
      <c r="BFE22" s="1024"/>
      <c r="BFF22" s="1024"/>
      <c r="BFG22" s="1024"/>
      <c r="BFH22" s="1024"/>
      <c r="BFI22" s="1024"/>
      <c r="BFJ22" s="1024"/>
      <c r="BFK22" s="1024"/>
      <c r="BFL22" s="1024"/>
      <c r="BFM22" s="1024"/>
      <c r="BFN22" s="1024"/>
      <c r="BFO22" s="1024"/>
      <c r="BFP22" s="1024"/>
      <c r="BFQ22" s="1024"/>
      <c r="BFR22" s="1024"/>
      <c r="BFS22" s="1024"/>
      <c r="BFT22" s="1024"/>
      <c r="BFU22" s="1024"/>
      <c r="BFV22" s="1024"/>
      <c r="BFW22" s="1024"/>
      <c r="BFX22" s="1024"/>
      <c r="BFY22" s="1024"/>
      <c r="BFZ22" s="1024"/>
      <c r="BGA22" s="1024"/>
      <c r="BGB22" s="1024"/>
      <c r="BGC22" s="1024"/>
      <c r="BGD22" s="1024"/>
      <c r="BGE22" s="1024"/>
      <c r="BGF22" s="1024"/>
      <c r="BGG22" s="1024"/>
      <c r="BGH22" s="1024"/>
      <c r="BGI22" s="1024"/>
      <c r="BGJ22" s="1024"/>
      <c r="BGK22" s="1024"/>
      <c r="BGL22" s="1024"/>
      <c r="BGM22" s="1024"/>
      <c r="BGN22" s="1024"/>
      <c r="BGO22" s="1024"/>
      <c r="BGP22" s="1024"/>
      <c r="BGQ22" s="1024"/>
      <c r="BGR22" s="1024"/>
      <c r="BGS22" s="1024"/>
      <c r="BGT22" s="1024"/>
      <c r="BGU22" s="1024"/>
      <c r="BGV22" s="1024"/>
      <c r="BGW22" s="1024"/>
      <c r="BGX22" s="1024"/>
      <c r="BGY22" s="1024"/>
      <c r="BGZ22" s="1024"/>
      <c r="BHA22" s="1024"/>
      <c r="BHB22" s="1024"/>
      <c r="BHC22" s="1024"/>
      <c r="BHD22" s="1024"/>
      <c r="BHE22" s="1024"/>
      <c r="BHF22" s="1024"/>
      <c r="BHG22" s="1024"/>
      <c r="BHH22" s="1024"/>
      <c r="BHI22" s="1024"/>
      <c r="BHJ22" s="1024"/>
      <c r="BHK22" s="1024"/>
      <c r="BHL22" s="1024"/>
      <c r="BHM22" s="1024"/>
      <c r="BHN22" s="1024"/>
      <c r="BHO22" s="1024"/>
      <c r="BHP22" s="1024"/>
      <c r="BHQ22" s="1024"/>
      <c r="BHR22" s="1024"/>
      <c r="BHS22" s="1024"/>
      <c r="BHT22" s="1024"/>
      <c r="BHU22" s="1024"/>
      <c r="BHV22" s="1024"/>
      <c r="BHW22" s="1024"/>
      <c r="BHX22" s="1024"/>
      <c r="BHY22" s="1024"/>
      <c r="BHZ22" s="1024"/>
      <c r="BIA22" s="1024"/>
      <c r="BIB22" s="1024"/>
      <c r="BIC22" s="1024"/>
      <c r="BID22" s="1024"/>
      <c r="BIE22" s="1024"/>
      <c r="BIF22" s="1024"/>
      <c r="BIG22" s="1024"/>
      <c r="BIH22" s="1024"/>
      <c r="BII22" s="1024"/>
      <c r="BIJ22" s="1024"/>
      <c r="BIK22" s="1024"/>
      <c r="BIL22" s="1024"/>
      <c r="BIM22" s="1024"/>
      <c r="BIN22" s="1024"/>
      <c r="BIO22" s="1024"/>
      <c r="BIP22" s="1024"/>
      <c r="BIQ22" s="1024"/>
      <c r="BIR22" s="1024"/>
      <c r="BIS22" s="1024"/>
      <c r="BIT22" s="1024"/>
      <c r="BIU22" s="1024"/>
      <c r="BIV22" s="1024"/>
      <c r="BIW22" s="1024"/>
      <c r="BIX22" s="1024"/>
      <c r="BIY22" s="1024"/>
      <c r="BIZ22" s="1024"/>
      <c r="BJA22" s="1024"/>
      <c r="BJB22" s="1024"/>
      <c r="BJC22" s="1024"/>
      <c r="BJD22" s="1024"/>
      <c r="BJE22" s="1024"/>
      <c r="BJF22" s="1024"/>
      <c r="BJG22" s="1024"/>
      <c r="BJH22" s="1024"/>
      <c r="BJI22" s="1024"/>
      <c r="BJJ22" s="1024"/>
      <c r="BJK22" s="1024"/>
      <c r="BJL22" s="1024"/>
      <c r="BJM22" s="1024"/>
      <c r="BJN22" s="1024"/>
      <c r="BJO22" s="1024"/>
      <c r="BJP22" s="1024"/>
      <c r="BJQ22" s="1024"/>
      <c r="BJR22" s="1024"/>
      <c r="BJS22" s="1024"/>
      <c r="BJT22" s="1024"/>
      <c r="BJU22" s="1024"/>
      <c r="BJV22" s="1024"/>
      <c r="BJW22" s="1024"/>
      <c r="BJX22" s="1024"/>
      <c r="BJY22" s="1024"/>
      <c r="BJZ22" s="1024"/>
      <c r="BKA22" s="1024"/>
      <c r="BKB22" s="1024"/>
      <c r="BKC22" s="1024"/>
      <c r="BKD22" s="1024"/>
      <c r="BKE22" s="1024"/>
      <c r="BKF22" s="1024"/>
      <c r="BKG22" s="1024"/>
      <c r="BKH22" s="1024"/>
      <c r="BKI22" s="1024"/>
      <c r="BKJ22" s="1024"/>
      <c r="BKK22" s="1024"/>
      <c r="BKL22" s="1024"/>
      <c r="BKM22" s="1024"/>
      <c r="BKN22" s="1024"/>
      <c r="BKO22" s="1024"/>
      <c r="BKP22" s="1024"/>
      <c r="BKQ22" s="1024"/>
      <c r="BKR22" s="1024"/>
      <c r="BKS22" s="1024"/>
      <c r="BKT22" s="1024"/>
      <c r="BKU22" s="1024"/>
      <c r="BKV22" s="1024"/>
      <c r="BKW22" s="1024"/>
      <c r="BKX22" s="1024"/>
      <c r="BKY22" s="1024"/>
      <c r="BKZ22" s="1024"/>
      <c r="BLA22" s="1024"/>
      <c r="BLB22" s="1024"/>
      <c r="BLC22" s="1024"/>
      <c r="BLD22" s="1024"/>
      <c r="BLE22" s="1024"/>
      <c r="BLF22" s="1024"/>
      <c r="BLG22" s="1024"/>
      <c r="BLH22" s="1024"/>
      <c r="BLI22" s="1024"/>
      <c r="BLJ22" s="1024"/>
      <c r="BLK22" s="1024"/>
      <c r="BLL22" s="1024"/>
      <c r="BLM22" s="1024"/>
      <c r="BLN22" s="1024"/>
      <c r="BLO22" s="1024"/>
      <c r="BLP22" s="1024"/>
      <c r="BLQ22" s="1024"/>
      <c r="BLR22" s="1024"/>
      <c r="BLS22" s="1024"/>
      <c r="BLT22" s="1024"/>
      <c r="BLU22" s="1024"/>
      <c r="BLV22" s="1024"/>
      <c r="BLW22" s="1024"/>
      <c r="BLX22" s="1024"/>
      <c r="BLY22" s="1024"/>
      <c r="BLZ22" s="1024"/>
      <c r="BMA22" s="1024"/>
      <c r="BMB22" s="1024"/>
      <c r="BMC22" s="1024"/>
      <c r="BMD22" s="1024"/>
      <c r="BME22" s="1024"/>
      <c r="BMF22" s="1024"/>
      <c r="BMG22" s="1024"/>
      <c r="BMH22" s="1024"/>
      <c r="BMI22" s="1024"/>
      <c r="BMJ22" s="1024"/>
      <c r="BMK22" s="1024"/>
      <c r="BML22" s="1024"/>
      <c r="BMM22" s="1024"/>
      <c r="BMN22" s="1024"/>
      <c r="BMO22" s="1024"/>
      <c r="BMP22" s="1024"/>
      <c r="BMQ22" s="1024"/>
      <c r="BMR22" s="1024"/>
      <c r="BMS22" s="1024"/>
      <c r="BMT22" s="1024"/>
      <c r="BMU22" s="1024"/>
      <c r="BMV22" s="1024"/>
      <c r="BMW22" s="1024"/>
      <c r="BMX22" s="1024"/>
      <c r="BMY22" s="1024"/>
      <c r="BMZ22" s="1024"/>
      <c r="BNA22" s="1024"/>
      <c r="BNB22" s="1024"/>
      <c r="BNC22" s="1024"/>
      <c r="BND22" s="1024"/>
      <c r="BNE22" s="1024"/>
      <c r="BNF22" s="1024"/>
      <c r="BNG22" s="1024"/>
      <c r="BNH22" s="1024"/>
      <c r="BNI22" s="1024"/>
      <c r="BNJ22" s="1024"/>
      <c r="BNK22" s="1024"/>
      <c r="BNL22" s="1024"/>
      <c r="BNM22" s="1024"/>
      <c r="BNN22" s="1024"/>
      <c r="BNO22" s="1024"/>
      <c r="BNP22" s="1024"/>
      <c r="BNQ22" s="1024"/>
      <c r="BNR22" s="1024"/>
      <c r="BNS22" s="1024"/>
      <c r="BNT22" s="1024"/>
      <c r="BNU22" s="1024"/>
      <c r="BNV22" s="1024"/>
      <c r="BNW22" s="1024"/>
      <c r="BNX22" s="1024"/>
      <c r="BNY22" s="1024"/>
      <c r="BNZ22" s="1024"/>
      <c r="BOA22" s="1024"/>
      <c r="BOB22" s="1024"/>
      <c r="BOC22" s="1024"/>
      <c r="BOD22" s="1024"/>
      <c r="BOE22" s="1024"/>
      <c r="BOF22" s="1024"/>
      <c r="BOG22" s="1024"/>
      <c r="BOH22" s="1024"/>
      <c r="BOI22" s="1024"/>
      <c r="BOJ22" s="1024"/>
      <c r="BOK22" s="1024"/>
      <c r="BOL22" s="1024"/>
      <c r="BOM22" s="1024"/>
      <c r="BON22" s="1024"/>
      <c r="BOO22" s="1024"/>
      <c r="BOP22" s="1024"/>
      <c r="BOQ22" s="1024"/>
      <c r="BOR22" s="1024"/>
      <c r="BOS22" s="1024"/>
      <c r="BOT22" s="1024"/>
      <c r="BOU22" s="1024"/>
      <c r="BOV22" s="1024"/>
      <c r="BOW22" s="1024"/>
      <c r="BOX22" s="1024"/>
      <c r="BOY22" s="1024"/>
      <c r="BOZ22" s="1024"/>
      <c r="BPA22" s="1024"/>
      <c r="BPB22" s="1024"/>
      <c r="BPC22" s="1024"/>
      <c r="BPD22" s="1024"/>
      <c r="BPE22" s="1024"/>
      <c r="BPF22" s="1024"/>
      <c r="BPG22" s="1024"/>
      <c r="BPH22" s="1024"/>
      <c r="BPI22" s="1024"/>
      <c r="BPJ22" s="1024"/>
      <c r="BPK22" s="1024"/>
      <c r="BPL22" s="1024"/>
      <c r="BPM22" s="1024"/>
      <c r="BPN22" s="1024"/>
      <c r="BPO22" s="1024"/>
      <c r="BPP22" s="1024"/>
      <c r="BPQ22" s="1024"/>
      <c r="BPR22" s="1024"/>
      <c r="BPS22" s="1024"/>
      <c r="BPT22" s="1024"/>
      <c r="BPU22" s="1024"/>
      <c r="BPV22" s="1024"/>
      <c r="BPW22" s="1024"/>
      <c r="BPX22" s="1024"/>
      <c r="BPY22" s="1024"/>
      <c r="BPZ22" s="1024"/>
      <c r="BQA22" s="1024"/>
      <c r="BQB22" s="1024"/>
      <c r="BQC22" s="1024"/>
      <c r="BQD22" s="1024"/>
      <c r="BQE22" s="1024"/>
      <c r="BQF22" s="1024"/>
      <c r="BQG22" s="1024"/>
      <c r="BQH22" s="1024"/>
      <c r="BQI22" s="1024"/>
      <c r="BQJ22" s="1024"/>
      <c r="BQK22" s="1024"/>
      <c r="BQL22" s="1024"/>
      <c r="BQM22" s="1024"/>
      <c r="BQN22" s="1024"/>
      <c r="BQO22" s="1024"/>
      <c r="BQP22" s="1024"/>
      <c r="BQQ22" s="1024"/>
      <c r="BQR22" s="1024"/>
      <c r="BQS22" s="1024"/>
      <c r="BQT22" s="1024"/>
      <c r="BQU22" s="1024"/>
      <c r="BQV22" s="1024"/>
      <c r="BQW22" s="1024"/>
      <c r="BQX22" s="1024"/>
      <c r="BQY22" s="1024"/>
      <c r="BQZ22" s="1024"/>
      <c r="BRA22" s="1024"/>
      <c r="BRB22" s="1024"/>
      <c r="BRC22" s="1024"/>
      <c r="BRD22" s="1024"/>
      <c r="BRE22" s="1024"/>
      <c r="BRF22" s="1024"/>
      <c r="BRG22" s="1024"/>
      <c r="BRH22" s="1024"/>
      <c r="BRI22" s="1024"/>
      <c r="BRJ22" s="1024"/>
      <c r="BRK22" s="1024"/>
      <c r="BRL22" s="1024"/>
      <c r="BRM22" s="1024"/>
      <c r="BRN22" s="1024"/>
      <c r="BRO22" s="1024"/>
      <c r="BRP22" s="1024"/>
      <c r="BRQ22" s="1024"/>
      <c r="BRR22" s="1024"/>
      <c r="BRS22" s="1024"/>
      <c r="BRT22" s="1024"/>
      <c r="BRU22" s="1024"/>
      <c r="BRV22" s="1024"/>
      <c r="BRW22" s="1024"/>
      <c r="BRX22" s="1024"/>
      <c r="BRY22" s="1024"/>
      <c r="BRZ22" s="1024"/>
      <c r="BSA22" s="1024"/>
      <c r="BSB22" s="1024"/>
      <c r="BSC22" s="1024"/>
      <c r="BSD22" s="1024"/>
      <c r="BSE22" s="1024"/>
      <c r="BSF22" s="1024"/>
      <c r="BSG22" s="1024"/>
      <c r="BSH22" s="1024"/>
      <c r="BSI22" s="1024"/>
      <c r="BSJ22" s="1024"/>
      <c r="BSK22" s="1024"/>
      <c r="BSL22" s="1024"/>
      <c r="BSM22" s="1024"/>
      <c r="BSN22" s="1024"/>
      <c r="BSO22" s="1024"/>
      <c r="BSP22" s="1024"/>
      <c r="BSQ22" s="1024"/>
      <c r="BSR22" s="1024"/>
      <c r="BSS22" s="1024"/>
      <c r="BST22" s="1024"/>
      <c r="BSU22" s="1024"/>
      <c r="BSV22" s="1024"/>
      <c r="BSW22" s="1024"/>
      <c r="BSX22" s="1024"/>
      <c r="BSY22" s="1024"/>
      <c r="BSZ22" s="1024"/>
      <c r="BTA22" s="1024"/>
      <c r="BTB22" s="1024"/>
      <c r="BTC22" s="1024"/>
      <c r="BTD22" s="1024"/>
      <c r="BTE22" s="1024"/>
      <c r="BTF22" s="1024"/>
      <c r="BTG22" s="1024"/>
      <c r="BTH22" s="1024"/>
      <c r="BTI22" s="1024"/>
      <c r="BTJ22" s="1024"/>
      <c r="BTK22" s="1024"/>
      <c r="BTL22" s="1024"/>
      <c r="BTM22" s="1024"/>
      <c r="BTN22" s="1024"/>
      <c r="BTO22" s="1024"/>
      <c r="BTP22" s="1024"/>
      <c r="BTQ22" s="1024"/>
      <c r="BTR22" s="1024"/>
      <c r="BTS22" s="1024"/>
      <c r="BTT22" s="1024"/>
      <c r="BTU22" s="1024"/>
      <c r="BTV22" s="1024"/>
      <c r="BTW22" s="1024"/>
      <c r="BTX22" s="1024"/>
      <c r="BTY22" s="1024"/>
      <c r="BTZ22" s="1024"/>
      <c r="BUA22" s="1024"/>
      <c r="BUB22" s="1024"/>
      <c r="BUC22" s="1024"/>
      <c r="BUD22" s="1024"/>
      <c r="BUE22" s="1024"/>
      <c r="BUF22" s="1024"/>
      <c r="BUG22" s="1024"/>
      <c r="BUH22" s="1024"/>
      <c r="BUI22" s="1024"/>
      <c r="BUJ22" s="1024"/>
      <c r="BUK22" s="1024"/>
      <c r="BUL22" s="1024"/>
      <c r="BUM22" s="1024"/>
      <c r="BUN22" s="1024"/>
      <c r="BUO22" s="1024"/>
      <c r="BUP22" s="1024"/>
      <c r="BUQ22" s="1024"/>
      <c r="BUR22" s="1024"/>
      <c r="BUS22" s="1024"/>
      <c r="BUT22" s="1024"/>
      <c r="BUU22" s="1024"/>
      <c r="BUV22" s="1024"/>
      <c r="BUW22" s="1024"/>
      <c r="BUX22" s="1024"/>
      <c r="BUY22" s="1024"/>
      <c r="BUZ22" s="1024"/>
      <c r="BVA22" s="1024"/>
      <c r="BVB22" s="1024"/>
      <c r="BVC22" s="1024"/>
      <c r="BVD22" s="1024"/>
      <c r="BVE22" s="1024"/>
      <c r="BVF22" s="1024"/>
      <c r="BVG22" s="1024"/>
      <c r="BVH22" s="1024"/>
      <c r="BVI22" s="1024"/>
      <c r="BVJ22" s="1024"/>
      <c r="BVK22" s="1024"/>
      <c r="BVL22" s="1024"/>
      <c r="BVM22" s="1024"/>
      <c r="BVN22" s="1024"/>
      <c r="BVO22" s="1024"/>
      <c r="BVP22" s="1024"/>
      <c r="BVQ22" s="1024"/>
      <c r="BVR22" s="1024"/>
      <c r="BVS22" s="1024"/>
      <c r="BVT22" s="1024"/>
      <c r="BVU22" s="1024"/>
      <c r="BVV22" s="1024"/>
      <c r="BVW22" s="1024"/>
      <c r="BVX22" s="1024"/>
      <c r="BVY22" s="1024"/>
      <c r="BVZ22" s="1024"/>
      <c r="BWA22" s="1024"/>
      <c r="BWB22" s="1024"/>
      <c r="BWC22" s="1024"/>
      <c r="BWD22" s="1024"/>
      <c r="BWE22" s="1024"/>
      <c r="BWF22" s="1024"/>
      <c r="BWG22" s="1024"/>
      <c r="BWH22" s="1024"/>
      <c r="BWI22" s="1024"/>
      <c r="BWJ22" s="1024"/>
      <c r="BWK22" s="1024"/>
      <c r="BWL22" s="1024"/>
      <c r="BWM22" s="1024"/>
      <c r="BWN22" s="1024"/>
      <c r="BWO22" s="1024"/>
      <c r="BWP22" s="1024"/>
      <c r="BWQ22" s="1024"/>
      <c r="BWR22" s="1024"/>
      <c r="BWS22" s="1024"/>
      <c r="BWT22" s="1024"/>
      <c r="BWU22" s="1024"/>
      <c r="BWV22" s="1024"/>
      <c r="BWW22" s="1024"/>
      <c r="BWX22" s="1024"/>
      <c r="BWY22" s="1024"/>
      <c r="BWZ22" s="1024"/>
      <c r="BXA22" s="1024"/>
      <c r="BXB22" s="1024"/>
      <c r="BXC22" s="1024"/>
      <c r="BXD22" s="1024"/>
      <c r="BXE22" s="1024"/>
      <c r="BXF22" s="1024"/>
      <c r="BXG22" s="1024"/>
      <c r="BXH22" s="1024"/>
      <c r="BXI22" s="1024"/>
      <c r="BXJ22" s="1024"/>
      <c r="BXK22" s="1024"/>
      <c r="BXL22" s="1024"/>
      <c r="BXM22" s="1024"/>
      <c r="BXN22" s="1024"/>
      <c r="BXO22" s="1024"/>
      <c r="BXP22" s="1024"/>
      <c r="BXQ22" s="1024"/>
      <c r="BXR22" s="1024"/>
      <c r="BXS22" s="1024"/>
      <c r="BXT22" s="1024"/>
      <c r="BXU22" s="1024"/>
      <c r="BXV22" s="1024"/>
      <c r="BXW22" s="1024"/>
      <c r="BXX22" s="1024"/>
      <c r="BXY22" s="1024"/>
      <c r="BXZ22" s="1024"/>
      <c r="BYA22" s="1024"/>
      <c r="BYB22" s="1024"/>
      <c r="BYC22" s="1024"/>
      <c r="BYD22" s="1024"/>
      <c r="BYE22" s="1024"/>
      <c r="BYF22" s="1024"/>
      <c r="BYG22" s="1024"/>
      <c r="BYH22" s="1024"/>
      <c r="BYI22" s="1024"/>
      <c r="BYJ22" s="1024"/>
      <c r="BYK22" s="1024"/>
      <c r="BYL22" s="1024"/>
      <c r="BYM22" s="1024"/>
      <c r="BYN22" s="1024"/>
      <c r="BYO22" s="1024"/>
      <c r="BYP22" s="1024"/>
      <c r="BYQ22" s="1024"/>
      <c r="BYR22" s="1024"/>
      <c r="BYS22" s="1024"/>
      <c r="BYT22" s="1024"/>
      <c r="BYU22" s="1024"/>
      <c r="BYV22" s="1024"/>
      <c r="BYW22" s="1024"/>
      <c r="BYX22" s="1024"/>
      <c r="BYY22" s="1024"/>
      <c r="BYZ22" s="1024"/>
      <c r="BZA22" s="1024"/>
      <c r="BZB22" s="1024"/>
      <c r="BZC22" s="1024"/>
      <c r="BZD22" s="1024"/>
      <c r="BZE22" s="1024"/>
      <c r="BZF22" s="1024"/>
      <c r="BZG22" s="1024"/>
      <c r="BZH22" s="1024"/>
      <c r="BZI22" s="1024"/>
      <c r="BZJ22" s="1024"/>
      <c r="BZK22" s="1024"/>
      <c r="BZL22" s="1024"/>
      <c r="BZM22" s="1024"/>
      <c r="BZN22" s="1024"/>
      <c r="BZO22" s="1024"/>
      <c r="BZP22" s="1024"/>
      <c r="BZQ22" s="1024"/>
      <c r="BZR22" s="1024"/>
      <c r="BZS22" s="1024"/>
      <c r="BZT22" s="1024"/>
      <c r="BZU22" s="1024"/>
      <c r="BZV22" s="1024"/>
      <c r="BZW22" s="1024"/>
      <c r="BZX22" s="1024"/>
      <c r="BZY22" s="1024"/>
      <c r="BZZ22" s="1024"/>
      <c r="CAA22" s="1024"/>
      <c r="CAB22" s="1024"/>
      <c r="CAC22" s="1024"/>
      <c r="CAD22" s="1024"/>
      <c r="CAE22" s="1024"/>
      <c r="CAF22" s="1024"/>
      <c r="CAG22" s="1024"/>
      <c r="CAH22" s="1024"/>
      <c r="CAI22" s="1024"/>
      <c r="CAJ22" s="1024"/>
      <c r="CAK22" s="1024"/>
      <c r="CAL22" s="1024"/>
      <c r="CAM22" s="1024"/>
      <c r="CAN22" s="1024"/>
      <c r="CAO22" s="1024"/>
      <c r="CAP22" s="1024"/>
      <c r="CAQ22" s="1024"/>
      <c r="CAR22" s="1024"/>
      <c r="CAS22" s="1024"/>
      <c r="CAT22" s="1024"/>
      <c r="CAU22" s="1024"/>
      <c r="CAV22" s="1024"/>
      <c r="CAW22" s="1024"/>
      <c r="CAX22" s="1024"/>
      <c r="CAY22" s="1024"/>
      <c r="CAZ22" s="1024"/>
      <c r="CBA22" s="1024"/>
      <c r="CBB22" s="1024"/>
      <c r="CBC22" s="1024"/>
      <c r="CBD22" s="1024"/>
      <c r="CBE22" s="1024"/>
      <c r="CBF22" s="1024"/>
      <c r="CBG22" s="1024"/>
      <c r="CBH22" s="1024"/>
      <c r="CBI22" s="1024"/>
      <c r="CBJ22" s="1024"/>
      <c r="CBK22" s="1024"/>
      <c r="CBL22" s="1024"/>
      <c r="CBM22" s="1024"/>
      <c r="CBN22" s="1024"/>
      <c r="CBO22" s="1024"/>
      <c r="CBP22" s="1024"/>
      <c r="CBQ22" s="1024"/>
      <c r="CBR22" s="1024"/>
      <c r="CBS22" s="1024"/>
      <c r="CBT22" s="1024"/>
      <c r="CBU22" s="1024"/>
      <c r="CBV22" s="1024"/>
      <c r="CBW22" s="1024"/>
      <c r="CBX22" s="1024"/>
      <c r="CBY22" s="1024"/>
      <c r="CBZ22" s="1024"/>
      <c r="CCA22" s="1024"/>
      <c r="CCB22" s="1024"/>
      <c r="CCC22" s="1024"/>
      <c r="CCD22" s="1024"/>
      <c r="CCE22" s="1024"/>
      <c r="CCF22" s="1024"/>
      <c r="CCG22" s="1024"/>
      <c r="CCH22" s="1024"/>
      <c r="CCI22" s="1024"/>
      <c r="CCJ22" s="1024"/>
      <c r="CCK22" s="1024"/>
      <c r="CCL22" s="1024"/>
      <c r="CCM22" s="1024"/>
      <c r="CCN22" s="1024"/>
      <c r="CCO22" s="1024"/>
      <c r="CCP22" s="1024"/>
      <c r="CCQ22" s="1024"/>
      <c r="CCR22" s="1024"/>
      <c r="CCS22" s="1024"/>
      <c r="CCT22" s="1024"/>
      <c r="CCU22" s="1024"/>
      <c r="CCV22" s="1024"/>
      <c r="CCW22" s="1024"/>
      <c r="CCX22" s="1024"/>
      <c r="CCY22" s="1024"/>
      <c r="CCZ22" s="1024"/>
      <c r="CDA22" s="1024"/>
      <c r="CDB22" s="1024"/>
      <c r="CDC22" s="1024"/>
      <c r="CDD22" s="1024"/>
      <c r="CDE22" s="1024"/>
      <c r="CDF22" s="1024"/>
      <c r="CDG22" s="1024"/>
      <c r="CDH22" s="1024"/>
      <c r="CDI22" s="1024"/>
      <c r="CDJ22" s="1024"/>
      <c r="CDK22" s="1024"/>
      <c r="CDL22" s="1024"/>
      <c r="CDM22" s="1024"/>
      <c r="CDN22" s="1024"/>
      <c r="CDO22" s="1024"/>
      <c r="CDP22" s="1024"/>
      <c r="CDQ22" s="1024"/>
      <c r="CDR22" s="1024"/>
      <c r="CDS22" s="1024"/>
      <c r="CDT22" s="1024"/>
      <c r="CDU22" s="1024"/>
      <c r="CDV22" s="1024"/>
      <c r="CDW22" s="1024"/>
      <c r="CDX22" s="1024"/>
      <c r="CDY22" s="1024"/>
      <c r="CDZ22" s="1024"/>
      <c r="CEA22" s="1024"/>
      <c r="CEB22" s="1024"/>
      <c r="CEC22" s="1024"/>
      <c r="CED22" s="1024"/>
      <c r="CEE22" s="1024"/>
      <c r="CEF22" s="1024"/>
      <c r="CEG22" s="1024"/>
      <c r="CEH22" s="1024"/>
      <c r="CEI22" s="1024"/>
      <c r="CEJ22" s="1024"/>
      <c r="CEK22" s="1024"/>
      <c r="CEL22" s="1024"/>
      <c r="CEM22" s="1024"/>
      <c r="CEN22" s="1024"/>
      <c r="CEO22" s="1024"/>
      <c r="CEP22" s="1024"/>
      <c r="CEQ22" s="1024"/>
      <c r="CER22" s="1024"/>
      <c r="CES22" s="1024"/>
      <c r="CET22" s="1024"/>
      <c r="CEU22" s="1024"/>
      <c r="CEV22" s="1024"/>
      <c r="CEW22" s="1024"/>
      <c r="CEX22" s="1024"/>
      <c r="CEY22" s="1024"/>
      <c r="CEZ22" s="1024"/>
      <c r="CFA22" s="1024"/>
      <c r="CFB22" s="1024"/>
      <c r="CFC22" s="1024"/>
      <c r="CFD22" s="1024"/>
      <c r="CFE22" s="1024"/>
      <c r="CFF22" s="1024"/>
      <c r="CFG22" s="1024"/>
      <c r="CFH22" s="1024"/>
      <c r="CFI22" s="1024"/>
      <c r="CFJ22" s="1024"/>
      <c r="CFK22" s="1024"/>
      <c r="CFL22" s="1024"/>
      <c r="CFM22" s="1024"/>
      <c r="CFN22" s="1024"/>
      <c r="CFO22" s="1024"/>
      <c r="CFP22" s="1024"/>
      <c r="CFQ22" s="1024"/>
      <c r="CFR22" s="1024"/>
      <c r="CFS22" s="1024"/>
      <c r="CFT22" s="1024"/>
      <c r="CFU22" s="1024"/>
      <c r="CFV22" s="1024"/>
      <c r="CFW22" s="1024"/>
      <c r="CFX22" s="1024"/>
      <c r="CFY22" s="1024"/>
      <c r="CFZ22" s="1024"/>
      <c r="CGA22" s="1024"/>
      <c r="CGB22" s="1024"/>
      <c r="CGC22" s="1024"/>
      <c r="CGD22" s="1024"/>
      <c r="CGE22" s="1024"/>
      <c r="CGF22" s="1024"/>
      <c r="CGG22" s="1024"/>
      <c r="CGH22" s="1024"/>
      <c r="CGI22" s="1024"/>
      <c r="CGJ22" s="1024"/>
      <c r="CGK22" s="1024"/>
      <c r="CGL22" s="1024"/>
      <c r="CGM22" s="1024"/>
      <c r="CGN22" s="1024"/>
      <c r="CGO22" s="1024"/>
      <c r="CGP22" s="1024"/>
      <c r="CGQ22" s="1024"/>
      <c r="CGR22" s="1024"/>
      <c r="CGS22" s="1024"/>
      <c r="CGT22" s="1024"/>
      <c r="CGU22" s="1024"/>
      <c r="CGV22" s="1024"/>
      <c r="CGW22" s="1024"/>
      <c r="CGX22" s="1024"/>
      <c r="CGY22" s="1024"/>
      <c r="CGZ22" s="1024"/>
      <c r="CHA22" s="1024"/>
      <c r="CHB22" s="1024"/>
      <c r="CHC22" s="1024"/>
      <c r="CHD22" s="1024"/>
      <c r="CHE22" s="1024"/>
      <c r="CHF22" s="1024"/>
      <c r="CHG22" s="1024"/>
      <c r="CHH22" s="1024"/>
      <c r="CHI22" s="1024"/>
      <c r="CHJ22" s="1024"/>
      <c r="CHK22" s="1024"/>
      <c r="CHL22" s="1024"/>
      <c r="CHM22" s="1024"/>
      <c r="CHN22" s="1024"/>
      <c r="CHO22" s="1024"/>
      <c r="CHP22" s="1024"/>
      <c r="CHQ22" s="1024"/>
      <c r="CHR22" s="1024"/>
      <c r="CHS22" s="1024"/>
      <c r="CHT22" s="1024"/>
      <c r="CHU22" s="1024"/>
      <c r="CHV22" s="1024"/>
      <c r="CHW22" s="1024"/>
      <c r="CHX22" s="1024"/>
      <c r="CHY22" s="1024"/>
      <c r="CHZ22" s="1024"/>
      <c r="CIA22" s="1024"/>
      <c r="CIB22" s="1024"/>
      <c r="CIC22" s="1024"/>
      <c r="CID22" s="1024"/>
      <c r="CIE22" s="1024"/>
      <c r="CIF22" s="1024"/>
      <c r="CIG22" s="1024"/>
      <c r="CIH22" s="1024"/>
      <c r="CII22" s="1024"/>
      <c r="CIJ22" s="1024"/>
      <c r="CIK22" s="1024"/>
      <c r="CIL22" s="1024"/>
      <c r="CIM22" s="1024"/>
      <c r="CIN22" s="1024"/>
      <c r="CIO22" s="1024"/>
      <c r="CIP22" s="1024"/>
      <c r="CIQ22" s="1024"/>
      <c r="CIR22" s="1024"/>
      <c r="CIS22" s="1024"/>
      <c r="CIT22" s="1024"/>
      <c r="CIU22" s="1024"/>
      <c r="CIV22" s="1024"/>
      <c r="CIW22" s="1024"/>
      <c r="CIX22" s="1024"/>
      <c r="CIY22" s="1024"/>
      <c r="CIZ22" s="1024"/>
      <c r="CJA22" s="1024"/>
      <c r="CJB22" s="1024"/>
      <c r="CJC22" s="1024"/>
      <c r="CJD22" s="1024"/>
      <c r="CJE22" s="1024"/>
      <c r="CJF22" s="1024"/>
      <c r="CJG22" s="1024"/>
      <c r="CJH22" s="1024"/>
      <c r="CJI22" s="1024"/>
      <c r="CJJ22" s="1024"/>
      <c r="CJK22" s="1024"/>
      <c r="CJL22" s="1024"/>
      <c r="CJM22" s="1024"/>
      <c r="CJN22" s="1024"/>
      <c r="CJO22" s="1024"/>
      <c r="CJP22" s="1024"/>
      <c r="CJQ22" s="1024"/>
      <c r="CJR22" s="1024"/>
      <c r="CJS22" s="1024"/>
      <c r="CJT22" s="1024"/>
      <c r="CJU22" s="1024"/>
      <c r="CJV22" s="1024"/>
      <c r="CJW22" s="1024"/>
      <c r="CJX22" s="1024"/>
      <c r="CJY22" s="1024"/>
      <c r="CJZ22" s="1024"/>
      <c r="CKA22" s="1024"/>
      <c r="CKB22" s="1024"/>
      <c r="CKC22" s="1024"/>
      <c r="CKD22" s="1024"/>
      <c r="CKE22" s="1024"/>
      <c r="CKF22" s="1024"/>
      <c r="CKG22" s="1024"/>
      <c r="CKH22" s="1024"/>
      <c r="CKI22" s="1024"/>
      <c r="CKJ22" s="1024"/>
      <c r="CKK22" s="1024"/>
      <c r="CKL22" s="1024"/>
      <c r="CKM22" s="1024"/>
      <c r="CKN22" s="1024"/>
      <c r="CKO22" s="1024"/>
      <c r="CKP22" s="1024"/>
      <c r="CKQ22" s="1024"/>
      <c r="CKR22" s="1024"/>
      <c r="CKS22" s="1024"/>
      <c r="CKT22" s="1024"/>
      <c r="CKU22" s="1024"/>
      <c r="CKV22" s="1024"/>
      <c r="CKW22" s="1024"/>
      <c r="CKX22" s="1024"/>
      <c r="CKY22" s="1024"/>
      <c r="CKZ22" s="1024"/>
      <c r="CLA22" s="1024"/>
      <c r="CLB22" s="1024"/>
      <c r="CLC22" s="1024"/>
      <c r="CLD22" s="1024"/>
      <c r="CLE22" s="1024"/>
      <c r="CLF22" s="1024"/>
      <c r="CLG22" s="1024"/>
      <c r="CLH22" s="1024"/>
      <c r="CLI22" s="1024"/>
      <c r="CLJ22" s="1024"/>
      <c r="CLK22" s="1024"/>
      <c r="CLL22" s="1024"/>
      <c r="CLM22" s="1024"/>
      <c r="CLN22" s="1024"/>
      <c r="CLO22" s="1024"/>
      <c r="CLP22" s="1024"/>
      <c r="CLQ22" s="1024"/>
      <c r="CLR22" s="1024"/>
      <c r="CLS22" s="1024"/>
      <c r="CLT22" s="1024"/>
      <c r="CLU22" s="1024"/>
      <c r="CLV22" s="1024"/>
      <c r="CLW22" s="1024"/>
      <c r="CLX22" s="1024"/>
      <c r="CLY22" s="1024"/>
      <c r="CLZ22" s="1024"/>
      <c r="CMA22" s="1024"/>
      <c r="CMB22" s="1024"/>
      <c r="CMC22" s="1024"/>
      <c r="CMD22" s="1024"/>
      <c r="CME22" s="1024"/>
      <c r="CMF22" s="1024"/>
      <c r="CMG22" s="1024"/>
      <c r="CMH22" s="1024"/>
      <c r="CMI22" s="1024"/>
      <c r="CMJ22" s="1024"/>
      <c r="CMK22" s="1024"/>
      <c r="CML22" s="1024"/>
      <c r="CMM22" s="1024"/>
      <c r="CMN22" s="1024"/>
      <c r="CMO22" s="1024"/>
      <c r="CMP22" s="1024"/>
      <c r="CMQ22" s="1024"/>
      <c r="CMR22" s="1024"/>
      <c r="CMS22" s="1024"/>
      <c r="CMT22" s="1024"/>
      <c r="CMU22" s="1024"/>
      <c r="CMV22" s="1024"/>
      <c r="CMW22" s="1024"/>
      <c r="CMX22" s="1024"/>
      <c r="CMY22" s="1024"/>
      <c r="CMZ22" s="1024"/>
      <c r="CNA22" s="1024"/>
      <c r="CNB22" s="1024"/>
      <c r="CNC22" s="1024"/>
      <c r="CND22" s="1024"/>
      <c r="CNE22" s="1024"/>
      <c r="CNF22" s="1024"/>
      <c r="CNG22" s="1024"/>
      <c r="CNH22" s="1024"/>
      <c r="CNI22" s="1024"/>
      <c r="CNJ22" s="1024"/>
      <c r="CNK22" s="1024"/>
      <c r="CNL22" s="1024"/>
      <c r="CNM22" s="1024"/>
      <c r="CNN22" s="1024"/>
      <c r="CNO22" s="1024"/>
      <c r="CNP22" s="1024"/>
      <c r="CNQ22" s="1024"/>
      <c r="CNR22" s="1024"/>
      <c r="CNS22" s="1024"/>
      <c r="CNT22" s="1024"/>
      <c r="CNU22" s="1024"/>
      <c r="CNV22" s="1024"/>
      <c r="CNW22" s="1024"/>
      <c r="CNX22" s="1024"/>
      <c r="CNY22" s="1024"/>
      <c r="CNZ22" s="1024"/>
      <c r="COA22" s="1024"/>
      <c r="COB22" s="1024"/>
      <c r="COC22" s="1024"/>
      <c r="COD22" s="1024"/>
      <c r="COE22" s="1024"/>
      <c r="COF22" s="1024"/>
      <c r="COG22" s="1024"/>
      <c r="COH22" s="1024"/>
      <c r="COI22" s="1024"/>
      <c r="COJ22" s="1024"/>
      <c r="COK22" s="1024"/>
      <c r="COL22" s="1024"/>
      <c r="COM22" s="1024"/>
      <c r="CON22" s="1024"/>
      <c r="COO22" s="1024"/>
      <c r="COP22" s="1024"/>
      <c r="COQ22" s="1024"/>
      <c r="COR22" s="1024"/>
      <c r="COS22" s="1024"/>
      <c r="COT22" s="1024"/>
      <c r="COU22" s="1024"/>
      <c r="COV22" s="1024"/>
      <c r="COW22" s="1024"/>
      <c r="COX22" s="1024"/>
      <c r="COY22" s="1024"/>
      <c r="COZ22" s="1024"/>
      <c r="CPA22" s="1024"/>
      <c r="CPB22" s="1024"/>
      <c r="CPC22" s="1024"/>
      <c r="CPD22" s="1024"/>
      <c r="CPE22" s="1024"/>
      <c r="CPF22" s="1024"/>
      <c r="CPG22" s="1024"/>
      <c r="CPH22" s="1024"/>
      <c r="CPI22" s="1024"/>
      <c r="CPJ22" s="1024"/>
      <c r="CPK22" s="1024"/>
      <c r="CPL22" s="1024"/>
      <c r="CPM22" s="1024"/>
      <c r="CPN22" s="1024"/>
      <c r="CPO22" s="1024"/>
      <c r="CPP22" s="1024"/>
      <c r="CPQ22" s="1024"/>
      <c r="CPR22" s="1024"/>
      <c r="CPS22" s="1024"/>
      <c r="CPT22" s="1024"/>
      <c r="CPU22" s="1024"/>
      <c r="CPV22" s="1024"/>
      <c r="CPW22" s="1024"/>
      <c r="CPX22" s="1024"/>
      <c r="CPY22" s="1024"/>
      <c r="CPZ22" s="1024"/>
      <c r="CQA22" s="1024"/>
      <c r="CQB22" s="1024"/>
      <c r="CQC22" s="1024"/>
      <c r="CQD22" s="1024"/>
      <c r="CQE22" s="1024"/>
      <c r="CQF22" s="1024"/>
      <c r="CQG22" s="1024"/>
      <c r="CQH22" s="1024"/>
      <c r="CQI22" s="1024"/>
      <c r="CQJ22" s="1024"/>
      <c r="CQK22" s="1024"/>
      <c r="CQL22" s="1024"/>
      <c r="CQM22" s="1024"/>
      <c r="CQN22" s="1024"/>
      <c r="CQO22" s="1024"/>
      <c r="CQP22" s="1024"/>
      <c r="CQQ22" s="1024"/>
      <c r="CQR22" s="1024"/>
      <c r="CQS22" s="1024"/>
      <c r="CQT22" s="1024"/>
      <c r="CQU22" s="1024"/>
      <c r="CQV22" s="1024"/>
      <c r="CQW22" s="1024"/>
      <c r="CQX22" s="1024"/>
      <c r="CQY22" s="1024"/>
      <c r="CQZ22" s="1024"/>
      <c r="CRA22" s="1024"/>
      <c r="CRB22" s="1024"/>
      <c r="CRC22" s="1024"/>
      <c r="CRD22" s="1024"/>
      <c r="CRE22" s="1024"/>
      <c r="CRF22" s="1024"/>
      <c r="CRG22" s="1024"/>
      <c r="CRH22" s="1024"/>
      <c r="CRI22" s="1024"/>
      <c r="CRJ22" s="1024"/>
      <c r="CRK22" s="1024"/>
      <c r="CRL22" s="1024"/>
      <c r="CRM22" s="1024"/>
      <c r="CRN22" s="1024"/>
      <c r="CRO22" s="1024"/>
      <c r="CRP22" s="1024"/>
      <c r="CRQ22" s="1024"/>
      <c r="CRR22" s="1024"/>
      <c r="CRS22" s="1024"/>
      <c r="CRT22" s="1024"/>
      <c r="CRU22" s="1024"/>
      <c r="CRV22" s="1024"/>
      <c r="CRW22" s="1024"/>
      <c r="CRX22" s="1024"/>
      <c r="CRY22" s="1024"/>
      <c r="CRZ22" s="1024"/>
      <c r="CSA22" s="1024"/>
      <c r="CSB22" s="1024"/>
      <c r="CSC22" s="1024"/>
      <c r="CSD22" s="1024"/>
      <c r="CSE22" s="1024"/>
      <c r="CSF22" s="1024"/>
      <c r="CSG22" s="1024"/>
      <c r="CSH22" s="1024"/>
      <c r="CSI22" s="1024"/>
      <c r="CSJ22" s="1024"/>
      <c r="CSK22" s="1024"/>
      <c r="CSL22" s="1024"/>
      <c r="CSM22" s="1024"/>
      <c r="CSN22" s="1024"/>
      <c r="CSO22" s="1024"/>
      <c r="CSP22" s="1024"/>
      <c r="CSQ22" s="1024"/>
      <c r="CSR22" s="1024"/>
      <c r="CSS22" s="1024"/>
      <c r="CST22" s="1024"/>
      <c r="CSU22" s="1024"/>
      <c r="CSV22" s="1024"/>
      <c r="CSW22" s="1024"/>
      <c r="CSX22" s="1024"/>
      <c r="CSY22" s="1024"/>
      <c r="CSZ22" s="1024"/>
      <c r="CTA22" s="1024"/>
      <c r="CTB22" s="1024"/>
      <c r="CTC22" s="1024"/>
      <c r="CTD22" s="1024"/>
      <c r="CTE22" s="1024"/>
      <c r="CTF22" s="1024"/>
      <c r="CTG22" s="1024"/>
      <c r="CTH22" s="1024"/>
      <c r="CTI22" s="1024"/>
      <c r="CTJ22" s="1024"/>
      <c r="CTK22" s="1024"/>
      <c r="CTL22" s="1024"/>
      <c r="CTM22" s="1024"/>
      <c r="CTN22" s="1024"/>
      <c r="CTO22" s="1024"/>
      <c r="CTP22" s="1024"/>
      <c r="CTQ22" s="1024"/>
      <c r="CTR22" s="1024"/>
      <c r="CTS22" s="1024"/>
      <c r="CTT22" s="1024"/>
      <c r="CTU22" s="1024"/>
      <c r="CTV22" s="1024"/>
      <c r="CTW22" s="1024"/>
      <c r="CTX22" s="1024"/>
      <c r="CTY22" s="1024"/>
      <c r="CTZ22" s="1024"/>
      <c r="CUA22" s="1024"/>
      <c r="CUB22" s="1024"/>
      <c r="CUC22" s="1024"/>
      <c r="CUD22" s="1024"/>
      <c r="CUE22" s="1024"/>
      <c r="CUF22" s="1024"/>
      <c r="CUG22" s="1024"/>
      <c r="CUH22" s="1024"/>
      <c r="CUI22" s="1024"/>
      <c r="CUJ22" s="1024"/>
      <c r="CUK22" s="1024"/>
      <c r="CUL22" s="1024"/>
      <c r="CUM22" s="1024"/>
      <c r="CUN22" s="1024"/>
      <c r="CUO22" s="1024"/>
      <c r="CUP22" s="1024"/>
      <c r="CUQ22" s="1024"/>
      <c r="CUR22" s="1024"/>
      <c r="CUS22" s="1024"/>
      <c r="CUT22" s="1024"/>
      <c r="CUU22" s="1024"/>
      <c r="CUV22" s="1024"/>
      <c r="CUW22" s="1024"/>
      <c r="CUX22" s="1024"/>
      <c r="CUY22" s="1024"/>
      <c r="CUZ22" s="1024"/>
      <c r="CVA22" s="1024"/>
      <c r="CVB22" s="1024"/>
      <c r="CVC22" s="1024"/>
      <c r="CVD22" s="1024"/>
      <c r="CVE22" s="1024"/>
      <c r="CVF22" s="1024"/>
      <c r="CVG22" s="1024"/>
      <c r="CVH22" s="1024"/>
      <c r="CVI22" s="1024"/>
      <c r="CVJ22" s="1024"/>
      <c r="CVK22" s="1024"/>
      <c r="CVL22" s="1024"/>
      <c r="CVM22" s="1024"/>
      <c r="CVN22" s="1024"/>
      <c r="CVO22" s="1024"/>
      <c r="CVP22" s="1024"/>
      <c r="CVQ22" s="1024"/>
      <c r="CVR22" s="1024"/>
      <c r="CVS22" s="1024"/>
      <c r="CVT22" s="1024"/>
      <c r="CVU22" s="1024"/>
      <c r="CVV22" s="1024"/>
      <c r="CVW22" s="1024"/>
      <c r="CVX22" s="1024"/>
      <c r="CVY22" s="1024"/>
      <c r="CVZ22" s="1024"/>
      <c r="CWA22" s="1024"/>
      <c r="CWB22" s="1024"/>
      <c r="CWC22" s="1024"/>
      <c r="CWD22" s="1024"/>
      <c r="CWE22" s="1024"/>
      <c r="CWF22" s="1024"/>
      <c r="CWG22" s="1024"/>
      <c r="CWH22" s="1024"/>
      <c r="CWI22" s="1024"/>
      <c r="CWJ22" s="1024"/>
      <c r="CWK22" s="1024"/>
      <c r="CWL22" s="1024"/>
      <c r="CWM22" s="1024"/>
      <c r="CWN22" s="1024"/>
      <c r="CWO22" s="1024"/>
      <c r="CWP22" s="1024"/>
      <c r="CWQ22" s="1024"/>
      <c r="CWR22" s="1024"/>
      <c r="CWS22" s="1024"/>
      <c r="CWT22" s="1024"/>
      <c r="CWU22" s="1024"/>
      <c r="CWV22" s="1024"/>
      <c r="CWW22" s="1024"/>
      <c r="CWX22" s="1024"/>
      <c r="CWY22" s="1024"/>
      <c r="CWZ22" s="1024"/>
      <c r="CXA22" s="1024"/>
      <c r="CXB22" s="1024"/>
      <c r="CXC22" s="1024"/>
      <c r="CXD22" s="1024"/>
      <c r="CXE22" s="1024"/>
      <c r="CXF22" s="1024"/>
      <c r="CXG22" s="1024"/>
      <c r="CXH22" s="1024"/>
      <c r="CXI22" s="1024"/>
      <c r="CXJ22" s="1024"/>
      <c r="CXK22" s="1024"/>
      <c r="CXL22" s="1024"/>
      <c r="CXM22" s="1024"/>
      <c r="CXN22" s="1024"/>
      <c r="CXO22" s="1024"/>
      <c r="CXP22" s="1024"/>
      <c r="CXQ22" s="1024"/>
      <c r="CXR22" s="1024"/>
      <c r="CXS22" s="1024"/>
      <c r="CXT22" s="1024"/>
      <c r="CXU22" s="1024"/>
      <c r="CXV22" s="1024"/>
      <c r="CXW22" s="1024"/>
      <c r="CXX22" s="1024"/>
      <c r="CXY22" s="1024"/>
      <c r="CXZ22" s="1024"/>
      <c r="CYA22" s="1024"/>
      <c r="CYB22" s="1024"/>
      <c r="CYC22" s="1024"/>
      <c r="CYD22" s="1024"/>
      <c r="CYE22" s="1024"/>
      <c r="CYF22" s="1024"/>
      <c r="CYG22" s="1024"/>
      <c r="CYH22" s="1024"/>
      <c r="CYI22" s="1024"/>
      <c r="CYJ22" s="1024"/>
      <c r="CYK22" s="1024"/>
      <c r="CYL22" s="1024"/>
      <c r="CYM22" s="1024"/>
      <c r="CYN22" s="1024"/>
      <c r="CYO22" s="1024"/>
      <c r="CYP22" s="1024"/>
      <c r="CYQ22" s="1024"/>
      <c r="CYR22" s="1024"/>
      <c r="CYS22" s="1024"/>
      <c r="CYT22" s="1024"/>
      <c r="CYU22" s="1024"/>
      <c r="CYV22" s="1024"/>
      <c r="CYW22" s="1024"/>
      <c r="CYX22" s="1024"/>
      <c r="CYY22" s="1024"/>
      <c r="CYZ22" s="1024"/>
      <c r="CZA22" s="1024"/>
      <c r="CZB22" s="1024"/>
      <c r="CZC22" s="1024"/>
      <c r="CZD22" s="1024"/>
      <c r="CZE22" s="1024"/>
      <c r="CZF22" s="1024"/>
      <c r="CZG22" s="1024"/>
      <c r="CZH22" s="1024"/>
      <c r="CZI22" s="1024"/>
      <c r="CZJ22" s="1024"/>
      <c r="CZK22" s="1024"/>
      <c r="CZL22" s="1024"/>
      <c r="CZM22" s="1024"/>
      <c r="CZN22" s="1024"/>
      <c r="CZO22" s="1024"/>
      <c r="CZP22" s="1024"/>
      <c r="CZQ22" s="1024"/>
      <c r="CZR22" s="1024"/>
      <c r="CZS22" s="1024"/>
      <c r="CZT22" s="1024"/>
      <c r="CZU22" s="1024"/>
      <c r="CZV22" s="1024"/>
      <c r="CZW22" s="1024"/>
      <c r="CZX22" s="1024"/>
      <c r="CZY22" s="1024"/>
      <c r="CZZ22" s="1024"/>
      <c r="DAA22" s="1024"/>
      <c r="DAB22" s="1024"/>
      <c r="DAC22" s="1024"/>
      <c r="DAD22" s="1024"/>
      <c r="DAE22" s="1024"/>
      <c r="DAF22" s="1024"/>
      <c r="DAG22" s="1024"/>
      <c r="DAH22" s="1024"/>
      <c r="DAI22" s="1024"/>
      <c r="DAJ22" s="1024"/>
      <c r="DAK22" s="1024"/>
      <c r="DAL22" s="1024"/>
      <c r="DAM22" s="1024"/>
      <c r="DAN22" s="1024"/>
      <c r="DAO22" s="1024"/>
      <c r="DAP22" s="1024"/>
      <c r="DAQ22" s="1024"/>
      <c r="DAR22" s="1024"/>
      <c r="DAS22" s="1024"/>
      <c r="DAT22" s="1024"/>
      <c r="DAU22" s="1024"/>
      <c r="DAV22" s="1024"/>
      <c r="DAW22" s="1024"/>
      <c r="DAX22" s="1024"/>
      <c r="DAY22" s="1024"/>
      <c r="DAZ22" s="1024"/>
      <c r="DBA22" s="1024"/>
      <c r="DBB22" s="1024"/>
      <c r="DBC22" s="1024"/>
      <c r="DBD22" s="1024"/>
      <c r="DBE22" s="1024"/>
      <c r="DBF22" s="1024"/>
      <c r="DBG22" s="1024"/>
      <c r="DBH22" s="1024"/>
      <c r="DBI22" s="1024"/>
      <c r="DBJ22" s="1024"/>
      <c r="DBK22" s="1024"/>
      <c r="DBL22" s="1024"/>
      <c r="DBM22" s="1024"/>
      <c r="DBN22" s="1024"/>
      <c r="DBO22" s="1024"/>
      <c r="DBP22" s="1024"/>
      <c r="DBQ22" s="1024"/>
      <c r="DBR22" s="1024"/>
      <c r="DBS22" s="1024"/>
      <c r="DBT22" s="1024"/>
      <c r="DBU22" s="1024"/>
      <c r="DBV22" s="1024"/>
      <c r="DBW22" s="1024"/>
      <c r="DBX22" s="1024"/>
      <c r="DBY22" s="1024"/>
      <c r="DBZ22" s="1024"/>
      <c r="DCA22" s="1024"/>
      <c r="DCB22" s="1024"/>
      <c r="DCC22" s="1024"/>
      <c r="DCD22" s="1024"/>
      <c r="DCE22" s="1024"/>
      <c r="DCF22" s="1024"/>
      <c r="DCG22" s="1024"/>
      <c r="DCH22" s="1024"/>
      <c r="DCI22" s="1024"/>
      <c r="DCJ22" s="1024"/>
      <c r="DCK22" s="1024"/>
      <c r="DCL22" s="1024"/>
      <c r="DCM22" s="1024"/>
      <c r="DCN22" s="1024"/>
      <c r="DCO22" s="1024"/>
      <c r="DCP22" s="1024"/>
      <c r="DCQ22" s="1024"/>
      <c r="DCR22" s="1024"/>
      <c r="DCS22" s="1024"/>
      <c r="DCT22" s="1024"/>
      <c r="DCU22" s="1024"/>
      <c r="DCV22" s="1024"/>
      <c r="DCW22" s="1024"/>
      <c r="DCX22" s="1024"/>
      <c r="DCY22" s="1024"/>
      <c r="DCZ22" s="1024"/>
      <c r="DDA22" s="1024"/>
      <c r="DDB22" s="1024"/>
      <c r="DDC22" s="1024"/>
      <c r="DDD22" s="1024"/>
      <c r="DDE22" s="1024"/>
      <c r="DDF22" s="1024"/>
      <c r="DDG22" s="1024"/>
      <c r="DDH22" s="1024"/>
      <c r="DDI22" s="1024"/>
      <c r="DDJ22" s="1024"/>
      <c r="DDK22" s="1024"/>
      <c r="DDL22" s="1024"/>
      <c r="DDM22" s="1024"/>
      <c r="DDN22" s="1024"/>
      <c r="DDO22" s="1024"/>
      <c r="DDP22" s="1024"/>
      <c r="DDQ22" s="1024"/>
      <c r="DDR22" s="1024"/>
      <c r="DDS22" s="1024"/>
      <c r="DDT22" s="1024"/>
      <c r="DDU22" s="1024"/>
      <c r="DDV22" s="1024"/>
      <c r="DDW22" s="1024"/>
      <c r="DDX22" s="1024"/>
      <c r="DDY22" s="1024"/>
      <c r="DDZ22" s="1024"/>
      <c r="DEA22" s="1024"/>
      <c r="DEB22" s="1024"/>
      <c r="DEC22" s="1024"/>
      <c r="DED22" s="1024"/>
      <c r="DEE22" s="1024"/>
      <c r="DEF22" s="1024"/>
      <c r="DEG22" s="1024"/>
      <c r="DEH22" s="1024"/>
      <c r="DEI22" s="1024"/>
      <c r="DEJ22" s="1024"/>
      <c r="DEK22" s="1024"/>
      <c r="DEL22" s="1024"/>
      <c r="DEM22" s="1024"/>
      <c r="DEN22" s="1024"/>
      <c r="DEO22" s="1024"/>
      <c r="DEP22" s="1024"/>
      <c r="DEQ22" s="1024"/>
      <c r="DER22" s="1024"/>
      <c r="DES22" s="1024"/>
      <c r="DET22" s="1024"/>
      <c r="DEU22" s="1024"/>
      <c r="DEV22" s="1024"/>
      <c r="DEW22" s="1024"/>
      <c r="DEX22" s="1024"/>
      <c r="DEY22" s="1024"/>
      <c r="DEZ22" s="1024"/>
      <c r="DFA22" s="1024"/>
      <c r="DFB22" s="1024"/>
      <c r="DFC22" s="1024"/>
      <c r="DFD22" s="1024"/>
      <c r="DFE22" s="1024"/>
      <c r="DFF22" s="1024"/>
      <c r="DFG22" s="1024"/>
      <c r="DFH22" s="1024"/>
      <c r="DFI22" s="1024"/>
      <c r="DFJ22" s="1024"/>
      <c r="DFK22" s="1024"/>
      <c r="DFL22" s="1024"/>
      <c r="DFM22" s="1024"/>
      <c r="DFN22" s="1024"/>
      <c r="DFO22" s="1024"/>
      <c r="DFP22" s="1024"/>
      <c r="DFQ22" s="1024"/>
      <c r="DFR22" s="1024"/>
      <c r="DFS22" s="1024"/>
      <c r="DFT22" s="1024"/>
      <c r="DFU22" s="1024"/>
      <c r="DFV22" s="1024"/>
      <c r="DFW22" s="1024"/>
      <c r="DFX22" s="1024"/>
      <c r="DFY22" s="1024"/>
      <c r="DFZ22" s="1024"/>
      <c r="DGA22" s="1024"/>
      <c r="DGB22" s="1024"/>
      <c r="DGC22" s="1024"/>
      <c r="DGD22" s="1024"/>
      <c r="DGE22" s="1024"/>
      <c r="DGF22" s="1024"/>
      <c r="DGG22" s="1024"/>
      <c r="DGH22" s="1024"/>
      <c r="DGI22" s="1024"/>
      <c r="DGJ22" s="1024"/>
      <c r="DGK22" s="1024"/>
      <c r="DGL22" s="1024"/>
      <c r="DGM22" s="1024"/>
      <c r="DGN22" s="1024"/>
      <c r="DGO22" s="1024"/>
      <c r="DGP22" s="1024"/>
      <c r="DGQ22" s="1024"/>
      <c r="DGR22" s="1024"/>
      <c r="DGS22" s="1024"/>
      <c r="DGT22" s="1024"/>
      <c r="DGU22" s="1024"/>
      <c r="DGV22" s="1024"/>
      <c r="DGW22" s="1024"/>
      <c r="DGX22" s="1024"/>
      <c r="DGY22" s="1024"/>
      <c r="DGZ22" s="1024"/>
      <c r="DHA22" s="1024"/>
      <c r="DHB22" s="1024"/>
      <c r="DHC22" s="1024"/>
      <c r="DHD22" s="1024"/>
      <c r="DHE22" s="1024"/>
      <c r="DHF22" s="1024"/>
      <c r="DHG22" s="1024"/>
      <c r="DHH22" s="1024"/>
      <c r="DHI22" s="1024"/>
      <c r="DHJ22" s="1024"/>
      <c r="DHK22" s="1024"/>
      <c r="DHL22" s="1024"/>
      <c r="DHM22" s="1024"/>
      <c r="DHN22" s="1024"/>
      <c r="DHO22" s="1024"/>
      <c r="DHP22" s="1024"/>
      <c r="DHQ22" s="1024"/>
      <c r="DHR22" s="1024"/>
      <c r="DHS22" s="1024"/>
      <c r="DHT22" s="1024"/>
      <c r="DHU22" s="1024"/>
      <c r="DHV22" s="1024"/>
      <c r="DHW22" s="1024"/>
      <c r="DHX22" s="1024"/>
      <c r="DHY22" s="1024"/>
      <c r="DHZ22" s="1024"/>
      <c r="DIA22" s="1024"/>
      <c r="DIB22" s="1024"/>
      <c r="DIC22" s="1024"/>
      <c r="DID22" s="1024"/>
      <c r="DIE22" s="1024"/>
      <c r="DIF22" s="1024"/>
      <c r="DIG22" s="1024"/>
      <c r="DIH22" s="1024"/>
      <c r="DII22" s="1024"/>
      <c r="DIJ22" s="1024"/>
      <c r="DIK22" s="1024"/>
      <c r="DIL22" s="1024"/>
      <c r="DIM22" s="1024"/>
      <c r="DIN22" s="1024"/>
      <c r="DIO22" s="1024"/>
      <c r="DIP22" s="1024"/>
      <c r="DIQ22" s="1024"/>
      <c r="DIR22" s="1024"/>
      <c r="DIS22" s="1024"/>
      <c r="DIT22" s="1024"/>
      <c r="DIU22" s="1024"/>
      <c r="DIV22" s="1024"/>
      <c r="DIW22" s="1024"/>
      <c r="DIX22" s="1024"/>
      <c r="DIY22" s="1024"/>
      <c r="DIZ22" s="1024"/>
      <c r="DJA22" s="1024"/>
      <c r="DJB22" s="1024"/>
      <c r="DJC22" s="1024"/>
      <c r="DJD22" s="1024"/>
      <c r="DJE22" s="1024"/>
      <c r="DJF22" s="1024"/>
      <c r="DJG22" s="1024"/>
      <c r="DJH22" s="1024"/>
      <c r="DJI22" s="1024"/>
      <c r="DJJ22" s="1024"/>
      <c r="DJK22" s="1024"/>
      <c r="DJL22" s="1024"/>
      <c r="DJM22" s="1024"/>
      <c r="DJN22" s="1024"/>
      <c r="DJO22" s="1024"/>
      <c r="DJP22" s="1024"/>
      <c r="DJQ22" s="1024"/>
      <c r="DJR22" s="1024"/>
      <c r="DJS22" s="1024"/>
      <c r="DJT22" s="1024"/>
      <c r="DJU22" s="1024"/>
      <c r="DJV22" s="1024"/>
      <c r="DJW22" s="1024"/>
      <c r="DJX22" s="1024"/>
      <c r="DJY22" s="1024"/>
      <c r="DJZ22" s="1024"/>
      <c r="DKA22" s="1024"/>
      <c r="DKB22" s="1024"/>
      <c r="DKC22" s="1024"/>
      <c r="DKD22" s="1024"/>
      <c r="DKE22" s="1024"/>
      <c r="DKF22" s="1024"/>
      <c r="DKG22" s="1024"/>
      <c r="DKH22" s="1024"/>
      <c r="DKI22" s="1024"/>
      <c r="DKJ22" s="1024"/>
      <c r="DKK22" s="1024"/>
      <c r="DKL22" s="1024"/>
      <c r="DKM22" s="1024"/>
      <c r="DKN22" s="1024"/>
      <c r="DKO22" s="1024"/>
      <c r="DKP22" s="1024"/>
      <c r="DKQ22" s="1024"/>
      <c r="DKR22" s="1024"/>
      <c r="DKS22" s="1024"/>
      <c r="DKT22" s="1024"/>
      <c r="DKU22" s="1024"/>
      <c r="DKV22" s="1024"/>
      <c r="DKW22" s="1024"/>
      <c r="DKX22" s="1024"/>
      <c r="DKY22" s="1024"/>
      <c r="DKZ22" s="1024"/>
      <c r="DLA22" s="1024"/>
      <c r="DLB22" s="1024"/>
      <c r="DLC22" s="1024"/>
      <c r="DLD22" s="1024"/>
      <c r="DLE22" s="1024"/>
      <c r="DLF22" s="1024"/>
      <c r="DLG22" s="1024"/>
      <c r="DLH22" s="1024"/>
      <c r="DLI22" s="1024"/>
      <c r="DLJ22" s="1024"/>
      <c r="DLK22" s="1024"/>
      <c r="DLL22" s="1024"/>
      <c r="DLM22" s="1024"/>
      <c r="DLN22" s="1024"/>
      <c r="DLO22" s="1024"/>
      <c r="DLP22" s="1024"/>
      <c r="DLQ22" s="1024"/>
      <c r="DLR22" s="1024"/>
      <c r="DLS22" s="1024"/>
      <c r="DLT22" s="1024"/>
      <c r="DLU22" s="1024"/>
      <c r="DLV22" s="1024"/>
      <c r="DLW22" s="1024"/>
      <c r="DLX22" s="1024"/>
      <c r="DLY22" s="1024"/>
      <c r="DLZ22" s="1024"/>
      <c r="DMA22" s="1024"/>
      <c r="DMB22" s="1024"/>
      <c r="DMC22" s="1024"/>
      <c r="DMD22" s="1024"/>
      <c r="DME22" s="1024"/>
      <c r="DMF22" s="1024"/>
      <c r="DMG22" s="1024"/>
      <c r="DMH22" s="1024"/>
      <c r="DMI22" s="1024"/>
      <c r="DMJ22" s="1024"/>
      <c r="DMK22" s="1024"/>
      <c r="DML22" s="1024"/>
      <c r="DMM22" s="1024"/>
      <c r="DMN22" s="1024"/>
      <c r="DMO22" s="1024"/>
      <c r="DMP22" s="1024"/>
      <c r="DMQ22" s="1024"/>
      <c r="DMR22" s="1024"/>
      <c r="DMS22" s="1024"/>
      <c r="DMT22" s="1024"/>
      <c r="DMU22" s="1024"/>
      <c r="DMV22" s="1024"/>
      <c r="DMW22" s="1024"/>
      <c r="DMX22" s="1024"/>
      <c r="DMY22" s="1024"/>
      <c r="DMZ22" s="1024"/>
      <c r="DNA22" s="1024"/>
      <c r="DNB22" s="1024"/>
      <c r="DNC22" s="1024"/>
      <c r="DND22" s="1024"/>
      <c r="DNE22" s="1024"/>
      <c r="DNF22" s="1024"/>
      <c r="DNG22" s="1024"/>
      <c r="DNH22" s="1024"/>
      <c r="DNI22" s="1024"/>
      <c r="DNJ22" s="1024"/>
      <c r="DNK22" s="1024"/>
      <c r="DNL22" s="1024"/>
      <c r="DNM22" s="1024"/>
      <c r="DNN22" s="1024"/>
      <c r="DNO22" s="1024"/>
      <c r="DNP22" s="1024"/>
      <c r="DNQ22" s="1024"/>
      <c r="DNR22" s="1024"/>
      <c r="DNS22" s="1024"/>
      <c r="DNT22" s="1024"/>
      <c r="DNU22" s="1024"/>
      <c r="DNV22" s="1024"/>
      <c r="DNW22" s="1024"/>
      <c r="DNX22" s="1024"/>
      <c r="DNY22" s="1024"/>
      <c r="DNZ22" s="1024"/>
      <c r="DOA22" s="1024"/>
      <c r="DOB22" s="1024"/>
      <c r="DOC22" s="1024"/>
      <c r="DOD22" s="1024"/>
      <c r="DOE22" s="1024"/>
      <c r="DOF22" s="1024"/>
      <c r="DOG22" s="1024"/>
      <c r="DOH22" s="1024"/>
      <c r="DOI22" s="1024"/>
      <c r="DOJ22" s="1024"/>
      <c r="DOK22" s="1024"/>
      <c r="DOL22" s="1024"/>
      <c r="DOM22" s="1024"/>
      <c r="DON22" s="1024"/>
      <c r="DOO22" s="1024"/>
      <c r="DOP22" s="1024"/>
      <c r="DOQ22" s="1024"/>
      <c r="DOR22" s="1024"/>
      <c r="DOS22" s="1024"/>
      <c r="DOT22" s="1024"/>
      <c r="DOU22" s="1024"/>
      <c r="DOV22" s="1024"/>
      <c r="DOW22" s="1024"/>
      <c r="DOX22" s="1024"/>
      <c r="DOY22" s="1024"/>
      <c r="DOZ22" s="1024"/>
      <c r="DPA22" s="1024"/>
      <c r="DPB22" s="1024"/>
      <c r="DPC22" s="1024"/>
      <c r="DPD22" s="1024"/>
      <c r="DPE22" s="1024"/>
      <c r="DPF22" s="1024"/>
      <c r="DPG22" s="1024"/>
      <c r="DPH22" s="1024"/>
      <c r="DPI22" s="1024"/>
      <c r="DPJ22" s="1024"/>
      <c r="DPK22" s="1024"/>
      <c r="DPL22" s="1024"/>
      <c r="DPM22" s="1024"/>
      <c r="DPN22" s="1024"/>
      <c r="DPO22" s="1024"/>
      <c r="DPP22" s="1024"/>
      <c r="DPQ22" s="1024"/>
      <c r="DPR22" s="1024"/>
      <c r="DPS22" s="1024"/>
      <c r="DPT22" s="1024"/>
      <c r="DPU22" s="1024"/>
      <c r="DPV22" s="1024"/>
      <c r="DPW22" s="1024"/>
      <c r="DPX22" s="1024"/>
      <c r="DPY22" s="1024"/>
      <c r="DPZ22" s="1024"/>
      <c r="DQA22" s="1024"/>
      <c r="DQB22" s="1024"/>
      <c r="DQC22" s="1024"/>
      <c r="DQD22" s="1024"/>
      <c r="DQE22" s="1024"/>
      <c r="DQF22" s="1024"/>
      <c r="DQG22" s="1024"/>
      <c r="DQH22" s="1024"/>
      <c r="DQI22" s="1024"/>
      <c r="DQJ22" s="1024"/>
      <c r="DQK22" s="1024"/>
      <c r="DQL22" s="1024"/>
      <c r="DQM22" s="1024"/>
      <c r="DQN22" s="1024"/>
      <c r="DQO22" s="1024"/>
      <c r="DQP22" s="1024"/>
      <c r="DQQ22" s="1024"/>
      <c r="DQR22" s="1024"/>
      <c r="DQS22" s="1024"/>
      <c r="DQT22" s="1024"/>
      <c r="DQU22" s="1024"/>
      <c r="DQV22" s="1024"/>
      <c r="DQW22" s="1024"/>
      <c r="DQX22" s="1024"/>
      <c r="DQY22" s="1024"/>
      <c r="DQZ22" s="1024"/>
      <c r="DRA22" s="1024"/>
      <c r="DRB22" s="1024"/>
      <c r="DRC22" s="1024"/>
      <c r="DRD22" s="1024"/>
      <c r="DRE22" s="1024"/>
      <c r="DRF22" s="1024"/>
      <c r="DRG22" s="1024"/>
      <c r="DRH22" s="1024"/>
      <c r="DRI22" s="1024"/>
      <c r="DRJ22" s="1024"/>
      <c r="DRK22" s="1024"/>
      <c r="DRL22" s="1024"/>
      <c r="DRM22" s="1024"/>
      <c r="DRN22" s="1024"/>
      <c r="DRO22" s="1024"/>
      <c r="DRP22" s="1024"/>
      <c r="DRQ22" s="1024"/>
      <c r="DRR22" s="1024"/>
      <c r="DRS22" s="1024"/>
      <c r="DRT22" s="1024"/>
      <c r="DRU22" s="1024"/>
      <c r="DRV22" s="1024"/>
      <c r="DRW22" s="1024"/>
      <c r="DRX22" s="1024"/>
      <c r="DRY22" s="1024"/>
      <c r="DRZ22" s="1024"/>
      <c r="DSA22" s="1024"/>
      <c r="DSB22" s="1024"/>
      <c r="DSC22" s="1024"/>
      <c r="DSD22" s="1024"/>
      <c r="DSE22" s="1024"/>
      <c r="DSF22" s="1024"/>
      <c r="DSG22" s="1024"/>
      <c r="DSH22" s="1024"/>
      <c r="DSI22" s="1024"/>
      <c r="DSJ22" s="1024"/>
      <c r="DSK22" s="1024"/>
      <c r="DSL22" s="1024"/>
      <c r="DSM22" s="1024"/>
      <c r="DSN22" s="1024"/>
      <c r="DSO22" s="1024"/>
      <c r="DSP22" s="1024"/>
      <c r="DSQ22" s="1024"/>
      <c r="DSR22" s="1024"/>
      <c r="DSS22" s="1024"/>
      <c r="DST22" s="1024"/>
      <c r="DSU22" s="1024"/>
      <c r="DSV22" s="1024"/>
      <c r="DSW22" s="1024"/>
      <c r="DSX22" s="1024"/>
      <c r="DSY22" s="1024"/>
      <c r="DSZ22" s="1024"/>
      <c r="DTA22" s="1024"/>
      <c r="DTB22" s="1024"/>
      <c r="DTC22" s="1024"/>
      <c r="DTD22" s="1024"/>
      <c r="DTE22" s="1024"/>
      <c r="DTF22" s="1024"/>
      <c r="DTG22" s="1024"/>
      <c r="DTH22" s="1024"/>
      <c r="DTI22" s="1024"/>
      <c r="DTJ22" s="1024"/>
      <c r="DTK22" s="1024"/>
      <c r="DTL22" s="1024"/>
      <c r="DTM22" s="1024"/>
      <c r="DTN22" s="1024"/>
      <c r="DTO22" s="1024"/>
      <c r="DTP22" s="1024"/>
      <c r="DTQ22" s="1024"/>
      <c r="DTR22" s="1024"/>
      <c r="DTS22" s="1024"/>
      <c r="DTT22" s="1024"/>
      <c r="DTU22" s="1024"/>
      <c r="DTV22" s="1024"/>
      <c r="DTW22" s="1024"/>
      <c r="DTX22" s="1024"/>
      <c r="DTY22" s="1024"/>
      <c r="DTZ22" s="1024"/>
      <c r="DUA22" s="1024"/>
      <c r="DUB22" s="1024"/>
      <c r="DUC22" s="1024"/>
      <c r="DUD22" s="1024"/>
      <c r="DUE22" s="1024"/>
      <c r="DUF22" s="1024"/>
      <c r="DUG22" s="1024"/>
      <c r="DUH22" s="1024"/>
      <c r="DUI22" s="1024"/>
      <c r="DUJ22" s="1024"/>
      <c r="DUK22" s="1024"/>
      <c r="DUL22" s="1024"/>
      <c r="DUM22" s="1024"/>
      <c r="DUN22" s="1024"/>
      <c r="DUO22" s="1024"/>
      <c r="DUP22" s="1024"/>
      <c r="DUQ22" s="1024"/>
      <c r="DUR22" s="1024"/>
      <c r="DUS22" s="1024"/>
      <c r="DUT22" s="1024"/>
      <c r="DUU22" s="1024"/>
      <c r="DUV22" s="1024"/>
      <c r="DUW22" s="1024"/>
      <c r="DUX22" s="1024"/>
      <c r="DUY22" s="1024"/>
      <c r="DUZ22" s="1024"/>
      <c r="DVA22" s="1024"/>
      <c r="DVB22" s="1024"/>
      <c r="DVC22" s="1024"/>
      <c r="DVD22" s="1024"/>
      <c r="DVE22" s="1024"/>
      <c r="DVF22" s="1024"/>
      <c r="DVG22" s="1024"/>
      <c r="DVH22" s="1024"/>
      <c r="DVI22" s="1024"/>
      <c r="DVJ22" s="1024"/>
      <c r="DVK22" s="1024"/>
      <c r="DVL22" s="1024"/>
      <c r="DVM22" s="1024"/>
      <c r="DVN22" s="1024"/>
      <c r="DVO22" s="1024"/>
      <c r="DVP22" s="1024"/>
      <c r="DVQ22" s="1024"/>
      <c r="DVR22" s="1024"/>
      <c r="DVS22" s="1024"/>
      <c r="DVT22" s="1024"/>
      <c r="DVU22" s="1024"/>
      <c r="DVV22" s="1024"/>
      <c r="DVW22" s="1024"/>
      <c r="DVX22" s="1024"/>
      <c r="DVY22" s="1024"/>
      <c r="DVZ22" s="1024"/>
      <c r="DWA22" s="1024"/>
      <c r="DWB22" s="1024"/>
      <c r="DWC22" s="1024"/>
      <c r="DWD22" s="1024"/>
      <c r="DWE22" s="1024"/>
      <c r="DWF22" s="1024"/>
      <c r="DWG22" s="1024"/>
      <c r="DWH22" s="1024"/>
      <c r="DWI22" s="1024"/>
      <c r="DWJ22" s="1024"/>
      <c r="DWK22" s="1024"/>
      <c r="DWL22" s="1024"/>
      <c r="DWM22" s="1024"/>
      <c r="DWN22" s="1024"/>
      <c r="DWO22" s="1024"/>
      <c r="DWP22" s="1024"/>
      <c r="DWQ22" s="1024"/>
      <c r="DWR22" s="1024"/>
      <c r="DWS22" s="1024"/>
      <c r="DWT22" s="1024"/>
      <c r="DWU22" s="1024"/>
      <c r="DWV22" s="1024"/>
      <c r="DWW22" s="1024"/>
      <c r="DWX22" s="1024"/>
      <c r="DWY22" s="1024"/>
      <c r="DWZ22" s="1024"/>
      <c r="DXA22" s="1024"/>
      <c r="DXB22" s="1024"/>
      <c r="DXC22" s="1024"/>
      <c r="DXD22" s="1024"/>
      <c r="DXE22" s="1024"/>
      <c r="DXF22" s="1024"/>
      <c r="DXG22" s="1024"/>
      <c r="DXH22" s="1024"/>
      <c r="DXI22" s="1024"/>
      <c r="DXJ22" s="1024"/>
      <c r="DXK22" s="1024"/>
      <c r="DXL22" s="1024"/>
      <c r="DXM22" s="1024"/>
      <c r="DXN22" s="1024"/>
      <c r="DXO22" s="1024"/>
      <c r="DXP22" s="1024"/>
      <c r="DXQ22" s="1024"/>
      <c r="DXR22" s="1024"/>
      <c r="DXS22" s="1024"/>
      <c r="DXT22" s="1024"/>
      <c r="DXU22" s="1024"/>
      <c r="DXV22" s="1024"/>
      <c r="DXW22" s="1024"/>
      <c r="DXX22" s="1024"/>
      <c r="DXY22" s="1024"/>
      <c r="DXZ22" s="1024"/>
      <c r="DYA22" s="1024"/>
      <c r="DYB22" s="1024"/>
      <c r="DYC22" s="1024"/>
      <c r="DYD22" s="1024"/>
      <c r="DYE22" s="1024"/>
      <c r="DYF22" s="1024"/>
      <c r="DYG22" s="1024"/>
      <c r="DYH22" s="1024"/>
      <c r="DYI22" s="1024"/>
      <c r="DYJ22" s="1024"/>
      <c r="DYK22" s="1024"/>
      <c r="DYL22" s="1024"/>
      <c r="DYM22" s="1024"/>
      <c r="DYN22" s="1024"/>
      <c r="DYO22" s="1024"/>
      <c r="DYP22" s="1024"/>
      <c r="DYQ22" s="1024"/>
      <c r="DYR22" s="1024"/>
      <c r="DYS22" s="1024"/>
      <c r="DYT22" s="1024"/>
      <c r="DYU22" s="1024"/>
      <c r="DYV22" s="1024"/>
      <c r="DYW22" s="1024"/>
      <c r="DYX22" s="1024"/>
      <c r="DYY22" s="1024"/>
      <c r="DYZ22" s="1024"/>
      <c r="DZA22" s="1024"/>
      <c r="DZB22" s="1024"/>
      <c r="DZC22" s="1024"/>
      <c r="DZD22" s="1024"/>
      <c r="DZE22" s="1024"/>
      <c r="DZF22" s="1024"/>
      <c r="DZG22" s="1024"/>
      <c r="DZH22" s="1024"/>
      <c r="DZI22" s="1024"/>
      <c r="DZJ22" s="1024"/>
      <c r="DZK22" s="1024"/>
      <c r="DZL22" s="1024"/>
      <c r="DZM22" s="1024"/>
      <c r="DZN22" s="1024"/>
      <c r="DZO22" s="1024"/>
      <c r="DZP22" s="1024"/>
      <c r="DZQ22" s="1024"/>
      <c r="DZR22" s="1024"/>
      <c r="DZS22" s="1024"/>
      <c r="DZT22" s="1024"/>
      <c r="DZU22" s="1024"/>
      <c r="DZV22" s="1024"/>
      <c r="DZW22" s="1024"/>
      <c r="DZX22" s="1024"/>
      <c r="DZY22" s="1024"/>
      <c r="DZZ22" s="1024"/>
      <c r="EAA22" s="1024"/>
      <c r="EAB22" s="1024"/>
      <c r="EAC22" s="1024"/>
      <c r="EAD22" s="1024"/>
      <c r="EAE22" s="1024"/>
      <c r="EAF22" s="1024"/>
      <c r="EAG22" s="1024"/>
      <c r="EAH22" s="1024"/>
      <c r="EAI22" s="1024"/>
      <c r="EAJ22" s="1024"/>
      <c r="EAK22" s="1024"/>
      <c r="EAL22" s="1024"/>
      <c r="EAM22" s="1024"/>
      <c r="EAN22" s="1024"/>
      <c r="EAO22" s="1024"/>
      <c r="EAP22" s="1024"/>
      <c r="EAQ22" s="1024"/>
      <c r="EAR22" s="1024"/>
      <c r="EAS22" s="1024"/>
      <c r="EAT22" s="1024"/>
      <c r="EAU22" s="1024"/>
      <c r="EAV22" s="1024"/>
      <c r="EAW22" s="1024"/>
      <c r="EAX22" s="1024"/>
      <c r="EAY22" s="1024"/>
      <c r="EAZ22" s="1024"/>
      <c r="EBA22" s="1024"/>
      <c r="EBB22" s="1024"/>
      <c r="EBC22" s="1024"/>
      <c r="EBD22" s="1024"/>
      <c r="EBE22" s="1024"/>
      <c r="EBF22" s="1024"/>
      <c r="EBG22" s="1024"/>
      <c r="EBH22" s="1024"/>
      <c r="EBI22" s="1024"/>
      <c r="EBJ22" s="1024"/>
      <c r="EBK22" s="1024"/>
      <c r="EBL22" s="1024"/>
      <c r="EBM22" s="1024"/>
      <c r="EBN22" s="1024"/>
      <c r="EBO22" s="1024"/>
      <c r="EBP22" s="1024"/>
      <c r="EBQ22" s="1024"/>
      <c r="EBR22" s="1024"/>
      <c r="EBS22" s="1024"/>
      <c r="EBT22" s="1024"/>
      <c r="EBU22" s="1024"/>
      <c r="EBV22" s="1024"/>
      <c r="EBW22" s="1024"/>
      <c r="EBX22" s="1024"/>
      <c r="EBY22" s="1024"/>
      <c r="EBZ22" s="1024"/>
      <c r="ECA22" s="1024"/>
      <c r="ECB22" s="1024"/>
      <c r="ECC22" s="1024"/>
      <c r="ECD22" s="1024"/>
      <c r="ECE22" s="1024"/>
      <c r="ECF22" s="1024"/>
      <c r="ECG22" s="1024"/>
      <c r="ECH22" s="1024"/>
      <c r="ECI22" s="1024"/>
      <c r="ECJ22" s="1024"/>
      <c r="ECK22" s="1024"/>
      <c r="ECL22" s="1024"/>
      <c r="ECM22" s="1024"/>
      <c r="ECN22" s="1024"/>
      <c r="ECO22" s="1024"/>
      <c r="ECP22" s="1024"/>
      <c r="ECQ22" s="1024"/>
      <c r="ECR22" s="1024"/>
      <c r="ECS22" s="1024"/>
      <c r="ECT22" s="1024"/>
      <c r="ECU22" s="1024"/>
      <c r="ECV22" s="1024"/>
      <c r="ECW22" s="1024"/>
      <c r="ECX22" s="1024"/>
      <c r="ECY22" s="1024"/>
      <c r="ECZ22" s="1024"/>
      <c r="EDA22" s="1024"/>
      <c r="EDB22" s="1024"/>
      <c r="EDC22" s="1024"/>
      <c r="EDD22" s="1024"/>
      <c r="EDE22" s="1024"/>
      <c r="EDF22" s="1024"/>
      <c r="EDG22" s="1024"/>
      <c r="EDH22" s="1024"/>
      <c r="EDI22" s="1024"/>
      <c r="EDJ22" s="1024"/>
      <c r="EDK22" s="1024"/>
      <c r="EDL22" s="1024"/>
      <c r="EDM22" s="1024"/>
      <c r="EDN22" s="1024"/>
      <c r="EDO22" s="1024"/>
      <c r="EDP22" s="1024"/>
      <c r="EDQ22" s="1024"/>
      <c r="EDR22" s="1024"/>
      <c r="EDS22" s="1024"/>
      <c r="EDT22" s="1024"/>
      <c r="EDU22" s="1024"/>
      <c r="EDV22" s="1024"/>
      <c r="EDW22" s="1024"/>
      <c r="EDX22" s="1024"/>
      <c r="EDY22" s="1024"/>
      <c r="EDZ22" s="1024"/>
      <c r="EEA22" s="1024"/>
      <c r="EEB22" s="1024"/>
      <c r="EEC22" s="1024"/>
      <c r="EED22" s="1024"/>
      <c r="EEE22" s="1024"/>
      <c r="EEF22" s="1024"/>
      <c r="EEG22" s="1024"/>
      <c r="EEH22" s="1024"/>
      <c r="EEI22" s="1024"/>
      <c r="EEJ22" s="1024"/>
      <c r="EEK22" s="1024"/>
      <c r="EEL22" s="1024"/>
      <c r="EEM22" s="1024"/>
      <c r="EEN22" s="1024"/>
      <c r="EEO22" s="1024"/>
      <c r="EEP22" s="1024"/>
      <c r="EEQ22" s="1024"/>
      <c r="EER22" s="1024"/>
      <c r="EES22" s="1024"/>
      <c r="EET22" s="1024"/>
      <c r="EEU22" s="1024"/>
      <c r="EEV22" s="1024"/>
      <c r="EEW22" s="1024"/>
      <c r="EEX22" s="1024"/>
      <c r="EEY22" s="1024"/>
      <c r="EEZ22" s="1024"/>
      <c r="EFA22" s="1024"/>
      <c r="EFB22" s="1024"/>
      <c r="EFC22" s="1024"/>
      <c r="EFD22" s="1024"/>
      <c r="EFE22" s="1024"/>
      <c r="EFF22" s="1024"/>
      <c r="EFG22" s="1024"/>
      <c r="EFH22" s="1024"/>
      <c r="EFI22" s="1024"/>
      <c r="EFJ22" s="1024"/>
      <c r="EFK22" s="1024"/>
      <c r="EFL22" s="1024"/>
      <c r="EFM22" s="1024"/>
      <c r="EFN22" s="1024"/>
      <c r="EFO22" s="1024"/>
      <c r="EFP22" s="1024"/>
      <c r="EFQ22" s="1024"/>
      <c r="EFR22" s="1024"/>
      <c r="EFS22" s="1024"/>
      <c r="EFT22" s="1024"/>
      <c r="EFU22" s="1024"/>
      <c r="EFV22" s="1024"/>
      <c r="EFW22" s="1024"/>
      <c r="EFX22" s="1024"/>
      <c r="EFY22" s="1024"/>
      <c r="EFZ22" s="1024"/>
      <c r="EGA22" s="1024"/>
      <c r="EGB22" s="1024"/>
      <c r="EGC22" s="1024"/>
      <c r="EGD22" s="1024"/>
      <c r="EGE22" s="1024"/>
      <c r="EGF22" s="1024"/>
      <c r="EGG22" s="1024"/>
      <c r="EGH22" s="1024"/>
      <c r="EGI22" s="1024"/>
      <c r="EGJ22" s="1024"/>
      <c r="EGK22" s="1024"/>
      <c r="EGL22" s="1024"/>
      <c r="EGM22" s="1024"/>
      <c r="EGN22" s="1024"/>
      <c r="EGO22" s="1024"/>
      <c r="EGP22" s="1024"/>
      <c r="EGQ22" s="1024"/>
      <c r="EGR22" s="1024"/>
      <c r="EGS22" s="1024"/>
      <c r="EGT22" s="1024"/>
      <c r="EGU22" s="1024"/>
      <c r="EGV22" s="1024"/>
      <c r="EGW22" s="1024"/>
      <c r="EGX22" s="1024"/>
      <c r="EGY22" s="1024"/>
      <c r="EGZ22" s="1024"/>
      <c r="EHA22" s="1024"/>
      <c r="EHB22" s="1024"/>
      <c r="EHC22" s="1024"/>
      <c r="EHD22" s="1024"/>
      <c r="EHE22" s="1024"/>
      <c r="EHF22" s="1024"/>
      <c r="EHG22" s="1024"/>
      <c r="EHH22" s="1024"/>
      <c r="EHI22" s="1024"/>
      <c r="EHJ22" s="1024"/>
      <c r="EHK22" s="1024"/>
      <c r="EHL22" s="1024"/>
      <c r="EHM22" s="1024"/>
      <c r="EHN22" s="1024"/>
      <c r="EHO22" s="1024"/>
      <c r="EHP22" s="1024"/>
      <c r="EHQ22" s="1024"/>
      <c r="EHR22" s="1024"/>
      <c r="EHS22" s="1024"/>
      <c r="EHT22" s="1024"/>
      <c r="EHU22" s="1024"/>
      <c r="EHV22" s="1024"/>
      <c r="EHW22" s="1024"/>
      <c r="EHX22" s="1024"/>
      <c r="EHY22" s="1024"/>
      <c r="EHZ22" s="1024"/>
      <c r="EIA22" s="1024"/>
      <c r="EIB22" s="1024"/>
      <c r="EIC22" s="1024"/>
      <c r="EID22" s="1024"/>
      <c r="EIE22" s="1024"/>
      <c r="EIF22" s="1024"/>
      <c r="EIG22" s="1024"/>
      <c r="EIH22" s="1024"/>
      <c r="EII22" s="1024"/>
      <c r="EIJ22" s="1024"/>
      <c r="EIK22" s="1024"/>
      <c r="EIL22" s="1024"/>
      <c r="EIM22" s="1024"/>
      <c r="EIN22" s="1024"/>
      <c r="EIO22" s="1024"/>
      <c r="EIP22" s="1024"/>
      <c r="EIQ22" s="1024"/>
      <c r="EIR22" s="1024"/>
      <c r="EIS22" s="1024"/>
      <c r="EIT22" s="1024"/>
      <c r="EIU22" s="1024"/>
      <c r="EIV22" s="1024"/>
      <c r="EIW22" s="1024"/>
      <c r="EIX22" s="1024"/>
      <c r="EIY22" s="1024"/>
      <c r="EIZ22" s="1024"/>
      <c r="EJA22" s="1024"/>
      <c r="EJB22" s="1024"/>
      <c r="EJC22" s="1024"/>
      <c r="EJD22" s="1024"/>
      <c r="EJE22" s="1024"/>
      <c r="EJF22" s="1024"/>
      <c r="EJG22" s="1024"/>
      <c r="EJH22" s="1024"/>
      <c r="EJI22" s="1024"/>
      <c r="EJJ22" s="1024"/>
      <c r="EJK22" s="1024"/>
      <c r="EJL22" s="1024"/>
      <c r="EJM22" s="1024"/>
      <c r="EJN22" s="1024"/>
      <c r="EJO22" s="1024"/>
      <c r="EJP22" s="1024"/>
      <c r="EJQ22" s="1024"/>
      <c r="EJR22" s="1024"/>
      <c r="EJS22" s="1024"/>
      <c r="EJT22" s="1024"/>
      <c r="EJU22" s="1024"/>
      <c r="EJV22" s="1024"/>
      <c r="EJW22" s="1024"/>
      <c r="EJX22" s="1024"/>
      <c r="EJY22" s="1024"/>
      <c r="EJZ22" s="1024"/>
      <c r="EKA22" s="1024"/>
      <c r="EKB22" s="1024"/>
      <c r="EKC22" s="1024"/>
      <c r="EKD22" s="1024"/>
      <c r="EKE22" s="1024"/>
      <c r="EKF22" s="1024"/>
      <c r="EKG22" s="1024"/>
      <c r="EKH22" s="1024"/>
      <c r="EKI22" s="1024"/>
      <c r="EKJ22" s="1024"/>
      <c r="EKK22" s="1024"/>
      <c r="EKL22" s="1024"/>
      <c r="EKM22" s="1024"/>
      <c r="EKN22" s="1024"/>
      <c r="EKO22" s="1024"/>
      <c r="EKP22" s="1024"/>
      <c r="EKQ22" s="1024"/>
      <c r="EKR22" s="1024"/>
      <c r="EKS22" s="1024"/>
      <c r="EKT22" s="1024"/>
      <c r="EKU22" s="1024"/>
      <c r="EKV22" s="1024"/>
      <c r="EKW22" s="1024"/>
      <c r="EKX22" s="1024"/>
      <c r="EKY22" s="1024"/>
      <c r="EKZ22" s="1024"/>
      <c r="ELA22" s="1024"/>
      <c r="ELB22" s="1024"/>
      <c r="ELC22" s="1024"/>
      <c r="ELD22" s="1024"/>
      <c r="ELE22" s="1024"/>
      <c r="ELF22" s="1024"/>
      <c r="ELG22" s="1024"/>
      <c r="ELH22" s="1024"/>
      <c r="ELI22" s="1024"/>
      <c r="ELJ22" s="1024"/>
      <c r="ELK22" s="1024"/>
      <c r="ELL22" s="1024"/>
      <c r="ELM22" s="1024"/>
      <c r="ELN22" s="1024"/>
      <c r="ELO22" s="1024"/>
      <c r="ELP22" s="1024"/>
      <c r="ELQ22" s="1024"/>
      <c r="ELR22" s="1024"/>
      <c r="ELS22" s="1024"/>
      <c r="ELT22" s="1024"/>
      <c r="ELU22" s="1024"/>
      <c r="ELV22" s="1024"/>
      <c r="ELW22" s="1024"/>
      <c r="ELX22" s="1024"/>
      <c r="ELY22" s="1024"/>
      <c r="ELZ22" s="1024"/>
      <c r="EMA22" s="1024"/>
      <c r="EMB22" s="1024"/>
      <c r="EMC22" s="1024"/>
      <c r="EMD22" s="1024"/>
      <c r="EME22" s="1024"/>
      <c r="EMF22" s="1024"/>
      <c r="EMG22" s="1024"/>
      <c r="EMH22" s="1024"/>
      <c r="EMI22" s="1024"/>
      <c r="EMJ22" s="1024"/>
      <c r="EMK22" s="1024"/>
      <c r="EML22" s="1024"/>
      <c r="EMM22" s="1024"/>
      <c r="EMN22" s="1024"/>
      <c r="EMO22" s="1024"/>
      <c r="EMP22" s="1024"/>
      <c r="EMQ22" s="1024"/>
      <c r="EMR22" s="1024"/>
      <c r="EMS22" s="1024"/>
      <c r="EMT22" s="1024"/>
      <c r="EMU22" s="1024"/>
      <c r="EMV22" s="1024"/>
      <c r="EMW22" s="1024"/>
      <c r="EMX22" s="1024"/>
      <c r="EMY22" s="1024"/>
      <c r="EMZ22" s="1024"/>
      <c r="ENA22" s="1024"/>
      <c r="ENB22" s="1024"/>
      <c r="ENC22" s="1024"/>
      <c r="END22" s="1024"/>
      <c r="ENE22" s="1024"/>
      <c r="ENF22" s="1024"/>
      <c r="ENG22" s="1024"/>
      <c r="ENH22" s="1024"/>
      <c r="ENI22" s="1024"/>
      <c r="ENJ22" s="1024"/>
      <c r="ENK22" s="1024"/>
      <c r="ENL22" s="1024"/>
      <c r="ENM22" s="1024"/>
      <c r="ENN22" s="1024"/>
      <c r="ENO22" s="1024"/>
      <c r="ENP22" s="1024"/>
      <c r="ENQ22" s="1024"/>
      <c r="ENR22" s="1024"/>
      <c r="ENS22" s="1024"/>
      <c r="ENT22" s="1024"/>
      <c r="ENU22" s="1024"/>
      <c r="ENV22" s="1024"/>
      <c r="ENW22" s="1024"/>
      <c r="ENX22" s="1024"/>
      <c r="ENY22" s="1024"/>
      <c r="ENZ22" s="1024"/>
      <c r="EOA22" s="1024"/>
      <c r="EOB22" s="1024"/>
      <c r="EOC22" s="1024"/>
      <c r="EOD22" s="1024"/>
      <c r="EOE22" s="1024"/>
      <c r="EOF22" s="1024"/>
      <c r="EOG22" s="1024"/>
      <c r="EOH22" s="1024"/>
      <c r="EOI22" s="1024"/>
      <c r="EOJ22" s="1024"/>
      <c r="EOK22" s="1024"/>
      <c r="EOL22" s="1024"/>
      <c r="EOM22" s="1024"/>
      <c r="EON22" s="1024"/>
      <c r="EOO22" s="1024"/>
      <c r="EOP22" s="1024"/>
      <c r="EOQ22" s="1024"/>
      <c r="EOR22" s="1024"/>
      <c r="EOS22" s="1024"/>
      <c r="EOT22" s="1024"/>
      <c r="EOU22" s="1024"/>
      <c r="EOV22" s="1024"/>
      <c r="EOW22" s="1024"/>
      <c r="EOX22" s="1024"/>
      <c r="EOY22" s="1024"/>
      <c r="EOZ22" s="1024"/>
      <c r="EPA22" s="1024"/>
      <c r="EPB22" s="1024"/>
      <c r="EPC22" s="1024"/>
      <c r="EPD22" s="1024"/>
      <c r="EPE22" s="1024"/>
      <c r="EPF22" s="1024"/>
      <c r="EPG22" s="1024"/>
      <c r="EPH22" s="1024"/>
      <c r="EPI22" s="1024"/>
      <c r="EPJ22" s="1024"/>
      <c r="EPK22" s="1024"/>
      <c r="EPL22" s="1024"/>
      <c r="EPM22" s="1024"/>
      <c r="EPN22" s="1024"/>
      <c r="EPO22" s="1024"/>
      <c r="EPP22" s="1024"/>
      <c r="EPQ22" s="1024"/>
      <c r="EPR22" s="1024"/>
      <c r="EPS22" s="1024"/>
      <c r="EPT22" s="1024"/>
      <c r="EPU22" s="1024"/>
      <c r="EPV22" s="1024"/>
      <c r="EPW22" s="1024"/>
      <c r="EPX22" s="1024"/>
      <c r="EPY22" s="1024"/>
      <c r="EPZ22" s="1024"/>
      <c r="EQA22" s="1024"/>
      <c r="EQB22" s="1024"/>
      <c r="EQC22" s="1024"/>
      <c r="EQD22" s="1024"/>
      <c r="EQE22" s="1024"/>
      <c r="EQF22" s="1024"/>
      <c r="EQG22" s="1024"/>
      <c r="EQH22" s="1024"/>
      <c r="EQI22" s="1024"/>
      <c r="EQJ22" s="1024"/>
      <c r="EQK22" s="1024"/>
      <c r="EQL22" s="1024"/>
      <c r="EQM22" s="1024"/>
      <c r="EQN22" s="1024"/>
      <c r="EQO22" s="1024"/>
      <c r="EQP22" s="1024"/>
      <c r="EQQ22" s="1024"/>
      <c r="EQR22" s="1024"/>
      <c r="EQS22" s="1024"/>
      <c r="EQT22" s="1024"/>
      <c r="EQU22" s="1024"/>
      <c r="EQV22" s="1024"/>
      <c r="EQW22" s="1024"/>
      <c r="EQX22" s="1024"/>
      <c r="EQY22" s="1024"/>
      <c r="EQZ22" s="1024"/>
      <c r="ERA22" s="1024"/>
      <c r="ERB22" s="1024"/>
      <c r="ERC22" s="1024"/>
      <c r="ERD22" s="1024"/>
      <c r="ERE22" s="1024"/>
      <c r="ERF22" s="1024"/>
      <c r="ERG22" s="1024"/>
      <c r="ERH22" s="1024"/>
      <c r="ERI22" s="1024"/>
      <c r="ERJ22" s="1024"/>
      <c r="ERK22" s="1024"/>
      <c r="ERL22" s="1024"/>
      <c r="ERM22" s="1024"/>
      <c r="ERN22" s="1024"/>
      <c r="ERO22" s="1024"/>
      <c r="ERP22" s="1024"/>
      <c r="ERQ22" s="1024"/>
      <c r="ERR22" s="1024"/>
      <c r="ERS22" s="1024"/>
      <c r="ERT22" s="1024"/>
      <c r="ERU22" s="1024"/>
      <c r="ERV22" s="1024"/>
      <c r="ERW22" s="1024"/>
      <c r="ERX22" s="1024"/>
      <c r="ERY22" s="1024"/>
      <c r="ERZ22" s="1024"/>
      <c r="ESA22" s="1024"/>
      <c r="ESB22" s="1024"/>
      <c r="ESC22" s="1024"/>
      <c r="ESD22" s="1024"/>
      <c r="ESE22" s="1024"/>
      <c r="ESF22" s="1024"/>
      <c r="ESG22" s="1024"/>
      <c r="ESH22" s="1024"/>
      <c r="ESI22" s="1024"/>
      <c r="ESJ22" s="1024"/>
      <c r="ESK22" s="1024"/>
      <c r="ESL22" s="1024"/>
      <c r="ESM22" s="1024"/>
      <c r="ESN22" s="1024"/>
      <c r="ESO22" s="1024"/>
      <c r="ESP22" s="1024"/>
      <c r="ESQ22" s="1024"/>
      <c r="ESR22" s="1024"/>
      <c r="ESS22" s="1024"/>
      <c r="EST22" s="1024"/>
      <c r="ESU22" s="1024"/>
      <c r="ESV22" s="1024"/>
      <c r="ESW22" s="1024"/>
      <c r="ESX22" s="1024"/>
      <c r="ESY22" s="1024"/>
      <c r="ESZ22" s="1024"/>
      <c r="ETA22" s="1024"/>
      <c r="ETB22" s="1024"/>
      <c r="ETC22" s="1024"/>
      <c r="ETD22" s="1024"/>
      <c r="ETE22" s="1024"/>
      <c r="ETF22" s="1024"/>
      <c r="ETG22" s="1024"/>
      <c r="ETH22" s="1024"/>
      <c r="ETI22" s="1024"/>
      <c r="ETJ22" s="1024"/>
      <c r="ETK22" s="1024"/>
      <c r="ETL22" s="1024"/>
      <c r="ETM22" s="1024"/>
      <c r="ETN22" s="1024"/>
      <c r="ETO22" s="1024"/>
      <c r="ETP22" s="1024"/>
      <c r="ETQ22" s="1024"/>
      <c r="ETR22" s="1024"/>
      <c r="ETS22" s="1024"/>
      <c r="ETT22" s="1024"/>
      <c r="ETU22" s="1024"/>
      <c r="ETV22" s="1024"/>
      <c r="ETW22" s="1024"/>
      <c r="ETX22" s="1024"/>
      <c r="ETY22" s="1024"/>
      <c r="ETZ22" s="1024"/>
      <c r="EUA22" s="1024"/>
      <c r="EUB22" s="1024"/>
      <c r="EUC22" s="1024"/>
      <c r="EUD22" s="1024"/>
      <c r="EUE22" s="1024"/>
      <c r="EUF22" s="1024"/>
      <c r="EUG22" s="1024"/>
      <c r="EUH22" s="1024"/>
      <c r="EUI22" s="1024"/>
      <c r="EUJ22" s="1024"/>
      <c r="EUK22" s="1024"/>
      <c r="EUL22" s="1024"/>
      <c r="EUM22" s="1024"/>
      <c r="EUN22" s="1024"/>
      <c r="EUO22" s="1024"/>
      <c r="EUP22" s="1024"/>
      <c r="EUQ22" s="1024"/>
      <c r="EUR22" s="1024"/>
      <c r="EUS22" s="1024"/>
      <c r="EUT22" s="1024"/>
      <c r="EUU22" s="1024"/>
      <c r="EUV22" s="1024"/>
      <c r="EUW22" s="1024"/>
      <c r="EUX22" s="1024"/>
      <c r="EUY22" s="1024"/>
      <c r="EUZ22" s="1024"/>
      <c r="EVA22" s="1024"/>
      <c r="EVB22" s="1024"/>
      <c r="EVC22" s="1024"/>
      <c r="EVD22" s="1024"/>
      <c r="EVE22" s="1024"/>
      <c r="EVF22" s="1024"/>
      <c r="EVG22" s="1024"/>
      <c r="EVH22" s="1024"/>
      <c r="EVI22" s="1024"/>
      <c r="EVJ22" s="1024"/>
      <c r="EVK22" s="1024"/>
      <c r="EVL22" s="1024"/>
      <c r="EVM22" s="1024"/>
      <c r="EVN22" s="1024"/>
      <c r="EVO22" s="1024"/>
      <c r="EVP22" s="1024"/>
      <c r="EVQ22" s="1024"/>
      <c r="EVR22" s="1024"/>
      <c r="EVS22" s="1024"/>
      <c r="EVT22" s="1024"/>
      <c r="EVU22" s="1024"/>
      <c r="EVV22" s="1024"/>
      <c r="EVW22" s="1024"/>
      <c r="EVX22" s="1024"/>
      <c r="EVY22" s="1024"/>
      <c r="EVZ22" s="1024"/>
      <c r="EWA22" s="1024"/>
      <c r="EWB22" s="1024"/>
      <c r="EWC22" s="1024"/>
      <c r="EWD22" s="1024"/>
      <c r="EWE22" s="1024"/>
      <c r="EWF22" s="1024"/>
      <c r="EWG22" s="1024"/>
      <c r="EWH22" s="1024"/>
      <c r="EWI22" s="1024"/>
      <c r="EWJ22" s="1024"/>
      <c r="EWK22" s="1024"/>
      <c r="EWL22" s="1024"/>
      <c r="EWM22" s="1024"/>
      <c r="EWN22" s="1024"/>
      <c r="EWO22" s="1024"/>
      <c r="EWP22" s="1024"/>
      <c r="EWQ22" s="1024"/>
      <c r="EWR22" s="1024"/>
      <c r="EWS22" s="1024"/>
      <c r="EWT22" s="1024"/>
      <c r="EWU22" s="1024"/>
      <c r="EWV22" s="1024"/>
      <c r="EWW22" s="1024"/>
      <c r="EWX22" s="1024"/>
      <c r="EWY22" s="1024"/>
      <c r="EWZ22" s="1024"/>
      <c r="EXA22" s="1024"/>
      <c r="EXB22" s="1024"/>
      <c r="EXC22" s="1024"/>
      <c r="EXD22" s="1024"/>
      <c r="EXE22" s="1024"/>
      <c r="EXF22" s="1024"/>
      <c r="EXG22" s="1024"/>
      <c r="EXH22" s="1024"/>
      <c r="EXI22" s="1024"/>
      <c r="EXJ22" s="1024"/>
      <c r="EXK22" s="1024"/>
      <c r="EXL22" s="1024"/>
      <c r="EXM22" s="1024"/>
      <c r="EXN22" s="1024"/>
      <c r="EXO22" s="1024"/>
      <c r="EXP22" s="1024"/>
      <c r="EXQ22" s="1024"/>
      <c r="EXR22" s="1024"/>
      <c r="EXS22" s="1024"/>
      <c r="EXT22" s="1024"/>
      <c r="EXU22" s="1024"/>
      <c r="EXV22" s="1024"/>
      <c r="EXW22" s="1024"/>
      <c r="EXX22" s="1024"/>
      <c r="EXY22" s="1024"/>
      <c r="EXZ22" s="1024"/>
      <c r="EYA22" s="1024"/>
      <c r="EYB22" s="1024"/>
      <c r="EYC22" s="1024"/>
      <c r="EYD22" s="1024"/>
      <c r="EYE22" s="1024"/>
      <c r="EYF22" s="1024"/>
      <c r="EYG22" s="1024"/>
      <c r="EYH22" s="1024"/>
      <c r="EYI22" s="1024"/>
      <c r="EYJ22" s="1024"/>
      <c r="EYK22" s="1024"/>
      <c r="EYL22" s="1024"/>
      <c r="EYM22" s="1024"/>
      <c r="EYN22" s="1024"/>
      <c r="EYO22" s="1024"/>
      <c r="EYP22" s="1024"/>
      <c r="EYQ22" s="1024"/>
      <c r="EYR22" s="1024"/>
      <c r="EYS22" s="1024"/>
      <c r="EYT22" s="1024"/>
      <c r="EYU22" s="1024"/>
      <c r="EYV22" s="1024"/>
      <c r="EYW22" s="1024"/>
      <c r="EYX22" s="1024"/>
      <c r="EYY22" s="1024"/>
      <c r="EYZ22" s="1024"/>
      <c r="EZA22" s="1024"/>
      <c r="EZB22" s="1024"/>
      <c r="EZC22" s="1024"/>
      <c r="EZD22" s="1024"/>
      <c r="EZE22" s="1024"/>
      <c r="EZF22" s="1024"/>
      <c r="EZG22" s="1024"/>
      <c r="EZH22" s="1024"/>
      <c r="EZI22" s="1024"/>
      <c r="EZJ22" s="1024"/>
      <c r="EZK22" s="1024"/>
      <c r="EZL22" s="1024"/>
      <c r="EZM22" s="1024"/>
      <c r="EZN22" s="1024"/>
      <c r="EZO22" s="1024"/>
      <c r="EZP22" s="1024"/>
      <c r="EZQ22" s="1024"/>
      <c r="EZR22" s="1024"/>
      <c r="EZS22" s="1024"/>
      <c r="EZT22" s="1024"/>
      <c r="EZU22" s="1024"/>
      <c r="EZV22" s="1024"/>
      <c r="EZW22" s="1024"/>
      <c r="EZX22" s="1024"/>
      <c r="EZY22" s="1024"/>
      <c r="EZZ22" s="1024"/>
      <c r="FAA22" s="1024"/>
      <c r="FAB22" s="1024"/>
      <c r="FAC22" s="1024"/>
      <c r="FAD22" s="1024"/>
      <c r="FAE22" s="1024"/>
      <c r="FAF22" s="1024"/>
      <c r="FAG22" s="1024"/>
      <c r="FAH22" s="1024"/>
      <c r="FAI22" s="1024"/>
      <c r="FAJ22" s="1024"/>
      <c r="FAK22" s="1024"/>
      <c r="FAL22" s="1024"/>
      <c r="FAM22" s="1024"/>
      <c r="FAN22" s="1024"/>
      <c r="FAO22" s="1024"/>
      <c r="FAP22" s="1024"/>
      <c r="FAQ22" s="1024"/>
      <c r="FAR22" s="1024"/>
      <c r="FAS22" s="1024"/>
      <c r="FAT22" s="1024"/>
      <c r="FAU22" s="1024"/>
      <c r="FAV22" s="1024"/>
      <c r="FAW22" s="1024"/>
      <c r="FAX22" s="1024"/>
      <c r="FAY22" s="1024"/>
      <c r="FAZ22" s="1024"/>
      <c r="FBA22" s="1024"/>
      <c r="FBB22" s="1024"/>
      <c r="FBC22" s="1024"/>
      <c r="FBD22" s="1024"/>
      <c r="FBE22" s="1024"/>
      <c r="FBF22" s="1024"/>
      <c r="FBG22" s="1024"/>
      <c r="FBH22" s="1024"/>
      <c r="FBI22" s="1024"/>
      <c r="FBJ22" s="1024"/>
      <c r="FBK22" s="1024"/>
      <c r="FBL22" s="1024"/>
      <c r="FBM22" s="1024"/>
      <c r="FBN22" s="1024"/>
      <c r="FBO22" s="1024"/>
      <c r="FBP22" s="1024"/>
      <c r="FBQ22" s="1024"/>
      <c r="FBR22" s="1024"/>
      <c r="FBS22" s="1024"/>
      <c r="FBT22" s="1024"/>
      <c r="FBU22" s="1024"/>
      <c r="FBV22" s="1024"/>
      <c r="FBW22" s="1024"/>
      <c r="FBX22" s="1024"/>
      <c r="FBY22" s="1024"/>
      <c r="FBZ22" s="1024"/>
      <c r="FCA22" s="1024"/>
      <c r="FCB22" s="1024"/>
      <c r="FCC22" s="1024"/>
      <c r="FCD22" s="1024"/>
      <c r="FCE22" s="1024"/>
      <c r="FCF22" s="1024"/>
      <c r="FCG22" s="1024"/>
      <c r="FCH22" s="1024"/>
      <c r="FCI22" s="1024"/>
      <c r="FCJ22" s="1024"/>
      <c r="FCK22" s="1024"/>
      <c r="FCL22" s="1024"/>
      <c r="FCM22" s="1024"/>
      <c r="FCN22" s="1024"/>
      <c r="FCO22" s="1024"/>
      <c r="FCP22" s="1024"/>
      <c r="FCQ22" s="1024"/>
      <c r="FCR22" s="1024"/>
      <c r="FCS22" s="1024"/>
      <c r="FCT22" s="1024"/>
      <c r="FCU22" s="1024"/>
      <c r="FCV22" s="1024"/>
      <c r="FCW22" s="1024"/>
      <c r="FCX22" s="1024"/>
      <c r="FCY22" s="1024"/>
      <c r="FCZ22" s="1024"/>
      <c r="FDA22" s="1024"/>
      <c r="FDB22" s="1024"/>
      <c r="FDC22" s="1024"/>
      <c r="FDD22" s="1024"/>
      <c r="FDE22" s="1024"/>
      <c r="FDF22" s="1024"/>
      <c r="FDG22" s="1024"/>
      <c r="FDH22" s="1024"/>
      <c r="FDI22" s="1024"/>
      <c r="FDJ22" s="1024"/>
      <c r="FDK22" s="1024"/>
      <c r="FDL22" s="1024"/>
      <c r="FDM22" s="1024"/>
      <c r="FDN22" s="1024"/>
      <c r="FDO22" s="1024"/>
      <c r="FDP22" s="1024"/>
      <c r="FDQ22" s="1024"/>
      <c r="FDR22" s="1024"/>
      <c r="FDS22" s="1024"/>
      <c r="FDT22" s="1024"/>
      <c r="FDU22" s="1024"/>
      <c r="FDV22" s="1024"/>
      <c r="FDW22" s="1024"/>
      <c r="FDX22" s="1024"/>
      <c r="FDY22" s="1024"/>
      <c r="FDZ22" s="1024"/>
      <c r="FEA22" s="1024"/>
      <c r="FEB22" s="1024"/>
      <c r="FEC22" s="1024"/>
      <c r="FED22" s="1024"/>
      <c r="FEE22" s="1024"/>
      <c r="FEF22" s="1024"/>
      <c r="FEG22" s="1024"/>
      <c r="FEH22" s="1024"/>
      <c r="FEI22" s="1024"/>
      <c r="FEJ22" s="1024"/>
      <c r="FEK22" s="1024"/>
      <c r="FEL22" s="1024"/>
      <c r="FEM22" s="1024"/>
      <c r="FEN22" s="1024"/>
      <c r="FEO22" s="1024"/>
      <c r="FEP22" s="1024"/>
      <c r="FEQ22" s="1024"/>
      <c r="FER22" s="1024"/>
      <c r="FES22" s="1024"/>
      <c r="FET22" s="1024"/>
      <c r="FEU22" s="1024"/>
      <c r="FEV22" s="1024"/>
      <c r="FEW22" s="1024"/>
      <c r="FEX22" s="1024"/>
      <c r="FEY22" s="1024"/>
      <c r="FEZ22" s="1024"/>
      <c r="FFA22" s="1024"/>
      <c r="FFB22" s="1024"/>
      <c r="FFC22" s="1024"/>
      <c r="FFD22" s="1024"/>
      <c r="FFE22" s="1024"/>
      <c r="FFF22" s="1024"/>
      <c r="FFG22" s="1024"/>
      <c r="FFH22" s="1024"/>
      <c r="FFI22" s="1024"/>
      <c r="FFJ22" s="1024"/>
      <c r="FFK22" s="1024"/>
      <c r="FFL22" s="1024"/>
      <c r="FFM22" s="1024"/>
      <c r="FFN22" s="1024"/>
      <c r="FFO22" s="1024"/>
      <c r="FFP22" s="1024"/>
      <c r="FFQ22" s="1024"/>
      <c r="FFR22" s="1024"/>
      <c r="FFS22" s="1024"/>
      <c r="FFT22" s="1024"/>
      <c r="FFU22" s="1024"/>
      <c r="FFV22" s="1024"/>
      <c r="FFW22" s="1024"/>
      <c r="FFX22" s="1024"/>
      <c r="FFY22" s="1024"/>
      <c r="FFZ22" s="1024"/>
      <c r="FGA22" s="1024"/>
      <c r="FGB22" s="1024"/>
      <c r="FGC22" s="1024"/>
      <c r="FGD22" s="1024"/>
      <c r="FGE22" s="1024"/>
      <c r="FGF22" s="1024"/>
      <c r="FGG22" s="1024"/>
      <c r="FGH22" s="1024"/>
      <c r="FGI22" s="1024"/>
      <c r="FGJ22" s="1024"/>
      <c r="FGK22" s="1024"/>
      <c r="FGL22" s="1024"/>
      <c r="FGM22" s="1024"/>
      <c r="FGN22" s="1024"/>
      <c r="FGO22" s="1024"/>
      <c r="FGP22" s="1024"/>
      <c r="FGQ22" s="1024"/>
      <c r="FGR22" s="1024"/>
      <c r="FGS22" s="1024"/>
      <c r="FGT22" s="1024"/>
      <c r="FGU22" s="1024"/>
      <c r="FGV22" s="1024"/>
      <c r="FGW22" s="1024"/>
      <c r="FGX22" s="1024"/>
      <c r="FGY22" s="1024"/>
      <c r="FGZ22" s="1024"/>
      <c r="FHA22" s="1024"/>
      <c r="FHB22" s="1024"/>
      <c r="FHC22" s="1024"/>
      <c r="FHD22" s="1024"/>
      <c r="FHE22" s="1024"/>
      <c r="FHF22" s="1024"/>
      <c r="FHG22" s="1024"/>
      <c r="FHH22" s="1024"/>
      <c r="FHI22" s="1024"/>
      <c r="FHJ22" s="1024"/>
      <c r="FHK22" s="1024"/>
      <c r="FHL22" s="1024"/>
      <c r="FHM22" s="1024"/>
      <c r="FHN22" s="1024"/>
      <c r="FHO22" s="1024"/>
      <c r="FHP22" s="1024"/>
      <c r="FHQ22" s="1024"/>
      <c r="FHR22" s="1024"/>
      <c r="FHS22" s="1024"/>
      <c r="FHT22" s="1024"/>
      <c r="FHU22" s="1024"/>
      <c r="FHV22" s="1024"/>
      <c r="FHW22" s="1024"/>
      <c r="FHX22" s="1024"/>
      <c r="FHY22" s="1024"/>
      <c r="FHZ22" s="1024"/>
      <c r="FIA22" s="1024"/>
      <c r="FIB22" s="1024"/>
      <c r="FIC22" s="1024"/>
      <c r="FID22" s="1024"/>
      <c r="FIE22" s="1024"/>
      <c r="FIF22" s="1024"/>
      <c r="FIG22" s="1024"/>
      <c r="FIH22" s="1024"/>
      <c r="FII22" s="1024"/>
      <c r="FIJ22" s="1024"/>
      <c r="FIK22" s="1024"/>
      <c r="FIL22" s="1024"/>
      <c r="FIM22" s="1024"/>
      <c r="FIN22" s="1024"/>
      <c r="FIO22" s="1024"/>
      <c r="FIP22" s="1024"/>
      <c r="FIQ22" s="1024"/>
      <c r="FIR22" s="1024"/>
      <c r="FIS22" s="1024"/>
      <c r="FIT22" s="1024"/>
      <c r="FIU22" s="1024"/>
      <c r="FIV22" s="1024"/>
      <c r="FIW22" s="1024"/>
      <c r="FIX22" s="1024"/>
      <c r="FIY22" s="1024"/>
      <c r="FIZ22" s="1024"/>
      <c r="FJA22" s="1024"/>
      <c r="FJB22" s="1024"/>
      <c r="FJC22" s="1024"/>
      <c r="FJD22" s="1024"/>
      <c r="FJE22" s="1024"/>
      <c r="FJF22" s="1024"/>
      <c r="FJG22" s="1024"/>
      <c r="FJH22" s="1024"/>
      <c r="FJI22" s="1024"/>
      <c r="FJJ22" s="1024"/>
      <c r="FJK22" s="1024"/>
      <c r="FJL22" s="1024"/>
      <c r="FJM22" s="1024"/>
      <c r="FJN22" s="1024"/>
      <c r="FJO22" s="1024"/>
      <c r="FJP22" s="1024"/>
      <c r="FJQ22" s="1024"/>
      <c r="FJR22" s="1024"/>
      <c r="FJS22" s="1024"/>
      <c r="FJT22" s="1024"/>
      <c r="FJU22" s="1024"/>
      <c r="FJV22" s="1024"/>
      <c r="FJW22" s="1024"/>
      <c r="FJX22" s="1024"/>
      <c r="FJY22" s="1024"/>
      <c r="FJZ22" s="1024"/>
      <c r="FKA22" s="1024"/>
      <c r="FKB22" s="1024"/>
      <c r="FKC22" s="1024"/>
      <c r="FKD22" s="1024"/>
      <c r="FKE22" s="1024"/>
      <c r="FKF22" s="1024"/>
      <c r="FKG22" s="1024"/>
      <c r="FKH22" s="1024"/>
      <c r="FKI22" s="1024"/>
      <c r="FKJ22" s="1024"/>
      <c r="FKK22" s="1024"/>
      <c r="FKL22" s="1024"/>
      <c r="FKM22" s="1024"/>
      <c r="FKN22" s="1024"/>
      <c r="FKO22" s="1024"/>
      <c r="FKP22" s="1024"/>
      <c r="FKQ22" s="1024"/>
      <c r="FKR22" s="1024"/>
      <c r="FKS22" s="1024"/>
      <c r="FKT22" s="1024"/>
      <c r="FKU22" s="1024"/>
      <c r="FKV22" s="1024"/>
      <c r="FKW22" s="1024"/>
      <c r="FKX22" s="1024"/>
      <c r="FKY22" s="1024"/>
      <c r="FKZ22" s="1024"/>
      <c r="FLA22" s="1024"/>
      <c r="FLB22" s="1024"/>
      <c r="FLC22" s="1024"/>
      <c r="FLD22" s="1024"/>
      <c r="FLE22" s="1024"/>
      <c r="FLF22" s="1024"/>
      <c r="FLG22" s="1024"/>
      <c r="FLH22" s="1024"/>
      <c r="FLI22" s="1024"/>
      <c r="FLJ22" s="1024"/>
      <c r="FLK22" s="1024"/>
      <c r="FLL22" s="1024"/>
      <c r="FLM22" s="1024"/>
      <c r="FLN22" s="1024"/>
      <c r="FLO22" s="1024"/>
      <c r="FLP22" s="1024"/>
      <c r="FLQ22" s="1024"/>
      <c r="FLR22" s="1024"/>
      <c r="FLS22" s="1024"/>
      <c r="FLT22" s="1024"/>
      <c r="FLU22" s="1024"/>
      <c r="FLV22" s="1024"/>
      <c r="FLW22" s="1024"/>
      <c r="FLX22" s="1024"/>
      <c r="FLY22" s="1024"/>
      <c r="FLZ22" s="1024"/>
      <c r="FMA22" s="1024"/>
      <c r="FMB22" s="1024"/>
      <c r="FMC22" s="1024"/>
      <c r="FMD22" s="1024"/>
      <c r="FME22" s="1024"/>
      <c r="FMF22" s="1024"/>
      <c r="FMG22" s="1024"/>
      <c r="FMH22" s="1024"/>
      <c r="FMI22" s="1024"/>
      <c r="FMJ22" s="1024"/>
      <c r="FMK22" s="1024"/>
      <c r="FML22" s="1024"/>
      <c r="FMM22" s="1024"/>
      <c r="FMN22" s="1024"/>
      <c r="FMO22" s="1024"/>
      <c r="FMP22" s="1024"/>
      <c r="FMQ22" s="1024"/>
      <c r="FMR22" s="1024"/>
      <c r="FMS22" s="1024"/>
      <c r="FMT22" s="1024"/>
      <c r="FMU22" s="1024"/>
      <c r="FMV22" s="1024"/>
      <c r="FMW22" s="1024"/>
      <c r="FMX22" s="1024"/>
      <c r="FMY22" s="1024"/>
      <c r="FMZ22" s="1024"/>
      <c r="FNA22" s="1024"/>
      <c r="FNB22" s="1024"/>
      <c r="FNC22" s="1024"/>
      <c r="FND22" s="1024"/>
      <c r="FNE22" s="1024"/>
      <c r="FNF22" s="1024"/>
      <c r="FNG22" s="1024"/>
      <c r="FNH22" s="1024"/>
      <c r="FNI22" s="1024"/>
      <c r="FNJ22" s="1024"/>
      <c r="FNK22" s="1024"/>
      <c r="FNL22" s="1024"/>
      <c r="FNM22" s="1024"/>
      <c r="FNN22" s="1024"/>
      <c r="FNO22" s="1024"/>
      <c r="FNP22" s="1024"/>
      <c r="FNQ22" s="1024"/>
      <c r="FNR22" s="1024"/>
      <c r="FNS22" s="1024"/>
      <c r="FNT22" s="1024"/>
      <c r="FNU22" s="1024"/>
      <c r="FNV22" s="1024"/>
      <c r="FNW22" s="1024"/>
      <c r="FNX22" s="1024"/>
      <c r="FNY22" s="1024"/>
      <c r="FNZ22" s="1024"/>
      <c r="FOA22" s="1024"/>
      <c r="FOB22" s="1024"/>
      <c r="FOC22" s="1024"/>
      <c r="FOD22" s="1024"/>
      <c r="FOE22" s="1024"/>
      <c r="FOF22" s="1024"/>
      <c r="FOG22" s="1024"/>
      <c r="FOH22" s="1024"/>
      <c r="FOI22" s="1024"/>
      <c r="FOJ22" s="1024"/>
      <c r="FOK22" s="1024"/>
      <c r="FOL22" s="1024"/>
      <c r="FOM22" s="1024"/>
      <c r="FON22" s="1024"/>
      <c r="FOO22" s="1024"/>
      <c r="FOP22" s="1024"/>
      <c r="FOQ22" s="1024"/>
      <c r="FOR22" s="1024"/>
      <c r="FOS22" s="1024"/>
      <c r="FOT22" s="1024"/>
      <c r="FOU22" s="1024"/>
      <c r="FOV22" s="1024"/>
      <c r="FOW22" s="1024"/>
      <c r="FOX22" s="1024"/>
      <c r="FOY22" s="1024"/>
      <c r="FOZ22" s="1024"/>
      <c r="FPA22" s="1024"/>
      <c r="FPB22" s="1024"/>
      <c r="FPC22" s="1024"/>
      <c r="FPD22" s="1024"/>
      <c r="FPE22" s="1024"/>
      <c r="FPF22" s="1024"/>
      <c r="FPG22" s="1024"/>
      <c r="FPH22" s="1024"/>
      <c r="FPI22" s="1024"/>
      <c r="FPJ22" s="1024"/>
      <c r="FPK22" s="1024"/>
      <c r="FPL22" s="1024"/>
      <c r="FPM22" s="1024"/>
      <c r="FPN22" s="1024"/>
      <c r="FPO22" s="1024"/>
      <c r="FPP22" s="1024"/>
      <c r="FPQ22" s="1024"/>
      <c r="FPR22" s="1024"/>
      <c r="FPS22" s="1024"/>
      <c r="FPT22" s="1024"/>
      <c r="FPU22" s="1024"/>
      <c r="FPV22" s="1024"/>
      <c r="FPW22" s="1024"/>
      <c r="FPX22" s="1024"/>
      <c r="FPY22" s="1024"/>
      <c r="FPZ22" s="1024"/>
      <c r="FQA22" s="1024"/>
      <c r="FQB22" s="1024"/>
      <c r="FQC22" s="1024"/>
      <c r="FQD22" s="1024"/>
      <c r="FQE22" s="1024"/>
      <c r="FQF22" s="1024"/>
      <c r="FQG22" s="1024"/>
      <c r="FQH22" s="1024"/>
      <c r="FQI22" s="1024"/>
      <c r="FQJ22" s="1024"/>
      <c r="FQK22" s="1024"/>
      <c r="FQL22" s="1024"/>
      <c r="FQM22" s="1024"/>
      <c r="FQN22" s="1024"/>
      <c r="FQO22" s="1024"/>
      <c r="FQP22" s="1024"/>
      <c r="FQQ22" s="1024"/>
      <c r="FQR22" s="1024"/>
      <c r="FQS22" s="1024"/>
      <c r="FQT22" s="1024"/>
      <c r="FQU22" s="1024"/>
      <c r="FQV22" s="1024"/>
      <c r="FQW22" s="1024"/>
      <c r="FQX22" s="1024"/>
      <c r="FQY22" s="1024"/>
      <c r="FQZ22" s="1024"/>
      <c r="FRA22" s="1024"/>
      <c r="FRB22" s="1024"/>
      <c r="FRC22" s="1024"/>
      <c r="FRD22" s="1024"/>
      <c r="FRE22" s="1024"/>
      <c r="FRF22" s="1024"/>
      <c r="FRG22" s="1024"/>
      <c r="FRH22" s="1024"/>
      <c r="FRI22" s="1024"/>
      <c r="FRJ22" s="1024"/>
      <c r="FRK22" s="1024"/>
      <c r="FRL22" s="1024"/>
      <c r="FRM22" s="1024"/>
      <c r="FRN22" s="1024"/>
      <c r="FRO22" s="1024"/>
      <c r="FRP22" s="1024"/>
      <c r="FRQ22" s="1024"/>
      <c r="FRR22" s="1024"/>
      <c r="FRS22" s="1024"/>
      <c r="FRT22" s="1024"/>
      <c r="FRU22" s="1024"/>
      <c r="FRV22" s="1024"/>
      <c r="FRW22" s="1024"/>
      <c r="FRX22" s="1024"/>
      <c r="FRY22" s="1024"/>
      <c r="FRZ22" s="1024"/>
      <c r="FSA22" s="1024"/>
      <c r="FSB22" s="1024"/>
      <c r="FSC22" s="1024"/>
      <c r="FSD22" s="1024"/>
      <c r="FSE22" s="1024"/>
      <c r="FSF22" s="1024"/>
      <c r="FSG22" s="1024"/>
      <c r="FSH22" s="1024"/>
      <c r="FSI22" s="1024"/>
      <c r="FSJ22" s="1024"/>
      <c r="FSK22" s="1024"/>
      <c r="FSL22" s="1024"/>
      <c r="FSM22" s="1024"/>
      <c r="FSN22" s="1024"/>
      <c r="FSO22" s="1024"/>
      <c r="FSP22" s="1024"/>
      <c r="FSQ22" s="1024"/>
      <c r="FSR22" s="1024"/>
      <c r="FSS22" s="1024"/>
      <c r="FST22" s="1024"/>
      <c r="FSU22" s="1024"/>
      <c r="FSV22" s="1024"/>
      <c r="FSW22" s="1024"/>
      <c r="FSX22" s="1024"/>
      <c r="FSY22" s="1024"/>
      <c r="FSZ22" s="1024"/>
      <c r="FTA22" s="1024"/>
      <c r="FTB22" s="1024"/>
      <c r="FTC22" s="1024"/>
      <c r="FTD22" s="1024"/>
      <c r="FTE22" s="1024"/>
      <c r="FTF22" s="1024"/>
      <c r="FTG22" s="1024"/>
      <c r="FTH22" s="1024"/>
      <c r="FTI22" s="1024"/>
      <c r="FTJ22" s="1024"/>
      <c r="FTK22" s="1024"/>
      <c r="FTL22" s="1024"/>
      <c r="FTM22" s="1024"/>
      <c r="FTN22" s="1024"/>
      <c r="FTO22" s="1024"/>
      <c r="FTP22" s="1024"/>
      <c r="FTQ22" s="1024"/>
      <c r="FTR22" s="1024"/>
      <c r="FTS22" s="1024"/>
      <c r="FTT22" s="1024"/>
      <c r="FTU22" s="1024"/>
      <c r="FTV22" s="1024"/>
      <c r="FTW22" s="1024"/>
      <c r="FTX22" s="1024"/>
      <c r="FTY22" s="1024"/>
      <c r="FTZ22" s="1024"/>
      <c r="FUA22" s="1024"/>
      <c r="FUB22" s="1024"/>
      <c r="FUC22" s="1024"/>
      <c r="FUD22" s="1024"/>
      <c r="FUE22" s="1024"/>
      <c r="FUF22" s="1024"/>
      <c r="FUG22" s="1024"/>
      <c r="FUH22" s="1024"/>
      <c r="FUI22" s="1024"/>
      <c r="FUJ22" s="1024"/>
      <c r="FUK22" s="1024"/>
      <c r="FUL22" s="1024"/>
      <c r="FUM22" s="1024"/>
      <c r="FUN22" s="1024"/>
      <c r="FUO22" s="1024"/>
      <c r="FUP22" s="1024"/>
      <c r="FUQ22" s="1024"/>
      <c r="FUR22" s="1024"/>
      <c r="FUS22" s="1024"/>
      <c r="FUT22" s="1024"/>
      <c r="FUU22" s="1024"/>
      <c r="FUV22" s="1024"/>
      <c r="FUW22" s="1024"/>
      <c r="FUX22" s="1024"/>
      <c r="FUY22" s="1024"/>
      <c r="FUZ22" s="1024"/>
      <c r="FVA22" s="1024"/>
      <c r="FVB22" s="1024"/>
      <c r="FVC22" s="1024"/>
      <c r="FVD22" s="1024"/>
      <c r="FVE22" s="1024"/>
      <c r="FVF22" s="1024"/>
      <c r="FVG22" s="1024"/>
      <c r="FVH22" s="1024"/>
      <c r="FVI22" s="1024"/>
      <c r="FVJ22" s="1024"/>
      <c r="FVK22" s="1024"/>
      <c r="FVL22" s="1024"/>
      <c r="FVM22" s="1024"/>
      <c r="FVN22" s="1024"/>
      <c r="FVO22" s="1024"/>
      <c r="FVP22" s="1024"/>
      <c r="FVQ22" s="1024"/>
      <c r="FVR22" s="1024"/>
      <c r="FVS22" s="1024"/>
      <c r="FVT22" s="1024"/>
      <c r="FVU22" s="1024"/>
      <c r="FVV22" s="1024"/>
      <c r="FVW22" s="1024"/>
      <c r="FVX22" s="1024"/>
      <c r="FVY22" s="1024"/>
      <c r="FVZ22" s="1024"/>
      <c r="FWA22" s="1024"/>
      <c r="FWB22" s="1024"/>
      <c r="FWC22" s="1024"/>
      <c r="FWD22" s="1024"/>
      <c r="FWE22" s="1024"/>
      <c r="FWF22" s="1024"/>
      <c r="FWG22" s="1024"/>
      <c r="FWH22" s="1024"/>
      <c r="FWI22" s="1024"/>
      <c r="FWJ22" s="1024"/>
      <c r="FWK22" s="1024"/>
      <c r="FWL22" s="1024"/>
      <c r="FWM22" s="1024"/>
      <c r="FWN22" s="1024"/>
      <c r="FWO22" s="1024"/>
      <c r="FWP22" s="1024"/>
      <c r="FWQ22" s="1024"/>
      <c r="FWR22" s="1024"/>
      <c r="FWS22" s="1024"/>
      <c r="FWT22" s="1024"/>
      <c r="FWU22" s="1024"/>
      <c r="FWV22" s="1024"/>
      <c r="FWW22" s="1024"/>
      <c r="FWX22" s="1024"/>
      <c r="FWY22" s="1024"/>
      <c r="FWZ22" s="1024"/>
      <c r="FXA22" s="1024"/>
      <c r="FXB22" s="1024"/>
      <c r="FXC22" s="1024"/>
      <c r="FXD22" s="1024"/>
      <c r="FXE22" s="1024"/>
      <c r="FXF22" s="1024"/>
      <c r="FXG22" s="1024"/>
      <c r="FXH22" s="1024"/>
      <c r="FXI22" s="1024"/>
      <c r="FXJ22" s="1024"/>
      <c r="FXK22" s="1024"/>
      <c r="FXL22" s="1024"/>
      <c r="FXM22" s="1024"/>
      <c r="FXN22" s="1024"/>
      <c r="FXO22" s="1024"/>
      <c r="FXP22" s="1024"/>
      <c r="FXQ22" s="1024"/>
      <c r="FXR22" s="1024"/>
      <c r="FXS22" s="1024"/>
      <c r="FXT22" s="1024"/>
      <c r="FXU22" s="1024"/>
      <c r="FXV22" s="1024"/>
      <c r="FXW22" s="1024"/>
      <c r="FXX22" s="1024"/>
      <c r="FXY22" s="1024"/>
      <c r="FXZ22" s="1024"/>
      <c r="FYA22" s="1024"/>
      <c r="FYB22" s="1024"/>
      <c r="FYC22" s="1024"/>
      <c r="FYD22" s="1024"/>
      <c r="FYE22" s="1024"/>
      <c r="FYF22" s="1024"/>
      <c r="FYG22" s="1024"/>
      <c r="FYH22" s="1024"/>
      <c r="FYI22" s="1024"/>
      <c r="FYJ22" s="1024"/>
      <c r="FYK22" s="1024"/>
      <c r="FYL22" s="1024"/>
      <c r="FYM22" s="1024"/>
      <c r="FYN22" s="1024"/>
      <c r="FYO22" s="1024"/>
      <c r="FYP22" s="1024"/>
      <c r="FYQ22" s="1024"/>
      <c r="FYR22" s="1024"/>
      <c r="FYS22" s="1024"/>
      <c r="FYT22" s="1024"/>
      <c r="FYU22" s="1024"/>
      <c r="FYV22" s="1024"/>
      <c r="FYW22" s="1024"/>
      <c r="FYX22" s="1024"/>
      <c r="FYY22" s="1024"/>
      <c r="FYZ22" s="1024"/>
      <c r="FZA22" s="1024"/>
      <c r="FZB22" s="1024"/>
      <c r="FZC22" s="1024"/>
      <c r="FZD22" s="1024"/>
      <c r="FZE22" s="1024"/>
      <c r="FZF22" s="1024"/>
      <c r="FZG22" s="1024"/>
      <c r="FZH22" s="1024"/>
      <c r="FZI22" s="1024"/>
      <c r="FZJ22" s="1024"/>
      <c r="FZK22" s="1024"/>
      <c r="FZL22" s="1024"/>
      <c r="FZM22" s="1024"/>
      <c r="FZN22" s="1024"/>
      <c r="FZO22" s="1024"/>
      <c r="FZP22" s="1024"/>
      <c r="FZQ22" s="1024"/>
      <c r="FZR22" s="1024"/>
      <c r="FZS22" s="1024"/>
      <c r="FZT22" s="1024"/>
      <c r="FZU22" s="1024"/>
      <c r="FZV22" s="1024"/>
      <c r="FZW22" s="1024"/>
      <c r="FZX22" s="1024"/>
      <c r="FZY22" s="1024"/>
      <c r="FZZ22" s="1024"/>
      <c r="GAA22" s="1024"/>
      <c r="GAB22" s="1024"/>
      <c r="GAC22" s="1024"/>
      <c r="GAD22" s="1024"/>
      <c r="GAE22" s="1024"/>
      <c r="GAF22" s="1024"/>
      <c r="GAG22" s="1024"/>
      <c r="GAH22" s="1024"/>
      <c r="GAI22" s="1024"/>
      <c r="GAJ22" s="1024"/>
      <c r="GAK22" s="1024"/>
      <c r="GAL22" s="1024"/>
      <c r="GAM22" s="1024"/>
      <c r="GAN22" s="1024"/>
      <c r="GAO22" s="1024"/>
      <c r="GAP22" s="1024"/>
      <c r="GAQ22" s="1024"/>
      <c r="GAR22" s="1024"/>
      <c r="GAS22" s="1024"/>
      <c r="GAT22" s="1024"/>
      <c r="GAU22" s="1024"/>
      <c r="GAV22" s="1024"/>
      <c r="GAW22" s="1024"/>
      <c r="GAX22" s="1024"/>
      <c r="GAY22" s="1024"/>
      <c r="GAZ22" s="1024"/>
      <c r="GBA22" s="1024"/>
      <c r="GBB22" s="1024"/>
      <c r="GBC22" s="1024"/>
      <c r="GBD22" s="1024"/>
      <c r="GBE22" s="1024"/>
      <c r="GBF22" s="1024"/>
      <c r="GBG22" s="1024"/>
      <c r="GBH22" s="1024"/>
      <c r="GBI22" s="1024"/>
      <c r="GBJ22" s="1024"/>
      <c r="GBK22" s="1024"/>
      <c r="GBL22" s="1024"/>
      <c r="GBM22" s="1024"/>
      <c r="GBN22" s="1024"/>
      <c r="GBO22" s="1024"/>
      <c r="GBP22" s="1024"/>
      <c r="GBQ22" s="1024"/>
      <c r="GBR22" s="1024"/>
      <c r="GBS22" s="1024"/>
      <c r="GBT22" s="1024"/>
      <c r="GBU22" s="1024"/>
      <c r="GBV22" s="1024"/>
      <c r="GBW22" s="1024"/>
      <c r="GBX22" s="1024"/>
      <c r="GBY22" s="1024"/>
      <c r="GBZ22" s="1024"/>
      <c r="GCA22" s="1024"/>
      <c r="GCB22" s="1024"/>
      <c r="GCC22" s="1024"/>
      <c r="GCD22" s="1024"/>
      <c r="GCE22" s="1024"/>
      <c r="GCF22" s="1024"/>
      <c r="GCG22" s="1024"/>
      <c r="GCH22" s="1024"/>
      <c r="GCI22" s="1024"/>
      <c r="GCJ22" s="1024"/>
      <c r="GCK22" s="1024"/>
      <c r="GCL22" s="1024"/>
      <c r="GCM22" s="1024"/>
      <c r="GCN22" s="1024"/>
      <c r="GCO22" s="1024"/>
      <c r="GCP22" s="1024"/>
      <c r="GCQ22" s="1024"/>
      <c r="GCR22" s="1024"/>
      <c r="GCS22" s="1024"/>
      <c r="GCT22" s="1024"/>
      <c r="GCU22" s="1024"/>
      <c r="GCV22" s="1024"/>
      <c r="GCW22" s="1024"/>
      <c r="GCX22" s="1024"/>
      <c r="GCY22" s="1024"/>
      <c r="GCZ22" s="1024"/>
      <c r="GDA22" s="1024"/>
      <c r="GDB22" s="1024"/>
      <c r="GDC22" s="1024"/>
      <c r="GDD22" s="1024"/>
      <c r="GDE22" s="1024"/>
      <c r="GDF22" s="1024"/>
      <c r="GDG22" s="1024"/>
      <c r="GDH22" s="1024"/>
      <c r="GDI22" s="1024"/>
      <c r="GDJ22" s="1024"/>
      <c r="GDK22" s="1024"/>
      <c r="GDL22" s="1024"/>
      <c r="GDM22" s="1024"/>
      <c r="GDN22" s="1024"/>
      <c r="GDO22" s="1024"/>
      <c r="GDP22" s="1024"/>
      <c r="GDQ22" s="1024"/>
      <c r="GDR22" s="1024"/>
      <c r="GDS22" s="1024"/>
      <c r="GDT22" s="1024"/>
      <c r="GDU22" s="1024"/>
      <c r="GDV22" s="1024"/>
      <c r="GDW22" s="1024"/>
      <c r="GDX22" s="1024"/>
      <c r="GDY22" s="1024"/>
      <c r="GDZ22" s="1024"/>
      <c r="GEA22" s="1024"/>
      <c r="GEB22" s="1024"/>
      <c r="GEC22" s="1024"/>
      <c r="GED22" s="1024"/>
      <c r="GEE22" s="1024"/>
      <c r="GEF22" s="1024"/>
      <c r="GEG22" s="1024"/>
      <c r="GEH22" s="1024"/>
      <c r="GEI22" s="1024"/>
      <c r="GEJ22" s="1024"/>
      <c r="GEK22" s="1024"/>
      <c r="GEL22" s="1024"/>
      <c r="GEM22" s="1024"/>
      <c r="GEN22" s="1024"/>
      <c r="GEO22" s="1024"/>
      <c r="GEP22" s="1024"/>
      <c r="GEQ22" s="1024"/>
      <c r="GER22" s="1024"/>
      <c r="GES22" s="1024"/>
      <c r="GET22" s="1024"/>
      <c r="GEU22" s="1024"/>
      <c r="GEV22" s="1024"/>
      <c r="GEW22" s="1024"/>
      <c r="GEX22" s="1024"/>
      <c r="GEY22" s="1024"/>
      <c r="GEZ22" s="1024"/>
      <c r="GFA22" s="1024"/>
      <c r="GFB22" s="1024"/>
      <c r="GFC22" s="1024"/>
      <c r="GFD22" s="1024"/>
      <c r="GFE22" s="1024"/>
      <c r="GFF22" s="1024"/>
      <c r="GFG22" s="1024"/>
      <c r="GFH22" s="1024"/>
      <c r="GFI22" s="1024"/>
      <c r="GFJ22" s="1024"/>
      <c r="GFK22" s="1024"/>
      <c r="GFL22" s="1024"/>
      <c r="GFM22" s="1024"/>
      <c r="GFN22" s="1024"/>
      <c r="GFO22" s="1024"/>
      <c r="GFP22" s="1024"/>
      <c r="GFQ22" s="1024"/>
      <c r="GFR22" s="1024"/>
      <c r="GFS22" s="1024"/>
      <c r="GFT22" s="1024"/>
      <c r="GFU22" s="1024"/>
      <c r="GFV22" s="1024"/>
      <c r="GFW22" s="1024"/>
      <c r="GFX22" s="1024"/>
      <c r="GFY22" s="1024"/>
      <c r="GFZ22" s="1024"/>
      <c r="GGA22" s="1024"/>
      <c r="GGB22" s="1024"/>
      <c r="GGC22" s="1024"/>
      <c r="GGD22" s="1024"/>
      <c r="GGE22" s="1024"/>
      <c r="GGF22" s="1024"/>
      <c r="GGG22" s="1024"/>
      <c r="GGH22" s="1024"/>
      <c r="GGI22" s="1024"/>
      <c r="GGJ22" s="1024"/>
      <c r="GGK22" s="1024"/>
      <c r="GGL22" s="1024"/>
      <c r="GGM22" s="1024"/>
      <c r="GGN22" s="1024"/>
      <c r="GGO22" s="1024"/>
      <c r="GGP22" s="1024"/>
      <c r="GGQ22" s="1024"/>
      <c r="GGR22" s="1024"/>
      <c r="GGS22" s="1024"/>
      <c r="GGT22" s="1024"/>
      <c r="GGU22" s="1024"/>
      <c r="GGV22" s="1024"/>
      <c r="GGW22" s="1024"/>
      <c r="GGX22" s="1024"/>
      <c r="GGY22" s="1024"/>
      <c r="GGZ22" s="1024"/>
      <c r="GHA22" s="1024"/>
      <c r="GHB22" s="1024"/>
      <c r="GHC22" s="1024"/>
      <c r="GHD22" s="1024"/>
      <c r="GHE22" s="1024"/>
      <c r="GHF22" s="1024"/>
      <c r="GHG22" s="1024"/>
      <c r="GHH22" s="1024"/>
      <c r="GHI22" s="1024"/>
      <c r="GHJ22" s="1024"/>
      <c r="GHK22" s="1024"/>
      <c r="GHL22" s="1024"/>
      <c r="GHM22" s="1024"/>
      <c r="GHN22" s="1024"/>
      <c r="GHO22" s="1024"/>
      <c r="GHP22" s="1024"/>
      <c r="GHQ22" s="1024"/>
      <c r="GHR22" s="1024"/>
      <c r="GHS22" s="1024"/>
      <c r="GHT22" s="1024"/>
      <c r="GHU22" s="1024"/>
      <c r="GHV22" s="1024"/>
      <c r="GHW22" s="1024"/>
      <c r="GHX22" s="1024"/>
      <c r="GHY22" s="1024"/>
      <c r="GHZ22" s="1024"/>
      <c r="GIA22" s="1024"/>
      <c r="GIB22" s="1024"/>
      <c r="GIC22" s="1024"/>
      <c r="GID22" s="1024"/>
      <c r="GIE22" s="1024"/>
      <c r="GIF22" s="1024"/>
      <c r="GIG22" s="1024"/>
      <c r="GIH22" s="1024"/>
      <c r="GII22" s="1024"/>
      <c r="GIJ22" s="1024"/>
      <c r="GIK22" s="1024"/>
      <c r="GIL22" s="1024"/>
      <c r="GIM22" s="1024"/>
      <c r="GIN22" s="1024"/>
      <c r="GIO22" s="1024"/>
      <c r="GIP22" s="1024"/>
      <c r="GIQ22" s="1024"/>
      <c r="GIR22" s="1024"/>
      <c r="GIS22" s="1024"/>
      <c r="GIT22" s="1024"/>
      <c r="GIU22" s="1024"/>
      <c r="GIV22" s="1024"/>
      <c r="GIW22" s="1024"/>
      <c r="GIX22" s="1024"/>
      <c r="GIY22" s="1024"/>
      <c r="GIZ22" s="1024"/>
      <c r="GJA22" s="1024"/>
      <c r="GJB22" s="1024"/>
      <c r="GJC22" s="1024"/>
      <c r="GJD22" s="1024"/>
      <c r="GJE22" s="1024"/>
      <c r="GJF22" s="1024"/>
      <c r="GJG22" s="1024"/>
      <c r="GJH22" s="1024"/>
      <c r="GJI22" s="1024"/>
      <c r="GJJ22" s="1024"/>
      <c r="GJK22" s="1024"/>
      <c r="GJL22" s="1024"/>
      <c r="GJM22" s="1024"/>
      <c r="GJN22" s="1024"/>
      <c r="GJO22" s="1024"/>
      <c r="GJP22" s="1024"/>
      <c r="GJQ22" s="1024"/>
      <c r="GJR22" s="1024"/>
      <c r="GJS22" s="1024"/>
      <c r="GJT22" s="1024"/>
      <c r="GJU22" s="1024"/>
      <c r="GJV22" s="1024"/>
      <c r="GJW22" s="1024"/>
      <c r="GJX22" s="1024"/>
      <c r="GJY22" s="1024"/>
      <c r="GJZ22" s="1024"/>
      <c r="GKA22" s="1024"/>
      <c r="GKB22" s="1024"/>
      <c r="GKC22" s="1024"/>
      <c r="GKD22" s="1024"/>
      <c r="GKE22" s="1024"/>
      <c r="GKF22" s="1024"/>
      <c r="GKG22" s="1024"/>
      <c r="GKH22" s="1024"/>
      <c r="GKI22" s="1024"/>
      <c r="GKJ22" s="1024"/>
      <c r="GKK22" s="1024"/>
      <c r="GKL22" s="1024"/>
      <c r="GKM22" s="1024"/>
      <c r="GKN22" s="1024"/>
      <c r="GKO22" s="1024"/>
      <c r="GKP22" s="1024"/>
      <c r="GKQ22" s="1024"/>
      <c r="GKR22" s="1024"/>
      <c r="GKS22" s="1024"/>
      <c r="GKT22" s="1024"/>
      <c r="GKU22" s="1024"/>
      <c r="GKV22" s="1024"/>
      <c r="GKW22" s="1024"/>
      <c r="GKX22" s="1024"/>
      <c r="GKY22" s="1024"/>
      <c r="GKZ22" s="1024"/>
      <c r="GLA22" s="1024"/>
      <c r="GLB22" s="1024"/>
      <c r="GLC22" s="1024"/>
      <c r="GLD22" s="1024"/>
      <c r="GLE22" s="1024"/>
      <c r="GLF22" s="1024"/>
      <c r="GLG22" s="1024"/>
      <c r="GLH22" s="1024"/>
      <c r="GLI22" s="1024"/>
      <c r="GLJ22" s="1024"/>
      <c r="GLK22" s="1024"/>
      <c r="GLL22" s="1024"/>
      <c r="GLM22" s="1024"/>
      <c r="GLN22" s="1024"/>
      <c r="GLO22" s="1024"/>
      <c r="GLP22" s="1024"/>
      <c r="GLQ22" s="1024"/>
      <c r="GLR22" s="1024"/>
      <c r="GLS22" s="1024"/>
      <c r="GLT22" s="1024"/>
      <c r="GLU22" s="1024"/>
      <c r="GLV22" s="1024"/>
      <c r="GLW22" s="1024"/>
      <c r="GLX22" s="1024"/>
      <c r="GLY22" s="1024"/>
      <c r="GLZ22" s="1024"/>
      <c r="GMA22" s="1024"/>
      <c r="GMB22" s="1024"/>
      <c r="GMC22" s="1024"/>
      <c r="GMD22" s="1024"/>
      <c r="GME22" s="1024"/>
      <c r="GMF22" s="1024"/>
      <c r="GMG22" s="1024"/>
      <c r="GMH22" s="1024"/>
      <c r="GMI22" s="1024"/>
      <c r="GMJ22" s="1024"/>
      <c r="GMK22" s="1024"/>
      <c r="GML22" s="1024"/>
      <c r="GMM22" s="1024"/>
      <c r="GMN22" s="1024"/>
      <c r="GMO22" s="1024"/>
      <c r="GMP22" s="1024"/>
      <c r="GMQ22" s="1024"/>
      <c r="GMR22" s="1024"/>
      <c r="GMS22" s="1024"/>
      <c r="GMT22" s="1024"/>
      <c r="GMU22" s="1024"/>
      <c r="GMV22" s="1024"/>
      <c r="GMW22" s="1024"/>
      <c r="GMX22" s="1024"/>
      <c r="GMY22" s="1024"/>
      <c r="GMZ22" s="1024"/>
      <c r="GNA22" s="1024"/>
      <c r="GNB22" s="1024"/>
      <c r="GNC22" s="1024"/>
      <c r="GND22" s="1024"/>
      <c r="GNE22" s="1024"/>
      <c r="GNF22" s="1024"/>
      <c r="GNG22" s="1024"/>
      <c r="GNH22" s="1024"/>
      <c r="GNI22" s="1024"/>
      <c r="GNJ22" s="1024"/>
      <c r="GNK22" s="1024"/>
      <c r="GNL22" s="1024"/>
      <c r="GNM22" s="1024"/>
      <c r="GNN22" s="1024"/>
      <c r="GNO22" s="1024"/>
      <c r="GNP22" s="1024"/>
      <c r="GNQ22" s="1024"/>
      <c r="GNR22" s="1024"/>
      <c r="GNS22" s="1024"/>
      <c r="GNT22" s="1024"/>
      <c r="GNU22" s="1024"/>
      <c r="GNV22" s="1024"/>
      <c r="GNW22" s="1024"/>
      <c r="GNX22" s="1024"/>
      <c r="GNY22" s="1024"/>
      <c r="GNZ22" s="1024"/>
      <c r="GOA22" s="1024"/>
      <c r="GOB22" s="1024"/>
      <c r="GOC22" s="1024"/>
      <c r="GOD22" s="1024"/>
      <c r="GOE22" s="1024"/>
      <c r="GOF22" s="1024"/>
      <c r="GOG22" s="1024"/>
      <c r="GOH22" s="1024"/>
      <c r="GOI22" s="1024"/>
      <c r="GOJ22" s="1024"/>
      <c r="GOK22" s="1024"/>
      <c r="GOL22" s="1024"/>
      <c r="GOM22" s="1024"/>
      <c r="GON22" s="1024"/>
      <c r="GOO22" s="1024"/>
      <c r="GOP22" s="1024"/>
      <c r="GOQ22" s="1024"/>
      <c r="GOR22" s="1024"/>
      <c r="GOS22" s="1024"/>
      <c r="GOT22" s="1024"/>
      <c r="GOU22" s="1024"/>
      <c r="GOV22" s="1024"/>
      <c r="GOW22" s="1024"/>
      <c r="GOX22" s="1024"/>
      <c r="GOY22" s="1024"/>
      <c r="GOZ22" s="1024"/>
      <c r="GPA22" s="1024"/>
      <c r="GPB22" s="1024"/>
      <c r="GPC22" s="1024"/>
      <c r="GPD22" s="1024"/>
      <c r="GPE22" s="1024"/>
      <c r="GPF22" s="1024"/>
      <c r="GPG22" s="1024"/>
      <c r="GPH22" s="1024"/>
      <c r="GPI22" s="1024"/>
      <c r="GPJ22" s="1024"/>
      <c r="GPK22" s="1024"/>
      <c r="GPL22" s="1024"/>
      <c r="GPM22" s="1024"/>
      <c r="GPN22" s="1024"/>
      <c r="GPO22" s="1024"/>
      <c r="GPP22" s="1024"/>
      <c r="GPQ22" s="1024"/>
      <c r="GPR22" s="1024"/>
      <c r="GPS22" s="1024"/>
      <c r="GPT22" s="1024"/>
      <c r="GPU22" s="1024"/>
      <c r="GPV22" s="1024"/>
      <c r="GPW22" s="1024"/>
      <c r="GPX22" s="1024"/>
      <c r="GPY22" s="1024"/>
      <c r="GPZ22" s="1024"/>
      <c r="GQA22" s="1024"/>
      <c r="GQB22" s="1024"/>
      <c r="GQC22" s="1024"/>
      <c r="GQD22" s="1024"/>
      <c r="GQE22" s="1024"/>
      <c r="GQF22" s="1024"/>
      <c r="GQG22" s="1024"/>
      <c r="GQH22" s="1024"/>
      <c r="GQI22" s="1024"/>
      <c r="GQJ22" s="1024"/>
      <c r="GQK22" s="1024"/>
      <c r="GQL22" s="1024"/>
      <c r="GQM22" s="1024"/>
      <c r="GQN22" s="1024"/>
      <c r="GQO22" s="1024"/>
      <c r="GQP22" s="1024"/>
      <c r="GQQ22" s="1024"/>
      <c r="GQR22" s="1024"/>
      <c r="GQS22" s="1024"/>
      <c r="GQT22" s="1024"/>
      <c r="GQU22" s="1024"/>
      <c r="GQV22" s="1024"/>
      <c r="GQW22" s="1024"/>
      <c r="GQX22" s="1024"/>
      <c r="GQY22" s="1024"/>
      <c r="GQZ22" s="1024"/>
      <c r="GRA22" s="1024"/>
      <c r="GRB22" s="1024"/>
      <c r="GRC22" s="1024"/>
      <c r="GRD22" s="1024"/>
      <c r="GRE22" s="1024"/>
      <c r="GRF22" s="1024"/>
      <c r="GRG22" s="1024"/>
      <c r="GRH22" s="1024"/>
      <c r="GRI22" s="1024"/>
      <c r="GRJ22" s="1024"/>
      <c r="GRK22" s="1024"/>
      <c r="GRL22" s="1024"/>
      <c r="GRM22" s="1024"/>
      <c r="GRN22" s="1024"/>
      <c r="GRO22" s="1024"/>
      <c r="GRP22" s="1024"/>
      <c r="GRQ22" s="1024"/>
      <c r="GRR22" s="1024"/>
      <c r="GRS22" s="1024"/>
      <c r="GRT22" s="1024"/>
      <c r="GRU22" s="1024"/>
      <c r="GRV22" s="1024"/>
      <c r="GRW22" s="1024"/>
      <c r="GRX22" s="1024"/>
      <c r="GRY22" s="1024"/>
      <c r="GRZ22" s="1024"/>
      <c r="GSA22" s="1024"/>
      <c r="GSB22" s="1024"/>
      <c r="GSC22" s="1024"/>
      <c r="GSD22" s="1024"/>
      <c r="GSE22" s="1024"/>
      <c r="GSF22" s="1024"/>
      <c r="GSG22" s="1024"/>
      <c r="GSH22" s="1024"/>
      <c r="GSI22" s="1024"/>
      <c r="GSJ22" s="1024"/>
      <c r="GSK22" s="1024"/>
      <c r="GSL22" s="1024"/>
      <c r="GSM22" s="1024"/>
      <c r="GSN22" s="1024"/>
      <c r="GSO22" s="1024"/>
      <c r="GSP22" s="1024"/>
      <c r="GSQ22" s="1024"/>
      <c r="GSR22" s="1024"/>
      <c r="GSS22" s="1024"/>
      <c r="GST22" s="1024"/>
      <c r="GSU22" s="1024"/>
      <c r="GSV22" s="1024"/>
      <c r="GSW22" s="1024"/>
      <c r="GSX22" s="1024"/>
      <c r="GSY22" s="1024"/>
      <c r="GSZ22" s="1024"/>
      <c r="GTA22" s="1024"/>
      <c r="GTB22" s="1024"/>
      <c r="GTC22" s="1024"/>
      <c r="GTD22" s="1024"/>
      <c r="GTE22" s="1024"/>
      <c r="GTF22" s="1024"/>
      <c r="GTG22" s="1024"/>
      <c r="GTH22" s="1024"/>
      <c r="GTI22" s="1024"/>
      <c r="GTJ22" s="1024"/>
      <c r="GTK22" s="1024"/>
      <c r="GTL22" s="1024"/>
      <c r="GTM22" s="1024"/>
      <c r="GTN22" s="1024"/>
      <c r="GTO22" s="1024"/>
      <c r="GTP22" s="1024"/>
      <c r="GTQ22" s="1024"/>
      <c r="GTR22" s="1024"/>
      <c r="GTS22" s="1024"/>
      <c r="GTT22" s="1024"/>
      <c r="GTU22" s="1024"/>
      <c r="GTV22" s="1024"/>
      <c r="GTW22" s="1024"/>
      <c r="GTX22" s="1024"/>
      <c r="GTY22" s="1024"/>
      <c r="GTZ22" s="1024"/>
      <c r="GUA22" s="1024"/>
      <c r="GUB22" s="1024"/>
      <c r="GUC22" s="1024"/>
      <c r="GUD22" s="1024"/>
      <c r="GUE22" s="1024"/>
      <c r="GUF22" s="1024"/>
      <c r="GUG22" s="1024"/>
      <c r="GUH22" s="1024"/>
      <c r="GUI22" s="1024"/>
      <c r="GUJ22" s="1024"/>
      <c r="GUK22" s="1024"/>
      <c r="GUL22" s="1024"/>
      <c r="GUM22" s="1024"/>
      <c r="GUN22" s="1024"/>
      <c r="GUO22" s="1024"/>
      <c r="GUP22" s="1024"/>
      <c r="GUQ22" s="1024"/>
      <c r="GUR22" s="1024"/>
      <c r="GUS22" s="1024"/>
      <c r="GUT22" s="1024"/>
      <c r="GUU22" s="1024"/>
      <c r="GUV22" s="1024"/>
      <c r="GUW22" s="1024"/>
      <c r="GUX22" s="1024"/>
      <c r="GUY22" s="1024"/>
      <c r="GUZ22" s="1024"/>
      <c r="GVA22" s="1024"/>
      <c r="GVB22" s="1024"/>
      <c r="GVC22" s="1024"/>
      <c r="GVD22" s="1024"/>
      <c r="GVE22" s="1024"/>
      <c r="GVF22" s="1024"/>
      <c r="GVG22" s="1024"/>
      <c r="GVH22" s="1024"/>
      <c r="GVI22" s="1024"/>
      <c r="GVJ22" s="1024"/>
      <c r="GVK22" s="1024"/>
      <c r="GVL22" s="1024"/>
      <c r="GVM22" s="1024"/>
      <c r="GVN22" s="1024"/>
      <c r="GVO22" s="1024"/>
      <c r="GVP22" s="1024"/>
      <c r="GVQ22" s="1024"/>
      <c r="GVR22" s="1024"/>
      <c r="GVS22" s="1024"/>
      <c r="GVT22" s="1024"/>
      <c r="GVU22" s="1024"/>
      <c r="GVV22" s="1024"/>
      <c r="GVW22" s="1024"/>
      <c r="GVX22" s="1024"/>
      <c r="GVY22" s="1024"/>
      <c r="GVZ22" s="1024"/>
      <c r="GWA22" s="1024"/>
      <c r="GWB22" s="1024"/>
      <c r="GWC22" s="1024"/>
      <c r="GWD22" s="1024"/>
      <c r="GWE22" s="1024"/>
      <c r="GWF22" s="1024"/>
      <c r="GWG22" s="1024"/>
      <c r="GWH22" s="1024"/>
      <c r="GWI22" s="1024"/>
      <c r="GWJ22" s="1024"/>
      <c r="GWK22" s="1024"/>
      <c r="GWL22" s="1024"/>
      <c r="GWM22" s="1024"/>
      <c r="GWN22" s="1024"/>
      <c r="GWO22" s="1024"/>
      <c r="GWP22" s="1024"/>
      <c r="GWQ22" s="1024"/>
      <c r="GWR22" s="1024"/>
      <c r="GWS22" s="1024"/>
      <c r="GWT22" s="1024"/>
      <c r="GWU22" s="1024"/>
      <c r="GWV22" s="1024"/>
      <c r="GWW22" s="1024"/>
      <c r="GWX22" s="1024"/>
      <c r="GWY22" s="1024"/>
      <c r="GWZ22" s="1024"/>
      <c r="GXA22" s="1024"/>
      <c r="GXB22" s="1024"/>
      <c r="GXC22" s="1024"/>
      <c r="GXD22" s="1024"/>
      <c r="GXE22" s="1024"/>
      <c r="GXF22" s="1024"/>
      <c r="GXG22" s="1024"/>
      <c r="GXH22" s="1024"/>
      <c r="GXI22" s="1024"/>
      <c r="GXJ22" s="1024"/>
      <c r="GXK22" s="1024"/>
      <c r="GXL22" s="1024"/>
      <c r="GXM22" s="1024"/>
      <c r="GXN22" s="1024"/>
      <c r="GXO22" s="1024"/>
      <c r="GXP22" s="1024"/>
      <c r="GXQ22" s="1024"/>
      <c r="GXR22" s="1024"/>
      <c r="GXS22" s="1024"/>
      <c r="GXT22" s="1024"/>
      <c r="GXU22" s="1024"/>
      <c r="GXV22" s="1024"/>
      <c r="GXW22" s="1024"/>
      <c r="GXX22" s="1024"/>
      <c r="GXY22" s="1024"/>
      <c r="GXZ22" s="1024"/>
      <c r="GYA22" s="1024"/>
      <c r="GYB22" s="1024"/>
      <c r="GYC22" s="1024"/>
      <c r="GYD22" s="1024"/>
      <c r="GYE22" s="1024"/>
      <c r="GYF22" s="1024"/>
      <c r="GYG22" s="1024"/>
      <c r="GYH22" s="1024"/>
      <c r="GYI22" s="1024"/>
      <c r="GYJ22" s="1024"/>
      <c r="GYK22" s="1024"/>
      <c r="GYL22" s="1024"/>
      <c r="GYM22" s="1024"/>
      <c r="GYN22" s="1024"/>
      <c r="GYO22" s="1024"/>
      <c r="GYP22" s="1024"/>
      <c r="GYQ22" s="1024"/>
      <c r="GYR22" s="1024"/>
      <c r="GYS22" s="1024"/>
      <c r="GYT22" s="1024"/>
      <c r="GYU22" s="1024"/>
      <c r="GYV22" s="1024"/>
      <c r="GYW22" s="1024"/>
      <c r="GYX22" s="1024"/>
      <c r="GYY22" s="1024"/>
      <c r="GYZ22" s="1024"/>
      <c r="GZA22" s="1024"/>
      <c r="GZB22" s="1024"/>
      <c r="GZC22" s="1024"/>
      <c r="GZD22" s="1024"/>
      <c r="GZE22" s="1024"/>
      <c r="GZF22" s="1024"/>
      <c r="GZG22" s="1024"/>
      <c r="GZH22" s="1024"/>
      <c r="GZI22" s="1024"/>
      <c r="GZJ22" s="1024"/>
      <c r="GZK22" s="1024"/>
      <c r="GZL22" s="1024"/>
      <c r="GZM22" s="1024"/>
      <c r="GZN22" s="1024"/>
      <c r="GZO22" s="1024"/>
      <c r="GZP22" s="1024"/>
      <c r="GZQ22" s="1024"/>
      <c r="GZR22" s="1024"/>
      <c r="GZS22" s="1024"/>
      <c r="GZT22" s="1024"/>
      <c r="GZU22" s="1024"/>
      <c r="GZV22" s="1024"/>
      <c r="GZW22" s="1024"/>
      <c r="GZX22" s="1024"/>
      <c r="GZY22" s="1024"/>
      <c r="GZZ22" s="1024"/>
      <c r="HAA22" s="1024"/>
      <c r="HAB22" s="1024"/>
      <c r="HAC22" s="1024"/>
      <c r="HAD22" s="1024"/>
      <c r="HAE22" s="1024"/>
      <c r="HAF22" s="1024"/>
      <c r="HAG22" s="1024"/>
      <c r="HAH22" s="1024"/>
      <c r="HAI22" s="1024"/>
      <c r="HAJ22" s="1024"/>
      <c r="HAK22" s="1024"/>
      <c r="HAL22" s="1024"/>
      <c r="HAM22" s="1024"/>
      <c r="HAN22" s="1024"/>
      <c r="HAO22" s="1024"/>
      <c r="HAP22" s="1024"/>
      <c r="HAQ22" s="1024"/>
      <c r="HAR22" s="1024"/>
      <c r="HAS22" s="1024"/>
      <c r="HAT22" s="1024"/>
      <c r="HAU22" s="1024"/>
      <c r="HAV22" s="1024"/>
      <c r="HAW22" s="1024"/>
      <c r="HAX22" s="1024"/>
      <c r="HAY22" s="1024"/>
      <c r="HAZ22" s="1024"/>
      <c r="HBA22" s="1024"/>
      <c r="HBB22" s="1024"/>
      <c r="HBC22" s="1024"/>
      <c r="HBD22" s="1024"/>
      <c r="HBE22" s="1024"/>
      <c r="HBF22" s="1024"/>
      <c r="HBG22" s="1024"/>
      <c r="HBH22" s="1024"/>
      <c r="HBI22" s="1024"/>
      <c r="HBJ22" s="1024"/>
      <c r="HBK22" s="1024"/>
      <c r="HBL22" s="1024"/>
      <c r="HBM22" s="1024"/>
      <c r="HBN22" s="1024"/>
      <c r="HBO22" s="1024"/>
      <c r="HBP22" s="1024"/>
      <c r="HBQ22" s="1024"/>
      <c r="HBR22" s="1024"/>
      <c r="HBS22" s="1024"/>
      <c r="HBT22" s="1024"/>
      <c r="HBU22" s="1024"/>
      <c r="HBV22" s="1024"/>
      <c r="HBW22" s="1024"/>
      <c r="HBX22" s="1024"/>
      <c r="HBY22" s="1024"/>
      <c r="HBZ22" s="1024"/>
      <c r="HCA22" s="1024"/>
      <c r="HCB22" s="1024"/>
      <c r="HCC22" s="1024"/>
      <c r="HCD22" s="1024"/>
      <c r="HCE22" s="1024"/>
      <c r="HCF22" s="1024"/>
      <c r="HCG22" s="1024"/>
      <c r="HCH22" s="1024"/>
      <c r="HCI22" s="1024"/>
      <c r="HCJ22" s="1024"/>
      <c r="HCK22" s="1024"/>
      <c r="HCL22" s="1024"/>
      <c r="HCM22" s="1024"/>
      <c r="HCN22" s="1024"/>
      <c r="HCO22" s="1024"/>
      <c r="HCP22" s="1024"/>
      <c r="HCQ22" s="1024"/>
      <c r="HCR22" s="1024"/>
      <c r="HCS22" s="1024"/>
      <c r="HCT22" s="1024"/>
      <c r="HCU22" s="1024"/>
      <c r="HCV22" s="1024"/>
      <c r="HCW22" s="1024"/>
      <c r="HCX22" s="1024"/>
      <c r="HCY22" s="1024"/>
      <c r="HCZ22" s="1024"/>
      <c r="HDA22" s="1024"/>
      <c r="HDB22" s="1024"/>
      <c r="HDC22" s="1024"/>
      <c r="HDD22" s="1024"/>
      <c r="HDE22" s="1024"/>
      <c r="HDF22" s="1024"/>
      <c r="HDG22" s="1024"/>
      <c r="HDH22" s="1024"/>
      <c r="HDI22" s="1024"/>
      <c r="HDJ22" s="1024"/>
      <c r="HDK22" s="1024"/>
      <c r="HDL22" s="1024"/>
      <c r="HDM22" s="1024"/>
      <c r="HDN22" s="1024"/>
      <c r="HDO22" s="1024"/>
      <c r="HDP22" s="1024"/>
      <c r="HDQ22" s="1024"/>
      <c r="HDR22" s="1024"/>
      <c r="HDS22" s="1024"/>
      <c r="HDT22" s="1024"/>
      <c r="HDU22" s="1024"/>
      <c r="HDV22" s="1024"/>
      <c r="HDW22" s="1024"/>
      <c r="HDX22" s="1024"/>
      <c r="HDY22" s="1024"/>
      <c r="HDZ22" s="1024"/>
      <c r="HEA22" s="1024"/>
      <c r="HEB22" s="1024"/>
      <c r="HEC22" s="1024"/>
      <c r="HED22" s="1024"/>
      <c r="HEE22" s="1024"/>
      <c r="HEF22" s="1024"/>
      <c r="HEG22" s="1024"/>
      <c r="HEH22" s="1024"/>
      <c r="HEI22" s="1024"/>
      <c r="HEJ22" s="1024"/>
      <c r="HEK22" s="1024"/>
      <c r="HEL22" s="1024"/>
      <c r="HEM22" s="1024"/>
      <c r="HEN22" s="1024"/>
      <c r="HEO22" s="1024"/>
      <c r="HEP22" s="1024"/>
      <c r="HEQ22" s="1024"/>
      <c r="HER22" s="1024"/>
      <c r="HES22" s="1024"/>
      <c r="HET22" s="1024"/>
      <c r="HEU22" s="1024"/>
      <c r="HEV22" s="1024"/>
      <c r="HEW22" s="1024"/>
      <c r="HEX22" s="1024"/>
      <c r="HEY22" s="1024"/>
      <c r="HEZ22" s="1024"/>
      <c r="HFA22" s="1024"/>
      <c r="HFB22" s="1024"/>
      <c r="HFC22" s="1024"/>
      <c r="HFD22" s="1024"/>
      <c r="HFE22" s="1024"/>
      <c r="HFF22" s="1024"/>
      <c r="HFG22" s="1024"/>
      <c r="HFH22" s="1024"/>
      <c r="HFI22" s="1024"/>
      <c r="HFJ22" s="1024"/>
      <c r="HFK22" s="1024"/>
      <c r="HFL22" s="1024"/>
      <c r="HFM22" s="1024"/>
      <c r="HFN22" s="1024"/>
      <c r="HFO22" s="1024"/>
      <c r="HFP22" s="1024"/>
      <c r="HFQ22" s="1024"/>
      <c r="HFR22" s="1024"/>
      <c r="HFS22" s="1024"/>
      <c r="HFT22" s="1024"/>
      <c r="HFU22" s="1024"/>
      <c r="HFV22" s="1024"/>
      <c r="HFW22" s="1024"/>
      <c r="HFX22" s="1024"/>
      <c r="HFY22" s="1024"/>
      <c r="HFZ22" s="1024"/>
      <c r="HGA22" s="1024"/>
      <c r="HGB22" s="1024"/>
      <c r="HGC22" s="1024"/>
      <c r="HGD22" s="1024"/>
      <c r="HGE22" s="1024"/>
      <c r="HGF22" s="1024"/>
      <c r="HGG22" s="1024"/>
      <c r="HGH22" s="1024"/>
      <c r="HGI22" s="1024"/>
      <c r="HGJ22" s="1024"/>
      <c r="HGK22" s="1024"/>
      <c r="HGL22" s="1024"/>
      <c r="HGM22" s="1024"/>
      <c r="HGN22" s="1024"/>
      <c r="HGO22" s="1024"/>
      <c r="HGP22" s="1024"/>
      <c r="HGQ22" s="1024"/>
      <c r="HGR22" s="1024"/>
      <c r="HGS22" s="1024"/>
      <c r="HGT22" s="1024"/>
      <c r="HGU22" s="1024"/>
      <c r="HGV22" s="1024"/>
      <c r="HGW22" s="1024"/>
      <c r="HGX22" s="1024"/>
      <c r="HGY22" s="1024"/>
      <c r="HGZ22" s="1024"/>
      <c r="HHA22" s="1024"/>
      <c r="HHB22" s="1024"/>
      <c r="HHC22" s="1024"/>
      <c r="HHD22" s="1024"/>
      <c r="HHE22" s="1024"/>
      <c r="HHF22" s="1024"/>
      <c r="HHG22" s="1024"/>
      <c r="HHH22" s="1024"/>
      <c r="HHI22" s="1024"/>
      <c r="HHJ22" s="1024"/>
      <c r="HHK22" s="1024"/>
      <c r="HHL22" s="1024"/>
      <c r="HHM22" s="1024"/>
      <c r="HHN22" s="1024"/>
      <c r="HHO22" s="1024"/>
      <c r="HHP22" s="1024"/>
      <c r="HHQ22" s="1024"/>
      <c r="HHR22" s="1024"/>
      <c r="HHS22" s="1024"/>
      <c r="HHT22" s="1024"/>
      <c r="HHU22" s="1024"/>
      <c r="HHV22" s="1024"/>
      <c r="HHW22" s="1024"/>
      <c r="HHX22" s="1024"/>
      <c r="HHY22" s="1024"/>
      <c r="HHZ22" s="1024"/>
      <c r="HIA22" s="1024"/>
      <c r="HIB22" s="1024"/>
      <c r="HIC22" s="1024"/>
      <c r="HID22" s="1024"/>
      <c r="HIE22" s="1024"/>
      <c r="HIF22" s="1024"/>
      <c r="HIG22" s="1024"/>
      <c r="HIH22" s="1024"/>
      <c r="HII22" s="1024"/>
      <c r="HIJ22" s="1024"/>
      <c r="HIK22" s="1024"/>
      <c r="HIL22" s="1024"/>
      <c r="HIM22" s="1024"/>
      <c r="HIN22" s="1024"/>
      <c r="HIO22" s="1024"/>
      <c r="HIP22" s="1024"/>
      <c r="HIQ22" s="1024"/>
      <c r="HIR22" s="1024"/>
      <c r="HIS22" s="1024"/>
      <c r="HIT22" s="1024"/>
      <c r="HIU22" s="1024"/>
      <c r="HIV22" s="1024"/>
      <c r="HIW22" s="1024"/>
      <c r="HIX22" s="1024"/>
      <c r="HIY22" s="1024"/>
      <c r="HIZ22" s="1024"/>
      <c r="HJA22" s="1024"/>
      <c r="HJB22" s="1024"/>
      <c r="HJC22" s="1024"/>
      <c r="HJD22" s="1024"/>
      <c r="HJE22" s="1024"/>
      <c r="HJF22" s="1024"/>
      <c r="HJG22" s="1024"/>
      <c r="HJH22" s="1024"/>
      <c r="HJI22" s="1024"/>
      <c r="HJJ22" s="1024"/>
      <c r="HJK22" s="1024"/>
      <c r="HJL22" s="1024"/>
      <c r="HJM22" s="1024"/>
      <c r="HJN22" s="1024"/>
      <c r="HJO22" s="1024"/>
      <c r="HJP22" s="1024"/>
      <c r="HJQ22" s="1024"/>
      <c r="HJR22" s="1024"/>
      <c r="HJS22" s="1024"/>
      <c r="HJT22" s="1024"/>
      <c r="HJU22" s="1024"/>
      <c r="HJV22" s="1024"/>
      <c r="HJW22" s="1024"/>
      <c r="HJX22" s="1024"/>
      <c r="HJY22" s="1024"/>
      <c r="HJZ22" s="1024"/>
      <c r="HKA22" s="1024"/>
      <c r="HKB22" s="1024"/>
      <c r="HKC22" s="1024"/>
      <c r="HKD22" s="1024"/>
      <c r="HKE22" s="1024"/>
      <c r="HKF22" s="1024"/>
      <c r="HKG22" s="1024"/>
      <c r="HKH22" s="1024"/>
      <c r="HKI22" s="1024"/>
      <c r="HKJ22" s="1024"/>
      <c r="HKK22" s="1024"/>
      <c r="HKL22" s="1024"/>
      <c r="HKM22" s="1024"/>
      <c r="HKN22" s="1024"/>
      <c r="HKO22" s="1024"/>
      <c r="HKP22" s="1024"/>
      <c r="HKQ22" s="1024"/>
      <c r="HKR22" s="1024"/>
      <c r="HKS22" s="1024"/>
      <c r="HKT22" s="1024"/>
      <c r="HKU22" s="1024"/>
      <c r="HKV22" s="1024"/>
      <c r="HKW22" s="1024"/>
      <c r="HKX22" s="1024"/>
      <c r="HKY22" s="1024"/>
      <c r="HKZ22" s="1024"/>
      <c r="HLA22" s="1024"/>
      <c r="HLB22" s="1024"/>
      <c r="HLC22" s="1024"/>
      <c r="HLD22" s="1024"/>
      <c r="HLE22" s="1024"/>
      <c r="HLF22" s="1024"/>
      <c r="HLG22" s="1024"/>
      <c r="HLH22" s="1024"/>
      <c r="HLI22" s="1024"/>
      <c r="HLJ22" s="1024"/>
      <c r="HLK22" s="1024"/>
      <c r="HLL22" s="1024"/>
      <c r="HLM22" s="1024"/>
      <c r="HLN22" s="1024"/>
      <c r="HLO22" s="1024"/>
      <c r="HLP22" s="1024"/>
      <c r="HLQ22" s="1024"/>
      <c r="HLR22" s="1024"/>
      <c r="HLS22" s="1024"/>
      <c r="HLT22" s="1024"/>
      <c r="HLU22" s="1024"/>
      <c r="HLV22" s="1024"/>
      <c r="HLW22" s="1024"/>
      <c r="HLX22" s="1024"/>
      <c r="HLY22" s="1024"/>
      <c r="HLZ22" s="1024"/>
      <c r="HMA22" s="1024"/>
      <c r="HMB22" s="1024"/>
      <c r="HMC22" s="1024"/>
      <c r="HMD22" s="1024"/>
      <c r="HME22" s="1024"/>
      <c r="HMF22" s="1024"/>
      <c r="HMG22" s="1024"/>
      <c r="HMH22" s="1024"/>
      <c r="HMI22" s="1024"/>
      <c r="HMJ22" s="1024"/>
      <c r="HMK22" s="1024"/>
      <c r="HML22" s="1024"/>
      <c r="HMM22" s="1024"/>
      <c r="HMN22" s="1024"/>
      <c r="HMO22" s="1024"/>
      <c r="HMP22" s="1024"/>
      <c r="HMQ22" s="1024"/>
      <c r="HMR22" s="1024"/>
      <c r="HMS22" s="1024"/>
      <c r="HMT22" s="1024"/>
      <c r="HMU22" s="1024"/>
      <c r="HMV22" s="1024"/>
      <c r="HMW22" s="1024"/>
      <c r="HMX22" s="1024"/>
      <c r="HMY22" s="1024"/>
      <c r="HMZ22" s="1024"/>
      <c r="HNA22" s="1024"/>
      <c r="HNB22" s="1024"/>
      <c r="HNC22" s="1024"/>
      <c r="HND22" s="1024"/>
      <c r="HNE22" s="1024"/>
      <c r="HNF22" s="1024"/>
      <c r="HNG22" s="1024"/>
      <c r="HNH22" s="1024"/>
      <c r="HNI22" s="1024"/>
      <c r="HNJ22" s="1024"/>
      <c r="HNK22" s="1024"/>
      <c r="HNL22" s="1024"/>
      <c r="HNM22" s="1024"/>
      <c r="HNN22" s="1024"/>
      <c r="HNO22" s="1024"/>
      <c r="HNP22" s="1024"/>
      <c r="HNQ22" s="1024"/>
      <c r="HNR22" s="1024"/>
      <c r="HNS22" s="1024"/>
      <c r="HNT22" s="1024"/>
      <c r="HNU22" s="1024"/>
      <c r="HNV22" s="1024"/>
      <c r="HNW22" s="1024"/>
      <c r="HNX22" s="1024"/>
      <c r="HNY22" s="1024"/>
      <c r="HNZ22" s="1024"/>
      <c r="HOA22" s="1024"/>
      <c r="HOB22" s="1024"/>
      <c r="HOC22" s="1024"/>
      <c r="HOD22" s="1024"/>
      <c r="HOE22" s="1024"/>
      <c r="HOF22" s="1024"/>
      <c r="HOG22" s="1024"/>
      <c r="HOH22" s="1024"/>
      <c r="HOI22" s="1024"/>
      <c r="HOJ22" s="1024"/>
      <c r="HOK22" s="1024"/>
      <c r="HOL22" s="1024"/>
      <c r="HOM22" s="1024"/>
      <c r="HON22" s="1024"/>
      <c r="HOO22" s="1024"/>
      <c r="HOP22" s="1024"/>
      <c r="HOQ22" s="1024"/>
      <c r="HOR22" s="1024"/>
      <c r="HOS22" s="1024"/>
      <c r="HOT22" s="1024"/>
      <c r="HOU22" s="1024"/>
      <c r="HOV22" s="1024"/>
      <c r="HOW22" s="1024"/>
      <c r="HOX22" s="1024"/>
      <c r="HOY22" s="1024"/>
      <c r="HOZ22" s="1024"/>
      <c r="HPA22" s="1024"/>
      <c r="HPB22" s="1024"/>
      <c r="HPC22" s="1024"/>
      <c r="HPD22" s="1024"/>
      <c r="HPE22" s="1024"/>
      <c r="HPF22" s="1024"/>
      <c r="HPG22" s="1024"/>
      <c r="HPH22" s="1024"/>
      <c r="HPI22" s="1024"/>
      <c r="HPJ22" s="1024"/>
      <c r="HPK22" s="1024"/>
      <c r="HPL22" s="1024"/>
      <c r="HPM22" s="1024"/>
      <c r="HPN22" s="1024"/>
      <c r="HPO22" s="1024"/>
      <c r="HPP22" s="1024"/>
      <c r="HPQ22" s="1024"/>
      <c r="HPR22" s="1024"/>
      <c r="HPS22" s="1024"/>
      <c r="HPT22" s="1024"/>
      <c r="HPU22" s="1024"/>
      <c r="HPV22" s="1024"/>
      <c r="HPW22" s="1024"/>
      <c r="HPX22" s="1024"/>
      <c r="HPY22" s="1024"/>
      <c r="HPZ22" s="1024"/>
      <c r="HQA22" s="1024"/>
      <c r="HQB22" s="1024"/>
      <c r="HQC22" s="1024"/>
      <c r="HQD22" s="1024"/>
      <c r="HQE22" s="1024"/>
      <c r="HQF22" s="1024"/>
      <c r="HQG22" s="1024"/>
      <c r="HQH22" s="1024"/>
      <c r="HQI22" s="1024"/>
      <c r="HQJ22" s="1024"/>
      <c r="HQK22" s="1024"/>
      <c r="HQL22" s="1024"/>
      <c r="HQM22" s="1024"/>
      <c r="HQN22" s="1024"/>
      <c r="HQO22" s="1024"/>
      <c r="HQP22" s="1024"/>
      <c r="HQQ22" s="1024"/>
      <c r="HQR22" s="1024"/>
      <c r="HQS22" s="1024"/>
      <c r="HQT22" s="1024"/>
      <c r="HQU22" s="1024"/>
      <c r="HQV22" s="1024"/>
      <c r="HQW22" s="1024"/>
      <c r="HQX22" s="1024"/>
      <c r="HQY22" s="1024"/>
      <c r="HQZ22" s="1024"/>
      <c r="HRA22" s="1024"/>
      <c r="HRB22" s="1024"/>
      <c r="HRC22" s="1024"/>
      <c r="HRD22" s="1024"/>
      <c r="HRE22" s="1024"/>
      <c r="HRF22" s="1024"/>
      <c r="HRG22" s="1024"/>
      <c r="HRH22" s="1024"/>
      <c r="HRI22" s="1024"/>
      <c r="HRJ22" s="1024"/>
      <c r="HRK22" s="1024"/>
      <c r="HRL22" s="1024"/>
      <c r="HRM22" s="1024"/>
      <c r="HRN22" s="1024"/>
      <c r="HRO22" s="1024"/>
      <c r="HRP22" s="1024"/>
      <c r="HRQ22" s="1024"/>
      <c r="HRR22" s="1024"/>
      <c r="HRS22" s="1024"/>
      <c r="HRT22" s="1024"/>
      <c r="HRU22" s="1024"/>
      <c r="HRV22" s="1024"/>
      <c r="HRW22" s="1024"/>
      <c r="HRX22" s="1024"/>
      <c r="HRY22" s="1024"/>
      <c r="HRZ22" s="1024"/>
      <c r="HSA22" s="1024"/>
      <c r="HSB22" s="1024"/>
      <c r="HSC22" s="1024"/>
      <c r="HSD22" s="1024"/>
      <c r="HSE22" s="1024"/>
      <c r="HSF22" s="1024"/>
      <c r="HSG22" s="1024"/>
      <c r="HSH22" s="1024"/>
      <c r="HSI22" s="1024"/>
      <c r="HSJ22" s="1024"/>
      <c r="HSK22" s="1024"/>
      <c r="HSL22" s="1024"/>
      <c r="HSM22" s="1024"/>
      <c r="HSN22" s="1024"/>
      <c r="HSO22" s="1024"/>
      <c r="HSP22" s="1024"/>
      <c r="HSQ22" s="1024"/>
      <c r="HSR22" s="1024"/>
      <c r="HSS22" s="1024"/>
      <c r="HST22" s="1024"/>
      <c r="HSU22" s="1024"/>
      <c r="HSV22" s="1024"/>
      <c r="HSW22" s="1024"/>
      <c r="HSX22" s="1024"/>
      <c r="HSY22" s="1024"/>
      <c r="HSZ22" s="1024"/>
      <c r="HTA22" s="1024"/>
      <c r="HTB22" s="1024"/>
      <c r="HTC22" s="1024"/>
      <c r="HTD22" s="1024"/>
      <c r="HTE22" s="1024"/>
      <c r="HTF22" s="1024"/>
      <c r="HTG22" s="1024"/>
      <c r="HTH22" s="1024"/>
      <c r="HTI22" s="1024"/>
      <c r="HTJ22" s="1024"/>
      <c r="HTK22" s="1024"/>
      <c r="HTL22" s="1024"/>
      <c r="HTM22" s="1024"/>
      <c r="HTN22" s="1024"/>
      <c r="HTO22" s="1024"/>
      <c r="HTP22" s="1024"/>
      <c r="HTQ22" s="1024"/>
      <c r="HTR22" s="1024"/>
      <c r="HTS22" s="1024"/>
      <c r="HTT22" s="1024"/>
      <c r="HTU22" s="1024"/>
      <c r="HTV22" s="1024"/>
      <c r="HTW22" s="1024"/>
      <c r="HTX22" s="1024"/>
      <c r="HTY22" s="1024"/>
      <c r="HTZ22" s="1024"/>
      <c r="HUA22" s="1024"/>
      <c r="HUB22" s="1024"/>
      <c r="HUC22" s="1024"/>
      <c r="HUD22" s="1024"/>
      <c r="HUE22" s="1024"/>
      <c r="HUF22" s="1024"/>
      <c r="HUG22" s="1024"/>
      <c r="HUH22" s="1024"/>
      <c r="HUI22" s="1024"/>
      <c r="HUJ22" s="1024"/>
      <c r="HUK22" s="1024"/>
      <c r="HUL22" s="1024"/>
      <c r="HUM22" s="1024"/>
      <c r="HUN22" s="1024"/>
      <c r="HUO22" s="1024"/>
      <c r="HUP22" s="1024"/>
      <c r="HUQ22" s="1024"/>
      <c r="HUR22" s="1024"/>
      <c r="HUS22" s="1024"/>
      <c r="HUT22" s="1024"/>
      <c r="HUU22" s="1024"/>
      <c r="HUV22" s="1024"/>
      <c r="HUW22" s="1024"/>
      <c r="HUX22" s="1024"/>
      <c r="HUY22" s="1024"/>
      <c r="HUZ22" s="1024"/>
      <c r="HVA22" s="1024"/>
      <c r="HVB22" s="1024"/>
      <c r="HVC22" s="1024"/>
      <c r="HVD22" s="1024"/>
      <c r="HVE22" s="1024"/>
      <c r="HVF22" s="1024"/>
      <c r="HVG22" s="1024"/>
      <c r="HVH22" s="1024"/>
      <c r="HVI22" s="1024"/>
      <c r="HVJ22" s="1024"/>
      <c r="HVK22" s="1024"/>
      <c r="HVL22" s="1024"/>
      <c r="HVM22" s="1024"/>
      <c r="HVN22" s="1024"/>
      <c r="HVO22" s="1024"/>
      <c r="HVP22" s="1024"/>
      <c r="HVQ22" s="1024"/>
      <c r="HVR22" s="1024"/>
      <c r="HVS22" s="1024"/>
      <c r="HVT22" s="1024"/>
      <c r="HVU22" s="1024"/>
      <c r="HVV22" s="1024"/>
      <c r="HVW22" s="1024"/>
      <c r="HVX22" s="1024"/>
      <c r="HVY22" s="1024"/>
      <c r="HVZ22" s="1024"/>
      <c r="HWA22" s="1024"/>
      <c r="HWB22" s="1024"/>
      <c r="HWC22" s="1024"/>
      <c r="HWD22" s="1024"/>
      <c r="HWE22" s="1024"/>
      <c r="HWF22" s="1024"/>
      <c r="HWG22" s="1024"/>
      <c r="HWH22" s="1024"/>
      <c r="HWI22" s="1024"/>
      <c r="HWJ22" s="1024"/>
      <c r="HWK22" s="1024"/>
      <c r="HWL22" s="1024"/>
      <c r="HWM22" s="1024"/>
      <c r="HWN22" s="1024"/>
      <c r="HWO22" s="1024"/>
      <c r="HWP22" s="1024"/>
      <c r="HWQ22" s="1024"/>
      <c r="HWR22" s="1024"/>
      <c r="HWS22" s="1024"/>
      <c r="HWT22" s="1024"/>
      <c r="HWU22" s="1024"/>
      <c r="HWV22" s="1024"/>
      <c r="HWW22" s="1024"/>
      <c r="HWX22" s="1024"/>
      <c r="HWY22" s="1024"/>
      <c r="HWZ22" s="1024"/>
      <c r="HXA22" s="1024"/>
      <c r="HXB22" s="1024"/>
      <c r="HXC22" s="1024"/>
      <c r="HXD22" s="1024"/>
      <c r="HXE22" s="1024"/>
      <c r="HXF22" s="1024"/>
      <c r="HXG22" s="1024"/>
      <c r="HXH22" s="1024"/>
      <c r="HXI22" s="1024"/>
      <c r="HXJ22" s="1024"/>
      <c r="HXK22" s="1024"/>
      <c r="HXL22" s="1024"/>
      <c r="HXM22" s="1024"/>
      <c r="HXN22" s="1024"/>
      <c r="HXO22" s="1024"/>
      <c r="HXP22" s="1024"/>
      <c r="HXQ22" s="1024"/>
      <c r="HXR22" s="1024"/>
      <c r="HXS22" s="1024"/>
      <c r="HXT22" s="1024"/>
      <c r="HXU22" s="1024"/>
      <c r="HXV22" s="1024"/>
      <c r="HXW22" s="1024"/>
      <c r="HXX22" s="1024"/>
      <c r="HXY22" s="1024"/>
      <c r="HXZ22" s="1024"/>
      <c r="HYA22" s="1024"/>
      <c r="HYB22" s="1024"/>
      <c r="HYC22" s="1024"/>
      <c r="HYD22" s="1024"/>
      <c r="HYE22" s="1024"/>
      <c r="HYF22" s="1024"/>
      <c r="HYG22" s="1024"/>
      <c r="HYH22" s="1024"/>
      <c r="HYI22" s="1024"/>
      <c r="HYJ22" s="1024"/>
      <c r="HYK22" s="1024"/>
      <c r="HYL22" s="1024"/>
      <c r="HYM22" s="1024"/>
      <c r="HYN22" s="1024"/>
      <c r="HYO22" s="1024"/>
      <c r="HYP22" s="1024"/>
      <c r="HYQ22" s="1024"/>
      <c r="HYR22" s="1024"/>
      <c r="HYS22" s="1024"/>
      <c r="HYT22" s="1024"/>
      <c r="HYU22" s="1024"/>
      <c r="HYV22" s="1024"/>
      <c r="HYW22" s="1024"/>
      <c r="HYX22" s="1024"/>
      <c r="HYY22" s="1024"/>
      <c r="HYZ22" s="1024"/>
      <c r="HZA22" s="1024"/>
      <c r="HZB22" s="1024"/>
      <c r="HZC22" s="1024"/>
      <c r="HZD22" s="1024"/>
      <c r="HZE22" s="1024"/>
      <c r="HZF22" s="1024"/>
      <c r="HZG22" s="1024"/>
      <c r="HZH22" s="1024"/>
      <c r="HZI22" s="1024"/>
      <c r="HZJ22" s="1024"/>
      <c r="HZK22" s="1024"/>
      <c r="HZL22" s="1024"/>
      <c r="HZM22" s="1024"/>
      <c r="HZN22" s="1024"/>
      <c r="HZO22" s="1024"/>
      <c r="HZP22" s="1024"/>
      <c r="HZQ22" s="1024"/>
      <c r="HZR22" s="1024"/>
      <c r="HZS22" s="1024"/>
      <c r="HZT22" s="1024"/>
      <c r="HZU22" s="1024"/>
      <c r="HZV22" s="1024"/>
      <c r="HZW22" s="1024"/>
      <c r="HZX22" s="1024"/>
      <c r="HZY22" s="1024"/>
      <c r="HZZ22" s="1024"/>
      <c r="IAA22" s="1024"/>
      <c r="IAB22" s="1024"/>
      <c r="IAC22" s="1024"/>
      <c r="IAD22" s="1024"/>
      <c r="IAE22" s="1024"/>
      <c r="IAF22" s="1024"/>
      <c r="IAG22" s="1024"/>
      <c r="IAH22" s="1024"/>
      <c r="IAI22" s="1024"/>
      <c r="IAJ22" s="1024"/>
      <c r="IAK22" s="1024"/>
      <c r="IAL22" s="1024"/>
      <c r="IAM22" s="1024"/>
      <c r="IAN22" s="1024"/>
      <c r="IAO22" s="1024"/>
      <c r="IAP22" s="1024"/>
      <c r="IAQ22" s="1024"/>
      <c r="IAR22" s="1024"/>
      <c r="IAS22" s="1024"/>
      <c r="IAT22" s="1024"/>
      <c r="IAU22" s="1024"/>
      <c r="IAV22" s="1024"/>
      <c r="IAW22" s="1024"/>
      <c r="IAX22" s="1024"/>
      <c r="IAY22" s="1024"/>
      <c r="IAZ22" s="1024"/>
      <c r="IBA22" s="1024"/>
      <c r="IBB22" s="1024"/>
      <c r="IBC22" s="1024"/>
      <c r="IBD22" s="1024"/>
      <c r="IBE22" s="1024"/>
      <c r="IBF22" s="1024"/>
      <c r="IBG22" s="1024"/>
      <c r="IBH22" s="1024"/>
      <c r="IBI22" s="1024"/>
      <c r="IBJ22" s="1024"/>
      <c r="IBK22" s="1024"/>
      <c r="IBL22" s="1024"/>
      <c r="IBM22" s="1024"/>
      <c r="IBN22" s="1024"/>
      <c r="IBO22" s="1024"/>
      <c r="IBP22" s="1024"/>
      <c r="IBQ22" s="1024"/>
      <c r="IBR22" s="1024"/>
      <c r="IBS22" s="1024"/>
      <c r="IBT22" s="1024"/>
      <c r="IBU22" s="1024"/>
      <c r="IBV22" s="1024"/>
      <c r="IBW22" s="1024"/>
      <c r="IBX22" s="1024"/>
      <c r="IBY22" s="1024"/>
      <c r="IBZ22" s="1024"/>
      <c r="ICA22" s="1024"/>
      <c r="ICB22" s="1024"/>
      <c r="ICC22" s="1024"/>
      <c r="ICD22" s="1024"/>
      <c r="ICE22" s="1024"/>
      <c r="ICF22" s="1024"/>
      <c r="ICG22" s="1024"/>
      <c r="ICH22" s="1024"/>
      <c r="ICI22" s="1024"/>
      <c r="ICJ22" s="1024"/>
      <c r="ICK22" s="1024"/>
      <c r="ICL22" s="1024"/>
      <c r="ICM22" s="1024"/>
      <c r="ICN22" s="1024"/>
      <c r="ICO22" s="1024"/>
      <c r="ICP22" s="1024"/>
      <c r="ICQ22" s="1024"/>
      <c r="ICR22" s="1024"/>
      <c r="ICS22" s="1024"/>
      <c r="ICT22" s="1024"/>
      <c r="ICU22" s="1024"/>
      <c r="ICV22" s="1024"/>
      <c r="ICW22" s="1024"/>
      <c r="ICX22" s="1024"/>
      <c r="ICY22" s="1024"/>
      <c r="ICZ22" s="1024"/>
      <c r="IDA22" s="1024"/>
      <c r="IDB22" s="1024"/>
      <c r="IDC22" s="1024"/>
      <c r="IDD22" s="1024"/>
      <c r="IDE22" s="1024"/>
      <c r="IDF22" s="1024"/>
      <c r="IDG22" s="1024"/>
      <c r="IDH22" s="1024"/>
      <c r="IDI22" s="1024"/>
      <c r="IDJ22" s="1024"/>
      <c r="IDK22" s="1024"/>
      <c r="IDL22" s="1024"/>
      <c r="IDM22" s="1024"/>
      <c r="IDN22" s="1024"/>
      <c r="IDO22" s="1024"/>
      <c r="IDP22" s="1024"/>
      <c r="IDQ22" s="1024"/>
      <c r="IDR22" s="1024"/>
      <c r="IDS22" s="1024"/>
      <c r="IDT22" s="1024"/>
      <c r="IDU22" s="1024"/>
      <c r="IDV22" s="1024"/>
      <c r="IDW22" s="1024"/>
      <c r="IDX22" s="1024"/>
      <c r="IDY22" s="1024"/>
      <c r="IDZ22" s="1024"/>
      <c r="IEA22" s="1024"/>
      <c r="IEB22" s="1024"/>
      <c r="IEC22" s="1024"/>
      <c r="IED22" s="1024"/>
      <c r="IEE22" s="1024"/>
      <c r="IEF22" s="1024"/>
      <c r="IEG22" s="1024"/>
      <c r="IEH22" s="1024"/>
      <c r="IEI22" s="1024"/>
      <c r="IEJ22" s="1024"/>
      <c r="IEK22" s="1024"/>
      <c r="IEL22" s="1024"/>
      <c r="IEM22" s="1024"/>
      <c r="IEN22" s="1024"/>
      <c r="IEO22" s="1024"/>
      <c r="IEP22" s="1024"/>
      <c r="IEQ22" s="1024"/>
      <c r="IER22" s="1024"/>
      <c r="IES22" s="1024"/>
      <c r="IET22" s="1024"/>
      <c r="IEU22" s="1024"/>
      <c r="IEV22" s="1024"/>
      <c r="IEW22" s="1024"/>
      <c r="IEX22" s="1024"/>
      <c r="IEY22" s="1024"/>
      <c r="IEZ22" s="1024"/>
      <c r="IFA22" s="1024"/>
      <c r="IFB22" s="1024"/>
      <c r="IFC22" s="1024"/>
      <c r="IFD22" s="1024"/>
      <c r="IFE22" s="1024"/>
      <c r="IFF22" s="1024"/>
      <c r="IFG22" s="1024"/>
      <c r="IFH22" s="1024"/>
      <c r="IFI22" s="1024"/>
      <c r="IFJ22" s="1024"/>
      <c r="IFK22" s="1024"/>
      <c r="IFL22" s="1024"/>
      <c r="IFM22" s="1024"/>
      <c r="IFN22" s="1024"/>
      <c r="IFO22" s="1024"/>
      <c r="IFP22" s="1024"/>
      <c r="IFQ22" s="1024"/>
      <c r="IFR22" s="1024"/>
      <c r="IFS22" s="1024"/>
      <c r="IFT22" s="1024"/>
      <c r="IFU22" s="1024"/>
      <c r="IFV22" s="1024"/>
      <c r="IFW22" s="1024"/>
      <c r="IFX22" s="1024"/>
      <c r="IFY22" s="1024"/>
      <c r="IFZ22" s="1024"/>
      <c r="IGA22" s="1024"/>
      <c r="IGB22" s="1024"/>
      <c r="IGC22" s="1024"/>
      <c r="IGD22" s="1024"/>
      <c r="IGE22" s="1024"/>
      <c r="IGF22" s="1024"/>
      <c r="IGG22" s="1024"/>
      <c r="IGH22" s="1024"/>
      <c r="IGI22" s="1024"/>
      <c r="IGJ22" s="1024"/>
      <c r="IGK22" s="1024"/>
      <c r="IGL22" s="1024"/>
      <c r="IGM22" s="1024"/>
      <c r="IGN22" s="1024"/>
      <c r="IGO22" s="1024"/>
      <c r="IGP22" s="1024"/>
      <c r="IGQ22" s="1024"/>
      <c r="IGR22" s="1024"/>
      <c r="IGS22" s="1024"/>
      <c r="IGT22" s="1024"/>
      <c r="IGU22" s="1024"/>
      <c r="IGV22" s="1024"/>
      <c r="IGW22" s="1024"/>
      <c r="IGX22" s="1024"/>
      <c r="IGY22" s="1024"/>
      <c r="IGZ22" s="1024"/>
      <c r="IHA22" s="1024"/>
      <c r="IHB22" s="1024"/>
      <c r="IHC22" s="1024"/>
      <c r="IHD22" s="1024"/>
      <c r="IHE22" s="1024"/>
      <c r="IHF22" s="1024"/>
      <c r="IHG22" s="1024"/>
      <c r="IHH22" s="1024"/>
      <c r="IHI22" s="1024"/>
      <c r="IHJ22" s="1024"/>
      <c r="IHK22" s="1024"/>
      <c r="IHL22" s="1024"/>
      <c r="IHM22" s="1024"/>
      <c r="IHN22" s="1024"/>
      <c r="IHO22" s="1024"/>
      <c r="IHP22" s="1024"/>
      <c r="IHQ22" s="1024"/>
      <c r="IHR22" s="1024"/>
      <c r="IHS22" s="1024"/>
      <c r="IHT22" s="1024"/>
      <c r="IHU22" s="1024"/>
      <c r="IHV22" s="1024"/>
      <c r="IHW22" s="1024"/>
      <c r="IHX22" s="1024"/>
      <c r="IHY22" s="1024"/>
      <c r="IHZ22" s="1024"/>
      <c r="IIA22" s="1024"/>
      <c r="IIB22" s="1024"/>
      <c r="IIC22" s="1024"/>
      <c r="IID22" s="1024"/>
      <c r="IIE22" s="1024"/>
      <c r="IIF22" s="1024"/>
      <c r="IIG22" s="1024"/>
      <c r="IIH22" s="1024"/>
      <c r="III22" s="1024"/>
      <c r="IIJ22" s="1024"/>
      <c r="IIK22" s="1024"/>
      <c r="IIL22" s="1024"/>
      <c r="IIM22" s="1024"/>
      <c r="IIN22" s="1024"/>
      <c r="IIO22" s="1024"/>
      <c r="IIP22" s="1024"/>
      <c r="IIQ22" s="1024"/>
      <c r="IIR22" s="1024"/>
      <c r="IIS22" s="1024"/>
      <c r="IIT22" s="1024"/>
      <c r="IIU22" s="1024"/>
      <c r="IIV22" s="1024"/>
      <c r="IIW22" s="1024"/>
      <c r="IIX22" s="1024"/>
      <c r="IIY22" s="1024"/>
      <c r="IIZ22" s="1024"/>
      <c r="IJA22" s="1024"/>
      <c r="IJB22" s="1024"/>
      <c r="IJC22" s="1024"/>
      <c r="IJD22" s="1024"/>
      <c r="IJE22" s="1024"/>
      <c r="IJF22" s="1024"/>
      <c r="IJG22" s="1024"/>
      <c r="IJH22" s="1024"/>
      <c r="IJI22" s="1024"/>
      <c r="IJJ22" s="1024"/>
      <c r="IJK22" s="1024"/>
      <c r="IJL22" s="1024"/>
      <c r="IJM22" s="1024"/>
      <c r="IJN22" s="1024"/>
      <c r="IJO22" s="1024"/>
      <c r="IJP22" s="1024"/>
      <c r="IJQ22" s="1024"/>
      <c r="IJR22" s="1024"/>
      <c r="IJS22" s="1024"/>
      <c r="IJT22" s="1024"/>
      <c r="IJU22" s="1024"/>
      <c r="IJV22" s="1024"/>
      <c r="IJW22" s="1024"/>
      <c r="IJX22" s="1024"/>
      <c r="IJY22" s="1024"/>
      <c r="IJZ22" s="1024"/>
      <c r="IKA22" s="1024"/>
      <c r="IKB22" s="1024"/>
      <c r="IKC22" s="1024"/>
      <c r="IKD22" s="1024"/>
      <c r="IKE22" s="1024"/>
      <c r="IKF22" s="1024"/>
      <c r="IKG22" s="1024"/>
      <c r="IKH22" s="1024"/>
      <c r="IKI22" s="1024"/>
      <c r="IKJ22" s="1024"/>
      <c r="IKK22" s="1024"/>
      <c r="IKL22" s="1024"/>
      <c r="IKM22" s="1024"/>
      <c r="IKN22" s="1024"/>
      <c r="IKO22" s="1024"/>
      <c r="IKP22" s="1024"/>
      <c r="IKQ22" s="1024"/>
      <c r="IKR22" s="1024"/>
      <c r="IKS22" s="1024"/>
      <c r="IKT22" s="1024"/>
      <c r="IKU22" s="1024"/>
      <c r="IKV22" s="1024"/>
      <c r="IKW22" s="1024"/>
      <c r="IKX22" s="1024"/>
      <c r="IKY22" s="1024"/>
      <c r="IKZ22" s="1024"/>
      <c r="ILA22" s="1024"/>
      <c r="ILB22" s="1024"/>
      <c r="ILC22" s="1024"/>
      <c r="ILD22" s="1024"/>
      <c r="ILE22" s="1024"/>
      <c r="ILF22" s="1024"/>
      <c r="ILG22" s="1024"/>
      <c r="ILH22" s="1024"/>
      <c r="ILI22" s="1024"/>
      <c r="ILJ22" s="1024"/>
      <c r="ILK22" s="1024"/>
      <c r="ILL22" s="1024"/>
      <c r="ILM22" s="1024"/>
      <c r="ILN22" s="1024"/>
      <c r="ILO22" s="1024"/>
      <c r="ILP22" s="1024"/>
      <c r="ILQ22" s="1024"/>
      <c r="ILR22" s="1024"/>
      <c r="ILS22" s="1024"/>
      <c r="ILT22" s="1024"/>
      <c r="ILU22" s="1024"/>
      <c r="ILV22" s="1024"/>
      <c r="ILW22" s="1024"/>
      <c r="ILX22" s="1024"/>
      <c r="ILY22" s="1024"/>
      <c r="ILZ22" s="1024"/>
      <c r="IMA22" s="1024"/>
      <c r="IMB22" s="1024"/>
      <c r="IMC22" s="1024"/>
      <c r="IMD22" s="1024"/>
      <c r="IME22" s="1024"/>
      <c r="IMF22" s="1024"/>
      <c r="IMG22" s="1024"/>
      <c r="IMH22" s="1024"/>
      <c r="IMI22" s="1024"/>
      <c r="IMJ22" s="1024"/>
      <c r="IMK22" s="1024"/>
      <c r="IML22" s="1024"/>
      <c r="IMM22" s="1024"/>
      <c r="IMN22" s="1024"/>
      <c r="IMO22" s="1024"/>
      <c r="IMP22" s="1024"/>
      <c r="IMQ22" s="1024"/>
      <c r="IMR22" s="1024"/>
      <c r="IMS22" s="1024"/>
      <c r="IMT22" s="1024"/>
      <c r="IMU22" s="1024"/>
      <c r="IMV22" s="1024"/>
      <c r="IMW22" s="1024"/>
      <c r="IMX22" s="1024"/>
      <c r="IMY22" s="1024"/>
      <c r="IMZ22" s="1024"/>
      <c r="INA22" s="1024"/>
      <c r="INB22" s="1024"/>
      <c r="INC22" s="1024"/>
      <c r="IND22" s="1024"/>
      <c r="INE22" s="1024"/>
      <c r="INF22" s="1024"/>
      <c r="ING22" s="1024"/>
      <c r="INH22" s="1024"/>
      <c r="INI22" s="1024"/>
      <c r="INJ22" s="1024"/>
      <c r="INK22" s="1024"/>
      <c r="INL22" s="1024"/>
      <c r="INM22" s="1024"/>
      <c r="INN22" s="1024"/>
      <c r="INO22" s="1024"/>
      <c r="INP22" s="1024"/>
      <c r="INQ22" s="1024"/>
      <c r="INR22" s="1024"/>
      <c r="INS22" s="1024"/>
      <c r="INT22" s="1024"/>
      <c r="INU22" s="1024"/>
      <c r="INV22" s="1024"/>
      <c r="INW22" s="1024"/>
      <c r="INX22" s="1024"/>
      <c r="INY22" s="1024"/>
      <c r="INZ22" s="1024"/>
      <c r="IOA22" s="1024"/>
      <c r="IOB22" s="1024"/>
      <c r="IOC22" s="1024"/>
      <c r="IOD22" s="1024"/>
      <c r="IOE22" s="1024"/>
      <c r="IOF22" s="1024"/>
      <c r="IOG22" s="1024"/>
      <c r="IOH22" s="1024"/>
      <c r="IOI22" s="1024"/>
      <c r="IOJ22" s="1024"/>
      <c r="IOK22" s="1024"/>
      <c r="IOL22" s="1024"/>
      <c r="IOM22" s="1024"/>
      <c r="ION22" s="1024"/>
      <c r="IOO22" s="1024"/>
      <c r="IOP22" s="1024"/>
      <c r="IOQ22" s="1024"/>
      <c r="IOR22" s="1024"/>
      <c r="IOS22" s="1024"/>
      <c r="IOT22" s="1024"/>
      <c r="IOU22" s="1024"/>
      <c r="IOV22" s="1024"/>
      <c r="IOW22" s="1024"/>
      <c r="IOX22" s="1024"/>
      <c r="IOY22" s="1024"/>
      <c r="IOZ22" s="1024"/>
      <c r="IPA22" s="1024"/>
      <c r="IPB22" s="1024"/>
      <c r="IPC22" s="1024"/>
      <c r="IPD22" s="1024"/>
      <c r="IPE22" s="1024"/>
      <c r="IPF22" s="1024"/>
      <c r="IPG22" s="1024"/>
      <c r="IPH22" s="1024"/>
      <c r="IPI22" s="1024"/>
      <c r="IPJ22" s="1024"/>
      <c r="IPK22" s="1024"/>
      <c r="IPL22" s="1024"/>
      <c r="IPM22" s="1024"/>
      <c r="IPN22" s="1024"/>
      <c r="IPO22" s="1024"/>
      <c r="IPP22" s="1024"/>
      <c r="IPQ22" s="1024"/>
      <c r="IPR22" s="1024"/>
      <c r="IPS22" s="1024"/>
      <c r="IPT22" s="1024"/>
      <c r="IPU22" s="1024"/>
      <c r="IPV22" s="1024"/>
      <c r="IPW22" s="1024"/>
      <c r="IPX22" s="1024"/>
      <c r="IPY22" s="1024"/>
      <c r="IPZ22" s="1024"/>
      <c r="IQA22" s="1024"/>
      <c r="IQB22" s="1024"/>
      <c r="IQC22" s="1024"/>
      <c r="IQD22" s="1024"/>
      <c r="IQE22" s="1024"/>
      <c r="IQF22" s="1024"/>
      <c r="IQG22" s="1024"/>
      <c r="IQH22" s="1024"/>
      <c r="IQI22" s="1024"/>
      <c r="IQJ22" s="1024"/>
      <c r="IQK22" s="1024"/>
      <c r="IQL22" s="1024"/>
      <c r="IQM22" s="1024"/>
      <c r="IQN22" s="1024"/>
      <c r="IQO22" s="1024"/>
      <c r="IQP22" s="1024"/>
      <c r="IQQ22" s="1024"/>
      <c r="IQR22" s="1024"/>
      <c r="IQS22" s="1024"/>
      <c r="IQT22" s="1024"/>
      <c r="IQU22" s="1024"/>
      <c r="IQV22" s="1024"/>
      <c r="IQW22" s="1024"/>
      <c r="IQX22" s="1024"/>
      <c r="IQY22" s="1024"/>
      <c r="IQZ22" s="1024"/>
      <c r="IRA22" s="1024"/>
      <c r="IRB22" s="1024"/>
      <c r="IRC22" s="1024"/>
      <c r="IRD22" s="1024"/>
      <c r="IRE22" s="1024"/>
      <c r="IRF22" s="1024"/>
      <c r="IRG22" s="1024"/>
      <c r="IRH22" s="1024"/>
      <c r="IRI22" s="1024"/>
      <c r="IRJ22" s="1024"/>
      <c r="IRK22" s="1024"/>
      <c r="IRL22" s="1024"/>
      <c r="IRM22" s="1024"/>
      <c r="IRN22" s="1024"/>
      <c r="IRO22" s="1024"/>
      <c r="IRP22" s="1024"/>
      <c r="IRQ22" s="1024"/>
      <c r="IRR22" s="1024"/>
      <c r="IRS22" s="1024"/>
      <c r="IRT22" s="1024"/>
      <c r="IRU22" s="1024"/>
      <c r="IRV22" s="1024"/>
      <c r="IRW22" s="1024"/>
      <c r="IRX22" s="1024"/>
      <c r="IRY22" s="1024"/>
      <c r="IRZ22" s="1024"/>
      <c r="ISA22" s="1024"/>
      <c r="ISB22" s="1024"/>
      <c r="ISC22" s="1024"/>
      <c r="ISD22" s="1024"/>
      <c r="ISE22" s="1024"/>
      <c r="ISF22" s="1024"/>
      <c r="ISG22" s="1024"/>
      <c r="ISH22" s="1024"/>
      <c r="ISI22" s="1024"/>
      <c r="ISJ22" s="1024"/>
      <c r="ISK22" s="1024"/>
      <c r="ISL22" s="1024"/>
      <c r="ISM22" s="1024"/>
      <c r="ISN22" s="1024"/>
      <c r="ISO22" s="1024"/>
      <c r="ISP22" s="1024"/>
      <c r="ISQ22" s="1024"/>
      <c r="ISR22" s="1024"/>
      <c r="ISS22" s="1024"/>
      <c r="IST22" s="1024"/>
      <c r="ISU22" s="1024"/>
      <c r="ISV22" s="1024"/>
      <c r="ISW22" s="1024"/>
      <c r="ISX22" s="1024"/>
      <c r="ISY22" s="1024"/>
      <c r="ISZ22" s="1024"/>
      <c r="ITA22" s="1024"/>
      <c r="ITB22" s="1024"/>
      <c r="ITC22" s="1024"/>
      <c r="ITD22" s="1024"/>
      <c r="ITE22" s="1024"/>
      <c r="ITF22" s="1024"/>
      <c r="ITG22" s="1024"/>
      <c r="ITH22" s="1024"/>
      <c r="ITI22" s="1024"/>
      <c r="ITJ22" s="1024"/>
      <c r="ITK22" s="1024"/>
      <c r="ITL22" s="1024"/>
      <c r="ITM22" s="1024"/>
      <c r="ITN22" s="1024"/>
      <c r="ITO22" s="1024"/>
      <c r="ITP22" s="1024"/>
      <c r="ITQ22" s="1024"/>
      <c r="ITR22" s="1024"/>
      <c r="ITS22" s="1024"/>
      <c r="ITT22" s="1024"/>
      <c r="ITU22" s="1024"/>
      <c r="ITV22" s="1024"/>
      <c r="ITW22" s="1024"/>
      <c r="ITX22" s="1024"/>
      <c r="ITY22" s="1024"/>
      <c r="ITZ22" s="1024"/>
      <c r="IUA22" s="1024"/>
      <c r="IUB22" s="1024"/>
      <c r="IUC22" s="1024"/>
      <c r="IUD22" s="1024"/>
      <c r="IUE22" s="1024"/>
      <c r="IUF22" s="1024"/>
      <c r="IUG22" s="1024"/>
      <c r="IUH22" s="1024"/>
      <c r="IUI22" s="1024"/>
      <c r="IUJ22" s="1024"/>
      <c r="IUK22" s="1024"/>
      <c r="IUL22" s="1024"/>
      <c r="IUM22" s="1024"/>
      <c r="IUN22" s="1024"/>
      <c r="IUO22" s="1024"/>
      <c r="IUP22" s="1024"/>
      <c r="IUQ22" s="1024"/>
      <c r="IUR22" s="1024"/>
      <c r="IUS22" s="1024"/>
      <c r="IUT22" s="1024"/>
      <c r="IUU22" s="1024"/>
      <c r="IUV22" s="1024"/>
      <c r="IUW22" s="1024"/>
      <c r="IUX22" s="1024"/>
      <c r="IUY22" s="1024"/>
      <c r="IUZ22" s="1024"/>
      <c r="IVA22" s="1024"/>
      <c r="IVB22" s="1024"/>
      <c r="IVC22" s="1024"/>
      <c r="IVD22" s="1024"/>
      <c r="IVE22" s="1024"/>
      <c r="IVF22" s="1024"/>
      <c r="IVG22" s="1024"/>
      <c r="IVH22" s="1024"/>
      <c r="IVI22" s="1024"/>
      <c r="IVJ22" s="1024"/>
      <c r="IVK22" s="1024"/>
      <c r="IVL22" s="1024"/>
      <c r="IVM22" s="1024"/>
      <c r="IVN22" s="1024"/>
      <c r="IVO22" s="1024"/>
      <c r="IVP22" s="1024"/>
      <c r="IVQ22" s="1024"/>
      <c r="IVR22" s="1024"/>
      <c r="IVS22" s="1024"/>
      <c r="IVT22" s="1024"/>
      <c r="IVU22" s="1024"/>
      <c r="IVV22" s="1024"/>
      <c r="IVW22" s="1024"/>
      <c r="IVX22" s="1024"/>
      <c r="IVY22" s="1024"/>
      <c r="IVZ22" s="1024"/>
      <c r="IWA22" s="1024"/>
      <c r="IWB22" s="1024"/>
      <c r="IWC22" s="1024"/>
      <c r="IWD22" s="1024"/>
      <c r="IWE22" s="1024"/>
      <c r="IWF22" s="1024"/>
      <c r="IWG22" s="1024"/>
      <c r="IWH22" s="1024"/>
      <c r="IWI22" s="1024"/>
      <c r="IWJ22" s="1024"/>
      <c r="IWK22" s="1024"/>
      <c r="IWL22" s="1024"/>
      <c r="IWM22" s="1024"/>
      <c r="IWN22" s="1024"/>
      <c r="IWO22" s="1024"/>
      <c r="IWP22" s="1024"/>
      <c r="IWQ22" s="1024"/>
      <c r="IWR22" s="1024"/>
      <c r="IWS22" s="1024"/>
      <c r="IWT22" s="1024"/>
      <c r="IWU22" s="1024"/>
      <c r="IWV22" s="1024"/>
      <c r="IWW22" s="1024"/>
      <c r="IWX22" s="1024"/>
      <c r="IWY22" s="1024"/>
      <c r="IWZ22" s="1024"/>
      <c r="IXA22" s="1024"/>
      <c r="IXB22" s="1024"/>
      <c r="IXC22" s="1024"/>
      <c r="IXD22" s="1024"/>
      <c r="IXE22" s="1024"/>
      <c r="IXF22" s="1024"/>
      <c r="IXG22" s="1024"/>
      <c r="IXH22" s="1024"/>
      <c r="IXI22" s="1024"/>
      <c r="IXJ22" s="1024"/>
      <c r="IXK22" s="1024"/>
      <c r="IXL22" s="1024"/>
      <c r="IXM22" s="1024"/>
      <c r="IXN22" s="1024"/>
      <c r="IXO22" s="1024"/>
      <c r="IXP22" s="1024"/>
      <c r="IXQ22" s="1024"/>
      <c r="IXR22" s="1024"/>
      <c r="IXS22" s="1024"/>
      <c r="IXT22" s="1024"/>
      <c r="IXU22" s="1024"/>
      <c r="IXV22" s="1024"/>
      <c r="IXW22" s="1024"/>
      <c r="IXX22" s="1024"/>
      <c r="IXY22" s="1024"/>
      <c r="IXZ22" s="1024"/>
      <c r="IYA22" s="1024"/>
      <c r="IYB22" s="1024"/>
      <c r="IYC22" s="1024"/>
      <c r="IYD22" s="1024"/>
      <c r="IYE22" s="1024"/>
      <c r="IYF22" s="1024"/>
      <c r="IYG22" s="1024"/>
      <c r="IYH22" s="1024"/>
      <c r="IYI22" s="1024"/>
      <c r="IYJ22" s="1024"/>
      <c r="IYK22" s="1024"/>
      <c r="IYL22" s="1024"/>
      <c r="IYM22" s="1024"/>
      <c r="IYN22" s="1024"/>
      <c r="IYO22" s="1024"/>
      <c r="IYP22" s="1024"/>
      <c r="IYQ22" s="1024"/>
      <c r="IYR22" s="1024"/>
      <c r="IYS22" s="1024"/>
      <c r="IYT22" s="1024"/>
      <c r="IYU22" s="1024"/>
      <c r="IYV22" s="1024"/>
      <c r="IYW22" s="1024"/>
      <c r="IYX22" s="1024"/>
      <c r="IYY22" s="1024"/>
      <c r="IYZ22" s="1024"/>
      <c r="IZA22" s="1024"/>
      <c r="IZB22" s="1024"/>
      <c r="IZC22" s="1024"/>
      <c r="IZD22" s="1024"/>
      <c r="IZE22" s="1024"/>
      <c r="IZF22" s="1024"/>
      <c r="IZG22" s="1024"/>
      <c r="IZH22" s="1024"/>
      <c r="IZI22" s="1024"/>
      <c r="IZJ22" s="1024"/>
      <c r="IZK22" s="1024"/>
      <c r="IZL22" s="1024"/>
      <c r="IZM22" s="1024"/>
      <c r="IZN22" s="1024"/>
      <c r="IZO22" s="1024"/>
      <c r="IZP22" s="1024"/>
      <c r="IZQ22" s="1024"/>
      <c r="IZR22" s="1024"/>
      <c r="IZS22" s="1024"/>
      <c r="IZT22" s="1024"/>
      <c r="IZU22" s="1024"/>
      <c r="IZV22" s="1024"/>
      <c r="IZW22" s="1024"/>
      <c r="IZX22" s="1024"/>
      <c r="IZY22" s="1024"/>
      <c r="IZZ22" s="1024"/>
      <c r="JAA22" s="1024"/>
      <c r="JAB22" s="1024"/>
      <c r="JAC22" s="1024"/>
      <c r="JAD22" s="1024"/>
      <c r="JAE22" s="1024"/>
      <c r="JAF22" s="1024"/>
      <c r="JAG22" s="1024"/>
      <c r="JAH22" s="1024"/>
      <c r="JAI22" s="1024"/>
      <c r="JAJ22" s="1024"/>
      <c r="JAK22" s="1024"/>
      <c r="JAL22" s="1024"/>
      <c r="JAM22" s="1024"/>
      <c r="JAN22" s="1024"/>
      <c r="JAO22" s="1024"/>
      <c r="JAP22" s="1024"/>
      <c r="JAQ22" s="1024"/>
      <c r="JAR22" s="1024"/>
      <c r="JAS22" s="1024"/>
      <c r="JAT22" s="1024"/>
      <c r="JAU22" s="1024"/>
      <c r="JAV22" s="1024"/>
      <c r="JAW22" s="1024"/>
      <c r="JAX22" s="1024"/>
      <c r="JAY22" s="1024"/>
      <c r="JAZ22" s="1024"/>
      <c r="JBA22" s="1024"/>
      <c r="JBB22" s="1024"/>
      <c r="JBC22" s="1024"/>
      <c r="JBD22" s="1024"/>
      <c r="JBE22" s="1024"/>
      <c r="JBF22" s="1024"/>
      <c r="JBG22" s="1024"/>
      <c r="JBH22" s="1024"/>
      <c r="JBI22" s="1024"/>
      <c r="JBJ22" s="1024"/>
      <c r="JBK22" s="1024"/>
      <c r="JBL22" s="1024"/>
      <c r="JBM22" s="1024"/>
      <c r="JBN22" s="1024"/>
      <c r="JBO22" s="1024"/>
      <c r="JBP22" s="1024"/>
      <c r="JBQ22" s="1024"/>
      <c r="JBR22" s="1024"/>
      <c r="JBS22" s="1024"/>
      <c r="JBT22" s="1024"/>
      <c r="JBU22" s="1024"/>
      <c r="JBV22" s="1024"/>
      <c r="JBW22" s="1024"/>
      <c r="JBX22" s="1024"/>
      <c r="JBY22" s="1024"/>
      <c r="JBZ22" s="1024"/>
      <c r="JCA22" s="1024"/>
      <c r="JCB22" s="1024"/>
      <c r="JCC22" s="1024"/>
      <c r="JCD22" s="1024"/>
      <c r="JCE22" s="1024"/>
      <c r="JCF22" s="1024"/>
      <c r="JCG22" s="1024"/>
      <c r="JCH22" s="1024"/>
      <c r="JCI22" s="1024"/>
      <c r="JCJ22" s="1024"/>
      <c r="JCK22" s="1024"/>
      <c r="JCL22" s="1024"/>
      <c r="JCM22" s="1024"/>
      <c r="JCN22" s="1024"/>
      <c r="JCO22" s="1024"/>
      <c r="JCP22" s="1024"/>
      <c r="JCQ22" s="1024"/>
      <c r="JCR22" s="1024"/>
      <c r="JCS22" s="1024"/>
      <c r="JCT22" s="1024"/>
      <c r="JCU22" s="1024"/>
      <c r="JCV22" s="1024"/>
      <c r="JCW22" s="1024"/>
      <c r="JCX22" s="1024"/>
      <c r="JCY22" s="1024"/>
      <c r="JCZ22" s="1024"/>
      <c r="JDA22" s="1024"/>
      <c r="JDB22" s="1024"/>
      <c r="JDC22" s="1024"/>
      <c r="JDD22" s="1024"/>
      <c r="JDE22" s="1024"/>
      <c r="JDF22" s="1024"/>
      <c r="JDG22" s="1024"/>
      <c r="JDH22" s="1024"/>
      <c r="JDI22" s="1024"/>
      <c r="JDJ22" s="1024"/>
      <c r="JDK22" s="1024"/>
      <c r="JDL22" s="1024"/>
      <c r="JDM22" s="1024"/>
      <c r="JDN22" s="1024"/>
      <c r="JDO22" s="1024"/>
      <c r="JDP22" s="1024"/>
      <c r="JDQ22" s="1024"/>
      <c r="JDR22" s="1024"/>
      <c r="JDS22" s="1024"/>
      <c r="JDT22" s="1024"/>
      <c r="JDU22" s="1024"/>
      <c r="JDV22" s="1024"/>
      <c r="JDW22" s="1024"/>
      <c r="JDX22" s="1024"/>
      <c r="JDY22" s="1024"/>
      <c r="JDZ22" s="1024"/>
      <c r="JEA22" s="1024"/>
      <c r="JEB22" s="1024"/>
      <c r="JEC22" s="1024"/>
      <c r="JED22" s="1024"/>
      <c r="JEE22" s="1024"/>
      <c r="JEF22" s="1024"/>
      <c r="JEG22" s="1024"/>
      <c r="JEH22" s="1024"/>
      <c r="JEI22" s="1024"/>
      <c r="JEJ22" s="1024"/>
      <c r="JEK22" s="1024"/>
      <c r="JEL22" s="1024"/>
      <c r="JEM22" s="1024"/>
      <c r="JEN22" s="1024"/>
      <c r="JEO22" s="1024"/>
      <c r="JEP22" s="1024"/>
      <c r="JEQ22" s="1024"/>
      <c r="JER22" s="1024"/>
      <c r="JES22" s="1024"/>
      <c r="JET22" s="1024"/>
      <c r="JEU22" s="1024"/>
      <c r="JEV22" s="1024"/>
      <c r="JEW22" s="1024"/>
      <c r="JEX22" s="1024"/>
      <c r="JEY22" s="1024"/>
      <c r="JEZ22" s="1024"/>
      <c r="JFA22" s="1024"/>
      <c r="JFB22" s="1024"/>
      <c r="JFC22" s="1024"/>
      <c r="JFD22" s="1024"/>
      <c r="JFE22" s="1024"/>
      <c r="JFF22" s="1024"/>
      <c r="JFG22" s="1024"/>
      <c r="JFH22" s="1024"/>
      <c r="JFI22" s="1024"/>
      <c r="JFJ22" s="1024"/>
      <c r="JFK22" s="1024"/>
      <c r="JFL22" s="1024"/>
      <c r="JFM22" s="1024"/>
      <c r="JFN22" s="1024"/>
      <c r="JFO22" s="1024"/>
      <c r="JFP22" s="1024"/>
      <c r="JFQ22" s="1024"/>
      <c r="JFR22" s="1024"/>
      <c r="JFS22" s="1024"/>
      <c r="JFT22" s="1024"/>
      <c r="JFU22" s="1024"/>
      <c r="JFV22" s="1024"/>
      <c r="JFW22" s="1024"/>
      <c r="JFX22" s="1024"/>
      <c r="JFY22" s="1024"/>
      <c r="JFZ22" s="1024"/>
      <c r="JGA22" s="1024"/>
      <c r="JGB22" s="1024"/>
      <c r="JGC22" s="1024"/>
      <c r="JGD22" s="1024"/>
      <c r="JGE22" s="1024"/>
      <c r="JGF22" s="1024"/>
      <c r="JGG22" s="1024"/>
      <c r="JGH22" s="1024"/>
      <c r="JGI22" s="1024"/>
      <c r="JGJ22" s="1024"/>
      <c r="JGK22" s="1024"/>
      <c r="JGL22" s="1024"/>
      <c r="JGM22" s="1024"/>
      <c r="JGN22" s="1024"/>
      <c r="JGO22" s="1024"/>
      <c r="JGP22" s="1024"/>
      <c r="JGQ22" s="1024"/>
      <c r="JGR22" s="1024"/>
      <c r="JGS22" s="1024"/>
      <c r="JGT22" s="1024"/>
      <c r="JGU22" s="1024"/>
      <c r="JGV22" s="1024"/>
      <c r="JGW22" s="1024"/>
      <c r="JGX22" s="1024"/>
      <c r="JGY22" s="1024"/>
      <c r="JGZ22" s="1024"/>
      <c r="JHA22" s="1024"/>
      <c r="JHB22" s="1024"/>
      <c r="JHC22" s="1024"/>
      <c r="JHD22" s="1024"/>
      <c r="JHE22" s="1024"/>
      <c r="JHF22" s="1024"/>
      <c r="JHG22" s="1024"/>
      <c r="JHH22" s="1024"/>
      <c r="JHI22" s="1024"/>
      <c r="JHJ22" s="1024"/>
      <c r="JHK22" s="1024"/>
      <c r="JHL22" s="1024"/>
      <c r="JHM22" s="1024"/>
      <c r="JHN22" s="1024"/>
      <c r="JHO22" s="1024"/>
      <c r="JHP22" s="1024"/>
      <c r="JHQ22" s="1024"/>
      <c r="JHR22" s="1024"/>
      <c r="JHS22" s="1024"/>
      <c r="JHT22" s="1024"/>
      <c r="JHU22" s="1024"/>
      <c r="JHV22" s="1024"/>
      <c r="JHW22" s="1024"/>
      <c r="JHX22" s="1024"/>
      <c r="JHY22" s="1024"/>
      <c r="JHZ22" s="1024"/>
      <c r="JIA22" s="1024"/>
      <c r="JIB22" s="1024"/>
      <c r="JIC22" s="1024"/>
      <c r="JID22" s="1024"/>
      <c r="JIE22" s="1024"/>
      <c r="JIF22" s="1024"/>
      <c r="JIG22" s="1024"/>
      <c r="JIH22" s="1024"/>
      <c r="JII22" s="1024"/>
      <c r="JIJ22" s="1024"/>
      <c r="JIK22" s="1024"/>
      <c r="JIL22" s="1024"/>
      <c r="JIM22" s="1024"/>
      <c r="JIN22" s="1024"/>
      <c r="JIO22" s="1024"/>
      <c r="JIP22" s="1024"/>
      <c r="JIQ22" s="1024"/>
      <c r="JIR22" s="1024"/>
      <c r="JIS22" s="1024"/>
      <c r="JIT22" s="1024"/>
      <c r="JIU22" s="1024"/>
      <c r="JIV22" s="1024"/>
      <c r="JIW22" s="1024"/>
      <c r="JIX22" s="1024"/>
      <c r="JIY22" s="1024"/>
      <c r="JIZ22" s="1024"/>
      <c r="JJA22" s="1024"/>
      <c r="JJB22" s="1024"/>
      <c r="JJC22" s="1024"/>
      <c r="JJD22" s="1024"/>
      <c r="JJE22" s="1024"/>
      <c r="JJF22" s="1024"/>
      <c r="JJG22" s="1024"/>
      <c r="JJH22" s="1024"/>
      <c r="JJI22" s="1024"/>
      <c r="JJJ22" s="1024"/>
      <c r="JJK22" s="1024"/>
      <c r="JJL22" s="1024"/>
      <c r="JJM22" s="1024"/>
      <c r="JJN22" s="1024"/>
      <c r="JJO22" s="1024"/>
      <c r="JJP22" s="1024"/>
      <c r="JJQ22" s="1024"/>
      <c r="JJR22" s="1024"/>
      <c r="JJS22" s="1024"/>
      <c r="JJT22" s="1024"/>
      <c r="JJU22" s="1024"/>
      <c r="JJV22" s="1024"/>
      <c r="JJW22" s="1024"/>
      <c r="JJX22" s="1024"/>
      <c r="JJY22" s="1024"/>
      <c r="JJZ22" s="1024"/>
      <c r="JKA22" s="1024"/>
      <c r="JKB22" s="1024"/>
      <c r="JKC22" s="1024"/>
      <c r="JKD22" s="1024"/>
      <c r="JKE22" s="1024"/>
      <c r="JKF22" s="1024"/>
      <c r="JKG22" s="1024"/>
      <c r="JKH22" s="1024"/>
      <c r="JKI22" s="1024"/>
      <c r="JKJ22" s="1024"/>
      <c r="JKK22" s="1024"/>
      <c r="JKL22" s="1024"/>
      <c r="JKM22" s="1024"/>
      <c r="JKN22" s="1024"/>
      <c r="JKO22" s="1024"/>
      <c r="JKP22" s="1024"/>
      <c r="JKQ22" s="1024"/>
      <c r="JKR22" s="1024"/>
      <c r="JKS22" s="1024"/>
      <c r="JKT22" s="1024"/>
      <c r="JKU22" s="1024"/>
      <c r="JKV22" s="1024"/>
      <c r="JKW22" s="1024"/>
      <c r="JKX22" s="1024"/>
      <c r="JKY22" s="1024"/>
      <c r="JKZ22" s="1024"/>
      <c r="JLA22" s="1024"/>
      <c r="JLB22" s="1024"/>
      <c r="JLC22" s="1024"/>
      <c r="JLD22" s="1024"/>
      <c r="JLE22" s="1024"/>
      <c r="JLF22" s="1024"/>
      <c r="JLG22" s="1024"/>
      <c r="JLH22" s="1024"/>
      <c r="JLI22" s="1024"/>
      <c r="JLJ22" s="1024"/>
      <c r="JLK22" s="1024"/>
      <c r="JLL22" s="1024"/>
      <c r="JLM22" s="1024"/>
      <c r="JLN22" s="1024"/>
      <c r="JLO22" s="1024"/>
      <c r="JLP22" s="1024"/>
      <c r="JLQ22" s="1024"/>
      <c r="JLR22" s="1024"/>
      <c r="JLS22" s="1024"/>
      <c r="JLT22" s="1024"/>
      <c r="JLU22" s="1024"/>
      <c r="JLV22" s="1024"/>
      <c r="JLW22" s="1024"/>
      <c r="JLX22" s="1024"/>
      <c r="JLY22" s="1024"/>
      <c r="JLZ22" s="1024"/>
      <c r="JMA22" s="1024"/>
      <c r="JMB22" s="1024"/>
      <c r="JMC22" s="1024"/>
      <c r="JMD22" s="1024"/>
      <c r="JME22" s="1024"/>
      <c r="JMF22" s="1024"/>
      <c r="JMG22" s="1024"/>
      <c r="JMH22" s="1024"/>
      <c r="JMI22" s="1024"/>
      <c r="JMJ22" s="1024"/>
      <c r="JMK22" s="1024"/>
      <c r="JML22" s="1024"/>
      <c r="JMM22" s="1024"/>
      <c r="JMN22" s="1024"/>
      <c r="JMO22" s="1024"/>
      <c r="JMP22" s="1024"/>
      <c r="JMQ22" s="1024"/>
      <c r="JMR22" s="1024"/>
      <c r="JMS22" s="1024"/>
      <c r="JMT22" s="1024"/>
      <c r="JMU22" s="1024"/>
      <c r="JMV22" s="1024"/>
      <c r="JMW22" s="1024"/>
      <c r="JMX22" s="1024"/>
      <c r="JMY22" s="1024"/>
      <c r="JMZ22" s="1024"/>
      <c r="JNA22" s="1024"/>
      <c r="JNB22" s="1024"/>
      <c r="JNC22" s="1024"/>
      <c r="JND22" s="1024"/>
      <c r="JNE22" s="1024"/>
      <c r="JNF22" s="1024"/>
      <c r="JNG22" s="1024"/>
      <c r="JNH22" s="1024"/>
      <c r="JNI22" s="1024"/>
      <c r="JNJ22" s="1024"/>
      <c r="JNK22" s="1024"/>
      <c r="JNL22" s="1024"/>
      <c r="JNM22" s="1024"/>
      <c r="JNN22" s="1024"/>
      <c r="JNO22" s="1024"/>
      <c r="JNP22" s="1024"/>
      <c r="JNQ22" s="1024"/>
      <c r="JNR22" s="1024"/>
      <c r="JNS22" s="1024"/>
      <c r="JNT22" s="1024"/>
      <c r="JNU22" s="1024"/>
      <c r="JNV22" s="1024"/>
      <c r="JNW22" s="1024"/>
      <c r="JNX22" s="1024"/>
      <c r="JNY22" s="1024"/>
      <c r="JNZ22" s="1024"/>
      <c r="JOA22" s="1024"/>
      <c r="JOB22" s="1024"/>
      <c r="JOC22" s="1024"/>
      <c r="JOD22" s="1024"/>
      <c r="JOE22" s="1024"/>
      <c r="JOF22" s="1024"/>
      <c r="JOG22" s="1024"/>
      <c r="JOH22" s="1024"/>
      <c r="JOI22" s="1024"/>
      <c r="JOJ22" s="1024"/>
      <c r="JOK22" s="1024"/>
      <c r="JOL22" s="1024"/>
      <c r="JOM22" s="1024"/>
      <c r="JON22" s="1024"/>
      <c r="JOO22" s="1024"/>
      <c r="JOP22" s="1024"/>
      <c r="JOQ22" s="1024"/>
      <c r="JOR22" s="1024"/>
      <c r="JOS22" s="1024"/>
      <c r="JOT22" s="1024"/>
      <c r="JOU22" s="1024"/>
      <c r="JOV22" s="1024"/>
      <c r="JOW22" s="1024"/>
      <c r="JOX22" s="1024"/>
      <c r="JOY22" s="1024"/>
      <c r="JOZ22" s="1024"/>
      <c r="JPA22" s="1024"/>
      <c r="JPB22" s="1024"/>
      <c r="JPC22" s="1024"/>
      <c r="JPD22" s="1024"/>
      <c r="JPE22" s="1024"/>
      <c r="JPF22" s="1024"/>
      <c r="JPG22" s="1024"/>
      <c r="JPH22" s="1024"/>
      <c r="JPI22" s="1024"/>
      <c r="JPJ22" s="1024"/>
      <c r="JPK22" s="1024"/>
      <c r="JPL22" s="1024"/>
      <c r="JPM22" s="1024"/>
      <c r="JPN22" s="1024"/>
      <c r="JPO22" s="1024"/>
      <c r="JPP22" s="1024"/>
      <c r="JPQ22" s="1024"/>
      <c r="JPR22" s="1024"/>
      <c r="JPS22" s="1024"/>
      <c r="JPT22" s="1024"/>
      <c r="JPU22" s="1024"/>
      <c r="JPV22" s="1024"/>
      <c r="JPW22" s="1024"/>
      <c r="JPX22" s="1024"/>
      <c r="JPY22" s="1024"/>
      <c r="JPZ22" s="1024"/>
      <c r="JQA22" s="1024"/>
      <c r="JQB22" s="1024"/>
      <c r="JQC22" s="1024"/>
      <c r="JQD22" s="1024"/>
      <c r="JQE22" s="1024"/>
      <c r="JQF22" s="1024"/>
      <c r="JQG22" s="1024"/>
      <c r="JQH22" s="1024"/>
      <c r="JQI22" s="1024"/>
      <c r="JQJ22" s="1024"/>
      <c r="JQK22" s="1024"/>
      <c r="JQL22" s="1024"/>
      <c r="JQM22" s="1024"/>
      <c r="JQN22" s="1024"/>
      <c r="JQO22" s="1024"/>
      <c r="JQP22" s="1024"/>
      <c r="JQQ22" s="1024"/>
      <c r="JQR22" s="1024"/>
      <c r="JQS22" s="1024"/>
      <c r="JQT22" s="1024"/>
      <c r="JQU22" s="1024"/>
      <c r="JQV22" s="1024"/>
      <c r="JQW22" s="1024"/>
      <c r="JQX22" s="1024"/>
      <c r="JQY22" s="1024"/>
      <c r="JQZ22" s="1024"/>
      <c r="JRA22" s="1024"/>
      <c r="JRB22" s="1024"/>
      <c r="JRC22" s="1024"/>
      <c r="JRD22" s="1024"/>
      <c r="JRE22" s="1024"/>
      <c r="JRF22" s="1024"/>
      <c r="JRG22" s="1024"/>
      <c r="JRH22" s="1024"/>
      <c r="JRI22" s="1024"/>
      <c r="JRJ22" s="1024"/>
      <c r="JRK22" s="1024"/>
      <c r="JRL22" s="1024"/>
      <c r="JRM22" s="1024"/>
      <c r="JRN22" s="1024"/>
      <c r="JRO22" s="1024"/>
      <c r="JRP22" s="1024"/>
      <c r="JRQ22" s="1024"/>
      <c r="JRR22" s="1024"/>
      <c r="JRS22" s="1024"/>
      <c r="JRT22" s="1024"/>
      <c r="JRU22" s="1024"/>
      <c r="JRV22" s="1024"/>
      <c r="JRW22" s="1024"/>
      <c r="JRX22" s="1024"/>
      <c r="JRY22" s="1024"/>
      <c r="JRZ22" s="1024"/>
      <c r="JSA22" s="1024"/>
      <c r="JSB22" s="1024"/>
      <c r="JSC22" s="1024"/>
      <c r="JSD22" s="1024"/>
      <c r="JSE22" s="1024"/>
      <c r="JSF22" s="1024"/>
      <c r="JSG22" s="1024"/>
      <c r="JSH22" s="1024"/>
      <c r="JSI22" s="1024"/>
      <c r="JSJ22" s="1024"/>
      <c r="JSK22" s="1024"/>
      <c r="JSL22" s="1024"/>
      <c r="JSM22" s="1024"/>
      <c r="JSN22" s="1024"/>
      <c r="JSO22" s="1024"/>
      <c r="JSP22" s="1024"/>
      <c r="JSQ22" s="1024"/>
      <c r="JSR22" s="1024"/>
      <c r="JSS22" s="1024"/>
      <c r="JST22" s="1024"/>
      <c r="JSU22" s="1024"/>
      <c r="JSV22" s="1024"/>
      <c r="JSW22" s="1024"/>
      <c r="JSX22" s="1024"/>
      <c r="JSY22" s="1024"/>
      <c r="JSZ22" s="1024"/>
      <c r="JTA22" s="1024"/>
      <c r="JTB22" s="1024"/>
      <c r="JTC22" s="1024"/>
      <c r="JTD22" s="1024"/>
      <c r="JTE22" s="1024"/>
      <c r="JTF22" s="1024"/>
      <c r="JTG22" s="1024"/>
      <c r="JTH22" s="1024"/>
      <c r="JTI22" s="1024"/>
      <c r="JTJ22" s="1024"/>
      <c r="JTK22" s="1024"/>
      <c r="JTL22" s="1024"/>
      <c r="JTM22" s="1024"/>
      <c r="JTN22" s="1024"/>
      <c r="JTO22" s="1024"/>
      <c r="JTP22" s="1024"/>
      <c r="JTQ22" s="1024"/>
      <c r="JTR22" s="1024"/>
      <c r="JTS22" s="1024"/>
      <c r="JTT22" s="1024"/>
      <c r="JTU22" s="1024"/>
      <c r="JTV22" s="1024"/>
      <c r="JTW22" s="1024"/>
      <c r="JTX22" s="1024"/>
      <c r="JTY22" s="1024"/>
      <c r="JTZ22" s="1024"/>
      <c r="JUA22" s="1024"/>
      <c r="JUB22" s="1024"/>
      <c r="JUC22" s="1024"/>
      <c r="JUD22" s="1024"/>
      <c r="JUE22" s="1024"/>
      <c r="JUF22" s="1024"/>
      <c r="JUG22" s="1024"/>
      <c r="JUH22" s="1024"/>
      <c r="JUI22" s="1024"/>
      <c r="JUJ22" s="1024"/>
      <c r="JUK22" s="1024"/>
      <c r="JUL22" s="1024"/>
      <c r="JUM22" s="1024"/>
      <c r="JUN22" s="1024"/>
      <c r="JUO22" s="1024"/>
      <c r="JUP22" s="1024"/>
      <c r="JUQ22" s="1024"/>
      <c r="JUR22" s="1024"/>
      <c r="JUS22" s="1024"/>
      <c r="JUT22" s="1024"/>
      <c r="JUU22" s="1024"/>
      <c r="JUV22" s="1024"/>
      <c r="JUW22" s="1024"/>
      <c r="JUX22" s="1024"/>
      <c r="JUY22" s="1024"/>
      <c r="JUZ22" s="1024"/>
      <c r="JVA22" s="1024"/>
      <c r="JVB22" s="1024"/>
      <c r="JVC22" s="1024"/>
      <c r="JVD22" s="1024"/>
      <c r="JVE22" s="1024"/>
      <c r="JVF22" s="1024"/>
      <c r="JVG22" s="1024"/>
      <c r="JVH22" s="1024"/>
      <c r="JVI22" s="1024"/>
      <c r="JVJ22" s="1024"/>
      <c r="JVK22" s="1024"/>
      <c r="JVL22" s="1024"/>
      <c r="JVM22" s="1024"/>
      <c r="JVN22" s="1024"/>
      <c r="JVO22" s="1024"/>
      <c r="JVP22" s="1024"/>
      <c r="JVQ22" s="1024"/>
      <c r="JVR22" s="1024"/>
      <c r="JVS22" s="1024"/>
      <c r="JVT22" s="1024"/>
      <c r="JVU22" s="1024"/>
      <c r="JVV22" s="1024"/>
      <c r="JVW22" s="1024"/>
      <c r="JVX22" s="1024"/>
      <c r="JVY22" s="1024"/>
      <c r="JVZ22" s="1024"/>
      <c r="JWA22" s="1024"/>
      <c r="JWB22" s="1024"/>
      <c r="JWC22" s="1024"/>
      <c r="JWD22" s="1024"/>
      <c r="JWE22" s="1024"/>
      <c r="JWF22" s="1024"/>
      <c r="JWG22" s="1024"/>
      <c r="JWH22" s="1024"/>
      <c r="JWI22" s="1024"/>
      <c r="JWJ22" s="1024"/>
      <c r="JWK22" s="1024"/>
      <c r="JWL22" s="1024"/>
      <c r="JWM22" s="1024"/>
      <c r="JWN22" s="1024"/>
      <c r="JWO22" s="1024"/>
      <c r="JWP22" s="1024"/>
      <c r="JWQ22" s="1024"/>
      <c r="JWR22" s="1024"/>
      <c r="JWS22" s="1024"/>
      <c r="JWT22" s="1024"/>
      <c r="JWU22" s="1024"/>
      <c r="JWV22" s="1024"/>
      <c r="JWW22" s="1024"/>
      <c r="JWX22" s="1024"/>
      <c r="JWY22" s="1024"/>
      <c r="JWZ22" s="1024"/>
      <c r="JXA22" s="1024"/>
      <c r="JXB22" s="1024"/>
      <c r="JXC22" s="1024"/>
      <c r="JXD22" s="1024"/>
      <c r="JXE22" s="1024"/>
      <c r="JXF22" s="1024"/>
      <c r="JXG22" s="1024"/>
      <c r="JXH22" s="1024"/>
      <c r="JXI22" s="1024"/>
      <c r="JXJ22" s="1024"/>
      <c r="JXK22" s="1024"/>
      <c r="JXL22" s="1024"/>
      <c r="JXM22" s="1024"/>
      <c r="JXN22" s="1024"/>
      <c r="JXO22" s="1024"/>
      <c r="JXP22" s="1024"/>
      <c r="JXQ22" s="1024"/>
      <c r="JXR22" s="1024"/>
      <c r="JXS22" s="1024"/>
      <c r="JXT22" s="1024"/>
      <c r="JXU22" s="1024"/>
      <c r="JXV22" s="1024"/>
      <c r="JXW22" s="1024"/>
      <c r="JXX22" s="1024"/>
      <c r="JXY22" s="1024"/>
      <c r="JXZ22" s="1024"/>
      <c r="JYA22" s="1024"/>
      <c r="JYB22" s="1024"/>
      <c r="JYC22" s="1024"/>
      <c r="JYD22" s="1024"/>
      <c r="JYE22" s="1024"/>
      <c r="JYF22" s="1024"/>
      <c r="JYG22" s="1024"/>
      <c r="JYH22" s="1024"/>
      <c r="JYI22" s="1024"/>
      <c r="JYJ22" s="1024"/>
      <c r="JYK22" s="1024"/>
      <c r="JYL22" s="1024"/>
      <c r="JYM22" s="1024"/>
      <c r="JYN22" s="1024"/>
      <c r="JYO22" s="1024"/>
      <c r="JYP22" s="1024"/>
      <c r="JYQ22" s="1024"/>
      <c r="JYR22" s="1024"/>
      <c r="JYS22" s="1024"/>
      <c r="JYT22" s="1024"/>
      <c r="JYU22" s="1024"/>
      <c r="JYV22" s="1024"/>
      <c r="JYW22" s="1024"/>
      <c r="JYX22" s="1024"/>
      <c r="JYY22" s="1024"/>
      <c r="JYZ22" s="1024"/>
      <c r="JZA22" s="1024"/>
      <c r="JZB22" s="1024"/>
      <c r="JZC22" s="1024"/>
      <c r="JZD22" s="1024"/>
      <c r="JZE22" s="1024"/>
      <c r="JZF22" s="1024"/>
      <c r="JZG22" s="1024"/>
      <c r="JZH22" s="1024"/>
      <c r="JZI22" s="1024"/>
      <c r="JZJ22" s="1024"/>
      <c r="JZK22" s="1024"/>
      <c r="JZL22" s="1024"/>
      <c r="JZM22" s="1024"/>
      <c r="JZN22" s="1024"/>
      <c r="JZO22" s="1024"/>
      <c r="JZP22" s="1024"/>
      <c r="JZQ22" s="1024"/>
      <c r="JZR22" s="1024"/>
      <c r="JZS22" s="1024"/>
      <c r="JZT22" s="1024"/>
      <c r="JZU22" s="1024"/>
      <c r="JZV22" s="1024"/>
      <c r="JZW22" s="1024"/>
      <c r="JZX22" s="1024"/>
      <c r="JZY22" s="1024"/>
      <c r="JZZ22" s="1024"/>
      <c r="KAA22" s="1024"/>
      <c r="KAB22" s="1024"/>
      <c r="KAC22" s="1024"/>
      <c r="KAD22" s="1024"/>
      <c r="KAE22" s="1024"/>
      <c r="KAF22" s="1024"/>
      <c r="KAG22" s="1024"/>
      <c r="KAH22" s="1024"/>
      <c r="KAI22" s="1024"/>
      <c r="KAJ22" s="1024"/>
      <c r="KAK22" s="1024"/>
      <c r="KAL22" s="1024"/>
      <c r="KAM22" s="1024"/>
      <c r="KAN22" s="1024"/>
      <c r="KAO22" s="1024"/>
      <c r="KAP22" s="1024"/>
      <c r="KAQ22" s="1024"/>
      <c r="KAR22" s="1024"/>
      <c r="KAS22" s="1024"/>
      <c r="KAT22" s="1024"/>
      <c r="KAU22" s="1024"/>
      <c r="KAV22" s="1024"/>
      <c r="KAW22" s="1024"/>
      <c r="KAX22" s="1024"/>
      <c r="KAY22" s="1024"/>
      <c r="KAZ22" s="1024"/>
      <c r="KBA22" s="1024"/>
      <c r="KBB22" s="1024"/>
      <c r="KBC22" s="1024"/>
      <c r="KBD22" s="1024"/>
      <c r="KBE22" s="1024"/>
      <c r="KBF22" s="1024"/>
      <c r="KBG22" s="1024"/>
      <c r="KBH22" s="1024"/>
      <c r="KBI22" s="1024"/>
      <c r="KBJ22" s="1024"/>
      <c r="KBK22" s="1024"/>
      <c r="KBL22" s="1024"/>
      <c r="KBM22" s="1024"/>
      <c r="KBN22" s="1024"/>
      <c r="KBO22" s="1024"/>
      <c r="KBP22" s="1024"/>
      <c r="KBQ22" s="1024"/>
      <c r="KBR22" s="1024"/>
      <c r="KBS22" s="1024"/>
      <c r="KBT22" s="1024"/>
      <c r="KBU22" s="1024"/>
      <c r="KBV22" s="1024"/>
      <c r="KBW22" s="1024"/>
      <c r="KBX22" s="1024"/>
      <c r="KBY22" s="1024"/>
      <c r="KBZ22" s="1024"/>
      <c r="KCA22" s="1024"/>
      <c r="KCB22" s="1024"/>
      <c r="KCC22" s="1024"/>
      <c r="KCD22" s="1024"/>
      <c r="KCE22" s="1024"/>
      <c r="KCF22" s="1024"/>
      <c r="KCG22" s="1024"/>
      <c r="KCH22" s="1024"/>
      <c r="KCI22" s="1024"/>
      <c r="KCJ22" s="1024"/>
      <c r="KCK22" s="1024"/>
      <c r="KCL22" s="1024"/>
      <c r="KCM22" s="1024"/>
      <c r="KCN22" s="1024"/>
      <c r="KCO22" s="1024"/>
      <c r="KCP22" s="1024"/>
      <c r="KCQ22" s="1024"/>
      <c r="KCR22" s="1024"/>
      <c r="KCS22" s="1024"/>
      <c r="KCT22" s="1024"/>
      <c r="KCU22" s="1024"/>
      <c r="KCV22" s="1024"/>
      <c r="KCW22" s="1024"/>
      <c r="KCX22" s="1024"/>
      <c r="KCY22" s="1024"/>
      <c r="KCZ22" s="1024"/>
      <c r="KDA22" s="1024"/>
      <c r="KDB22" s="1024"/>
      <c r="KDC22" s="1024"/>
      <c r="KDD22" s="1024"/>
      <c r="KDE22" s="1024"/>
      <c r="KDF22" s="1024"/>
      <c r="KDG22" s="1024"/>
      <c r="KDH22" s="1024"/>
      <c r="KDI22" s="1024"/>
      <c r="KDJ22" s="1024"/>
      <c r="KDK22" s="1024"/>
      <c r="KDL22" s="1024"/>
      <c r="KDM22" s="1024"/>
      <c r="KDN22" s="1024"/>
      <c r="KDO22" s="1024"/>
      <c r="KDP22" s="1024"/>
      <c r="KDQ22" s="1024"/>
      <c r="KDR22" s="1024"/>
      <c r="KDS22" s="1024"/>
      <c r="KDT22" s="1024"/>
      <c r="KDU22" s="1024"/>
      <c r="KDV22" s="1024"/>
      <c r="KDW22" s="1024"/>
      <c r="KDX22" s="1024"/>
      <c r="KDY22" s="1024"/>
      <c r="KDZ22" s="1024"/>
      <c r="KEA22" s="1024"/>
      <c r="KEB22" s="1024"/>
      <c r="KEC22" s="1024"/>
      <c r="KED22" s="1024"/>
      <c r="KEE22" s="1024"/>
      <c r="KEF22" s="1024"/>
      <c r="KEG22" s="1024"/>
      <c r="KEH22" s="1024"/>
      <c r="KEI22" s="1024"/>
      <c r="KEJ22" s="1024"/>
      <c r="KEK22" s="1024"/>
      <c r="KEL22" s="1024"/>
      <c r="KEM22" s="1024"/>
      <c r="KEN22" s="1024"/>
      <c r="KEO22" s="1024"/>
      <c r="KEP22" s="1024"/>
      <c r="KEQ22" s="1024"/>
      <c r="KER22" s="1024"/>
      <c r="KES22" s="1024"/>
      <c r="KET22" s="1024"/>
      <c r="KEU22" s="1024"/>
      <c r="KEV22" s="1024"/>
      <c r="KEW22" s="1024"/>
      <c r="KEX22" s="1024"/>
      <c r="KEY22" s="1024"/>
      <c r="KEZ22" s="1024"/>
      <c r="KFA22" s="1024"/>
      <c r="KFB22" s="1024"/>
      <c r="KFC22" s="1024"/>
      <c r="KFD22" s="1024"/>
      <c r="KFE22" s="1024"/>
      <c r="KFF22" s="1024"/>
      <c r="KFG22" s="1024"/>
      <c r="KFH22" s="1024"/>
      <c r="KFI22" s="1024"/>
      <c r="KFJ22" s="1024"/>
      <c r="KFK22" s="1024"/>
      <c r="KFL22" s="1024"/>
      <c r="KFM22" s="1024"/>
      <c r="KFN22" s="1024"/>
      <c r="KFO22" s="1024"/>
      <c r="KFP22" s="1024"/>
      <c r="KFQ22" s="1024"/>
      <c r="KFR22" s="1024"/>
      <c r="KFS22" s="1024"/>
      <c r="KFT22" s="1024"/>
      <c r="KFU22" s="1024"/>
      <c r="KFV22" s="1024"/>
      <c r="KFW22" s="1024"/>
      <c r="KFX22" s="1024"/>
      <c r="KFY22" s="1024"/>
      <c r="KFZ22" s="1024"/>
      <c r="KGA22" s="1024"/>
      <c r="KGB22" s="1024"/>
      <c r="KGC22" s="1024"/>
      <c r="KGD22" s="1024"/>
      <c r="KGE22" s="1024"/>
      <c r="KGF22" s="1024"/>
      <c r="KGG22" s="1024"/>
      <c r="KGH22" s="1024"/>
      <c r="KGI22" s="1024"/>
      <c r="KGJ22" s="1024"/>
      <c r="KGK22" s="1024"/>
      <c r="KGL22" s="1024"/>
      <c r="KGM22" s="1024"/>
      <c r="KGN22" s="1024"/>
      <c r="KGO22" s="1024"/>
      <c r="KGP22" s="1024"/>
      <c r="KGQ22" s="1024"/>
      <c r="KGR22" s="1024"/>
      <c r="KGS22" s="1024"/>
      <c r="KGT22" s="1024"/>
      <c r="KGU22" s="1024"/>
      <c r="KGV22" s="1024"/>
      <c r="KGW22" s="1024"/>
      <c r="KGX22" s="1024"/>
      <c r="KGY22" s="1024"/>
      <c r="KGZ22" s="1024"/>
      <c r="KHA22" s="1024"/>
      <c r="KHB22" s="1024"/>
      <c r="KHC22" s="1024"/>
      <c r="KHD22" s="1024"/>
      <c r="KHE22" s="1024"/>
      <c r="KHF22" s="1024"/>
      <c r="KHG22" s="1024"/>
      <c r="KHH22" s="1024"/>
      <c r="KHI22" s="1024"/>
      <c r="KHJ22" s="1024"/>
      <c r="KHK22" s="1024"/>
      <c r="KHL22" s="1024"/>
      <c r="KHM22" s="1024"/>
      <c r="KHN22" s="1024"/>
      <c r="KHO22" s="1024"/>
      <c r="KHP22" s="1024"/>
      <c r="KHQ22" s="1024"/>
      <c r="KHR22" s="1024"/>
      <c r="KHS22" s="1024"/>
      <c r="KHT22" s="1024"/>
      <c r="KHU22" s="1024"/>
      <c r="KHV22" s="1024"/>
      <c r="KHW22" s="1024"/>
      <c r="KHX22" s="1024"/>
      <c r="KHY22" s="1024"/>
      <c r="KHZ22" s="1024"/>
      <c r="KIA22" s="1024"/>
      <c r="KIB22" s="1024"/>
      <c r="KIC22" s="1024"/>
      <c r="KID22" s="1024"/>
      <c r="KIE22" s="1024"/>
      <c r="KIF22" s="1024"/>
      <c r="KIG22" s="1024"/>
      <c r="KIH22" s="1024"/>
      <c r="KII22" s="1024"/>
      <c r="KIJ22" s="1024"/>
      <c r="KIK22" s="1024"/>
      <c r="KIL22" s="1024"/>
      <c r="KIM22" s="1024"/>
      <c r="KIN22" s="1024"/>
      <c r="KIO22" s="1024"/>
      <c r="KIP22" s="1024"/>
      <c r="KIQ22" s="1024"/>
      <c r="KIR22" s="1024"/>
      <c r="KIS22" s="1024"/>
      <c r="KIT22" s="1024"/>
      <c r="KIU22" s="1024"/>
      <c r="KIV22" s="1024"/>
      <c r="KIW22" s="1024"/>
      <c r="KIX22" s="1024"/>
      <c r="KIY22" s="1024"/>
      <c r="KIZ22" s="1024"/>
      <c r="KJA22" s="1024"/>
      <c r="KJB22" s="1024"/>
      <c r="KJC22" s="1024"/>
      <c r="KJD22" s="1024"/>
      <c r="KJE22" s="1024"/>
      <c r="KJF22" s="1024"/>
      <c r="KJG22" s="1024"/>
      <c r="KJH22" s="1024"/>
      <c r="KJI22" s="1024"/>
      <c r="KJJ22" s="1024"/>
      <c r="KJK22" s="1024"/>
      <c r="KJL22" s="1024"/>
      <c r="KJM22" s="1024"/>
      <c r="KJN22" s="1024"/>
      <c r="KJO22" s="1024"/>
      <c r="KJP22" s="1024"/>
      <c r="KJQ22" s="1024"/>
      <c r="KJR22" s="1024"/>
      <c r="KJS22" s="1024"/>
      <c r="KJT22" s="1024"/>
      <c r="KJU22" s="1024"/>
      <c r="KJV22" s="1024"/>
      <c r="KJW22" s="1024"/>
      <c r="KJX22" s="1024"/>
      <c r="KJY22" s="1024"/>
      <c r="KJZ22" s="1024"/>
      <c r="KKA22" s="1024"/>
      <c r="KKB22" s="1024"/>
      <c r="KKC22" s="1024"/>
      <c r="KKD22" s="1024"/>
      <c r="KKE22" s="1024"/>
      <c r="KKF22" s="1024"/>
      <c r="KKG22" s="1024"/>
      <c r="KKH22" s="1024"/>
      <c r="KKI22" s="1024"/>
      <c r="KKJ22" s="1024"/>
      <c r="KKK22" s="1024"/>
      <c r="KKL22" s="1024"/>
      <c r="KKM22" s="1024"/>
      <c r="KKN22" s="1024"/>
      <c r="KKO22" s="1024"/>
      <c r="KKP22" s="1024"/>
      <c r="KKQ22" s="1024"/>
      <c r="KKR22" s="1024"/>
      <c r="KKS22" s="1024"/>
      <c r="KKT22" s="1024"/>
      <c r="KKU22" s="1024"/>
      <c r="KKV22" s="1024"/>
      <c r="KKW22" s="1024"/>
      <c r="KKX22" s="1024"/>
      <c r="KKY22" s="1024"/>
      <c r="KKZ22" s="1024"/>
      <c r="KLA22" s="1024"/>
      <c r="KLB22" s="1024"/>
      <c r="KLC22" s="1024"/>
      <c r="KLD22" s="1024"/>
      <c r="KLE22" s="1024"/>
      <c r="KLF22" s="1024"/>
      <c r="KLG22" s="1024"/>
      <c r="KLH22" s="1024"/>
      <c r="KLI22" s="1024"/>
      <c r="KLJ22" s="1024"/>
      <c r="KLK22" s="1024"/>
      <c r="KLL22" s="1024"/>
      <c r="KLM22" s="1024"/>
      <c r="KLN22" s="1024"/>
      <c r="KLO22" s="1024"/>
      <c r="KLP22" s="1024"/>
      <c r="KLQ22" s="1024"/>
      <c r="KLR22" s="1024"/>
      <c r="KLS22" s="1024"/>
      <c r="KLT22" s="1024"/>
      <c r="KLU22" s="1024"/>
      <c r="KLV22" s="1024"/>
      <c r="KLW22" s="1024"/>
      <c r="KLX22" s="1024"/>
      <c r="KLY22" s="1024"/>
      <c r="KLZ22" s="1024"/>
      <c r="KMA22" s="1024"/>
      <c r="KMB22" s="1024"/>
      <c r="KMC22" s="1024"/>
      <c r="KMD22" s="1024"/>
      <c r="KME22" s="1024"/>
      <c r="KMF22" s="1024"/>
      <c r="KMG22" s="1024"/>
      <c r="KMH22" s="1024"/>
      <c r="KMI22" s="1024"/>
      <c r="KMJ22" s="1024"/>
      <c r="KMK22" s="1024"/>
      <c r="KML22" s="1024"/>
      <c r="KMM22" s="1024"/>
      <c r="KMN22" s="1024"/>
      <c r="KMO22" s="1024"/>
      <c r="KMP22" s="1024"/>
      <c r="KMQ22" s="1024"/>
      <c r="KMR22" s="1024"/>
      <c r="KMS22" s="1024"/>
      <c r="KMT22" s="1024"/>
      <c r="KMU22" s="1024"/>
      <c r="KMV22" s="1024"/>
      <c r="KMW22" s="1024"/>
      <c r="KMX22" s="1024"/>
      <c r="KMY22" s="1024"/>
      <c r="KMZ22" s="1024"/>
      <c r="KNA22" s="1024"/>
      <c r="KNB22" s="1024"/>
      <c r="KNC22" s="1024"/>
      <c r="KND22" s="1024"/>
      <c r="KNE22" s="1024"/>
      <c r="KNF22" s="1024"/>
      <c r="KNG22" s="1024"/>
      <c r="KNH22" s="1024"/>
      <c r="KNI22" s="1024"/>
      <c r="KNJ22" s="1024"/>
      <c r="KNK22" s="1024"/>
      <c r="KNL22" s="1024"/>
      <c r="KNM22" s="1024"/>
      <c r="KNN22" s="1024"/>
      <c r="KNO22" s="1024"/>
      <c r="KNP22" s="1024"/>
      <c r="KNQ22" s="1024"/>
      <c r="KNR22" s="1024"/>
      <c r="KNS22" s="1024"/>
      <c r="KNT22" s="1024"/>
      <c r="KNU22" s="1024"/>
      <c r="KNV22" s="1024"/>
      <c r="KNW22" s="1024"/>
      <c r="KNX22" s="1024"/>
      <c r="KNY22" s="1024"/>
      <c r="KNZ22" s="1024"/>
      <c r="KOA22" s="1024"/>
      <c r="KOB22" s="1024"/>
      <c r="KOC22" s="1024"/>
      <c r="KOD22" s="1024"/>
      <c r="KOE22" s="1024"/>
      <c r="KOF22" s="1024"/>
      <c r="KOG22" s="1024"/>
      <c r="KOH22" s="1024"/>
      <c r="KOI22" s="1024"/>
      <c r="KOJ22" s="1024"/>
      <c r="KOK22" s="1024"/>
      <c r="KOL22" s="1024"/>
      <c r="KOM22" s="1024"/>
      <c r="KON22" s="1024"/>
      <c r="KOO22" s="1024"/>
      <c r="KOP22" s="1024"/>
      <c r="KOQ22" s="1024"/>
      <c r="KOR22" s="1024"/>
      <c r="KOS22" s="1024"/>
      <c r="KOT22" s="1024"/>
      <c r="KOU22" s="1024"/>
      <c r="KOV22" s="1024"/>
      <c r="KOW22" s="1024"/>
      <c r="KOX22" s="1024"/>
      <c r="KOY22" s="1024"/>
      <c r="KOZ22" s="1024"/>
      <c r="KPA22" s="1024"/>
      <c r="KPB22" s="1024"/>
      <c r="KPC22" s="1024"/>
      <c r="KPD22" s="1024"/>
      <c r="KPE22" s="1024"/>
      <c r="KPF22" s="1024"/>
      <c r="KPG22" s="1024"/>
      <c r="KPH22" s="1024"/>
      <c r="KPI22" s="1024"/>
      <c r="KPJ22" s="1024"/>
      <c r="KPK22" s="1024"/>
      <c r="KPL22" s="1024"/>
      <c r="KPM22" s="1024"/>
      <c r="KPN22" s="1024"/>
      <c r="KPO22" s="1024"/>
      <c r="KPP22" s="1024"/>
      <c r="KPQ22" s="1024"/>
      <c r="KPR22" s="1024"/>
      <c r="KPS22" s="1024"/>
      <c r="KPT22" s="1024"/>
      <c r="KPU22" s="1024"/>
      <c r="KPV22" s="1024"/>
      <c r="KPW22" s="1024"/>
      <c r="KPX22" s="1024"/>
      <c r="KPY22" s="1024"/>
      <c r="KPZ22" s="1024"/>
      <c r="KQA22" s="1024"/>
      <c r="KQB22" s="1024"/>
      <c r="KQC22" s="1024"/>
      <c r="KQD22" s="1024"/>
      <c r="KQE22" s="1024"/>
      <c r="KQF22" s="1024"/>
      <c r="KQG22" s="1024"/>
      <c r="KQH22" s="1024"/>
      <c r="KQI22" s="1024"/>
      <c r="KQJ22" s="1024"/>
      <c r="KQK22" s="1024"/>
      <c r="KQL22" s="1024"/>
      <c r="KQM22" s="1024"/>
      <c r="KQN22" s="1024"/>
      <c r="KQO22" s="1024"/>
      <c r="KQP22" s="1024"/>
      <c r="KQQ22" s="1024"/>
      <c r="KQR22" s="1024"/>
      <c r="KQS22" s="1024"/>
      <c r="KQT22" s="1024"/>
      <c r="KQU22" s="1024"/>
      <c r="KQV22" s="1024"/>
      <c r="KQW22" s="1024"/>
      <c r="KQX22" s="1024"/>
      <c r="KQY22" s="1024"/>
      <c r="KQZ22" s="1024"/>
      <c r="KRA22" s="1024"/>
      <c r="KRB22" s="1024"/>
      <c r="KRC22" s="1024"/>
      <c r="KRD22" s="1024"/>
      <c r="KRE22" s="1024"/>
      <c r="KRF22" s="1024"/>
      <c r="KRG22" s="1024"/>
      <c r="KRH22" s="1024"/>
      <c r="KRI22" s="1024"/>
      <c r="KRJ22" s="1024"/>
      <c r="KRK22" s="1024"/>
      <c r="KRL22" s="1024"/>
      <c r="KRM22" s="1024"/>
      <c r="KRN22" s="1024"/>
      <c r="KRO22" s="1024"/>
      <c r="KRP22" s="1024"/>
      <c r="KRQ22" s="1024"/>
      <c r="KRR22" s="1024"/>
      <c r="KRS22" s="1024"/>
      <c r="KRT22" s="1024"/>
      <c r="KRU22" s="1024"/>
      <c r="KRV22" s="1024"/>
      <c r="KRW22" s="1024"/>
      <c r="KRX22" s="1024"/>
      <c r="KRY22" s="1024"/>
      <c r="KRZ22" s="1024"/>
      <c r="KSA22" s="1024"/>
      <c r="KSB22" s="1024"/>
      <c r="KSC22" s="1024"/>
      <c r="KSD22" s="1024"/>
      <c r="KSE22" s="1024"/>
      <c r="KSF22" s="1024"/>
      <c r="KSG22" s="1024"/>
      <c r="KSH22" s="1024"/>
      <c r="KSI22" s="1024"/>
      <c r="KSJ22" s="1024"/>
      <c r="KSK22" s="1024"/>
      <c r="KSL22" s="1024"/>
      <c r="KSM22" s="1024"/>
      <c r="KSN22" s="1024"/>
      <c r="KSO22" s="1024"/>
      <c r="KSP22" s="1024"/>
      <c r="KSQ22" s="1024"/>
      <c r="KSR22" s="1024"/>
      <c r="KSS22" s="1024"/>
      <c r="KST22" s="1024"/>
      <c r="KSU22" s="1024"/>
      <c r="KSV22" s="1024"/>
      <c r="KSW22" s="1024"/>
      <c r="KSX22" s="1024"/>
      <c r="KSY22" s="1024"/>
      <c r="KSZ22" s="1024"/>
      <c r="KTA22" s="1024"/>
      <c r="KTB22" s="1024"/>
      <c r="KTC22" s="1024"/>
      <c r="KTD22" s="1024"/>
      <c r="KTE22" s="1024"/>
      <c r="KTF22" s="1024"/>
      <c r="KTG22" s="1024"/>
      <c r="KTH22" s="1024"/>
      <c r="KTI22" s="1024"/>
      <c r="KTJ22" s="1024"/>
      <c r="KTK22" s="1024"/>
      <c r="KTL22" s="1024"/>
      <c r="KTM22" s="1024"/>
      <c r="KTN22" s="1024"/>
      <c r="KTO22" s="1024"/>
      <c r="KTP22" s="1024"/>
      <c r="KTQ22" s="1024"/>
      <c r="KTR22" s="1024"/>
      <c r="KTS22" s="1024"/>
      <c r="KTT22" s="1024"/>
      <c r="KTU22" s="1024"/>
      <c r="KTV22" s="1024"/>
      <c r="KTW22" s="1024"/>
      <c r="KTX22" s="1024"/>
      <c r="KTY22" s="1024"/>
      <c r="KTZ22" s="1024"/>
      <c r="KUA22" s="1024"/>
      <c r="KUB22" s="1024"/>
      <c r="KUC22" s="1024"/>
      <c r="KUD22" s="1024"/>
      <c r="KUE22" s="1024"/>
      <c r="KUF22" s="1024"/>
      <c r="KUG22" s="1024"/>
      <c r="KUH22" s="1024"/>
      <c r="KUI22" s="1024"/>
      <c r="KUJ22" s="1024"/>
      <c r="KUK22" s="1024"/>
      <c r="KUL22" s="1024"/>
      <c r="KUM22" s="1024"/>
      <c r="KUN22" s="1024"/>
      <c r="KUO22" s="1024"/>
      <c r="KUP22" s="1024"/>
      <c r="KUQ22" s="1024"/>
      <c r="KUR22" s="1024"/>
      <c r="KUS22" s="1024"/>
      <c r="KUT22" s="1024"/>
      <c r="KUU22" s="1024"/>
      <c r="KUV22" s="1024"/>
      <c r="KUW22" s="1024"/>
      <c r="KUX22" s="1024"/>
      <c r="KUY22" s="1024"/>
      <c r="KUZ22" s="1024"/>
      <c r="KVA22" s="1024"/>
      <c r="KVB22" s="1024"/>
      <c r="KVC22" s="1024"/>
      <c r="KVD22" s="1024"/>
      <c r="KVE22" s="1024"/>
      <c r="KVF22" s="1024"/>
      <c r="KVG22" s="1024"/>
      <c r="KVH22" s="1024"/>
      <c r="KVI22" s="1024"/>
      <c r="KVJ22" s="1024"/>
      <c r="KVK22" s="1024"/>
      <c r="KVL22" s="1024"/>
      <c r="KVM22" s="1024"/>
      <c r="KVN22" s="1024"/>
      <c r="KVO22" s="1024"/>
      <c r="KVP22" s="1024"/>
      <c r="KVQ22" s="1024"/>
      <c r="KVR22" s="1024"/>
      <c r="KVS22" s="1024"/>
      <c r="KVT22" s="1024"/>
      <c r="KVU22" s="1024"/>
      <c r="KVV22" s="1024"/>
      <c r="KVW22" s="1024"/>
      <c r="KVX22" s="1024"/>
      <c r="KVY22" s="1024"/>
      <c r="KVZ22" s="1024"/>
      <c r="KWA22" s="1024"/>
      <c r="KWB22" s="1024"/>
      <c r="KWC22" s="1024"/>
      <c r="KWD22" s="1024"/>
      <c r="KWE22" s="1024"/>
      <c r="KWF22" s="1024"/>
      <c r="KWG22" s="1024"/>
      <c r="KWH22" s="1024"/>
      <c r="KWI22" s="1024"/>
      <c r="KWJ22" s="1024"/>
      <c r="KWK22" s="1024"/>
      <c r="KWL22" s="1024"/>
      <c r="KWM22" s="1024"/>
      <c r="KWN22" s="1024"/>
      <c r="KWO22" s="1024"/>
      <c r="KWP22" s="1024"/>
      <c r="KWQ22" s="1024"/>
      <c r="KWR22" s="1024"/>
      <c r="KWS22" s="1024"/>
      <c r="KWT22" s="1024"/>
      <c r="KWU22" s="1024"/>
      <c r="KWV22" s="1024"/>
      <c r="KWW22" s="1024"/>
      <c r="KWX22" s="1024"/>
      <c r="KWY22" s="1024"/>
      <c r="KWZ22" s="1024"/>
      <c r="KXA22" s="1024"/>
      <c r="KXB22" s="1024"/>
      <c r="KXC22" s="1024"/>
      <c r="KXD22" s="1024"/>
      <c r="KXE22" s="1024"/>
      <c r="KXF22" s="1024"/>
      <c r="KXG22" s="1024"/>
      <c r="KXH22" s="1024"/>
      <c r="KXI22" s="1024"/>
      <c r="KXJ22" s="1024"/>
      <c r="KXK22" s="1024"/>
      <c r="KXL22" s="1024"/>
      <c r="KXM22" s="1024"/>
      <c r="KXN22" s="1024"/>
      <c r="KXO22" s="1024"/>
      <c r="KXP22" s="1024"/>
      <c r="KXQ22" s="1024"/>
      <c r="KXR22" s="1024"/>
      <c r="KXS22" s="1024"/>
      <c r="KXT22" s="1024"/>
      <c r="KXU22" s="1024"/>
      <c r="KXV22" s="1024"/>
      <c r="KXW22" s="1024"/>
      <c r="KXX22" s="1024"/>
      <c r="KXY22" s="1024"/>
      <c r="KXZ22" s="1024"/>
      <c r="KYA22" s="1024"/>
      <c r="KYB22" s="1024"/>
      <c r="KYC22" s="1024"/>
      <c r="KYD22" s="1024"/>
      <c r="KYE22" s="1024"/>
      <c r="KYF22" s="1024"/>
      <c r="KYG22" s="1024"/>
      <c r="KYH22" s="1024"/>
      <c r="KYI22" s="1024"/>
      <c r="KYJ22" s="1024"/>
      <c r="KYK22" s="1024"/>
      <c r="KYL22" s="1024"/>
      <c r="KYM22" s="1024"/>
      <c r="KYN22" s="1024"/>
      <c r="KYO22" s="1024"/>
      <c r="KYP22" s="1024"/>
      <c r="KYQ22" s="1024"/>
      <c r="KYR22" s="1024"/>
      <c r="KYS22" s="1024"/>
      <c r="KYT22" s="1024"/>
      <c r="KYU22" s="1024"/>
      <c r="KYV22" s="1024"/>
      <c r="KYW22" s="1024"/>
      <c r="KYX22" s="1024"/>
      <c r="KYY22" s="1024"/>
      <c r="KYZ22" s="1024"/>
      <c r="KZA22" s="1024"/>
      <c r="KZB22" s="1024"/>
      <c r="KZC22" s="1024"/>
      <c r="KZD22" s="1024"/>
      <c r="KZE22" s="1024"/>
      <c r="KZF22" s="1024"/>
      <c r="KZG22" s="1024"/>
      <c r="KZH22" s="1024"/>
      <c r="KZI22" s="1024"/>
      <c r="KZJ22" s="1024"/>
      <c r="KZK22" s="1024"/>
      <c r="KZL22" s="1024"/>
      <c r="KZM22" s="1024"/>
      <c r="KZN22" s="1024"/>
      <c r="KZO22" s="1024"/>
      <c r="KZP22" s="1024"/>
      <c r="KZQ22" s="1024"/>
      <c r="KZR22" s="1024"/>
      <c r="KZS22" s="1024"/>
      <c r="KZT22" s="1024"/>
      <c r="KZU22" s="1024"/>
      <c r="KZV22" s="1024"/>
      <c r="KZW22" s="1024"/>
      <c r="KZX22" s="1024"/>
      <c r="KZY22" s="1024"/>
      <c r="KZZ22" s="1024"/>
      <c r="LAA22" s="1024"/>
      <c r="LAB22" s="1024"/>
      <c r="LAC22" s="1024"/>
      <c r="LAD22" s="1024"/>
      <c r="LAE22" s="1024"/>
      <c r="LAF22" s="1024"/>
      <c r="LAG22" s="1024"/>
      <c r="LAH22" s="1024"/>
      <c r="LAI22" s="1024"/>
      <c r="LAJ22" s="1024"/>
      <c r="LAK22" s="1024"/>
      <c r="LAL22" s="1024"/>
      <c r="LAM22" s="1024"/>
      <c r="LAN22" s="1024"/>
      <c r="LAO22" s="1024"/>
      <c r="LAP22" s="1024"/>
      <c r="LAQ22" s="1024"/>
      <c r="LAR22" s="1024"/>
      <c r="LAS22" s="1024"/>
      <c r="LAT22" s="1024"/>
      <c r="LAU22" s="1024"/>
      <c r="LAV22" s="1024"/>
      <c r="LAW22" s="1024"/>
      <c r="LAX22" s="1024"/>
      <c r="LAY22" s="1024"/>
      <c r="LAZ22" s="1024"/>
      <c r="LBA22" s="1024"/>
      <c r="LBB22" s="1024"/>
      <c r="LBC22" s="1024"/>
      <c r="LBD22" s="1024"/>
      <c r="LBE22" s="1024"/>
      <c r="LBF22" s="1024"/>
      <c r="LBG22" s="1024"/>
      <c r="LBH22" s="1024"/>
      <c r="LBI22" s="1024"/>
      <c r="LBJ22" s="1024"/>
      <c r="LBK22" s="1024"/>
      <c r="LBL22" s="1024"/>
      <c r="LBM22" s="1024"/>
      <c r="LBN22" s="1024"/>
      <c r="LBO22" s="1024"/>
      <c r="LBP22" s="1024"/>
      <c r="LBQ22" s="1024"/>
      <c r="LBR22" s="1024"/>
      <c r="LBS22" s="1024"/>
      <c r="LBT22" s="1024"/>
      <c r="LBU22" s="1024"/>
      <c r="LBV22" s="1024"/>
      <c r="LBW22" s="1024"/>
      <c r="LBX22" s="1024"/>
      <c r="LBY22" s="1024"/>
      <c r="LBZ22" s="1024"/>
      <c r="LCA22" s="1024"/>
      <c r="LCB22" s="1024"/>
      <c r="LCC22" s="1024"/>
      <c r="LCD22" s="1024"/>
      <c r="LCE22" s="1024"/>
      <c r="LCF22" s="1024"/>
      <c r="LCG22" s="1024"/>
      <c r="LCH22" s="1024"/>
      <c r="LCI22" s="1024"/>
      <c r="LCJ22" s="1024"/>
      <c r="LCK22" s="1024"/>
      <c r="LCL22" s="1024"/>
      <c r="LCM22" s="1024"/>
      <c r="LCN22" s="1024"/>
      <c r="LCO22" s="1024"/>
      <c r="LCP22" s="1024"/>
      <c r="LCQ22" s="1024"/>
      <c r="LCR22" s="1024"/>
      <c r="LCS22" s="1024"/>
      <c r="LCT22" s="1024"/>
      <c r="LCU22" s="1024"/>
      <c r="LCV22" s="1024"/>
      <c r="LCW22" s="1024"/>
      <c r="LCX22" s="1024"/>
      <c r="LCY22" s="1024"/>
      <c r="LCZ22" s="1024"/>
      <c r="LDA22" s="1024"/>
      <c r="LDB22" s="1024"/>
      <c r="LDC22" s="1024"/>
      <c r="LDD22" s="1024"/>
      <c r="LDE22" s="1024"/>
      <c r="LDF22" s="1024"/>
      <c r="LDG22" s="1024"/>
      <c r="LDH22" s="1024"/>
      <c r="LDI22" s="1024"/>
      <c r="LDJ22" s="1024"/>
      <c r="LDK22" s="1024"/>
      <c r="LDL22" s="1024"/>
      <c r="LDM22" s="1024"/>
      <c r="LDN22" s="1024"/>
      <c r="LDO22" s="1024"/>
      <c r="LDP22" s="1024"/>
      <c r="LDQ22" s="1024"/>
      <c r="LDR22" s="1024"/>
      <c r="LDS22" s="1024"/>
      <c r="LDT22" s="1024"/>
      <c r="LDU22" s="1024"/>
      <c r="LDV22" s="1024"/>
      <c r="LDW22" s="1024"/>
      <c r="LDX22" s="1024"/>
      <c r="LDY22" s="1024"/>
      <c r="LDZ22" s="1024"/>
      <c r="LEA22" s="1024"/>
      <c r="LEB22" s="1024"/>
      <c r="LEC22" s="1024"/>
      <c r="LED22" s="1024"/>
      <c r="LEE22" s="1024"/>
      <c r="LEF22" s="1024"/>
      <c r="LEG22" s="1024"/>
      <c r="LEH22" s="1024"/>
      <c r="LEI22" s="1024"/>
      <c r="LEJ22" s="1024"/>
      <c r="LEK22" s="1024"/>
      <c r="LEL22" s="1024"/>
      <c r="LEM22" s="1024"/>
      <c r="LEN22" s="1024"/>
      <c r="LEO22" s="1024"/>
      <c r="LEP22" s="1024"/>
      <c r="LEQ22" s="1024"/>
      <c r="LER22" s="1024"/>
      <c r="LES22" s="1024"/>
      <c r="LET22" s="1024"/>
      <c r="LEU22" s="1024"/>
      <c r="LEV22" s="1024"/>
      <c r="LEW22" s="1024"/>
      <c r="LEX22" s="1024"/>
      <c r="LEY22" s="1024"/>
      <c r="LEZ22" s="1024"/>
      <c r="LFA22" s="1024"/>
      <c r="LFB22" s="1024"/>
      <c r="LFC22" s="1024"/>
      <c r="LFD22" s="1024"/>
      <c r="LFE22" s="1024"/>
      <c r="LFF22" s="1024"/>
      <c r="LFG22" s="1024"/>
      <c r="LFH22" s="1024"/>
      <c r="LFI22" s="1024"/>
      <c r="LFJ22" s="1024"/>
      <c r="LFK22" s="1024"/>
      <c r="LFL22" s="1024"/>
      <c r="LFM22" s="1024"/>
      <c r="LFN22" s="1024"/>
      <c r="LFO22" s="1024"/>
      <c r="LFP22" s="1024"/>
      <c r="LFQ22" s="1024"/>
      <c r="LFR22" s="1024"/>
      <c r="LFS22" s="1024"/>
      <c r="LFT22" s="1024"/>
      <c r="LFU22" s="1024"/>
      <c r="LFV22" s="1024"/>
      <c r="LFW22" s="1024"/>
      <c r="LFX22" s="1024"/>
      <c r="LFY22" s="1024"/>
      <c r="LFZ22" s="1024"/>
      <c r="LGA22" s="1024"/>
      <c r="LGB22" s="1024"/>
      <c r="LGC22" s="1024"/>
      <c r="LGD22" s="1024"/>
      <c r="LGE22" s="1024"/>
      <c r="LGF22" s="1024"/>
      <c r="LGG22" s="1024"/>
      <c r="LGH22" s="1024"/>
      <c r="LGI22" s="1024"/>
      <c r="LGJ22" s="1024"/>
      <c r="LGK22" s="1024"/>
      <c r="LGL22" s="1024"/>
      <c r="LGM22" s="1024"/>
      <c r="LGN22" s="1024"/>
      <c r="LGO22" s="1024"/>
      <c r="LGP22" s="1024"/>
      <c r="LGQ22" s="1024"/>
      <c r="LGR22" s="1024"/>
      <c r="LGS22" s="1024"/>
      <c r="LGT22" s="1024"/>
      <c r="LGU22" s="1024"/>
      <c r="LGV22" s="1024"/>
      <c r="LGW22" s="1024"/>
      <c r="LGX22" s="1024"/>
      <c r="LGY22" s="1024"/>
      <c r="LGZ22" s="1024"/>
      <c r="LHA22" s="1024"/>
      <c r="LHB22" s="1024"/>
      <c r="LHC22" s="1024"/>
      <c r="LHD22" s="1024"/>
      <c r="LHE22" s="1024"/>
      <c r="LHF22" s="1024"/>
      <c r="LHG22" s="1024"/>
      <c r="LHH22" s="1024"/>
      <c r="LHI22" s="1024"/>
      <c r="LHJ22" s="1024"/>
      <c r="LHK22" s="1024"/>
      <c r="LHL22" s="1024"/>
      <c r="LHM22" s="1024"/>
      <c r="LHN22" s="1024"/>
      <c r="LHO22" s="1024"/>
      <c r="LHP22" s="1024"/>
      <c r="LHQ22" s="1024"/>
      <c r="LHR22" s="1024"/>
      <c r="LHS22" s="1024"/>
      <c r="LHT22" s="1024"/>
      <c r="LHU22" s="1024"/>
      <c r="LHV22" s="1024"/>
      <c r="LHW22" s="1024"/>
      <c r="LHX22" s="1024"/>
      <c r="LHY22" s="1024"/>
      <c r="LHZ22" s="1024"/>
      <c r="LIA22" s="1024"/>
      <c r="LIB22" s="1024"/>
      <c r="LIC22" s="1024"/>
      <c r="LID22" s="1024"/>
      <c r="LIE22" s="1024"/>
      <c r="LIF22" s="1024"/>
      <c r="LIG22" s="1024"/>
      <c r="LIH22" s="1024"/>
      <c r="LII22" s="1024"/>
      <c r="LIJ22" s="1024"/>
      <c r="LIK22" s="1024"/>
      <c r="LIL22" s="1024"/>
      <c r="LIM22" s="1024"/>
      <c r="LIN22" s="1024"/>
      <c r="LIO22" s="1024"/>
      <c r="LIP22" s="1024"/>
      <c r="LIQ22" s="1024"/>
      <c r="LIR22" s="1024"/>
      <c r="LIS22" s="1024"/>
      <c r="LIT22" s="1024"/>
      <c r="LIU22" s="1024"/>
      <c r="LIV22" s="1024"/>
      <c r="LIW22" s="1024"/>
      <c r="LIX22" s="1024"/>
      <c r="LIY22" s="1024"/>
      <c r="LIZ22" s="1024"/>
      <c r="LJA22" s="1024"/>
      <c r="LJB22" s="1024"/>
      <c r="LJC22" s="1024"/>
      <c r="LJD22" s="1024"/>
      <c r="LJE22" s="1024"/>
      <c r="LJF22" s="1024"/>
      <c r="LJG22" s="1024"/>
      <c r="LJH22" s="1024"/>
      <c r="LJI22" s="1024"/>
      <c r="LJJ22" s="1024"/>
      <c r="LJK22" s="1024"/>
      <c r="LJL22" s="1024"/>
      <c r="LJM22" s="1024"/>
      <c r="LJN22" s="1024"/>
      <c r="LJO22" s="1024"/>
      <c r="LJP22" s="1024"/>
      <c r="LJQ22" s="1024"/>
      <c r="LJR22" s="1024"/>
      <c r="LJS22" s="1024"/>
      <c r="LJT22" s="1024"/>
      <c r="LJU22" s="1024"/>
      <c r="LJV22" s="1024"/>
      <c r="LJW22" s="1024"/>
      <c r="LJX22" s="1024"/>
      <c r="LJY22" s="1024"/>
      <c r="LJZ22" s="1024"/>
      <c r="LKA22" s="1024"/>
      <c r="LKB22" s="1024"/>
      <c r="LKC22" s="1024"/>
      <c r="LKD22" s="1024"/>
      <c r="LKE22" s="1024"/>
      <c r="LKF22" s="1024"/>
      <c r="LKG22" s="1024"/>
      <c r="LKH22" s="1024"/>
      <c r="LKI22" s="1024"/>
      <c r="LKJ22" s="1024"/>
      <c r="LKK22" s="1024"/>
      <c r="LKL22" s="1024"/>
      <c r="LKM22" s="1024"/>
      <c r="LKN22" s="1024"/>
      <c r="LKO22" s="1024"/>
      <c r="LKP22" s="1024"/>
      <c r="LKQ22" s="1024"/>
      <c r="LKR22" s="1024"/>
      <c r="LKS22" s="1024"/>
      <c r="LKT22" s="1024"/>
      <c r="LKU22" s="1024"/>
      <c r="LKV22" s="1024"/>
      <c r="LKW22" s="1024"/>
      <c r="LKX22" s="1024"/>
      <c r="LKY22" s="1024"/>
      <c r="LKZ22" s="1024"/>
      <c r="LLA22" s="1024"/>
      <c r="LLB22" s="1024"/>
      <c r="LLC22" s="1024"/>
      <c r="LLD22" s="1024"/>
      <c r="LLE22" s="1024"/>
      <c r="LLF22" s="1024"/>
      <c r="LLG22" s="1024"/>
      <c r="LLH22" s="1024"/>
      <c r="LLI22" s="1024"/>
      <c r="LLJ22" s="1024"/>
      <c r="LLK22" s="1024"/>
      <c r="LLL22" s="1024"/>
      <c r="LLM22" s="1024"/>
      <c r="LLN22" s="1024"/>
      <c r="LLO22" s="1024"/>
      <c r="LLP22" s="1024"/>
      <c r="LLQ22" s="1024"/>
      <c r="LLR22" s="1024"/>
      <c r="LLS22" s="1024"/>
      <c r="LLT22" s="1024"/>
      <c r="LLU22" s="1024"/>
      <c r="LLV22" s="1024"/>
      <c r="LLW22" s="1024"/>
      <c r="LLX22" s="1024"/>
      <c r="LLY22" s="1024"/>
      <c r="LLZ22" s="1024"/>
      <c r="LMA22" s="1024"/>
      <c r="LMB22" s="1024"/>
      <c r="LMC22" s="1024"/>
      <c r="LMD22" s="1024"/>
      <c r="LME22" s="1024"/>
      <c r="LMF22" s="1024"/>
      <c r="LMG22" s="1024"/>
      <c r="LMH22" s="1024"/>
      <c r="LMI22" s="1024"/>
      <c r="LMJ22" s="1024"/>
      <c r="LMK22" s="1024"/>
      <c r="LML22" s="1024"/>
      <c r="LMM22" s="1024"/>
      <c r="LMN22" s="1024"/>
      <c r="LMO22" s="1024"/>
      <c r="LMP22" s="1024"/>
      <c r="LMQ22" s="1024"/>
      <c r="LMR22" s="1024"/>
      <c r="LMS22" s="1024"/>
      <c r="LMT22" s="1024"/>
      <c r="LMU22" s="1024"/>
      <c r="LMV22" s="1024"/>
      <c r="LMW22" s="1024"/>
      <c r="LMX22" s="1024"/>
      <c r="LMY22" s="1024"/>
      <c r="LMZ22" s="1024"/>
      <c r="LNA22" s="1024"/>
      <c r="LNB22" s="1024"/>
      <c r="LNC22" s="1024"/>
      <c r="LND22" s="1024"/>
      <c r="LNE22" s="1024"/>
      <c r="LNF22" s="1024"/>
      <c r="LNG22" s="1024"/>
      <c r="LNH22" s="1024"/>
      <c r="LNI22" s="1024"/>
      <c r="LNJ22" s="1024"/>
      <c r="LNK22" s="1024"/>
      <c r="LNL22" s="1024"/>
      <c r="LNM22" s="1024"/>
      <c r="LNN22" s="1024"/>
      <c r="LNO22" s="1024"/>
      <c r="LNP22" s="1024"/>
      <c r="LNQ22" s="1024"/>
      <c r="LNR22" s="1024"/>
      <c r="LNS22" s="1024"/>
      <c r="LNT22" s="1024"/>
      <c r="LNU22" s="1024"/>
      <c r="LNV22" s="1024"/>
      <c r="LNW22" s="1024"/>
      <c r="LNX22" s="1024"/>
      <c r="LNY22" s="1024"/>
      <c r="LNZ22" s="1024"/>
      <c r="LOA22" s="1024"/>
      <c r="LOB22" s="1024"/>
      <c r="LOC22" s="1024"/>
      <c r="LOD22" s="1024"/>
      <c r="LOE22" s="1024"/>
      <c r="LOF22" s="1024"/>
      <c r="LOG22" s="1024"/>
      <c r="LOH22" s="1024"/>
      <c r="LOI22" s="1024"/>
      <c r="LOJ22" s="1024"/>
      <c r="LOK22" s="1024"/>
      <c r="LOL22" s="1024"/>
      <c r="LOM22" s="1024"/>
      <c r="LON22" s="1024"/>
      <c r="LOO22" s="1024"/>
      <c r="LOP22" s="1024"/>
      <c r="LOQ22" s="1024"/>
      <c r="LOR22" s="1024"/>
      <c r="LOS22" s="1024"/>
      <c r="LOT22" s="1024"/>
      <c r="LOU22" s="1024"/>
      <c r="LOV22" s="1024"/>
      <c r="LOW22" s="1024"/>
      <c r="LOX22" s="1024"/>
      <c r="LOY22" s="1024"/>
      <c r="LOZ22" s="1024"/>
      <c r="LPA22" s="1024"/>
      <c r="LPB22" s="1024"/>
      <c r="LPC22" s="1024"/>
      <c r="LPD22" s="1024"/>
      <c r="LPE22" s="1024"/>
      <c r="LPF22" s="1024"/>
      <c r="LPG22" s="1024"/>
      <c r="LPH22" s="1024"/>
      <c r="LPI22" s="1024"/>
      <c r="LPJ22" s="1024"/>
      <c r="LPK22" s="1024"/>
      <c r="LPL22" s="1024"/>
      <c r="LPM22" s="1024"/>
      <c r="LPN22" s="1024"/>
      <c r="LPO22" s="1024"/>
      <c r="LPP22" s="1024"/>
      <c r="LPQ22" s="1024"/>
      <c r="LPR22" s="1024"/>
      <c r="LPS22" s="1024"/>
      <c r="LPT22" s="1024"/>
      <c r="LPU22" s="1024"/>
      <c r="LPV22" s="1024"/>
      <c r="LPW22" s="1024"/>
      <c r="LPX22" s="1024"/>
      <c r="LPY22" s="1024"/>
      <c r="LPZ22" s="1024"/>
      <c r="LQA22" s="1024"/>
      <c r="LQB22" s="1024"/>
      <c r="LQC22" s="1024"/>
      <c r="LQD22" s="1024"/>
      <c r="LQE22" s="1024"/>
      <c r="LQF22" s="1024"/>
      <c r="LQG22" s="1024"/>
      <c r="LQH22" s="1024"/>
      <c r="LQI22" s="1024"/>
      <c r="LQJ22" s="1024"/>
      <c r="LQK22" s="1024"/>
      <c r="LQL22" s="1024"/>
      <c r="LQM22" s="1024"/>
      <c r="LQN22" s="1024"/>
      <c r="LQO22" s="1024"/>
      <c r="LQP22" s="1024"/>
      <c r="LQQ22" s="1024"/>
      <c r="LQR22" s="1024"/>
      <c r="LQS22" s="1024"/>
      <c r="LQT22" s="1024"/>
      <c r="LQU22" s="1024"/>
      <c r="LQV22" s="1024"/>
      <c r="LQW22" s="1024"/>
      <c r="LQX22" s="1024"/>
      <c r="LQY22" s="1024"/>
      <c r="LQZ22" s="1024"/>
      <c r="LRA22" s="1024"/>
      <c r="LRB22" s="1024"/>
      <c r="LRC22" s="1024"/>
      <c r="LRD22" s="1024"/>
      <c r="LRE22" s="1024"/>
      <c r="LRF22" s="1024"/>
      <c r="LRG22" s="1024"/>
      <c r="LRH22" s="1024"/>
      <c r="LRI22" s="1024"/>
      <c r="LRJ22" s="1024"/>
      <c r="LRK22" s="1024"/>
      <c r="LRL22" s="1024"/>
      <c r="LRM22" s="1024"/>
      <c r="LRN22" s="1024"/>
      <c r="LRO22" s="1024"/>
      <c r="LRP22" s="1024"/>
      <c r="LRQ22" s="1024"/>
      <c r="LRR22" s="1024"/>
      <c r="LRS22" s="1024"/>
      <c r="LRT22" s="1024"/>
      <c r="LRU22" s="1024"/>
      <c r="LRV22" s="1024"/>
      <c r="LRW22" s="1024"/>
      <c r="LRX22" s="1024"/>
      <c r="LRY22" s="1024"/>
      <c r="LRZ22" s="1024"/>
      <c r="LSA22" s="1024"/>
      <c r="LSB22" s="1024"/>
      <c r="LSC22" s="1024"/>
      <c r="LSD22" s="1024"/>
      <c r="LSE22" s="1024"/>
      <c r="LSF22" s="1024"/>
      <c r="LSG22" s="1024"/>
      <c r="LSH22" s="1024"/>
      <c r="LSI22" s="1024"/>
      <c r="LSJ22" s="1024"/>
      <c r="LSK22" s="1024"/>
      <c r="LSL22" s="1024"/>
      <c r="LSM22" s="1024"/>
      <c r="LSN22" s="1024"/>
      <c r="LSO22" s="1024"/>
      <c r="LSP22" s="1024"/>
      <c r="LSQ22" s="1024"/>
      <c r="LSR22" s="1024"/>
      <c r="LSS22" s="1024"/>
      <c r="LST22" s="1024"/>
      <c r="LSU22" s="1024"/>
      <c r="LSV22" s="1024"/>
      <c r="LSW22" s="1024"/>
      <c r="LSX22" s="1024"/>
      <c r="LSY22" s="1024"/>
      <c r="LSZ22" s="1024"/>
      <c r="LTA22" s="1024"/>
      <c r="LTB22" s="1024"/>
      <c r="LTC22" s="1024"/>
      <c r="LTD22" s="1024"/>
      <c r="LTE22" s="1024"/>
      <c r="LTF22" s="1024"/>
      <c r="LTG22" s="1024"/>
      <c r="LTH22" s="1024"/>
      <c r="LTI22" s="1024"/>
      <c r="LTJ22" s="1024"/>
      <c r="LTK22" s="1024"/>
      <c r="LTL22" s="1024"/>
      <c r="LTM22" s="1024"/>
      <c r="LTN22" s="1024"/>
      <c r="LTO22" s="1024"/>
      <c r="LTP22" s="1024"/>
      <c r="LTQ22" s="1024"/>
      <c r="LTR22" s="1024"/>
      <c r="LTS22" s="1024"/>
      <c r="LTT22" s="1024"/>
      <c r="LTU22" s="1024"/>
      <c r="LTV22" s="1024"/>
      <c r="LTW22" s="1024"/>
      <c r="LTX22" s="1024"/>
      <c r="LTY22" s="1024"/>
      <c r="LTZ22" s="1024"/>
      <c r="LUA22" s="1024"/>
      <c r="LUB22" s="1024"/>
      <c r="LUC22" s="1024"/>
      <c r="LUD22" s="1024"/>
      <c r="LUE22" s="1024"/>
      <c r="LUF22" s="1024"/>
      <c r="LUG22" s="1024"/>
      <c r="LUH22" s="1024"/>
      <c r="LUI22" s="1024"/>
      <c r="LUJ22" s="1024"/>
      <c r="LUK22" s="1024"/>
      <c r="LUL22" s="1024"/>
      <c r="LUM22" s="1024"/>
      <c r="LUN22" s="1024"/>
      <c r="LUO22" s="1024"/>
      <c r="LUP22" s="1024"/>
      <c r="LUQ22" s="1024"/>
      <c r="LUR22" s="1024"/>
      <c r="LUS22" s="1024"/>
      <c r="LUT22" s="1024"/>
      <c r="LUU22" s="1024"/>
      <c r="LUV22" s="1024"/>
      <c r="LUW22" s="1024"/>
      <c r="LUX22" s="1024"/>
      <c r="LUY22" s="1024"/>
      <c r="LUZ22" s="1024"/>
      <c r="LVA22" s="1024"/>
      <c r="LVB22" s="1024"/>
      <c r="LVC22" s="1024"/>
      <c r="LVD22" s="1024"/>
      <c r="LVE22" s="1024"/>
      <c r="LVF22" s="1024"/>
      <c r="LVG22" s="1024"/>
      <c r="LVH22" s="1024"/>
      <c r="LVI22" s="1024"/>
      <c r="LVJ22" s="1024"/>
      <c r="LVK22" s="1024"/>
      <c r="LVL22" s="1024"/>
      <c r="LVM22" s="1024"/>
      <c r="LVN22" s="1024"/>
      <c r="LVO22" s="1024"/>
      <c r="LVP22" s="1024"/>
      <c r="LVQ22" s="1024"/>
      <c r="LVR22" s="1024"/>
      <c r="LVS22" s="1024"/>
      <c r="LVT22" s="1024"/>
      <c r="LVU22" s="1024"/>
      <c r="LVV22" s="1024"/>
      <c r="LVW22" s="1024"/>
      <c r="LVX22" s="1024"/>
      <c r="LVY22" s="1024"/>
      <c r="LVZ22" s="1024"/>
      <c r="LWA22" s="1024"/>
      <c r="LWB22" s="1024"/>
      <c r="LWC22" s="1024"/>
      <c r="LWD22" s="1024"/>
      <c r="LWE22" s="1024"/>
      <c r="LWF22" s="1024"/>
      <c r="LWG22" s="1024"/>
      <c r="LWH22" s="1024"/>
      <c r="LWI22" s="1024"/>
      <c r="LWJ22" s="1024"/>
      <c r="LWK22" s="1024"/>
      <c r="LWL22" s="1024"/>
      <c r="LWM22" s="1024"/>
      <c r="LWN22" s="1024"/>
      <c r="LWO22" s="1024"/>
      <c r="LWP22" s="1024"/>
      <c r="LWQ22" s="1024"/>
      <c r="LWR22" s="1024"/>
      <c r="LWS22" s="1024"/>
      <c r="LWT22" s="1024"/>
      <c r="LWU22" s="1024"/>
      <c r="LWV22" s="1024"/>
      <c r="LWW22" s="1024"/>
      <c r="LWX22" s="1024"/>
      <c r="LWY22" s="1024"/>
      <c r="LWZ22" s="1024"/>
      <c r="LXA22" s="1024"/>
      <c r="LXB22" s="1024"/>
      <c r="LXC22" s="1024"/>
      <c r="LXD22" s="1024"/>
      <c r="LXE22" s="1024"/>
      <c r="LXF22" s="1024"/>
      <c r="LXG22" s="1024"/>
      <c r="LXH22" s="1024"/>
      <c r="LXI22" s="1024"/>
      <c r="LXJ22" s="1024"/>
      <c r="LXK22" s="1024"/>
      <c r="LXL22" s="1024"/>
      <c r="LXM22" s="1024"/>
      <c r="LXN22" s="1024"/>
      <c r="LXO22" s="1024"/>
      <c r="LXP22" s="1024"/>
      <c r="LXQ22" s="1024"/>
      <c r="LXR22" s="1024"/>
      <c r="LXS22" s="1024"/>
      <c r="LXT22" s="1024"/>
      <c r="LXU22" s="1024"/>
      <c r="LXV22" s="1024"/>
      <c r="LXW22" s="1024"/>
      <c r="LXX22" s="1024"/>
      <c r="LXY22" s="1024"/>
      <c r="LXZ22" s="1024"/>
      <c r="LYA22" s="1024"/>
      <c r="LYB22" s="1024"/>
      <c r="LYC22" s="1024"/>
      <c r="LYD22" s="1024"/>
      <c r="LYE22" s="1024"/>
      <c r="LYF22" s="1024"/>
      <c r="LYG22" s="1024"/>
      <c r="LYH22" s="1024"/>
      <c r="LYI22" s="1024"/>
      <c r="LYJ22" s="1024"/>
      <c r="LYK22" s="1024"/>
      <c r="LYL22" s="1024"/>
      <c r="LYM22" s="1024"/>
      <c r="LYN22" s="1024"/>
      <c r="LYO22" s="1024"/>
      <c r="LYP22" s="1024"/>
      <c r="LYQ22" s="1024"/>
      <c r="LYR22" s="1024"/>
      <c r="LYS22" s="1024"/>
      <c r="LYT22" s="1024"/>
      <c r="LYU22" s="1024"/>
      <c r="LYV22" s="1024"/>
      <c r="LYW22" s="1024"/>
      <c r="LYX22" s="1024"/>
      <c r="LYY22" s="1024"/>
      <c r="LYZ22" s="1024"/>
      <c r="LZA22" s="1024"/>
      <c r="LZB22" s="1024"/>
      <c r="LZC22" s="1024"/>
      <c r="LZD22" s="1024"/>
      <c r="LZE22" s="1024"/>
      <c r="LZF22" s="1024"/>
      <c r="LZG22" s="1024"/>
      <c r="LZH22" s="1024"/>
      <c r="LZI22" s="1024"/>
      <c r="LZJ22" s="1024"/>
      <c r="LZK22" s="1024"/>
      <c r="LZL22" s="1024"/>
      <c r="LZM22" s="1024"/>
      <c r="LZN22" s="1024"/>
      <c r="LZO22" s="1024"/>
      <c r="LZP22" s="1024"/>
      <c r="LZQ22" s="1024"/>
      <c r="LZR22" s="1024"/>
      <c r="LZS22" s="1024"/>
      <c r="LZT22" s="1024"/>
      <c r="LZU22" s="1024"/>
      <c r="LZV22" s="1024"/>
      <c r="LZW22" s="1024"/>
      <c r="LZX22" s="1024"/>
      <c r="LZY22" s="1024"/>
      <c r="LZZ22" s="1024"/>
      <c r="MAA22" s="1024"/>
      <c r="MAB22" s="1024"/>
      <c r="MAC22" s="1024"/>
      <c r="MAD22" s="1024"/>
      <c r="MAE22" s="1024"/>
      <c r="MAF22" s="1024"/>
      <c r="MAG22" s="1024"/>
      <c r="MAH22" s="1024"/>
      <c r="MAI22" s="1024"/>
      <c r="MAJ22" s="1024"/>
      <c r="MAK22" s="1024"/>
      <c r="MAL22" s="1024"/>
      <c r="MAM22" s="1024"/>
      <c r="MAN22" s="1024"/>
      <c r="MAO22" s="1024"/>
      <c r="MAP22" s="1024"/>
      <c r="MAQ22" s="1024"/>
      <c r="MAR22" s="1024"/>
      <c r="MAS22" s="1024"/>
      <c r="MAT22" s="1024"/>
      <c r="MAU22" s="1024"/>
      <c r="MAV22" s="1024"/>
      <c r="MAW22" s="1024"/>
      <c r="MAX22" s="1024"/>
      <c r="MAY22" s="1024"/>
      <c r="MAZ22" s="1024"/>
      <c r="MBA22" s="1024"/>
      <c r="MBB22" s="1024"/>
      <c r="MBC22" s="1024"/>
      <c r="MBD22" s="1024"/>
      <c r="MBE22" s="1024"/>
      <c r="MBF22" s="1024"/>
      <c r="MBG22" s="1024"/>
      <c r="MBH22" s="1024"/>
      <c r="MBI22" s="1024"/>
      <c r="MBJ22" s="1024"/>
      <c r="MBK22" s="1024"/>
      <c r="MBL22" s="1024"/>
      <c r="MBM22" s="1024"/>
      <c r="MBN22" s="1024"/>
      <c r="MBO22" s="1024"/>
      <c r="MBP22" s="1024"/>
      <c r="MBQ22" s="1024"/>
      <c r="MBR22" s="1024"/>
      <c r="MBS22" s="1024"/>
      <c r="MBT22" s="1024"/>
      <c r="MBU22" s="1024"/>
      <c r="MBV22" s="1024"/>
      <c r="MBW22" s="1024"/>
      <c r="MBX22" s="1024"/>
      <c r="MBY22" s="1024"/>
      <c r="MBZ22" s="1024"/>
      <c r="MCA22" s="1024"/>
      <c r="MCB22" s="1024"/>
      <c r="MCC22" s="1024"/>
      <c r="MCD22" s="1024"/>
      <c r="MCE22" s="1024"/>
      <c r="MCF22" s="1024"/>
      <c r="MCG22" s="1024"/>
      <c r="MCH22" s="1024"/>
      <c r="MCI22" s="1024"/>
      <c r="MCJ22" s="1024"/>
      <c r="MCK22" s="1024"/>
      <c r="MCL22" s="1024"/>
      <c r="MCM22" s="1024"/>
      <c r="MCN22" s="1024"/>
      <c r="MCO22" s="1024"/>
      <c r="MCP22" s="1024"/>
      <c r="MCQ22" s="1024"/>
      <c r="MCR22" s="1024"/>
      <c r="MCS22" s="1024"/>
      <c r="MCT22" s="1024"/>
      <c r="MCU22" s="1024"/>
      <c r="MCV22" s="1024"/>
      <c r="MCW22" s="1024"/>
      <c r="MCX22" s="1024"/>
      <c r="MCY22" s="1024"/>
      <c r="MCZ22" s="1024"/>
      <c r="MDA22" s="1024"/>
      <c r="MDB22" s="1024"/>
      <c r="MDC22" s="1024"/>
      <c r="MDD22" s="1024"/>
      <c r="MDE22" s="1024"/>
      <c r="MDF22" s="1024"/>
      <c r="MDG22" s="1024"/>
      <c r="MDH22" s="1024"/>
      <c r="MDI22" s="1024"/>
      <c r="MDJ22" s="1024"/>
      <c r="MDK22" s="1024"/>
      <c r="MDL22" s="1024"/>
      <c r="MDM22" s="1024"/>
      <c r="MDN22" s="1024"/>
      <c r="MDO22" s="1024"/>
      <c r="MDP22" s="1024"/>
      <c r="MDQ22" s="1024"/>
      <c r="MDR22" s="1024"/>
      <c r="MDS22" s="1024"/>
      <c r="MDT22" s="1024"/>
      <c r="MDU22" s="1024"/>
      <c r="MDV22" s="1024"/>
      <c r="MDW22" s="1024"/>
      <c r="MDX22" s="1024"/>
      <c r="MDY22" s="1024"/>
      <c r="MDZ22" s="1024"/>
      <c r="MEA22" s="1024"/>
      <c r="MEB22" s="1024"/>
      <c r="MEC22" s="1024"/>
      <c r="MED22" s="1024"/>
      <c r="MEE22" s="1024"/>
      <c r="MEF22" s="1024"/>
      <c r="MEG22" s="1024"/>
      <c r="MEH22" s="1024"/>
      <c r="MEI22" s="1024"/>
      <c r="MEJ22" s="1024"/>
      <c r="MEK22" s="1024"/>
      <c r="MEL22" s="1024"/>
      <c r="MEM22" s="1024"/>
      <c r="MEN22" s="1024"/>
      <c r="MEO22" s="1024"/>
      <c r="MEP22" s="1024"/>
      <c r="MEQ22" s="1024"/>
      <c r="MER22" s="1024"/>
      <c r="MES22" s="1024"/>
      <c r="MET22" s="1024"/>
      <c r="MEU22" s="1024"/>
      <c r="MEV22" s="1024"/>
      <c r="MEW22" s="1024"/>
      <c r="MEX22" s="1024"/>
      <c r="MEY22" s="1024"/>
      <c r="MEZ22" s="1024"/>
      <c r="MFA22" s="1024"/>
      <c r="MFB22" s="1024"/>
      <c r="MFC22" s="1024"/>
      <c r="MFD22" s="1024"/>
      <c r="MFE22" s="1024"/>
      <c r="MFF22" s="1024"/>
      <c r="MFG22" s="1024"/>
      <c r="MFH22" s="1024"/>
      <c r="MFI22" s="1024"/>
      <c r="MFJ22" s="1024"/>
      <c r="MFK22" s="1024"/>
      <c r="MFL22" s="1024"/>
      <c r="MFM22" s="1024"/>
      <c r="MFN22" s="1024"/>
      <c r="MFO22" s="1024"/>
      <c r="MFP22" s="1024"/>
      <c r="MFQ22" s="1024"/>
      <c r="MFR22" s="1024"/>
      <c r="MFS22" s="1024"/>
      <c r="MFT22" s="1024"/>
      <c r="MFU22" s="1024"/>
      <c r="MFV22" s="1024"/>
      <c r="MFW22" s="1024"/>
      <c r="MFX22" s="1024"/>
      <c r="MFY22" s="1024"/>
      <c r="MFZ22" s="1024"/>
      <c r="MGA22" s="1024"/>
      <c r="MGB22" s="1024"/>
      <c r="MGC22" s="1024"/>
      <c r="MGD22" s="1024"/>
      <c r="MGE22" s="1024"/>
      <c r="MGF22" s="1024"/>
      <c r="MGG22" s="1024"/>
      <c r="MGH22" s="1024"/>
      <c r="MGI22" s="1024"/>
      <c r="MGJ22" s="1024"/>
      <c r="MGK22" s="1024"/>
      <c r="MGL22" s="1024"/>
      <c r="MGM22" s="1024"/>
      <c r="MGN22" s="1024"/>
      <c r="MGO22" s="1024"/>
      <c r="MGP22" s="1024"/>
      <c r="MGQ22" s="1024"/>
      <c r="MGR22" s="1024"/>
      <c r="MGS22" s="1024"/>
      <c r="MGT22" s="1024"/>
      <c r="MGU22" s="1024"/>
      <c r="MGV22" s="1024"/>
      <c r="MGW22" s="1024"/>
      <c r="MGX22" s="1024"/>
      <c r="MGY22" s="1024"/>
      <c r="MGZ22" s="1024"/>
      <c r="MHA22" s="1024"/>
      <c r="MHB22" s="1024"/>
      <c r="MHC22" s="1024"/>
      <c r="MHD22" s="1024"/>
      <c r="MHE22" s="1024"/>
      <c r="MHF22" s="1024"/>
      <c r="MHG22" s="1024"/>
      <c r="MHH22" s="1024"/>
      <c r="MHI22" s="1024"/>
      <c r="MHJ22" s="1024"/>
      <c r="MHK22" s="1024"/>
      <c r="MHL22" s="1024"/>
      <c r="MHM22" s="1024"/>
      <c r="MHN22" s="1024"/>
      <c r="MHO22" s="1024"/>
      <c r="MHP22" s="1024"/>
      <c r="MHQ22" s="1024"/>
      <c r="MHR22" s="1024"/>
      <c r="MHS22" s="1024"/>
      <c r="MHT22" s="1024"/>
      <c r="MHU22" s="1024"/>
      <c r="MHV22" s="1024"/>
      <c r="MHW22" s="1024"/>
      <c r="MHX22" s="1024"/>
      <c r="MHY22" s="1024"/>
      <c r="MHZ22" s="1024"/>
      <c r="MIA22" s="1024"/>
      <c r="MIB22" s="1024"/>
      <c r="MIC22" s="1024"/>
      <c r="MID22" s="1024"/>
      <c r="MIE22" s="1024"/>
      <c r="MIF22" s="1024"/>
      <c r="MIG22" s="1024"/>
      <c r="MIH22" s="1024"/>
      <c r="MII22" s="1024"/>
      <c r="MIJ22" s="1024"/>
      <c r="MIK22" s="1024"/>
      <c r="MIL22" s="1024"/>
      <c r="MIM22" s="1024"/>
      <c r="MIN22" s="1024"/>
      <c r="MIO22" s="1024"/>
      <c r="MIP22" s="1024"/>
      <c r="MIQ22" s="1024"/>
      <c r="MIR22" s="1024"/>
      <c r="MIS22" s="1024"/>
      <c r="MIT22" s="1024"/>
      <c r="MIU22" s="1024"/>
      <c r="MIV22" s="1024"/>
      <c r="MIW22" s="1024"/>
      <c r="MIX22" s="1024"/>
      <c r="MIY22" s="1024"/>
      <c r="MIZ22" s="1024"/>
      <c r="MJA22" s="1024"/>
      <c r="MJB22" s="1024"/>
      <c r="MJC22" s="1024"/>
      <c r="MJD22" s="1024"/>
      <c r="MJE22" s="1024"/>
      <c r="MJF22" s="1024"/>
      <c r="MJG22" s="1024"/>
      <c r="MJH22" s="1024"/>
      <c r="MJI22" s="1024"/>
      <c r="MJJ22" s="1024"/>
      <c r="MJK22" s="1024"/>
      <c r="MJL22" s="1024"/>
      <c r="MJM22" s="1024"/>
      <c r="MJN22" s="1024"/>
      <c r="MJO22" s="1024"/>
      <c r="MJP22" s="1024"/>
      <c r="MJQ22" s="1024"/>
      <c r="MJR22" s="1024"/>
      <c r="MJS22" s="1024"/>
      <c r="MJT22" s="1024"/>
      <c r="MJU22" s="1024"/>
      <c r="MJV22" s="1024"/>
      <c r="MJW22" s="1024"/>
      <c r="MJX22" s="1024"/>
      <c r="MJY22" s="1024"/>
      <c r="MJZ22" s="1024"/>
      <c r="MKA22" s="1024"/>
      <c r="MKB22" s="1024"/>
      <c r="MKC22" s="1024"/>
      <c r="MKD22" s="1024"/>
      <c r="MKE22" s="1024"/>
      <c r="MKF22" s="1024"/>
      <c r="MKG22" s="1024"/>
      <c r="MKH22" s="1024"/>
      <c r="MKI22" s="1024"/>
      <c r="MKJ22" s="1024"/>
      <c r="MKK22" s="1024"/>
      <c r="MKL22" s="1024"/>
      <c r="MKM22" s="1024"/>
      <c r="MKN22" s="1024"/>
      <c r="MKO22" s="1024"/>
      <c r="MKP22" s="1024"/>
      <c r="MKQ22" s="1024"/>
      <c r="MKR22" s="1024"/>
      <c r="MKS22" s="1024"/>
      <c r="MKT22" s="1024"/>
      <c r="MKU22" s="1024"/>
      <c r="MKV22" s="1024"/>
      <c r="MKW22" s="1024"/>
      <c r="MKX22" s="1024"/>
      <c r="MKY22" s="1024"/>
      <c r="MKZ22" s="1024"/>
      <c r="MLA22" s="1024"/>
      <c r="MLB22" s="1024"/>
      <c r="MLC22" s="1024"/>
      <c r="MLD22" s="1024"/>
      <c r="MLE22" s="1024"/>
      <c r="MLF22" s="1024"/>
      <c r="MLG22" s="1024"/>
      <c r="MLH22" s="1024"/>
      <c r="MLI22" s="1024"/>
      <c r="MLJ22" s="1024"/>
      <c r="MLK22" s="1024"/>
      <c r="MLL22" s="1024"/>
      <c r="MLM22" s="1024"/>
      <c r="MLN22" s="1024"/>
      <c r="MLO22" s="1024"/>
      <c r="MLP22" s="1024"/>
      <c r="MLQ22" s="1024"/>
      <c r="MLR22" s="1024"/>
      <c r="MLS22" s="1024"/>
      <c r="MLT22" s="1024"/>
      <c r="MLU22" s="1024"/>
      <c r="MLV22" s="1024"/>
      <c r="MLW22" s="1024"/>
      <c r="MLX22" s="1024"/>
      <c r="MLY22" s="1024"/>
      <c r="MLZ22" s="1024"/>
      <c r="MMA22" s="1024"/>
      <c r="MMB22" s="1024"/>
      <c r="MMC22" s="1024"/>
      <c r="MMD22" s="1024"/>
      <c r="MME22" s="1024"/>
      <c r="MMF22" s="1024"/>
      <c r="MMG22" s="1024"/>
      <c r="MMH22" s="1024"/>
      <c r="MMI22" s="1024"/>
      <c r="MMJ22" s="1024"/>
      <c r="MMK22" s="1024"/>
      <c r="MML22" s="1024"/>
      <c r="MMM22" s="1024"/>
      <c r="MMN22" s="1024"/>
      <c r="MMO22" s="1024"/>
      <c r="MMP22" s="1024"/>
      <c r="MMQ22" s="1024"/>
      <c r="MMR22" s="1024"/>
      <c r="MMS22" s="1024"/>
      <c r="MMT22" s="1024"/>
      <c r="MMU22" s="1024"/>
      <c r="MMV22" s="1024"/>
      <c r="MMW22" s="1024"/>
      <c r="MMX22" s="1024"/>
      <c r="MMY22" s="1024"/>
      <c r="MMZ22" s="1024"/>
      <c r="MNA22" s="1024"/>
      <c r="MNB22" s="1024"/>
      <c r="MNC22" s="1024"/>
      <c r="MND22" s="1024"/>
      <c r="MNE22" s="1024"/>
      <c r="MNF22" s="1024"/>
      <c r="MNG22" s="1024"/>
      <c r="MNH22" s="1024"/>
      <c r="MNI22" s="1024"/>
      <c r="MNJ22" s="1024"/>
      <c r="MNK22" s="1024"/>
      <c r="MNL22" s="1024"/>
      <c r="MNM22" s="1024"/>
      <c r="MNN22" s="1024"/>
      <c r="MNO22" s="1024"/>
      <c r="MNP22" s="1024"/>
      <c r="MNQ22" s="1024"/>
      <c r="MNR22" s="1024"/>
      <c r="MNS22" s="1024"/>
      <c r="MNT22" s="1024"/>
      <c r="MNU22" s="1024"/>
      <c r="MNV22" s="1024"/>
      <c r="MNW22" s="1024"/>
      <c r="MNX22" s="1024"/>
      <c r="MNY22" s="1024"/>
      <c r="MNZ22" s="1024"/>
      <c r="MOA22" s="1024"/>
      <c r="MOB22" s="1024"/>
      <c r="MOC22" s="1024"/>
      <c r="MOD22" s="1024"/>
      <c r="MOE22" s="1024"/>
      <c r="MOF22" s="1024"/>
      <c r="MOG22" s="1024"/>
      <c r="MOH22" s="1024"/>
      <c r="MOI22" s="1024"/>
      <c r="MOJ22" s="1024"/>
      <c r="MOK22" s="1024"/>
      <c r="MOL22" s="1024"/>
      <c r="MOM22" s="1024"/>
      <c r="MON22" s="1024"/>
      <c r="MOO22" s="1024"/>
      <c r="MOP22" s="1024"/>
      <c r="MOQ22" s="1024"/>
      <c r="MOR22" s="1024"/>
      <c r="MOS22" s="1024"/>
      <c r="MOT22" s="1024"/>
      <c r="MOU22" s="1024"/>
      <c r="MOV22" s="1024"/>
      <c r="MOW22" s="1024"/>
      <c r="MOX22" s="1024"/>
      <c r="MOY22" s="1024"/>
      <c r="MOZ22" s="1024"/>
      <c r="MPA22" s="1024"/>
      <c r="MPB22" s="1024"/>
      <c r="MPC22" s="1024"/>
      <c r="MPD22" s="1024"/>
      <c r="MPE22" s="1024"/>
      <c r="MPF22" s="1024"/>
      <c r="MPG22" s="1024"/>
      <c r="MPH22" s="1024"/>
      <c r="MPI22" s="1024"/>
      <c r="MPJ22" s="1024"/>
      <c r="MPK22" s="1024"/>
      <c r="MPL22" s="1024"/>
      <c r="MPM22" s="1024"/>
      <c r="MPN22" s="1024"/>
      <c r="MPO22" s="1024"/>
      <c r="MPP22" s="1024"/>
      <c r="MPQ22" s="1024"/>
      <c r="MPR22" s="1024"/>
      <c r="MPS22" s="1024"/>
      <c r="MPT22" s="1024"/>
      <c r="MPU22" s="1024"/>
      <c r="MPV22" s="1024"/>
      <c r="MPW22" s="1024"/>
      <c r="MPX22" s="1024"/>
      <c r="MPY22" s="1024"/>
      <c r="MPZ22" s="1024"/>
      <c r="MQA22" s="1024"/>
      <c r="MQB22" s="1024"/>
      <c r="MQC22" s="1024"/>
      <c r="MQD22" s="1024"/>
      <c r="MQE22" s="1024"/>
      <c r="MQF22" s="1024"/>
      <c r="MQG22" s="1024"/>
      <c r="MQH22" s="1024"/>
      <c r="MQI22" s="1024"/>
      <c r="MQJ22" s="1024"/>
      <c r="MQK22" s="1024"/>
      <c r="MQL22" s="1024"/>
      <c r="MQM22" s="1024"/>
      <c r="MQN22" s="1024"/>
      <c r="MQO22" s="1024"/>
      <c r="MQP22" s="1024"/>
      <c r="MQQ22" s="1024"/>
      <c r="MQR22" s="1024"/>
      <c r="MQS22" s="1024"/>
      <c r="MQT22" s="1024"/>
      <c r="MQU22" s="1024"/>
      <c r="MQV22" s="1024"/>
      <c r="MQW22" s="1024"/>
      <c r="MQX22" s="1024"/>
      <c r="MQY22" s="1024"/>
      <c r="MQZ22" s="1024"/>
      <c r="MRA22" s="1024"/>
      <c r="MRB22" s="1024"/>
      <c r="MRC22" s="1024"/>
      <c r="MRD22" s="1024"/>
      <c r="MRE22" s="1024"/>
      <c r="MRF22" s="1024"/>
      <c r="MRG22" s="1024"/>
      <c r="MRH22" s="1024"/>
      <c r="MRI22" s="1024"/>
      <c r="MRJ22" s="1024"/>
      <c r="MRK22" s="1024"/>
      <c r="MRL22" s="1024"/>
      <c r="MRM22" s="1024"/>
      <c r="MRN22" s="1024"/>
      <c r="MRO22" s="1024"/>
      <c r="MRP22" s="1024"/>
      <c r="MRQ22" s="1024"/>
      <c r="MRR22" s="1024"/>
      <c r="MRS22" s="1024"/>
      <c r="MRT22" s="1024"/>
      <c r="MRU22" s="1024"/>
      <c r="MRV22" s="1024"/>
      <c r="MRW22" s="1024"/>
      <c r="MRX22" s="1024"/>
      <c r="MRY22" s="1024"/>
      <c r="MRZ22" s="1024"/>
      <c r="MSA22" s="1024"/>
      <c r="MSB22" s="1024"/>
      <c r="MSC22" s="1024"/>
      <c r="MSD22" s="1024"/>
      <c r="MSE22" s="1024"/>
      <c r="MSF22" s="1024"/>
      <c r="MSG22" s="1024"/>
      <c r="MSH22" s="1024"/>
      <c r="MSI22" s="1024"/>
      <c r="MSJ22" s="1024"/>
      <c r="MSK22" s="1024"/>
      <c r="MSL22" s="1024"/>
      <c r="MSM22" s="1024"/>
      <c r="MSN22" s="1024"/>
      <c r="MSO22" s="1024"/>
      <c r="MSP22" s="1024"/>
      <c r="MSQ22" s="1024"/>
      <c r="MSR22" s="1024"/>
      <c r="MSS22" s="1024"/>
      <c r="MST22" s="1024"/>
      <c r="MSU22" s="1024"/>
      <c r="MSV22" s="1024"/>
      <c r="MSW22" s="1024"/>
      <c r="MSX22" s="1024"/>
      <c r="MSY22" s="1024"/>
      <c r="MSZ22" s="1024"/>
      <c r="MTA22" s="1024"/>
      <c r="MTB22" s="1024"/>
      <c r="MTC22" s="1024"/>
      <c r="MTD22" s="1024"/>
      <c r="MTE22" s="1024"/>
      <c r="MTF22" s="1024"/>
      <c r="MTG22" s="1024"/>
      <c r="MTH22" s="1024"/>
      <c r="MTI22" s="1024"/>
      <c r="MTJ22" s="1024"/>
      <c r="MTK22" s="1024"/>
      <c r="MTL22" s="1024"/>
      <c r="MTM22" s="1024"/>
      <c r="MTN22" s="1024"/>
      <c r="MTO22" s="1024"/>
      <c r="MTP22" s="1024"/>
      <c r="MTQ22" s="1024"/>
      <c r="MTR22" s="1024"/>
      <c r="MTS22" s="1024"/>
      <c r="MTT22" s="1024"/>
      <c r="MTU22" s="1024"/>
      <c r="MTV22" s="1024"/>
      <c r="MTW22" s="1024"/>
      <c r="MTX22" s="1024"/>
      <c r="MTY22" s="1024"/>
      <c r="MTZ22" s="1024"/>
      <c r="MUA22" s="1024"/>
      <c r="MUB22" s="1024"/>
      <c r="MUC22" s="1024"/>
      <c r="MUD22" s="1024"/>
      <c r="MUE22" s="1024"/>
      <c r="MUF22" s="1024"/>
      <c r="MUG22" s="1024"/>
      <c r="MUH22" s="1024"/>
      <c r="MUI22" s="1024"/>
      <c r="MUJ22" s="1024"/>
      <c r="MUK22" s="1024"/>
      <c r="MUL22" s="1024"/>
      <c r="MUM22" s="1024"/>
      <c r="MUN22" s="1024"/>
      <c r="MUO22" s="1024"/>
      <c r="MUP22" s="1024"/>
      <c r="MUQ22" s="1024"/>
      <c r="MUR22" s="1024"/>
      <c r="MUS22" s="1024"/>
      <c r="MUT22" s="1024"/>
      <c r="MUU22" s="1024"/>
      <c r="MUV22" s="1024"/>
      <c r="MUW22" s="1024"/>
      <c r="MUX22" s="1024"/>
      <c r="MUY22" s="1024"/>
      <c r="MUZ22" s="1024"/>
      <c r="MVA22" s="1024"/>
      <c r="MVB22" s="1024"/>
      <c r="MVC22" s="1024"/>
      <c r="MVD22" s="1024"/>
      <c r="MVE22" s="1024"/>
      <c r="MVF22" s="1024"/>
      <c r="MVG22" s="1024"/>
      <c r="MVH22" s="1024"/>
      <c r="MVI22" s="1024"/>
      <c r="MVJ22" s="1024"/>
      <c r="MVK22" s="1024"/>
      <c r="MVL22" s="1024"/>
      <c r="MVM22" s="1024"/>
      <c r="MVN22" s="1024"/>
      <c r="MVO22" s="1024"/>
      <c r="MVP22" s="1024"/>
      <c r="MVQ22" s="1024"/>
      <c r="MVR22" s="1024"/>
      <c r="MVS22" s="1024"/>
      <c r="MVT22" s="1024"/>
      <c r="MVU22" s="1024"/>
      <c r="MVV22" s="1024"/>
      <c r="MVW22" s="1024"/>
      <c r="MVX22" s="1024"/>
      <c r="MVY22" s="1024"/>
      <c r="MVZ22" s="1024"/>
      <c r="MWA22" s="1024"/>
      <c r="MWB22" s="1024"/>
      <c r="MWC22" s="1024"/>
      <c r="MWD22" s="1024"/>
      <c r="MWE22" s="1024"/>
      <c r="MWF22" s="1024"/>
      <c r="MWG22" s="1024"/>
      <c r="MWH22" s="1024"/>
      <c r="MWI22" s="1024"/>
      <c r="MWJ22" s="1024"/>
      <c r="MWK22" s="1024"/>
      <c r="MWL22" s="1024"/>
      <c r="MWM22" s="1024"/>
      <c r="MWN22" s="1024"/>
      <c r="MWO22" s="1024"/>
      <c r="MWP22" s="1024"/>
      <c r="MWQ22" s="1024"/>
      <c r="MWR22" s="1024"/>
      <c r="MWS22" s="1024"/>
      <c r="MWT22" s="1024"/>
      <c r="MWU22" s="1024"/>
      <c r="MWV22" s="1024"/>
      <c r="MWW22" s="1024"/>
      <c r="MWX22" s="1024"/>
      <c r="MWY22" s="1024"/>
      <c r="MWZ22" s="1024"/>
      <c r="MXA22" s="1024"/>
      <c r="MXB22" s="1024"/>
      <c r="MXC22" s="1024"/>
      <c r="MXD22" s="1024"/>
      <c r="MXE22" s="1024"/>
      <c r="MXF22" s="1024"/>
      <c r="MXG22" s="1024"/>
      <c r="MXH22" s="1024"/>
      <c r="MXI22" s="1024"/>
      <c r="MXJ22" s="1024"/>
      <c r="MXK22" s="1024"/>
      <c r="MXL22" s="1024"/>
      <c r="MXM22" s="1024"/>
      <c r="MXN22" s="1024"/>
      <c r="MXO22" s="1024"/>
      <c r="MXP22" s="1024"/>
      <c r="MXQ22" s="1024"/>
      <c r="MXR22" s="1024"/>
      <c r="MXS22" s="1024"/>
      <c r="MXT22" s="1024"/>
      <c r="MXU22" s="1024"/>
      <c r="MXV22" s="1024"/>
      <c r="MXW22" s="1024"/>
      <c r="MXX22" s="1024"/>
      <c r="MXY22" s="1024"/>
      <c r="MXZ22" s="1024"/>
      <c r="MYA22" s="1024"/>
      <c r="MYB22" s="1024"/>
      <c r="MYC22" s="1024"/>
      <c r="MYD22" s="1024"/>
      <c r="MYE22" s="1024"/>
      <c r="MYF22" s="1024"/>
      <c r="MYG22" s="1024"/>
      <c r="MYH22" s="1024"/>
      <c r="MYI22" s="1024"/>
      <c r="MYJ22" s="1024"/>
      <c r="MYK22" s="1024"/>
      <c r="MYL22" s="1024"/>
      <c r="MYM22" s="1024"/>
      <c r="MYN22" s="1024"/>
      <c r="MYO22" s="1024"/>
      <c r="MYP22" s="1024"/>
      <c r="MYQ22" s="1024"/>
      <c r="MYR22" s="1024"/>
      <c r="MYS22" s="1024"/>
      <c r="MYT22" s="1024"/>
      <c r="MYU22" s="1024"/>
      <c r="MYV22" s="1024"/>
      <c r="MYW22" s="1024"/>
      <c r="MYX22" s="1024"/>
      <c r="MYY22" s="1024"/>
      <c r="MYZ22" s="1024"/>
      <c r="MZA22" s="1024"/>
      <c r="MZB22" s="1024"/>
      <c r="MZC22" s="1024"/>
      <c r="MZD22" s="1024"/>
      <c r="MZE22" s="1024"/>
      <c r="MZF22" s="1024"/>
      <c r="MZG22" s="1024"/>
      <c r="MZH22" s="1024"/>
      <c r="MZI22" s="1024"/>
      <c r="MZJ22" s="1024"/>
      <c r="MZK22" s="1024"/>
      <c r="MZL22" s="1024"/>
      <c r="MZM22" s="1024"/>
      <c r="MZN22" s="1024"/>
      <c r="MZO22" s="1024"/>
      <c r="MZP22" s="1024"/>
      <c r="MZQ22" s="1024"/>
      <c r="MZR22" s="1024"/>
      <c r="MZS22" s="1024"/>
      <c r="MZT22" s="1024"/>
      <c r="MZU22" s="1024"/>
      <c r="MZV22" s="1024"/>
      <c r="MZW22" s="1024"/>
      <c r="MZX22" s="1024"/>
      <c r="MZY22" s="1024"/>
      <c r="MZZ22" s="1024"/>
      <c r="NAA22" s="1024"/>
      <c r="NAB22" s="1024"/>
      <c r="NAC22" s="1024"/>
      <c r="NAD22" s="1024"/>
      <c r="NAE22" s="1024"/>
      <c r="NAF22" s="1024"/>
      <c r="NAG22" s="1024"/>
      <c r="NAH22" s="1024"/>
      <c r="NAI22" s="1024"/>
      <c r="NAJ22" s="1024"/>
      <c r="NAK22" s="1024"/>
      <c r="NAL22" s="1024"/>
      <c r="NAM22" s="1024"/>
      <c r="NAN22" s="1024"/>
      <c r="NAO22" s="1024"/>
      <c r="NAP22" s="1024"/>
      <c r="NAQ22" s="1024"/>
      <c r="NAR22" s="1024"/>
      <c r="NAS22" s="1024"/>
      <c r="NAT22" s="1024"/>
      <c r="NAU22" s="1024"/>
      <c r="NAV22" s="1024"/>
      <c r="NAW22" s="1024"/>
      <c r="NAX22" s="1024"/>
      <c r="NAY22" s="1024"/>
      <c r="NAZ22" s="1024"/>
      <c r="NBA22" s="1024"/>
      <c r="NBB22" s="1024"/>
      <c r="NBC22" s="1024"/>
      <c r="NBD22" s="1024"/>
      <c r="NBE22" s="1024"/>
      <c r="NBF22" s="1024"/>
      <c r="NBG22" s="1024"/>
      <c r="NBH22" s="1024"/>
      <c r="NBI22" s="1024"/>
      <c r="NBJ22" s="1024"/>
      <c r="NBK22" s="1024"/>
      <c r="NBL22" s="1024"/>
      <c r="NBM22" s="1024"/>
      <c r="NBN22" s="1024"/>
      <c r="NBO22" s="1024"/>
      <c r="NBP22" s="1024"/>
      <c r="NBQ22" s="1024"/>
      <c r="NBR22" s="1024"/>
      <c r="NBS22" s="1024"/>
      <c r="NBT22" s="1024"/>
      <c r="NBU22" s="1024"/>
      <c r="NBV22" s="1024"/>
      <c r="NBW22" s="1024"/>
      <c r="NBX22" s="1024"/>
      <c r="NBY22" s="1024"/>
      <c r="NBZ22" s="1024"/>
      <c r="NCA22" s="1024"/>
      <c r="NCB22" s="1024"/>
      <c r="NCC22" s="1024"/>
      <c r="NCD22" s="1024"/>
      <c r="NCE22" s="1024"/>
      <c r="NCF22" s="1024"/>
      <c r="NCG22" s="1024"/>
      <c r="NCH22" s="1024"/>
      <c r="NCI22" s="1024"/>
      <c r="NCJ22" s="1024"/>
      <c r="NCK22" s="1024"/>
      <c r="NCL22" s="1024"/>
      <c r="NCM22" s="1024"/>
      <c r="NCN22" s="1024"/>
      <c r="NCO22" s="1024"/>
      <c r="NCP22" s="1024"/>
      <c r="NCQ22" s="1024"/>
      <c r="NCR22" s="1024"/>
      <c r="NCS22" s="1024"/>
      <c r="NCT22" s="1024"/>
      <c r="NCU22" s="1024"/>
      <c r="NCV22" s="1024"/>
      <c r="NCW22" s="1024"/>
      <c r="NCX22" s="1024"/>
      <c r="NCY22" s="1024"/>
      <c r="NCZ22" s="1024"/>
      <c r="NDA22" s="1024"/>
      <c r="NDB22" s="1024"/>
      <c r="NDC22" s="1024"/>
      <c r="NDD22" s="1024"/>
      <c r="NDE22" s="1024"/>
      <c r="NDF22" s="1024"/>
      <c r="NDG22" s="1024"/>
      <c r="NDH22" s="1024"/>
      <c r="NDI22" s="1024"/>
      <c r="NDJ22" s="1024"/>
      <c r="NDK22" s="1024"/>
      <c r="NDL22" s="1024"/>
      <c r="NDM22" s="1024"/>
      <c r="NDN22" s="1024"/>
      <c r="NDO22" s="1024"/>
      <c r="NDP22" s="1024"/>
      <c r="NDQ22" s="1024"/>
      <c r="NDR22" s="1024"/>
      <c r="NDS22" s="1024"/>
      <c r="NDT22" s="1024"/>
      <c r="NDU22" s="1024"/>
      <c r="NDV22" s="1024"/>
      <c r="NDW22" s="1024"/>
      <c r="NDX22" s="1024"/>
      <c r="NDY22" s="1024"/>
      <c r="NDZ22" s="1024"/>
      <c r="NEA22" s="1024"/>
      <c r="NEB22" s="1024"/>
      <c r="NEC22" s="1024"/>
      <c r="NED22" s="1024"/>
      <c r="NEE22" s="1024"/>
      <c r="NEF22" s="1024"/>
      <c r="NEG22" s="1024"/>
      <c r="NEH22" s="1024"/>
      <c r="NEI22" s="1024"/>
      <c r="NEJ22" s="1024"/>
      <c r="NEK22" s="1024"/>
      <c r="NEL22" s="1024"/>
      <c r="NEM22" s="1024"/>
      <c r="NEN22" s="1024"/>
      <c r="NEO22" s="1024"/>
      <c r="NEP22" s="1024"/>
      <c r="NEQ22" s="1024"/>
      <c r="NER22" s="1024"/>
      <c r="NES22" s="1024"/>
      <c r="NET22" s="1024"/>
      <c r="NEU22" s="1024"/>
      <c r="NEV22" s="1024"/>
      <c r="NEW22" s="1024"/>
      <c r="NEX22" s="1024"/>
      <c r="NEY22" s="1024"/>
      <c r="NEZ22" s="1024"/>
      <c r="NFA22" s="1024"/>
      <c r="NFB22" s="1024"/>
      <c r="NFC22" s="1024"/>
      <c r="NFD22" s="1024"/>
      <c r="NFE22" s="1024"/>
      <c r="NFF22" s="1024"/>
      <c r="NFG22" s="1024"/>
      <c r="NFH22" s="1024"/>
      <c r="NFI22" s="1024"/>
      <c r="NFJ22" s="1024"/>
      <c r="NFK22" s="1024"/>
      <c r="NFL22" s="1024"/>
      <c r="NFM22" s="1024"/>
      <c r="NFN22" s="1024"/>
      <c r="NFO22" s="1024"/>
      <c r="NFP22" s="1024"/>
      <c r="NFQ22" s="1024"/>
      <c r="NFR22" s="1024"/>
      <c r="NFS22" s="1024"/>
      <c r="NFT22" s="1024"/>
      <c r="NFU22" s="1024"/>
      <c r="NFV22" s="1024"/>
      <c r="NFW22" s="1024"/>
      <c r="NFX22" s="1024"/>
      <c r="NFY22" s="1024"/>
      <c r="NFZ22" s="1024"/>
      <c r="NGA22" s="1024"/>
      <c r="NGB22" s="1024"/>
      <c r="NGC22" s="1024"/>
      <c r="NGD22" s="1024"/>
      <c r="NGE22" s="1024"/>
      <c r="NGF22" s="1024"/>
      <c r="NGG22" s="1024"/>
      <c r="NGH22" s="1024"/>
      <c r="NGI22" s="1024"/>
      <c r="NGJ22" s="1024"/>
      <c r="NGK22" s="1024"/>
      <c r="NGL22" s="1024"/>
      <c r="NGM22" s="1024"/>
      <c r="NGN22" s="1024"/>
      <c r="NGO22" s="1024"/>
      <c r="NGP22" s="1024"/>
      <c r="NGQ22" s="1024"/>
      <c r="NGR22" s="1024"/>
      <c r="NGS22" s="1024"/>
      <c r="NGT22" s="1024"/>
      <c r="NGU22" s="1024"/>
      <c r="NGV22" s="1024"/>
      <c r="NGW22" s="1024"/>
      <c r="NGX22" s="1024"/>
      <c r="NGY22" s="1024"/>
      <c r="NGZ22" s="1024"/>
      <c r="NHA22" s="1024"/>
      <c r="NHB22" s="1024"/>
      <c r="NHC22" s="1024"/>
      <c r="NHD22" s="1024"/>
      <c r="NHE22" s="1024"/>
      <c r="NHF22" s="1024"/>
      <c r="NHG22" s="1024"/>
      <c r="NHH22" s="1024"/>
      <c r="NHI22" s="1024"/>
      <c r="NHJ22" s="1024"/>
      <c r="NHK22" s="1024"/>
      <c r="NHL22" s="1024"/>
      <c r="NHM22" s="1024"/>
      <c r="NHN22" s="1024"/>
      <c r="NHO22" s="1024"/>
      <c r="NHP22" s="1024"/>
      <c r="NHQ22" s="1024"/>
      <c r="NHR22" s="1024"/>
      <c r="NHS22" s="1024"/>
      <c r="NHT22" s="1024"/>
      <c r="NHU22" s="1024"/>
      <c r="NHV22" s="1024"/>
      <c r="NHW22" s="1024"/>
      <c r="NHX22" s="1024"/>
      <c r="NHY22" s="1024"/>
      <c r="NHZ22" s="1024"/>
      <c r="NIA22" s="1024"/>
      <c r="NIB22" s="1024"/>
      <c r="NIC22" s="1024"/>
      <c r="NID22" s="1024"/>
      <c r="NIE22" s="1024"/>
      <c r="NIF22" s="1024"/>
      <c r="NIG22" s="1024"/>
      <c r="NIH22" s="1024"/>
      <c r="NII22" s="1024"/>
      <c r="NIJ22" s="1024"/>
      <c r="NIK22" s="1024"/>
      <c r="NIL22" s="1024"/>
      <c r="NIM22" s="1024"/>
      <c r="NIN22" s="1024"/>
      <c r="NIO22" s="1024"/>
      <c r="NIP22" s="1024"/>
      <c r="NIQ22" s="1024"/>
      <c r="NIR22" s="1024"/>
      <c r="NIS22" s="1024"/>
      <c r="NIT22" s="1024"/>
      <c r="NIU22" s="1024"/>
      <c r="NIV22" s="1024"/>
      <c r="NIW22" s="1024"/>
      <c r="NIX22" s="1024"/>
      <c r="NIY22" s="1024"/>
      <c r="NIZ22" s="1024"/>
      <c r="NJA22" s="1024"/>
      <c r="NJB22" s="1024"/>
      <c r="NJC22" s="1024"/>
      <c r="NJD22" s="1024"/>
      <c r="NJE22" s="1024"/>
      <c r="NJF22" s="1024"/>
      <c r="NJG22" s="1024"/>
      <c r="NJH22" s="1024"/>
      <c r="NJI22" s="1024"/>
      <c r="NJJ22" s="1024"/>
      <c r="NJK22" s="1024"/>
      <c r="NJL22" s="1024"/>
      <c r="NJM22" s="1024"/>
      <c r="NJN22" s="1024"/>
      <c r="NJO22" s="1024"/>
      <c r="NJP22" s="1024"/>
      <c r="NJQ22" s="1024"/>
      <c r="NJR22" s="1024"/>
      <c r="NJS22" s="1024"/>
      <c r="NJT22" s="1024"/>
      <c r="NJU22" s="1024"/>
      <c r="NJV22" s="1024"/>
      <c r="NJW22" s="1024"/>
      <c r="NJX22" s="1024"/>
      <c r="NJY22" s="1024"/>
      <c r="NJZ22" s="1024"/>
      <c r="NKA22" s="1024"/>
      <c r="NKB22" s="1024"/>
      <c r="NKC22" s="1024"/>
      <c r="NKD22" s="1024"/>
      <c r="NKE22" s="1024"/>
      <c r="NKF22" s="1024"/>
      <c r="NKG22" s="1024"/>
      <c r="NKH22" s="1024"/>
      <c r="NKI22" s="1024"/>
      <c r="NKJ22" s="1024"/>
      <c r="NKK22" s="1024"/>
      <c r="NKL22" s="1024"/>
      <c r="NKM22" s="1024"/>
      <c r="NKN22" s="1024"/>
      <c r="NKO22" s="1024"/>
      <c r="NKP22" s="1024"/>
      <c r="NKQ22" s="1024"/>
      <c r="NKR22" s="1024"/>
      <c r="NKS22" s="1024"/>
      <c r="NKT22" s="1024"/>
      <c r="NKU22" s="1024"/>
      <c r="NKV22" s="1024"/>
      <c r="NKW22" s="1024"/>
      <c r="NKX22" s="1024"/>
      <c r="NKY22" s="1024"/>
      <c r="NKZ22" s="1024"/>
      <c r="NLA22" s="1024"/>
      <c r="NLB22" s="1024"/>
      <c r="NLC22" s="1024"/>
      <c r="NLD22" s="1024"/>
      <c r="NLE22" s="1024"/>
      <c r="NLF22" s="1024"/>
      <c r="NLG22" s="1024"/>
      <c r="NLH22" s="1024"/>
      <c r="NLI22" s="1024"/>
      <c r="NLJ22" s="1024"/>
      <c r="NLK22" s="1024"/>
      <c r="NLL22" s="1024"/>
      <c r="NLM22" s="1024"/>
      <c r="NLN22" s="1024"/>
      <c r="NLO22" s="1024"/>
      <c r="NLP22" s="1024"/>
      <c r="NLQ22" s="1024"/>
      <c r="NLR22" s="1024"/>
      <c r="NLS22" s="1024"/>
      <c r="NLT22" s="1024"/>
      <c r="NLU22" s="1024"/>
      <c r="NLV22" s="1024"/>
      <c r="NLW22" s="1024"/>
      <c r="NLX22" s="1024"/>
      <c r="NLY22" s="1024"/>
      <c r="NLZ22" s="1024"/>
      <c r="NMA22" s="1024"/>
      <c r="NMB22" s="1024"/>
      <c r="NMC22" s="1024"/>
      <c r="NMD22" s="1024"/>
      <c r="NME22" s="1024"/>
      <c r="NMF22" s="1024"/>
      <c r="NMG22" s="1024"/>
      <c r="NMH22" s="1024"/>
      <c r="NMI22" s="1024"/>
      <c r="NMJ22" s="1024"/>
      <c r="NMK22" s="1024"/>
      <c r="NML22" s="1024"/>
      <c r="NMM22" s="1024"/>
      <c r="NMN22" s="1024"/>
      <c r="NMO22" s="1024"/>
      <c r="NMP22" s="1024"/>
      <c r="NMQ22" s="1024"/>
      <c r="NMR22" s="1024"/>
      <c r="NMS22" s="1024"/>
      <c r="NMT22" s="1024"/>
      <c r="NMU22" s="1024"/>
      <c r="NMV22" s="1024"/>
      <c r="NMW22" s="1024"/>
      <c r="NMX22" s="1024"/>
      <c r="NMY22" s="1024"/>
      <c r="NMZ22" s="1024"/>
      <c r="NNA22" s="1024"/>
      <c r="NNB22" s="1024"/>
      <c r="NNC22" s="1024"/>
      <c r="NND22" s="1024"/>
      <c r="NNE22" s="1024"/>
      <c r="NNF22" s="1024"/>
      <c r="NNG22" s="1024"/>
      <c r="NNH22" s="1024"/>
      <c r="NNI22" s="1024"/>
      <c r="NNJ22" s="1024"/>
      <c r="NNK22" s="1024"/>
      <c r="NNL22" s="1024"/>
      <c r="NNM22" s="1024"/>
      <c r="NNN22" s="1024"/>
      <c r="NNO22" s="1024"/>
      <c r="NNP22" s="1024"/>
      <c r="NNQ22" s="1024"/>
      <c r="NNR22" s="1024"/>
      <c r="NNS22" s="1024"/>
      <c r="NNT22" s="1024"/>
      <c r="NNU22" s="1024"/>
      <c r="NNV22" s="1024"/>
      <c r="NNW22" s="1024"/>
      <c r="NNX22" s="1024"/>
      <c r="NNY22" s="1024"/>
      <c r="NNZ22" s="1024"/>
      <c r="NOA22" s="1024"/>
      <c r="NOB22" s="1024"/>
      <c r="NOC22" s="1024"/>
      <c r="NOD22" s="1024"/>
      <c r="NOE22" s="1024"/>
      <c r="NOF22" s="1024"/>
      <c r="NOG22" s="1024"/>
      <c r="NOH22" s="1024"/>
      <c r="NOI22" s="1024"/>
      <c r="NOJ22" s="1024"/>
      <c r="NOK22" s="1024"/>
      <c r="NOL22" s="1024"/>
      <c r="NOM22" s="1024"/>
      <c r="NON22" s="1024"/>
      <c r="NOO22" s="1024"/>
      <c r="NOP22" s="1024"/>
      <c r="NOQ22" s="1024"/>
      <c r="NOR22" s="1024"/>
      <c r="NOS22" s="1024"/>
      <c r="NOT22" s="1024"/>
      <c r="NOU22" s="1024"/>
      <c r="NOV22" s="1024"/>
      <c r="NOW22" s="1024"/>
      <c r="NOX22" s="1024"/>
      <c r="NOY22" s="1024"/>
      <c r="NOZ22" s="1024"/>
      <c r="NPA22" s="1024"/>
      <c r="NPB22" s="1024"/>
      <c r="NPC22" s="1024"/>
      <c r="NPD22" s="1024"/>
      <c r="NPE22" s="1024"/>
      <c r="NPF22" s="1024"/>
      <c r="NPG22" s="1024"/>
      <c r="NPH22" s="1024"/>
      <c r="NPI22" s="1024"/>
      <c r="NPJ22" s="1024"/>
      <c r="NPK22" s="1024"/>
      <c r="NPL22" s="1024"/>
      <c r="NPM22" s="1024"/>
      <c r="NPN22" s="1024"/>
      <c r="NPO22" s="1024"/>
      <c r="NPP22" s="1024"/>
      <c r="NPQ22" s="1024"/>
      <c r="NPR22" s="1024"/>
      <c r="NPS22" s="1024"/>
      <c r="NPT22" s="1024"/>
      <c r="NPU22" s="1024"/>
      <c r="NPV22" s="1024"/>
      <c r="NPW22" s="1024"/>
      <c r="NPX22" s="1024"/>
      <c r="NPY22" s="1024"/>
      <c r="NPZ22" s="1024"/>
      <c r="NQA22" s="1024"/>
      <c r="NQB22" s="1024"/>
      <c r="NQC22" s="1024"/>
      <c r="NQD22" s="1024"/>
      <c r="NQE22" s="1024"/>
      <c r="NQF22" s="1024"/>
      <c r="NQG22" s="1024"/>
      <c r="NQH22" s="1024"/>
      <c r="NQI22" s="1024"/>
      <c r="NQJ22" s="1024"/>
      <c r="NQK22" s="1024"/>
      <c r="NQL22" s="1024"/>
      <c r="NQM22" s="1024"/>
      <c r="NQN22" s="1024"/>
      <c r="NQO22" s="1024"/>
      <c r="NQP22" s="1024"/>
      <c r="NQQ22" s="1024"/>
      <c r="NQR22" s="1024"/>
      <c r="NQS22" s="1024"/>
      <c r="NQT22" s="1024"/>
      <c r="NQU22" s="1024"/>
      <c r="NQV22" s="1024"/>
      <c r="NQW22" s="1024"/>
      <c r="NQX22" s="1024"/>
      <c r="NQY22" s="1024"/>
      <c r="NQZ22" s="1024"/>
      <c r="NRA22" s="1024"/>
      <c r="NRB22" s="1024"/>
      <c r="NRC22" s="1024"/>
      <c r="NRD22" s="1024"/>
      <c r="NRE22" s="1024"/>
      <c r="NRF22" s="1024"/>
      <c r="NRG22" s="1024"/>
      <c r="NRH22" s="1024"/>
      <c r="NRI22" s="1024"/>
      <c r="NRJ22" s="1024"/>
      <c r="NRK22" s="1024"/>
      <c r="NRL22" s="1024"/>
      <c r="NRM22" s="1024"/>
      <c r="NRN22" s="1024"/>
      <c r="NRO22" s="1024"/>
      <c r="NRP22" s="1024"/>
      <c r="NRQ22" s="1024"/>
      <c r="NRR22" s="1024"/>
      <c r="NRS22" s="1024"/>
      <c r="NRT22" s="1024"/>
      <c r="NRU22" s="1024"/>
      <c r="NRV22" s="1024"/>
      <c r="NRW22" s="1024"/>
      <c r="NRX22" s="1024"/>
      <c r="NRY22" s="1024"/>
      <c r="NRZ22" s="1024"/>
      <c r="NSA22" s="1024"/>
      <c r="NSB22" s="1024"/>
      <c r="NSC22" s="1024"/>
      <c r="NSD22" s="1024"/>
      <c r="NSE22" s="1024"/>
      <c r="NSF22" s="1024"/>
      <c r="NSG22" s="1024"/>
      <c r="NSH22" s="1024"/>
      <c r="NSI22" s="1024"/>
      <c r="NSJ22" s="1024"/>
      <c r="NSK22" s="1024"/>
      <c r="NSL22" s="1024"/>
      <c r="NSM22" s="1024"/>
      <c r="NSN22" s="1024"/>
      <c r="NSO22" s="1024"/>
      <c r="NSP22" s="1024"/>
      <c r="NSQ22" s="1024"/>
      <c r="NSR22" s="1024"/>
      <c r="NSS22" s="1024"/>
      <c r="NST22" s="1024"/>
      <c r="NSU22" s="1024"/>
      <c r="NSV22" s="1024"/>
      <c r="NSW22" s="1024"/>
      <c r="NSX22" s="1024"/>
      <c r="NSY22" s="1024"/>
      <c r="NSZ22" s="1024"/>
      <c r="NTA22" s="1024"/>
      <c r="NTB22" s="1024"/>
      <c r="NTC22" s="1024"/>
      <c r="NTD22" s="1024"/>
      <c r="NTE22" s="1024"/>
      <c r="NTF22" s="1024"/>
      <c r="NTG22" s="1024"/>
      <c r="NTH22" s="1024"/>
      <c r="NTI22" s="1024"/>
      <c r="NTJ22" s="1024"/>
      <c r="NTK22" s="1024"/>
      <c r="NTL22" s="1024"/>
      <c r="NTM22" s="1024"/>
      <c r="NTN22" s="1024"/>
      <c r="NTO22" s="1024"/>
      <c r="NTP22" s="1024"/>
      <c r="NTQ22" s="1024"/>
      <c r="NTR22" s="1024"/>
      <c r="NTS22" s="1024"/>
      <c r="NTT22" s="1024"/>
      <c r="NTU22" s="1024"/>
      <c r="NTV22" s="1024"/>
      <c r="NTW22" s="1024"/>
      <c r="NTX22" s="1024"/>
      <c r="NTY22" s="1024"/>
      <c r="NTZ22" s="1024"/>
      <c r="NUA22" s="1024"/>
      <c r="NUB22" s="1024"/>
      <c r="NUC22" s="1024"/>
      <c r="NUD22" s="1024"/>
      <c r="NUE22" s="1024"/>
      <c r="NUF22" s="1024"/>
      <c r="NUG22" s="1024"/>
      <c r="NUH22" s="1024"/>
      <c r="NUI22" s="1024"/>
      <c r="NUJ22" s="1024"/>
      <c r="NUK22" s="1024"/>
      <c r="NUL22" s="1024"/>
      <c r="NUM22" s="1024"/>
      <c r="NUN22" s="1024"/>
      <c r="NUO22" s="1024"/>
      <c r="NUP22" s="1024"/>
      <c r="NUQ22" s="1024"/>
      <c r="NUR22" s="1024"/>
      <c r="NUS22" s="1024"/>
      <c r="NUT22" s="1024"/>
      <c r="NUU22" s="1024"/>
      <c r="NUV22" s="1024"/>
      <c r="NUW22" s="1024"/>
      <c r="NUX22" s="1024"/>
      <c r="NUY22" s="1024"/>
      <c r="NUZ22" s="1024"/>
      <c r="NVA22" s="1024"/>
      <c r="NVB22" s="1024"/>
      <c r="NVC22" s="1024"/>
      <c r="NVD22" s="1024"/>
      <c r="NVE22" s="1024"/>
      <c r="NVF22" s="1024"/>
      <c r="NVG22" s="1024"/>
      <c r="NVH22" s="1024"/>
      <c r="NVI22" s="1024"/>
      <c r="NVJ22" s="1024"/>
      <c r="NVK22" s="1024"/>
      <c r="NVL22" s="1024"/>
      <c r="NVM22" s="1024"/>
      <c r="NVN22" s="1024"/>
      <c r="NVO22" s="1024"/>
      <c r="NVP22" s="1024"/>
      <c r="NVQ22" s="1024"/>
      <c r="NVR22" s="1024"/>
      <c r="NVS22" s="1024"/>
      <c r="NVT22" s="1024"/>
      <c r="NVU22" s="1024"/>
      <c r="NVV22" s="1024"/>
      <c r="NVW22" s="1024"/>
      <c r="NVX22" s="1024"/>
      <c r="NVY22" s="1024"/>
      <c r="NVZ22" s="1024"/>
      <c r="NWA22" s="1024"/>
      <c r="NWB22" s="1024"/>
      <c r="NWC22" s="1024"/>
      <c r="NWD22" s="1024"/>
      <c r="NWE22" s="1024"/>
      <c r="NWF22" s="1024"/>
      <c r="NWG22" s="1024"/>
      <c r="NWH22" s="1024"/>
      <c r="NWI22" s="1024"/>
      <c r="NWJ22" s="1024"/>
      <c r="NWK22" s="1024"/>
      <c r="NWL22" s="1024"/>
      <c r="NWM22" s="1024"/>
      <c r="NWN22" s="1024"/>
      <c r="NWO22" s="1024"/>
      <c r="NWP22" s="1024"/>
      <c r="NWQ22" s="1024"/>
      <c r="NWR22" s="1024"/>
      <c r="NWS22" s="1024"/>
      <c r="NWT22" s="1024"/>
      <c r="NWU22" s="1024"/>
      <c r="NWV22" s="1024"/>
      <c r="NWW22" s="1024"/>
      <c r="NWX22" s="1024"/>
      <c r="NWY22" s="1024"/>
      <c r="NWZ22" s="1024"/>
      <c r="NXA22" s="1024"/>
      <c r="NXB22" s="1024"/>
      <c r="NXC22" s="1024"/>
      <c r="NXD22" s="1024"/>
      <c r="NXE22" s="1024"/>
      <c r="NXF22" s="1024"/>
      <c r="NXG22" s="1024"/>
      <c r="NXH22" s="1024"/>
      <c r="NXI22" s="1024"/>
      <c r="NXJ22" s="1024"/>
      <c r="NXK22" s="1024"/>
      <c r="NXL22" s="1024"/>
      <c r="NXM22" s="1024"/>
      <c r="NXN22" s="1024"/>
      <c r="NXO22" s="1024"/>
      <c r="NXP22" s="1024"/>
      <c r="NXQ22" s="1024"/>
      <c r="NXR22" s="1024"/>
      <c r="NXS22" s="1024"/>
      <c r="NXT22" s="1024"/>
      <c r="NXU22" s="1024"/>
      <c r="NXV22" s="1024"/>
      <c r="NXW22" s="1024"/>
      <c r="NXX22" s="1024"/>
      <c r="NXY22" s="1024"/>
      <c r="NXZ22" s="1024"/>
      <c r="NYA22" s="1024"/>
      <c r="NYB22" s="1024"/>
      <c r="NYC22" s="1024"/>
      <c r="NYD22" s="1024"/>
      <c r="NYE22" s="1024"/>
      <c r="NYF22" s="1024"/>
      <c r="NYG22" s="1024"/>
      <c r="NYH22" s="1024"/>
      <c r="NYI22" s="1024"/>
      <c r="NYJ22" s="1024"/>
      <c r="NYK22" s="1024"/>
      <c r="NYL22" s="1024"/>
      <c r="NYM22" s="1024"/>
      <c r="NYN22" s="1024"/>
      <c r="NYO22" s="1024"/>
      <c r="NYP22" s="1024"/>
      <c r="NYQ22" s="1024"/>
      <c r="NYR22" s="1024"/>
      <c r="NYS22" s="1024"/>
      <c r="NYT22" s="1024"/>
      <c r="NYU22" s="1024"/>
      <c r="NYV22" s="1024"/>
      <c r="NYW22" s="1024"/>
      <c r="NYX22" s="1024"/>
      <c r="NYY22" s="1024"/>
      <c r="NYZ22" s="1024"/>
      <c r="NZA22" s="1024"/>
      <c r="NZB22" s="1024"/>
      <c r="NZC22" s="1024"/>
      <c r="NZD22" s="1024"/>
      <c r="NZE22" s="1024"/>
      <c r="NZF22" s="1024"/>
      <c r="NZG22" s="1024"/>
      <c r="NZH22" s="1024"/>
      <c r="NZI22" s="1024"/>
      <c r="NZJ22" s="1024"/>
      <c r="NZK22" s="1024"/>
      <c r="NZL22" s="1024"/>
      <c r="NZM22" s="1024"/>
      <c r="NZN22" s="1024"/>
      <c r="NZO22" s="1024"/>
      <c r="NZP22" s="1024"/>
      <c r="NZQ22" s="1024"/>
      <c r="NZR22" s="1024"/>
      <c r="NZS22" s="1024"/>
      <c r="NZT22" s="1024"/>
      <c r="NZU22" s="1024"/>
      <c r="NZV22" s="1024"/>
      <c r="NZW22" s="1024"/>
      <c r="NZX22" s="1024"/>
      <c r="NZY22" s="1024"/>
      <c r="NZZ22" s="1024"/>
      <c r="OAA22" s="1024"/>
      <c r="OAB22" s="1024"/>
      <c r="OAC22" s="1024"/>
      <c r="OAD22" s="1024"/>
      <c r="OAE22" s="1024"/>
      <c r="OAF22" s="1024"/>
      <c r="OAG22" s="1024"/>
      <c r="OAH22" s="1024"/>
      <c r="OAI22" s="1024"/>
      <c r="OAJ22" s="1024"/>
      <c r="OAK22" s="1024"/>
      <c r="OAL22" s="1024"/>
      <c r="OAM22" s="1024"/>
      <c r="OAN22" s="1024"/>
      <c r="OAO22" s="1024"/>
      <c r="OAP22" s="1024"/>
      <c r="OAQ22" s="1024"/>
      <c r="OAR22" s="1024"/>
      <c r="OAS22" s="1024"/>
      <c r="OAT22" s="1024"/>
      <c r="OAU22" s="1024"/>
      <c r="OAV22" s="1024"/>
      <c r="OAW22" s="1024"/>
      <c r="OAX22" s="1024"/>
      <c r="OAY22" s="1024"/>
      <c r="OAZ22" s="1024"/>
      <c r="OBA22" s="1024"/>
      <c r="OBB22" s="1024"/>
      <c r="OBC22" s="1024"/>
      <c r="OBD22" s="1024"/>
      <c r="OBE22" s="1024"/>
      <c r="OBF22" s="1024"/>
      <c r="OBG22" s="1024"/>
      <c r="OBH22" s="1024"/>
      <c r="OBI22" s="1024"/>
      <c r="OBJ22" s="1024"/>
      <c r="OBK22" s="1024"/>
      <c r="OBL22" s="1024"/>
      <c r="OBM22" s="1024"/>
      <c r="OBN22" s="1024"/>
      <c r="OBO22" s="1024"/>
      <c r="OBP22" s="1024"/>
      <c r="OBQ22" s="1024"/>
      <c r="OBR22" s="1024"/>
      <c r="OBS22" s="1024"/>
      <c r="OBT22" s="1024"/>
      <c r="OBU22" s="1024"/>
      <c r="OBV22" s="1024"/>
      <c r="OBW22" s="1024"/>
      <c r="OBX22" s="1024"/>
      <c r="OBY22" s="1024"/>
      <c r="OBZ22" s="1024"/>
      <c r="OCA22" s="1024"/>
      <c r="OCB22" s="1024"/>
      <c r="OCC22" s="1024"/>
      <c r="OCD22" s="1024"/>
      <c r="OCE22" s="1024"/>
      <c r="OCF22" s="1024"/>
      <c r="OCG22" s="1024"/>
      <c r="OCH22" s="1024"/>
      <c r="OCI22" s="1024"/>
      <c r="OCJ22" s="1024"/>
      <c r="OCK22" s="1024"/>
      <c r="OCL22" s="1024"/>
      <c r="OCM22" s="1024"/>
      <c r="OCN22" s="1024"/>
      <c r="OCO22" s="1024"/>
      <c r="OCP22" s="1024"/>
      <c r="OCQ22" s="1024"/>
      <c r="OCR22" s="1024"/>
      <c r="OCS22" s="1024"/>
      <c r="OCT22" s="1024"/>
      <c r="OCU22" s="1024"/>
      <c r="OCV22" s="1024"/>
      <c r="OCW22" s="1024"/>
      <c r="OCX22" s="1024"/>
      <c r="OCY22" s="1024"/>
      <c r="OCZ22" s="1024"/>
      <c r="ODA22" s="1024"/>
      <c r="ODB22" s="1024"/>
      <c r="ODC22" s="1024"/>
      <c r="ODD22" s="1024"/>
      <c r="ODE22" s="1024"/>
      <c r="ODF22" s="1024"/>
      <c r="ODG22" s="1024"/>
      <c r="ODH22" s="1024"/>
      <c r="ODI22" s="1024"/>
      <c r="ODJ22" s="1024"/>
      <c r="ODK22" s="1024"/>
      <c r="ODL22" s="1024"/>
      <c r="ODM22" s="1024"/>
      <c r="ODN22" s="1024"/>
      <c r="ODO22" s="1024"/>
      <c r="ODP22" s="1024"/>
      <c r="ODQ22" s="1024"/>
      <c r="ODR22" s="1024"/>
      <c r="ODS22" s="1024"/>
      <c r="ODT22" s="1024"/>
      <c r="ODU22" s="1024"/>
      <c r="ODV22" s="1024"/>
      <c r="ODW22" s="1024"/>
      <c r="ODX22" s="1024"/>
      <c r="ODY22" s="1024"/>
      <c r="ODZ22" s="1024"/>
      <c r="OEA22" s="1024"/>
      <c r="OEB22" s="1024"/>
      <c r="OEC22" s="1024"/>
      <c r="OED22" s="1024"/>
      <c r="OEE22" s="1024"/>
      <c r="OEF22" s="1024"/>
      <c r="OEG22" s="1024"/>
      <c r="OEH22" s="1024"/>
      <c r="OEI22" s="1024"/>
      <c r="OEJ22" s="1024"/>
      <c r="OEK22" s="1024"/>
      <c r="OEL22" s="1024"/>
      <c r="OEM22" s="1024"/>
      <c r="OEN22" s="1024"/>
      <c r="OEO22" s="1024"/>
      <c r="OEP22" s="1024"/>
      <c r="OEQ22" s="1024"/>
      <c r="OER22" s="1024"/>
      <c r="OES22" s="1024"/>
      <c r="OET22" s="1024"/>
      <c r="OEU22" s="1024"/>
      <c r="OEV22" s="1024"/>
      <c r="OEW22" s="1024"/>
      <c r="OEX22" s="1024"/>
      <c r="OEY22" s="1024"/>
      <c r="OEZ22" s="1024"/>
      <c r="OFA22" s="1024"/>
      <c r="OFB22" s="1024"/>
      <c r="OFC22" s="1024"/>
      <c r="OFD22" s="1024"/>
      <c r="OFE22" s="1024"/>
      <c r="OFF22" s="1024"/>
      <c r="OFG22" s="1024"/>
      <c r="OFH22" s="1024"/>
      <c r="OFI22" s="1024"/>
      <c r="OFJ22" s="1024"/>
      <c r="OFK22" s="1024"/>
      <c r="OFL22" s="1024"/>
      <c r="OFM22" s="1024"/>
      <c r="OFN22" s="1024"/>
      <c r="OFO22" s="1024"/>
      <c r="OFP22" s="1024"/>
      <c r="OFQ22" s="1024"/>
      <c r="OFR22" s="1024"/>
      <c r="OFS22" s="1024"/>
      <c r="OFT22" s="1024"/>
      <c r="OFU22" s="1024"/>
      <c r="OFV22" s="1024"/>
      <c r="OFW22" s="1024"/>
      <c r="OFX22" s="1024"/>
      <c r="OFY22" s="1024"/>
      <c r="OFZ22" s="1024"/>
      <c r="OGA22" s="1024"/>
      <c r="OGB22" s="1024"/>
      <c r="OGC22" s="1024"/>
      <c r="OGD22" s="1024"/>
      <c r="OGE22" s="1024"/>
      <c r="OGF22" s="1024"/>
      <c r="OGG22" s="1024"/>
      <c r="OGH22" s="1024"/>
      <c r="OGI22" s="1024"/>
      <c r="OGJ22" s="1024"/>
      <c r="OGK22" s="1024"/>
      <c r="OGL22" s="1024"/>
      <c r="OGM22" s="1024"/>
      <c r="OGN22" s="1024"/>
      <c r="OGO22" s="1024"/>
      <c r="OGP22" s="1024"/>
      <c r="OGQ22" s="1024"/>
      <c r="OGR22" s="1024"/>
      <c r="OGS22" s="1024"/>
      <c r="OGT22" s="1024"/>
      <c r="OGU22" s="1024"/>
      <c r="OGV22" s="1024"/>
      <c r="OGW22" s="1024"/>
      <c r="OGX22" s="1024"/>
      <c r="OGY22" s="1024"/>
      <c r="OGZ22" s="1024"/>
      <c r="OHA22" s="1024"/>
      <c r="OHB22" s="1024"/>
      <c r="OHC22" s="1024"/>
      <c r="OHD22" s="1024"/>
      <c r="OHE22" s="1024"/>
      <c r="OHF22" s="1024"/>
      <c r="OHG22" s="1024"/>
      <c r="OHH22" s="1024"/>
      <c r="OHI22" s="1024"/>
      <c r="OHJ22" s="1024"/>
      <c r="OHK22" s="1024"/>
      <c r="OHL22" s="1024"/>
      <c r="OHM22" s="1024"/>
      <c r="OHN22" s="1024"/>
      <c r="OHO22" s="1024"/>
      <c r="OHP22" s="1024"/>
      <c r="OHQ22" s="1024"/>
      <c r="OHR22" s="1024"/>
      <c r="OHS22" s="1024"/>
      <c r="OHT22" s="1024"/>
      <c r="OHU22" s="1024"/>
      <c r="OHV22" s="1024"/>
      <c r="OHW22" s="1024"/>
      <c r="OHX22" s="1024"/>
      <c r="OHY22" s="1024"/>
      <c r="OHZ22" s="1024"/>
      <c r="OIA22" s="1024"/>
      <c r="OIB22" s="1024"/>
      <c r="OIC22" s="1024"/>
      <c r="OID22" s="1024"/>
      <c r="OIE22" s="1024"/>
      <c r="OIF22" s="1024"/>
      <c r="OIG22" s="1024"/>
      <c r="OIH22" s="1024"/>
      <c r="OII22" s="1024"/>
      <c r="OIJ22" s="1024"/>
      <c r="OIK22" s="1024"/>
      <c r="OIL22" s="1024"/>
      <c r="OIM22" s="1024"/>
      <c r="OIN22" s="1024"/>
      <c r="OIO22" s="1024"/>
      <c r="OIP22" s="1024"/>
      <c r="OIQ22" s="1024"/>
      <c r="OIR22" s="1024"/>
      <c r="OIS22" s="1024"/>
      <c r="OIT22" s="1024"/>
      <c r="OIU22" s="1024"/>
      <c r="OIV22" s="1024"/>
      <c r="OIW22" s="1024"/>
      <c r="OIX22" s="1024"/>
      <c r="OIY22" s="1024"/>
      <c r="OIZ22" s="1024"/>
      <c r="OJA22" s="1024"/>
      <c r="OJB22" s="1024"/>
      <c r="OJC22" s="1024"/>
      <c r="OJD22" s="1024"/>
      <c r="OJE22" s="1024"/>
      <c r="OJF22" s="1024"/>
      <c r="OJG22" s="1024"/>
      <c r="OJH22" s="1024"/>
      <c r="OJI22" s="1024"/>
      <c r="OJJ22" s="1024"/>
      <c r="OJK22" s="1024"/>
      <c r="OJL22" s="1024"/>
      <c r="OJM22" s="1024"/>
      <c r="OJN22" s="1024"/>
      <c r="OJO22" s="1024"/>
      <c r="OJP22" s="1024"/>
      <c r="OJQ22" s="1024"/>
      <c r="OJR22" s="1024"/>
      <c r="OJS22" s="1024"/>
      <c r="OJT22" s="1024"/>
      <c r="OJU22" s="1024"/>
      <c r="OJV22" s="1024"/>
      <c r="OJW22" s="1024"/>
      <c r="OJX22" s="1024"/>
      <c r="OJY22" s="1024"/>
      <c r="OJZ22" s="1024"/>
      <c r="OKA22" s="1024"/>
      <c r="OKB22" s="1024"/>
      <c r="OKC22" s="1024"/>
      <c r="OKD22" s="1024"/>
      <c r="OKE22" s="1024"/>
      <c r="OKF22" s="1024"/>
      <c r="OKG22" s="1024"/>
      <c r="OKH22" s="1024"/>
      <c r="OKI22" s="1024"/>
      <c r="OKJ22" s="1024"/>
      <c r="OKK22" s="1024"/>
      <c r="OKL22" s="1024"/>
      <c r="OKM22" s="1024"/>
      <c r="OKN22" s="1024"/>
      <c r="OKO22" s="1024"/>
      <c r="OKP22" s="1024"/>
      <c r="OKQ22" s="1024"/>
      <c r="OKR22" s="1024"/>
      <c r="OKS22" s="1024"/>
      <c r="OKT22" s="1024"/>
      <c r="OKU22" s="1024"/>
      <c r="OKV22" s="1024"/>
      <c r="OKW22" s="1024"/>
      <c r="OKX22" s="1024"/>
      <c r="OKY22" s="1024"/>
      <c r="OKZ22" s="1024"/>
      <c r="OLA22" s="1024"/>
      <c r="OLB22" s="1024"/>
      <c r="OLC22" s="1024"/>
      <c r="OLD22" s="1024"/>
      <c r="OLE22" s="1024"/>
      <c r="OLF22" s="1024"/>
      <c r="OLG22" s="1024"/>
      <c r="OLH22" s="1024"/>
      <c r="OLI22" s="1024"/>
      <c r="OLJ22" s="1024"/>
      <c r="OLK22" s="1024"/>
      <c r="OLL22" s="1024"/>
      <c r="OLM22" s="1024"/>
      <c r="OLN22" s="1024"/>
      <c r="OLO22" s="1024"/>
      <c r="OLP22" s="1024"/>
      <c r="OLQ22" s="1024"/>
      <c r="OLR22" s="1024"/>
      <c r="OLS22" s="1024"/>
      <c r="OLT22" s="1024"/>
      <c r="OLU22" s="1024"/>
      <c r="OLV22" s="1024"/>
      <c r="OLW22" s="1024"/>
      <c r="OLX22" s="1024"/>
      <c r="OLY22" s="1024"/>
      <c r="OLZ22" s="1024"/>
      <c r="OMA22" s="1024"/>
      <c r="OMB22" s="1024"/>
      <c r="OMC22" s="1024"/>
      <c r="OMD22" s="1024"/>
      <c r="OME22" s="1024"/>
      <c r="OMF22" s="1024"/>
      <c r="OMG22" s="1024"/>
      <c r="OMH22" s="1024"/>
      <c r="OMI22" s="1024"/>
      <c r="OMJ22" s="1024"/>
      <c r="OMK22" s="1024"/>
      <c r="OML22" s="1024"/>
      <c r="OMM22" s="1024"/>
      <c r="OMN22" s="1024"/>
      <c r="OMO22" s="1024"/>
      <c r="OMP22" s="1024"/>
      <c r="OMQ22" s="1024"/>
      <c r="OMR22" s="1024"/>
      <c r="OMS22" s="1024"/>
      <c r="OMT22" s="1024"/>
      <c r="OMU22" s="1024"/>
      <c r="OMV22" s="1024"/>
      <c r="OMW22" s="1024"/>
      <c r="OMX22" s="1024"/>
      <c r="OMY22" s="1024"/>
      <c r="OMZ22" s="1024"/>
      <c r="ONA22" s="1024"/>
      <c r="ONB22" s="1024"/>
      <c r="ONC22" s="1024"/>
      <c r="OND22" s="1024"/>
      <c r="ONE22" s="1024"/>
      <c r="ONF22" s="1024"/>
      <c r="ONG22" s="1024"/>
      <c r="ONH22" s="1024"/>
      <c r="ONI22" s="1024"/>
      <c r="ONJ22" s="1024"/>
      <c r="ONK22" s="1024"/>
      <c r="ONL22" s="1024"/>
      <c r="ONM22" s="1024"/>
      <c r="ONN22" s="1024"/>
      <c r="ONO22" s="1024"/>
      <c r="ONP22" s="1024"/>
      <c r="ONQ22" s="1024"/>
      <c r="ONR22" s="1024"/>
      <c r="ONS22" s="1024"/>
      <c r="ONT22" s="1024"/>
      <c r="ONU22" s="1024"/>
      <c r="ONV22" s="1024"/>
      <c r="ONW22" s="1024"/>
      <c r="ONX22" s="1024"/>
      <c r="ONY22" s="1024"/>
      <c r="ONZ22" s="1024"/>
      <c r="OOA22" s="1024"/>
      <c r="OOB22" s="1024"/>
      <c r="OOC22" s="1024"/>
      <c r="OOD22" s="1024"/>
      <c r="OOE22" s="1024"/>
      <c r="OOF22" s="1024"/>
      <c r="OOG22" s="1024"/>
      <c r="OOH22" s="1024"/>
      <c r="OOI22" s="1024"/>
      <c r="OOJ22" s="1024"/>
      <c r="OOK22" s="1024"/>
      <c r="OOL22" s="1024"/>
      <c r="OOM22" s="1024"/>
      <c r="OON22" s="1024"/>
      <c r="OOO22" s="1024"/>
      <c r="OOP22" s="1024"/>
      <c r="OOQ22" s="1024"/>
      <c r="OOR22" s="1024"/>
      <c r="OOS22" s="1024"/>
      <c r="OOT22" s="1024"/>
      <c r="OOU22" s="1024"/>
      <c r="OOV22" s="1024"/>
      <c r="OOW22" s="1024"/>
      <c r="OOX22" s="1024"/>
      <c r="OOY22" s="1024"/>
      <c r="OOZ22" s="1024"/>
      <c r="OPA22" s="1024"/>
      <c r="OPB22" s="1024"/>
      <c r="OPC22" s="1024"/>
      <c r="OPD22" s="1024"/>
      <c r="OPE22" s="1024"/>
      <c r="OPF22" s="1024"/>
      <c r="OPG22" s="1024"/>
      <c r="OPH22" s="1024"/>
      <c r="OPI22" s="1024"/>
      <c r="OPJ22" s="1024"/>
      <c r="OPK22" s="1024"/>
      <c r="OPL22" s="1024"/>
      <c r="OPM22" s="1024"/>
      <c r="OPN22" s="1024"/>
      <c r="OPO22" s="1024"/>
      <c r="OPP22" s="1024"/>
      <c r="OPQ22" s="1024"/>
      <c r="OPR22" s="1024"/>
      <c r="OPS22" s="1024"/>
      <c r="OPT22" s="1024"/>
      <c r="OPU22" s="1024"/>
      <c r="OPV22" s="1024"/>
      <c r="OPW22" s="1024"/>
      <c r="OPX22" s="1024"/>
      <c r="OPY22" s="1024"/>
      <c r="OPZ22" s="1024"/>
      <c r="OQA22" s="1024"/>
      <c r="OQB22" s="1024"/>
      <c r="OQC22" s="1024"/>
      <c r="OQD22" s="1024"/>
      <c r="OQE22" s="1024"/>
      <c r="OQF22" s="1024"/>
      <c r="OQG22" s="1024"/>
      <c r="OQH22" s="1024"/>
      <c r="OQI22" s="1024"/>
      <c r="OQJ22" s="1024"/>
      <c r="OQK22" s="1024"/>
      <c r="OQL22" s="1024"/>
      <c r="OQM22" s="1024"/>
      <c r="OQN22" s="1024"/>
      <c r="OQO22" s="1024"/>
      <c r="OQP22" s="1024"/>
      <c r="OQQ22" s="1024"/>
      <c r="OQR22" s="1024"/>
      <c r="OQS22" s="1024"/>
      <c r="OQT22" s="1024"/>
      <c r="OQU22" s="1024"/>
      <c r="OQV22" s="1024"/>
      <c r="OQW22" s="1024"/>
      <c r="OQX22" s="1024"/>
      <c r="OQY22" s="1024"/>
      <c r="OQZ22" s="1024"/>
      <c r="ORA22" s="1024"/>
      <c r="ORB22" s="1024"/>
      <c r="ORC22" s="1024"/>
      <c r="ORD22" s="1024"/>
      <c r="ORE22" s="1024"/>
      <c r="ORF22" s="1024"/>
      <c r="ORG22" s="1024"/>
      <c r="ORH22" s="1024"/>
      <c r="ORI22" s="1024"/>
      <c r="ORJ22" s="1024"/>
      <c r="ORK22" s="1024"/>
      <c r="ORL22" s="1024"/>
      <c r="ORM22" s="1024"/>
      <c r="ORN22" s="1024"/>
      <c r="ORO22" s="1024"/>
      <c r="ORP22" s="1024"/>
      <c r="ORQ22" s="1024"/>
      <c r="ORR22" s="1024"/>
      <c r="ORS22" s="1024"/>
      <c r="ORT22" s="1024"/>
      <c r="ORU22" s="1024"/>
      <c r="ORV22" s="1024"/>
      <c r="ORW22" s="1024"/>
      <c r="ORX22" s="1024"/>
      <c r="ORY22" s="1024"/>
      <c r="ORZ22" s="1024"/>
      <c r="OSA22" s="1024"/>
      <c r="OSB22" s="1024"/>
      <c r="OSC22" s="1024"/>
      <c r="OSD22" s="1024"/>
      <c r="OSE22" s="1024"/>
      <c r="OSF22" s="1024"/>
      <c r="OSG22" s="1024"/>
      <c r="OSH22" s="1024"/>
      <c r="OSI22" s="1024"/>
      <c r="OSJ22" s="1024"/>
      <c r="OSK22" s="1024"/>
      <c r="OSL22" s="1024"/>
      <c r="OSM22" s="1024"/>
      <c r="OSN22" s="1024"/>
      <c r="OSO22" s="1024"/>
      <c r="OSP22" s="1024"/>
      <c r="OSQ22" s="1024"/>
      <c r="OSR22" s="1024"/>
      <c r="OSS22" s="1024"/>
      <c r="OST22" s="1024"/>
      <c r="OSU22" s="1024"/>
      <c r="OSV22" s="1024"/>
      <c r="OSW22" s="1024"/>
      <c r="OSX22" s="1024"/>
      <c r="OSY22" s="1024"/>
      <c r="OSZ22" s="1024"/>
      <c r="OTA22" s="1024"/>
      <c r="OTB22" s="1024"/>
      <c r="OTC22" s="1024"/>
      <c r="OTD22" s="1024"/>
      <c r="OTE22" s="1024"/>
      <c r="OTF22" s="1024"/>
      <c r="OTG22" s="1024"/>
      <c r="OTH22" s="1024"/>
      <c r="OTI22" s="1024"/>
      <c r="OTJ22" s="1024"/>
      <c r="OTK22" s="1024"/>
      <c r="OTL22" s="1024"/>
      <c r="OTM22" s="1024"/>
      <c r="OTN22" s="1024"/>
      <c r="OTO22" s="1024"/>
      <c r="OTP22" s="1024"/>
      <c r="OTQ22" s="1024"/>
      <c r="OTR22" s="1024"/>
      <c r="OTS22" s="1024"/>
      <c r="OTT22" s="1024"/>
      <c r="OTU22" s="1024"/>
      <c r="OTV22" s="1024"/>
      <c r="OTW22" s="1024"/>
      <c r="OTX22" s="1024"/>
      <c r="OTY22" s="1024"/>
      <c r="OTZ22" s="1024"/>
      <c r="OUA22" s="1024"/>
      <c r="OUB22" s="1024"/>
      <c r="OUC22" s="1024"/>
      <c r="OUD22" s="1024"/>
      <c r="OUE22" s="1024"/>
      <c r="OUF22" s="1024"/>
      <c r="OUG22" s="1024"/>
      <c r="OUH22" s="1024"/>
      <c r="OUI22" s="1024"/>
      <c r="OUJ22" s="1024"/>
      <c r="OUK22" s="1024"/>
      <c r="OUL22" s="1024"/>
      <c r="OUM22" s="1024"/>
      <c r="OUN22" s="1024"/>
      <c r="OUO22" s="1024"/>
      <c r="OUP22" s="1024"/>
      <c r="OUQ22" s="1024"/>
      <c r="OUR22" s="1024"/>
      <c r="OUS22" s="1024"/>
      <c r="OUT22" s="1024"/>
      <c r="OUU22" s="1024"/>
      <c r="OUV22" s="1024"/>
      <c r="OUW22" s="1024"/>
      <c r="OUX22" s="1024"/>
      <c r="OUY22" s="1024"/>
      <c r="OUZ22" s="1024"/>
      <c r="OVA22" s="1024"/>
      <c r="OVB22" s="1024"/>
      <c r="OVC22" s="1024"/>
      <c r="OVD22" s="1024"/>
      <c r="OVE22" s="1024"/>
      <c r="OVF22" s="1024"/>
      <c r="OVG22" s="1024"/>
      <c r="OVH22" s="1024"/>
      <c r="OVI22" s="1024"/>
      <c r="OVJ22" s="1024"/>
      <c r="OVK22" s="1024"/>
      <c r="OVL22" s="1024"/>
      <c r="OVM22" s="1024"/>
      <c r="OVN22" s="1024"/>
      <c r="OVO22" s="1024"/>
      <c r="OVP22" s="1024"/>
      <c r="OVQ22" s="1024"/>
      <c r="OVR22" s="1024"/>
      <c r="OVS22" s="1024"/>
      <c r="OVT22" s="1024"/>
      <c r="OVU22" s="1024"/>
      <c r="OVV22" s="1024"/>
      <c r="OVW22" s="1024"/>
      <c r="OVX22" s="1024"/>
      <c r="OVY22" s="1024"/>
      <c r="OVZ22" s="1024"/>
      <c r="OWA22" s="1024"/>
      <c r="OWB22" s="1024"/>
      <c r="OWC22" s="1024"/>
      <c r="OWD22" s="1024"/>
      <c r="OWE22" s="1024"/>
      <c r="OWF22" s="1024"/>
      <c r="OWG22" s="1024"/>
      <c r="OWH22" s="1024"/>
      <c r="OWI22" s="1024"/>
      <c r="OWJ22" s="1024"/>
      <c r="OWK22" s="1024"/>
      <c r="OWL22" s="1024"/>
      <c r="OWM22" s="1024"/>
      <c r="OWN22" s="1024"/>
      <c r="OWO22" s="1024"/>
      <c r="OWP22" s="1024"/>
      <c r="OWQ22" s="1024"/>
      <c r="OWR22" s="1024"/>
      <c r="OWS22" s="1024"/>
      <c r="OWT22" s="1024"/>
      <c r="OWU22" s="1024"/>
      <c r="OWV22" s="1024"/>
      <c r="OWW22" s="1024"/>
      <c r="OWX22" s="1024"/>
      <c r="OWY22" s="1024"/>
      <c r="OWZ22" s="1024"/>
      <c r="OXA22" s="1024"/>
      <c r="OXB22" s="1024"/>
      <c r="OXC22" s="1024"/>
      <c r="OXD22" s="1024"/>
      <c r="OXE22" s="1024"/>
      <c r="OXF22" s="1024"/>
      <c r="OXG22" s="1024"/>
      <c r="OXH22" s="1024"/>
      <c r="OXI22" s="1024"/>
      <c r="OXJ22" s="1024"/>
      <c r="OXK22" s="1024"/>
      <c r="OXL22" s="1024"/>
      <c r="OXM22" s="1024"/>
      <c r="OXN22" s="1024"/>
      <c r="OXO22" s="1024"/>
      <c r="OXP22" s="1024"/>
      <c r="OXQ22" s="1024"/>
      <c r="OXR22" s="1024"/>
      <c r="OXS22" s="1024"/>
      <c r="OXT22" s="1024"/>
      <c r="OXU22" s="1024"/>
      <c r="OXV22" s="1024"/>
      <c r="OXW22" s="1024"/>
      <c r="OXX22" s="1024"/>
      <c r="OXY22" s="1024"/>
      <c r="OXZ22" s="1024"/>
      <c r="OYA22" s="1024"/>
      <c r="OYB22" s="1024"/>
      <c r="OYC22" s="1024"/>
      <c r="OYD22" s="1024"/>
      <c r="OYE22" s="1024"/>
      <c r="OYF22" s="1024"/>
      <c r="OYG22" s="1024"/>
      <c r="OYH22" s="1024"/>
      <c r="OYI22" s="1024"/>
      <c r="OYJ22" s="1024"/>
      <c r="OYK22" s="1024"/>
      <c r="OYL22" s="1024"/>
      <c r="OYM22" s="1024"/>
      <c r="OYN22" s="1024"/>
      <c r="OYO22" s="1024"/>
      <c r="OYP22" s="1024"/>
      <c r="OYQ22" s="1024"/>
      <c r="OYR22" s="1024"/>
      <c r="OYS22" s="1024"/>
      <c r="OYT22" s="1024"/>
      <c r="OYU22" s="1024"/>
      <c r="OYV22" s="1024"/>
      <c r="OYW22" s="1024"/>
      <c r="OYX22" s="1024"/>
      <c r="OYY22" s="1024"/>
      <c r="OYZ22" s="1024"/>
      <c r="OZA22" s="1024"/>
      <c r="OZB22" s="1024"/>
      <c r="OZC22" s="1024"/>
      <c r="OZD22" s="1024"/>
      <c r="OZE22" s="1024"/>
      <c r="OZF22" s="1024"/>
      <c r="OZG22" s="1024"/>
      <c r="OZH22" s="1024"/>
      <c r="OZI22" s="1024"/>
      <c r="OZJ22" s="1024"/>
      <c r="OZK22" s="1024"/>
      <c r="OZL22" s="1024"/>
      <c r="OZM22" s="1024"/>
      <c r="OZN22" s="1024"/>
      <c r="OZO22" s="1024"/>
      <c r="OZP22" s="1024"/>
      <c r="OZQ22" s="1024"/>
      <c r="OZR22" s="1024"/>
      <c r="OZS22" s="1024"/>
      <c r="OZT22" s="1024"/>
      <c r="OZU22" s="1024"/>
      <c r="OZV22" s="1024"/>
      <c r="OZW22" s="1024"/>
      <c r="OZX22" s="1024"/>
      <c r="OZY22" s="1024"/>
      <c r="OZZ22" s="1024"/>
      <c r="PAA22" s="1024"/>
      <c r="PAB22" s="1024"/>
      <c r="PAC22" s="1024"/>
      <c r="PAD22" s="1024"/>
      <c r="PAE22" s="1024"/>
      <c r="PAF22" s="1024"/>
      <c r="PAG22" s="1024"/>
      <c r="PAH22" s="1024"/>
      <c r="PAI22" s="1024"/>
      <c r="PAJ22" s="1024"/>
      <c r="PAK22" s="1024"/>
      <c r="PAL22" s="1024"/>
      <c r="PAM22" s="1024"/>
      <c r="PAN22" s="1024"/>
      <c r="PAO22" s="1024"/>
      <c r="PAP22" s="1024"/>
      <c r="PAQ22" s="1024"/>
      <c r="PAR22" s="1024"/>
      <c r="PAS22" s="1024"/>
      <c r="PAT22" s="1024"/>
      <c r="PAU22" s="1024"/>
      <c r="PAV22" s="1024"/>
      <c r="PAW22" s="1024"/>
      <c r="PAX22" s="1024"/>
      <c r="PAY22" s="1024"/>
      <c r="PAZ22" s="1024"/>
      <c r="PBA22" s="1024"/>
      <c r="PBB22" s="1024"/>
      <c r="PBC22" s="1024"/>
      <c r="PBD22" s="1024"/>
      <c r="PBE22" s="1024"/>
      <c r="PBF22" s="1024"/>
      <c r="PBG22" s="1024"/>
      <c r="PBH22" s="1024"/>
      <c r="PBI22" s="1024"/>
      <c r="PBJ22" s="1024"/>
      <c r="PBK22" s="1024"/>
      <c r="PBL22" s="1024"/>
      <c r="PBM22" s="1024"/>
      <c r="PBN22" s="1024"/>
      <c r="PBO22" s="1024"/>
      <c r="PBP22" s="1024"/>
      <c r="PBQ22" s="1024"/>
      <c r="PBR22" s="1024"/>
      <c r="PBS22" s="1024"/>
      <c r="PBT22" s="1024"/>
      <c r="PBU22" s="1024"/>
      <c r="PBV22" s="1024"/>
      <c r="PBW22" s="1024"/>
      <c r="PBX22" s="1024"/>
      <c r="PBY22" s="1024"/>
      <c r="PBZ22" s="1024"/>
      <c r="PCA22" s="1024"/>
      <c r="PCB22" s="1024"/>
      <c r="PCC22" s="1024"/>
      <c r="PCD22" s="1024"/>
      <c r="PCE22" s="1024"/>
      <c r="PCF22" s="1024"/>
      <c r="PCG22" s="1024"/>
      <c r="PCH22" s="1024"/>
      <c r="PCI22" s="1024"/>
      <c r="PCJ22" s="1024"/>
      <c r="PCK22" s="1024"/>
      <c r="PCL22" s="1024"/>
      <c r="PCM22" s="1024"/>
      <c r="PCN22" s="1024"/>
      <c r="PCO22" s="1024"/>
      <c r="PCP22" s="1024"/>
      <c r="PCQ22" s="1024"/>
      <c r="PCR22" s="1024"/>
      <c r="PCS22" s="1024"/>
      <c r="PCT22" s="1024"/>
      <c r="PCU22" s="1024"/>
      <c r="PCV22" s="1024"/>
      <c r="PCW22" s="1024"/>
      <c r="PCX22" s="1024"/>
      <c r="PCY22" s="1024"/>
      <c r="PCZ22" s="1024"/>
      <c r="PDA22" s="1024"/>
      <c r="PDB22" s="1024"/>
      <c r="PDC22" s="1024"/>
      <c r="PDD22" s="1024"/>
      <c r="PDE22" s="1024"/>
      <c r="PDF22" s="1024"/>
      <c r="PDG22" s="1024"/>
      <c r="PDH22" s="1024"/>
      <c r="PDI22" s="1024"/>
      <c r="PDJ22" s="1024"/>
      <c r="PDK22" s="1024"/>
      <c r="PDL22" s="1024"/>
      <c r="PDM22" s="1024"/>
      <c r="PDN22" s="1024"/>
      <c r="PDO22" s="1024"/>
      <c r="PDP22" s="1024"/>
      <c r="PDQ22" s="1024"/>
      <c r="PDR22" s="1024"/>
      <c r="PDS22" s="1024"/>
      <c r="PDT22" s="1024"/>
      <c r="PDU22" s="1024"/>
      <c r="PDV22" s="1024"/>
      <c r="PDW22" s="1024"/>
      <c r="PDX22" s="1024"/>
      <c r="PDY22" s="1024"/>
      <c r="PDZ22" s="1024"/>
      <c r="PEA22" s="1024"/>
      <c r="PEB22" s="1024"/>
      <c r="PEC22" s="1024"/>
      <c r="PED22" s="1024"/>
      <c r="PEE22" s="1024"/>
      <c r="PEF22" s="1024"/>
      <c r="PEG22" s="1024"/>
      <c r="PEH22" s="1024"/>
      <c r="PEI22" s="1024"/>
      <c r="PEJ22" s="1024"/>
      <c r="PEK22" s="1024"/>
      <c r="PEL22" s="1024"/>
      <c r="PEM22" s="1024"/>
      <c r="PEN22" s="1024"/>
      <c r="PEO22" s="1024"/>
      <c r="PEP22" s="1024"/>
      <c r="PEQ22" s="1024"/>
      <c r="PER22" s="1024"/>
      <c r="PES22" s="1024"/>
      <c r="PET22" s="1024"/>
      <c r="PEU22" s="1024"/>
      <c r="PEV22" s="1024"/>
      <c r="PEW22" s="1024"/>
      <c r="PEX22" s="1024"/>
      <c r="PEY22" s="1024"/>
      <c r="PEZ22" s="1024"/>
      <c r="PFA22" s="1024"/>
      <c r="PFB22" s="1024"/>
      <c r="PFC22" s="1024"/>
      <c r="PFD22" s="1024"/>
      <c r="PFE22" s="1024"/>
      <c r="PFF22" s="1024"/>
      <c r="PFG22" s="1024"/>
      <c r="PFH22" s="1024"/>
      <c r="PFI22" s="1024"/>
      <c r="PFJ22" s="1024"/>
      <c r="PFK22" s="1024"/>
      <c r="PFL22" s="1024"/>
      <c r="PFM22" s="1024"/>
      <c r="PFN22" s="1024"/>
      <c r="PFO22" s="1024"/>
      <c r="PFP22" s="1024"/>
      <c r="PFQ22" s="1024"/>
      <c r="PFR22" s="1024"/>
      <c r="PFS22" s="1024"/>
      <c r="PFT22" s="1024"/>
      <c r="PFU22" s="1024"/>
      <c r="PFV22" s="1024"/>
      <c r="PFW22" s="1024"/>
      <c r="PFX22" s="1024"/>
      <c r="PFY22" s="1024"/>
      <c r="PFZ22" s="1024"/>
      <c r="PGA22" s="1024"/>
      <c r="PGB22" s="1024"/>
      <c r="PGC22" s="1024"/>
      <c r="PGD22" s="1024"/>
      <c r="PGE22" s="1024"/>
      <c r="PGF22" s="1024"/>
      <c r="PGG22" s="1024"/>
      <c r="PGH22" s="1024"/>
      <c r="PGI22" s="1024"/>
      <c r="PGJ22" s="1024"/>
      <c r="PGK22" s="1024"/>
      <c r="PGL22" s="1024"/>
      <c r="PGM22" s="1024"/>
      <c r="PGN22" s="1024"/>
      <c r="PGO22" s="1024"/>
      <c r="PGP22" s="1024"/>
      <c r="PGQ22" s="1024"/>
      <c r="PGR22" s="1024"/>
      <c r="PGS22" s="1024"/>
      <c r="PGT22" s="1024"/>
      <c r="PGU22" s="1024"/>
      <c r="PGV22" s="1024"/>
      <c r="PGW22" s="1024"/>
      <c r="PGX22" s="1024"/>
      <c r="PGY22" s="1024"/>
      <c r="PGZ22" s="1024"/>
      <c r="PHA22" s="1024"/>
      <c r="PHB22" s="1024"/>
      <c r="PHC22" s="1024"/>
      <c r="PHD22" s="1024"/>
      <c r="PHE22" s="1024"/>
      <c r="PHF22" s="1024"/>
      <c r="PHG22" s="1024"/>
      <c r="PHH22" s="1024"/>
      <c r="PHI22" s="1024"/>
      <c r="PHJ22" s="1024"/>
      <c r="PHK22" s="1024"/>
      <c r="PHL22" s="1024"/>
      <c r="PHM22" s="1024"/>
      <c r="PHN22" s="1024"/>
      <c r="PHO22" s="1024"/>
      <c r="PHP22" s="1024"/>
      <c r="PHQ22" s="1024"/>
      <c r="PHR22" s="1024"/>
      <c r="PHS22" s="1024"/>
      <c r="PHT22" s="1024"/>
      <c r="PHU22" s="1024"/>
      <c r="PHV22" s="1024"/>
      <c r="PHW22" s="1024"/>
      <c r="PHX22" s="1024"/>
      <c r="PHY22" s="1024"/>
      <c r="PHZ22" s="1024"/>
      <c r="PIA22" s="1024"/>
      <c r="PIB22" s="1024"/>
      <c r="PIC22" s="1024"/>
      <c r="PID22" s="1024"/>
      <c r="PIE22" s="1024"/>
      <c r="PIF22" s="1024"/>
      <c r="PIG22" s="1024"/>
      <c r="PIH22" s="1024"/>
      <c r="PII22" s="1024"/>
      <c r="PIJ22" s="1024"/>
      <c r="PIK22" s="1024"/>
      <c r="PIL22" s="1024"/>
      <c r="PIM22" s="1024"/>
      <c r="PIN22" s="1024"/>
      <c r="PIO22" s="1024"/>
      <c r="PIP22" s="1024"/>
      <c r="PIQ22" s="1024"/>
      <c r="PIR22" s="1024"/>
      <c r="PIS22" s="1024"/>
      <c r="PIT22" s="1024"/>
      <c r="PIU22" s="1024"/>
      <c r="PIV22" s="1024"/>
      <c r="PIW22" s="1024"/>
      <c r="PIX22" s="1024"/>
      <c r="PIY22" s="1024"/>
      <c r="PIZ22" s="1024"/>
      <c r="PJA22" s="1024"/>
      <c r="PJB22" s="1024"/>
      <c r="PJC22" s="1024"/>
      <c r="PJD22" s="1024"/>
      <c r="PJE22" s="1024"/>
      <c r="PJF22" s="1024"/>
      <c r="PJG22" s="1024"/>
      <c r="PJH22" s="1024"/>
      <c r="PJI22" s="1024"/>
      <c r="PJJ22" s="1024"/>
      <c r="PJK22" s="1024"/>
      <c r="PJL22" s="1024"/>
      <c r="PJM22" s="1024"/>
      <c r="PJN22" s="1024"/>
      <c r="PJO22" s="1024"/>
      <c r="PJP22" s="1024"/>
      <c r="PJQ22" s="1024"/>
      <c r="PJR22" s="1024"/>
      <c r="PJS22" s="1024"/>
      <c r="PJT22" s="1024"/>
      <c r="PJU22" s="1024"/>
      <c r="PJV22" s="1024"/>
      <c r="PJW22" s="1024"/>
      <c r="PJX22" s="1024"/>
      <c r="PJY22" s="1024"/>
      <c r="PJZ22" s="1024"/>
      <c r="PKA22" s="1024"/>
      <c r="PKB22" s="1024"/>
      <c r="PKC22" s="1024"/>
      <c r="PKD22" s="1024"/>
      <c r="PKE22" s="1024"/>
      <c r="PKF22" s="1024"/>
      <c r="PKG22" s="1024"/>
      <c r="PKH22" s="1024"/>
      <c r="PKI22" s="1024"/>
      <c r="PKJ22" s="1024"/>
      <c r="PKK22" s="1024"/>
      <c r="PKL22" s="1024"/>
      <c r="PKM22" s="1024"/>
      <c r="PKN22" s="1024"/>
      <c r="PKO22" s="1024"/>
      <c r="PKP22" s="1024"/>
      <c r="PKQ22" s="1024"/>
      <c r="PKR22" s="1024"/>
      <c r="PKS22" s="1024"/>
      <c r="PKT22" s="1024"/>
      <c r="PKU22" s="1024"/>
      <c r="PKV22" s="1024"/>
      <c r="PKW22" s="1024"/>
      <c r="PKX22" s="1024"/>
      <c r="PKY22" s="1024"/>
      <c r="PKZ22" s="1024"/>
      <c r="PLA22" s="1024"/>
      <c r="PLB22" s="1024"/>
      <c r="PLC22" s="1024"/>
      <c r="PLD22" s="1024"/>
      <c r="PLE22" s="1024"/>
      <c r="PLF22" s="1024"/>
      <c r="PLG22" s="1024"/>
      <c r="PLH22" s="1024"/>
      <c r="PLI22" s="1024"/>
      <c r="PLJ22" s="1024"/>
      <c r="PLK22" s="1024"/>
      <c r="PLL22" s="1024"/>
      <c r="PLM22" s="1024"/>
      <c r="PLN22" s="1024"/>
      <c r="PLO22" s="1024"/>
      <c r="PLP22" s="1024"/>
      <c r="PLQ22" s="1024"/>
      <c r="PLR22" s="1024"/>
      <c r="PLS22" s="1024"/>
      <c r="PLT22" s="1024"/>
      <c r="PLU22" s="1024"/>
      <c r="PLV22" s="1024"/>
      <c r="PLW22" s="1024"/>
      <c r="PLX22" s="1024"/>
      <c r="PLY22" s="1024"/>
      <c r="PLZ22" s="1024"/>
      <c r="PMA22" s="1024"/>
      <c r="PMB22" s="1024"/>
      <c r="PMC22" s="1024"/>
      <c r="PMD22" s="1024"/>
      <c r="PME22" s="1024"/>
      <c r="PMF22" s="1024"/>
      <c r="PMG22" s="1024"/>
      <c r="PMH22" s="1024"/>
      <c r="PMI22" s="1024"/>
      <c r="PMJ22" s="1024"/>
      <c r="PMK22" s="1024"/>
      <c r="PML22" s="1024"/>
      <c r="PMM22" s="1024"/>
      <c r="PMN22" s="1024"/>
      <c r="PMO22" s="1024"/>
      <c r="PMP22" s="1024"/>
      <c r="PMQ22" s="1024"/>
      <c r="PMR22" s="1024"/>
      <c r="PMS22" s="1024"/>
      <c r="PMT22" s="1024"/>
      <c r="PMU22" s="1024"/>
      <c r="PMV22" s="1024"/>
      <c r="PMW22" s="1024"/>
      <c r="PMX22" s="1024"/>
      <c r="PMY22" s="1024"/>
      <c r="PMZ22" s="1024"/>
      <c r="PNA22" s="1024"/>
      <c r="PNB22" s="1024"/>
      <c r="PNC22" s="1024"/>
      <c r="PND22" s="1024"/>
      <c r="PNE22" s="1024"/>
      <c r="PNF22" s="1024"/>
      <c r="PNG22" s="1024"/>
      <c r="PNH22" s="1024"/>
      <c r="PNI22" s="1024"/>
      <c r="PNJ22" s="1024"/>
      <c r="PNK22" s="1024"/>
      <c r="PNL22" s="1024"/>
      <c r="PNM22" s="1024"/>
      <c r="PNN22" s="1024"/>
      <c r="PNO22" s="1024"/>
      <c r="PNP22" s="1024"/>
      <c r="PNQ22" s="1024"/>
      <c r="PNR22" s="1024"/>
      <c r="PNS22" s="1024"/>
      <c r="PNT22" s="1024"/>
      <c r="PNU22" s="1024"/>
      <c r="PNV22" s="1024"/>
      <c r="PNW22" s="1024"/>
      <c r="PNX22" s="1024"/>
      <c r="PNY22" s="1024"/>
      <c r="PNZ22" s="1024"/>
      <c r="POA22" s="1024"/>
      <c r="POB22" s="1024"/>
      <c r="POC22" s="1024"/>
      <c r="POD22" s="1024"/>
      <c r="POE22" s="1024"/>
      <c r="POF22" s="1024"/>
      <c r="POG22" s="1024"/>
      <c r="POH22" s="1024"/>
      <c r="POI22" s="1024"/>
      <c r="POJ22" s="1024"/>
      <c r="POK22" s="1024"/>
      <c r="POL22" s="1024"/>
      <c r="POM22" s="1024"/>
      <c r="PON22" s="1024"/>
      <c r="POO22" s="1024"/>
      <c r="POP22" s="1024"/>
      <c r="POQ22" s="1024"/>
      <c r="POR22" s="1024"/>
      <c r="POS22" s="1024"/>
      <c r="POT22" s="1024"/>
      <c r="POU22" s="1024"/>
      <c r="POV22" s="1024"/>
      <c r="POW22" s="1024"/>
      <c r="POX22" s="1024"/>
      <c r="POY22" s="1024"/>
      <c r="POZ22" s="1024"/>
      <c r="PPA22" s="1024"/>
      <c r="PPB22" s="1024"/>
      <c r="PPC22" s="1024"/>
      <c r="PPD22" s="1024"/>
      <c r="PPE22" s="1024"/>
      <c r="PPF22" s="1024"/>
      <c r="PPG22" s="1024"/>
      <c r="PPH22" s="1024"/>
      <c r="PPI22" s="1024"/>
      <c r="PPJ22" s="1024"/>
      <c r="PPK22" s="1024"/>
      <c r="PPL22" s="1024"/>
      <c r="PPM22" s="1024"/>
      <c r="PPN22" s="1024"/>
      <c r="PPO22" s="1024"/>
      <c r="PPP22" s="1024"/>
      <c r="PPQ22" s="1024"/>
      <c r="PPR22" s="1024"/>
      <c r="PPS22" s="1024"/>
      <c r="PPT22" s="1024"/>
      <c r="PPU22" s="1024"/>
      <c r="PPV22" s="1024"/>
      <c r="PPW22" s="1024"/>
      <c r="PPX22" s="1024"/>
      <c r="PPY22" s="1024"/>
      <c r="PPZ22" s="1024"/>
      <c r="PQA22" s="1024"/>
      <c r="PQB22" s="1024"/>
      <c r="PQC22" s="1024"/>
      <c r="PQD22" s="1024"/>
      <c r="PQE22" s="1024"/>
      <c r="PQF22" s="1024"/>
      <c r="PQG22" s="1024"/>
      <c r="PQH22" s="1024"/>
      <c r="PQI22" s="1024"/>
      <c r="PQJ22" s="1024"/>
      <c r="PQK22" s="1024"/>
      <c r="PQL22" s="1024"/>
      <c r="PQM22" s="1024"/>
      <c r="PQN22" s="1024"/>
      <c r="PQO22" s="1024"/>
      <c r="PQP22" s="1024"/>
      <c r="PQQ22" s="1024"/>
      <c r="PQR22" s="1024"/>
      <c r="PQS22" s="1024"/>
      <c r="PQT22" s="1024"/>
      <c r="PQU22" s="1024"/>
      <c r="PQV22" s="1024"/>
      <c r="PQW22" s="1024"/>
      <c r="PQX22" s="1024"/>
      <c r="PQY22" s="1024"/>
      <c r="PQZ22" s="1024"/>
      <c r="PRA22" s="1024"/>
      <c r="PRB22" s="1024"/>
      <c r="PRC22" s="1024"/>
      <c r="PRD22" s="1024"/>
      <c r="PRE22" s="1024"/>
      <c r="PRF22" s="1024"/>
      <c r="PRG22" s="1024"/>
      <c r="PRH22" s="1024"/>
      <c r="PRI22" s="1024"/>
      <c r="PRJ22" s="1024"/>
      <c r="PRK22" s="1024"/>
      <c r="PRL22" s="1024"/>
      <c r="PRM22" s="1024"/>
      <c r="PRN22" s="1024"/>
      <c r="PRO22" s="1024"/>
      <c r="PRP22" s="1024"/>
      <c r="PRQ22" s="1024"/>
      <c r="PRR22" s="1024"/>
      <c r="PRS22" s="1024"/>
      <c r="PRT22" s="1024"/>
      <c r="PRU22" s="1024"/>
      <c r="PRV22" s="1024"/>
      <c r="PRW22" s="1024"/>
      <c r="PRX22" s="1024"/>
      <c r="PRY22" s="1024"/>
      <c r="PRZ22" s="1024"/>
      <c r="PSA22" s="1024"/>
      <c r="PSB22" s="1024"/>
      <c r="PSC22" s="1024"/>
      <c r="PSD22" s="1024"/>
      <c r="PSE22" s="1024"/>
      <c r="PSF22" s="1024"/>
      <c r="PSG22" s="1024"/>
      <c r="PSH22" s="1024"/>
      <c r="PSI22" s="1024"/>
      <c r="PSJ22" s="1024"/>
      <c r="PSK22" s="1024"/>
      <c r="PSL22" s="1024"/>
      <c r="PSM22" s="1024"/>
      <c r="PSN22" s="1024"/>
      <c r="PSO22" s="1024"/>
      <c r="PSP22" s="1024"/>
      <c r="PSQ22" s="1024"/>
      <c r="PSR22" s="1024"/>
      <c r="PSS22" s="1024"/>
      <c r="PST22" s="1024"/>
      <c r="PSU22" s="1024"/>
      <c r="PSV22" s="1024"/>
      <c r="PSW22" s="1024"/>
      <c r="PSX22" s="1024"/>
      <c r="PSY22" s="1024"/>
      <c r="PSZ22" s="1024"/>
      <c r="PTA22" s="1024"/>
      <c r="PTB22" s="1024"/>
      <c r="PTC22" s="1024"/>
      <c r="PTD22" s="1024"/>
      <c r="PTE22" s="1024"/>
      <c r="PTF22" s="1024"/>
      <c r="PTG22" s="1024"/>
      <c r="PTH22" s="1024"/>
      <c r="PTI22" s="1024"/>
      <c r="PTJ22" s="1024"/>
      <c r="PTK22" s="1024"/>
      <c r="PTL22" s="1024"/>
      <c r="PTM22" s="1024"/>
      <c r="PTN22" s="1024"/>
      <c r="PTO22" s="1024"/>
      <c r="PTP22" s="1024"/>
      <c r="PTQ22" s="1024"/>
      <c r="PTR22" s="1024"/>
      <c r="PTS22" s="1024"/>
      <c r="PTT22" s="1024"/>
      <c r="PTU22" s="1024"/>
      <c r="PTV22" s="1024"/>
      <c r="PTW22" s="1024"/>
      <c r="PTX22" s="1024"/>
      <c r="PTY22" s="1024"/>
      <c r="PTZ22" s="1024"/>
      <c r="PUA22" s="1024"/>
      <c r="PUB22" s="1024"/>
      <c r="PUC22" s="1024"/>
      <c r="PUD22" s="1024"/>
      <c r="PUE22" s="1024"/>
      <c r="PUF22" s="1024"/>
      <c r="PUG22" s="1024"/>
      <c r="PUH22" s="1024"/>
      <c r="PUI22" s="1024"/>
      <c r="PUJ22" s="1024"/>
      <c r="PUK22" s="1024"/>
      <c r="PUL22" s="1024"/>
      <c r="PUM22" s="1024"/>
      <c r="PUN22" s="1024"/>
      <c r="PUO22" s="1024"/>
      <c r="PUP22" s="1024"/>
      <c r="PUQ22" s="1024"/>
      <c r="PUR22" s="1024"/>
      <c r="PUS22" s="1024"/>
      <c r="PUT22" s="1024"/>
      <c r="PUU22" s="1024"/>
      <c r="PUV22" s="1024"/>
      <c r="PUW22" s="1024"/>
      <c r="PUX22" s="1024"/>
      <c r="PUY22" s="1024"/>
      <c r="PUZ22" s="1024"/>
      <c r="PVA22" s="1024"/>
      <c r="PVB22" s="1024"/>
      <c r="PVC22" s="1024"/>
      <c r="PVD22" s="1024"/>
      <c r="PVE22" s="1024"/>
      <c r="PVF22" s="1024"/>
      <c r="PVG22" s="1024"/>
      <c r="PVH22" s="1024"/>
      <c r="PVI22" s="1024"/>
      <c r="PVJ22" s="1024"/>
      <c r="PVK22" s="1024"/>
      <c r="PVL22" s="1024"/>
      <c r="PVM22" s="1024"/>
      <c r="PVN22" s="1024"/>
      <c r="PVO22" s="1024"/>
      <c r="PVP22" s="1024"/>
      <c r="PVQ22" s="1024"/>
      <c r="PVR22" s="1024"/>
      <c r="PVS22" s="1024"/>
      <c r="PVT22" s="1024"/>
      <c r="PVU22" s="1024"/>
      <c r="PVV22" s="1024"/>
      <c r="PVW22" s="1024"/>
      <c r="PVX22" s="1024"/>
      <c r="PVY22" s="1024"/>
      <c r="PVZ22" s="1024"/>
      <c r="PWA22" s="1024"/>
      <c r="PWB22" s="1024"/>
      <c r="PWC22" s="1024"/>
      <c r="PWD22" s="1024"/>
      <c r="PWE22" s="1024"/>
      <c r="PWF22" s="1024"/>
      <c r="PWG22" s="1024"/>
      <c r="PWH22" s="1024"/>
      <c r="PWI22" s="1024"/>
      <c r="PWJ22" s="1024"/>
      <c r="PWK22" s="1024"/>
      <c r="PWL22" s="1024"/>
      <c r="PWM22" s="1024"/>
      <c r="PWN22" s="1024"/>
      <c r="PWO22" s="1024"/>
      <c r="PWP22" s="1024"/>
      <c r="PWQ22" s="1024"/>
      <c r="PWR22" s="1024"/>
      <c r="PWS22" s="1024"/>
      <c r="PWT22" s="1024"/>
      <c r="PWU22" s="1024"/>
      <c r="PWV22" s="1024"/>
      <c r="PWW22" s="1024"/>
      <c r="PWX22" s="1024"/>
      <c r="PWY22" s="1024"/>
      <c r="PWZ22" s="1024"/>
      <c r="PXA22" s="1024"/>
      <c r="PXB22" s="1024"/>
      <c r="PXC22" s="1024"/>
      <c r="PXD22" s="1024"/>
      <c r="PXE22" s="1024"/>
      <c r="PXF22" s="1024"/>
      <c r="PXG22" s="1024"/>
      <c r="PXH22" s="1024"/>
      <c r="PXI22" s="1024"/>
      <c r="PXJ22" s="1024"/>
      <c r="PXK22" s="1024"/>
      <c r="PXL22" s="1024"/>
      <c r="PXM22" s="1024"/>
      <c r="PXN22" s="1024"/>
      <c r="PXO22" s="1024"/>
      <c r="PXP22" s="1024"/>
      <c r="PXQ22" s="1024"/>
      <c r="PXR22" s="1024"/>
      <c r="PXS22" s="1024"/>
      <c r="PXT22" s="1024"/>
      <c r="PXU22" s="1024"/>
      <c r="PXV22" s="1024"/>
      <c r="PXW22" s="1024"/>
      <c r="PXX22" s="1024"/>
      <c r="PXY22" s="1024"/>
      <c r="PXZ22" s="1024"/>
      <c r="PYA22" s="1024"/>
      <c r="PYB22" s="1024"/>
      <c r="PYC22" s="1024"/>
      <c r="PYD22" s="1024"/>
      <c r="PYE22" s="1024"/>
      <c r="PYF22" s="1024"/>
      <c r="PYG22" s="1024"/>
      <c r="PYH22" s="1024"/>
      <c r="PYI22" s="1024"/>
      <c r="PYJ22" s="1024"/>
      <c r="PYK22" s="1024"/>
      <c r="PYL22" s="1024"/>
      <c r="PYM22" s="1024"/>
      <c r="PYN22" s="1024"/>
      <c r="PYO22" s="1024"/>
      <c r="PYP22" s="1024"/>
      <c r="PYQ22" s="1024"/>
      <c r="PYR22" s="1024"/>
      <c r="PYS22" s="1024"/>
      <c r="PYT22" s="1024"/>
      <c r="PYU22" s="1024"/>
      <c r="PYV22" s="1024"/>
      <c r="PYW22" s="1024"/>
      <c r="PYX22" s="1024"/>
      <c r="PYY22" s="1024"/>
      <c r="PYZ22" s="1024"/>
      <c r="PZA22" s="1024"/>
      <c r="PZB22" s="1024"/>
      <c r="PZC22" s="1024"/>
      <c r="PZD22" s="1024"/>
      <c r="PZE22" s="1024"/>
      <c r="PZF22" s="1024"/>
      <c r="PZG22" s="1024"/>
      <c r="PZH22" s="1024"/>
      <c r="PZI22" s="1024"/>
      <c r="PZJ22" s="1024"/>
      <c r="PZK22" s="1024"/>
      <c r="PZL22" s="1024"/>
      <c r="PZM22" s="1024"/>
      <c r="PZN22" s="1024"/>
      <c r="PZO22" s="1024"/>
      <c r="PZP22" s="1024"/>
      <c r="PZQ22" s="1024"/>
      <c r="PZR22" s="1024"/>
      <c r="PZS22" s="1024"/>
      <c r="PZT22" s="1024"/>
      <c r="PZU22" s="1024"/>
      <c r="PZV22" s="1024"/>
      <c r="PZW22" s="1024"/>
      <c r="PZX22" s="1024"/>
      <c r="PZY22" s="1024"/>
      <c r="PZZ22" s="1024"/>
      <c r="QAA22" s="1024"/>
      <c r="QAB22" s="1024"/>
      <c r="QAC22" s="1024"/>
      <c r="QAD22" s="1024"/>
      <c r="QAE22" s="1024"/>
      <c r="QAF22" s="1024"/>
      <c r="QAG22" s="1024"/>
      <c r="QAH22" s="1024"/>
      <c r="QAI22" s="1024"/>
      <c r="QAJ22" s="1024"/>
      <c r="QAK22" s="1024"/>
      <c r="QAL22" s="1024"/>
      <c r="QAM22" s="1024"/>
      <c r="QAN22" s="1024"/>
      <c r="QAO22" s="1024"/>
      <c r="QAP22" s="1024"/>
      <c r="QAQ22" s="1024"/>
      <c r="QAR22" s="1024"/>
      <c r="QAS22" s="1024"/>
      <c r="QAT22" s="1024"/>
      <c r="QAU22" s="1024"/>
      <c r="QAV22" s="1024"/>
      <c r="QAW22" s="1024"/>
      <c r="QAX22" s="1024"/>
      <c r="QAY22" s="1024"/>
      <c r="QAZ22" s="1024"/>
      <c r="QBA22" s="1024"/>
      <c r="QBB22" s="1024"/>
      <c r="QBC22" s="1024"/>
      <c r="QBD22" s="1024"/>
      <c r="QBE22" s="1024"/>
      <c r="QBF22" s="1024"/>
      <c r="QBG22" s="1024"/>
      <c r="QBH22" s="1024"/>
      <c r="QBI22" s="1024"/>
      <c r="QBJ22" s="1024"/>
      <c r="QBK22" s="1024"/>
      <c r="QBL22" s="1024"/>
      <c r="QBM22" s="1024"/>
      <c r="QBN22" s="1024"/>
      <c r="QBO22" s="1024"/>
      <c r="QBP22" s="1024"/>
      <c r="QBQ22" s="1024"/>
      <c r="QBR22" s="1024"/>
      <c r="QBS22" s="1024"/>
      <c r="QBT22" s="1024"/>
      <c r="QBU22" s="1024"/>
      <c r="QBV22" s="1024"/>
      <c r="QBW22" s="1024"/>
      <c r="QBX22" s="1024"/>
      <c r="QBY22" s="1024"/>
      <c r="QBZ22" s="1024"/>
      <c r="QCA22" s="1024"/>
      <c r="QCB22" s="1024"/>
      <c r="QCC22" s="1024"/>
      <c r="QCD22" s="1024"/>
      <c r="QCE22" s="1024"/>
      <c r="QCF22" s="1024"/>
      <c r="QCG22" s="1024"/>
      <c r="QCH22" s="1024"/>
      <c r="QCI22" s="1024"/>
      <c r="QCJ22" s="1024"/>
      <c r="QCK22" s="1024"/>
      <c r="QCL22" s="1024"/>
      <c r="QCM22" s="1024"/>
      <c r="QCN22" s="1024"/>
      <c r="QCO22" s="1024"/>
      <c r="QCP22" s="1024"/>
      <c r="QCQ22" s="1024"/>
      <c r="QCR22" s="1024"/>
      <c r="QCS22" s="1024"/>
      <c r="QCT22" s="1024"/>
      <c r="QCU22" s="1024"/>
      <c r="QCV22" s="1024"/>
      <c r="QCW22" s="1024"/>
      <c r="QCX22" s="1024"/>
      <c r="QCY22" s="1024"/>
      <c r="QCZ22" s="1024"/>
      <c r="QDA22" s="1024"/>
      <c r="QDB22" s="1024"/>
      <c r="QDC22" s="1024"/>
      <c r="QDD22" s="1024"/>
      <c r="QDE22" s="1024"/>
      <c r="QDF22" s="1024"/>
      <c r="QDG22" s="1024"/>
      <c r="QDH22" s="1024"/>
      <c r="QDI22" s="1024"/>
      <c r="QDJ22" s="1024"/>
      <c r="QDK22" s="1024"/>
      <c r="QDL22" s="1024"/>
      <c r="QDM22" s="1024"/>
      <c r="QDN22" s="1024"/>
      <c r="QDO22" s="1024"/>
      <c r="QDP22" s="1024"/>
      <c r="QDQ22" s="1024"/>
      <c r="QDR22" s="1024"/>
      <c r="QDS22" s="1024"/>
      <c r="QDT22" s="1024"/>
      <c r="QDU22" s="1024"/>
      <c r="QDV22" s="1024"/>
      <c r="QDW22" s="1024"/>
      <c r="QDX22" s="1024"/>
      <c r="QDY22" s="1024"/>
      <c r="QDZ22" s="1024"/>
      <c r="QEA22" s="1024"/>
      <c r="QEB22" s="1024"/>
      <c r="QEC22" s="1024"/>
      <c r="QED22" s="1024"/>
      <c r="QEE22" s="1024"/>
      <c r="QEF22" s="1024"/>
      <c r="QEG22" s="1024"/>
      <c r="QEH22" s="1024"/>
      <c r="QEI22" s="1024"/>
      <c r="QEJ22" s="1024"/>
      <c r="QEK22" s="1024"/>
      <c r="QEL22" s="1024"/>
      <c r="QEM22" s="1024"/>
      <c r="QEN22" s="1024"/>
      <c r="QEO22" s="1024"/>
      <c r="QEP22" s="1024"/>
      <c r="QEQ22" s="1024"/>
      <c r="QER22" s="1024"/>
      <c r="QES22" s="1024"/>
      <c r="QET22" s="1024"/>
      <c r="QEU22" s="1024"/>
      <c r="QEV22" s="1024"/>
      <c r="QEW22" s="1024"/>
      <c r="QEX22" s="1024"/>
      <c r="QEY22" s="1024"/>
      <c r="QEZ22" s="1024"/>
      <c r="QFA22" s="1024"/>
      <c r="QFB22" s="1024"/>
      <c r="QFC22" s="1024"/>
      <c r="QFD22" s="1024"/>
      <c r="QFE22" s="1024"/>
      <c r="QFF22" s="1024"/>
      <c r="QFG22" s="1024"/>
      <c r="QFH22" s="1024"/>
      <c r="QFI22" s="1024"/>
      <c r="QFJ22" s="1024"/>
      <c r="QFK22" s="1024"/>
      <c r="QFL22" s="1024"/>
      <c r="QFM22" s="1024"/>
      <c r="QFN22" s="1024"/>
      <c r="QFO22" s="1024"/>
      <c r="QFP22" s="1024"/>
      <c r="QFQ22" s="1024"/>
      <c r="QFR22" s="1024"/>
      <c r="QFS22" s="1024"/>
      <c r="QFT22" s="1024"/>
      <c r="QFU22" s="1024"/>
      <c r="QFV22" s="1024"/>
      <c r="QFW22" s="1024"/>
      <c r="QFX22" s="1024"/>
      <c r="QFY22" s="1024"/>
      <c r="QFZ22" s="1024"/>
      <c r="QGA22" s="1024"/>
      <c r="QGB22" s="1024"/>
      <c r="QGC22" s="1024"/>
      <c r="QGD22" s="1024"/>
      <c r="QGE22" s="1024"/>
      <c r="QGF22" s="1024"/>
      <c r="QGG22" s="1024"/>
      <c r="QGH22" s="1024"/>
      <c r="QGI22" s="1024"/>
      <c r="QGJ22" s="1024"/>
      <c r="QGK22" s="1024"/>
      <c r="QGL22" s="1024"/>
      <c r="QGM22" s="1024"/>
      <c r="QGN22" s="1024"/>
      <c r="QGO22" s="1024"/>
      <c r="QGP22" s="1024"/>
      <c r="QGQ22" s="1024"/>
      <c r="QGR22" s="1024"/>
      <c r="QGS22" s="1024"/>
      <c r="QGT22" s="1024"/>
      <c r="QGU22" s="1024"/>
      <c r="QGV22" s="1024"/>
      <c r="QGW22" s="1024"/>
      <c r="QGX22" s="1024"/>
      <c r="QGY22" s="1024"/>
      <c r="QGZ22" s="1024"/>
      <c r="QHA22" s="1024"/>
      <c r="QHB22" s="1024"/>
      <c r="QHC22" s="1024"/>
      <c r="QHD22" s="1024"/>
      <c r="QHE22" s="1024"/>
      <c r="QHF22" s="1024"/>
      <c r="QHG22" s="1024"/>
      <c r="QHH22" s="1024"/>
      <c r="QHI22" s="1024"/>
      <c r="QHJ22" s="1024"/>
      <c r="QHK22" s="1024"/>
      <c r="QHL22" s="1024"/>
      <c r="QHM22" s="1024"/>
      <c r="QHN22" s="1024"/>
      <c r="QHO22" s="1024"/>
      <c r="QHP22" s="1024"/>
      <c r="QHQ22" s="1024"/>
      <c r="QHR22" s="1024"/>
      <c r="QHS22" s="1024"/>
      <c r="QHT22" s="1024"/>
      <c r="QHU22" s="1024"/>
      <c r="QHV22" s="1024"/>
      <c r="QHW22" s="1024"/>
      <c r="QHX22" s="1024"/>
      <c r="QHY22" s="1024"/>
      <c r="QHZ22" s="1024"/>
      <c r="QIA22" s="1024"/>
      <c r="QIB22" s="1024"/>
      <c r="QIC22" s="1024"/>
      <c r="QID22" s="1024"/>
      <c r="QIE22" s="1024"/>
      <c r="QIF22" s="1024"/>
      <c r="QIG22" s="1024"/>
      <c r="QIH22" s="1024"/>
      <c r="QII22" s="1024"/>
      <c r="QIJ22" s="1024"/>
      <c r="QIK22" s="1024"/>
      <c r="QIL22" s="1024"/>
      <c r="QIM22" s="1024"/>
      <c r="QIN22" s="1024"/>
      <c r="QIO22" s="1024"/>
      <c r="QIP22" s="1024"/>
      <c r="QIQ22" s="1024"/>
      <c r="QIR22" s="1024"/>
      <c r="QIS22" s="1024"/>
      <c r="QIT22" s="1024"/>
      <c r="QIU22" s="1024"/>
      <c r="QIV22" s="1024"/>
      <c r="QIW22" s="1024"/>
      <c r="QIX22" s="1024"/>
      <c r="QIY22" s="1024"/>
      <c r="QIZ22" s="1024"/>
      <c r="QJA22" s="1024"/>
      <c r="QJB22" s="1024"/>
      <c r="QJC22" s="1024"/>
      <c r="QJD22" s="1024"/>
      <c r="QJE22" s="1024"/>
      <c r="QJF22" s="1024"/>
      <c r="QJG22" s="1024"/>
      <c r="QJH22" s="1024"/>
      <c r="QJI22" s="1024"/>
      <c r="QJJ22" s="1024"/>
      <c r="QJK22" s="1024"/>
      <c r="QJL22" s="1024"/>
      <c r="QJM22" s="1024"/>
      <c r="QJN22" s="1024"/>
      <c r="QJO22" s="1024"/>
      <c r="QJP22" s="1024"/>
      <c r="QJQ22" s="1024"/>
      <c r="QJR22" s="1024"/>
      <c r="QJS22" s="1024"/>
      <c r="QJT22" s="1024"/>
      <c r="QJU22" s="1024"/>
      <c r="QJV22" s="1024"/>
      <c r="QJW22" s="1024"/>
      <c r="QJX22" s="1024"/>
      <c r="QJY22" s="1024"/>
      <c r="QJZ22" s="1024"/>
      <c r="QKA22" s="1024"/>
      <c r="QKB22" s="1024"/>
      <c r="QKC22" s="1024"/>
      <c r="QKD22" s="1024"/>
      <c r="QKE22" s="1024"/>
      <c r="QKF22" s="1024"/>
      <c r="QKG22" s="1024"/>
      <c r="QKH22" s="1024"/>
      <c r="QKI22" s="1024"/>
      <c r="QKJ22" s="1024"/>
      <c r="QKK22" s="1024"/>
      <c r="QKL22" s="1024"/>
      <c r="QKM22" s="1024"/>
      <c r="QKN22" s="1024"/>
      <c r="QKO22" s="1024"/>
      <c r="QKP22" s="1024"/>
      <c r="QKQ22" s="1024"/>
      <c r="QKR22" s="1024"/>
      <c r="QKS22" s="1024"/>
      <c r="QKT22" s="1024"/>
      <c r="QKU22" s="1024"/>
      <c r="QKV22" s="1024"/>
      <c r="QKW22" s="1024"/>
      <c r="QKX22" s="1024"/>
      <c r="QKY22" s="1024"/>
      <c r="QKZ22" s="1024"/>
      <c r="QLA22" s="1024"/>
      <c r="QLB22" s="1024"/>
      <c r="QLC22" s="1024"/>
      <c r="QLD22" s="1024"/>
      <c r="QLE22" s="1024"/>
      <c r="QLF22" s="1024"/>
      <c r="QLG22" s="1024"/>
      <c r="QLH22" s="1024"/>
      <c r="QLI22" s="1024"/>
      <c r="QLJ22" s="1024"/>
      <c r="QLK22" s="1024"/>
      <c r="QLL22" s="1024"/>
      <c r="QLM22" s="1024"/>
      <c r="QLN22" s="1024"/>
      <c r="QLO22" s="1024"/>
      <c r="QLP22" s="1024"/>
      <c r="QLQ22" s="1024"/>
      <c r="QLR22" s="1024"/>
      <c r="QLS22" s="1024"/>
      <c r="QLT22" s="1024"/>
      <c r="QLU22" s="1024"/>
      <c r="QLV22" s="1024"/>
      <c r="QLW22" s="1024"/>
      <c r="QLX22" s="1024"/>
      <c r="QLY22" s="1024"/>
      <c r="QLZ22" s="1024"/>
      <c r="QMA22" s="1024"/>
      <c r="QMB22" s="1024"/>
      <c r="QMC22" s="1024"/>
      <c r="QMD22" s="1024"/>
      <c r="QME22" s="1024"/>
      <c r="QMF22" s="1024"/>
      <c r="QMG22" s="1024"/>
      <c r="QMH22" s="1024"/>
      <c r="QMI22" s="1024"/>
      <c r="QMJ22" s="1024"/>
      <c r="QMK22" s="1024"/>
      <c r="QML22" s="1024"/>
      <c r="QMM22" s="1024"/>
      <c r="QMN22" s="1024"/>
      <c r="QMO22" s="1024"/>
      <c r="QMP22" s="1024"/>
      <c r="QMQ22" s="1024"/>
      <c r="QMR22" s="1024"/>
      <c r="QMS22" s="1024"/>
      <c r="QMT22" s="1024"/>
      <c r="QMU22" s="1024"/>
      <c r="QMV22" s="1024"/>
      <c r="QMW22" s="1024"/>
      <c r="QMX22" s="1024"/>
      <c r="QMY22" s="1024"/>
      <c r="QMZ22" s="1024"/>
      <c r="QNA22" s="1024"/>
      <c r="QNB22" s="1024"/>
      <c r="QNC22" s="1024"/>
      <c r="QND22" s="1024"/>
      <c r="QNE22" s="1024"/>
      <c r="QNF22" s="1024"/>
      <c r="QNG22" s="1024"/>
      <c r="QNH22" s="1024"/>
      <c r="QNI22" s="1024"/>
      <c r="QNJ22" s="1024"/>
      <c r="QNK22" s="1024"/>
      <c r="QNL22" s="1024"/>
      <c r="QNM22" s="1024"/>
      <c r="QNN22" s="1024"/>
      <c r="QNO22" s="1024"/>
      <c r="QNP22" s="1024"/>
      <c r="QNQ22" s="1024"/>
      <c r="QNR22" s="1024"/>
      <c r="QNS22" s="1024"/>
      <c r="QNT22" s="1024"/>
      <c r="QNU22" s="1024"/>
      <c r="QNV22" s="1024"/>
      <c r="QNW22" s="1024"/>
      <c r="QNX22" s="1024"/>
      <c r="QNY22" s="1024"/>
      <c r="QNZ22" s="1024"/>
      <c r="QOA22" s="1024"/>
      <c r="QOB22" s="1024"/>
      <c r="QOC22" s="1024"/>
      <c r="QOD22" s="1024"/>
      <c r="QOE22" s="1024"/>
      <c r="QOF22" s="1024"/>
      <c r="QOG22" s="1024"/>
      <c r="QOH22" s="1024"/>
      <c r="QOI22" s="1024"/>
      <c r="QOJ22" s="1024"/>
      <c r="QOK22" s="1024"/>
      <c r="QOL22" s="1024"/>
      <c r="QOM22" s="1024"/>
      <c r="QON22" s="1024"/>
      <c r="QOO22" s="1024"/>
      <c r="QOP22" s="1024"/>
      <c r="QOQ22" s="1024"/>
      <c r="QOR22" s="1024"/>
      <c r="QOS22" s="1024"/>
      <c r="QOT22" s="1024"/>
      <c r="QOU22" s="1024"/>
      <c r="QOV22" s="1024"/>
      <c r="QOW22" s="1024"/>
      <c r="QOX22" s="1024"/>
      <c r="QOY22" s="1024"/>
      <c r="QOZ22" s="1024"/>
      <c r="QPA22" s="1024"/>
      <c r="QPB22" s="1024"/>
      <c r="QPC22" s="1024"/>
      <c r="QPD22" s="1024"/>
      <c r="QPE22" s="1024"/>
      <c r="QPF22" s="1024"/>
      <c r="QPG22" s="1024"/>
      <c r="QPH22" s="1024"/>
      <c r="QPI22" s="1024"/>
      <c r="QPJ22" s="1024"/>
      <c r="QPK22" s="1024"/>
      <c r="QPL22" s="1024"/>
      <c r="QPM22" s="1024"/>
      <c r="QPN22" s="1024"/>
      <c r="QPO22" s="1024"/>
      <c r="QPP22" s="1024"/>
      <c r="QPQ22" s="1024"/>
      <c r="QPR22" s="1024"/>
      <c r="QPS22" s="1024"/>
      <c r="QPT22" s="1024"/>
      <c r="QPU22" s="1024"/>
      <c r="QPV22" s="1024"/>
      <c r="QPW22" s="1024"/>
      <c r="QPX22" s="1024"/>
      <c r="QPY22" s="1024"/>
      <c r="QPZ22" s="1024"/>
      <c r="QQA22" s="1024"/>
      <c r="QQB22" s="1024"/>
      <c r="QQC22" s="1024"/>
      <c r="QQD22" s="1024"/>
      <c r="QQE22" s="1024"/>
      <c r="QQF22" s="1024"/>
      <c r="QQG22" s="1024"/>
      <c r="QQH22" s="1024"/>
      <c r="QQI22" s="1024"/>
      <c r="QQJ22" s="1024"/>
      <c r="QQK22" s="1024"/>
      <c r="QQL22" s="1024"/>
      <c r="QQM22" s="1024"/>
      <c r="QQN22" s="1024"/>
      <c r="QQO22" s="1024"/>
      <c r="QQP22" s="1024"/>
      <c r="QQQ22" s="1024"/>
      <c r="QQR22" s="1024"/>
      <c r="QQS22" s="1024"/>
      <c r="QQT22" s="1024"/>
      <c r="QQU22" s="1024"/>
      <c r="QQV22" s="1024"/>
      <c r="QQW22" s="1024"/>
      <c r="QQX22" s="1024"/>
      <c r="QQY22" s="1024"/>
      <c r="QQZ22" s="1024"/>
      <c r="QRA22" s="1024"/>
      <c r="QRB22" s="1024"/>
      <c r="QRC22" s="1024"/>
      <c r="QRD22" s="1024"/>
      <c r="QRE22" s="1024"/>
      <c r="QRF22" s="1024"/>
      <c r="QRG22" s="1024"/>
      <c r="QRH22" s="1024"/>
      <c r="QRI22" s="1024"/>
      <c r="QRJ22" s="1024"/>
      <c r="QRK22" s="1024"/>
      <c r="QRL22" s="1024"/>
      <c r="QRM22" s="1024"/>
      <c r="QRN22" s="1024"/>
      <c r="QRO22" s="1024"/>
      <c r="QRP22" s="1024"/>
      <c r="QRQ22" s="1024"/>
      <c r="QRR22" s="1024"/>
      <c r="QRS22" s="1024"/>
      <c r="QRT22" s="1024"/>
      <c r="QRU22" s="1024"/>
      <c r="QRV22" s="1024"/>
      <c r="QRW22" s="1024"/>
      <c r="QRX22" s="1024"/>
      <c r="QRY22" s="1024"/>
      <c r="QRZ22" s="1024"/>
      <c r="QSA22" s="1024"/>
      <c r="QSB22" s="1024"/>
      <c r="QSC22" s="1024"/>
      <c r="QSD22" s="1024"/>
      <c r="QSE22" s="1024"/>
      <c r="QSF22" s="1024"/>
      <c r="QSG22" s="1024"/>
      <c r="QSH22" s="1024"/>
      <c r="QSI22" s="1024"/>
      <c r="QSJ22" s="1024"/>
      <c r="QSK22" s="1024"/>
      <c r="QSL22" s="1024"/>
      <c r="QSM22" s="1024"/>
      <c r="QSN22" s="1024"/>
      <c r="QSO22" s="1024"/>
      <c r="QSP22" s="1024"/>
      <c r="QSQ22" s="1024"/>
      <c r="QSR22" s="1024"/>
      <c r="QSS22" s="1024"/>
      <c r="QST22" s="1024"/>
      <c r="QSU22" s="1024"/>
      <c r="QSV22" s="1024"/>
      <c r="QSW22" s="1024"/>
      <c r="QSX22" s="1024"/>
      <c r="QSY22" s="1024"/>
      <c r="QSZ22" s="1024"/>
      <c r="QTA22" s="1024"/>
      <c r="QTB22" s="1024"/>
      <c r="QTC22" s="1024"/>
      <c r="QTD22" s="1024"/>
      <c r="QTE22" s="1024"/>
      <c r="QTF22" s="1024"/>
      <c r="QTG22" s="1024"/>
      <c r="QTH22" s="1024"/>
      <c r="QTI22" s="1024"/>
      <c r="QTJ22" s="1024"/>
      <c r="QTK22" s="1024"/>
      <c r="QTL22" s="1024"/>
      <c r="QTM22" s="1024"/>
      <c r="QTN22" s="1024"/>
      <c r="QTO22" s="1024"/>
      <c r="QTP22" s="1024"/>
      <c r="QTQ22" s="1024"/>
      <c r="QTR22" s="1024"/>
      <c r="QTS22" s="1024"/>
      <c r="QTT22" s="1024"/>
      <c r="QTU22" s="1024"/>
      <c r="QTV22" s="1024"/>
      <c r="QTW22" s="1024"/>
      <c r="QTX22" s="1024"/>
      <c r="QTY22" s="1024"/>
      <c r="QTZ22" s="1024"/>
      <c r="QUA22" s="1024"/>
      <c r="QUB22" s="1024"/>
      <c r="QUC22" s="1024"/>
      <c r="QUD22" s="1024"/>
      <c r="QUE22" s="1024"/>
      <c r="QUF22" s="1024"/>
      <c r="QUG22" s="1024"/>
      <c r="QUH22" s="1024"/>
      <c r="QUI22" s="1024"/>
      <c r="QUJ22" s="1024"/>
      <c r="QUK22" s="1024"/>
      <c r="QUL22" s="1024"/>
      <c r="QUM22" s="1024"/>
      <c r="QUN22" s="1024"/>
      <c r="QUO22" s="1024"/>
      <c r="QUP22" s="1024"/>
      <c r="QUQ22" s="1024"/>
      <c r="QUR22" s="1024"/>
      <c r="QUS22" s="1024"/>
      <c r="QUT22" s="1024"/>
      <c r="QUU22" s="1024"/>
      <c r="QUV22" s="1024"/>
      <c r="QUW22" s="1024"/>
      <c r="QUX22" s="1024"/>
      <c r="QUY22" s="1024"/>
      <c r="QUZ22" s="1024"/>
      <c r="QVA22" s="1024"/>
      <c r="QVB22" s="1024"/>
      <c r="QVC22" s="1024"/>
      <c r="QVD22" s="1024"/>
      <c r="QVE22" s="1024"/>
      <c r="QVF22" s="1024"/>
      <c r="QVG22" s="1024"/>
      <c r="QVH22" s="1024"/>
      <c r="QVI22" s="1024"/>
      <c r="QVJ22" s="1024"/>
      <c r="QVK22" s="1024"/>
      <c r="QVL22" s="1024"/>
      <c r="QVM22" s="1024"/>
      <c r="QVN22" s="1024"/>
      <c r="QVO22" s="1024"/>
      <c r="QVP22" s="1024"/>
      <c r="QVQ22" s="1024"/>
      <c r="QVR22" s="1024"/>
      <c r="QVS22" s="1024"/>
      <c r="QVT22" s="1024"/>
      <c r="QVU22" s="1024"/>
      <c r="QVV22" s="1024"/>
      <c r="QVW22" s="1024"/>
      <c r="QVX22" s="1024"/>
      <c r="QVY22" s="1024"/>
      <c r="QVZ22" s="1024"/>
      <c r="QWA22" s="1024"/>
      <c r="QWB22" s="1024"/>
      <c r="QWC22" s="1024"/>
      <c r="QWD22" s="1024"/>
      <c r="QWE22" s="1024"/>
      <c r="QWF22" s="1024"/>
      <c r="QWG22" s="1024"/>
      <c r="QWH22" s="1024"/>
      <c r="QWI22" s="1024"/>
      <c r="QWJ22" s="1024"/>
      <c r="QWK22" s="1024"/>
      <c r="QWL22" s="1024"/>
      <c r="QWM22" s="1024"/>
      <c r="QWN22" s="1024"/>
      <c r="QWO22" s="1024"/>
      <c r="QWP22" s="1024"/>
      <c r="QWQ22" s="1024"/>
      <c r="QWR22" s="1024"/>
      <c r="QWS22" s="1024"/>
      <c r="QWT22" s="1024"/>
      <c r="QWU22" s="1024"/>
      <c r="QWV22" s="1024"/>
      <c r="QWW22" s="1024"/>
      <c r="QWX22" s="1024"/>
      <c r="QWY22" s="1024"/>
      <c r="QWZ22" s="1024"/>
      <c r="QXA22" s="1024"/>
      <c r="QXB22" s="1024"/>
      <c r="QXC22" s="1024"/>
      <c r="QXD22" s="1024"/>
      <c r="QXE22" s="1024"/>
      <c r="QXF22" s="1024"/>
      <c r="QXG22" s="1024"/>
      <c r="QXH22" s="1024"/>
      <c r="QXI22" s="1024"/>
      <c r="QXJ22" s="1024"/>
      <c r="QXK22" s="1024"/>
      <c r="QXL22" s="1024"/>
      <c r="QXM22" s="1024"/>
      <c r="QXN22" s="1024"/>
      <c r="QXO22" s="1024"/>
      <c r="QXP22" s="1024"/>
      <c r="QXQ22" s="1024"/>
      <c r="QXR22" s="1024"/>
      <c r="QXS22" s="1024"/>
      <c r="QXT22" s="1024"/>
      <c r="QXU22" s="1024"/>
      <c r="QXV22" s="1024"/>
      <c r="QXW22" s="1024"/>
      <c r="QXX22" s="1024"/>
      <c r="QXY22" s="1024"/>
      <c r="QXZ22" s="1024"/>
      <c r="QYA22" s="1024"/>
      <c r="QYB22" s="1024"/>
      <c r="QYC22" s="1024"/>
      <c r="QYD22" s="1024"/>
      <c r="QYE22" s="1024"/>
      <c r="QYF22" s="1024"/>
      <c r="QYG22" s="1024"/>
      <c r="QYH22" s="1024"/>
      <c r="QYI22" s="1024"/>
      <c r="QYJ22" s="1024"/>
      <c r="QYK22" s="1024"/>
      <c r="QYL22" s="1024"/>
      <c r="QYM22" s="1024"/>
      <c r="QYN22" s="1024"/>
      <c r="QYO22" s="1024"/>
      <c r="QYP22" s="1024"/>
      <c r="QYQ22" s="1024"/>
      <c r="QYR22" s="1024"/>
      <c r="QYS22" s="1024"/>
      <c r="QYT22" s="1024"/>
      <c r="QYU22" s="1024"/>
      <c r="QYV22" s="1024"/>
      <c r="QYW22" s="1024"/>
      <c r="QYX22" s="1024"/>
      <c r="QYY22" s="1024"/>
      <c r="QYZ22" s="1024"/>
      <c r="QZA22" s="1024"/>
      <c r="QZB22" s="1024"/>
      <c r="QZC22" s="1024"/>
      <c r="QZD22" s="1024"/>
      <c r="QZE22" s="1024"/>
      <c r="QZF22" s="1024"/>
      <c r="QZG22" s="1024"/>
      <c r="QZH22" s="1024"/>
      <c r="QZI22" s="1024"/>
      <c r="QZJ22" s="1024"/>
      <c r="QZK22" s="1024"/>
      <c r="QZL22" s="1024"/>
      <c r="QZM22" s="1024"/>
      <c r="QZN22" s="1024"/>
      <c r="QZO22" s="1024"/>
      <c r="QZP22" s="1024"/>
      <c r="QZQ22" s="1024"/>
      <c r="QZR22" s="1024"/>
      <c r="QZS22" s="1024"/>
      <c r="QZT22" s="1024"/>
      <c r="QZU22" s="1024"/>
      <c r="QZV22" s="1024"/>
      <c r="QZW22" s="1024"/>
      <c r="QZX22" s="1024"/>
      <c r="QZY22" s="1024"/>
      <c r="QZZ22" s="1024"/>
      <c r="RAA22" s="1024"/>
      <c r="RAB22" s="1024"/>
      <c r="RAC22" s="1024"/>
      <c r="RAD22" s="1024"/>
      <c r="RAE22" s="1024"/>
      <c r="RAF22" s="1024"/>
      <c r="RAG22" s="1024"/>
      <c r="RAH22" s="1024"/>
      <c r="RAI22" s="1024"/>
      <c r="RAJ22" s="1024"/>
      <c r="RAK22" s="1024"/>
      <c r="RAL22" s="1024"/>
      <c r="RAM22" s="1024"/>
      <c r="RAN22" s="1024"/>
      <c r="RAO22" s="1024"/>
      <c r="RAP22" s="1024"/>
      <c r="RAQ22" s="1024"/>
      <c r="RAR22" s="1024"/>
      <c r="RAS22" s="1024"/>
      <c r="RAT22" s="1024"/>
      <c r="RAU22" s="1024"/>
      <c r="RAV22" s="1024"/>
      <c r="RAW22" s="1024"/>
      <c r="RAX22" s="1024"/>
      <c r="RAY22" s="1024"/>
      <c r="RAZ22" s="1024"/>
      <c r="RBA22" s="1024"/>
      <c r="RBB22" s="1024"/>
      <c r="RBC22" s="1024"/>
      <c r="RBD22" s="1024"/>
      <c r="RBE22" s="1024"/>
      <c r="RBF22" s="1024"/>
      <c r="RBG22" s="1024"/>
      <c r="RBH22" s="1024"/>
      <c r="RBI22" s="1024"/>
      <c r="RBJ22" s="1024"/>
      <c r="RBK22" s="1024"/>
      <c r="RBL22" s="1024"/>
      <c r="RBM22" s="1024"/>
      <c r="RBN22" s="1024"/>
      <c r="RBO22" s="1024"/>
      <c r="RBP22" s="1024"/>
      <c r="RBQ22" s="1024"/>
      <c r="RBR22" s="1024"/>
      <c r="RBS22" s="1024"/>
      <c r="RBT22" s="1024"/>
      <c r="RBU22" s="1024"/>
      <c r="RBV22" s="1024"/>
      <c r="RBW22" s="1024"/>
      <c r="RBX22" s="1024"/>
      <c r="RBY22" s="1024"/>
      <c r="RBZ22" s="1024"/>
      <c r="RCA22" s="1024"/>
      <c r="RCB22" s="1024"/>
      <c r="RCC22" s="1024"/>
      <c r="RCD22" s="1024"/>
      <c r="RCE22" s="1024"/>
      <c r="RCF22" s="1024"/>
      <c r="RCG22" s="1024"/>
      <c r="RCH22" s="1024"/>
      <c r="RCI22" s="1024"/>
      <c r="RCJ22" s="1024"/>
      <c r="RCK22" s="1024"/>
      <c r="RCL22" s="1024"/>
      <c r="RCM22" s="1024"/>
      <c r="RCN22" s="1024"/>
      <c r="RCO22" s="1024"/>
      <c r="RCP22" s="1024"/>
      <c r="RCQ22" s="1024"/>
      <c r="RCR22" s="1024"/>
      <c r="RCS22" s="1024"/>
      <c r="RCT22" s="1024"/>
      <c r="RCU22" s="1024"/>
      <c r="RCV22" s="1024"/>
      <c r="RCW22" s="1024"/>
      <c r="RCX22" s="1024"/>
      <c r="RCY22" s="1024"/>
      <c r="RCZ22" s="1024"/>
      <c r="RDA22" s="1024"/>
      <c r="RDB22" s="1024"/>
      <c r="RDC22" s="1024"/>
      <c r="RDD22" s="1024"/>
      <c r="RDE22" s="1024"/>
      <c r="RDF22" s="1024"/>
      <c r="RDG22" s="1024"/>
      <c r="RDH22" s="1024"/>
      <c r="RDI22" s="1024"/>
      <c r="RDJ22" s="1024"/>
      <c r="RDK22" s="1024"/>
      <c r="RDL22" s="1024"/>
      <c r="RDM22" s="1024"/>
      <c r="RDN22" s="1024"/>
      <c r="RDO22" s="1024"/>
      <c r="RDP22" s="1024"/>
      <c r="RDQ22" s="1024"/>
      <c r="RDR22" s="1024"/>
      <c r="RDS22" s="1024"/>
      <c r="RDT22" s="1024"/>
      <c r="RDU22" s="1024"/>
      <c r="RDV22" s="1024"/>
      <c r="RDW22" s="1024"/>
      <c r="RDX22" s="1024"/>
      <c r="RDY22" s="1024"/>
      <c r="RDZ22" s="1024"/>
      <c r="REA22" s="1024"/>
      <c r="REB22" s="1024"/>
      <c r="REC22" s="1024"/>
      <c r="RED22" s="1024"/>
      <c r="REE22" s="1024"/>
      <c r="REF22" s="1024"/>
      <c r="REG22" s="1024"/>
      <c r="REH22" s="1024"/>
      <c r="REI22" s="1024"/>
      <c r="REJ22" s="1024"/>
      <c r="REK22" s="1024"/>
      <c r="REL22" s="1024"/>
      <c r="REM22" s="1024"/>
      <c r="REN22" s="1024"/>
      <c r="REO22" s="1024"/>
      <c r="REP22" s="1024"/>
      <c r="REQ22" s="1024"/>
      <c r="RER22" s="1024"/>
      <c r="RES22" s="1024"/>
      <c r="RET22" s="1024"/>
      <c r="REU22" s="1024"/>
      <c r="REV22" s="1024"/>
      <c r="REW22" s="1024"/>
      <c r="REX22" s="1024"/>
      <c r="REY22" s="1024"/>
      <c r="REZ22" s="1024"/>
      <c r="RFA22" s="1024"/>
      <c r="RFB22" s="1024"/>
      <c r="RFC22" s="1024"/>
      <c r="RFD22" s="1024"/>
      <c r="RFE22" s="1024"/>
      <c r="RFF22" s="1024"/>
      <c r="RFG22" s="1024"/>
      <c r="RFH22" s="1024"/>
      <c r="RFI22" s="1024"/>
      <c r="RFJ22" s="1024"/>
      <c r="RFK22" s="1024"/>
      <c r="RFL22" s="1024"/>
      <c r="RFM22" s="1024"/>
      <c r="RFN22" s="1024"/>
      <c r="RFO22" s="1024"/>
      <c r="RFP22" s="1024"/>
      <c r="RFQ22" s="1024"/>
      <c r="RFR22" s="1024"/>
      <c r="RFS22" s="1024"/>
      <c r="RFT22" s="1024"/>
      <c r="RFU22" s="1024"/>
      <c r="RFV22" s="1024"/>
      <c r="RFW22" s="1024"/>
      <c r="RFX22" s="1024"/>
      <c r="RFY22" s="1024"/>
      <c r="RFZ22" s="1024"/>
      <c r="RGA22" s="1024"/>
      <c r="RGB22" s="1024"/>
      <c r="RGC22" s="1024"/>
      <c r="RGD22" s="1024"/>
      <c r="RGE22" s="1024"/>
      <c r="RGF22" s="1024"/>
      <c r="RGG22" s="1024"/>
      <c r="RGH22" s="1024"/>
      <c r="RGI22" s="1024"/>
      <c r="RGJ22" s="1024"/>
      <c r="RGK22" s="1024"/>
      <c r="RGL22" s="1024"/>
      <c r="RGM22" s="1024"/>
      <c r="RGN22" s="1024"/>
      <c r="RGO22" s="1024"/>
      <c r="RGP22" s="1024"/>
      <c r="RGQ22" s="1024"/>
      <c r="RGR22" s="1024"/>
      <c r="RGS22" s="1024"/>
      <c r="RGT22" s="1024"/>
      <c r="RGU22" s="1024"/>
      <c r="RGV22" s="1024"/>
      <c r="RGW22" s="1024"/>
      <c r="RGX22" s="1024"/>
      <c r="RGY22" s="1024"/>
      <c r="RGZ22" s="1024"/>
      <c r="RHA22" s="1024"/>
      <c r="RHB22" s="1024"/>
      <c r="RHC22" s="1024"/>
      <c r="RHD22" s="1024"/>
      <c r="RHE22" s="1024"/>
      <c r="RHF22" s="1024"/>
      <c r="RHG22" s="1024"/>
      <c r="RHH22" s="1024"/>
      <c r="RHI22" s="1024"/>
      <c r="RHJ22" s="1024"/>
      <c r="RHK22" s="1024"/>
      <c r="RHL22" s="1024"/>
      <c r="RHM22" s="1024"/>
      <c r="RHN22" s="1024"/>
      <c r="RHO22" s="1024"/>
      <c r="RHP22" s="1024"/>
      <c r="RHQ22" s="1024"/>
      <c r="RHR22" s="1024"/>
      <c r="RHS22" s="1024"/>
      <c r="RHT22" s="1024"/>
      <c r="RHU22" s="1024"/>
      <c r="RHV22" s="1024"/>
      <c r="RHW22" s="1024"/>
      <c r="RHX22" s="1024"/>
      <c r="RHY22" s="1024"/>
      <c r="RHZ22" s="1024"/>
      <c r="RIA22" s="1024"/>
      <c r="RIB22" s="1024"/>
      <c r="RIC22" s="1024"/>
      <c r="RID22" s="1024"/>
      <c r="RIE22" s="1024"/>
      <c r="RIF22" s="1024"/>
      <c r="RIG22" s="1024"/>
      <c r="RIH22" s="1024"/>
      <c r="RII22" s="1024"/>
      <c r="RIJ22" s="1024"/>
      <c r="RIK22" s="1024"/>
      <c r="RIL22" s="1024"/>
      <c r="RIM22" s="1024"/>
      <c r="RIN22" s="1024"/>
      <c r="RIO22" s="1024"/>
      <c r="RIP22" s="1024"/>
      <c r="RIQ22" s="1024"/>
      <c r="RIR22" s="1024"/>
      <c r="RIS22" s="1024"/>
      <c r="RIT22" s="1024"/>
      <c r="RIU22" s="1024"/>
      <c r="RIV22" s="1024"/>
      <c r="RIW22" s="1024"/>
      <c r="RIX22" s="1024"/>
      <c r="RIY22" s="1024"/>
      <c r="RIZ22" s="1024"/>
      <c r="RJA22" s="1024"/>
      <c r="RJB22" s="1024"/>
      <c r="RJC22" s="1024"/>
      <c r="RJD22" s="1024"/>
      <c r="RJE22" s="1024"/>
      <c r="RJF22" s="1024"/>
      <c r="RJG22" s="1024"/>
      <c r="RJH22" s="1024"/>
      <c r="RJI22" s="1024"/>
      <c r="RJJ22" s="1024"/>
      <c r="RJK22" s="1024"/>
      <c r="RJL22" s="1024"/>
      <c r="RJM22" s="1024"/>
      <c r="RJN22" s="1024"/>
      <c r="RJO22" s="1024"/>
      <c r="RJP22" s="1024"/>
      <c r="RJQ22" s="1024"/>
      <c r="RJR22" s="1024"/>
      <c r="RJS22" s="1024"/>
      <c r="RJT22" s="1024"/>
      <c r="RJU22" s="1024"/>
      <c r="RJV22" s="1024"/>
      <c r="RJW22" s="1024"/>
      <c r="RJX22" s="1024"/>
      <c r="RJY22" s="1024"/>
      <c r="RJZ22" s="1024"/>
      <c r="RKA22" s="1024"/>
      <c r="RKB22" s="1024"/>
      <c r="RKC22" s="1024"/>
      <c r="RKD22" s="1024"/>
      <c r="RKE22" s="1024"/>
      <c r="RKF22" s="1024"/>
      <c r="RKG22" s="1024"/>
      <c r="RKH22" s="1024"/>
      <c r="RKI22" s="1024"/>
      <c r="RKJ22" s="1024"/>
      <c r="RKK22" s="1024"/>
      <c r="RKL22" s="1024"/>
      <c r="RKM22" s="1024"/>
      <c r="RKN22" s="1024"/>
      <c r="RKO22" s="1024"/>
      <c r="RKP22" s="1024"/>
      <c r="RKQ22" s="1024"/>
      <c r="RKR22" s="1024"/>
      <c r="RKS22" s="1024"/>
      <c r="RKT22" s="1024"/>
      <c r="RKU22" s="1024"/>
      <c r="RKV22" s="1024"/>
      <c r="RKW22" s="1024"/>
      <c r="RKX22" s="1024"/>
      <c r="RKY22" s="1024"/>
      <c r="RKZ22" s="1024"/>
      <c r="RLA22" s="1024"/>
      <c r="RLB22" s="1024"/>
      <c r="RLC22" s="1024"/>
      <c r="RLD22" s="1024"/>
      <c r="RLE22" s="1024"/>
      <c r="RLF22" s="1024"/>
      <c r="RLG22" s="1024"/>
      <c r="RLH22" s="1024"/>
      <c r="RLI22" s="1024"/>
      <c r="RLJ22" s="1024"/>
      <c r="RLK22" s="1024"/>
      <c r="RLL22" s="1024"/>
      <c r="RLM22" s="1024"/>
      <c r="RLN22" s="1024"/>
      <c r="RLO22" s="1024"/>
      <c r="RLP22" s="1024"/>
      <c r="RLQ22" s="1024"/>
      <c r="RLR22" s="1024"/>
      <c r="RLS22" s="1024"/>
      <c r="RLT22" s="1024"/>
      <c r="RLU22" s="1024"/>
      <c r="RLV22" s="1024"/>
      <c r="RLW22" s="1024"/>
      <c r="RLX22" s="1024"/>
      <c r="RLY22" s="1024"/>
      <c r="RLZ22" s="1024"/>
      <c r="RMA22" s="1024"/>
      <c r="RMB22" s="1024"/>
      <c r="RMC22" s="1024"/>
      <c r="RMD22" s="1024"/>
      <c r="RME22" s="1024"/>
      <c r="RMF22" s="1024"/>
      <c r="RMG22" s="1024"/>
      <c r="RMH22" s="1024"/>
      <c r="RMI22" s="1024"/>
      <c r="RMJ22" s="1024"/>
      <c r="RMK22" s="1024"/>
      <c r="RML22" s="1024"/>
      <c r="RMM22" s="1024"/>
      <c r="RMN22" s="1024"/>
      <c r="RMO22" s="1024"/>
      <c r="RMP22" s="1024"/>
      <c r="RMQ22" s="1024"/>
      <c r="RMR22" s="1024"/>
      <c r="RMS22" s="1024"/>
      <c r="RMT22" s="1024"/>
      <c r="RMU22" s="1024"/>
      <c r="RMV22" s="1024"/>
      <c r="RMW22" s="1024"/>
      <c r="RMX22" s="1024"/>
      <c r="RMY22" s="1024"/>
      <c r="RMZ22" s="1024"/>
      <c r="RNA22" s="1024"/>
      <c r="RNB22" s="1024"/>
      <c r="RNC22" s="1024"/>
      <c r="RND22" s="1024"/>
      <c r="RNE22" s="1024"/>
      <c r="RNF22" s="1024"/>
      <c r="RNG22" s="1024"/>
      <c r="RNH22" s="1024"/>
      <c r="RNI22" s="1024"/>
      <c r="RNJ22" s="1024"/>
      <c r="RNK22" s="1024"/>
      <c r="RNL22" s="1024"/>
      <c r="RNM22" s="1024"/>
      <c r="RNN22" s="1024"/>
      <c r="RNO22" s="1024"/>
      <c r="RNP22" s="1024"/>
      <c r="RNQ22" s="1024"/>
      <c r="RNR22" s="1024"/>
      <c r="RNS22" s="1024"/>
      <c r="RNT22" s="1024"/>
      <c r="RNU22" s="1024"/>
      <c r="RNV22" s="1024"/>
      <c r="RNW22" s="1024"/>
      <c r="RNX22" s="1024"/>
      <c r="RNY22" s="1024"/>
      <c r="RNZ22" s="1024"/>
      <c r="ROA22" s="1024"/>
      <c r="ROB22" s="1024"/>
      <c r="ROC22" s="1024"/>
      <c r="ROD22" s="1024"/>
      <c r="ROE22" s="1024"/>
      <c r="ROF22" s="1024"/>
      <c r="ROG22" s="1024"/>
      <c r="ROH22" s="1024"/>
      <c r="ROI22" s="1024"/>
      <c r="ROJ22" s="1024"/>
      <c r="ROK22" s="1024"/>
      <c r="ROL22" s="1024"/>
      <c r="ROM22" s="1024"/>
      <c r="RON22" s="1024"/>
      <c r="ROO22" s="1024"/>
      <c r="ROP22" s="1024"/>
      <c r="ROQ22" s="1024"/>
      <c r="ROR22" s="1024"/>
      <c r="ROS22" s="1024"/>
      <c r="ROT22" s="1024"/>
      <c r="ROU22" s="1024"/>
      <c r="ROV22" s="1024"/>
      <c r="ROW22" s="1024"/>
      <c r="ROX22" s="1024"/>
      <c r="ROY22" s="1024"/>
      <c r="ROZ22" s="1024"/>
      <c r="RPA22" s="1024"/>
      <c r="RPB22" s="1024"/>
      <c r="RPC22" s="1024"/>
      <c r="RPD22" s="1024"/>
      <c r="RPE22" s="1024"/>
      <c r="RPF22" s="1024"/>
      <c r="RPG22" s="1024"/>
      <c r="RPH22" s="1024"/>
      <c r="RPI22" s="1024"/>
      <c r="RPJ22" s="1024"/>
      <c r="RPK22" s="1024"/>
      <c r="RPL22" s="1024"/>
      <c r="RPM22" s="1024"/>
      <c r="RPN22" s="1024"/>
      <c r="RPO22" s="1024"/>
      <c r="RPP22" s="1024"/>
      <c r="RPQ22" s="1024"/>
      <c r="RPR22" s="1024"/>
      <c r="RPS22" s="1024"/>
      <c r="RPT22" s="1024"/>
      <c r="RPU22" s="1024"/>
      <c r="RPV22" s="1024"/>
      <c r="RPW22" s="1024"/>
      <c r="RPX22" s="1024"/>
      <c r="RPY22" s="1024"/>
      <c r="RPZ22" s="1024"/>
      <c r="RQA22" s="1024"/>
      <c r="RQB22" s="1024"/>
      <c r="RQC22" s="1024"/>
      <c r="RQD22" s="1024"/>
      <c r="RQE22" s="1024"/>
      <c r="RQF22" s="1024"/>
      <c r="RQG22" s="1024"/>
      <c r="RQH22" s="1024"/>
      <c r="RQI22" s="1024"/>
      <c r="RQJ22" s="1024"/>
      <c r="RQK22" s="1024"/>
      <c r="RQL22" s="1024"/>
      <c r="RQM22" s="1024"/>
      <c r="RQN22" s="1024"/>
      <c r="RQO22" s="1024"/>
      <c r="RQP22" s="1024"/>
      <c r="RQQ22" s="1024"/>
      <c r="RQR22" s="1024"/>
      <c r="RQS22" s="1024"/>
      <c r="RQT22" s="1024"/>
      <c r="RQU22" s="1024"/>
      <c r="RQV22" s="1024"/>
      <c r="RQW22" s="1024"/>
      <c r="RQX22" s="1024"/>
      <c r="RQY22" s="1024"/>
      <c r="RQZ22" s="1024"/>
      <c r="RRA22" s="1024"/>
      <c r="RRB22" s="1024"/>
      <c r="RRC22" s="1024"/>
      <c r="RRD22" s="1024"/>
      <c r="RRE22" s="1024"/>
      <c r="RRF22" s="1024"/>
      <c r="RRG22" s="1024"/>
      <c r="RRH22" s="1024"/>
      <c r="RRI22" s="1024"/>
      <c r="RRJ22" s="1024"/>
      <c r="RRK22" s="1024"/>
      <c r="RRL22" s="1024"/>
      <c r="RRM22" s="1024"/>
      <c r="RRN22" s="1024"/>
      <c r="RRO22" s="1024"/>
      <c r="RRP22" s="1024"/>
      <c r="RRQ22" s="1024"/>
      <c r="RRR22" s="1024"/>
      <c r="RRS22" s="1024"/>
      <c r="RRT22" s="1024"/>
      <c r="RRU22" s="1024"/>
      <c r="RRV22" s="1024"/>
      <c r="RRW22" s="1024"/>
      <c r="RRX22" s="1024"/>
      <c r="RRY22" s="1024"/>
      <c r="RRZ22" s="1024"/>
      <c r="RSA22" s="1024"/>
      <c r="RSB22" s="1024"/>
      <c r="RSC22" s="1024"/>
      <c r="RSD22" s="1024"/>
      <c r="RSE22" s="1024"/>
      <c r="RSF22" s="1024"/>
      <c r="RSG22" s="1024"/>
      <c r="RSH22" s="1024"/>
      <c r="RSI22" s="1024"/>
      <c r="RSJ22" s="1024"/>
      <c r="RSK22" s="1024"/>
      <c r="RSL22" s="1024"/>
      <c r="RSM22" s="1024"/>
      <c r="RSN22" s="1024"/>
      <c r="RSO22" s="1024"/>
      <c r="RSP22" s="1024"/>
      <c r="RSQ22" s="1024"/>
      <c r="RSR22" s="1024"/>
      <c r="RSS22" s="1024"/>
      <c r="RST22" s="1024"/>
      <c r="RSU22" s="1024"/>
      <c r="RSV22" s="1024"/>
      <c r="RSW22" s="1024"/>
      <c r="RSX22" s="1024"/>
      <c r="RSY22" s="1024"/>
      <c r="RSZ22" s="1024"/>
      <c r="RTA22" s="1024"/>
      <c r="RTB22" s="1024"/>
      <c r="RTC22" s="1024"/>
      <c r="RTD22" s="1024"/>
      <c r="RTE22" s="1024"/>
      <c r="RTF22" s="1024"/>
      <c r="RTG22" s="1024"/>
      <c r="RTH22" s="1024"/>
      <c r="RTI22" s="1024"/>
      <c r="RTJ22" s="1024"/>
      <c r="RTK22" s="1024"/>
      <c r="RTL22" s="1024"/>
      <c r="RTM22" s="1024"/>
      <c r="RTN22" s="1024"/>
      <c r="RTO22" s="1024"/>
      <c r="RTP22" s="1024"/>
      <c r="RTQ22" s="1024"/>
      <c r="RTR22" s="1024"/>
      <c r="RTS22" s="1024"/>
      <c r="RTT22" s="1024"/>
      <c r="RTU22" s="1024"/>
      <c r="RTV22" s="1024"/>
      <c r="RTW22" s="1024"/>
      <c r="RTX22" s="1024"/>
      <c r="RTY22" s="1024"/>
      <c r="RTZ22" s="1024"/>
      <c r="RUA22" s="1024"/>
      <c r="RUB22" s="1024"/>
      <c r="RUC22" s="1024"/>
      <c r="RUD22" s="1024"/>
      <c r="RUE22" s="1024"/>
      <c r="RUF22" s="1024"/>
      <c r="RUG22" s="1024"/>
      <c r="RUH22" s="1024"/>
      <c r="RUI22" s="1024"/>
      <c r="RUJ22" s="1024"/>
      <c r="RUK22" s="1024"/>
      <c r="RUL22" s="1024"/>
      <c r="RUM22" s="1024"/>
      <c r="RUN22" s="1024"/>
      <c r="RUO22" s="1024"/>
      <c r="RUP22" s="1024"/>
      <c r="RUQ22" s="1024"/>
      <c r="RUR22" s="1024"/>
      <c r="RUS22" s="1024"/>
      <c r="RUT22" s="1024"/>
      <c r="RUU22" s="1024"/>
      <c r="RUV22" s="1024"/>
      <c r="RUW22" s="1024"/>
      <c r="RUX22" s="1024"/>
      <c r="RUY22" s="1024"/>
      <c r="RUZ22" s="1024"/>
      <c r="RVA22" s="1024"/>
      <c r="RVB22" s="1024"/>
      <c r="RVC22" s="1024"/>
      <c r="RVD22" s="1024"/>
      <c r="RVE22" s="1024"/>
      <c r="RVF22" s="1024"/>
      <c r="RVG22" s="1024"/>
      <c r="RVH22" s="1024"/>
      <c r="RVI22" s="1024"/>
      <c r="RVJ22" s="1024"/>
      <c r="RVK22" s="1024"/>
      <c r="RVL22" s="1024"/>
      <c r="RVM22" s="1024"/>
      <c r="RVN22" s="1024"/>
      <c r="RVO22" s="1024"/>
      <c r="RVP22" s="1024"/>
      <c r="RVQ22" s="1024"/>
      <c r="RVR22" s="1024"/>
      <c r="RVS22" s="1024"/>
      <c r="RVT22" s="1024"/>
      <c r="RVU22" s="1024"/>
      <c r="RVV22" s="1024"/>
      <c r="RVW22" s="1024"/>
      <c r="RVX22" s="1024"/>
      <c r="RVY22" s="1024"/>
      <c r="RVZ22" s="1024"/>
      <c r="RWA22" s="1024"/>
      <c r="RWB22" s="1024"/>
      <c r="RWC22" s="1024"/>
      <c r="RWD22" s="1024"/>
      <c r="RWE22" s="1024"/>
      <c r="RWF22" s="1024"/>
      <c r="RWG22" s="1024"/>
      <c r="RWH22" s="1024"/>
      <c r="RWI22" s="1024"/>
      <c r="RWJ22" s="1024"/>
      <c r="RWK22" s="1024"/>
      <c r="RWL22" s="1024"/>
      <c r="RWM22" s="1024"/>
      <c r="RWN22" s="1024"/>
      <c r="RWO22" s="1024"/>
      <c r="RWP22" s="1024"/>
      <c r="RWQ22" s="1024"/>
      <c r="RWR22" s="1024"/>
      <c r="RWS22" s="1024"/>
      <c r="RWT22" s="1024"/>
      <c r="RWU22" s="1024"/>
      <c r="RWV22" s="1024"/>
      <c r="RWW22" s="1024"/>
      <c r="RWX22" s="1024"/>
      <c r="RWY22" s="1024"/>
      <c r="RWZ22" s="1024"/>
      <c r="RXA22" s="1024"/>
      <c r="RXB22" s="1024"/>
      <c r="RXC22" s="1024"/>
      <c r="RXD22" s="1024"/>
      <c r="RXE22" s="1024"/>
      <c r="RXF22" s="1024"/>
      <c r="RXG22" s="1024"/>
      <c r="RXH22" s="1024"/>
      <c r="RXI22" s="1024"/>
      <c r="RXJ22" s="1024"/>
      <c r="RXK22" s="1024"/>
      <c r="RXL22" s="1024"/>
      <c r="RXM22" s="1024"/>
      <c r="RXN22" s="1024"/>
      <c r="RXO22" s="1024"/>
      <c r="RXP22" s="1024"/>
      <c r="RXQ22" s="1024"/>
      <c r="RXR22" s="1024"/>
      <c r="RXS22" s="1024"/>
      <c r="RXT22" s="1024"/>
      <c r="RXU22" s="1024"/>
      <c r="RXV22" s="1024"/>
      <c r="RXW22" s="1024"/>
      <c r="RXX22" s="1024"/>
      <c r="RXY22" s="1024"/>
      <c r="RXZ22" s="1024"/>
      <c r="RYA22" s="1024"/>
      <c r="RYB22" s="1024"/>
      <c r="RYC22" s="1024"/>
      <c r="RYD22" s="1024"/>
      <c r="RYE22" s="1024"/>
      <c r="RYF22" s="1024"/>
      <c r="RYG22" s="1024"/>
      <c r="RYH22" s="1024"/>
      <c r="RYI22" s="1024"/>
      <c r="RYJ22" s="1024"/>
      <c r="RYK22" s="1024"/>
      <c r="RYL22" s="1024"/>
      <c r="RYM22" s="1024"/>
      <c r="RYN22" s="1024"/>
      <c r="RYO22" s="1024"/>
      <c r="RYP22" s="1024"/>
      <c r="RYQ22" s="1024"/>
      <c r="RYR22" s="1024"/>
      <c r="RYS22" s="1024"/>
      <c r="RYT22" s="1024"/>
      <c r="RYU22" s="1024"/>
      <c r="RYV22" s="1024"/>
      <c r="RYW22" s="1024"/>
      <c r="RYX22" s="1024"/>
      <c r="RYY22" s="1024"/>
      <c r="RYZ22" s="1024"/>
      <c r="RZA22" s="1024"/>
      <c r="RZB22" s="1024"/>
      <c r="RZC22" s="1024"/>
      <c r="RZD22" s="1024"/>
      <c r="RZE22" s="1024"/>
      <c r="RZF22" s="1024"/>
      <c r="RZG22" s="1024"/>
      <c r="RZH22" s="1024"/>
      <c r="RZI22" s="1024"/>
      <c r="RZJ22" s="1024"/>
      <c r="RZK22" s="1024"/>
      <c r="RZL22" s="1024"/>
      <c r="RZM22" s="1024"/>
      <c r="RZN22" s="1024"/>
      <c r="RZO22" s="1024"/>
      <c r="RZP22" s="1024"/>
      <c r="RZQ22" s="1024"/>
      <c r="RZR22" s="1024"/>
      <c r="RZS22" s="1024"/>
      <c r="RZT22" s="1024"/>
      <c r="RZU22" s="1024"/>
      <c r="RZV22" s="1024"/>
      <c r="RZW22" s="1024"/>
      <c r="RZX22" s="1024"/>
      <c r="RZY22" s="1024"/>
      <c r="RZZ22" s="1024"/>
      <c r="SAA22" s="1024"/>
      <c r="SAB22" s="1024"/>
      <c r="SAC22" s="1024"/>
      <c r="SAD22" s="1024"/>
      <c r="SAE22" s="1024"/>
      <c r="SAF22" s="1024"/>
      <c r="SAG22" s="1024"/>
      <c r="SAH22" s="1024"/>
      <c r="SAI22" s="1024"/>
      <c r="SAJ22" s="1024"/>
      <c r="SAK22" s="1024"/>
      <c r="SAL22" s="1024"/>
      <c r="SAM22" s="1024"/>
      <c r="SAN22" s="1024"/>
      <c r="SAO22" s="1024"/>
      <c r="SAP22" s="1024"/>
      <c r="SAQ22" s="1024"/>
      <c r="SAR22" s="1024"/>
      <c r="SAS22" s="1024"/>
      <c r="SAT22" s="1024"/>
      <c r="SAU22" s="1024"/>
      <c r="SAV22" s="1024"/>
      <c r="SAW22" s="1024"/>
      <c r="SAX22" s="1024"/>
      <c r="SAY22" s="1024"/>
      <c r="SAZ22" s="1024"/>
      <c r="SBA22" s="1024"/>
      <c r="SBB22" s="1024"/>
      <c r="SBC22" s="1024"/>
      <c r="SBD22" s="1024"/>
      <c r="SBE22" s="1024"/>
      <c r="SBF22" s="1024"/>
      <c r="SBG22" s="1024"/>
      <c r="SBH22" s="1024"/>
      <c r="SBI22" s="1024"/>
      <c r="SBJ22" s="1024"/>
      <c r="SBK22" s="1024"/>
      <c r="SBL22" s="1024"/>
      <c r="SBM22" s="1024"/>
      <c r="SBN22" s="1024"/>
      <c r="SBO22" s="1024"/>
      <c r="SBP22" s="1024"/>
      <c r="SBQ22" s="1024"/>
      <c r="SBR22" s="1024"/>
      <c r="SBS22" s="1024"/>
      <c r="SBT22" s="1024"/>
      <c r="SBU22" s="1024"/>
      <c r="SBV22" s="1024"/>
      <c r="SBW22" s="1024"/>
      <c r="SBX22" s="1024"/>
      <c r="SBY22" s="1024"/>
      <c r="SBZ22" s="1024"/>
      <c r="SCA22" s="1024"/>
      <c r="SCB22" s="1024"/>
      <c r="SCC22" s="1024"/>
      <c r="SCD22" s="1024"/>
      <c r="SCE22" s="1024"/>
      <c r="SCF22" s="1024"/>
      <c r="SCG22" s="1024"/>
      <c r="SCH22" s="1024"/>
      <c r="SCI22" s="1024"/>
      <c r="SCJ22" s="1024"/>
      <c r="SCK22" s="1024"/>
      <c r="SCL22" s="1024"/>
      <c r="SCM22" s="1024"/>
      <c r="SCN22" s="1024"/>
      <c r="SCO22" s="1024"/>
      <c r="SCP22" s="1024"/>
      <c r="SCQ22" s="1024"/>
      <c r="SCR22" s="1024"/>
      <c r="SCS22" s="1024"/>
      <c r="SCT22" s="1024"/>
      <c r="SCU22" s="1024"/>
      <c r="SCV22" s="1024"/>
      <c r="SCW22" s="1024"/>
      <c r="SCX22" s="1024"/>
      <c r="SCY22" s="1024"/>
      <c r="SCZ22" s="1024"/>
      <c r="SDA22" s="1024"/>
      <c r="SDB22" s="1024"/>
      <c r="SDC22" s="1024"/>
      <c r="SDD22" s="1024"/>
      <c r="SDE22" s="1024"/>
      <c r="SDF22" s="1024"/>
      <c r="SDG22" s="1024"/>
      <c r="SDH22" s="1024"/>
      <c r="SDI22" s="1024"/>
      <c r="SDJ22" s="1024"/>
      <c r="SDK22" s="1024"/>
      <c r="SDL22" s="1024"/>
      <c r="SDM22" s="1024"/>
      <c r="SDN22" s="1024"/>
      <c r="SDO22" s="1024"/>
      <c r="SDP22" s="1024"/>
      <c r="SDQ22" s="1024"/>
      <c r="SDR22" s="1024"/>
      <c r="SDS22" s="1024"/>
      <c r="SDT22" s="1024"/>
      <c r="SDU22" s="1024"/>
      <c r="SDV22" s="1024"/>
      <c r="SDW22" s="1024"/>
      <c r="SDX22" s="1024"/>
      <c r="SDY22" s="1024"/>
      <c r="SDZ22" s="1024"/>
      <c r="SEA22" s="1024"/>
      <c r="SEB22" s="1024"/>
      <c r="SEC22" s="1024"/>
      <c r="SED22" s="1024"/>
      <c r="SEE22" s="1024"/>
      <c r="SEF22" s="1024"/>
      <c r="SEG22" s="1024"/>
      <c r="SEH22" s="1024"/>
      <c r="SEI22" s="1024"/>
      <c r="SEJ22" s="1024"/>
      <c r="SEK22" s="1024"/>
      <c r="SEL22" s="1024"/>
      <c r="SEM22" s="1024"/>
      <c r="SEN22" s="1024"/>
      <c r="SEO22" s="1024"/>
      <c r="SEP22" s="1024"/>
      <c r="SEQ22" s="1024"/>
      <c r="SER22" s="1024"/>
      <c r="SES22" s="1024"/>
      <c r="SET22" s="1024"/>
      <c r="SEU22" s="1024"/>
      <c r="SEV22" s="1024"/>
      <c r="SEW22" s="1024"/>
      <c r="SEX22" s="1024"/>
      <c r="SEY22" s="1024"/>
      <c r="SEZ22" s="1024"/>
      <c r="SFA22" s="1024"/>
      <c r="SFB22" s="1024"/>
      <c r="SFC22" s="1024"/>
      <c r="SFD22" s="1024"/>
      <c r="SFE22" s="1024"/>
      <c r="SFF22" s="1024"/>
      <c r="SFG22" s="1024"/>
      <c r="SFH22" s="1024"/>
      <c r="SFI22" s="1024"/>
      <c r="SFJ22" s="1024"/>
      <c r="SFK22" s="1024"/>
      <c r="SFL22" s="1024"/>
      <c r="SFM22" s="1024"/>
      <c r="SFN22" s="1024"/>
      <c r="SFO22" s="1024"/>
      <c r="SFP22" s="1024"/>
      <c r="SFQ22" s="1024"/>
      <c r="SFR22" s="1024"/>
      <c r="SFS22" s="1024"/>
      <c r="SFT22" s="1024"/>
      <c r="SFU22" s="1024"/>
      <c r="SFV22" s="1024"/>
      <c r="SFW22" s="1024"/>
      <c r="SFX22" s="1024"/>
      <c r="SFY22" s="1024"/>
      <c r="SFZ22" s="1024"/>
      <c r="SGA22" s="1024"/>
      <c r="SGB22" s="1024"/>
      <c r="SGC22" s="1024"/>
      <c r="SGD22" s="1024"/>
      <c r="SGE22" s="1024"/>
      <c r="SGF22" s="1024"/>
      <c r="SGG22" s="1024"/>
      <c r="SGH22" s="1024"/>
      <c r="SGI22" s="1024"/>
      <c r="SGJ22" s="1024"/>
      <c r="SGK22" s="1024"/>
      <c r="SGL22" s="1024"/>
      <c r="SGM22" s="1024"/>
      <c r="SGN22" s="1024"/>
      <c r="SGO22" s="1024"/>
      <c r="SGP22" s="1024"/>
      <c r="SGQ22" s="1024"/>
      <c r="SGR22" s="1024"/>
      <c r="SGS22" s="1024"/>
      <c r="SGT22" s="1024"/>
      <c r="SGU22" s="1024"/>
      <c r="SGV22" s="1024"/>
      <c r="SGW22" s="1024"/>
      <c r="SGX22" s="1024"/>
      <c r="SGY22" s="1024"/>
      <c r="SGZ22" s="1024"/>
      <c r="SHA22" s="1024"/>
      <c r="SHB22" s="1024"/>
      <c r="SHC22" s="1024"/>
      <c r="SHD22" s="1024"/>
      <c r="SHE22" s="1024"/>
      <c r="SHF22" s="1024"/>
      <c r="SHG22" s="1024"/>
      <c r="SHH22" s="1024"/>
      <c r="SHI22" s="1024"/>
      <c r="SHJ22" s="1024"/>
      <c r="SHK22" s="1024"/>
      <c r="SHL22" s="1024"/>
      <c r="SHM22" s="1024"/>
      <c r="SHN22" s="1024"/>
      <c r="SHO22" s="1024"/>
      <c r="SHP22" s="1024"/>
      <c r="SHQ22" s="1024"/>
      <c r="SHR22" s="1024"/>
      <c r="SHS22" s="1024"/>
      <c r="SHT22" s="1024"/>
      <c r="SHU22" s="1024"/>
      <c r="SHV22" s="1024"/>
      <c r="SHW22" s="1024"/>
      <c r="SHX22" s="1024"/>
      <c r="SHY22" s="1024"/>
      <c r="SHZ22" s="1024"/>
      <c r="SIA22" s="1024"/>
      <c r="SIB22" s="1024"/>
      <c r="SIC22" s="1024"/>
      <c r="SID22" s="1024"/>
      <c r="SIE22" s="1024"/>
      <c r="SIF22" s="1024"/>
      <c r="SIG22" s="1024"/>
      <c r="SIH22" s="1024"/>
      <c r="SII22" s="1024"/>
      <c r="SIJ22" s="1024"/>
      <c r="SIK22" s="1024"/>
      <c r="SIL22" s="1024"/>
      <c r="SIM22" s="1024"/>
      <c r="SIN22" s="1024"/>
      <c r="SIO22" s="1024"/>
      <c r="SIP22" s="1024"/>
      <c r="SIQ22" s="1024"/>
      <c r="SIR22" s="1024"/>
      <c r="SIS22" s="1024"/>
      <c r="SIT22" s="1024"/>
      <c r="SIU22" s="1024"/>
      <c r="SIV22" s="1024"/>
      <c r="SIW22" s="1024"/>
      <c r="SIX22" s="1024"/>
      <c r="SIY22" s="1024"/>
      <c r="SIZ22" s="1024"/>
      <c r="SJA22" s="1024"/>
      <c r="SJB22" s="1024"/>
      <c r="SJC22" s="1024"/>
      <c r="SJD22" s="1024"/>
      <c r="SJE22" s="1024"/>
      <c r="SJF22" s="1024"/>
      <c r="SJG22" s="1024"/>
      <c r="SJH22" s="1024"/>
      <c r="SJI22" s="1024"/>
      <c r="SJJ22" s="1024"/>
      <c r="SJK22" s="1024"/>
      <c r="SJL22" s="1024"/>
      <c r="SJM22" s="1024"/>
      <c r="SJN22" s="1024"/>
      <c r="SJO22" s="1024"/>
      <c r="SJP22" s="1024"/>
      <c r="SJQ22" s="1024"/>
      <c r="SJR22" s="1024"/>
      <c r="SJS22" s="1024"/>
      <c r="SJT22" s="1024"/>
      <c r="SJU22" s="1024"/>
      <c r="SJV22" s="1024"/>
      <c r="SJW22" s="1024"/>
      <c r="SJX22" s="1024"/>
      <c r="SJY22" s="1024"/>
      <c r="SJZ22" s="1024"/>
      <c r="SKA22" s="1024"/>
      <c r="SKB22" s="1024"/>
      <c r="SKC22" s="1024"/>
      <c r="SKD22" s="1024"/>
      <c r="SKE22" s="1024"/>
      <c r="SKF22" s="1024"/>
      <c r="SKG22" s="1024"/>
      <c r="SKH22" s="1024"/>
      <c r="SKI22" s="1024"/>
      <c r="SKJ22" s="1024"/>
      <c r="SKK22" s="1024"/>
      <c r="SKL22" s="1024"/>
      <c r="SKM22" s="1024"/>
      <c r="SKN22" s="1024"/>
      <c r="SKO22" s="1024"/>
      <c r="SKP22" s="1024"/>
      <c r="SKQ22" s="1024"/>
      <c r="SKR22" s="1024"/>
      <c r="SKS22" s="1024"/>
      <c r="SKT22" s="1024"/>
      <c r="SKU22" s="1024"/>
      <c r="SKV22" s="1024"/>
      <c r="SKW22" s="1024"/>
      <c r="SKX22" s="1024"/>
      <c r="SKY22" s="1024"/>
      <c r="SKZ22" s="1024"/>
      <c r="SLA22" s="1024"/>
      <c r="SLB22" s="1024"/>
      <c r="SLC22" s="1024"/>
      <c r="SLD22" s="1024"/>
      <c r="SLE22" s="1024"/>
      <c r="SLF22" s="1024"/>
      <c r="SLG22" s="1024"/>
      <c r="SLH22" s="1024"/>
      <c r="SLI22" s="1024"/>
      <c r="SLJ22" s="1024"/>
      <c r="SLK22" s="1024"/>
      <c r="SLL22" s="1024"/>
      <c r="SLM22" s="1024"/>
      <c r="SLN22" s="1024"/>
      <c r="SLO22" s="1024"/>
      <c r="SLP22" s="1024"/>
      <c r="SLQ22" s="1024"/>
      <c r="SLR22" s="1024"/>
      <c r="SLS22" s="1024"/>
      <c r="SLT22" s="1024"/>
      <c r="SLU22" s="1024"/>
      <c r="SLV22" s="1024"/>
      <c r="SLW22" s="1024"/>
      <c r="SLX22" s="1024"/>
      <c r="SLY22" s="1024"/>
      <c r="SLZ22" s="1024"/>
      <c r="SMA22" s="1024"/>
      <c r="SMB22" s="1024"/>
      <c r="SMC22" s="1024"/>
      <c r="SMD22" s="1024"/>
      <c r="SME22" s="1024"/>
      <c r="SMF22" s="1024"/>
      <c r="SMG22" s="1024"/>
      <c r="SMH22" s="1024"/>
      <c r="SMI22" s="1024"/>
      <c r="SMJ22" s="1024"/>
      <c r="SMK22" s="1024"/>
      <c r="SML22" s="1024"/>
      <c r="SMM22" s="1024"/>
      <c r="SMN22" s="1024"/>
      <c r="SMO22" s="1024"/>
      <c r="SMP22" s="1024"/>
      <c r="SMQ22" s="1024"/>
      <c r="SMR22" s="1024"/>
      <c r="SMS22" s="1024"/>
      <c r="SMT22" s="1024"/>
      <c r="SMU22" s="1024"/>
      <c r="SMV22" s="1024"/>
      <c r="SMW22" s="1024"/>
      <c r="SMX22" s="1024"/>
      <c r="SMY22" s="1024"/>
      <c r="SMZ22" s="1024"/>
      <c r="SNA22" s="1024"/>
      <c r="SNB22" s="1024"/>
      <c r="SNC22" s="1024"/>
      <c r="SND22" s="1024"/>
      <c r="SNE22" s="1024"/>
      <c r="SNF22" s="1024"/>
      <c r="SNG22" s="1024"/>
      <c r="SNH22" s="1024"/>
      <c r="SNI22" s="1024"/>
      <c r="SNJ22" s="1024"/>
      <c r="SNK22" s="1024"/>
      <c r="SNL22" s="1024"/>
      <c r="SNM22" s="1024"/>
      <c r="SNN22" s="1024"/>
      <c r="SNO22" s="1024"/>
      <c r="SNP22" s="1024"/>
      <c r="SNQ22" s="1024"/>
      <c r="SNR22" s="1024"/>
      <c r="SNS22" s="1024"/>
      <c r="SNT22" s="1024"/>
      <c r="SNU22" s="1024"/>
      <c r="SNV22" s="1024"/>
      <c r="SNW22" s="1024"/>
      <c r="SNX22" s="1024"/>
      <c r="SNY22" s="1024"/>
      <c r="SNZ22" s="1024"/>
      <c r="SOA22" s="1024"/>
      <c r="SOB22" s="1024"/>
      <c r="SOC22" s="1024"/>
      <c r="SOD22" s="1024"/>
      <c r="SOE22" s="1024"/>
      <c r="SOF22" s="1024"/>
      <c r="SOG22" s="1024"/>
      <c r="SOH22" s="1024"/>
      <c r="SOI22" s="1024"/>
      <c r="SOJ22" s="1024"/>
      <c r="SOK22" s="1024"/>
      <c r="SOL22" s="1024"/>
      <c r="SOM22" s="1024"/>
      <c r="SON22" s="1024"/>
      <c r="SOO22" s="1024"/>
      <c r="SOP22" s="1024"/>
      <c r="SOQ22" s="1024"/>
      <c r="SOR22" s="1024"/>
      <c r="SOS22" s="1024"/>
      <c r="SOT22" s="1024"/>
      <c r="SOU22" s="1024"/>
      <c r="SOV22" s="1024"/>
      <c r="SOW22" s="1024"/>
      <c r="SOX22" s="1024"/>
      <c r="SOY22" s="1024"/>
      <c r="SOZ22" s="1024"/>
      <c r="SPA22" s="1024"/>
      <c r="SPB22" s="1024"/>
      <c r="SPC22" s="1024"/>
      <c r="SPD22" s="1024"/>
      <c r="SPE22" s="1024"/>
      <c r="SPF22" s="1024"/>
      <c r="SPG22" s="1024"/>
      <c r="SPH22" s="1024"/>
      <c r="SPI22" s="1024"/>
      <c r="SPJ22" s="1024"/>
      <c r="SPK22" s="1024"/>
      <c r="SPL22" s="1024"/>
      <c r="SPM22" s="1024"/>
      <c r="SPN22" s="1024"/>
      <c r="SPO22" s="1024"/>
      <c r="SPP22" s="1024"/>
      <c r="SPQ22" s="1024"/>
      <c r="SPR22" s="1024"/>
      <c r="SPS22" s="1024"/>
      <c r="SPT22" s="1024"/>
      <c r="SPU22" s="1024"/>
      <c r="SPV22" s="1024"/>
      <c r="SPW22" s="1024"/>
      <c r="SPX22" s="1024"/>
      <c r="SPY22" s="1024"/>
      <c r="SPZ22" s="1024"/>
      <c r="SQA22" s="1024"/>
      <c r="SQB22" s="1024"/>
      <c r="SQC22" s="1024"/>
      <c r="SQD22" s="1024"/>
      <c r="SQE22" s="1024"/>
      <c r="SQF22" s="1024"/>
      <c r="SQG22" s="1024"/>
      <c r="SQH22" s="1024"/>
      <c r="SQI22" s="1024"/>
      <c r="SQJ22" s="1024"/>
      <c r="SQK22" s="1024"/>
      <c r="SQL22" s="1024"/>
      <c r="SQM22" s="1024"/>
      <c r="SQN22" s="1024"/>
      <c r="SQO22" s="1024"/>
      <c r="SQP22" s="1024"/>
      <c r="SQQ22" s="1024"/>
      <c r="SQR22" s="1024"/>
      <c r="SQS22" s="1024"/>
      <c r="SQT22" s="1024"/>
      <c r="SQU22" s="1024"/>
      <c r="SQV22" s="1024"/>
      <c r="SQW22" s="1024"/>
      <c r="SQX22" s="1024"/>
      <c r="SQY22" s="1024"/>
      <c r="SQZ22" s="1024"/>
      <c r="SRA22" s="1024"/>
      <c r="SRB22" s="1024"/>
      <c r="SRC22" s="1024"/>
      <c r="SRD22" s="1024"/>
      <c r="SRE22" s="1024"/>
      <c r="SRF22" s="1024"/>
      <c r="SRG22" s="1024"/>
      <c r="SRH22" s="1024"/>
      <c r="SRI22" s="1024"/>
      <c r="SRJ22" s="1024"/>
      <c r="SRK22" s="1024"/>
      <c r="SRL22" s="1024"/>
      <c r="SRM22" s="1024"/>
      <c r="SRN22" s="1024"/>
      <c r="SRO22" s="1024"/>
      <c r="SRP22" s="1024"/>
      <c r="SRQ22" s="1024"/>
      <c r="SRR22" s="1024"/>
      <c r="SRS22" s="1024"/>
      <c r="SRT22" s="1024"/>
      <c r="SRU22" s="1024"/>
      <c r="SRV22" s="1024"/>
      <c r="SRW22" s="1024"/>
      <c r="SRX22" s="1024"/>
      <c r="SRY22" s="1024"/>
      <c r="SRZ22" s="1024"/>
      <c r="SSA22" s="1024"/>
      <c r="SSB22" s="1024"/>
      <c r="SSC22" s="1024"/>
      <c r="SSD22" s="1024"/>
      <c r="SSE22" s="1024"/>
      <c r="SSF22" s="1024"/>
      <c r="SSG22" s="1024"/>
      <c r="SSH22" s="1024"/>
      <c r="SSI22" s="1024"/>
      <c r="SSJ22" s="1024"/>
      <c r="SSK22" s="1024"/>
      <c r="SSL22" s="1024"/>
      <c r="SSM22" s="1024"/>
      <c r="SSN22" s="1024"/>
      <c r="SSO22" s="1024"/>
      <c r="SSP22" s="1024"/>
      <c r="SSQ22" s="1024"/>
      <c r="SSR22" s="1024"/>
      <c r="SSS22" s="1024"/>
      <c r="SST22" s="1024"/>
      <c r="SSU22" s="1024"/>
      <c r="SSV22" s="1024"/>
      <c r="SSW22" s="1024"/>
      <c r="SSX22" s="1024"/>
      <c r="SSY22" s="1024"/>
      <c r="SSZ22" s="1024"/>
      <c r="STA22" s="1024"/>
      <c r="STB22" s="1024"/>
      <c r="STC22" s="1024"/>
      <c r="STD22" s="1024"/>
      <c r="STE22" s="1024"/>
      <c r="STF22" s="1024"/>
      <c r="STG22" s="1024"/>
      <c r="STH22" s="1024"/>
      <c r="STI22" s="1024"/>
      <c r="STJ22" s="1024"/>
      <c r="STK22" s="1024"/>
      <c r="STL22" s="1024"/>
      <c r="STM22" s="1024"/>
      <c r="STN22" s="1024"/>
      <c r="STO22" s="1024"/>
      <c r="STP22" s="1024"/>
      <c r="STQ22" s="1024"/>
      <c r="STR22" s="1024"/>
      <c r="STS22" s="1024"/>
      <c r="STT22" s="1024"/>
      <c r="STU22" s="1024"/>
      <c r="STV22" s="1024"/>
      <c r="STW22" s="1024"/>
      <c r="STX22" s="1024"/>
      <c r="STY22" s="1024"/>
      <c r="STZ22" s="1024"/>
      <c r="SUA22" s="1024"/>
      <c r="SUB22" s="1024"/>
      <c r="SUC22" s="1024"/>
      <c r="SUD22" s="1024"/>
      <c r="SUE22" s="1024"/>
      <c r="SUF22" s="1024"/>
      <c r="SUG22" s="1024"/>
      <c r="SUH22" s="1024"/>
      <c r="SUI22" s="1024"/>
      <c r="SUJ22" s="1024"/>
      <c r="SUK22" s="1024"/>
      <c r="SUL22" s="1024"/>
      <c r="SUM22" s="1024"/>
      <c r="SUN22" s="1024"/>
      <c r="SUO22" s="1024"/>
      <c r="SUP22" s="1024"/>
      <c r="SUQ22" s="1024"/>
      <c r="SUR22" s="1024"/>
      <c r="SUS22" s="1024"/>
      <c r="SUT22" s="1024"/>
      <c r="SUU22" s="1024"/>
      <c r="SUV22" s="1024"/>
      <c r="SUW22" s="1024"/>
      <c r="SUX22" s="1024"/>
      <c r="SUY22" s="1024"/>
      <c r="SUZ22" s="1024"/>
      <c r="SVA22" s="1024"/>
      <c r="SVB22" s="1024"/>
      <c r="SVC22" s="1024"/>
      <c r="SVD22" s="1024"/>
      <c r="SVE22" s="1024"/>
      <c r="SVF22" s="1024"/>
      <c r="SVG22" s="1024"/>
      <c r="SVH22" s="1024"/>
      <c r="SVI22" s="1024"/>
      <c r="SVJ22" s="1024"/>
      <c r="SVK22" s="1024"/>
      <c r="SVL22" s="1024"/>
      <c r="SVM22" s="1024"/>
      <c r="SVN22" s="1024"/>
      <c r="SVO22" s="1024"/>
      <c r="SVP22" s="1024"/>
      <c r="SVQ22" s="1024"/>
      <c r="SVR22" s="1024"/>
      <c r="SVS22" s="1024"/>
      <c r="SVT22" s="1024"/>
      <c r="SVU22" s="1024"/>
      <c r="SVV22" s="1024"/>
      <c r="SVW22" s="1024"/>
      <c r="SVX22" s="1024"/>
      <c r="SVY22" s="1024"/>
      <c r="SVZ22" s="1024"/>
      <c r="SWA22" s="1024"/>
      <c r="SWB22" s="1024"/>
      <c r="SWC22" s="1024"/>
      <c r="SWD22" s="1024"/>
      <c r="SWE22" s="1024"/>
      <c r="SWF22" s="1024"/>
      <c r="SWG22" s="1024"/>
      <c r="SWH22" s="1024"/>
      <c r="SWI22" s="1024"/>
      <c r="SWJ22" s="1024"/>
      <c r="SWK22" s="1024"/>
      <c r="SWL22" s="1024"/>
      <c r="SWM22" s="1024"/>
      <c r="SWN22" s="1024"/>
      <c r="SWO22" s="1024"/>
      <c r="SWP22" s="1024"/>
      <c r="SWQ22" s="1024"/>
      <c r="SWR22" s="1024"/>
      <c r="SWS22" s="1024"/>
      <c r="SWT22" s="1024"/>
      <c r="SWU22" s="1024"/>
      <c r="SWV22" s="1024"/>
      <c r="SWW22" s="1024"/>
      <c r="SWX22" s="1024"/>
      <c r="SWY22" s="1024"/>
      <c r="SWZ22" s="1024"/>
      <c r="SXA22" s="1024"/>
      <c r="SXB22" s="1024"/>
      <c r="SXC22" s="1024"/>
      <c r="SXD22" s="1024"/>
      <c r="SXE22" s="1024"/>
      <c r="SXF22" s="1024"/>
      <c r="SXG22" s="1024"/>
      <c r="SXH22" s="1024"/>
      <c r="SXI22" s="1024"/>
      <c r="SXJ22" s="1024"/>
      <c r="SXK22" s="1024"/>
      <c r="SXL22" s="1024"/>
      <c r="SXM22" s="1024"/>
      <c r="SXN22" s="1024"/>
      <c r="SXO22" s="1024"/>
      <c r="SXP22" s="1024"/>
      <c r="SXQ22" s="1024"/>
      <c r="SXR22" s="1024"/>
      <c r="SXS22" s="1024"/>
      <c r="SXT22" s="1024"/>
      <c r="SXU22" s="1024"/>
      <c r="SXV22" s="1024"/>
      <c r="SXW22" s="1024"/>
      <c r="SXX22" s="1024"/>
      <c r="SXY22" s="1024"/>
      <c r="SXZ22" s="1024"/>
      <c r="SYA22" s="1024"/>
      <c r="SYB22" s="1024"/>
      <c r="SYC22" s="1024"/>
      <c r="SYD22" s="1024"/>
      <c r="SYE22" s="1024"/>
      <c r="SYF22" s="1024"/>
      <c r="SYG22" s="1024"/>
      <c r="SYH22" s="1024"/>
      <c r="SYI22" s="1024"/>
      <c r="SYJ22" s="1024"/>
      <c r="SYK22" s="1024"/>
      <c r="SYL22" s="1024"/>
      <c r="SYM22" s="1024"/>
      <c r="SYN22" s="1024"/>
      <c r="SYO22" s="1024"/>
      <c r="SYP22" s="1024"/>
      <c r="SYQ22" s="1024"/>
      <c r="SYR22" s="1024"/>
      <c r="SYS22" s="1024"/>
      <c r="SYT22" s="1024"/>
      <c r="SYU22" s="1024"/>
      <c r="SYV22" s="1024"/>
      <c r="SYW22" s="1024"/>
      <c r="SYX22" s="1024"/>
      <c r="SYY22" s="1024"/>
      <c r="SYZ22" s="1024"/>
      <c r="SZA22" s="1024"/>
      <c r="SZB22" s="1024"/>
      <c r="SZC22" s="1024"/>
      <c r="SZD22" s="1024"/>
      <c r="SZE22" s="1024"/>
      <c r="SZF22" s="1024"/>
      <c r="SZG22" s="1024"/>
      <c r="SZH22" s="1024"/>
      <c r="SZI22" s="1024"/>
      <c r="SZJ22" s="1024"/>
      <c r="SZK22" s="1024"/>
      <c r="SZL22" s="1024"/>
      <c r="SZM22" s="1024"/>
      <c r="SZN22" s="1024"/>
      <c r="SZO22" s="1024"/>
      <c r="SZP22" s="1024"/>
      <c r="SZQ22" s="1024"/>
      <c r="SZR22" s="1024"/>
      <c r="SZS22" s="1024"/>
      <c r="SZT22" s="1024"/>
      <c r="SZU22" s="1024"/>
      <c r="SZV22" s="1024"/>
      <c r="SZW22" s="1024"/>
      <c r="SZX22" s="1024"/>
      <c r="SZY22" s="1024"/>
      <c r="SZZ22" s="1024"/>
      <c r="TAA22" s="1024"/>
      <c r="TAB22" s="1024"/>
      <c r="TAC22" s="1024"/>
      <c r="TAD22" s="1024"/>
      <c r="TAE22" s="1024"/>
      <c r="TAF22" s="1024"/>
      <c r="TAG22" s="1024"/>
      <c r="TAH22" s="1024"/>
      <c r="TAI22" s="1024"/>
      <c r="TAJ22" s="1024"/>
      <c r="TAK22" s="1024"/>
      <c r="TAL22" s="1024"/>
      <c r="TAM22" s="1024"/>
      <c r="TAN22" s="1024"/>
      <c r="TAO22" s="1024"/>
      <c r="TAP22" s="1024"/>
      <c r="TAQ22" s="1024"/>
      <c r="TAR22" s="1024"/>
      <c r="TAS22" s="1024"/>
      <c r="TAT22" s="1024"/>
      <c r="TAU22" s="1024"/>
      <c r="TAV22" s="1024"/>
      <c r="TAW22" s="1024"/>
      <c r="TAX22" s="1024"/>
      <c r="TAY22" s="1024"/>
      <c r="TAZ22" s="1024"/>
      <c r="TBA22" s="1024"/>
      <c r="TBB22" s="1024"/>
      <c r="TBC22" s="1024"/>
      <c r="TBD22" s="1024"/>
      <c r="TBE22" s="1024"/>
      <c r="TBF22" s="1024"/>
      <c r="TBG22" s="1024"/>
      <c r="TBH22" s="1024"/>
      <c r="TBI22" s="1024"/>
      <c r="TBJ22" s="1024"/>
      <c r="TBK22" s="1024"/>
      <c r="TBL22" s="1024"/>
      <c r="TBM22" s="1024"/>
      <c r="TBN22" s="1024"/>
      <c r="TBO22" s="1024"/>
      <c r="TBP22" s="1024"/>
      <c r="TBQ22" s="1024"/>
      <c r="TBR22" s="1024"/>
      <c r="TBS22" s="1024"/>
      <c r="TBT22" s="1024"/>
      <c r="TBU22" s="1024"/>
      <c r="TBV22" s="1024"/>
      <c r="TBW22" s="1024"/>
      <c r="TBX22" s="1024"/>
      <c r="TBY22" s="1024"/>
      <c r="TBZ22" s="1024"/>
      <c r="TCA22" s="1024"/>
      <c r="TCB22" s="1024"/>
      <c r="TCC22" s="1024"/>
      <c r="TCD22" s="1024"/>
      <c r="TCE22" s="1024"/>
      <c r="TCF22" s="1024"/>
      <c r="TCG22" s="1024"/>
      <c r="TCH22" s="1024"/>
      <c r="TCI22" s="1024"/>
      <c r="TCJ22" s="1024"/>
      <c r="TCK22" s="1024"/>
      <c r="TCL22" s="1024"/>
      <c r="TCM22" s="1024"/>
      <c r="TCN22" s="1024"/>
      <c r="TCO22" s="1024"/>
      <c r="TCP22" s="1024"/>
      <c r="TCQ22" s="1024"/>
      <c r="TCR22" s="1024"/>
      <c r="TCS22" s="1024"/>
      <c r="TCT22" s="1024"/>
      <c r="TCU22" s="1024"/>
      <c r="TCV22" s="1024"/>
      <c r="TCW22" s="1024"/>
      <c r="TCX22" s="1024"/>
      <c r="TCY22" s="1024"/>
      <c r="TCZ22" s="1024"/>
      <c r="TDA22" s="1024"/>
      <c r="TDB22" s="1024"/>
      <c r="TDC22" s="1024"/>
      <c r="TDD22" s="1024"/>
      <c r="TDE22" s="1024"/>
      <c r="TDF22" s="1024"/>
      <c r="TDG22" s="1024"/>
      <c r="TDH22" s="1024"/>
      <c r="TDI22" s="1024"/>
      <c r="TDJ22" s="1024"/>
      <c r="TDK22" s="1024"/>
      <c r="TDL22" s="1024"/>
      <c r="TDM22" s="1024"/>
      <c r="TDN22" s="1024"/>
      <c r="TDO22" s="1024"/>
      <c r="TDP22" s="1024"/>
      <c r="TDQ22" s="1024"/>
      <c r="TDR22" s="1024"/>
      <c r="TDS22" s="1024"/>
      <c r="TDT22" s="1024"/>
      <c r="TDU22" s="1024"/>
      <c r="TDV22" s="1024"/>
      <c r="TDW22" s="1024"/>
      <c r="TDX22" s="1024"/>
      <c r="TDY22" s="1024"/>
      <c r="TDZ22" s="1024"/>
      <c r="TEA22" s="1024"/>
      <c r="TEB22" s="1024"/>
      <c r="TEC22" s="1024"/>
      <c r="TED22" s="1024"/>
      <c r="TEE22" s="1024"/>
      <c r="TEF22" s="1024"/>
      <c r="TEG22" s="1024"/>
      <c r="TEH22" s="1024"/>
      <c r="TEI22" s="1024"/>
      <c r="TEJ22" s="1024"/>
      <c r="TEK22" s="1024"/>
      <c r="TEL22" s="1024"/>
      <c r="TEM22" s="1024"/>
      <c r="TEN22" s="1024"/>
      <c r="TEO22" s="1024"/>
      <c r="TEP22" s="1024"/>
      <c r="TEQ22" s="1024"/>
      <c r="TER22" s="1024"/>
      <c r="TES22" s="1024"/>
      <c r="TET22" s="1024"/>
      <c r="TEU22" s="1024"/>
      <c r="TEV22" s="1024"/>
      <c r="TEW22" s="1024"/>
      <c r="TEX22" s="1024"/>
      <c r="TEY22" s="1024"/>
      <c r="TEZ22" s="1024"/>
      <c r="TFA22" s="1024"/>
      <c r="TFB22" s="1024"/>
      <c r="TFC22" s="1024"/>
      <c r="TFD22" s="1024"/>
      <c r="TFE22" s="1024"/>
      <c r="TFF22" s="1024"/>
      <c r="TFG22" s="1024"/>
      <c r="TFH22" s="1024"/>
      <c r="TFI22" s="1024"/>
      <c r="TFJ22" s="1024"/>
      <c r="TFK22" s="1024"/>
      <c r="TFL22" s="1024"/>
      <c r="TFM22" s="1024"/>
      <c r="TFN22" s="1024"/>
      <c r="TFO22" s="1024"/>
      <c r="TFP22" s="1024"/>
      <c r="TFQ22" s="1024"/>
      <c r="TFR22" s="1024"/>
      <c r="TFS22" s="1024"/>
      <c r="TFT22" s="1024"/>
      <c r="TFU22" s="1024"/>
      <c r="TFV22" s="1024"/>
      <c r="TFW22" s="1024"/>
      <c r="TFX22" s="1024"/>
      <c r="TFY22" s="1024"/>
      <c r="TFZ22" s="1024"/>
      <c r="TGA22" s="1024"/>
      <c r="TGB22" s="1024"/>
      <c r="TGC22" s="1024"/>
      <c r="TGD22" s="1024"/>
      <c r="TGE22" s="1024"/>
      <c r="TGF22" s="1024"/>
      <c r="TGG22" s="1024"/>
      <c r="TGH22" s="1024"/>
      <c r="TGI22" s="1024"/>
      <c r="TGJ22" s="1024"/>
      <c r="TGK22" s="1024"/>
      <c r="TGL22" s="1024"/>
      <c r="TGM22" s="1024"/>
      <c r="TGN22" s="1024"/>
      <c r="TGO22" s="1024"/>
      <c r="TGP22" s="1024"/>
      <c r="TGQ22" s="1024"/>
      <c r="TGR22" s="1024"/>
      <c r="TGS22" s="1024"/>
      <c r="TGT22" s="1024"/>
      <c r="TGU22" s="1024"/>
      <c r="TGV22" s="1024"/>
      <c r="TGW22" s="1024"/>
      <c r="TGX22" s="1024"/>
      <c r="TGY22" s="1024"/>
      <c r="TGZ22" s="1024"/>
      <c r="THA22" s="1024"/>
      <c r="THB22" s="1024"/>
      <c r="THC22" s="1024"/>
      <c r="THD22" s="1024"/>
      <c r="THE22" s="1024"/>
      <c r="THF22" s="1024"/>
      <c r="THG22" s="1024"/>
      <c r="THH22" s="1024"/>
      <c r="THI22" s="1024"/>
      <c r="THJ22" s="1024"/>
      <c r="THK22" s="1024"/>
      <c r="THL22" s="1024"/>
      <c r="THM22" s="1024"/>
      <c r="THN22" s="1024"/>
      <c r="THO22" s="1024"/>
      <c r="THP22" s="1024"/>
      <c r="THQ22" s="1024"/>
      <c r="THR22" s="1024"/>
      <c r="THS22" s="1024"/>
      <c r="THT22" s="1024"/>
      <c r="THU22" s="1024"/>
      <c r="THV22" s="1024"/>
      <c r="THW22" s="1024"/>
      <c r="THX22" s="1024"/>
      <c r="THY22" s="1024"/>
      <c r="THZ22" s="1024"/>
      <c r="TIA22" s="1024"/>
      <c r="TIB22" s="1024"/>
      <c r="TIC22" s="1024"/>
      <c r="TID22" s="1024"/>
      <c r="TIE22" s="1024"/>
      <c r="TIF22" s="1024"/>
      <c r="TIG22" s="1024"/>
      <c r="TIH22" s="1024"/>
      <c r="TII22" s="1024"/>
      <c r="TIJ22" s="1024"/>
      <c r="TIK22" s="1024"/>
      <c r="TIL22" s="1024"/>
      <c r="TIM22" s="1024"/>
      <c r="TIN22" s="1024"/>
      <c r="TIO22" s="1024"/>
      <c r="TIP22" s="1024"/>
      <c r="TIQ22" s="1024"/>
      <c r="TIR22" s="1024"/>
      <c r="TIS22" s="1024"/>
      <c r="TIT22" s="1024"/>
      <c r="TIU22" s="1024"/>
      <c r="TIV22" s="1024"/>
      <c r="TIW22" s="1024"/>
      <c r="TIX22" s="1024"/>
      <c r="TIY22" s="1024"/>
      <c r="TIZ22" s="1024"/>
      <c r="TJA22" s="1024"/>
      <c r="TJB22" s="1024"/>
      <c r="TJC22" s="1024"/>
      <c r="TJD22" s="1024"/>
      <c r="TJE22" s="1024"/>
      <c r="TJF22" s="1024"/>
      <c r="TJG22" s="1024"/>
      <c r="TJH22" s="1024"/>
      <c r="TJI22" s="1024"/>
      <c r="TJJ22" s="1024"/>
      <c r="TJK22" s="1024"/>
      <c r="TJL22" s="1024"/>
      <c r="TJM22" s="1024"/>
      <c r="TJN22" s="1024"/>
      <c r="TJO22" s="1024"/>
      <c r="TJP22" s="1024"/>
      <c r="TJQ22" s="1024"/>
      <c r="TJR22" s="1024"/>
      <c r="TJS22" s="1024"/>
      <c r="TJT22" s="1024"/>
      <c r="TJU22" s="1024"/>
      <c r="TJV22" s="1024"/>
      <c r="TJW22" s="1024"/>
      <c r="TJX22" s="1024"/>
      <c r="TJY22" s="1024"/>
      <c r="TJZ22" s="1024"/>
      <c r="TKA22" s="1024"/>
      <c r="TKB22" s="1024"/>
      <c r="TKC22" s="1024"/>
      <c r="TKD22" s="1024"/>
      <c r="TKE22" s="1024"/>
      <c r="TKF22" s="1024"/>
      <c r="TKG22" s="1024"/>
      <c r="TKH22" s="1024"/>
      <c r="TKI22" s="1024"/>
      <c r="TKJ22" s="1024"/>
      <c r="TKK22" s="1024"/>
      <c r="TKL22" s="1024"/>
      <c r="TKM22" s="1024"/>
      <c r="TKN22" s="1024"/>
      <c r="TKO22" s="1024"/>
      <c r="TKP22" s="1024"/>
      <c r="TKQ22" s="1024"/>
      <c r="TKR22" s="1024"/>
      <c r="TKS22" s="1024"/>
      <c r="TKT22" s="1024"/>
      <c r="TKU22" s="1024"/>
      <c r="TKV22" s="1024"/>
      <c r="TKW22" s="1024"/>
      <c r="TKX22" s="1024"/>
      <c r="TKY22" s="1024"/>
      <c r="TKZ22" s="1024"/>
      <c r="TLA22" s="1024"/>
      <c r="TLB22" s="1024"/>
      <c r="TLC22" s="1024"/>
      <c r="TLD22" s="1024"/>
      <c r="TLE22" s="1024"/>
      <c r="TLF22" s="1024"/>
      <c r="TLG22" s="1024"/>
      <c r="TLH22" s="1024"/>
      <c r="TLI22" s="1024"/>
      <c r="TLJ22" s="1024"/>
      <c r="TLK22" s="1024"/>
      <c r="TLL22" s="1024"/>
      <c r="TLM22" s="1024"/>
      <c r="TLN22" s="1024"/>
      <c r="TLO22" s="1024"/>
      <c r="TLP22" s="1024"/>
      <c r="TLQ22" s="1024"/>
      <c r="TLR22" s="1024"/>
      <c r="TLS22" s="1024"/>
      <c r="TLT22" s="1024"/>
      <c r="TLU22" s="1024"/>
      <c r="TLV22" s="1024"/>
      <c r="TLW22" s="1024"/>
      <c r="TLX22" s="1024"/>
      <c r="TLY22" s="1024"/>
      <c r="TLZ22" s="1024"/>
      <c r="TMA22" s="1024"/>
      <c r="TMB22" s="1024"/>
      <c r="TMC22" s="1024"/>
      <c r="TMD22" s="1024"/>
      <c r="TME22" s="1024"/>
      <c r="TMF22" s="1024"/>
      <c r="TMG22" s="1024"/>
      <c r="TMH22" s="1024"/>
      <c r="TMI22" s="1024"/>
      <c r="TMJ22" s="1024"/>
      <c r="TMK22" s="1024"/>
      <c r="TML22" s="1024"/>
      <c r="TMM22" s="1024"/>
      <c r="TMN22" s="1024"/>
      <c r="TMO22" s="1024"/>
      <c r="TMP22" s="1024"/>
      <c r="TMQ22" s="1024"/>
      <c r="TMR22" s="1024"/>
      <c r="TMS22" s="1024"/>
      <c r="TMT22" s="1024"/>
      <c r="TMU22" s="1024"/>
      <c r="TMV22" s="1024"/>
      <c r="TMW22" s="1024"/>
      <c r="TMX22" s="1024"/>
      <c r="TMY22" s="1024"/>
      <c r="TMZ22" s="1024"/>
      <c r="TNA22" s="1024"/>
      <c r="TNB22" s="1024"/>
      <c r="TNC22" s="1024"/>
      <c r="TND22" s="1024"/>
      <c r="TNE22" s="1024"/>
      <c r="TNF22" s="1024"/>
      <c r="TNG22" s="1024"/>
      <c r="TNH22" s="1024"/>
      <c r="TNI22" s="1024"/>
      <c r="TNJ22" s="1024"/>
      <c r="TNK22" s="1024"/>
      <c r="TNL22" s="1024"/>
      <c r="TNM22" s="1024"/>
      <c r="TNN22" s="1024"/>
      <c r="TNO22" s="1024"/>
      <c r="TNP22" s="1024"/>
      <c r="TNQ22" s="1024"/>
      <c r="TNR22" s="1024"/>
      <c r="TNS22" s="1024"/>
      <c r="TNT22" s="1024"/>
      <c r="TNU22" s="1024"/>
      <c r="TNV22" s="1024"/>
      <c r="TNW22" s="1024"/>
      <c r="TNX22" s="1024"/>
      <c r="TNY22" s="1024"/>
      <c r="TNZ22" s="1024"/>
      <c r="TOA22" s="1024"/>
      <c r="TOB22" s="1024"/>
      <c r="TOC22" s="1024"/>
      <c r="TOD22" s="1024"/>
      <c r="TOE22" s="1024"/>
      <c r="TOF22" s="1024"/>
      <c r="TOG22" s="1024"/>
      <c r="TOH22" s="1024"/>
      <c r="TOI22" s="1024"/>
      <c r="TOJ22" s="1024"/>
      <c r="TOK22" s="1024"/>
      <c r="TOL22" s="1024"/>
      <c r="TOM22" s="1024"/>
      <c r="TON22" s="1024"/>
      <c r="TOO22" s="1024"/>
      <c r="TOP22" s="1024"/>
      <c r="TOQ22" s="1024"/>
      <c r="TOR22" s="1024"/>
      <c r="TOS22" s="1024"/>
      <c r="TOT22" s="1024"/>
      <c r="TOU22" s="1024"/>
      <c r="TOV22" s="1024"/>
      <c r="TOW22" s="1024"/>
      <c r="TOX22" s="1024"/>
      <c r="TOY22" s="1024"/>
      <c r="TOZ22" s="1024"/>
      <c r="TPA22" s="1024"/>
      <c r="TPB22" s="1024"/>
      <c r="TPC22" s="1024"/>
      <c r="TPD22" s="1024"/>
      <c r="TPE22" s="1024"/>
      <c r="TPF22" s="1024"/>
      <c r="TPG22" s="1024"/>
      <c r="TPH22" s="1024"/>
      <c r="TPI22" s="1024"/>
      <c r="TPJ22" s="1024"/>
      <c r="TPK22" s="1024"/>
      <c r="TPL22" s="1024"/>
      <c r="TPM22" s="1024"/>
      <c r="TPN22" s="1024"/>
      <c r="TPO22" s="1024"/>
      <c r="TPP22" s="1024"/>
      <c r="TPQ22" s="1024"/>
      <c r="TPR22" s="1024"/>
      <c r="TPS22" s="1024"/>
      <c r="TPT22" s="1024"/>
      <c r="TPU22" s="1024"/>
      <c r="TPV22" s="1024"/>
      <c r="TPW22" s="1024"/>
      <c r="TPX22" s="1024"/>
      <c r="TPY22" s="1024"/>
      <c r="TPZ22" s="1024"/>
      <c r="TQA22" s="1024"/>
      <c r="TQB22" s="1024"/>
      <c r="TQC22" s="1024"/>
      <c r="TQD22" s="1024"/>
      <c r="TQE22" s="1024"/>
      <c r="TQF22" s="1024"/>
      <c r="TQG22" s="1024"/>
      <c r="TQH22" s="1024"/>
      <c r="TQI22" s="1024"/>
      <c r="TQJ22" s="1024"/>
      <c r="TQK22" s="1024"/>
      <c r="TQL22" s="1024"/>
      <c r="TQM22" s="1024"/>
      <c r="TQN22" s="1024"/>
      <c r="TQO22" s="1024"/>
      <c r="TQP22" s="1024"/>
      <c r="TQQ22" s="1024"/>
      <c r="TQR22" s="1024"/>
      <c r="TQS22" s="1024"/>
      <c r="TQT22" s="1024"/>
      <c r="TQU22" s="1024"/>
      <c r="TQV22" s="1024"/>
      <c r="TQW22" s="1024"/>
      <c r="TQX22" s="1024"/>
      <c r="TQY22" s="1024"/>
      <c r="TQZ22" s="1024"/>
      <c r="TRA22" s="1024"/>
      <c r="TRB22" s="1024"/>
      <c r="TRC22" s="1024"/>
      <c r="TRD22" s="1024"/>
      <c r="TRE22" s="1024"/>
      <c r="TRF22" s="1024"/>
      <c r="TRG22" s="1024"/>
      <c r="TRH22" s="1024"/>
      <c r="TRI22" s="1024"/>
      <c r="TRJ22" s="1024"/>
      <c r="TRK22" s="1024"/>
      <c r="TRL22" s="1024"/>
      <c r="TRM22" s="1024"/>
      <c r="TRN22" s="1024"/>
      <c r="TRO22" s="1024"/>
      <c r="TRP22" s="1024"/>
      <c r="TRQ22" s="1024"/>
      <c r="TRR22" s="1024"/>
      <c r="TRS22" s="1024"/>
      <c r="TRT22" s="1024"/>
      <c r="TRU22" s="1024"/>
      <c r="TRV22" s="1024"/>
      <c r="TRW22" s="1024"/>
      <c r="TRX22" s="1024"/>
      <c r="TRY22" s="1024"/>
      <c r="TRZ22" s="1024"/>
      <c r="TSA22" s="1024"/>
      <c r="TSB22" s="1024"/>
      <c r="TSC22" s="1024"/>
      <c r="TSD22" s="1024"/>
      <c r="TSE22" s="1024"/>
      <c r="TSF22" s="1024"/>
      <c r="TSG22" s="1024"/>
      <c r="TSH22" s="1024"/>
      <c r="TSI22" s="1024"/>
      <c r="TSJ22" s="1024"/>
      <c r="TSK22" s="1024"/>
      <c r="TSL22" s="1024"/>
      <c r="TSM22" s="1024"/>
      <c r="TSN22" s="1024"/>
      <c r="TSO22" s="1024"/>
      <c r="TSP22" s="1024"/>
      <c r="TSQ22" s="1024"/>
      <c r="TSR22" s="1024"/>
      <c r="TSS22" s="1024"/>
      <c r="TST22" s="1024"/>
      <c r="TSU22" s="1024"/>
      <c r="TSV22" s="1024"/>
      <c r="TSW22" s="1024"/>
      <c r="TSX22" s="1024"/>
      <c r="TSY22" s="1024"/>
      <c r="TSZ22" s="1024"/>
      <c r="TTA22" s="1024"/>
      <c r="TTB22" s="1024"/>
      <c r="TTC22" s="1024"/>
      <c r="TTD22" s="1024"/>
      <c r="TTE22" s="1024"/>
      <c r="TTF22" s="1024"/>
      <c r="TTG22" s="1024"/>
      <c r="TTH22" s="1024"/>
      <c r="TTI22" s="1024"/>
      <c r="TTJ22" s="1024"/>
      <c r="TTK22" s="1024"/>
      <c r="TTL22" s="1024"/>
      <c r="TTM22" s="1024"/>
      <c r="TTN22" s="1024"/>
      <c r="TTO22" s="1024"/>
      <c r="TTP22" s="1024"/>
      <c r="TTQ22" s="1024"/>
      <c r="TTR22" s="1024"/>
      <c r="TTS22" s="1024"/>
      <c r="TTT22" s="1024"/>
      <c r="TTU22" s="1024"/>
      <c r="TTV22" s="1024"/>
      <c r="TTW22" s="1024"/>
      <c r="TTX22" s="1024"/>
      <c r="TTY22" s="1024"/>
      <c r="TTZ22" s="1024"/>
      <c r="TUA22" s="1024"/>
      <c r="TUB22" s="1024"/>
      <c r="TUC22" s="1024"/>
      <c r="TUD22" s="1024"/>
      <c r="TUE22" s="1024"/>
      <c r="TUF22" s="1024"/>
      <c r="TUG22" s="1024"/>
      <c r="TUH22" s="1024"/>
      <c r="TUI22" s="1024"/>
      <c r="TUJ22" s="1024"/>
      <c r="TUK22" s="1024"/>
      <c r="TUL22" s="1024"/>
      <c r="TUM22" s="1024"/>
      <c r="TUN22" s="1024"/>
      <c r="TUO22" s="1024"/>
      <c r="TUP22" s="1024"/>
      <c r="TUQ22" s="1024"/>
      <c r="TUR22" s="1024"/>
      <c r="TUS22" s="1024"/>
      <c r="TUT22" s="1024"/>
      <c r="TUU22" s="1024"/>
      <c r="TUV22" s="1024"/>
      <c r="TUW22" s="1024"/>
      <c r="TUX22" s="1024"/>
      <c r="TUY22" s="1024"/>
      <c r="TUZ22" s="1024"/>
      <c r="TVA22" s="1024"/>
      <c r="TVB22" s="1024"/>
      <c r="TVC22" s="1024"/>
      <c r="TVD22" s="1024"/>
      <c r="TVE22" s="1024"/>
      <c r="TVF22" s="1024"/>
      <c r="TVG22" s="1024"/>
      <c r="TVH22" s="1024"/>
      <c r="TVI22" s="1024"/>
      <c r="TVJ22" s="1024"/>
      <c r="TVK22" s="1024"/>
      <c r="TVL22" s="1024"/>
      <c r="TVM22" s="1024"/>
      <c r="TVN22" s="1024"/>
      <c r="TVO22" s="1024"/>
      <c r="TVP22" s="1024"/>
      <c r="TVQ22" s="1024"/>
      <c r="TVR22" s="1024"/>
      <c r="TVS22" s="1024"/>
      <c r="TVT22" s="1024"/>
      <c r="TVU22" s="1024"/>
      <c r="TVV22" s="1024"/>
      <c r="TVW22" s="1024"/>
      <c r="TVX22" s="1024"/>
      <c r="TVY22" s="1024"/>
      <c r="TVZ22" s="1024"/>
      <c r="TWA22" s="1024"/>
      <c r="TWB22" s="1024"/>
      <c r="TWC22" s="1024"/>
      <c r="TWD22" s="1024"/>
      <c r="TWE22" s="1024"/>
      <c r="TWF22" s="1024"/>
      <c r="TWG22" s="1024"/>
      <c r="TWH22" s="1024"/>
      <c r="TWI22" s="1024"/>
      <c r="TWJ22" s="1024"/>
      <c r="TWK22" s="1024"/>
      <c r="TWL22" s="1024"/>
      <c r="TWM22" s="1024"/>
      <c r="TWN22" s="1024"/>
      <c r="TWO22" s="1024"/>
      <c r="TWP22" s="1024"/>
      <c r="TWQ22" s="1024"/>
      <c r="TWR22" s="1024"/>
      <c r="TWS22" s="1024"/>
      <c r="TWT22" s="1024"/>
      <c r="TWU22" s="1024"/>
      <c r="TWV22" s="1024"/>
      <c r="TWW22" s="1024"/>
      <c r="TWX22" s="1024"/>
      <c r="TWY22" s="1024"/>
      <c r="TWZ22" s="1024"/>
      <c r="TXA22" s="1024"/>
      <c r="TXB22" s="1024"/>
      <c r="TXC22" s="1024"/>
      <c r="TXD22" s="1024"/>
      <c r="TXE22" s="1024"/>
      <c r="TXF22" s="1024"/>
      <c r="TXG22" s="1024"/>
      <c r="TXH22" s="1024"/>
      <c r="TXI22" s="1024"/>
      <c r="TXJ22" s="1024"/>
      <c r="TXK22" s="1024"/>
      <c r="TXL22" s="1024"/>
      <c r="TXM22" s="1024"/>
      <c r="TXN22" s="1024"/>
      <c r="TXO22" s="1024"/>
      <c r="TXP22" s="1024"/>
      <c r="TXQ22" s="1024"/>
      <c r="TXR22" s="1024"/>
      <c r="TXS22" s="1024"/>
      <c r="TXT22" s="1024"/>
      <c r="TXU22" s="1024"/>
      <c r="TXV22" s="1024"/>
      <c r="TXW22" s="1024"/>
      <c r="TXX22" s="1024"/>
      <c r="TXY22" s="1024"/>
      <c r="TXZ22" s="1024"/>
      <c r="TYA22" s="1024"/>
      <c r="TYB22" s="1024"/>
      <c r="TYC22" s="1024"/>
      <c r="TYD22" s="1024"/>
      <c r="TYE22" s="1024"/>
      <c r="TYF22" s="1024"/>
      <c r="TYG22" s="1024"/>
      <c r="TYH22" s="1024"/>
      <c r="TYI22" s="1024"/>
      <c r="TYJ22" s="1024"/>
      <c r="TYK22" s="1024"/>
      <c r="TYL22" s="1024"/>
      <c r="TYM22" s="1024"/>
      <c r="TYN22" s="1024"/>
      <c r="TYO22" s="1024"/>
      <c r="TYP22" s="1024"/>
      <c r="TYQ22" s="1024"/>
      <c r="TYR22" s="1024"/>
      <c r="TYS22" s="1024"/>
      <c r="TYT22" s="1024"/>
      <c r="TYU22" s="1024"/>
      <c r="TYV22" s="1024"/>
      <c r="TYW22" s="1024"/>
      <c r="TYX22" s="1024"/>
      <c r="TYY22" s="1024"/>
      <c r="TYZ22" s="1024"/>
      <c r="TZA22" s="1024"/>
      <c r="TZB22" s="1024"/>
      <c r="TZC22" s="1024"/>
      <c r="TZD22" s="1024"/>
      <c r="TZE22" s="1024"/>
      <c r="TZF22" s="1024"/>
      <c r="TZG22" s="1024"/>
      <c r="TZH22" s="1024"/>
      <c r="TZI22" s="1024"/>
      <c r="TZJ22" s="1024"/>
      <c r="TZK22" s="1024"/>
      <c r="TZL22" s="1024"/>
      <c r="TZM22" s="1024"/>
      <c r="TZN22" s="1024"/>
      <c r="TZO22" s="1024"/>
      <c r="TZP22" s="1024"/>
      <c r="TZQ22" s="1024"/>
      <c r="TZR22" s="1024"/>
      <c r="TZS22" s="1024"/>
      <c r="TZT22" s="1024"/>
      <c r="TZU22" s="1024"/>
      <c r="TZV22" s="1024"/>
      <c r="TZW22" s="1024"/>
      <c r="TZX22" s="1024"/>
      <c r="TZY22" s="1024"/>
      <c r="TZZ22" s="1024"/>
      <c r="UAA22" s="1024"/>
      <c r="UAB22" s="1024"/>
      <c r="UAC22" s="1024"/>
      <c r="UAD22" s="1024"/>
      <c r="UAE22" s="1024"/>
      <c r="UAF22" s="1024"/>
      <c r="UAG22" s="1024"/>
      <c r="UAH22" s="1024"/>
      <c r="UAI22" s="1024"/>
      <c r="UAJ22" s="1024"/>
      <c r="UAK22" s="1024"/>
      <c r="UAL22" s="1024"/>
      <c r="UAM22" s="1024"/>
      <c r="UAN22" s="1024"/>
      <c r="UAO22" s="1024"/>
      <c r="UAP22" s="1024"/>
      <c r="UAQ22" s="1024"/>
      <c r="UAR22" s="1024"/>
      <c r="UAS22" s="1024"/>
      <c r="UAT22" s="1024"/>
      <c r="UAU22" s="1024"/>
      <c r="UAV22" s="1024"/>
      <c r="UAW22" s="1024"/>
      <c r="UAX22" s="1024"/>
      <c r="UAY22" s="1024"/>
      <c r="UAZ22" s="1024"/>
      <c r="UBA22" s="1024"/>
      <c r="UBB22" s="1024"/>
      <c r="UBC22" s="1024"/>
      <c r="UBD22" s="1024"/>
      <c r="UBE22" s="1024"/>
      <c r="UBF22" s="1024"/>
      <c r="UBG22" s="1024"/>
      <c r="UBH22" s="1024"/>
      <c r="UBI22" s="1024"/>
      <c r="UBJ22" s="1024"/>
      <c r="UBK22" s="1024"/>
      <c r="UBL22" s="1024"/>
      <c r="UBM22" s="1024"/>
      <c r="UBN22" s="1024"/>
      <c r="UBO22" s="1024"/>
      <c r="UBP22" s="1024"/>
      <c r="UBQ22" s="1024"/>
      <c r="UBR22" s="1024"/>
      <c r="UBS22" s="1024"/>
      <c r="UBT22" s="1024"/>
      <c r="UBU22" s="1024"/>
      <c r="UBV22" s="1024"/>
      <c r="UBW22" s="1024"/>
      <c r="UBX22" s="1024"/>
      <c r="UBY22" s="1024"/>
      <c r="UBZ22" s="1024"/>
      <c r="UCA22" s="1024"/>
      <c r="UCB22" s="1024"/>
      <c r="UCC22" s="1024"/>
      <c r="UCD22" s="1024"/>
      <c r="UCE22" s="1024"/>
      <c r="UCF22" s="1024"/>
      <c r="UCG22" s="1024"/>
      <c r="UCH22" s="1024"/>
      <c r="UCI22" s="1024"/>
      <c r="UCJ22" s="1024"/>
      <c r="UCK22" s="1024"/>
      <c r="UCL22" s="1024"/>
      <c r="UCM22" s="1024"/>
      <c r="UCN22" s="1024"/>
      <c r="UCO22" s="1024"/>
      <c r="UCP22" s="1024"/>
      <c r="UCQ22" s="1024"/>
      <c r="UCR22" s="1024"/>
      <c r="UCS22" s="1024"/>
      <c r="UCT22" s="1024"/>
      <c r="UCU22" s="1024"/>
      <c r="UCV22" s="1024"/>
      <c r="UCW22" s="1024"/>
      <c r="UCX22" s="1024"/>
      <c r="UCY22" s="1024"/>
      <c r="UCZ22" s="1024"/>
      <c r="UDA22" s="1024"/>
      <c r="UDB22" s="1024"/>
      <c r="UDC22" s="1024"/>
      <c r="UDD22" s="1024"/>
      <c r="UDE22" s="1024"/>
      <c r="UDF22" s="1024"/>
      <c r="UDG22" s="1024"/>
      <c r="UDH22" s="1024"/>
      <c r="UDI22" s="1024"/>
      <c r="UDJ22" s="1024"/>
      <c r="UDK22" s="1024"/>
      <c r="UDL22" s="1024"/>
      <c r="UDM22" s="1024"/>
      <c r="UDN22" s="1024"/>
      <c r="UDO22" s="1024"/>
      <c r="UDP22" s="1024"/>
      <c r="UDQ22" s="1024"/>
      <c r="UDR22" s="1024"/>
      <c r="UDS22" s="1024"/>
      <c r="UDT22" s="1024"/>
      <c r="UDU22" s="1024"/>
      <c r="UDV22" s="1024"/>
      <c r="UDW22" s="1024"/>
      <c r="UDX22" s="1024"/>
      <c r="UDY22" s="1024"/>
      <c r="UDZ22" s="1024"/>
      <c r="UEA22" s="1024"/>
      <c r="UEB22" s="1024"/>
      <c r="UEC22" s="1024"/>
      <c r="UED22" s="1024"/>
      <c r="UEE22" s="1024"/>
      <c r="UEF22" s="1024"/>
      <c r="UEG22" s="1024"/>
      <c r="UEH22" s="1024"/>
      <c r="UEI22" s="1024"/>
      <c r="UEJ22" s="1024"/>
      <c r="UEK22" s="1024"/>
      <c r="UEL22" s="1024"/>
      <c r="UEM22" s="1024"/>
      <c r="UEN22" s="1024"/>
      <c r="UEO22" s="1024"/>
      <c r="UEP22" s="1024"/>
      <c r="UEQ22" s="1024"/>
      <c r="UER22" s="1024"/>
      <c r="UES22" s="1024"/>
      <c r="UET22" s="1024"/>
      <c r="UEU22" s="1024"/>
      <c r="UEV22" s="1024"/>
      <c r="UEW22" s="1024"/>
      <c r="UEX22" s="1024"/>
      <c r="UEY22" s="1024"/>
      <c r="UEZ22" s="1024"/>
      <c r="UFA22" s="1024"/>
      <c r="UFB22" s="1024"/>
      <c r="UFC22" s="1024"/>
      <c r="UFD22" s="1024"/>
      <c r="UFE22" s="1024"/>
      <c r="UFF22" s="1024"/>
      <c r="UFG22" s="1024"/>
      <c r="UFH22" s="1024"/>
      <c r="UFI22" s="1024"/>
      <c r="UFJ22" s="1024"/>
      <c r="UFK22" s="1024"/>
      <c r="UFL22" s="1024"/>
      <c r="UFM22" s="1024"/>
      <c r="UFN22" s="1024"/>
      <c r="UFO22" s="1024"/>
      <c r="UFP22" s="1024"/>
      <c r="UFQ22" s="1024"/>
      <c r="UFR22" s="1024"/>
      <c r="UFS22" s="1024"/>
      <c r="UFT22" s="1024"/>
      <c r="UFU22" s="1024"/>
      <c r="UFV22" s="1024"/>
      <c r="UFW22" s="1024"/>
      <c r="UFX22" s="1024"/>
      <c r="UFY22" s="1024"/>
      <c r="UFZ22" s="1024"/>
      <c r="UGA22" s="1024"/>
      <c r="UGB22" s="1024"/>
      <c r="UGC22" s="1024"/>
      <c r="UGD22" s="1024"/>
      <c r="UGE22" s="1024"/>
      <c r="UGF22" s="1024"/>
      <c r="UGG22" s="1024"/>
      <c r="UGH22" s="1024"/>
      <c r="UGI22" s="1024"/>
      <c r="UGJ22" s="1024"/>
      <c r="UGK22" s="1024"/>
      <c r="UGL22" s="1024"/>
      <c r="UGM22" s="1024"/>
      <c r="UGN22" s="1024"/>
      <c r="UGO22" s="1024"/>
      <c r="UGP22" s="1024"/>
      <c r="UGQ22" s="1024"/>
      <c r="UGR22" s="1024"/>
      <c r="UGS22" s="1024"/>
      <c r="UGT22" s="1024"/>
      <c r="UGU22" s="1024"/>
      <c r="UGV22" s="1024"/>
      <c r="UGW22" s="1024"/>
      <c r="UGX22" s="1024"/>
      <c r="UGY22" s="1024"/>
      <c r="UGZ22" s="1024"/>
      <c r="UHA22" s="1024"/>
      <c r="UHB22" s="1024"/>
      <c r="UHC22" s="1024"/>
      <c r="UHD22" s="1024"/>
      <c r="UHE22" s="1024"/>
      <c r="UHF22" s="1024"/>
      <c r="UHG22" s="1024"/>
      <c r="UHH22" s="1024"/>
      <c r="UHI22" s="1024"/>
      <c r="UHJ22" s="1024"/>
      <c r="UHK22" s="1024"/>
      <c r="UHL22" s="1024"/>
      <c r="UHM22" s="1024"/>
      <c r="UHN22" s="1024"/>
      <c r="UHO22" s="1024"/>
      <c r="UHP22" s="1024"/>
      <c r="UHQ22" s="1024"/>
      <c r="UHR22" s="1024"/>
      <c r="UHS22" s="1024"/>
      <c r="UHT22" s="1024"/>
      <c r="UHU22" s="1024"/>
      <c r="UHV22" s="1024"/>
      <c r="UHW22" s="1024"/>
      <c r="UHX22" s="1024"/>
      <c r="UHY22" s="1024"/>
      <c r="UHZ22" s="1024"/>
      <c r="UIA22" s="1024"/>
      <c r="UIB22" s="1024"/>
      <c r="UIC22" s="1024"/>
      <c r="UID22" s="1024"/>
      <c r="UIE22" s="1024"/>
      <c r="UIF22" s="1024"/>
      <c r="UIG22" s="1024"/>
      <c r="UIH22" s="1024"/>
      <c r="UII22" s="1024"/>
      <c r="UIJ22" s="1024"/>
      <c r="UIK22" s="1024"/>
      <c r="UIL22" s="1024"/>
      <c r="UIM22" s="1024"/>
      <c r="UIN22" s="1024"/>
      <c r="UIO22" s="1024"/>
      <c r="UIP22" s="1024"/>
      <c r="UIQ22" s="1024"/>
      <c r="UIR22" s="1024"/>
      <c r="UIS22" s="1024"/>
      <c r="UIT22" s="1024"/>
      <c r="UIU22" s="1024"/>
      <c r="UIV22" s="1024"/>
      <c r="UIW22" s="1024"/>
      <c r="UIX22" s="1024"/>
      <c r="UIY22" s="1024"/>
      <c r="UIZ22" s="1024"/>
      <c r="UJA22" s="1024"/>
      <c r="UJB22" s="1024"/>
      <c r="UJC22" s="1024"/>
      <c r="UJD22" s="1024"/>
      <c r="UJE22" s="1024"/>
      <c r="UJF22" s="1024"/>
      <c r="UJG22" s="1024"/>
      <c r="UJH22" s="1024"/>
      <c r="UJI22" s="1024"/>
      <c r="UJJ22" s="1024"/>
      <c r="UJK22" s="1024"/>
      <c r="UJL22" s="1024"/>
      <c r="UJM22" s="1024"/>
      <c r="UJN22" s="1024"/>
      <c r="UJO22" s="1024"/>
      <c r="UJP22" s="1024"/>
      <c r="UJQ22" s="1024"/>
      <c r="UJR22" s="1024"/>
      <c r="UJS22" s="1024"/>
      <c r="UJT22" s="1024"/>
      <c r="UJU22" s="1024"/>
      <c r="UJV22" s="1024"/>
      <c r="UJW22" s="1024"/>
      <c r="UJX22" s="1024"/>
      <c r="UJY22" s="1024"/>
      <c r="UJZ22" s="1024"/>
      <c r="UKA22" s="1024"/>
      <c r="UKB22" s="1024"/>
      <c r="UKC22" s="1024"/>
      <c r="UKD22" s="1024"/>
      <c r="UKE22" s="1024"/>
      <c r="UKF22" s="1024"/>
      <c r="UKG22" s="1024"/>
      <c r="UKH22" s="1024"/>
      <c r="UKI22" s="1024"/>
      <c r="UKJ22" s="1024"/>
      <c r="UKK22" s="1024"/>
      <c r="UKL22" s="1024"/>
      <c r="UKM22" s="1024"/>
      <c r="UKN22" s="1024"/>
      <c r="UKO22" s="1024"/>
      <c r="UKP22" s="1024"/>
      <c r="UKQ22" s="1024"/>
      <c r="UKR22" s="1024"/>
      <c r="UKS22" s="1024"/>
      <c r="UKT22" s="1024"/>
      <c r="UKU22" s="1024"/>
      <c r="UKV22" s="1024"/>
      <c r="UKW22" s="1024"/>
      <c r="UKX22" s="1024"/>
      <c r="UKY22" s="1024"/>
      <c r="UKZ22" s="1024"/>
      <c r="ULA22" s="1024"/>
      <c r="ULB22" s="1024"/>
      <c r="ULC22" s="1024"/>
      <c r="ULD22" s="1024"/>
      <c r="ULE22" s="1024"/>
      <c r="ULF22" s="1024"/>
      <c r="ULG22" s="1024"/>
      <c r="ULH22" s="1024"/>
      <c r="ULI22" s="1024"/>
      <c r="ULJ22" s="1024"/>
      <c r="ULK22" s="1024"/>
      <c r="ULL22" s="1024"/>
      <c r="ULM22" s="1024"/>
      <c r="ULN22" s="1024"/>
      <c r="ULO22" s="1024"/>
      <c r="ULP22" s="1024"/>
      <c r="ULQ22" s="1024"/>
      <c r="ULR22" s="1024"/>
      <c r="ULS22" s="1024"/>
      <c r="ULT22" s="1024"/>
      <c r="ULU22" s="1024"/>
      <c r="ULV22" s="1024"/>
      <c r="ULW22" s="1024"/>
      <c r="ULX22" s="1024"/>
      <c r="ULY22" s="1024"/>
      <c r="ULZ22" s="1024"/>
      <c r="UMA22" s="1024"/>
      <c r="UMB22" s="1024"/>
      <c r="UMC22" s="1024"/>
      <c r="UMD22" s="1024"/>
      <c r="UME22" s="1024"/>
      <c r="UMF22" s="1024"/>
      <c r="UMG22" s="1024"/>
      <c r="UMH22" s="1024"/>
      <c r="UMI22" s="1024"/>
      <c r="UMJ22" s="1024"/>
      <c r="UMK22" s="1024"/>
      <c r="UML22" s="1024"/>
      <c r="UMM22" s="1024"/>
      <c r="UMN22" s="1024"/>
      <c r="UMO22" s="1024"/>
      <c r="UMP22" s="1024"/>
      <c r="UMQ22" s="1024"/>
      <c r="UMR22" s="1024"/>
      <c r="UMS22" s="1024"/>
      <c r="UMT22" s="1024"/>
      <c r="UMU22" s="1024"/>
      <c r="UMV22" s="1024"/>
      <c r="UMW22" s="1024"/>
      <c r="UMX22" s="1024"/>
      <c r="UMY22" s="1024"/>
      <c r="UMZ22" s="1024"/>
      <c r="UNA22" s="1024"/>
      <c r="UNB22" s="1024"/>
      <c r="UNC22" s="1024"/>
      <c r="UND22" s="1024"/>
      <c r="UNE22" s="1024"/>
      <c r="UNF22" s="1024"/>
      <c r="UNG22" s="1024"/>
      <c r="UNH22" s="1024"/>
      <c r="UNI22" s="1024"/>
      <c r="UNJ22" s="1024"/>
      <c r="UNK22" s="1024"/>
      <c r="UNL22" s="1024"/>
      <c r="UNM22" s="1024"/>
      <c r="UNN22" s="1024"/>
      <c r="UNO22" s="1024"/>
      <c r="UNP22" s="1024"/>
      <c r="UNQ22" s="1024"/>
      <c r="UNR22" s="1024"/>
      <c r="UNS22" s="1024"/>
      <c r="UNT22" s="1024"/>
      <c r="UNU22" s="1024"/>
      <c r="UNV22" s="1024"/>
      <c r="UNW22" s="1024"/>
      <c r="UNX22" s="1024"/>
      <c r="UNY22" s="1024"/>
      <c r="UNZ22" s="1024"/>
      <c r="UOA22" s="1024"/>
      <c r="UOB22" s="1024"/>
      <c r="UOC22" s="1024"/>
      <c r="UOD22" s="1024"/>
      <c r="UOE22" s="1024"/>
      <c r="UOF22" s="1024"/>
      <c r="UOG22" s="1024"/>
      <c r="UOH22" s="1024"/>
      <c r="UOI22" s="1024"/>
      <c r="UOJ22" s="1024"/>
      <c r="UOK22" s="1024"/>
      <c r="UOL22" s="1024"/>
      <c r="UOM22" s="1024"/>
      <c r="UON22" s="1024"/>
      <c r="UOO22" s="1024"/>
      <c r="UOP22" s="1024"/>
      <c r="UOQ22" s="1024"/>
      <c r="UOR22" s="1024"/>
      <c r="UOS22" s="1024"/>
      <c r="UOT22" s="1024"/>
      <c r="UOU22" s="1024"/>
      <c r="UOV22" s="1024"/>
      <c r="UOW22" s="1024"/>
      <c r="UOX22" s="1024"/>
      <c r="UOY22" s="1024"/>
      <c r="UOZ22" s="1024"/>
      <c r="UPA22" s="1024"/>
      <c r="UPB22" s="1024"/>
      <c r="UPC22" s="1024"/>
      <c r="UPD22" s="1024"/>
      <c r="UPE22" s="1024"/>
      <c r="UPF22" s="1024"/>
      <c r="UPG22" s="1024"/>
      <c r="UPH22" s="1024"/>
      <c r="UPI22" s="1024"/>
      <c r="UPJ22" s="1024"/>
      <c r="UPK22" s="1024"/>
      <c r="UPL22" s="1024"/>
      <c r="UPM22" s="1024"/>
      <c r="UPN22" s="1024"/>
      <c r="UPO22" s="1024"/>
      <c r="UPP22" s="1024"/>
      <c r="UPQ22" s="1024"/>
      <c r="UPR22" s="1024"/>
      <c r="UPS22" s="1024"/>
      <c r="UPT22" s="1024"/>
      <c r="UPU22" s="1024"/>
      <c r="UPV22" s="1024"/>
      <c r="UPW22" s="1024"/>
      <c r="UPX22" s="1024"/>
      <c r="UPY22" s="1024"/>
      <c r="UPZ22" s="1024"/>
      <c r="UQA22" s="1024"/>
      <c r="UQB22" s="1024"/>
      <c r="UQC22" s="1024"/>
      <c r="UQD22" s="1024"/>
      <c r="UQE22" s="1024"/>
      <c r="UQF22" s="1024"/>
      <c r="UQG22" s="1024"/>
      <c r="UQH22" s="1024"/>
      <c r="UQI22" s="1024"/>
      <c r="UQJ22" s="1024"/>
      <c r="UQK22" s="1024"/>
      <c r="UQL22" s="1024"/>
      <c r="UQM22" s="1024"/>
      <c r="UQN22" s="1024"/>
      <c r="UQO22" s="1024"/>
      <c r="UQP22" s="1024"/>
      <c r="UQQ22" s="1024"/>
      <c r="UQR22" s="1024"/>
      <c r="UQS22" s="1024"/>
      <c r="UQT22" s="1024"/>
      <c r="UQU22" s="1024"/>
      <c r="UQV22" s="1024"/>
      <c r="UQW22" s="1024"/>
      <c r="UQX22" s="1024"/>
      <c r="UQY22" s="1024"/>
      <c r="UQZ22" s="1024"/>
      <c r="URA22" s="1024"/>
      <c r="URB22" s="1024"/>
      <c r="URC22" s="1024"/>
      <c r="URD22" s="1024"/>
      <c r="URE22" s="1024"/>
      <c r="URF22" s="1024"/>
      <c r="URG22" s="1024"/>
      <c r="URH22" s="1024"/>
      <c r="URI22" s="1024"/>
      <c r="URJ22" s="1024"/>
      <c r="URK22" s="1024"/>
      <c r="URL22" s="1024"/>
      <c r="URM22" s="1024"/>
      <c r="URN22" s="1024"/>
      <c r="URO22" s="1024"/>
      <c r="URP22" s="1024"/>
      <c r="URQ22" s="1024"/>
      <c r="URR22" s="1024"/>
      <c r="URS22" s="1024"/>
      <c r="URT22" s="1024"/>
      <c r="URU22" s="1024"/>
      <c r="URV22" s="1024"/>
      <c r="URW22" s="1024"/>
      <c r="URX22" s="1024"/>
      <c r="URY22" s="1024"/>
      <c r="URZ22" s="1024"/>
      <c r="USA22" s="1024"/>
      <c r="USB22" s="1024"/>
      <c r="USC22" s="1024"/>
      <c r="USD22" s="1024"/>
      <c r="USE22" s="1024"/>
      <c r="USF22" s="1024"/>
      <c r="USG22" s="1024"/>
      <c r="USH22" s="1024"/>
      <c r="USI22" s="1024"/>
      <c r="USJ22" s="1024"/>
      <c r="USK22" s="1024"/>
      <c r="USL22" s="1024"/>
      <c r="USM22" s="1024"/>
      <c r="USN22" s="1024"/>
      <c r="USO22" s="1024"/>
      <c r="USP22" s="1024"/>
      <c r="USQ22" s="1024"/>
      <c r="USR22" s="1024"/>
      <c r="USS22" s="1024"/>
      <c r="UST22" s="1024"/>
      <c r="USU22" s="1024"/>
      <c r="USV22" s="1024"/>
      <c r="USW22" s="1024"/>
      <c r="USX22" s="1024"/>
      <c r="USY22" s="1024"/>
      <c r="USZ22" s="1024"/>
      <c r="UTA22" s="1024"/>
      <c r="UTB22" s="1024"/>
      <c r="UTC22" s="1024"/>
      <c r="UTD22" s="1024"/>
      <c r="UTE22" s="1024"/>
      <c r="UTF22" s="1024"/>
      <c r="UTG22" s="1024"/>
      <c r="UTH22" s="1024"/>
      <c r="UTI22" s="1024"/>
      <c r="UTJ22" s="1024"/>
      <c r="UTK22" s="1024"/>
      <c r="UTL22" s="1024"/>
      <c r="UTM22" s="1024"/>
      <c r="UTN22" s="1024"/>
      <c r="UTO22" s="1024"/>
      <c r="UTP22" s="1024"/>
      <c r="UTQ22" s="1024"/>
      <c r="UTR22" s="1024"/>
      <c r="UTS22" s="1024"/>
      <c r="UTT22" s="1024"/>
      <c r="UTU22" s="1024"/>
      <c r="UTV22" s="1024"/>
      <c r="UTW22" s="1024"/>
      <c r="UTX22" s="1024"/>
      <c r="UTY22" s="1024"/>
      <c r="UTZ22" s="1024"/>
      <c r="UUA22" s="1024"/>
      <c r="UUB22" s="1024"/>
      <c r="UUC22" s="1024"/>
      <c r="UUD22" s="1024"/>
      <c r="UUE22" s="1024"/>
      <c r="UUF22" s="1024"/>
      <c r="UUG22" s="1024"/>
      <c r="UUH22" s="1024"/>
      <c r="UUI22" s="1024"/>
      <c r="UUJ22" s="1024"/>
      <c r="UUK22" s="1024"/>
      <c r="UUL22" s="1024"/>
      <c r="UUM22" s="1024"/>
      <c r="UUN22" s="1024"/>
      <c r="UUO22" s="1024"/>
      <c r="UUP22" s="1024"/>
      <c r="UUQ22" s="1024"/>
      <c r="UUR22" s="1024"/>
      <c r="UUS22" s="1024"/>
      <c r="UUT22" s="1024"/>
      <c r="UUU22" s="1024"/>
      <c r="UUV22" s="1024"/>
      <c r="UUW22" s="1024"/>
      <c r="UUX22" s="1024"/>
      <c r="UUY22" s="1024"/>
      <c r="UUZ22" s="1024"/>
      <c r="UVA22" s="1024"/>
      <c r="UVB22" s="1024"/>
      <c r="UVC22" s="1024"/>
      <c r="UVD22" s="1024"/>
      <c r="UVE22" s="1024"/>
      <c r="UVF22" s="1024"/>
      <c r="UVG22" s="1024"/>
      <c r="UVH22" s="1024"/>
      <c r="UVI22" s="1024"/>
      <c r="UVJ22" s="1024"/>
      <c r="UVK22" s="1024"/>
      <c r="UVL22" s="1024"/>
      <c r="UVM22" s="1024"/>
      <c r="UVN22" s="1024"/>
      <c r="UVO22" s="1024"/>
      <c r="UVP22" s="1024"/>
      <c r="UVQ22" s="1024"/>
      <c r="UVR22" s="1024"/>
      <c r="UVS22" s="1024"/>
      <c r="UVT22" s="1024"/>
      <c r="UVU22" s="1024"/>
      <c r="UVV22" s="1024"/>
      <c r="UVW22" s="1024"/>
      <c r="UVX22" s="1024"/>
      <c r="UVY22" s="1024"/>
      <c r="UVZ22" s="1024"/>
      <c r="UWA22" s="1024"/>
      <c r="UWB22" s="1024"/>
      <c r="UWC22" s="1024"/>
      <c r="UWD22" s="1024"/>
      <c r="UWE22" s="1024"/>
      <c r="UWF22" s="1024"/>
      <c r="UWG22" s="1024"/>
      <c r="UWH22" s="1024"/>
      <c r="UWI22" s="1024"/>
      <c r="UWJ22" s="1024"/>
      <c r="UWK22" s="1024"/>
      <c r="UWL22" s="1024"/>
      <c r="UWM22" s="1024"/>
      <c r="UWN22" s="1024"/>
      <c r="UWO22" s="1024"/>
      <c r="UWP22" s="1024"/>
      <c r="UWQ22" s="1024"/>
      <c r="UWR22" s="1024"/>
      <c r="UWS22" s="1024"/>
      <c r="UWT22" s="1024"/>
      <c r="UWU22" s="1024"/>
      <c r="UWV22" s="1024"/>
      <c r="UWW22" s="1024"/>
      <c r="UWX22" s="1024"/>
      <c r="UWY22" s="1024"/>
      <c r="UWZ22" s="1024"/>
      <c r="UXA22" s="1024"/>
      <c r="UXB22" s="1024"/>
      <c r="UXC22" s="1024"/>
      <c r="UXD22" s="1024"/>
      <c r="UXE22" s="1024"/>
      <c r="UXF22" s="1024"/>
      <c r="UXG22" s="1024"/>
      <c r="UXH22" s="1024"/>
      <c r="UXI22" s="1024"/>
      <c r="UXJ22" s="1024"/>
      <c r="UXK22" s="1024"/>
      <c r="UXL22" s="1024"/>
      <c r="UXM22" s="1024"/>
      <c r="UXN22" s="1024"/>
      <c r="UXO22" s="1024"/>
      <c r="UXP22" s="1024"/>
      <c r="UXQ22" s="1024"/>
      <c r="UXR22" s="1024"/>
      <c r="UXS22" s="1024"/>
      <c r="UXT22" s="1024"/>
      <c r="UXU22" s="1024"/>
      <c r="UXV22" s="1024"/>
      <c r="UXW22" s="1024"/>
      <c r="UXX22" s="1024"/>
      <c r="UXY22" s="1024"/>
      <c r="UXZ22" s="1024"/>
      <c r="UYA22" s="1024"/>
      <c r="UYB22" s="1024"/>
      <c r="UYC22" s="1024"/>
      <c r="UYD22" s="1024"/>
      <c r="UYE22" s="1024"/>
      <c r="UYF22" s="1024"/>
      <c r="UYG22" s="1024"/>
      <c r="UYH22" s="1024"/>
      <c r="UYI22" s="1024"/>
      <c r="UYJ22" s="1024"/>
      <c r="UYK22" s="1024"/>
      <c r="UYL22" s="1024"/>
      <c r="UYM22" s="1024"/>
      <c r="UYN22" s="1024"/>
      <c r="UYO22" s="1024"/>
      <c r="UYP22" s="1024"/>
      <c r="UYQ22" s="1024"/>
      <c r="UYR22" s="1024"/>
      <c r="UYS22" s="1024"/>
      <c r="UYT22" s="1024"/>
      <c r="UYU22" s="1024"/>
      <c r="UYV22" s="1024"/>
      <c r="UYW22" s="1024"/>
      <c r="UYX22" s="1024"/>
      <c r="UYY22" s="1024"/>
      <c r="UYZ22" s="1024"/>
      <c r="UZA22" s="1024"/>
      <c r="UZB22" s="1024"/>
      <c r="UZC22" s="1024"/>
      <c r="UZD22" s="1024"/>
      <c r="UZE22" s="1024"/>
      <c r="UZF22" s="1024"/>
      <c r="UZG22" s="1024"/>
      <c r="UZH22" s="1024"/>
      <c r="UZI22" s="1024"/>
      <c r="UZJ22" s="1024"/>
      <c r="UZK22" s="1024"/>
      <c r="UZL22" s="1024"/>
      <c r="UZM22" s="1024"/>
      <c r="UZN22" s="1024"/>
      <c r="UZO22" s="1024"/>
      <c r="UZP22" s="1024"/>
      <c r="UZQ22" s="1024"/>
      <c r="UZR22" s="1024"/>
      <c r="UZS22" s="1024"/>
      <c r="UZT22" s="1024"/>
      <c r="UZU22" s="1024"/>
      <c r="UZV22" s="1024"/>
      <c r="UZW22" s="1024"/>
      <c r="UZX22" s="1024"/>
      <c r="UZY22" s="1024"/>
      <c r="UZZ22" s="1024"/>
      <c r="VAA22" s="1024"/>
      <c r="VAB22" s="1024"/>
      <c r="VAC22" s="1024"/>
      <c r="VAD22" s="1024"/>
      <c r="VAE22" s="1024"/>
      <c r="VAF22" s="1024"/>
      <c r="VAG22" s="1024"/>
      <c r="VAH22" s="1024"/>
      <c r="VAI22" s="1024"/>
      <c r="VAJ22" s="1024"/>
      <c r="VAK22" s="1024"/>
      <c r="VAL22" s="1024"/>
      <c r="VAM22" s="1024"/>
      <c r="VAN22" s="1024"/>
      <c r="VAO22" s="1024"/>
      <c r="VAP22" s="1024"/>
      <c r="VAQ22" s="1024"/>
      <c r="VAR22" s="1024"/>
      <c r="VAS22" s="1024"/>
      <c r="VAT22" s="1024"/>
      <c r="VAU22" s="1024"/>
      <c r="VAV22" s="1024"/>
      <c r="VAW22" s="1024"/>
      <c r="VAX22" s="1024"/>
      <c r="VAY22" s="1024"/>
      <c r="VAZ22" s="1024"/>
      <c r="VBA22" s="1024"/>
      <c r="VBB22" s="1024"/>
      <c r="VBC22" s="1024"/>
      <c r="VBD22" s="1024"/>
      <c r="VBE22" s="1024"/>
      <c r="VBF22" s="1024"/>
      <c r="VBG22" s="1024"/>
      <c r="VBH22" s="1024"/>
      <c r="VBI22" s="1024"/>
      <c r="VBJ22" s="1024"/>
      <c r="VBK22" s="1024"/>
      <c r="VBL22" s="1024"/>
      <c r="VBM22" s="1024"/>
      <c r="VBN22" s="1024"/>
      <c r="VBO22" s="1024"/>
      <c r="VBP22" s="1024"/>
      <c r="VBQ22" s="1024"/>
      <c r="VBR22" s="1024"/>
      <c r="VBS22" s="1024"/>
      <c r="VBT22" s="1024"/>
      <c r="VBU22" s="1024"/>
      <c r="VBV22" s="1024"/>
      <c r="VBW22" s="1024"/>
      <c r="VBX22" s="1024"/>
      <c r="VBY22" s="1024"/>
      <c r="VBZ22" s="1024"/>
      <c r="VCA22" s="1024"/>
      <c r="VCB22" s="1024"/>
      <c r="VCC22" s="1024"/>
      <c r="VCD22" s="1024"/>
      <c r="VCE22" s="1024"/>
      <c r="VCF22" s="1024"/>
      <c r="VCG22" s="1024"/>
      <c r="VCH22" s="1024"/>
      <c r="VCI22" s="1024"/>
      <c r="VCJ22" s="1024"/>
      <c r="VCK22" s="1024"/>
      <c r="VCL22" s="1024"/>
      <c r="VCM22" s="1024"/>
      <c r="VCN22" s="1024"/>
      <c r="VCO22" s="1024"/>
      <c r="VCP22" s="1024"/>
      <c r="VCQ22" s="1024"/>
      <c r="VCR22" s="1024"/>
      <c r="VCS22" s="1024"/>
      <c r="VCT22" s="1024"/>
      <c r="VCU22" s="1024"/>
      <c r="VCV22" s="1024"/>
      <c r="VCW22" s="1024"/>
      <c r="VCX22" s="1024"/>
      <c r="VCY22" s="1024"/>
      <c r="VCZ22" s="1024"/>
      <c r="VDA22" s="1024"/>
      <c r="VDB22" s="1024"/>
      <c r="VDC22" s="1024"/>
      <c r="VDD22" s="1024"/>
      <c r="VDE22" s="1024"/>
      <c r="VDF22" s="1024"/>
      <c r="VDG22" s="1024"/>
      <c r="VDH22" s="1024"/>
      <c r="VDI22" s="1024"/>
      <c r="VDJ22" s="1024"/>
      <c r="VDK22" s="1024"/>
      <c r="VDL22" s="1024"/>
      <c r="VDM22" s="1024"/>
      <c r="VDN22" s="1024"/>
      <c r="VDO22" s="1024"/>
      <c r="VDP22" s="1024"/>
      <c r="VDQ22" s="1024"/>
      <c r="VDR22" s="1024"/>
      <c r="VDS22" s="1024"/>
      <c r="VDT22" s="1024"/>
      <c r="VDU22" s="1024"/>
      <c r="VDV22" s="1024"/>
      <c r="VDW22" s="1024"/>
      <c r="VDX22" s="1024"/>
      <c r="VDY22" s="1024"/>
      <c r="VDZ22" s="1024"/>
      <c r="VEA22" s="1024"/>
      <c r="VEB22" s="1024"/>
      <c r="VEC22" s="1024"/>
      <c r="VED22" s="1024"/>
      <c r="VEE22" s="1024"/>
      <c r="VEF22" s="1024"/>
      <c r="VEG22" s="1024"/>
      <c r="VEH22" s="1024"/>
      <c r="VEI22" s="1024"/>
      <c r="VEJ22" s="1024"/>
      <c r="VEK22" s="1024"/>
      <c r="VEL22" s="1024"/>
      <c r="VEM22" s="1024"/>
      <c r="VEN22" s="1024"/>
      <c r="VEO22" s="1024"/>
      <c r="VEP22" s="1024"/>
      <c r="VEQ22" s="1024"/>
      <c r="VER22" s="1024"/>
      <c r="VES22" s="1024"/>
      <c r="VET22" s="1024"/>
      <c r="VEU22" s="1024"/>
      <c r="VEV22" s="1024"/>
      <c r="VEW22" s="1024"/>
      <c r="VEX22" s="1024"/>
      <c r="VEY22" s="1024"/>
      <c r="VEZ22" s="1024"/>
      <c r="VFA22" s="1024"/>
      <c r="VFB22" s="1024"/>
      <c r="VFC22" s="1024"/>
      <c r="VFD22" s="1024"/>
      <c r="VFE22" s="1024"/>
      <c r="VFF22" s="1024"/>
      <c r="VFG22" s="1024"/>
      <c r="VFH22" s="1024"/>
      <c r="VFI22" s="1024"/>
      <c r="VFJ22" s="1024"/>
      <c r="VFK22" s="1024"/>
      <c r="VFL22" s="1024"/>
      <c r="VFM22" s="1024"/>
      <c r="VFN22" s="1024"/>
      <c r="VFO22" s="1024"/>
      <c r="VFP22" s="1024"/>
      <c r="VFQ22" s="1024"/>
      <c r="VFR22" s="1024"/>
      <c r="VFS22" s="1024"/>
      <c r="VFT22" s="1024"/>
      <c r="VFU22" s="1024"/>
      <c r="VFV22" s="1024"/>
      <c r="VFW22" s="1024"/>
      <c r="VFX22" s="1024"/>
      <c r="VFY22" s="1024"/>
      <c r="VFZ22" s="1024"/>
      <c r="VGA22" s="1024"/>
      <c r="VGB22" s="1024"/>
      <c r="VGC22" s="1024"/>
      <c r="VGD22" s="1024"/>
      <c r="VGE22" s="1024"/>
      <c r="VGF22" s="1024"/>
      <c r="VGG22" s="1024"/>
      <c r="VGH22" s="1024"/>
      <c r="VGI22" s="1024"/>
      <c r="VGJ22" s="1024"/>
      <c r="VGK22" s="1024"/>
      <c r="VGL22" s="1024"/>
      <c r="VGM22" s="1024"/>
      <c r="VGN22" s="1024"/>
      <c r="VGO22" s="1024"/>
      <c r="VGP22" s="1024"/>
      <c r="VGQ22" s="1024"/>
      <c r="VGR22" s="1024"/>
      <c r="VGS22" s="1024"/>
      <c r="VGT22" s="1024"/>
      <c r="VGU22" s="1024"/>
      <c r="VGV22" s="1024"/>
      <c r="VGW22" s="1024"/>
      <c r="VGX22" s="1024"/>
      <c r="VGY22" s="1024"/>
      <c r="VGZ22" s="1024"/>
      <c r="VHA22" s="1024"/>
      <c r="VHB22" s="1024"/>
      <c r="VHC22" s="1024"/>
      <c r="VHD22" s="1024"/>
      <c r="VHE22" s="1024"/>
      <c r="VHF22" s="1024"/>
      <c r="VHG22" s="1024"/>
      <c r="VHH22" s="1024"/>
      <c r="VHI22" s="1024"/>
      <c r="VHJ22" s="1024"/>
      <c r="VHK22" s="1024"/>
      <c r="VHL22" s="1024"/>
      <c r="VHM22" s="1024"/>
      <c r="VHN22" s="1024"/>
      <c r="VHO22" s="1024"/>
      <c r="VHP22" s="1024"/>
      <c r="VHQ22" s="1024"/>
      <c r="VHR22" s="1024"/>
      <c r="VHS22" s="1024"/>
      <c r="VHT22" s="1024"/>
      <c r="VHU22" s="1024"/>
      <c r="VHV22" s="1024"/>
      <c r="VHW22" s="1024"/>
      <c r="VHX22" s="1024"/>
      <c r="VHY22" s="1024"/>
      <c r="VHZ22" s="1024"/>
      <c r="VIA22" s="1024"/>
      <c r="VIB22" s="1024"/>
      <c r="VIC22" s="1024"/>
      <c r="VID22" s="1024"/>
      <c r="VIE22" s="1024"/>
      <c r="VIF22" s="1024"/>
      <c r="VIG22" s="1024"/>
      <c r="VIH22" s="1024"/>
      <c r="VII22" s="1024"/>
      <c r="VIJ22" s="1024"/>
      <c r="VIK22" s="1024"/>
      <c r="VIL22" s="1024"/>
      <c r="VIM22" s="1024"/>
      <c r="VIN22" s="1024"/>
      <c r="VIO22" s="1024"/>
      <c r="VIP22" s="1024"/>
      <c r="VIQ22" s="1024"/>
      <c r="VIR22" s="1024"/>
      <c r="VIS22" s="1024"/>
      <c r="VIT22" s="1024"/>
      <c r="VIU22" s="1024"/>
      <c r="VIV22" s="1024"/>
      <c r="VIW22" s="1024"/>
      <c r="VIX22" s="1024"/>
      <c r="VIY22" s="1024"/>
      <c r="VIZ22" s="1024"/>
      <c r="VJA22" s="1024"/>
      <c r="VJB22" s="1024"/>
      <c r="VJC22" s="1024"/>
      <c r="VJD22" s="1024"/>
      <c r="VJE22" s="1024"/>
      <c r="VJF22" s="1024"/>
      <c r="VJG22" s="1024"/>
      <c r="VJH22" s="1024"/>
      <c r="VJI22" s="1024"/>
      <c r="VJJ22" s="1024"/>
      <c r="VJK22" s="1024"/>
      <c r="VJL22" s="1024"/>
      <c r="VJM22" s="1024"/>
      <c r="VJN22" s="1024"/>
      <c r="VJO22" s="1024"/>
      <c r="VJP22" s="1024"/>
      <c r="VJQ22" s="1024"/>
      <c r="VJR22" s="1024"/>
      <c r="VJS22" s="1024"/>
      <c r="VJT22" s="1024"/>
      <c r="VJU22" s="1024"/>
      <c r="VJV22" s="1024"/>
      <c r="VJW22" s="1024"/>
      <c r="VJX22" s="1024"/>
      <c r="VJY22" s="1024"/>
      <c r="VJZ22" s="1024"/>
      <c r="VKA22" s="1024"/>
      <c r="VKB22" s="1024"/>
      <c r="VKC22" s="1024"/>
      <c r="VKD22" s="1024"/>
      <c r="VKE22" s="1024"/>
      <c r="VKF22" s="1024"/>
      <c r="VKG22" s="1024"/>
      <c r="VKH22" s="1024"/>
      <c r="VKI22" s="1024"/>
      <c r="VKJ22" s="1024"/>
      <c r="VKK22" s="1024"/>
      <c r="VKL22" s="1024"/>
      <c r="VKM22" s="1024"/>
      <c r="VKN22" s="1024"/>
      <c r="VKO22" s="1024"/>
      <c r="VKP22" s="1024"/>
      <c r="VKQ22" s="1024"/>
      <c r="VKR22" s="1024"/>
      <c r="VKS22" s="1024"/>
      <c r="VKT22" s="1024"/>
      <c r="VKU22" s="1024"/>
      <c r="VKV22" s="1024"/>
      <c r="VKW22" s="1024"/>
      <c r="VKX22" s="1024"/>
      <c r="VKY22" s="1024"/>
      <c r="VKZ22" s="1024"/>
      <c r="VLA22" s="1024"/>
      <c r="VLB22" s="1024"/>
      <c r="VLC22" s="1024"/>
      <c r="VLD22" s="1024"/>
      <c r="VLE22" s="1024"/>
      <c r="VLF22" s="1024"/>
      <c r="VLG22" s="1024"/>
      <c r="VLH22" s="1024"/>
      <c r="VLI22" s="1024"/>
      <c r="VLJ22" s="1024"/>
      <c r="VLK22" s="1024"/>
      <c r="VLL22" s="1024"/>
      <c r="VLM22" s="1024"/>
      <c r="VLN22" s="1024"/>
      <c r="VLO22" s="1024"/>
      <c r="VLP22" s="1024"/>
      <c r="VLQ22" s="1024"/>
      <c r="VLR22" s="1024"/>
      <c r="VLS22" s="1024"/>
      <c r="VLT22" s="1024"/>
      <c r="VLU22" s="1024"/>
      <c r="VLV22" s="1024"/>
      <c r="VLW22" s="1024"/>
      <c r="VLX22" s="1024"/>
      <c r="VLY22" s="1024"/>
      <c r="VLZ22" s="1024"/>
      <c r="VMA22" s="1024"/>
      <c r="VMB22" s="1024"/>
      <c r="VMC22" s="1024"/>
      <c r="VMD22" s="1024"/>
      <c r="VME22" s="1024"/>
      <c r="VMF22" s="1024"/>
      <c r="VMG22" s="1024"/>
      <c r="VMH22" s="1024"/>
      <c r="VMI22" s="1024"/>
      <c r="VMJ22" s="1024"/>
      <c r="VMK22" s="1024"/>
      <c r="VML22" s="1024"/>
      <c r="VMM22" s="1024"/>
      <c r="VMN22" s="1024"/>
      <c r="VMO22" s="1024"/>
      <c r="VMP22" s="1024"/>
      <c r="VMQ22" s="1024"/>
      <c r="VMR22" s="1024"/>
      <c r="VMS22" s="1024"/>
      <c r="VMT22" s="1024"/>
      <c r="VMU22" s="1024"/>
      <c r="VMV22" s="1024"/>
      <c r="VMW22" s="1024"/>
      <c r="VMX22" s="1024"/>
      <c r="VMY22" s="1024"/>
      <c r="VMZ22" s="1024"/>
      <c r="VNA22" s="1024"/>
      <c r="VNB22" s="1024"/>
      <c r="VNC22" s="1024"/>
      <c r="VND22" s="1024"/>
      <c r="VNE22" s="1024"/>
      <c r="VNF22" s="1024"/>
      <c r="VNG22" s="1024"/>
      <c r="VNH22" s="1024"/>
      <c r="VNI22" s="1024"/>
      <c r="VNJ22" s="1024"/>
      <c r="VNK22" s="1024"/>
      <c r="VNL22" s="1024"/>
      <c r="VNM22" s="1024"/>
      <c r="VNN22" s="1024"/>
      <c r="VNO22" s="1024"/>
      <c r="VNP22" s="1024"/>
      <c r="VNQ22" s="1024"/>
      <c r="VNR22" s="1024"/>
      <c r="VNS22" s="1024"/>
      <c r="VNT22" s="1024"/>
      <c r="VNU22" s="1024"/>
      <c r="VNV22" s="1024"/>
      <c r="VNW22" s="1024"/>
      <c r="VNX22" s="1024"/>
      <c r="VNY22" s="1024"/>
      <c r="VNZ22" s="1024"/>
      <c r="VOA22" s="1024"/>
      <c r="VOB22" s="1024"/>
      <c r="VOC22" s="1024"/>
      <c r="VOD22" s="1024"/>
      <c r="VOE22" s="1024"/>
      <c r="VOF22" s="1024"/>
      <c r="VOG22" s="1024"/>
      <c r="VOH22" s="1024"/>
      <c r="VOI22" s="1024"/>
      <c r="VOJ22" s="1024"/>
      <c r="VOK22" s="1024"/>
      <c r="VOL22" s="1024"/>
      <c r="VOM22" s="1024"/>
      <c r="VON22" s="1024"/>
      <c r="VOO22" s="1024"/>
      <c r="VOP22" s="1024"/>
      <c r="VOQ22" s="1024"/>
      <c r="VOR22" s="1024"/>
      <c r="VOS22" s="1024"/>
      <c r="VOT22" s="1024"/>
      <c r="VOU22" s="1024"/>
      <c r="VOV22" s="1024"/>
      <c r="VOW22" s="1024"/>
      <c r="VOX22" s="1024"/>
      <c r="VOY22" s="1024"/>
      <c r="VOZ22" s="1024"/>
      <c r="VPA22" s="1024"/>
      <c r="VPB22" s="1024"/>
      <c r="VPC22" s="1024"/>
      <c r="VPD22" s="1024"/>
      <c r="VPE22" s="1024"/>
      <c r="VPF22" s="1024"/>
      <c r="VPG22" s="1024"/>
      <c r="VPH22" s="1024"/>
      <c r="VPI22" s="1024"/>
      <c r="VPJ22" s="1024"/>
      <c r="VPK22" s="1024"/>
      <c r="VPL22" s="1024"/>
      <c r="VPM22" s="1024"/>
      <c r="VPN22" s="1024"/>
      <c r="VPO22" s="1024"/>
      <c r="VPP22" s="1024"/>
      <c r="VPQ22" s="1024"/>
      <c r="VPR22" s="1024"/>
      <c r="VPS22" s="1024"/>
      <c r="VPT22" s="1024"/>
      <c r="VPU22" s="1024"/>
      <c r="VPV22" s="1024"/>
      <c r="VPW22" s="1024"/>
      <c r="VPX22" s="1024"/>
      <c r="VPY22" s="1024"/>
      <c r="VPZ22" s="1024"/>
      <c r="VQA22" s="1024"/>
      <c r="VQB22" s="1024"/>
      <c r="VQC22" s="1024"/>
      <c r="VQD22" s="1024"/>
      <c r="VQE22" s="1024"/>
      <c r="VQF22" s="1024"/>
      <c r="VQG22" s="1024"/>
      <c r="VQH22" s="1024"/>
      <c r="VQI22" s="1024"/>
      <c r="VQJ22" s="1024"/>
      <c r="VQK22" s="1024"/>
      <c r="VQL22" s="1024"/>
      <c r="VQM22" s="1024"/>
      <c r="VQN22" s="1024"/>
      <c r="VQO22" s="1024"/>
      <c r="VQP22" s="1024"/>
      <c r="VQQ22" s="1024"/>
      <c r="VQR22" s="1024"/>
      <c r="VQS22" s="1024"/>
      <c r="VQT22" s="1024"/>
      <c r="VQU22" s="1024"/>
      <c r="VQV22" s="1024"/>
      <c r="VQW22" s="1024"/>
      <c r="VQX22" s="1024"/>
      <c r="VQY22" s="1024"/>
      <c r="VQZ22" s="1024"/>
      <c r="VRA22" s="1024"/>
      <c r="VRB22" s="1024"/>
      <c r="VRC22" s="1024"/>
      <c r="VRD22" s="1024"/>
      <c r="VRE22" s="1024"/>
      <c r="VRF22" s="1024"/>
      <c r="VRG22" s="1024"/>
      <c r="VRH22" s="1024"/>
      <c r="VRI22" s="1024"/>
      <c r="VRJ22" s="1024"/>
      <c r="VRK22" s="1024"/>
      <c r="VRL22" s="1024"/>
      <c r="VRM22" s="1024"/>
      <c r="VRN22" s="1024"/>
      <c r="VRO22" s="1024"/>
      <c r="VRP22" s="1024"/>
      <c r="VRQ22" s="1024"/>
      <c r="VRR22" s="1024"/>
      <c r="VRS22" s="1024"/>
      <c r="VRT22" s="1024"/>
      <c r="VRU22" s="1024"/>
      <c r="VRV22" s="1024"/>
      <c r="VRW22" s="1024"/>
      <c r="VRX22" s="1024"/>
      <c r="VRY22" s="1024"/>
      <c r="VRZ22" s="1024"/>
      <c r="VSA22" s="1024"/>
      <c r="VSB22" s="1024"/>
      <c r="VSC22" s="1024"/>
      <c r="VSD22" s="1024"/>
      <c r="VSE22" s="1024"/>
      <c r="VSF22" s="1024"/>
      <c r="VSG22" s="1024"/>
      <c r="VSH22" s="1024"/>
      <c r="VSI22" s="1024"/>
      <c r="VSJ22" s="1024"/>
      <c r="VSK22" s="1024"/>
      <c r="VSL22" s="1024"/>
      <c r="VSM22" s="1024"/>
      <c r="VSN22" s="1024"/>
      <c r="VSO22" s="1024"/>
      <c r="VSP22" s="1024"/>
      <c r="VSQ22" s="1024"/>
      <c r="VSR22" s="1024"/>
      <c r="VSS22" s="1024"/>
      <c r="VST22" s="1024"/>
      <c r="VSU22" s="1024"/>
      <c r="VSV22" s="1024"/>
      <c r="VSW22" s="1024"/>
      <c r="VSX22" s="1024"/>
      <c r="VSY22" s="1024"/>
      <c r="VSZ22" s="1024"/>
      <c r="VTA22" s="1024"/>
      <c r="VTB22" s="1024"/>
      <c r="VTC22" s="1024"/>
      <c r="VTD22" s="1024"/>
      <c r="VTE22" s="1024"/>
      <c r="VTF22" s="1024"/>
      <c r="VTG22" s="1024"/>
      <c r="VTH22" s="1024"/>
      <c r="VTI22" s="1024"/>
      <c r="VTJ22" s="1024"/>
      <c r="VTK22" s="1024"/>
      <c r="VTL22" s="1024"/>
      <c r="VTM22" s="1024"/>
      <c r="VTN22" s="1024"/>
      <c r="VTO22" s="1024"/>
      <c r="VTP22" s="1024"/>
      <c r="VTQ22" s="1024"/>
      <c r="VTR22" s="1024"/>
      <c r="VTS22" s="1024"/>
      <c r="VTT22" s="1024"/>
      <c r="VTU22" s="1024"/>
      <c r="VTV22" s="1024"/>
      <c r="VTW22" s="1024"/>
      <c r="VTX22" s="1024"/>
      <c r="VTY22" s="1024"/>
      <c r="VTZ22" s="1024"/>
      <c r="VUA22" s="1024"/>
      <c r="VUB22" s="1024"/>
      <c r="VUC22" s="1024"/>
      <c r="VUD22" s="1024"/>
      <c r="VUE22" s="1024"/>
      <c r="VUF22" s="1024"/>
      <c r="VUG22" s="1024"/>
      <c r="VUH22" s="1024"/>
      <c r="VUI22" s="1024"/>
      <c r="VUJ22" s="1024"/>
      <c r="VUK22" s="1024"/>
      <c r="VUL22" s="1024"/>
      <c r="VUM22" s="1024"/>
      <c r="VUN22" s="1024"/>
      <c r="VUO22" s="1024"/>
      <c r="VUP22" s="1024"/>
      <c r="VUQ22" s="1024"/>
      <c r="VUR22" s="1024"/>
      <c r="VUS22" s="1024"/>
      <c r="VUT22" s="1024"/>
      <c r="VUU22" s="1024"/>
      <c r="VUV22" s="1024"/>
      <c r="VUW22" s="1024"/>
      <c r="VUX22" s="1024"/>
      <c r="VUY22" s="1024"/>
      <c r="VUZ22" s="1024"/>
      <c r="VVA22" s="1024"/>
      <c r="VVB22" s="1024"/>
      <c r="VVC22" s="1024"/>
      <c r="VVD22" s="1024"/>
      <c r="VVE22" s="1024"/>
      <c r="VVF22" s="1024"/>
      <c r="VVG22" s="1024"/>
      <c r="VVH22" s="1024"/>
      <c r="VVI22" s="1024"/>
      <c r="VVJ22" s="1024"/>
      <c r="VVK22" s="1024"/>
      <c r="VVL22" s="1024"/>
      <c r="VVM22" s="1024"/>
      <c r="VVN22" s="1024"/>
      <c r="VVO22" s="1024"/>
      <c r="VVP22" s="1024"/>
      <c r="VVQ22" s="1024"/>
      <c r="VVR22" s="1024"/>
      <c r="VVS22" s="1024"/>
      <c r="VVT22" s="1024"/>
      <c r="VVU22" s="1024"/>
      <c r="VVV22" s="1024"/>
      <c r="VVW22" s="1024"/>
      <c r="VVX22" s="1024"/>
      <c r="VVY22" s="1024"/>
      <c r="VVZ22" s="1024"/>
      <c r="VWA22" s="1024"/>
      <c r="VWB22" s="1024"/>
      <c r="VWC22" s="1024"/>
      <c r="VWD22" s="1024"/>
      <c r="VWE22" s="1024"/>
      <c r="VWF22" s="1024"/>
      <c r="VWG22" s="1024"/>
      <c r="VWH22" s="1024"/>
      <c r="VWI22" s="1024"/>
      <c r="VWJ22" s="1024"/>
      <c r="VWK22" s="1024"/>
      <c r="VWL22" s="1024"/>
      <c r="VWM22" s="1024"/>
      <c r="VWN22" s="1024"/>
      <c r="VWO22" s="1024"/>
      <c r="VWP22" s="1024"/>
      <c r="VWQ22" s="1024"/>
      <c r="VWR22" s="1024"/>
      <c r="VWS22" s="1024"/>
      <c r="VWT22" s="1024"/>
      <c r="VWU22" s="1024"/>
      <c r="VWV22" s="1024"/>
      <c r="VWW22" s="1024"/>
      <c r="VWX22" s="1024"/>
      <c r="VWY22" s="1024"/>
      <c r="VWZ22" s="1024"/>
      <c r="VXA22" s="1024"/>
      <c r="VXB22" s="1024"/>
      <c r="VXC22" s="1024"/>
      <c r="VXD22" s="1024"/>
      <c r="VXE22" s="1024"/>
      <c r="VXF22" s="1024"/>
      <c r="VXG22" s="1024"/>
      <c r="VXH22" s="1024"/>
      <c r="VXI22" s="1024"/>
      <c r="VXJ22" s="1024"/>
      <c r="VXK22" s="1024"/>
      <c r="VXL22" s="1024"/>
      <c r="VXM22" s="1024"/>
      <c r="VXN22" s="1024"/>
      <c r="VXO22" s="1024"/>
      <c r="VXP22" s="1024"/>
      <c r="VXQ22" s="1024"/>
      <c r="VXR22" s="1024"/>
      <c r="VXS22" s="1024"/>
      <c r="VXT22" s="1024"/>
      <c r="VXU22" s="1024"/>
      <c r="VXV22" s="1024"/>
      <c r="VXW22" s="1024"/>
      <c r="VXX22" s="1024"/>
      <c r="VXY22" s="1024"/>
      <c r="VXZ22" s="1024"/>
      <c r="VYA22" s="1024"/>
      <c r="VYB22" s="1024"/>
      <c r="VYC22" s="1024"/>
      <c r="VYD22" s="1024"/>
      <c r="VYE22" s="1024"/>
      <c r="VYF22" s="1024"/>
      <c r="VYG22" s="1024"/>
      <c r="VYH22" s="1024"/>
      <c r="VYI22" s="1024"/>
      <c r="VYJ22" s="1024"/>
      <c r="VYK22" s="1024"/>
      <c r="VYL22" s="1024"/>
      <c r="VYM22" s="1024"/>
      <c r="VYN22" s="1024"/>
      <c r="VYO22" s="1024"/>
      <c r="VYP22" s="1024"/>
      <c r="VYQ22" s="1024"/>
      <c r="VYR22" s="1024"/>
      <c r="VYS22" s="1024"/>
      <c r="VYT22" s="1024"/>
      <c r="VYU22" s="1024"/>
      <c r="VYV22" s="1024"/>
      <c r="VYW22" s="1024"/>
      <c r="VYX22" s="1024"/>
      <c r="VYY22" s="1024"/>
      <c r="VYZ22" s="1024"/>
      <c r="VZA22" s="1024"/>
      <c r="VZB22" s="1024"/>
      <c r="VZC22" s="1024"/>
      <c r="VZD22" s="1024"/>
      <c r="VZE22" s="1024"/>
      <c r="VZF22" s="1024"/>
      <c r="VZG22" s="1024"/>
      <c r="VZH22" s="1024"/>
      <c r="VZI22" s="1024"/>
      <c r="VZJ22" s="1024"/>
      <c r="VZK22" s="1024"/>
      <c r="VZL22" s="1024"/>
      <c r="VZM22" s="1024"/>
      <c r="VZN22" s="1024"/>
      <c r="VZO22" s="1024"/>
      <c r="VZP22" s="1024"/>
      <c r="VZQ22" s="1024"/>
      <c r="VZR22" s="1024"/>
      <c r="VZS22" s="1024"/>
      <c r="VZT22" s="1024"/>
      <c r="VZU22" s="1024"/>
      <c r="VZV22" s="1024"/>
      <c r="VZW22" s="1024"/>
      <c r="VZX22" s="1024"/>
      <c r="VZY22" s="1024"/>
      <c r="VZZ22" s="1024"/>
      <c r="WAA22" s="1024"/>
      <c r="WAB22" s="1024"/>
      <c r="WAC22" s="1024"/>
      <c r="WAD22" s="1024"/>
      <c r="WAE22" s="1024"/>
      <c r="WAF22" s="1024"/>
      <c r="WAG22" s="1024"/>
      <c r="WAH22" s="1024"/>
      <c r="WAI22" s="1024"/>
      <c r="WAJ22" s="1024"/>
      <c r="WAK22" s="1024"/>
      <c r="WAL22" s="1024"/>
      <c r="WAM22" s="1024"/>
      <c r="WAN22" s="1024"/>
      <c r="WAO22" s="1024"/>
      <c r="WAP22" s="1024"/>
      <c r="WAQ22" s="1024"/>
      <c r="WAR22" s="1024"/>
      <c r="WAS22" s="1024"/>
      <c r="WAT22" s="1024"/>
      <c r="WAU22" s="1024"/>
      <c r="WAV22" s="1024"/>
      <c r="WAW22" s="1024"/>
      <c r="WAX22" s="1024"/>
      <c r="WAY22" s="1024"/>
      <c r="WAZ22" s="1024"/>
      <c r="WBA22" s="1024"/>
      <c r="WBB22" s="1024"/>
      <c r="WBC22" s="1024"/>
      <c r="WBD22" s="1024"/>
      <c r="WBE22" s="1024"/>
      <c r="WBF22" s="1024"/>
      <c r="WBG22" s="1024"/>
      <c r="WBH22" s="1024"/>
      <c r="WBI22" s="1024"/>
      <c r="WBJ22" s="1024"/>
      <c r="WBK22" s="1024"/>
      <c r="WBL22" s="1024"/>
      <c r="WBM22" s="1024"/>
      <c r="WBN22" s="1024"/>
      <c r="WBO22" s="1024"/>
      <c r="WBP22" s="1024"/>
      <c r="WBQ22" s="1024"/>
      <c r="WBR22" s="1024"/>
      <c r="WBS22" s="1024"/>
      <c r="WBT22" s="1024"/>
      <c r="WBU22" s="1024"/>
      <c r="WBV22" s="1024"/>
      <c r="WBW22" s="1024"/>
      <c r="WBX22" s="1024"/>
      <c r="WBY22" s="1024"/>
      <c r="WBZ22" s="1024"/>
      <c r="WCA22" s="1024"/>
      <c r="WCB22" s="1024"/>
      <c r="WCC22" s="1024"/>
      <c r="WCD22" s="1024"/>
      <c r="WCE22" s="1024"/>
      <c r="WCF22" s="1024"/>
      <c r="WCG22" s="1024"/>
      <c r="WCH22" s="1024"/>
      <c r="WCI22" s="1024"/>
      <c r="WCJ22" s="1024"/>
      <c r="WCK22" s="1024"/>
      <c r="WCL22" s="1024"/>
      <c r="WCM22" s="1024"/>
      <c r="WCN22" s="1024"/>
      <c r="WCO22" s="1024"/>
      <c r="WCP22" s="1024"/>
      <c r="WCQ22" s="1024"/>
      <c r="WCR22" s="1024"/>
      <c r="WCS22" s="1024"/>
      <c r="WCT22" s="1024"/>
      <c r="WCU22" s="1024"/>
      <c r="WCV22" s="1024"/>
      <c r="WCW22" s="1024"/>
      <c r="WCX22" s="1024"/>
      <c r="WCY22" s="1024"/>
      <c r="WCZ22" s="1024"/>
      <c r="WDA22" s="1024"/>
      <c r="WDB22" s="1024"/>
      <c r="WDC22" s="1024"/>
      <c r="WDD22" s="1024"/>
      <c r="WDE22" s="1024"/>
      <c r="WDF22" s="1024"/>
      <c r="WDG22" s="1024"/>
      <c r="WDH22" s="1024"/>
      <c r="WDI22" s="1024"/>
      <c r="WDJ22" s="1024"/>
      <c r="WDK22" s="1024"/>
      <c r="WDL22" s="1024"/>
      <c r="WDM22" s="1024"/>
      <c r="WDN22" s="1024"/>
      <c r="WDO22" s="1024"/>
      <c r="WDP22" s="1024"/>
      <c r="WDQ22" s="1024"/>
      <c r="WDR22" s="1024"/>
      <c r="WDS22" s="1024"/>
      <c r="WDT22" s="1024"/>
      <c r="WDU22" s="1024"/>
      <c r="WDV22" s="1024"/>
      <c r="WDW22" s="1024"/>
      <c r="WDX22" s="1024"/>
      <c r="WDY22" s="1024"/>
      <c r="WDZ22" s="1024"/>
      <c r="WEA22" s="1024"/>
      <c r="WEB22" s="1024"/>
      <c r="WEC22" s="1024"/>
      <c r="WED22" s="1024"/>
      <c r="WEE22" s="1024"/>
      <c r="WEF22" s="1024"/>
      <c r="WEG22" s="1024"/>
      <c r="WEH22" s="1024"/>
      <c r="WEI22" s="1024"/>
      <c r="WEJ22" s="1024"/>
      <c r="WEK22" s="1024"/>
      <c r="WEL22" s="1024"/>
      <c r="WEM22" s="1024"/>
      <c r="WEN22" s="1024"/>
      <c r="WEO22" s="1024"/>
      <c r="WEP22" s="1024"/>
      <c r="WEQ22" s="1024"/>
      <c r="WER22" s="1024"/>
      <c r="WES22" s="1024"/>
      <c r="WET22" s="1024"/>
      <c r="WEU22" s="1024"/>
      <c r="WEV22" s="1024"/>
      <c r="WEW22" s="1024"/>
      <c r="WEX22" s="1024"/>
      <c r="WEY22" s="1024"/>
      <c r="WEZ22" s="1024"/>
      <c r="WFA22" s="1024"/>
      <c r="WFB22" s="1024"/>
      <c r="WFC22" s="1024"/>
      <c r="WFD22" s="1024"/>
      <c r="WFE22" s="1024"/>
      <c r="WFF22" s="1024"/>
      <c r="WFG22" s="1024"/>
      <c r="WFH22" s="1024"/>
      <c r="WFI22" s="1024"/>
      <c r="WFJ22" s="1024"/>
      <c r="WFK22" s="1024"/>
      <c r="WFL22" s="1024"/>
      <c r="WFM22" s="1024"/>
      <c r="WFN22" s="1024"/>
      <c r="WFO22" s="1024"/>
      <c r="WFP22" s="1024"/>
      <c r="WFQ22" s="1024"/>
      <c r="WFR22" s="1024"/>
      <c r="WFS22" s="1024"/>
      <c r="WFT22" s="1024"/>
      <c r="WFU22" s="1024"/>
      <c r="WFV22" s="1024"/>
      <c r="WFW22" s="1024"/>
      <c r="WFX22" s="1024"/>
      <c r="WFY22" s="1024"/>
      <c r="WFZ22" s="1024"/>
      <c r="WGA22" s="1024"/>
      <c r="WGB22" s="1024"/>
      <c r="WGC22" s="1024"/>
      <c r="WGD22" s="1024"/>
      <c r="WGE22" s="1024"/>
      <c r="WGF22" s="1024"/>
      <c r="WGG22" s="1024"/>
      <c r="WGH22" s="1024"/>
      <c r="WGI22" s="1024"/>
      <c r="WGJ22" s="1024"/>
      <c r="WGK22" s="1024"/>
      <c r="WGL22" s="1024"/>
      <c r="WGM22" s="1024"/>
      <c r="WGN22" s="1024"/>
      <c r="WGO22" s="1024"/>
      <c r="WGP22" s="1024"/>
      <c r="WGQ22" s="1024"/>
      <c r="WGR22" s="1024"/>
      <c r="WGS22" s="1024"/>
      <c r="WGT22" s="1024"/>
      <c r="WGU22" s="1024"/>
      <c r="WGV22" s="1024"/>
      <c r="WGW22" s="1024"/>
      <c r="WGX22" s="1024"/>
      <c r="WGY22" s="1024"/>
      <c r="WGZ22" s="1024"/>
      <c r="WHA22" s="1024"/>
      <c r="WHB22" s="1024"/>
      <c r="WHC22" s="1024"/>
      <c r="WHD22" s="1024"/>
      <c r="WHE22" s="1024"/>
      <c r="WHF22" s="1024"/>
      <c r="WHG22" s="1024"/>
      <c r="WHH22" s="1024"/>
      <c r="WHI22" s="1024"/>
      <c r="WHJ22" s="1024"/>
      <c r="WHK22" s="1024"/>
      <c r="WHL22" s="1024"/>
      <c r="WHM22" s="1024"/>
      <c r="WHN22" s="1024"/>
      <c r="WHO22" s="1024"/>
      <c r="WHP22" s="1024"/>
      <c r="WHQ22" s="1024"/>
      <c r="WHR22" s="1024"/>
      <c r="WHS22" s="1024"/>
      <c r="WHT22" s="1024"/>
      <c r="WHU22" s="1024"/>
      <c r="WHV22" s="1024"/>
      <c r="WHW22" s="1024"/>
      <c r="WHX22" s="1024"/>
      <c r="WHY22" s="1024"/>
      <c r="WHZ22" s="1024"/>
      <c r="WIA22" s="1024"/>
      <c r="WIB22" s="1024"/>
      <c r="WIC22" s="1024"/>
      <c r="WID22" s="1024"/>
      <c r="WIE22" s="1024"/>
      <c r="WIF22" s="1024"/>
      <c r="WIG22" s="1024"/>
      <c r="WIH22" s="1024"/>
      <c r="WII22" s="1024"/>
      <c r="WIJ22" s="1024"/>
      <c r="WIK22" s="1024"/>
      <c r="WIL22" s="1024"/>
      <c r="WIM22" s="1024"/>
      <c r="WIN22" s="1024"/>
      <c r="WIO22" s="1024"/>
      <c r="WIP22" s="1024"/>
      <c r="WIQ22" s="1024"/>
      <c r="WIR22" s="1024"/>
      <c r="WIS22" s="1024"/>
      <c r="WIT22" s="1024"/>
      <c r="WIU22" s="1024"/>
      <c r="WIV22" s="1024"/>
      <c r="WIW22" s="1024"/>
      <c r="WIX22" s="1024"/>
      <c r="WIY22" s="1024"/>
      <c r="WIZ22" s="1024"/>
      <c r="WJA22" s="1024"/>
      <c r="WJB22" s="1024"/>
      <c r="WJC22" s="1024"/>
      <c r="WJD22" s="1024"/>
      <c r="WJE22" s="1024"/>
      <c r="WJF22" s="1024"/>
      <c r="WJG22" s="1024"/>
      <c r="WJH22" s="1024"/>
      <c r="WJI22" s="1024"/>
      <c r="WJJ22" s="1024"/>
      <c r="WJK22" s="1024"/>
      <c r="WJL22" s="1024"/>
      <c r="WJM22" s="1024"/>
      <c r="WJN22" s="1024"/>
      <c r="WJO22" s="1024"/>
      <c r="WJP22" s="1024"/>
      <c r="WJQ22" s="1024"/>
      <c r="WJR22" s="1024"/>
      <c r="WJS22" s="1024"/>
      <c r="WJT22" s="1024"/>
      <c r="WJU22" s="1024"/>
      <c r="WJV22" s="1024"/>
      <c r="WJW22" s="1024"/>
      <c r="WJX22" s="1024"/>
      <c r="WJY22" s="1024"/>
      <c r="WJZ22" s="1024"/>
      <c r="WKA22" s="1024"/>
      <c r="WKB22" s="1024"/>
      <c r="WKC22" s="1024"/>
      <c r="WKD22" s="1024"/>
      <c r="WKE22" s="1024"/>
      <c r="WKF22" s="1024"/>
      <c r="WKG22" s="1024"/>
      <c r="WKH22" s="1024"/>
      <c r="WKI22" s="1024"/>
      <c r="WKJ22" s="1024"/>
      <c r="WKK22" s="1024"/>
      <c r="WKL22" s="1024"/>
      <c r="WKM22" s="1024"/>
      <c r="WKN22" s="1024"/>
      <c r="WKO22" s="1024"/>
      <c r="WKP22" s="1024"/>
      <c r="WKQ22" s="1024"/>
      <c r="WKR22" s="1024"/>
      <c r="WKS22" s="1024"/>
      <c r="WKT22" s="1024"/>
      <c r="WKU22" s="1024"/>
      <c r="WKV22" s="1024"/>
      <c r="WKW22" s="1024"/>
      <c r="WKX22" s="1024"/>
      <c r="WKY22" s="1024"/>
      <c r="WKZ22" s="1024"/>
      <c r="WLA22" s="1024"/>
      <c r="WLB22" s="1024"/>
      <c r="WLC22" s="1024"/>
      <c r="WLD22" s="1024"/>
      <c r="WLE22" s="1024"/>
      <c r="WLF22" s="1024"/>
      <c r="WLG22" s="1024"/>
      <c r="WLH22" s="1024"/>
      <c r="WLI22" s="1024"/>
      <c r="WLJ22" s="1024"/>
      <c r="WLK22" s="1024"/>
      <c r="WLL22" s="1024"/>
      <c r="WLM22" s="1024"/>
      <c r="WLN22" s="1024"/>
      <c r="WLO22" s="1024"/>
      <c r="WLP22" s="1024"/>
      <c r="WLQ22" s="1024"/>
      <c r="WLR22" s="1024"/>
      <c r="WLS22" s="1024"/>
      <c r="WLT22" s="1024"/>
      <c r="WLU22" s="1024"/>
      <c r="WLV22" s="1024"/>
      <c r="WLW22" s="1024"/>
      <c r="WLX22" s="1024"/>
      <c r="WLY22" s="1024"/>
      <c r="WLZ22" s="1024"/>
      <c r="WMA22" s="1024"/>
      <c r="WMB22" s="1024"/>
      <c r="WMC22" s="1024"/>
      <c r="WMD22" s="1024"/>
      <c r="WME22" s="1024"/>
      <c r="WMF22" s="1024"/>
      <c r="WMG22" s="1024"/>
      <c r="WMH22" s="1024"/>
      <c r="WMI22" s="1024"/>
      <c r="WMJ22" s="1024"/>
      <c r="WMK22" s="1024"/>
      <c r="WML22" s="1024"/>
      <c r="WMM22" s="1024"/>
      <c r="WMN22" s="1024"/>
      <c r="WMO22" s="1024"/>
      <c r="WMP22" s="1024"/>
      <c r="WMQ22" s="1024"/>
      <c r="WMR22" s="1024"/>
      <c r="WMS22" s="1024"/>
      <c r="WMT22" s="1024"/>
      <c r="WMU22" s="1024"/>
      <c r="WMV22" s="1024"/>
      <c r="WMW22" s="1024"/>
      <c r="WMX22" s="1024"/>
      <c r="WMY22" s="1024"/>
      <c r="WMZ22" s="1024"/>
      <c r="WNA22" s="1024"/>
      <c r="WNB22" s="1024"/>
      <c r="WNC22" s="1024"/>
      <c r="WND22" s="1024"/>
      <c r="WNE22" s="1024"/>
      <c r="WNF22" s="1024"/>
      <c r="WNG22" s="1024"/>
      <c r="WNH22" s="1024"/>
      <c r="WNI22" s="1024"/>
      <c r="WNJ22" s="1024"/>
      <c r="WNK22" s="1024"/>
      <c r="WNL22" s="1024"/>
      <c r="WNM22" s="1024"/>
      <c r="WNN22" s="1024"/>
      <c r="WNO22" s="1024"/>
      <c r="WNP22" s="1024"/>
      <c r="WNQ22" s="1024"/>
      <c r="WNR22" s="1024"/>
      <c r="WNS22" s="1024"/>
      <c r="WNT22" s="1024"/>
      <c r="WNU22" s="1024"/>
      <c r="WNV22" s="1024"/>
      <c r="WNW22" s="1024"/>
      <c r="WNX22" s="1024"/>
      <c r="WNY22" s="1024"/>
      <c r="WNZ22" s="1024"/>
      <c r="WOA22" s="1024"/>
      <c r="WOB22" s="1024"/>
      <c r="WOC22" s="1024"/>
      <c r="WOD22" s="1024"/>
      <c r="WOE22" s="1024"/>
      <c r="WOF22" s="1024"/>
      <c r="WOG22" s="1024"/>
      <c r="WOH22" s="1024"/>
      <c r="WOI22" s="1024"/>
      <c r="WOJ22" s="1024"/>
      <c r="WOK22" s="1024"/>
      <c r="WOL22" s="1024"/>
      <c r="WOM22" s="1024"/>
      <c r="WON22" s="1024"/>
      <c r="WOO22" s="1024"/>
      <c r="WOP22" s="1024"/>
      <c r="WOQ22" s="1024"/>
      <c r="WOR22" s="1024"/>
      <c r="WOS22" s="1024"/>
      <c r="WOT22" s="1024"/>
      <c r="WOU22" s="1024"/>
      <c r="WOV22" s="1024"/>
      <c r="WOW22" s="1024"/>
      <c r="WOX22" s="1024"/>
      <c r="WOY22" s="1024"/>
      <c r="WOZ22" s="1024"/>
      <c r="WPA22" s="1024"/>
      <c r="WPB22" s="1024"/>
      <c r="WPC22" s="1024"/>
      <c r="WPD22" s="1024"/>
      <c r="WPE22" s="1024"/>
      <c r="WPF22" s="1024"/>
      <c r="WPG22" s="1024"/>
      <c r="WPH22" s="1024"/>
      <c r="WPI22" s="1024"/>
      <c r="WPJ22" s="1024"/>
      <c r="WPK22" s="1024"/>
      <c r="WPL22" s="1024"/>
      <c r="WPM22" s="1024"/>
      <c r="WPN22" s="1024"/>
      <c r="WPO22" s="1024"/>
      <c r="WPP22" s="1024"/>
      <c r="WPQ22" s="1024"/>
      <c r="WPR22" s="1024"/>
      <c r="WPS22" s="1024"/>
      <c r="WPT22" s="1024"/>
      <c r="WPU22" s="1024"/>
      <c r="WPV22" s="1024"/>
      <c r="WPW22" s="1024"/>
      <c r="WPX22" s="1024"/>
      <c r="WPY22" s="1024"/>
      <c r="WPZ22" s="1024"/>
      <c r="WQA22" s="1024"/>
      <c r="WQB22" s="1024"/>
      <c r="WQC22" s="1024"/>
      <c r="WQD22" s="1024"/>
      <c r="WQE22" s="1024"/>
      <c r="WQF22" s="1024"/>
      <c r="WQG22" s="1024"/>
      <c r="WQH22" s="1024"/>
      <c r="WQI22" s="1024"/>
      <c r="WQJ22" s="1024"/>
      <c r="WQK22" s="1024"/>
      <c r="WQL22" s="1024"/>
      <c r="WQM22" s="1024"/>
      <c r="WQN22" s="1024"/>
      <c r="WQO22" s="1024"/>
      <c r="WQP22" s="1024"/>
      <c r="WQQ22" s="1024"/>
      <c r="WQR22" s="1024"/>
      <c r="WQS22" s="1024"/>
      <c r="WQT22" s="1024"/>
      <c r="WQU22" s="1024"/>
      <c r="WQV22" s="1024"/>
      <c r="WQW22" s="1024"/>
      <c r="WQX22" s="1024"/>
      <c r="WQY22" s="1024"/>
      <c r="WQZ22" s="1024"/>
      <c r="WRA22" s="1024"/>
      <c r="WRB22" s="1024"/>
      <c r="WRC22" s="1024"/>
      <c r="WRD22" s="1024"/>
      <c r="WRE22" s="1024"/>
      <c r="WRF22" s="1024"/>
      <c r="WRG22" s="1024"/>
      <c r="WRH22" s="1024"/>
      <c r="WRI22" s="1024"/>
      <c r="WRJ22" s="1024"/>
      <c r="WRK22" s="1024"/>
      <c r="WRL22" s="1024"/>
      <c r="WRM22" s="1024"/>
      <c r="WRN22" s="1024"/>
      <c r="WRO22" s="1024"/>
      <c r="WRP22" s="1024"/>
      <c r="WRQ22" s="1024"/>
      <c r="WRR22" s="1024"/>
      <c r="WRS22" s="1024"/>
      <c r="WRT22" s="1024"/>
      <c r="WRU22" s="1024"/>
      <c r="WRV22" s="1024"/>
      <c r="WRW22" s="1024"/>
      <c r="WRX22" s="1024"/>
      <c r="WRY22" s="1024"/>
      <c r="WRZ22" s="1024"/>
      <c r="WSA22" s="1024"/>
      <c r="WSB22" s="1024"/>
      <c r="WSC22" s="1024"/>
      <c r="WSD22" s="1024"/>
      <c r="WSE22" s="1024"/>
      <c r="WSF22" s="1024"/>
      <c r="WSG22" s="1024"/>
      <c r="WSH22" s="1024"/>
      <c r="WSI22" s="1024"/>
      <c r="WSJ22" s="1024"/>
      <c r="WSK22" s="1024"/>
      <c r="WSL22" s="1024"/>
      <c r="WSM22" s="1024"/>
      <c r="WSN22" s="1024"/>
      <c r="WSO22" s="1024"/>
      <c r="WSP22" s="1024"/>
      <c r="WSQ22" s="1024"/>
      <c r="WSR22" s="1024"/>
      <c r="WSS22" s="1024"/>
      <c r="WST22" s="1024"/>
      <c r="WSU22" s="1024"/>
      <c r="WSV22" s="1024"/>
      <c r="WSW22" s="1024"/>
      <c r="WSX22" s="1024"/>
      <c r="WSY22" s="1024"/>
      <c r="WSZ22" s="1024"/>
      <c r="WTA22" s="1024"/>
      <c r="WTB22" s="1024"/>
      <c r="WTC22" s="1024"/>
      <c r="WTD22" s="1024"/>
      <c r="WTE22" s="1024"/>
      <c r="WTF22" s="1024"/>
      <c r="WTG22" s="1024"/>
      <c r="WTH22" s="1024"/>
      <c r="WTI22" s="1024"/>
      <c r="WTJ22" s="1024"/>
      <c r="WTK22" s="1024"/>
      <c r="WTL22" s="1024"/>
      <c r="WTM22" s="1024"/>
      <c r="WTN22" s="1024"/>
      <c r="WTO22" s="1024"/>
      <c r="WTP22" s="1024"/>
      <c r="WTQ22" s="1024"/>
      <c r="WTR22" s="1024"/>
      <c r="WTS22" s="1024"/>
      <c r="WTT22" s="1024"/>
      <c r="WTU22" s="1024"/>
      <c r="WTV22" s="1024"/>
      <c r="WTW22" s="1024"/>
      <c r="WTX22" s="1024"/>
      <c r="WTY22" s="1024"/>
      <c r="WTZ22" s="1024"/>
      <c r="WUA22" s="1024"/>
      <c r="WUB22" s="1024"/>
      <c r="WUC22" s="1024"/>
      <c r="WUD22" s="1024"/>
      <c r="WUE22" s="1024"/>
      <c r="WUF22" s="1024"/>
      <c r="WUG22" s="1024"/>
      <c r="WUH22" s="1024"/>
      <c r="WUI22" s="1024"/>
      <c r="WUJ22" s="1024"/>
      <c r="WUK22" s="1024"/>
      <c r="WUL22" s="1024"/>
      <c r="WUM22" s="1024"/>
      <c r="WUN22" s="1024"/>
      <c r="WUO22" s="1024"/>
      <c r="WUP22" s="1024"/>
      <c r="WUQ22" s="1024"/>
      <c r="WUR22" s="1024"/>
      <c r="WUS22" s="1024"/>
      <c r="WUT22" s="1024"/>
      <c r="WUU22" s="1024"/>
      <c r="WUV22" s="1024"/>
      <c r="WUW22" s="1024"/>
      <c r="WUX22" s="1024"/>
      <c r="WUY22" s="1024"/>
      <c r="WUZ22" s="1024"/>
      <c r="WVA22" s="1024"/>
      <c r="WVB22" s="1024"/>
      <c r="WVC22" s="1024"/>
      <c r="WVD22" s="1024"/>
      <c r="WVE22" s="1024"/>
      <c r="WVF22" s="1024"/>
      <c r="WVG22" s="1024"/>
      <c r="WVH22" s="1024"/>
      <c r="WVI22" s="1024"/>
      <c r="WVJ22" s="1024"/>
      <c r="WVK22" s="1024"/>
      <c r="WVL22" s="1024"/>
      <c r="WVM22" s="1024"/>
      <c r="WVN22" s="1024"/>
      <c r="WVO22" s="1024"/>
      <c r="WVP22" s="1024"/>
      <c r="WVQ22" s="1024"/>
      <c r="WVR22" s="1024"/>
      <c r="WVS22" s="1024"/>
      <c r="WVT22" s="1024"/>
      <c r="WVU22" s="1024"/>
      <c r="WVV22" s="1024"/>
      <c r="WVW22" s="1024"/>
      <c r="WVX22" s="1024"/>
      <c r="WVY22" s="1024"/>
      <c r="WVZ22" s="1024"/>
      <c r="WWA22" s="1024"/>
      <c r="WWB22" s="1024"/>
      <c r="WWC22" s="1024"/>
      <c r="WWD22" s="1024"/>
      <c r="WWE22" s="1024"/>
      <c r="WWF22" s="1024"/>
      <c r="WWG22" s="1024"/>
      <c r="WWH22" s="1024"/>
      <c r="WWI22" s="1024"/>
      <c r="WWJ22" s="1024"/>
      <c r="WWK22" s="1024"/>
      <c r="WWL22" s="1024"/>
      <c r="WWM22" s="1024"/>
      <c r="WWN22" s="1024"/>
      <c r="WWO22" s="1024"/>
      <c r="WWP22" s="1024"/>
      <c r="WWQ22" s="1024"/>
      <c r="WWR22" s="1024"/>
      <c r="WWS22" s="1024"/>
      <c r="WWT22" s="1024"/>
      <c r="WWU22" s="1024"/>
      <c r="WWV22" s="1024"/>
      <c r="WWW22" s="1024"/>
      <c r="WWX22" s="1024"/>
      <c r="WWY22" s="1024"/>
      <c r="WWZ22" s="1024"/>
      <c r="WXA22" s="1024"/>
      <c r="WXB22" s="1024"/>
      <c r="WXC22" s="1024"/>
      <c r="WXD22" s="1024"/>
      <c r="WXE22" s="1024"/>
      <c r="WXF22" s="1024"/>
      <c r="WXG22" s="1024"/>
      <c r="WXH22" s="1024"/>
      <c r="WXI22" s="1024"/>
      <c r="WXJ22" s="1024"/>
      <c r="WXK22" s="1024"/>
      <c r="WXL22" s="1024"/>
      <c r="WXM22" s="1024"/>
      <c r="WXN22" s="1024"/>
      <c r="WXO22" s="1024"/>
      <c r="WXP22" s="1024"/>
      <c r="WXQ22" s="1024"/>
      <c r="WXR22" s="1024"/>
      <c r="WXS22" s="1024"/>
      <c r="WXT22" s="1024"/>
      <c r="WXU22" s="1024"/>
      <c r="WXV22" s="1024"/>
      <c r="WXW22" s="1024"/>
      <c r="WXX22" s="1024"/>
      <c r="WXY22" s="1024"/>
      <c r="WXZ22" s="1024"/>
      <c r="WYA22" s="1024"/>
      <c r="WYB22" s="1024"/>
      <c r="WYC22" s="1024"/>
      <c r="WYD22" s="1024"/>
      <c r="WYE22" s="1024"/>
      <c r="WYF22" s="1024"/>
      <c r="WYG22" s="1024"/>
      <c r="WYH22" s="1024"/>
      <c r="WYI22" s="1024"/>
      <c r="WYJ22" s="1024"/>
      <c r="WYK22" s="1024"/>
      <c r="WYL22" s="1024"/>
      <c r="WYM22" s="1024"/>
      <c r="WYN22" s="1024"/>
      <c r="WYO22" s="1024"/>
      <c r="WYP22" s="1024"/>
      <c r="WYQ22" s="1024"/>
      <c r="WYR22" s="1024"/>
      <c r="WYS22" s="1024"/>
      <c r="WYT22" s="1024"/>
      <c r="WYU22" s="1024"/>
      <c r="WYV22" s="1024"/>
      <c r="WYW22" s="1024"/>
      <c r="WYX22" s="1024"/>
      <c r="WYY22" s="1024"/>
      <c r="WYZ22" s="1024"/>
      <c r="WZA22" s="1024"/>
      <c r="WZB22" s="1024"/>
      <c r="WZC22" s="1024"/>
      <c r="WZD22" s="1024"/>
      <c r="WZE22" s="1024"/>
      <c r="WZF22" s="1024"/>
      <c r="WZG22" s="1024"/>
      <c r="WZH22" s="1024"/>
      <c r="WZI22" s="1024"/>
      <c r="WZJ22" s="1024"/>
      <c r="WZK22" s="1024"/>
      <c r="WZL22" s="1024"/>
      <c r="WZM22" s="1024"/>
      <c r="WZN22" s="1024"/>
      <c r="WZO22" s="1024"/>
      <c r="WZP22" s="1024"/>
      <c r="WZQ22" s="1024"/>
      <c r="WZR22" s="1024"/>
      <c r="WZS22" s="1024"/>
      <c r="WZT22" s="1024"/>
      <c r="WZU22" s="1024"/>
      <c r="WZV22" s="1024"/>
      <c r="WZW22" s="1024"/>
      <c r="WZX22" s="1024"/>
      <c r="WZY22" s="1024"/>
      <c r="WZZ22" s="1024"/>
      <c r="XAA22" s="1024"/>
      <c r="XAB22" s="1024"/>
      <c r="XAC22" s="1024"/>
      <c r="XAD22" s="1024"/>
      <c r="XAE22" s="1024"/>
      <c r="XAF22" s="1024"/>
      <c r="XAG22" s="1024"/>
      <c r="XAH22" s="1024"/>
      <c r="XAI22" s="1024"/>
      <c r="XAJ22" s="1024"/>
      <c r="XAK22" s="1024"/>
      <c r="XAL22" s="1024"/>
      <c r="XAM22" s="1024"/>
      <c r="XAN22" s="1024"/>
      <c r="XAO22" s="1024"/>
      <c r="XAP22" s="1024"/>
      <c r="XAQ22" s="1024"/>
      <c r="XAR22" s="1024"/>
      <c r="XAS22" s="1024"/>
      <c r="XAT22" s="1024"/>
      <c r="XAU22" s="1024"/>
      <c r="XAV22" s="1024"/>
      <c r="XAW22" s="1024"/>
      <c r="XAX22" s="1024"/>
      <c r="XAY22" s="1024"/>
      <c r="XAZ22" s="1024"/>
      <c r="XBA22" s="1024"/>
      <c r="XBB22" s="1024"/>
      <c r="XBC22" s="1024"/>
      <c r="XBD22" s="1024"/>
      <c r="XBE22" s="1024"/>
      <c r="XBF22" s="1024"/>
      <c r="XBG22" s="1024"/>
      <c r="XBH22" s="1024"/>
      <c r="XBI22" s="1024"/>
      <c r="XBJ22" s="1024"/>
      <c r="XBK22" s="1024"/>
      <c r="XBL22" s="1024"/>
      <c r="XBM22" s="1024"/>
      <c r="XBN22" s="1024"/>
      <c r="XBO22" s="1024"/>
      <c r="XBP22" s="1024"/>
      <c r="XBQ22" s="1024"/>
      <c r="XBR22" s="1024"/>
      <c r="XBS22" s="1024"/>
      <c r="XBT22" s="1024"/>
      <c r="XBU22" s="1024"/>
      <c r="XBV22" s="1024"/>
      <c r="XBW22" s="1024"/>
      <c r="XBX22" s="1024"/>
      <c r="XBY22" s="1024"/>
      <c r="XBZ22" s="1024"/>
      <c r="XCA22" s="1024"/>
      <c r="XCB22" s="1024"/>
      <c r="XCC22" s="1024"/>
      <c r="XCD22" s="1024"/>
      <c r="XCE22" s="1024"/>
      <c r="XCF22" s="1024"/>
      <c r="XCG22" s="1024"/>
      <c r="XCH22" s="1024"/>
      <c r="XCI22" s="1024"/>
      <c r="XCJ22" s="1024"/>
      <c r="XCK22" s="1024"/>
      <c r="XCL22" s="1024"/>
      <c r="XCM22" s="1024"/>
      <c r="XCN22" s="1024"/>
      <c r="XCO22" s="1024"/>
      <c r="XCP22" s="1024"/>
      <c r="XCQ22" s="1024"/>
      <c r="XCR22" s="1024"/>
      <c r="XCS22" s="1024"/>
      <c r="XCT22" s="1024"/>
      <c r="XCU22" s="1024"/>
      <c r="XCV22" s="1024"/>
      <c r="XCW22" s="1024"/>
      <c r="XCX22" s="1024"/>
      <c r="XCY22" s="1024"/>
      <c r="XCZ22" s="1024"/>
      <c r="XDA22" s="1024"/>
      <c r="XDB22" s="1024"/>
      <c r="XDC22" s="1024"/>
      <c r="XDD22" s="1024"/>
      <c r="XDE22" s="1024"/>
      <c r="XDF22" s="1024"/>
      <c r="XDG22" s="1024"/>
      <c r="XDH22" s="1024"/>
      <c r="XDI22" s="1024"/>
      <c r="XDJ22" s="1024"/>
      <c r="XDK22" s="1024"/>
      <c r="XDL22" s="1024"/>
      <c r="XDM22" s="1024"/>
      <c r="XDN22" s="1024"/>
      <c r="XDO22" s="1024"/>
      <c r="XDP22" s="1024"/>
      <c r="XDQ22" s="1024"/>
      <c r="XDR22" s="1024"/>
      <c r="XDS22" s="1024"/>
      <c r="XDT22" s="1024"/>
      <c r="XDU22" s="1024"/>
      <c r="XDV22" s="1024"/>
      <c r="XDW22" s="1024"/>
      <c r="XDX22" s="1024"/>
      <c r="XDY22" s="1024"/>
      <c r="XDZ22" s="1024"/>
      <c r="XEA22" s="1024"/>
      <c r="XEB22" s="1024"/>
      <c r="XEC22" s="1024"/>
      <c r="XED22" s="1024"/>
      <c r="XEE22" s="1024"/>
      <c r="XEF22" s="1024"/>
      <c r="XEG22" s="1024"/>
      <c r="XEH22" s="1024"/>
      <c r="XEI22" s="1024"/>
      <c r="XEJ22" s="1024"/>
      <c r="XEK22" s="1024"/>
      <c r="XEL22" s="1024"/>
      <c r="XEM22" s="1024"/>
      <c r="XEN22" s="1024"/>
      <c r="XEO22" s="1024"/>
      <c r="XEP22" s="1024"/>
      <c r="XEQ22" s="1024"/>
      <c r="XER22" s="1024"/>
      <c r="XES22" s="1024"/>
      <c r="XET22" s="1024"/>
      <c r="XEU22" s="1024"/>
      <c r="XEV22" s="1024"/>
      <c r="XEW22" s="1024"/>
      <c r="XEX22" s="1024"/>
      <c r="XEY22" s="1024"/>
      <c r="XEZ22" s="1024"/>
      <c r="XFA22" s="1024"/>
      <c r="XFB22" s="1024"/>
      <c r="XFC22" s="1024"/>
      <c r="XFD22" s="1024"/>
    </row>
    <row r="23" spans="1:16384" hidden="1" x14ac:dyDescent="0.2">
      <c r="A23" s="1024"/>
      <c r="B23" s="1024"/>
      <c r="C23" s="1024"/>
      <c r="D23" s="1024"/>
      <c r="E23" s="1024"/>
      <c r="F23" s="1024"/>
      <c r="G23" s="1024"/>
      <c r="H23" s="1024"/>
      <c r="I23" s="1024"/>
      <c r="J23" s="1024"/>
      <c r="K23" s="1024"/>
      <c r="L23" s="1024"/>
      <c r="M23" s="1024"/>
      <c r="N23" s="1024"/>
      <c r="O23" s="1024"/>
      <c r="P23" s="1024"/>
      <c r="Q23" s="1024"/>
      <c r="R23" s="1024"/>
      <c r="S23" s="1024"/>
      <c r="T23" s="1024"/>
      <c r="U23" s="1024"/>
      <c r="V23" s="1024"/>
      <c r="W23" s="1024"/>
      <c r="X23" s="1024"/>
      <c r="Y23" s="1024"/>
      <c r="Z23" s="1024"/>
      <c r="AA23" s="1024"/>
      <c r="AB23" s="1024"/>
      <c r="AC23" s="1024"/>
      <c r="AD23" s="1024"/>
      <c r="AE23" s="1024"/>
      <c r="AF23" s="1024"/>
      <c r="AG23" s="1024"/>
      <c r="AH23" s="1024"/>
      <c r="AI23" s="1024"/>
      <c r="AJ23" s="1024"/>
      <c r="AK23" s="1024"/>
      <c r="AL23" s="1024"/>
      <c r="AM23" s="1024"/>
      <c r="AN23" s="1024"/>
      <c r="AO23" s="1024"/>
      <c r="AP23" s="1024"/>
      <c r="AQ23" s="1024"/>
      <c r="AR23" s="1024"/>
      <c r="AS23" s="1024"/>
      <c r="AT23" s="1024"/>
      <c r="AU23" s="1024"/>
      <c r="AV23" s="1024"/>
      <c r="AW23" s="1024"/>
      <c r="AX23" s="1024"/>
      <c r="AY23" s="1024"/>
      <c r="AZ23" s="1024"/>
      <c r="BA23" s="1024"/>
      <c r="BB23" s="1024"/>
      <c r="BC23" s="1024"/>
      <c r="BD23" s="1024"/>
      <c r="BE23" s="1024"/>
      <c r="BF23" s="1024"/>
      <c r="BG23" s="1024"/>
      <c r="BH23" s="1024"/>
      <c r="BI23" s="1024"/>
      <c r="BJ23" s="1024"/>
      <c r="BK23" s="1024"/>
      <c r="BL23" s="1024"/>
      <c r="BM23" s="1024"/>
      <c r="BN23" s="1024"/>
      <c r="BO23" s="1024"/>
      <c r="BP23" s="1024"/>
      <c r="BQ23" s="1024"/>
      <c r="BR23" s="1024"/>
      <c r="BS23" s="1024"/>
      <c r="BT23" s="1024"/>
      <c r="BU23" s="1024"/>
      <c r="BV23" s="1024"/>
      <c r="BW23" s="1024"/>
      <c r="BX23" s="1024"/>
      <c r="BY23" s="1024"/>
      <c r="BZ23" s="1024"/>
      <c r="CA23" s="1024"/>
      <c r="CB23" s="1024"/>
      <c r="CC23" s="1024"/>
      <c r="CD23" s="1024"/>
      <c r="CE23" s="1024"/>
      <c r="CF23" s="1024"/>
      <c r="CG23" s="1024"/>
      <c r="CH23" s="1024"/>
      <c r="CI23" s="1024"/>
      <c r="CJ23" s="1024"/>
      <c r="CK23" s="1024"/>
      <c r="CL23" s="1024"/>
      <c r="CM23" s="1024"/>
      <c r="CN23" s="1024"/>
      <c r="CO23" s="1024"/>
      <c r="CP23" s="1024"/>
      <c r="CQ23" s="1024"/>
      <c r="CR23" s="1024"/>
      <c r="CS23" s="1024"/>
      <c r="CT23" s="1024"/>
      <c r="CU23" s="1024"/>
      <c r="CV23" s="1024"/>
      <c r="CW23" s="1024"/>
      <c r="CX23" s="1024"/>
      <c r="CY23" s="1024"/>
      <c r="CZ23" s="1024"/>
      <c r="DA23" s="1024"/>
      <c r="DB23" s="1024"/>
      <c r="DC23" s="1024"/>
      <c r="DD23" s="1024"/>
      <c r="DE23" s="1024"/>
      <c r="DF23" s="1024"/>
      <c r="DG23" s="1024"/>
      <c r="DH23" s="1024"/>
      <c r="DI23" s="1024"/>
      <c r="DJ23" s="1024"/>
      <c r="DK23" s="1024"/>
      <c r="DL23" s="1024"/>
      <c r="DM23" s="1024"/>
      <c r="DN23" s="1024"/>
      <c r="DO23" s="1024"/>
      <c r="DP23" s="1024"/>
      <c r="DQ23" s="1024"/>
      <c r="DR23" s="1024"/>
      <c r="DS23" s="1024"/>
      <c r="DT23" s="1024"/>
      <c r="DU23" s="1024"/>
      <c r="DV23" s="1024"/>
      <c r="DW23" s="1024"/>
      <c r="DX23" s="1024"/>
      <c r="DY23" s="1024"/>
      <c r="DZ23" s="1024"/>
      <c r="EA23" s="1024"/>
      <c r="EB23" s="1024"/>
      <c r="EC23" s="1024"/>
      <c r="ED23" s="1024"/>
      <c r="EE23" s="1024"/>
      <c r="EF23" s="1024"/>
      <c r="EG23" s="1024"/>
      <c r="EH23" s="1024"/>
      <c r="EI23" s="1024"/>
      <c r="EJ23" s="1024"/>
      <c r="EK23" s="1024"/>
      <c r="EL23" s="1024"/>
      <c r="EM23" s="1024"/>
      <c r="EN23" s="1024"/>
      <c r="EO23" s="1024"/>
      <c r="EP23" s="1024"/>
      <c r="EQ23" s="1024"/>
      <c r="ER23" s="1024"/>
      <c r="ES23" s="1024"/>
      <c r="ET23" s="1024"/>
      <c r="EU23" s="1024"/>
      <c r="EV23" s="1024"/>
      <c r="EW23" s="1024"/>
      <c r="EX23" s="1024"/>
      <c r="EY23" s="1024"/>
      <c r="EZ23" s="1024"/>
      <c r="FA23" s="1024"/>
      <c r="FB23" s="1024"/>
      <c r="FC23" s="1024"/>
      <c r="FD23" s="1024"/>
      <c r="FE23" s="1024"/>
      <c r="FF23" s="1024"/>
      <c r="FG23" s="1024"/>
      <c r="FH23" s="1024"/>
      <c r="FI23" s="1024"/>
      <c r="FJ23" s="1024"/>
      <c r="FK23" s="1024"/>
      <c r="FL23" s="1024"/>
      <c r="FM23" s="1024"/>
      <c r="FN23" s="1024"/>
      <c r="FO23" s="1024"/>
      <c r="FP23" s="1024"/>
      <c r="FQ23" s="1024"/>
      <c r="FR23" s="1024"/>
      <c r="FS23" s="1024"/>
      <c r="FT23" s="1024"/>
      <c r="FU23" s="1024"/>
      <c r="FV23" s="1024"/>
      <c r="FW23" s="1024"/>
      <c r="FX23" s="1024"/>
      <c r="FY23" s="1024"/>
      <c r="FZ23" s="1024"/>
      <c r="GA23" s="1024"/>
      <c r="GB23" s="1024"/>
      <c r="GC23" s="1024"/>
      <c r="GD23" s="1024"/>
      <c r="GE23" s="1024"/>
      <c r="GF23" s="1024"/>
      <c r="GG23" s="1024"/>
      <c r="GH23" s="1024"/>
      <c r="GI23" s="1024"/>
      <c r="GJ23" s="1024"/>
      <c r="GK23" s="1024"/>
      <c r="GL23" s="1024"/>
      <c r="GM23" s="1024"/>
      <c r="GN23" s="1024"/>
      <c r="GO23" s="1024"/>
      <c r="GP23" s="1024"/>
      <c r="GQ23" s="1024"/>
      <c r="GR23" s="1024"/>
      <c r="GS23" s="1024"/>
      <c r="GT23" s="1024"/>
      <c r="GU23" s="1024"/>
      <c r="GV23" s="1024"/>
      <c r="GW23" s="1024"/>
      <c r="GX23" s="1024"/>
      <c r="GY23" s="1024"/>
      <c r="GZ23" s="1024"/>
      <c r="HA23" s="1024"/>
      <c r="HB23" s="1024"/>
      <c r="HC23" s="1024"/>
      <c r="HD23" s="1024"/>
      <c r="HE23" s="1024"/>
      <c r="HF23" s="1024"/>
      <c r="HG23" s="1024"/>
      <c r="HH23" s="1024"/>
      <c r="HI23" s="1024"/>
      <c r="HJ23" s="1024"/>
      <c r="HK23" s="1024"/>
      <c r="HL23" s="1024"/>
      <c r="HM23" s="1024"/>
      <c r="HN23" s="1024"/>
      <c r="HO23" s="1024"/>
      <c r="HP23" s="1024"/>
      <c r="HQ23" s="1024"/>
      <c r="HR23" s="1024"/>
      <c r="HS23" s="1024"/>
      <c r="HT23" s="1024"/>
      <c r="HU23" s="1024"/>
      <c r="HV23" s="1024"/>
      <c r="HW23" s="1024"/>
      <c r="HX23" s="1024"/>
      <c r="HY23" s="1024"/>
      <c r="HZ23" s="1024"/>
      <c r="IA23" s="1024"/>
      <c r="IB23" s="1024"/>
      <c r="IC23" s="1024"/>
      <c r="ID23" s="1024"/>
      <c r="IE23" s="1024"/>
      <c r="IF23" s="1024"/>
      <c r="IG23" s="1024"/>
      <c r="IH23" s="1024"/>
      <c r="II23" s="1024"/>
      <c r="IJ23" s="1024"/>
      <c r="IK23" s="1024"/>
      <c r="IL23" s="1024"/>
      <c r="IM23" s="1024"/>
      <c r="IN23" s="1024"/>
      <c r="IO23" s="1024"/>
      <c r="IP23" s="1024"/>
      <c r="IQ23" s="1024"/>
      <c r="IR23" s="1024"/>
      <c r="IS23" s="1024"/>
      <c r="IT23" s="1024"/>
      <c r="IU23" s="1024"/>
      <c r="IV23" s="1024"/>
      <c r="IW23" s="1024"/>
      <c r="IX23" s="1024"/>
      <c r="IY23" s="1024"/>
      <c r="IZ23" s="1024"/>
      <c r="JA23" s="1024"/>
      <c r="JB23" s="1024"/>
      <c r="JC23" s="1024"/>
      <c r="JD23" s="1024"/>
      <c r="JE23" s="1024"/>
      <c r="JF23" s="1024"/>
      <c r="JG23" s="1024"/>
      <c r="JH23" s="1024"/>
      <c r="JI23" s="1024"/>
      <c r="JJ23" s="1024"/>
      <c r="JK23" s="1024"/>
      <c r="JL23" s="1024"/>
      <c r="JM23" s="1024"/>
      <c r="JN23" s="1024"/>
      <c r="JO23" s="1024"/>
      <c r="JP23" s="1024"/>
      <c r="JQ23" s="1024"/>
      <c r="JR23" s="1024"/>
      <c r="JS23" s="1024"/>
      <c r="JT23" s="1024"/>
      <c r="JU23" s="1024"/>
      <c r="JV23" s="1024"/>
      <c r="JW23" s="1024"/>
      <c r="JX23" s="1024"/>
      <c r="JY23" s="1024"/>
      <c r="JZ23" s="1024"/>
      <c r="KA23" s="1024"/>
      <c r="KB23" s="1024"/>
      <c r="KC23" s="1024"/>
      <c r="KD23" s="1024"/>
      <c r="KE23" s="1024"/>
      <c r="KF23" s="1024"/>
      <c r="KG23" s="1024"/>
      <c r="KH23" s="1024"/>
      <c r="KI23" s="1024"/>
      <c r="KJ23" s="1024"/>
      <c r="KK23" s="1024"/>
      <c r="KL23" s="1024"/>
      <c r="KM23" s="1024"/>
      <c r="KN23" s="1024"/>
      <c r="KO23" s="1024"/>
      <c r="KP23" s="1024"/>
      <c r="KQ23" s="1024"/>
      <c r="KR23" s="1024"/>
      <c r="KS23" s="1024"/>
      <c r="KT23" s="1024"/>
      <c r="KU23" s="1024"/>
      <c r="KV23" s="1024"/>
      <c r="KW23" s="1024"/>
      <c r="KX23" s="1024"/>
      <c r="KY23" s="1024"/>
      <c r="KZ23" s="1024"/>
      <c r="LA23" s="1024"/>
      <c r="LB23" s="1024"/>
      <c r="LC23" s="1024"/>
      <c r="LD23" s="1024"/>
      <c r="LE23" s="1024"/>
      <c r="LF23" s="1024"/>
      <c r="LG23" s="1024"/>
      <c r="LH23" s="1024"/>
      <c r="LI23" s="1024"/>
      <c r="LJ23" s="1024"/>
      <c r="LK23" s="1024"/>
      <c r="LL23" s="1024"/>
      <c r="LM23" s="1024"/>
      <c r="LN23" s="1024"/>
      <c r="LO23" s="1024"/>
      <c r="LP23" s="1024"/>
      <c r="LQ23" s="1024"/>
      <c r="LR23" s="1024"/>
      <c r="LS23" s="1024"/>
      <c r="LT23" s="1024"/>
      <c r="LU23" s="1024"/>
      <c r="LV23" s="1024"/>
      <c r="LW23" s="1024"/>
      <c r="LX23" s="1024"/>
      <c r="LY23" s="1024"/>
      <c r="LZ23" s="1024"/>
      <c r="MA23" s="1024"/>
      <c r="MB23" s="1024"/>
      <c r="MC23" s="1024"/>
      <c r="MD23" s="1024"/>
      <c r="ME23" s="1024"/>
      <c r="MF23" s="1024"/>
      <c r="MG23" s="1024"/>
      <c r="MH23" s="1024"/>
      <c r="MI23" s="1024"/>
      <c r="MJ23" s="1024"/>
      <c r="MK23" s="1024"/>
      <c r="ML23" s="1024"/>
      <c r="MM23" s="1024"/>
      <c r="MN23" s="1024"/>
      <c r="MO23" s="1024"/>
      <c r="MP23" s="1024"/>
      <c r="MQ23" s="1024"/>
      <c r="MR23" s="1024"/>
      <c r="MS23" s="1024"/>
      <c r="MT23" s="1024"/>
      <c r="MU23" s="1024"/>
      <c r="MV23" s="1024"/>
      <c r="MW23" s="1024"/>
      <c r="MX23" s="1024"/>
      <c r="MY23" s="1024"/>
      <c r="MZ23" s="1024"/>
      <c r="NA23" s="1024"/>
      <c r="NB23" s="1024"/>
      <c r="NC23" s="1024"/>
      <c r="ND23" s="1024"/>
      <c r="NE23" s="1024"/>
      <c r="NF23" s="1024"/>
      <c r="NG23" s="1024"/>
      <c r="NH23" s="1024"/>
      <c r="NI23" s="1024"/>
      <c r="NJ23" s="1024"/>
      <c r="NK23" s="1024"/>
      <c r="NL23" s="1024"/>
      <c r="NM23" s="1024"/>
      <c r="NN23" s="1024"/>
      <c r="NO23" s="1024"/>
      <c r="NP23" s="1024"/>
      <c r="NQ23" s="1024"/>
      <c r="NR23" s="1024"/>
      <c r="NS23" s="1024"/>
      <c r="NT23" s="1024"/>
      <c r="NU23" s="1024"/>
      <c r="NV23" s="1024"/>
      <c r="NW23" s="1024"/>
      <c r="NX23" s="1024"/>
      <c r="NY23" s="1024"/>
      <c r="NZ23" s="1024"/>
      <c r="OA23" s="1024"/>
      <c r="OB23" s="1024"/>
      <c r="OC23" s="1024"/>
      <c r="OD23" s="1024"/>
      <c r="OE23" s="1024"/>
      <c r="OF23" s="1024"/>
      <c r="OG23" s="1024"/>
      <c r="OH23" s="1024"/>
      <c r="OI23" s="1024"/>
      <c r="OJ23" s="1024"/>
      <c r="OK23" s="1024"/>
      <c r="OL23" s="1024"/>
      <c r="OM23" s="1024"/>
      <c r="ON23" s="1024"/>
      <c r="OO23" s="1024"/>
      <c r="OP23" s="1024"/>
      <c r="OQ23" s="1024"/>
      <c r="OR23" s="1024"/>
      <c r="OS23" s="1024"/>
      <c r="OT23" s="1024"/>
      <c r="OU23" s="1024"/>
      <c r="OV23" s="1024"/>
      <c r="OW23" s="1024"/>
      <c r="OX23" s="1024"/>
      <c r="OY23" s="1024"/>
      <c r="OZ23" s="1024"/>
      <c r="PA23" s="1024"/>
      <c r="PB23" s="1024"/>
      <c r="PC23" s="1024"/>
      <c r="PD23" s="1024"/>
      <c r="PE23" s="1024"/>
      <c r="PF23" s="1024"/>
      <c r="PG23" s="1024"/>
      <c r="PH23" s="1024"/>
      <c r="PI23" s="1024"/>
      <c r="PJ23" s="1024"/>
      <c r="PK23" s="1024"/>
      <c r="PL23" s="1024"/>
      <c r="PM23" s="1024"/>
      <c r="PN23" s="1024"/>
      <c r="PO23" s="1024"/>
      <c r="PP23" s="1024"/>
      <c r="PQ23" s="1024"/>
      <c r="PR23" s="1024"/>
      <c r="PS23" s="1024"/>
      <c r="PT23" s="1024"/>
      <c r="PU23" s="1024"/>
      <c r="PV23" s="1024"/>
      <c r="PW23" s="1024"/>
      <c r="PX23" s="1024"/>
      <c r="PY23" s="1024"/>
      <c r="PZ23" s="1024"/>
      <c r="QA23" s="1024"/>
      <c r="QB23" s="1024"/>
      <c r="QC23" s="1024"/>
      <c r="QD23" s="1024"/>
      <c r="QE23" s="1024"/>
      <c r="QF23" s="1024"/>
      <c r="QG23" s="1024"/>
      <c r="QH23" s="1024"/>
      <c r="QI23" s="1024"/>
      <c r="QJ23" s="1024"/>
      <c r="QK23" s="1024"/>
      <c r="QL23" s="1024"/>
      <c r="QM23" s="1024"/>
      <c r="QN23" s="1024"/>
      <c r="QO23" s="1024"/>
      <c r="QP23" s="1024"/>
      <c r="QQ23" s="1024"/>
      <c r="QR23" s="1024"/>
      <c r="QS23" s="1024"/>
      <c r="QT23" s="1024"/>
      <c r="QU23" s="1024"/>
      <c r="QV23" s="1024"/>
      <c r="QW23" s="1024"/>
      <c r="QX23" s="1024"/>
      <c r="QY23" s="1024"/>
      <c r="QZ23" s="1024"/>
      <c r="RA23" s="1024"/>
      <c r="RB23" s="1024"/>
      <c r="RC23" s="1024"/>
      <c r="RD23" s="1024"/>
      <c r="RE23" s="1024"/>
      <c r="RF23" s="1024"/>
      <c r="RG23" s="1024"/>
      <c r="RH23" s="1024"/>
      <c r="RI23" s="1024"/>
      <c r="RJ23" s="1024"/>
      <c r="RK23" s="1024"/>
      <c r="RL23" s="1024"/>
      <c r="RM23" s="1024"/>
      <c r="RN23" s="1024"/>
      <c r="RO23" s="1024"/>
      <c r="RP23" s="1024"/>
      <c r="RQ23" s="1024"/>
      <c r="RR23" s="1024"/>
      <c r="RS23" s="1024"/>
      <c r="RT23" s="1024"/>
      <c r="RU23" s="1024"/>
      <c r="RV23" s="1024"/>
      <c r="RW23" s="1024"/>
      <c r="RX23" s="1024"/>
      <c r="RY23" s="1024"/>
      <c r="RZ23" s="1024"/>
      <c r="SA23" s="1024"/>
      <c r="SB23" s="1024"/>
      <c r="SC23" s="1024"/>
      <c r="SD23" s="1024"/>
      <c r="SE23" s="1024"/>
      <c r="SF23" s="1024"/>
      <c r="SG23" s="1024"/>
      <c r="SH23" s="1024"/>
      <c r="SI23" s="1024"/>
      <c r="SJ23" s="1024"/>
      <c r="SK23" s="1024"/>
      <c r="SL23" s="1024"/>
      <c r="SM23" s="1024"/>
      <c r="SN23" s="1024"/>
      <c r="SO23" s="1024"/>
      <c r="SP23" s="1024"/>
      <c r="SQ23" s="1024"/>
      <c r="SR23" s="1024"/>
      <c r="SS23" s="1024"/>
      <c r="ST23" s="1024"/>
      <c r="SU23" s="1024"/>
      <c r="SV23" s="1024"/>
      <c r="SW23" s="1024"/>
      <c r="SX23" s="1024"/>
      <c r="SY23" s="1024"/>
      <c r="SZ23" s="1024"/>
      <c r="TA23" s="1024"/>
      <c r="TB23" s="1024"/>
      <c r="TC23" s="1024"/>
      <c r="TD23" s="1024"/>
      <c r="TE23" s="1024"/>
      <c r="TF23" s="1024"/>
      <c r="TG23" s="1024"/>
      <c r="TH23" s="1024"/>
      <c r="TI23" s="1024"/>
      <c r="TJ23" s="1024"/>
      <c r="TK23" s="1024"/>
      <c r="TL23" s="1024"/>
      <c r="TM23" s="1024"/>
      <c r="TN23" s="1024"/>
      <c r="TO23" s="1024"/>
      <c r="TP23" s="1024"/>
      <c r="TQ23" s="1024"/>
      <c r="TR23" s="1024"/>
      <c r="TS23" s="1024"/>
      <c r="TT23" s="1024"/>
      <c r="TU23" s="1024"/>
      <c r="TV23" s="1024"/>
      <c r="TW23" s="1024"/>
      <c r="TX23" s="1024"/>
      <c r="TY23" s="1024"/>
      <c r="TZ23" s="1024"/>
      <c r="UA23" s="1024"/>
      <c r="UB23" s="1024"/>
      <c r="UC23" s="1024"/>
      <c r="UD23" s="1024"/>
      <c r="UE23" s="1024"/>
      <c r="UF23" s="1024"/>
      <c r="UG23" s="1024"/>
      <c r="UH23" s="1024"/>
      <c r="UI23" s="1024"/>
      <c r="UJ23" s="1024"/>
      <c r="UK23" s="1024"/>
      <c r="UL23" s="1024"/>
      <c r="UM23" s="1024"/>
      <c r="UN23" s="1024"/>
      <c r="UO23" s="1024"/>
      <c r="UP23" s="1024"/>
      <c r="UQ23" s="1024"/>
      <c r="UR23" s="1024"/>
      <c r="US23" s="1024"/>
      <c r="UT23" s="1024"/>
      <c r="UU23" s="1024"/>
      <c r="UV23" s="1024"/>
      <c r="UW23" s="1024"/>
      <c r="UX23" s="1024"/>
      <c r="UY23" s="1024"/>
      <c r="UZ23" s="1024"/>
      <c r="VA23" s="1024"/>
      <c r="VB23" s="1024"/>
      <c r="VC23" s="1024"/>
      <c r="VD23" s="1024"/>
      <c r="VE23" s="1024"/>
      <c r="VF23" s="1024"/>
      <c r="VG23" s="1024"/>
      <c r="VH23" s="1024"/>
      <c r="VI23" s="1024"/>
      <c r="VJ23" s="1024"/>
      <c r="VK23" s="1024"/>
      <c r="VL23" s="1024"/>
      <c r="VM23" s="1024"/>
      <c r="VN23" s="1024"/>
      <c r="VO23" s="1024"/>
      <c r="VP23" s="1024"/>
      <c r="VQ23" s="1024"/>
      <c r="VR23" s="1024"/>
      <c r="VS23" s="1024"/>
      <c r="VT23" s="1024"/>
      <c r="VU23" s="1024"/>
      <c r="VV23" s="1024"/>
      <c r="VW23" s="1024"/>
      <c r="VX23" s="1024"/>
      <c r="VY23" s="1024"/>
      <c r="VZ23" s="1024"/>
      <c r="WA23" s="1024"/>
      <c r="WB23" s="1024"/>
      <c r="WC23" s="1024"/>
      <c r="WD23" s="1024"/>
      <c r="WE23" s="1024"/>
      <c r="WF23" s="1024"/>
      <c r="WG23" s="1024"/>
      <c r="WH23" s="1024"/>
      <c r="WI23" s="1024"/>
      <c r="WJ23" s="1024"/>
      <c r="WK23" s="1024"/>
      <c r="WL23" s="1024"/>
      <c r="WM23" s="1024"/>
      <c r="WN23" s="1024"/>
      <c r="WO23" s="1024"/>
      <c r="WP23" s="1024"/>
      <c r="WQ23" s="1024"/>
      <c r="WR23" s="1024"/>
      <c r="WS23" s="1024"/>
      <c r="WT23" s="1024"/>
      <c r="WU23" s="1024"/>
      <c r="WV23" s="1024"/>
      <c r="WW23" s="1024"/>
      <c r="WX23" s="1024"/>
      <c r="WY23" s="1024"/>
      <c r="WZ23" s="1024"/>
      <c r="XA23" s="1024"/>
      <c r="XB23" s="1024"/>
      <c r="XC23" s="1024"/>
      <c r="XD23" s="1024"/>
      <c r="XE23" s="1024"/>
      <c r="XF23" s="1024"/>
      <c r="XG23" s="1024"/>
      <c r="XH23" s="1024"/>
      <c r="XI23" s="1024"/>
      <c r="XJ23" s="1024"/>
      <c r="XK23" s="1024"/>
      <c r="XL23" s="1024"/>
      <c r="XM23" s="1024"/>
      <c r="XN23" s="1024"/>
      <c r="XO23" s="1024"/>
      <c r="XP23" s="1024"/>
      <c r="XQ23" s="1024"/>
      <c r="XR23" s="1024"/>
      <c r="XS23" s="1024"/>
      <c r="XT23" s="1024"/>
      <c r="XU23" s="1024"/>
      <c r="XV23" s="1024"/>
      <c r="XW23" s="1024"/>
      <c r="XX23" s="1024"/>
      <c r="XY23" s="1024"/>
      <c r="XZ23" s="1024"/>
      <c r="YA23" s="1024"/>
      <c r="YB23" s="1024"/>
      <c r="YC23" s="1024"/>
      <c r="YD23" s="1024"/>
      <c r="YE23" s="1024"/>
      <c r="YF23" s="1024"/>
      <c r="YG23" s="1024"/>
      <c r="YH23" s="1024"/>
      <c r="YI23" s="1024"/>
      <c r="YJ23" s="1024"/>
      <c r="YK23" s="1024"/>
      <c r="YL23" s="1024"/>
      <c r="YM23" s="1024"/>
      <c r="YN23" s="1024"/>
      <c r="YO23" s="1024"/>
      <c r="YP23" s="1024"/>
      <c r="YQ23" s="1024"/>
      <c r="YR23" s="1024"/>
      <c r="YS23" s="1024"/>
      <c r="YT23" s="1024"/>
      <c r="YU23" s="1024"/>
      <c r="YV23" s="1024"/>
      <c r="YW23" s="1024"/>
      <c r="YX23" s="1024"/>
      <c r="YY23" s="1024"/>
      <c r="YZ23" s="1024"/>
      <c r="ZA23" s="1024"/>
      <c r="ZB23" s="1024"/>
      <c r="ZC23" s="1024"/>
      <c r="ZD23" s="1024"/>
      <c r="ZE23" s="1024"/>
      <c r="ZF23" s="1024"/>
      <c r="ZG23" s="1024"/>
      <c r="ZH23" s="1024"/>
      <c r="ZI23" s="1024"/>
      <c r="ZJ23" s="1024"/>
      <c r="ZK23" s="1024"/>
      <c r="ZL23" s="1024"/>
      <c r="ZM23" s="1024"/>
      <c r="ZN23" s="1024"/>
      <c r="ZO23" s="1024"/>
      <c r="ZP23" s="1024"/>
      <c r="ZQ23" s="1024"/>
      <c r="ZR23" s="1024"/>
      <c r="ZS23" s="1024"/>
      <c r="ZT23" s="1024"/>
      <c r="ZU23" s="1024"/>
      <c r="ZV23" s="1024"/>
      <c r="ZW23" s="1024"/>
      <c r="ZX23" s="1024"/>
      <c r="ZY23" s="1024"/>
      <c r="ZZ23" s="1024"/>
      <c r="AAA23" s="1024"/>
      <c r="AAB23" s="1024"/>
      <c r="AAC23" s="1024"/>
      <c r="AAD23" s="1024"/>
      <c r="AAE23" s="1024"/>
      <c r="AAF23" s="1024"/>
      <c r="AAG23" s="1024"/>
      <c r="AAH23" s="1024"/>
      <c r="AAI23" s="1024"/>
      <c r="AAJ23" s="1024"/>
      <c r="AAK23" s="1024"/>
      <c r="AAL23" s="1024"/>
      <c r="AAM23" s="1024"/>
      <c r="AAN23" s="1024"/>
      <c r="AAO23" s="1024"/>
      <c r="AAP23" s="1024"/>
      <c r="AAQ23" s="1024"/>
      <c r="AAR23" s="1024"/>
      <c r="AAS23" s="1024"/>
      <c r="AAT23" s="1024"/>
      <c r="AAU23" s="1024"/>
      <c r="AAV23" s="1024"/>
      <c r="AAW23" s="1024"/>
      <c r="AAX23" s="1024"/>
      <c r="AAY23" s="1024"/>
      <c r="AAZ23" s="1024"/>
      <c r="ABA23" s="1024"/>
      <c r="ABB23" s="1024"/>
      <c r="ABC23" s="1024"/>
      <c r="ABD23" s="1024"/>
      <c r="ABE23" s="1024"/>
      <c r="ABF23" s="1024"/>
      <c r="ABG23" s="1024"/>
      <c r="ABH23" s="1024"/>
      <c r="ABI23" s="1024"/>
      <c r="ABJ23" s="1024"/>
      <c r="ABK23" s="1024"/>
      <c r="ABL23" s="1024"/>
      <c r="ABM23" s="1024"/>
      <c r="ABN23" s="1024"/>
      <c r="ABO23" s="1024"/>
      <c r="ABP23" s="1024"/>
      <c r="ABQ23" s="1024"/>
      <c r="ABR23" s="1024"/>
      <c r="ABS23" s="1024"/>
      <c r="ABT23" s="1024"/>
      <c r="ABU23" s="1024"/>
      <c r="ABV23" s="1024"/>
      <c r="ABW23" s="1024"/>
      <c r="ABX23" s="1024"/>
      <c r="ABY23" s="1024"/>
      <c r="ABZ23" s="1024"/>
      <c r="ACA23" s="1024"/>
      <c r="ACB23" s="1024"/>
      <c r="ACC23" s="1024"/>
      <c r="ACD23" s="1024"/>
      <c r="ACE23" s="1024"/>
      <c r="ACF23" s="1024"/>
      <c r="ACG23" s="1024"/>
      <c r="ACH23" s="1024"/>
      <c r="ACI23" s="1024"/>
      <c r="ACJ23" s="1024"/>
      <c r="ACK23" s="1024"/>
      <c r="ACL23" s="1024"/>
      <c r="ACM23" s="1024"/>
      <c r="ACN23" s="1024"/>
      <c r="ACO23" s="1024"/>
      <c r="ACP23" s="1024"/>
      <c r="ACQ23" s="1024"/>
      <c r="ACR23" s="1024"/>
      <c r="ACS23" s="1024"/>
      <c r="ACT23" s="1024"/>
      <c r="ACU23" s="1024"/>
      <c r="ACV23" s="1024"/>
      <c r="ACW23" s="1024"/>
      <c r="ACX23" s="1024"/>
      <c r="ACY23" s="1024"/>
      <c r="ACZ23" s="1024"/>
      <c r="ADA23" s="1024"/>
      <c r="ADB23" s="1024"/>
      <c r="ADC23" s="1024"/>
      <c r="ADD23" s="1024"/>
      <c r="ADE23" s="1024"/>
      <c r="ADF23" s="1024"/>
      <c r="ADG23" s="1024"/>
      <c r="ADH23" s="1024"/>
      <c r="ADI23" s="1024"/>
      <c r="ADJ23" s="1024"/>
      <c r="ADK23" s="1024"/>
      <c r="ADL23" s="1024"/>
      <c r="ADM23" s="1024"/>
      <c r="ADN23" s="1024"/>
      <c r="ADO23" s="1024"/>
      <c r="ADP23" s="1024"/>
      <c r="ADQ23" s="1024"/>
      <c r="ADR23" s="1024"/>
      <c r="ADS23" s="1024"/>
      <c r="ADT23" s="1024"/>
      <c r="ADU23" s="1024"/>
      <c r="ADV23" s="1024"/>
      <c r="ADW23" s="1024"/>
      <c r="ADX23" s="1024"/>
      <c r="ADY23" s="1024"/>
      <c r="ADZ23" s="1024"/>
      <c r="AEA23" s="1024"/>
      <c r="AEB23" s="1024"/>
      <c r="AEC23" s="1024"/>
      <c r="AED23" s="1024"/>
      <c r="AEE23" s="1024"/>
      <c r="AEF23" s="1024"/>
      <c r="AEG23" s="1024"/>
      <c r="AEH23" s="1024"/>
      <c r="AEI23" s="1024"/>
      <c r="AEJ23" s="1024"/>
      <c r="AEK23" s="1024"/>
      <c r="AEL23" s="1024"/>
      <c r="AEM23" s="1024"/>
      <c r="AEN23" s="1024"/>
      <c r="AEO23" s="1024"/>
      <c r="AEP23" s="1024"/>
      <c r="AEQ23" s="1024"/>
      <c r="AER23" s="1024"/>
      <c r="AES23" s="1024"/>
      <c r="AET23" s="1024"/>
      <c r="AEU23" s="1024"/>
      <c r="AEV23" s="1024"/>
      <c r="AEW23" s="1024"/>
      <c r="AEX23" s="1024"/>
      <c r="AEY23" s="1024"/>
      <c r="AEZ23" s="1024"/>
      <c r="AFA23" s="1024"/>
      <c r="AFB23" s="1024"/>
      <c r="AFC23" s="1024"/>
      <c r="AFD23" s="1024"/>
      <c r="AFE23" s="1024"/>
      <c r="AFF23" s="1024"/>
      <c r="AFG23" s="1024"/>
      <c r="AFH23" s="1024"/>
      <c r="AFI23" s="1024"/>
      <c r="AFJ23" s="1024"/>
      <c r="AFK23" s="1024"/>
      <c r="AFL23" s="1024"/>
      <c r="AFM23" s="1024"/>
      <c r="AFN23" s="1024"/>
      <c r="AFO23" s="1024"/>
      <c r="AFP23" s="1024"/>
      <c r="AFQ23" s="1024"/>
      <c r="AFR23" s="1024"/>
      <c r="AFS23" s="1024"/>
      <c r="AFT23" s="1024"/>
      <c r="AFU23" s="1024"/>
      <c r="AFV23" s="1024"/>
      <c r="AFW23" s="1024"/>
      <c r="AFX23" s="1024"/>
      <c r="AFY23" s="1024"/>
      <c r="AFZ23" s="1024"/>
      <c r="AGA23" s="1024"/>
      <c r="AGB23" s="1024"/>
      <c r="AGC23" s="1024"/>
      <c r="AGD23" s="1024"/>
      <c r="AGE23" s="1024"/>
      <c r="AGF23" s="1024"/>
      <c r="AGG23" s="1024"/>
      <c r="AGH23" s="1024"/>
      <c r="AGI23" s="1024"/>
      <c r="AGJ23" s="1024"/>
      <c r="AGK23" s="1024"/>
      <c r="AGL23" s="1024"/>
      <c r="AGM23" s="1024"/>
      <c r="AGN23" s="1024"/>
      <c r="AGO23" s="1024"/>
      <c r="AGP23" s="1024"/>
      <c r="AGQ23" s="1024"/>
      <c r="AGR23" s="1024"/>
      <c r="AGS23" s="1024"/>
      <c r="AGT23" s="1024"/>
      <c r="AGU23" s="1024"/>
      <c r="AGV23" s="1024"/>
      <c r="AGW23" s="1024"/>
      <c r="AGX23" s="1024"/>
      <c r="AGY23" s="1024"/>
      <c r="AGZ23" s="1024"/>
      <c r="AHA23" s="1024"/>
      <c r="AHB23" s="1024"/>
      <c r="AHC23" s="1024"/>
      <c r="AHD23" s="1024"/>
      <c r="AHE23" s="1024"/>
      <c r="AHF23" s="1024"/>
      <c r="AHG23" s="1024"/>
      <c r="AHH23" s="1024"/>
      <c r="AHI23" s="1024"/>
      <c r="AHJ23" s="1024"/>
      <c r="AHK23" s="1024"/>
      <c r="AHL23" s="1024"/>
      <c r="AHM23" s="1024"/>
      <c r="AHN23" s="1024"/>
      <c r="AHO23" s="1024"/>
      <c r="AHP23" s="1024"/>
      <c r="AHQ23" s="1024"/>
      <c r="AHR23" s="1024"/>
      <c r="AHS23" s="1024"/>
      <c r="AHT23" s="1024"/>
      <c r="AHU23" s="1024"/>
      <c r="AHV23" s="1024"/>
      <c r="AHW23" s="1024"/>
      <c r="AHX23" s="1024"/>
      <c r="AHY23" s="1024"/>
      <c r="AHZ23" s="1024"/>
      <c r="AIA23" s="1024"/>
      <c r="AIB23" s="1024"/>
      <c r="AIC23" s="1024"/>
      <c r="AID23" s="1024"/>
      <c r="AIE23" s="1024"/>
      <c r="AIF23" s="1024"/>
      <c r="AIG23" s="1024"/>
      <c r="AIH23" s="1024"/>
      <c r="AII23" s="1024"/>
      <c r="AIJ23" s="1024"/>
      <c r="AIK23" s="1024"/>
      <c r="AIL23" s="1024"/>
      <c r="AIM23" s="1024"/>
      <c r="AIN23" s="1024"/>
      <c r="AIO23" s="1024"/>
      <c r="AIP23" s="1024"/>
      <c r="AIQ23" s="1024"/>
      <c r="AIR23" s="1024"/>
      <c r="AIS23" s="1024"/>
      <c r="AIT23" s="1024"/>
      <c r="AIU23" s="1024"/>
      <c r="AIV23" s="1024"/>
      <c r="AIW23" s="1024"/>
      <c r="AIX23" s="1024"/>
      <c r="AIY23" s="1024"/>
      <c r="AIZ23" s="1024"/>
      <c r="AJA23" s="1024"/>
      <c r="AJB23" s="1024"/>
      <c r="AJC23" s="1024"/>
      <c r="AJD23" s="1024"/>
      <c r="AJE23" s="1024"/>
      <c r="AJF23" s="1024"/>
      <c r="AJG23" s="1024"/>
      <c r="AJH23" s="1024"/>
      <c r="AJI23" s="1024"/>
      <c r="AJJ23" s="1024"/>
      <c r="AJK23" s="1024"/>
      <c r="AJL23" s="1024"/>
      <c r="AJM23" s="1024"/>
      <c r="AJN23" s="1024"/>
      <c r="AJO23" s="1024"/>
      <c r="AJP23" s="1024"/>
      <c r="AJQ23" s="1024"/>
      <c r="AJR23" s="1024"/>
      <c r="AJS23" s="1024"/>
      <c r="AJT23" s="1024"/>
      <c r="AJU23" s="1024"/>
      <c r="AJV23" s="1024"/>
      <c r="AJW23" s="1024"/>
      <c r="AJX23" s="1024"/>
      <c r="AJY23" s="1024"/>
      <c r="AJZ23" s="1024"/>
      <c r="AKA23" s="1024"/>
      <c r="AKB23" s="1024"/>
      <c r="AKC23" s="1024"/>
      <c r="AKD23" s="1024"/>
      <c r="AKE23" s="1024"/>
      <c r="AKF23" s="1024"/>
      <c r="AKG23" s="1024"/>
      <c r="AKH23" s="1024"/>
      <c r="AKI23" s="1024"/>
      <c r="AKJ23" s="1024"/>
      <c r="AKK23" s="1024"/>
      <c r="AKL23" s="1024"/>
      <c r="AKM23" s="1024"/>
      <c r="AKN23" s="1024"/>
      <c r="AKO23" s="1024"/>
      <c r="AKP23" s="1024"/>
      <c r="AKQ23" s="1024"/>
      <c r="AKR23" s="1024"/>
      <c r="AKS23" s="1024"/>
      <c r="AKT23" s="1024"/>
      <c r="AKU23" s="1024"/>
      <c r="AKV23" s="1024"/>
      <c r="AKW23" s="1024"/>
      <c r="AKX23" s="1024"/>
      <c r="AKY23" s="1024"/>
      <c r="AKZ23" s="1024"/>
      <c r="ALA23" s="1024"/>
      <c r="ALB23" s="1024"/>
      <c r="ALC23" s="1024"/>
      <c r="ALD23" s="1024"/>
      <c r="ALE23" s="1024"/>
      <c r="ALF23" s="1024"/>
      <c r="ALG23" s="1024"/>
      <c r="ALH23" s="1024"/>
      <c r="ALI23" s="1024"/>
      <c r="ALJ23" s="1024"/>
      <c r="ALK23" s="1024"/>
      <c r="ALL23" s="1024"/>
      <c r="ALM23" s="1024"/>
      <c r="ALN23" s="1024"/>
      <c r="ALO23" s="1024"/>
      <c r="ALP23" s="1024"/>
      <c r="ALQ23" s="1024"/>
      <c r="ALR23" s="1024"/>
      <c r="ALS23" s="1024"/>
      <c r="ALT23" s="1024"/>
      <c r="ALU23" s="1024"/>
      <c r="ALV23" s="1024"/>
      <c r="ALW23" s="1024"/>
      <c r="ALX23" s="1024"/>
      <c r="ALY23" s="1024"/>
      <c r="ALZ23" s="1024"/>
      <c r="AMA23" s="1024"/>
      <c r="AMB23" s="1024"/>
      <c r="AMC23" s="1024"/>
      <c r="AMD23" s="1024"/>
      <c r="AME23" s="1024"/>
      <c r="AMF23" s="1024"/>
      <c r="AMG23" s="1024"/>
      <c r="AMH23" s="1024"/>
      <c r="AMI23" s="1024"/>
      <c r="AMJ23" s="1024"/>
      <c r="AMK23" s="1024"/>
      <c r="AML23" s="1024"/>
      <c r="AMM23" s="1024"/>
      <c r="AMN23" s="1024"/>
      <c r="AMO23" s="1024"/>
      <c r="AMP23" s="1024"/>
      <c r="AMQ23" s="1024"/>
      <c r="AMR23" s="1024"/>
      <c r="AMS23" s="1024"/>
      <c r="AMT23" s="1024"/>
      <c r="AMU23" s="1024"/>
      <c r="AMV23" s="1024"/>
      <c r="AMW23" s="1024"/>
      <c r="AMX23" s="1024"/>
      <c r="AMY23" s="1024"/>
      <c r="AMZ23" s="1024"/>
      <c r="ANA23" s="1024"/>
      <c r="ANB23" s="1024"/>
      <c r="ANC23" s="1024"/>
      <c r="AND23" s="1024"/>
      <c r="ANE23" s="1024"/>
      <c r="ANF23" s="1024"/>
      <c r="ANG23" s="1024"/>
      <c r="ANH23" s="1024"/>
      <c r="ANI23" s="1024"/>
      <c r="ANJ23" s="1024"/>
      <c r="ANK23" s="1024"/>
      <c r="ANL23" s="1024"/>
      <c r="ANM23" s="1024"/>
      <c r="ANN23" s="1024"/>
      <c r="ANO23" s="1024"/>
      <c r="ANP23" s="1024"/>
      <c r="ANQ23" s="1024"/>
      <c r="ANR23" s="1024"/>
      <c r="ANS23" s="1024"/>
      <c r="ANT23" s="1024"/>
      <c r="ANU23" s="1024"/>
      <c r="ANV23" s="1024"/>
      <c r="ANW23" s="1024"/>
      <c r="ANX23" s="1024"/>
      <c r="ANY23" s="1024"/>
      <c r="ANZ23" s="1024"/>
      <c r="AOA23" s="1024"/>
      <c r="AOB23" s="1024"/>
      <c r="AOC23" s="1024"/>
      <c r="AOD23" s="1024"/>
      <c r="AOE23" s="1024"/>
      <c r="AOF23" s="1024"/>
      <c r="AOG23" s="1024"/>
      <c r="AOH23" s="1024"/>
      <c r="AOI23" s="1024"/>
      <c r="AOJ23" s="1024"/>
      <c r="AOK23" s="1024"/>
      <c r="AOL23" s="1024"/>
      <c r="AOM23" s="1024"/>
      <c r="AON23" s="1024"/>
      <c r="AOO23" s="1024"/>
      <c r="AOP23" s="1024"/>
      <c r="AOQ23" s="1024"/>
      <c r="AOR23" s="1024"/>
      <c r="AOS23" s="1024"/>
      <c r="AOT23" s="1024"/>
      <c r="AOU23" s="1024"/>
      <c r="AOV23" s="1024"/>
      <c r="AOW23" s="1024"/>
      <c r="AOX23" s="1024"/>
      <c r="AOY23" s="1024"/>
      <c r="AOZ23" s="1024"/>
      <c r="APA23" s="1024"/>
      <c r="APB23" s="1024"/>
      <c r="APC23" s="1024"/>
      <c r="APD23" s="1024"/>
      <c r="APE23" s="1024"/>
      <c r="APF23" s="1024"/>
      <c r="APG23" s="1024"/>
      <c r="APH23" s="1024"/>
      <c r="API23" s="1024"/>
      <c r="APJ23" s="1024"/>
      <c r="APK23" s="1024"/>
      <c r="APL23" s="1024"/>
      <c r="APM23" s="1024"/>
      <c r="APN23" s="1024"/>
      <c r="APO23" s="1024"/>
      <c r="APP23" s="1024"/>
      <c r="APQ23" s="1024"/>
      <c r="APR23" s="1024"/>
      <c r="APS23" s="1024"/>
      <c r="APT23" s="1024"/>
      <c r="APU23" s="1024"/>
      <c r="APV23" s="1024"/>
      <c r="APW23" s="1024"/>
      <c r="APX23" s="1024"/>
      <c r="APY23" s="1024"/>
      <c r="APZ23" s="1024"/>
      <c r="AQA23" s="1024"/>
      <c r="AQB23" s="1024"/>
      <c r="AQC23" s="1024"/>
      <c r="AQD23" s="1024"/>
      <c r="AQE23" s="1024"/>
      <c r="AQF23" s="1024"/>
      <c r="AQG23" s="1024"/>
      <c r="AQH23" s="1024"/>
      <c r="AQI23" s="1024"/>
      <c r="AQJ23" s="1024"/>
      <c r="AQK23" s="1024"/>
      <c r="AQL23" s="1024"/>
      <c r="AQM23" s="1024"/>
      <c r="AQN23" s="1024"/>
      <c r="AQO23" s="1024"/>
      <c r="AQP23" s="1024"/>
      <c r="AQQ23" s="1024"/>
      <c r="AQR23" s="1024"/>
      <c r="AQS23" s="1024"/>
      <c r="AQT23" s="1024"/>
      <c r="AQU23" s="1024"/>
      <c r="AQV23" s="1024"/>
      <c r="AQW23" s="1024"/>
      <c r="AQX23" s="1024"/>
      <c r="AQY23" s="1024"/>
      <c r="AQZ23" s="1024"/>
      <c r="ARA23" s="1024"/>
      <c r="ARB23" s="1024"/>
      <c r="ARC23" s="1024"/>
      <c r="ARD23" s="1024"/>
      <c r="ARE23" s="1024"/>
      <c r="ARF23" s="1024"/>
      <c r="ARG23" s="1024"/>
      <c r="ARH23" s="1024"/>
      <c r="ARI23" s="1024"/>
      <c r="ARJ23" s="1024"/>
      <c r="ARK23" s="1024"/>
      <c r="ARL23" s="1024"/>
      <c r="ARM23" s="1024"/>
      <c r="ARN23" s="1024"/>
      <c r="ARO23" s="1024"/>
      <c r="ARP23" s="1024"/>
      <c r="ARQ23" s="1024"/>
      <c r="ARR23" s="1024"/>
      <c r="ARS23" s="1024"/>
      <c r="ART23" s="1024"/>
      <c r="ARU23" s="1024"/>
      <c r="ARV23" s="1024"/>
      <c r="ARW23" s="1024"/>
      <c r="ARX23" s="1024"/>
      <c r="ARY23" s="1024"/>
      <c r="ARZ23" s="1024"/>
      <c r="ASA23" s="1024"/>
      <c r="ASB23" s="1024"/>
      <c r="ASC23" s="1024"/>
      <c r="ASD23" s="1024"/>
      <c r="ASE23" s="1024"/>
      <c r="ASF23" s="1024"/>
      <c r="ASG23" s="1024"/>
      <c r="ASH23" s="1024"/>
      <c r="ASI23" s="1024"/>
      <c r="ASJ23" s="1024"/>
      <c r="ASK23" s="1024"/>
      <c r="ASL23" s="1024"/>
      <c r="ASM23" s="1024"/>
      <c r="ASN23" s="1024"/>
      <c r="ASO23" s="1024"/>
      <c r="ASP23" s="1024"/>
      <c r="ASQ23" s="1024"/>
      <c r="ASR23" s="1024"/>
      <c r="ASS23" s="1024"/>
      <c r="AST23" s="1024"/>
      <c r="ASU23" s="1024"/>
      <c r="ASV23" s="1024"/>
      <c r="ASW23" s="1024"/>
      <c r="ASX23" s="1024"/>
      <c r="ASY23" s="1024"/>
      <c r="ASZ23" s="1024"/>
      <c r="ATA23" s="1024"/>
      <c r="ATB23" s="1024"/>
      <c r="ATC23" s="1024"/>
      <c r="ATD23" s="1024"/>
      <c r="ATE23" s="1024"/>
      <c r="ATF23" s="1024"/>
      <c r="ATG23" s="1024"/>
      <c r="ATH23" s="1024"/>
      <c r="ATI23" s="1024"/>
      <c r="ATJ23" s="1024"/>
      <c r="ATK23" s="1024"/>
      <c r="ATL23" s="1024"/>
      <c r="ATM23" s="1024"/>
      <c r="ATN23" s="1024"/>
      <c r="ATO23" s="1024"/>
      <c r="ATP23" s="1024"/>
      <c r="ATQ23" s="1024"/>
      <c r="ATR23" s="1024"/>
      <c r="ATS23" s="1024"/>
      <c r="ATT23" s="1024"/>
      <c r="ATU23" s="1024"/>
      <c r="ATV23" s="1024"/>
      <c r="ATW23" s="1024"/>
      <c r="ATX23" s="1024"/>
      <c r="ATY23" s="1024"/>
      <c r="ATZ23" s="1024"/>
      <c r="AUA23" s="1024"/>
      <c r="AUB23" s="1024"/>
      <c r="AUC23" s="1024"/>
      <c r="AUD23" s="1024"/>
      <c r="AUE23" s="1024"/>
      <c r="AUF23" s="1024"/>
      <c r="AUG23" s="1024"/>
      <c r="AUH23" s="1024"/>
      <c r="AUI23" s="1024"/>
      <c r="AUJ23" s="1024"/>
      <c r="AUK23" s="1024"/>
      <c r="AUL23" s="1024"/>
      <c r="AUM23" s="1024"/>
      <c r="AUN23" s="1024"/>
      <c r="AUO23" s="1024"/>
      <c r="AUP23" s="1024"/>
      <c r="AUQ23" s="1024"/>
      <c r="AUR23" s="1024"/>
      <c r="AUS23" s="1024"/>
      <c r="AUT23" s="1024"/>
      <c r="AUU23" s="1024"/>
      <c r="AUV23" s="1024"/>
      <c r="AUW23" s="1024"/>
      <c r="AUX23" s="1024"/>
      <c r="AUY23" s="1024"/>
      <c r="AUZ23" s="1024"/>
      <c r="AVA23" s="1024"/>
      <c r="AVB23" s="1024"/>
      <c r="AVC23" s="1024"/>
      <c r="AVD23" s="1024"/>
      <c r="AVE23" s="1024"/>
      <c r="AVF23" s="1024"/>
      <c r="AVG23" s="1024"/>
      <c r="AVH23" s="1024"/>
      <c r="AVI23" s="1024"/>
      <c r="AVJ23" s="1024"/>
      <c r="AVK23" s="1024"/>
      <c r="AVL23" s="1024"/>
      <c r="AVM23" s="1024"/>
      <c r="AVN23" s="1024"/>
      <c r="AVO23" s="1024"/>
      <c r="AVP23" s="1024"/>
      <c r="AVQ23" s="1024"/>
      <c r="AVR23" s="1024"/>
      <c r="AVS23" s="1024"/>
      <c r="AVT23" s="1024"/>
      <c r="AVU23" s="1024"/>
      <c r="AVV23" s="1024"/>
      <c r="AVW23" s="1024"/>
      <c r="AVX23" s="1024"/>
      <c r="AVY23" s="1024"/>
      <c r="AVZ23" s="1024"/>
      <c r="AWA23" s="1024"/>
      <c r="AWB23" s="1024"/>
      <c r="AWC23" s="1024"/>
      <c r="AWD23" s="1024"/>
      <c r="AWE23" s="1024"/>
      <c r="AWF23" s="1024"/>
      <c r="AWG23" s="1024"/>
      <c r="AWH23" s="1024"/>
      <c r="AWI23" s="1024"/>
      <c r="AWJ23" s="1024"/>
      <c r="AWK23" s="1024"/>
      <c r="AWL23" s="1024"/>
      <c r="AWM23" s="1024"/>
      <c r="AWN23" s="1024"/>
      <c r="AWO23" s="1024"/>
      <c r="AWP23" s="1024"/>
      <c r="AWQ23" s="1024"/>
      <c r="AWR23" s="1024"/>
      <c r="AWS23" s="1024"/>
      <c r="AWT23" s="1024"/>
      <c r="AWU23" s="1024"/>
      <c r="AWV23" s="1024"/>
      <c r="AWW23" s="1024"/>
      <c r="AWX23" s="1024"/>
      <c r="AWY23" s="1024"/>
      <c r="AWZ23" s="1024"/>
      <c r="AXA23" s="1024"/>
      <c r="AXB23" s="1024"/>
      <c r="AXC23" s="1024"/>
      <c r="AXD23" s="1024"/>
      <c r="AXE23" s="1024"/>
      <c r="AXF23" s="1024"/>
      <c r="AXG23" s="1024"/>
      <c r="AXH23" s="1024"/>
      <c r="AXI23" s="1024"/>
      <c r="AXJ23" s="1024"/>
      <c r="AXK23" s="1024"/>
      <c r="AXL23" s="1024"/>
      <c r="AXM23" s="1024"/>
      <c r="AXN23" s="1024"/>
      <c r="AXO23" s="1024"/>
      <c r="AXP23" s="1024"/>
      <c r="AXQ23" s="1024"/>
      <c r="AXR23" s="1024"/>
      <c r="AXS23" s="1024"/>
      <c r="AXT23" s="1024"/>
      <c r="AXU23" s="1024"/>
      <c r="AXV23" s="1024"/>
      <c r="AXW23" s="1024"/>
      <c r="AXX23" s="1024"/>
      <c r="AXY23" s="1024"/>
      <c r="AXZ23" s="1024"/>
      <c r="AYA23" s="1024"/>
      <c r="AYB23" s="1024"/>
      <c r="AYC23" s="1024"/>
      <c r="AYD23" s="1024"/>
      <c r="AYE23" s="1024"/>
      <c r="AYF23" s="1024"/>
      <c r="AYG23" s="1024"/>
      <c r="AYH23" s="1024"/>
      <c r="AYI23" s="1024"/>
      <c r="AYJ23" s="1024"/>
      <c r="AYK23" s="1024"/>
      <c r="AYL23" s="1024"/>
      <c r="AYM23" s="1024"/>
      <c r="AYN23" s="1024"/>
      <c r="AYO23" s="1024"/>
      <c r="AYP23" s="1024"/>
      <c r="AYQ23" s="1024"/>
      <c r="AYR23" s="1024"/>
      <c r="AYS23" s="1024"/>
      <c r="AYT23" s="1024"/>
      <c r="AYU23" s="1024"/>
      <c r="AYV23" s="1024"/>
      <c r="AYW23" s="1024"/>
      <c r="AYX23" s="1024"/>
      <c r="AYY23" s="1024"/>
      <c r="AYZ23" s="1024"/>
      <c r="AZA23" s="1024"/>
      <c r="AZB23" s="1024"/>
      <c r="AZC23" s="1024"/>
      <c r="AZD23" s="1024"/>
      <c r="AZE23" s="1024"/>
      <c r="AZF23" s="1024"/>
      <c r="AZG23" s="1024"/>
      <c r="AZH23" s="1024"/>
      <c r="AZI23" s="1024"/>
      <c r="AZJ23" s="1024"/>
      <c r="AZK23" s="1024"/>
      <c r="AZL23" s="1024"/>
      <c r="AZM23" s="1024"/>
      <c r="AZN23" s="1024"/>
      <c r="AZO23" s="1024"/>
      <c r="AZP23" s="1024"/>
      <c r="AZQ23" s="1024"/>
      <c r="AZR23" s="1024"/>
      <c r="AZS23" s="1024"/>
      <c r="AZT23" s="1024"/>
      <c r="AZU23" s="1024"/>
      <c r="AZV23" s="1024"/>
      <c r="AZW23" s="1024"/>
      <c r="AZX23" s="1024"/>
      <c r="AZY23" s="1024"/>
      <c r="AZZ23" s="1024"/>
      <c r="BAA23" s="1024"/>
      <c r="BAB23" s="1024"/>
      <c r="BAC23" s="1024"/>
      <c r="BAD23" s="1024"/>
      <c r="BAE23" s="1024"/>
      <c r="BAF23" s="1024"/>
      <c r="BAG23" s="1024"/>
      <c r="BAH23" s="1024"/>
      <c r="BAI23" s="1024"/>
      <c r="BAJ23" s="1024"/>
      <c r="BAK23" s="1024"/>
      <c r="BAL23" s="1024"/>
      <c r="BAM23" s="1024"/>
      <c r="BAN23" s="1024"/>
      <c r="BAO23" s="1024"/>
      <c r="BAP23" s="1024"/>
      <c r="BAQ23" s="1024"/>
      <c r="BAR23" s="1024"/>
      <c r="BAS23" s="1024"/>
      <c r="BAT23" s="1024"/>
      <c r="BAU23" s="1024"/>
      <c r="BAV23" s="1024"/>
      <c r="BAW23" s="1024"/>
      <c r="BAX23" s="1024"/>
      <c r="BAY23" s="1024"/>
      <c r="BAZ23" s="1024"/>
      <c r="BBA23" s="1024"/>
      <c r="BBB23" s="1024"/>
      <c r="BBC23" s="1024"/>
      <c r="BBD23" s="1024"/>
      <c r="BBE23" s="1024"/>
      <c r="BBF23" s="1024"/>
      <c r="BBG23" s="1024"/>
      <c r="BBH23" s="1024"/>
      <c r="BBI23" s="1024"/>
      <c r="BBJ23" s="1024"/>
      <c r="BBK23" s="1024"/>
      <c r="BBL23" s="1024"/>
      <c r="BBM23" s="1024"/>
      <c r="BBN23" s="1024"/>
      <c r="BBO23" s="1024"/>
      <c r="BBP23" s="1024"/>
      <c r="BBQ23" s="1024"/>
      <c r="BBR23" s="1024"/>
      <c r="BBS23" s="1024"/>
      <c r="BBT23" s="1024"/>
      <c r="BBU23" s="1024"/>
      <c r="BBV23" s="1024"/>
      <c r="BBW23" s="1024"/>
      <c r="BBX23" s="1024"/>
      <c r="BBY23" s="1024"/>
      <c r="BBZ23" s="1024"/>
      <c r="BCA23" s="1024"/>
      <c r="BCB23" s="1024"/>
      <c r="BCC23" s="1024"/>
      <c r="BCD23" s="1024"/>
      <c r="BCE23" s="1024"/>
      <c r="BCF23" s="1024"/>
      <c r="BCG23" s="1024"/>
      <c r="BCH23" s="1024"/>
      <c r="BCI23" s="1024"/>
      <c r="BCJ23" s="1024"/>
      <c r="BCK23" s="1024"/>
      <c r="BCL23" s="1024"/>
      <c r="BCM23" s="1024"/>
      <c r="BCN23" s="1024"/>
      <c r="BCO23" s="1024"/>
      <c r="BCP23" s="1024"/>
      <c r="BCQ23" s="1024"/>
      <c r="BCR23" s="1024"/>
      <c r="BCS23" s="1024"/>
      <c r="BCT23" s="1024"/>
      <c r="BCU23" s="1024"/>
      <c r="BCV23" s="1024"/>
      <c r="BCW23" s="1024"/>
      <c r="BCX23" s="1024"/>
      <c r="BCY23" s="1024"/>
      <c r="BCZ23" s="1024"/>
      <c r="BDA23" s="1024"/>
      <c r="BDB23" s="1024"/>
      <c r="BDC23" s="1024"/>
      <c r="BDD23" s="1024"/>
      <c r="BDE23" s="1024"/>
      <c r="BDF23" s="1024"/>
      <c r="BDG23" s="1024"/>
      <c r="BDH23" s="1024"/>
      <c r="BDI23" s="1024"/>
      <c r="BDJ23" s="1024"/>
      <c r="BDK23" s="1024"/>
      <c r="BDL23" s="1024"/>
      <c r="BDM23" s="1024"/>
      <c r="BDN23" s="1024"/>
      <c r="BDO23" s="1024"/>
      <c r="BDP23" s="1024"/>
      <c r="BDQ23" s="1024"/>
      <c r="BDR23" s="1024"/>
      <c r="BDS23" s="1024"/>
      <c r="BDT23" s="1024"/>
      <c r="BDU23" s="1024"/>
      <c r="BDV23" s="1024"/>
      <c r="BDW23" s="1024"/>
      <c r="BDX23" s="1024"/>
      <c r="BDY23" s="1024"/>
      <c r="BDZ23" s="1024"/>
      <c r="BEA23" s="1024"/>
      <c r="BEB23" s="1024"/>
      <c r="BEC23" s="1024"/>
      <c r="BED23" s="1024"/>
      <c r="BEE23" s="1024"/>
      <c r="BEF23" s="1024"/>
      <c r="BEG23" s="1024"/>
      <c r="BEH23" s="1024"/>
      <c r="BEI23" s="1024"/>
      <c r="BEJ23" s="1024"/>
      <c r="BEK23" s="1024"/>
      <c r="BEL23" s="1024"/>
      <c r="BEM23" s="1024"/>
      <c r="BEN23" s="1024"/>
      <c r="BEO23" s="1024"/>
      <c r="BEP23" s="1024"/>
      <c r="BEQ23" s="1024"/>
      <c r="BER23" s="1024"/>
      <c r="BES23" s="1024"/>
      <c r="BET23" s="1024"/>
      <c r="BEU23" s="1024"/>
      <c r="BEV23" s="1024"/>
      <c r="BEW23" s="1024"/>
      <c r="BEX23" s="1024"/>
      <c r="BEY23" s="1024"/>
      <c r="BEZ23" s="1024"/>
      <c r="BFA23" s="1024"/>
      <c r="BFB23" s="1024"/>
      <c r="BFC23" s="1024"/>
      <c r="BFD23" s="1024"/>
      <c r="BFE23" s="1024"/>
      <c r="BFF23" s="1024"/>
      <c r="BFG23" s="1024"/>
      <c r="BFH23" s="1024"/>
      <c r="BFI23" s="1024"/>
      <c r="BFJ23" s="1024"/>
      <c r="BFK23" s="1024"/>
      <c r="BFL23" s="1024"/>
      <c r="BFM23" s="1024"/>
      <c r="BFN23" s="1024"/>
      <c r="BFO23" s="1024"/>
      <c r="BFP23" s="1024"/>
      <c r="BFQ23" s="1024"/>
      <c r="BFR23" s="1024"/>
      <c r="BFS23" s="1024"/>
      <c r="BFT23" s="1024"/>
      <c r="BFU23" s="1024"/>
      <c r="BFV23" s="1024"/>
      <c r="BFW23" s="1024"/>
      <c r="BFX23" s="1024"/>
      <c r="BFY23" s="1024"/>
      <c r="BFZ23" s="1024"/>
      <c r="BGA23" s="1024"/>
      <c r="BGB23" s="1024"/>
      <c r="BGC23" s="1024"/>
      <c r="BGD23" s="1024"/>
      <c r="BGE23" s="1024"/>
      <c r="BGF23" s="1024"/>
      <c r="BGG23" s="1024"/>
      <c r="BGH23" s="1024"/>
      <c r="BGI23" s="1024"/>
      <c r="BGJ23" s="1024"/>
      <c r="BGK23" s="1024"/>
      <c r="BGL23" s="1024"/>
      <c r="BGM23" s="1024"/>
      <c r="BGN23" s="1024"/>
      <c r="BGO23" s="1024"/>
      <c r="BGP23" s="1024"/>
      <c r="BGQ23" s="1024"/>
      <c r="BGR23" s="1024"/>
      <c r="BGS23" s="1024"/>
      <c r="BGT23" s="1024"/>
      <c r="BGU23" s="1024"/>
      <c r="BGV23" s="1024"/>
      <c r="BGW23" s="1024"/>
      <c r="BGX23" s="1024"/>
      <c r="BGY23" s="1024"/>
      <c r="BGZ23" s="1024"/>
      <c r="BHA23" s="1024"/>
      <c r="BHB23" s="1024"/>
      <c r="BHC23" s="1024"/>
      <c r="BHD23" s="1024"/>
      <c r="BHE23" s="1024"/>
      <c r="BHF23" s="1024"/>
      <c r="BHG23" s="1024"/>
      <c r="BHH23" s="1024"/>
      <c r="BHI23" s="1024"/>
      <c r="BHJ23" s="1024"/>
      <c r="BHK23" s="1024"/>
      <c r="BHL23" s="1024"/>
      <c r="BHM23" s="1024"/>
      <c r="BHN23" s="1024"/>
      <c r="BHO23" s="1024"/>
      <c r="BHP23" s="1024"/>
      <c r="BHQ23" s="1024"/>
      <c r="BHR23" s="1024"/>
      <c r="BHS23" s="1024"/>
      <c r="BHT23" s="1024"/>
      <c r="BHU23" s="1024"/>
      <c r="BHV23" s="1024"/>
      <c r="BHW23" s="1024"/>
      <c r="BHX23" s="1024"/>
      <c r="BHY23" s="1024"/>
      <c r="BHZ23" s="1024"/>
      <c r="BIA23" s="1024"/>
      <c r="BIB23" s="1024"/>
      <c r="BIC23" s="1024"/>
      <c r="BID23" s="1024"/>
      <c r="BIE23" s="1024"/>
      <c r="BIF23" s="1024"/>
      <c r="BIG23" s="1024"/>
      <c r="BIH23" s="1024"/>
      <c r="BII23" s="1024"/>
      <c r="BIJ23" s="1024"/>
      <c r="BIK23" s="1024"/>
      <c r="BIL23" s="1024"/>
      <c r="BIM23" s="1024"/>
      <c r="BIN23" s="1024"/>
      <c r="BIO23" s="1024"/>
      <c r="BIP23" s="1024"/>
      <c r="BIQ23" s="1024"/>
      <c r="BIR23" s="1024"/>
      <c r="BIS23" s="1024"/>
      <c r="BIT23" s="1024"/>
      <c r="BIU23" s="1024"/>
      <c r="BIV23" s="1024"/>
      <c r="BIW23" s="1024"/>
      <c r="BIX23" s="1024"/>
      <c r="BIY23" s="1024"/>
      <c r="BIZ23" s="1024"/>
      <c r="BJA23" s="1024"/>
      <c r="BJB23" s="1024"/>
      <c r="BJC23" s="1024"/>
      <c r="BJD23" s="1024"/>
      <c r="BJE23" s="1024"/>
      <c r="BJF23" s="1024"/>
      <c r="BJG23" s="1024"/>
      <c r="BJH23" s="1024"/>
      <c r="BJI23" s="1024"/>
      <c r="BJJ23" s="1024"/>
      <c r="BJK23" s="1024"/>
      <c r="BJL23" s="1024"/>
      <c r="BJM23" s="1024"/>
      <c r="BJN23" s="1024"/>
      <c r="BJO23" s="1024"/>
      <c r="BJP23" s="1024"/>
      <c r="BJQ23" s="1024"/>
      <c r="BJR23" s="1024"/>
      <c r="BJS23" s="1024"/>
      <c r="BJT23" s="1024"/>
      <c r="BJU23" s="1024"/>
      <c r="BJV23" s="1024"/>
      <c r="BJW23" s="1024"/>
      <c r="BJX23" s="1024"/>
      <c r="BJY23" s="1024"/>
      <c r="BJZ23" s="1024"/>
      <c r="BKA23" s="1024"/>
      <c r="BKB23" s="1024"/>
      <c r="BKC23" s="1024"/>
      <c r="BKD23" s="1024"/>
      <c r="BKE23" s="1024"/>
      <c r="BKF23" s="1024"/>
      <c r="BKG23" s="1024"/>
      <c r="BKH23" s="1024"/>
      <c r="BKI23" s="1024"/>
      <c r="BKJ23" s="1024"/>
      <c r="BKK23" s="1024"/>
      <c r="BKL23" s="1024"/>
      <c r="BKM23" s="1024"/>
      <c r="BKN23" s="1024"/>
      <c r="BKO23" s="1024"/>
      <c r="BKP23" s="1024"/>
      <c r="BKQ23" s="1024"/>
      <c r="BKR23" s="1024"/>
      <c r="BKS23" s="1024"/>
      <c r="BKT23" s="1024"/>
      <c r="BKU23" s="1024"/>
      <c r="BKV23" s="1024"/>
      <c r="BKW23" s="1024"/>
      <c r="BKX23" s="1024"/>
      <c r="BKY23" s="1024"/>
      <c r="BKZ23" s="1024"/>
      <c r="BLA23" s="1024"/>
      <c r="BLB23" s="1024"/>
      <c r="BLC23" s="1024"/>
      <c r="BLD23" s="1024"/>
      <c r="BLE23" s="1024"/>
      <c r="BLF23" s="1024"/>
      <c r="BLG23" s="1024"/>
      <c r="BLH23" s="1024"/>
      <c r="BLI23" s="1024"/>
      <c r="BLJ23" s="1024"/>
      <c r="BLK23" s="1024"/>
      <c r="BLL23" s="1024"/>
      <c r="BLM23" s="1024"/>
      <c r="BLN23" s="1024"/>
      <c r="BLO23" s="1024"/>
      <c r="BLP23" s="1024"/>
      <c r="BLQ23" s="1024"/>
      <c r="BLR23" s="1024"/>
      <c r="BLS23" s="1024"/>
      <c r="BLT23" s="1024"/>
      <c r="BLU23" s="1024"/>
      <c r="BLV23" s="1024"/>
      <c r="BLW23" s="1024"/>
      <c r="BLX23" s="1024"/>
      <c r="BLY23" s="1024"/>
      <c r="BLZ23" s="1024"/>
      <c r="BMA23" s="1024"/>
      <c r="BMB23" s="1024"/>
      <c r="BMC23" s="1024"/>
      <c r="BMD23" s="1024"/>
      <c r="BME23" s="1024"/>
      <c r="BMF23" s="1024"/>
      <c r="BMG23" s="1024"/>
      <c r="BMH23" s="1024"/>
      <c r="BMI23" s="1024"/>
      <c r="BMJ23" s="1024"/>
      <c r="BMK23" s="1024"/>
      <c r="BML23" s="1024"/>
      <c r="BMM23" s="1024"/>
      <c r="BMN23" s="1024"/>
      <c r="BMO23" s="1024"/>
      <c r="BMP23" s="1024"/>
      <c r="BMQ23" s="1024"/>
      <c r="BMR23" s="1024"/>
      <c r="BMS23" s="1024"/>
      <c r="BMT23" s="1024"/>
      <c r="BMU23" s="1024"/>
      <c r="BMV23" s="1024"/>
      <c r="BMW23" s="1024"/>
      <c r="BMX23" s="1024"/>
      <c r="BMY23" s="1024"/>
      <c r="BMZ23" s="1024"/>
      <c r="BNA23" s="1024"/>
      <c r="BNB23" s="1024"/>
      <c r="BNC23" s="1024"/>
      <c r="BND23" s="1024"/>
      <c r="BNE23" s="1024"/>
      <c r="BNF23" s="1024"/>
      <c r="BNG23" s="1024"/>
      <c r="BNH23" s="1024"/>
      <c r="BNI23" s="1024"/>
      <c r="BNJ23" s="1024"/>
      <c r="BNK23" s="1024"/>
      <c r="BNL23" s="1024"/>
      <c r="BNM23" s="1024"/>
      <c r="BNN23" s="1024"/>
      <c r="BNO23" s="1024"/>
      <c r="BNP23" s="1024"/>
      <c r="BNQ23" s="1024"/>
      <c r="BNR23" s="1024"/>
      <c r="BNS23" s="1024"/>
      <c r="BNT23" s="1024"/>
      <c r="BNU23" s="1024"/>
      <c r="BNV23" s="1024"/>
      <c r="BNW23" s="1024"/>
      <c r="BNX23" s="1024"/>
      <c r="BNY23" s="1024"/>
      <c r="BNZ23" s="1024"/>
      <c r="BOA23" s="1024"/>
      <c r="BOB23" s="1024"/>
      <c r="BOC23" s="1024"/>
      <c r="BOD23" s="1024"/>
      <c r="BOE23" s="1024"/>
      <c r="BOF23" s="1024"/>
      <c r="BOG23" s="1024"/>
      <c r="BOH23" s="1024"/>
      <c r="BOI23" s="1024"/>
      <c r="BOJ23" s="1024"/>
      <c r="BOK23" s="1024"/>
      <c r="BOL23" s="1024"/>
      <c r="BOM23" s="1024"/>
      <c r="BON23" s="1024"/>
      <c r="BOO23" s="1024"/>
      <c r="BOP23" s="1024"/>
      <c r="BOQ23" s="1024"/>
      <c r="BOR23" s="1024"/>
      <c r="BOS23" s="1024"/>
      <c r="BOT23" s="1024"/>
      <c r="BOU23" s="1024"/>
      <c r="BOV23" s="1024"/>
      <c r="BOW23" s="1024"/>
      <c r="BOX23" s="1024"/>
      <c r="BOY23" s="1024"/>
      <c r="BOZ23" s="1024"/>
      <c r="BPA23" s="1024"/>
      <c r="BPB23" s="1024"/>
      <c r="BPC23" s="1024"/>
      <c r="BPD23" s="1024"/>
      <c r="BPE23" s="1024"/>
      <c r="BPF23" s="1024"/>
      <c r="BPG23" s="1024"/>
      <c r="BPH23" s="1024"/>
      <c r="BPI23" s="1024"/>
      <c r="BPJ23" s="1024"/>
      <c r="BPK23" s="1024"/>
      <c r="BPL23" s="1024"/>
      <c r="BPM23" s="1024"/>
      <c r="BPN23" s="1024"/>
      <c r="BPO23" s="1024"/>
      <c r="BPP23" s="1024"/>
      <c r="BPQ23" s="1024"/>
      <c r="BPR23" s="1024"/>
      <c r="BPS23" s="1024"/>
      <c r="BPT23" s="1024"/>
      <c r="BPU23" s="1024"/>
      <c r="BPV23" s="1024"/>
      <c r="BPW23" s="1024"/>
      <c r="BPX23" s="1024"/>
      <c r="BPY23" s="1024"/>
      <c r="BPZ23" s="1024"/>
      <c r="BQA23" s="1024"/>
      <c r="BQB23" s="1024"/>
      <c r="BQC23" s="1024"/>
      <c r="BQD23" s="1024"/>
      <c r="BQE23" s="1024"/>
      <c r="BQF23" s="1024"/>
      <c r="BQG23" s="1024"/>
      <c r="BQH23" s="1024"/>
      <c r="BQI23" s="1024"/>
      <c r="BQJ23" s="1024"/>
      <c r="BQK23" s="1024"/>
      <c r="BQL23" s="1024"/>
      <c r="BQM23" s="1024"/>
      <c r="BQN23" s="1024"/>
      <c r="BQO23" s="1024"/>
      <c r="BQP23" s="1024"/>
      <c r="BQQ23" s="1024"/>
      <c r="BQR23" s="1024"/>
      <c r="BQS23" s="1024"/>
      <c r="BQT23" s="1024"/>
      <c r="BQU23" s="1024"/>
      <c r="BQV23" s="1024"/>
      <c r="BQW23" s="1024"/>
      <c r="BQX23" s="1024"/>
      <c r="BQY23" s="1024"/>
      <c r="BQZ23" s="1024"/>
      <c r="BRA23" s="1024"/>
      <c r="BRB23" s="1024"/>
      <c r="BRC23" s="1024"/>
      <c r="BRD23" s="1024"/>
      <c r="BRE23" s="1024"/>
      <c r="BRF23" s="1024"/>
      <c r="BRG23" s="1024"/>
      <c r="BRH23" s="1024"/>
      <c r="BRI23" s="1024"/>
      <c r="BRJ23" s="1024"/>
      <c r="BRK23" s="1024"/>
      <c r="BRL23" s="1024"/>
      <c r="BRM23" s="1024"/>
      <c r="BRN23" s="1024"/>
      <c r="BRO23" s="1024"/>
      <c r="BRP23" s="1024"/>
      <c r="BRQ23" s="1024"/>
      <c r="BRR23" s="1024"/>
      <c r="BRS23" s="1024"/>
      <c r="BRT23" s="1024"/>
      <c r="BRU23" s="1024"/>
      <c r="BRV23" s="1024"/>
      <c r="BRW23" s="1024"/>
      <c r="BRX23" s="1024"/>
      <c r="BRY23" s="1024"/>
      <c r="BRZ23" s="1024"/>
      <c r="BSA23" s="1024"/>
      <c r="BSB23" s="1024"/>
      <c r="BSC23" s="1024"/>
      <c r="BSD23" s="1024"/>
      <c r="BSE23" s="1024"/>
      <c r="BSF23" s="1024"/>
      <c r="BSG23" s="1024"/>
      <c r="BSH23" s="1024"/>
      <c r="BSI23" s="1024"/>
      <c r="BSJ23" s="1024"/>
      <c r="BSK23" s="1024"/>
      <c r="BSL23" s="1024"/>
      <c r="BSM23" s="1024"/>
      <c r="BSN23" s="1024"/>
      <c r="BSO23" s="1024"/>
      <c r="BSP23" s="1024"/>
      <c r="BSQ23" s="1024"/>
      <c r="BSR23" s="1024"/>
      <c r="BSS23" s="1024"/>
      <c r="BST23" s="1024"/>
      <c r="BSU23" s="1024"/>
      <c r="BSV23" s="1024"/>
      <c r="BSW23" s="1024"/>
      <c r="BSX23" s="1024"/>
      <c r="BSY23" s="1024"/>
      <c r="BSZ23" s="1024"/>
      <c r="BTA23" s="1024"/>
      <c r="BTB23" s="1024"/>
      <c r="BTC23" s="1024"/>
      <c r="BTD23" s="1024"/>
      <c r="BTE23" s="1024"/>
      <c r="BTF23" s="1024"/>
      <c r="BTG23" s="1024"/>
      <c r="BTH23" s="1024"/>
      <c r="BTI23" s="1024"/>
      <c r="BTJ23" s="1024"/>
      <c r="BTK23" s="1024"/>
      <c r="BTL23" s="1024"/>
      <c r="BTM23" s="1024"/>
      <c r="BTN23" s="1024"/>
      <c r="BTO23" s="1024"/>
      <c r="BTP23" s="1024"/>
      <c r="BTQ23" s="1024"/>
      <c r="BTR23" s="1024"/>
      <c r="BTS23" s="1024"/>
      <c r="BTT23" s="1024"/>
      <c r="BTU23" s="1024"/>
      <c r="BTV23" s="1024"/>
      <c r="BTW23" s="1024"/>
      <c r="BTX23" s="1024"/>
      <c r="BTY23" s="1024"/>
      <c r="BTZ23" s="1024"/>
      <c r="BUA23" s="1024"/>
      <c r="BUB23" s="1024"/>
      <c r="BUC23" s="1024"/>
      <c r="BUD23" s="1024"/>
      <c r="BUE23" s="1024"/>
      <c r="BUF23" s="1024"/>
      <c r="BUG23" s="1024"/>
      <c r="BUH23" s="1024"/>
      <c r="BUI23" s="1024"/>
      <c r="BUJ23" s="1024"/>
      <c r="BUK23" s="1024"/>
      <c r="BUL23" s="1024"/>
      <c r="BUM23" s="1024"/>
      <c r="BUN23" s="1024"/>
      <c r="BUO23" s="1024"/>
      <c r="BUP23" s="1024"/>
      <c r="BUQ23" s="1024"/>
      <c r="BUR23" s="1024"/>
      <c r="BUS23" s="1024"/>
      <c r="BUT23" s="1024"/>
      <c r="BUU23" s="1024"/>
      <c r="BUV23" s="1024"/>
      <c r="BUW23" s="1024"/>
      <c r="BUX23" s="1024"/>
      <c r="BUY23" s="1024"/>
      <c r="BUZ23" s="1024"/>
      <c r="BVA23" s="1024"/>
      <c r="BVB23" s="1024"/>
      <c r="BVC23" s="1024"/>
      <c r="BVD23" s="1024"/>
      <c r="BVE23" s="1024"/>
      <c r="BVF23" s="1024"/>
      <c r="BVG23" s="1024"/>
      <c r="BVH23" s="1024"/>
      <c r="BVI23" s="1024"/>
      <c r="BVJ23" s="1024"/>
      <c r="BVK23" s="1024"/>
      <c r="BVL23" s="1024"/>
      <c r="BVM23" s="1024"/>
      <c r="BVN23" s="1024"/>
      <c r="BVO23" s="1024"/>
      <c r="BVP23" s="1024"/>
      <c r="BVQ23" s="1024"/>
      <c r="BVR23" s="1024"/>
      <c r="BVS23" s="1024"/>
      <c r="BVT23" s="1024"/>
      <c r="BVU23" s="1024"/>
      <c r="BVV23" s="1024"/>
      <c r="BVW23" s="1024"/>
      <c r="BVX23" s="1024"/>
      <c r="BVY23" s="1024"/>
      <c r="BVZ23" s="1024"/>
      <c r="BWA23" s="1024"/>
      <c r="BWB23" s="1024"/>
      <c r="BWC23" s="1024"/>
      <c r="BWD23" s="1024"/>
      <c r="BWE23" s="1024"/>
      <c r="BWF23" s="1024"/>
      <c r="BWG23" s="1024"/>
      <c r="BWH23" s="1024"/>
      <c r="BWI23" s="1024"/>
      <c r="BWJ23" s="1024"/>
      <c r="BWK23" s="1024"/>
      <c r="BWL23" s="1024"/>
      <c r="BWM23" s="1024"/>
      <c r="BWN23" s="1024"/>
      <c r="BWO23" s="1024"/>
      <c r="BWP23" s="1024"/>
      <c r="BWQ23" s="1024"/>
      <c r="BWR23" s="1024"/>
      <c r="BWS23" s="1024"/>
      <c r="BWT23" s="1024"/>
      <c r="BWU23" s="1024"/>
      <c r="BWV23" s="1024"/>
      <c r="BWW23" s="1024"/>
      <c r="BWX23" s="1024"/>
      <c r="BWY23" s="1024"/>
      <c r="BWZ23" s="1024"/>
      <c r="BXA23" s="1024"/>
      <c r="BXB23" s="1024"/>
      <c r="BXC23" s="1024"/>
      <c r="BXD23" s="1024"/>
      <c r="BXE23" s="1024"/>
      <c r="BXF23" s="1024"/>
      <c r="BXG23" s="1024"/>
      <c r="BXH23" s="1024"/>
      <c r="BXI23" s="1024"/>
      <c r="BXJ23" s="1024"/>
      <c r="BXK23" s="1024"/>
      <c r="BXL23" s="1024"/>
      <c r="BXM23" s="1024"/>
      <c r="BXN23" s="1024"/>
      <c r="BXO23" s="1024"/>
      <c r="BXP23" s="1024"/>
      <c r="BXQ23" s="1024"/>
      <c r="BXR23" s="1024"/>
      <c r="BXS23" s="1024"/>
      <c r="BXT23" s="1024"/>
      <c r="BXU23" s="1024"/>
      <c r="BXV23" s="1024"/>
      <c r="BXW23" s="1024"/>
      <c r="BXX23" s="1024"/>
      <c r="BXY23" s="1024"/>
      <c r="BXZ23" s="1024"/>
      <c r="BYA23" s="1024"/>
      <c r="BYB23" s="1024"/>
      <c r="BYC23" s="1024"/>
      <c r="BYD23" s="1024"/>
      <c r="BYE23" s="1024"/>
      <c r="BYF23" s="1024"/>
      <c r="BYG23" s="1024"/>
      <c r="BYH23" s="1024"/>
      <c r="BYI23" s="1024"/>
      <c r="BYJ23" s="1024"/>
      <c r="BYK23" s="1024"/>
      <c r="BYL23" s="1024"/>
      <c r="BYM23" s="1024"/>
      <c r="BYN23" s="1024"/>
      <c r="BYO23" s="1024"/>
      <c r="BYP23" s="1024"/>
      <c r="BYQ23" s="1024"/>
      <c r="BYR23" s="1024"/>
      <c r="BYS23" s="1024"/>
      <c r="BYT23" s="1024"/>
      <c r="BYU23" s="1024"/>
      <c r="BYV23" s="1024"/>
      <c r="BYW23" s="1024"/>
      <c r="BYX23" s="1024"/>
      <c r="BYY23" s="1024"/>
      <c r="BYZ23" s="1024"/>
      <c r="BZA23" s="1024"/>
      <c r="BZB23" s="1024"/>
      <c r="BZC23" s="1024"/>
      <c r="BZD23" s="1024"/>
      <c r="BZE23" s="1024"/>
      <c r="BZF23" s="1024"/>
      <c r="BZG23" s="1024"/>
      <c r="BZH23" s="1024"/>
      <c r="BZI23" s="1024"/>
      <c r="BZJ23" s="1024"/>
      <c r="BZK23" s="1024"/>
      <c r="BZL23" s="1024"/>
      <c r="BZM23" s="1024"/>
      <c r="BZN23" s="1024"/>
      <c r="BZO23" s="1024"/>
      <c r="BZP23" s="1024"/>
      <c r="BZQ23" s="1024"/>
      <c r="BZR23" s="1024"/>
      <c r="BZS23" s="1024"/>
      <c r="BZT23" s="1024"/>
      <c r="BZU23" s="1024"/>
      <c r="BZV23" s="1024"/>
      <c r="BZW23" s="1024"/>
      <c r="BZX23" s="1024"/>
      <c r="BZY23" s="1024"/>
      <c r="BZZ23" s="1024"/>
      <c r="CAA23" s="1024"/>
      <c r="CAB23" s="1024"/>
      <c r="CAC23" s="1024"/>
      <c r="CAD23" s="1024"/>
      <c r="CAE23" s="1024"/>
      <c r="CAF23" s="1024"/>
      <c r="CAG23" s="1024"/>
      <c r="CAH23" s="1024"/>
      <c r="CAI23" s="1024"/>
      <c r="CAJ23" s="1024"/>
      <c r="CAK23" s="1024"/>
      <c r="CAL23" s="1024"/>
      <c r="CAM23" s="1024"/>
      <c r="CAN23" s="1024"/>
      <c r="CAO23" s="1024"/>
      <c r="CAP23" s="1024"/>
      <c r="CAQ23" s="1024"/>
      <c r="CAR23" s="1024"/>
      <c r="CAS23" s="1024"/>
      <c r="CAT23" s="1024"/>
      <c r="CAU23" s="1024"/>
      <c r="CAV23" s="1024"/>
      <c r="CAW23" s="1024"/>
      <c r="CAX23" s="1024"/>
      <c r="CAY23" s="1024"/>
      <c r="CAZ23" s="1024"/>
      <c r="CBA23" s="1024"/>
      <c r="CBB23" s="1024"/>
      <c r="CBC23" s="1024"/>
      <c r="CBD23" s="1024"/>
      <c r="CBE23" s="1024"/>
      <c r="CBF23" s="1024"/>
      <c r="CBG23" s="1024"/>
      <c r="CBH23" s="1024"/>
      <c r="CBI23" s="1024"/>
      <c r="CBJ23" s="1024"/>
      <c r="CBK23" s="1024"/>
      <c r="CBL23" s="1024"/>
      <c r="CBM23" s="1024"/>
      <c r="CBN23" s="1024"/>
      <c r="CBO23" s="1024"/>
      <c r="CBP23" s="1024"/>
      <c r="CBQ23" s="1024"/>
      <c r="CBR23" s="1024"/>
      <c r="CBS23" s="1024"/>
      <c r="CBT23" s="1024"/>
      <c r="CBU23" s="1024"/>
      <c r="CBV23" s="1024"/>
      <c r="CBW23" s="1024"/>
      <c r="CBX23" s="1024"/>
      <c r="CBY23" s="1024"/>
      <c r="CBZ23" s="1024"/>
      <c r="CCA23" s="1024"/>
      <c r="CCB23" s="1024"/>
      <c r="CCC23" s="1024"/>
      <c r="CCD23" s="1024"/>
      <c r="CCE23" s="1024"/>
      <c r="CCF23" s="1024"/>
      <c r="CCG23" s="1024"/>
      <c r="CCH23" s="1024"/>
      <c r="CCI23" s="1024"/>
      <c r="CCJ23" s="1024"/>
      <c r="CCK23" s="1024"/>
      <c r="CCL23" s="1024"/>
      <c r="CCM23" s="1024"/>
      <c r="CCN23" s="1024"/>
      <c r="CCO23" s="1024"/>
      <c r="CCP23" s="1024"/>
      <c r="CCQ23" s="1024"/>
      <c r="CCR23" s="1024"/>
      <c r="CCS23" s="1024"/>
      <c r="CCT23" s="1024"/>
      <c r="CCU23" s="1024"/>
      <c r="CCV23" s="1024"/>
      <c r="CCW23" s="1024"/>
      <c r="CCX23" s="1024"/>
      <c r="CCY23" s="1024"/>
      <c r="CCZ23" s="1024"/>
      <c r="CDA23" s="1024"/>
      <c r="CDB23" s="1024"/>
      <c r="CDC23" s="1024"/>
      <c r="CDD23" s="1024"/>
      <c r="CDE23" s="1024"/>
      <c r="CDF23" s="1024"/>
      <c r="CDG23" s="1024"/>
      <c r="CDH23" s="1024"/>
      <c r="CDI23" s="1024"/>
      <c r="CDJ23" s="1024"/>
      <c r="CDK23" s="1024"/>
      <c r="CDL23" s="1024"/>
      <c r="CDM23" s="1024"/>
      <c r="CDN23" s="1024"/>
      <c r="CDO23" s="1024"/>
      <c r="CDP23" s="1024"/>
      <c r="CDQ23" s="1024"/>
      <c r="CDR23" s="1024"/>
      <c r="CDS23" s="1024"/>
      <c r="CDT23" s="1024"/>
      <c r="CDU23" s="1024"/>
      <c r="CDV23" s="1024"/>
      <c r="CDW23" s="1024"/>
      <c r="CDX23" s="1024"/>
      <c r="CDY23" s="1024"/>
      <c r="CDZ23" s="1024"/>
      <c r="CEA23" s="1024"/>
      <c r="CEB23" s="1024"/>
      <c r="CEC23" s="1024"/>
      <c r="CED23" s="1024"/>
      <c r="CEE23" s="1024"/>
      <c r="CEF23" s="1024"/>
      <c r="CEG23" s="1024"/>
      <c r="CEH23" s="1024"/>
      <c r="CEI23" s="1024"/>
      <c r="CEJ23" s="1024"/>
      <c r="CEK23" s="1024"/>
      <c r="CEL23" s="1024"/>
      <c r="CEM23" s="1024"/>
      <c r="CEN23" s="1024"/>
      <c r="CEO23" s="1024"/>
      <c r="CEP23" s="1024"/>
      <c r="CEQ23" s="1024"/>
      <c r="CER23" s="1024"/>
      <c r="CES23" s="1024"/>
      <c r="CET23" s="1024"/>
      <c r="CEU23" s="1024"/>
      <c r="CEV23" s="1024"/>
      <c r="CEW23" s="1024"/>
      <c r="CEX23" s="1024"/>
      <c r="CEY23" s="1024"/>
      <c r="CEZ23" s="1024"/>
      <c r="CFA23" s="1024"/>
      <c r="CFB23" s="1024"/>
      <c r="CFC23" s="1024"/>
      <c r="CFD23" s="1024"/>
      <c r="CFE23" s="1024"/>
      <c r="CFF23" s="1024"/>
      <c r="CFG23" s="1024"/>
      <c r="CFH23" s="1024"/>
      <c r="CFI23" s="1024"/>
      <c r="CFJ23" s="1024"/>
      <c r="CFK23" s="1024"/>
      <c r="CFL23" s="1024"/>
      <c r="CFM23" s="1024"/>
      <c r="CFN23" s="1024"/>
      <c r="CFO23" s="1024"/>
      <c r="CFP23" s="1024"/>
      <c r="CFQ23" s="1024"/>
      <c r="CFR23" s="1024"/>
      <c r="CFS23" s="1024"/>
      <c r="CFT23" s="1024"/>
      <c r="CFU23" s="1024"/>
      <c r="CFV23" s="1024"/>
      <c r="CFW23" s="1024"/>
      <c r="CFX23" s="1024"/>
      <c r="CFY23" s="1024"/>
      <c r="CFZ23" s="1024"/>
      <c r="CGA23" s="1024"/>
      <c r="CGB23" s="1024"/>
      <c r="CGC23" s="1024"/>
      <c r="CGD23" s="1024"/>
      <c r="CGE23" s="1024"/>
      <c r="CGF23" s="1024"/>
      <c r="CGG23" s="1024"/>
      <c r="CGH23" s="1024"/>
      <c r="CGI23" s="1024"/>
      <c r="CGJ23" s="1024"/>
      <c r="CGK23" s="1024"/>
      <c r="CGL23" s="1024"/>
      <c r="CGM23" s="1024"/>
      <c r="CGN23" s="1024"/>
      <c r="CGO23" s="1024"/>
      <c r="CGP23" s="1024"/>
      <c r="CGQ23" s="1024"/>
      <c r="CGR23" s="1024"/>
      <c r="CGS23" s="1024"/>
      <c r="CGT23" s="1024"/>
      <c r="CGU23" s="1024"/>
      <c r="CGV23" s="1024"/>
      <c r="CGW23" s="1024"/>
      <c r="CGX23" s="1024"/>
      <c r="CGY23" s="1024"/>
      <c r="CGZ23" s="1024"/>
      <c r="CHA23" s="1024"/>
      <c r="CHB23" s="1024"/>
      <c r="CHC23" s="1024"/>
      <c r="CHD23" s="1024"/>
      <c r="CHE23" s="1024"/>
      <c r="CHF23" s="1024"/>
      <c r="CHG23" s="1024"/>
      <c r="CHH23" s="1024"/>
      <c r="CHI23" s="1024"/>
      <c r="CHJ23" s="1024"/>
      <c r="CHK23" s="1024"/>
      <c r="CHL23" s="1024"/>
      <c r="CHM23" s="1024"/>
      <c r="CHN23" s="1024"/>
      <c r="CHO23" s="1024"/>
      <c r="CHP23" s="1024"/>
      <c r="CHQ23" s="1024"/>
      <c r="CHR23" s="1024"/>
      <c r="CHS23" s="1024"/>
      <c r="CHT23" s="1024"/>
      <c r="CHU23" s="1024"/>
      <c r="CHV23" s="1024"/>
      <c r="CHW23" s="1024"/>
      <c r="CHX23" s="1024"/>
      <c r="CHY23" s="1024"/>
      <c r="CHZ23" s="1024"/>
      <c r="CIA23" s="1024"/>
      <c r="CIB23" s="1024"/>
      <c r="CIC23" s="1024"/>
      <c r="CID23" s="1024"/>
      <c r="CIE23" s="1024"/>
      <c r="CIF23" s="1024"/>
      <c r="CIG23" s="1024"/>
      <c r="CIH23" s="1024"/>
      <c r="CII23" s="1024"/>
      <c r="CIJ23" s="1024"/>
      <c r="CIK23" s="1024"/>
      <c r="CIL23" s="1024"/>
      <c r="CIM23" s="1024"/>
      <c r="CIN23" s="1024"/>
      <c r="CIO23" s="1024"/>
      <c r="CIP23" s="1024"/>
      <c r="CIQ23" s="1024"/>
      <c r="CIR23" s="1024"/>
      <c r="CIS23" s="1024"/>
      <c r="CIT23" s="1024"/>
      <c r="CIU23" s="1024"/>
      <c r="CIV23" s="1024"/>
      <c r="CIW23" s="1024"/>
      <c r="CIX23" s="1024"/>
      <c r="CIY23" s="1024"/>
      <c r="CIZ23" s="1024"/>
      <c r="CJA23" s="1024"/>
      <c r="CJB23" s="1024"/>
      <c r="CJC23" s="1024"/>
      <c r="CJD23" s="1024"/>
      <c r="CJE23" s="1024"/>
      <c r="CJF23" s="1024"/>
      <c r="CJG23" s="1024"/>
      <c r="CJH23" s="1024"/>
      <c r="CJI23" s="1024"/>
      <c r="CJJ23" s="1024"/>
      <c r="CJK23" s="1024"/>
      <c r="CJL23" s="1024"/>
      <c r="CJM23" s="1024"/>
      <c r="CJN23" s="1024"/>
      <c r="CJO23" s="1024"/>
      <c r="CJP23" s="1024"/>
      <c r="CJQ23" s="1024"/>
      <c r="CJR23" s="1024"/>
      <c r="CJS23" s="1024"/>
      <c r="CJT23" s="1024"/>
      <c r="CJU23" s="1024"/>
      <c r="CJV23" s="1024"/>
      <c r="CJW23" s="1024"/>
      <c r="CJX23" s="1024"/>
      <c r="CJY23" s="1024"/>
      <c r="CJZ23" s="1024"/>
      <c r="CKA23" s="1024"/>
      <c r="CKB23" s="1024"/>
      <c r="CKC23" s="1024"/>
      <c r="CKD23" s="1024"/>
      <c r="CKE23" s="1024"/>
      <c r="CKF23" s="1024"/>
      <c r="CKG23" s="1024"/>
      <c r="CKH23" s="1024"/>
      <c r="CKI23" s="1024"/>
      <c r="CKJ23" s="1024"/>
      <c r="CKK23" s="1024"/>
      <c r="CKL23" s="1024"/>
      <c r="CKM23" s="1024"/>
      <c r="CKN23" s="1024"/>
      <c r="CKO23" s="1024"/>
      <c r="CKP23" s="1024"/>
      <c r="CKQ23" s="1024"/>
      <c r="CKR23" s="1024"/>
      <c r="CKS23" s="1024"/>
      <c r="CKT23" s="1024"/>
      <c r="CKU23" s="1024"/>
      <c r="CKV23" s="1024"/>
      <c r="CKW23" s="1024"/>
      <c r="CKX23" s="1024"/>
      <c r="CKY23" s="1024"/>
      <c r="CKZ23" s="1024"/>
      <c r="CLA23" s="1024"/>
      <c r="CLB23" s="1024"/>
      <c r="CLC23" s="1024"/>
      <c r="CLD23" s="1024"/>
      <c r="CLE23" s="1024"/>
      <c r="CLF23" s="1024"/>
      <c r="CLG23" s="1024"/>
      <c r="CLH23" s="1024"/>
      <c r="CLI23" s="1024"/>
      <c r="CLJ23" s="1024"/>
      <c r="CLK23" s="1024"/>
      <c r="CLL23" s="1024"/>
      <c r="CLM23" s="1024"/>
      <c r="CLN23" s="1024"/>
      <c r="CLO23" s="1024"/>
      <c r="CLP23" s="1024"/>
      <c r="CLQ23" s="1024"/>
      <c r="CLR23" s="1024"/>
      <c r="CLS23" s="1024"/>
      <c r="CLT23" s="1024"/>
      <c r="CLU23" s="1024"/>
      <c r="CLV23" s="1024"/>
      <c r="CLW23" s="1024"/>
      <c r="CLX23" s="1024"/>
      <c r="CLY23" s="1024"/>
      <c r="CLZ23" s="1024"/>
      <c r="CMA23" s="1024"/>
      <c r="CMB23" s="1024"/>
      <c r="CMC23" s="1024"/>
      <c r="CMD23" s="1024"/>
      <c r="CME23" s="1024"/>
      <c r="CMF23" s="1024"/>
      <c r="CMG23" s="1024"/>
      <c r="CMH23" s="1024"/>
      <c r="CMI23" s="1024"/>
      <c r="CMJ23" s="1024"/>
      <c r="CMK23" s="1024"/>
      <c r="CML23" s="1024"/>
      <c r="CMM23" s="1024"/>
      <c r="CMN23" s="1024"/>
      <c r="CMO23" s="1024"/>
      <c r="CMP23" s="1024"/>
      <c r="CMQ23" s="1024"/>
      <c r="CMR23" s="1024"/>
      <c r="CMS23" s="1024"/>
      <c r="CMT23" s="1024"/>
      <c r="CMU23" s="1024"/>
      <c r="CMV23" s="1024"/>
      <c r="CMW23" s="1024"/>
      <c r="CMX23" s="1024"/>
      <c r="CMY23" s="1024"/>
      <c r="CMZ23" s="1024"/>
      <c r="CNA23" s="1024"/>
      <c r="CNB23" s="1024"/>
      <c r="CNC23" s="1024"/>
      <c r="CND23" s="1024"/>
      <c r="CNE23" s="1024"/>
      <c r="CNF23" s="1024"/>
      <c r="CNG23" s="1024"/>
      <c r="CNH23" s="1024"/>
      <c r="CNI23" s="1024"/>
      <c r="CNJ23" s="1024"/>
      <c r="CNK23" s="1024"/>
      <c r="CNL23" s="1024"/>
      <c r="CNM23" s="1024"/>
      <c r="CNN23" s="1024"/>
      <c r="CNO23" s="1024"/>
      <c r="CNP23" s="1024"/>
      <c r="CNQ23" s="1024"/>
      <c r="CNR23" s="1024"/>
      <c r="CNS23" s="1024"/>
      <c r="CNT23" s="1024"/>
      <c r="CNU23" s="1024"/>
      <c r="CNV23" s="1024"/>
      <c r="CNW23" s="1024"/>
      <c r="CNX23" s="1024"/>
      <c r="CNY23" s="1024"/>
      <c r="CNZ23" s="1024"/>
      <c r="COA23" s="1024"/>
      <c r="COB23" s="1024"/>
      <c r="COC23" s="1024"/>
      <c r="COD23" s="1024"/>
      <c r="COE23" s="1024"/>
      <c r="COF23" s="1024"/>
      <c r="COG23" s="1024"/>
      <c r="COH23" s="1024"/>
      <c r="COI23" s="1024"/>
      <c r="COJ23" s="1024"/>
      <c r="COK23" s="1024"/>
      <c r="COL23" s="1024"/>
      <c r="COM23" s="1024"/>
      <c r="CON23" s="1024"/>
      <c r="COO23" s="1024"/>
      <c r="COP23" s="1024"/>
      <c r="COQ23" s="1024"/>
      <c r="COR23" s="1024"/>
      <c r="COS23" s="1024"/>
      <c r="COT23" s="1024"/>
      <c r="COU23" s="1024"/>
      <c r="COV23" s="1024"/>
      <c r="COW23" s="1024"/>
      <c r="COX23" s="1024"/>
      <c r="COY23" s="1024"/>
      <c r="COZ23" s="1024"/>
      <c r="CPA23" s="1024"/>
      <c r="CPB23" s="1024"/>
      <c r="CPC23" s="1024"/>
      <c r="CPD23" s="1024"/>
      <c r="CPE23" s="1024"/>
      <c r="CPF23" s="1024"/>
      <c r="CPG23" s="1024"/>
      <c r="CPH23" s="1024"/>
      <c r="CPI23" s="1024"/>
      <c r="CPJ23" s="1024"/>
      <c r="CPK23" s="1024"/>
      <c r="CPL23" s="1024"/>
      <c r="CPM23" s="1024"/>
      <c r="CPN23" s="1024"/>
      <c r="CPO23" s="1024"/>
      <c r="CPP23" s="1024"/>
      <c r="CPQ23" s="1024"/>
      <c r="CPR23" s="1024"/>
      <c r="CPS23" s="1024"/>
      <c r="CPT23" s="1024"/>
      <c r="CPU23" s="1024"/>
      <c r="CPV23" s="1024"/>
      <c r="CPW23" s="1024"/>
      <c r="CPX23" s="1024"/>
      <c r="CPY23" s="1024"/>
      <c r="CPZ23" s="1024"/>
      <c r="CQA23" s="1024"/>
      <c r="CQB23" s="1024"/>
      <c r="CQC23" s="1024"/>
      <c r="CQD23" s="1024"/>
      <c r="CQE23" s="1024"/>
      <c r="CQF23" s="1024"/>
      <c r="CQG23" s="1024"/>
      <c r="CQH23" s="1024"/>
      <c r="CQI23" s="1024"/>
      <c r="CQJ23" s="1024"/>
      <c r="CQK23" s="1024"/>
      <c r="CQL23" s="1024"/>
      <c r="CQM23" s="1024"/>
      <c r="CQN23" s="1024"/>
      <c r="CQO23" s="1024"/>
      <c r="CQP23" s="1024"/>
      <c r="CQQ23" s="1024"/>
      <c r="CQR23" s="1024"/>
      <c r="CQS23" s="1024"/>
      <c r="CQT23" s="1024"/>
      <c r="CQU23" s="1024"/>
      <c r="CQV23" s="1024"/>
      <c r="CQW23" s="1024"/>
      <c r="CQX23" s="1024"/>
      <c r="CQY23" s="1024"/>
      <c r="CQZ23" s="1024"/>
      <c r="CRA23" s="1024"/>
      <c r="CRB23" s="1024"/>
      <c r="CRC23" s="1024"/>
      <c r="CRD23" s="1024"/>
      <c r="CRE23" s="1024"/>
      <c r="CRF23" s="1024"/>
      <c r="CRG23" s="1024"/>
      <c r="CRH23" s="1024"/>
      <c r="CRI23" s="1024"/>
      <c r="CRJ23" s="1024"/>
      <c r="CRK23" s="1024"/>
      <c r="CRL23" s="1024"/>
      <c r="CRM23" s="1024"/>
      <c r="CRN23" s="1024"/>
      <c r="CRO23" s="1024"/>
      <c r="CRP23" s="1024"/>
      <c r="CRQ23" s="1024"/>
      <c r="CRR23" s="1024"/>
      <c r="CRS23" s="1024"/>
      <c r="CRT23" s="1024"/>
      <c r="CRU23" s="1024"/>
      <c r="CRV23" s="1024"/>
      <c r="CRW23" s="1024"/>
      <c r="CRX23" s="1024"/>
      <c r="CRY23" s="1024"/>
      <c r="CRZ23" s="1024"/>
      <c r="CSA23" s="1024"/>
      <c r="CSB23" s="1024"/>
      <c r="CSC23" s="1024"/>
      <c r="CSD23" s="1024"/>
      <c r="CSE23" s="1024"/>
      <c r="CSF23" s="1024"/>
      <c r="CSG23" s="1024"/>
      <c r="CSH23" s="1024"/>
      <c r="CSI23" s="1024"/>
      <c r="CSJ23" s="1024"/>
      <c r="CSK23" s="1024"/>
      <c r="CSL23" s="1024"/>
      <c r="CSM23" s="1024"/>
      <c r="CSN23" s="1024"/>
      <c r="CSO23" s="1024"/>
      <c r="CSP23" s="1024"/>
      <c r="CSQ23" s="1024"/>
      <c r="CSR23" s="1024"/>
      <c r="CSS23" s="1024"/>
      <c r="CST23" s="1024"/>
      <c r="CSU23" s="1024"/>
      <c r="CSV23" s="1024"/>
      <c r="CSW23" s="1024"/>
      <c r="CSX23" s="1024"/>
      <c r="CSY23" s="1024"/>
      <c r="CSZ23" s="1024"/>
      <c r="CTA23" s="1024"/>
      <c r="CTB23" s="1024"/>
      <c r="CTC23" s="1024"/>
      <c r="CTD23" s="1024"/>
      <c r="CTE23" s="1024"/>
      <c r="CTF23" s="1024"/>
      <c r="CTG23" s="1024"/>
      <c r="CTH23" s="1024"/>
      <c r="CTI23" s="1024"/>
      <c r="CTJ23" s="1024"/>
      <c r="CTK23" s="1024"/>
      <c r="CTL23" s="1024"/>
      <c r="CTM23" s="1024"/>
      <c r="CTN23" s="1024"/>
      <c r="CTO23" s="1024"/>
      <c r="CTP23" s="1024"/>
      <c r="CTQ23" s="1024"/>
      <c r="CTR23" s="1024"/>
      <c r="CTS23" s="1024"/>
      <c r="CTT23" s="1024"/>
      <c r="CTU23" s="1024"/>
      <c r="CTV23" s="1024"/>
      <c r="CTW23" s="1024"/>
      <c r="CTX23" s="1024"/>
      <c r="CTY23" s="1024"/>
      <c r="CTZ23" s="1024"/>
      <c r="CUA23" s="1024"/>
      <c r="CUB23" s="1024"/>
      <c r="CUC23" s="1024"/>
      <c r="CUD23" s="1024"/>
      <c r="CUE23" s="1024"/>
      <c r="CUF23" s="1024"/>
      <c r="CUG23" s="1024"/>
      <c r="CUH23" s="1024"/>
      <c r="CUI23" s="1024"/>
      <c r="CUJ23" s="1024"/>
      <c r="CUK23" s="1024"/>
      <c r="CUL23" s="1024"/>
      <c r="CUM23" s="1024"/>
      <c r="CUN23" s="1024"/>
      <c r="CUO23" s="1024"/>
      <c r="CUP23" s="1024"/>
      <c r="CUQ23" s="1024"/>
      <c r="CUR23" s="1024"/>
      <c r="CUS23" s="1024"/>
      <c r="CUT23" s="1024"/>
      <c r="CUU23" s="1024"/>
      <c r="CUV23" s="1024"/>
      <c r="CUW23" s="1024"/>
      <c r="CUX23" s="1024"/>
      <c r="CUY23" s="1024"/>
      <c r="CUZ23" s="1024"/>
      <c r="CVA23" s="1024"/>
      <c r="CVB23" s="1024"/>
      <c r="CVC23" s="1024"/>
      <c r="CVD23" s="1024"/>
      <c r="CVE23" s="1024"/>
      <c r="CVF23" s="1024"/>
      <c r="CVG23" s="1024"/>
      <c r="CVH23" s="1024"/>
      <c r="CVI23" s="1024"/>
      <c r="CVJ23" s="1024"/>
      <c r="CVK23" s="1024"/>
      <c r="CVL23" s="1024"/>
      <c r="CVM23" s="1024"/>
      <c r="CVN23" s="1024"/>
      <c r="CVO23" s="1024"/>
      <c r="CVP23" s="1024"/>
      <c r="CVQ23" s="1024"/>
      <c r="CVR23" s="1024"/>
      <c r="CVS23" s="1024"/>
      <c r="CVT23" s="1024"/>
      <c r="CVU23" s="1024"/>
      <c r="CVV23" s="1024"/>
      <c r="CVW23" s="1024"/>
      <c r="CVX23" s="1024"/>
      <c r="CVY23" s="1024"/>
      <c r="CVZ23" s="1024"/>
      <c r="CWA23" s="1024"/>
      <c r="CWB23" s="1024"/>
      <c r="CWC23" s="1024"/>
      <c r="CWD23" s="1024"/>
      <c r="CWE23" s="1024"/>
      <c r="CWF23" s="1024"/>
      <c r="CWG23" s="1024"/>
      <c r="CWH23" s="1024"/>
      <c r="CWI23" s="1024"/>
      <c r="CWJ23" s="1024"/>
      <c r="CWK23" s="1024"/>
      <c r="CWL23" s="1024"/>
      <c r="CWM23" s="1024"/>
      <c r="CWN23" s="1024"/>
      <c r="CWO23" s="1024"/>
      <c r="CWP23" s="1024"/>
      <c r="CWQ23" s="1024"/>
      <c r="CWR23" s="1024"/>
      <c r="CWS23" s="1024"/>
      <c r="CWT23" s="1024"/>
      <c r="CWU23" s="1024"/>
      <c r="CWV23" s="1024"/>
      <c r="CWW23" s="1024"/>
      <c r="CWX23" s="1024"/>
      <c r="CWY23" s="1024"/>
      <c r="CWZ23" s="1024"/>
      <c r="CXA23" s="1024"/>
      <c r="CXB23" s="1024"/>
      <c r="CXC23" s="1024"/>
      <c r="CXD23" s="1024"/>
      <c r="CXE23" s="1024"/>
      <c r="CXF23" s="1024"/>
      <c r="CXG23" s="1024"/>
      <c r="CXH23" s="1024"/>
      <c r="CXI23" s="1024"/>
      <c r="CXJ23" s="1024"/>
      <c r="CXK23" s="1024"/>
      <c r="CXL23" s="1024"/>
      <c r="CXM23" s="1024"/>
      <c r="CXN23" s="1024"/>
      <c r="CXO23" s="1024"/>
      <c r="CXP23" s="1024"/>
      <c r="CXQ23" s="1024"/>
      <c r="CXR23" s="1024"/>
      <c r="CXS23" s="1024"/>
      <c r="CXT23" s="1024"/>
      <c r="CXU23" s="1024"/>
      <c r="CXV23" s="1024"/>
      <c r="CXW23" s="1024"/>
      <c r="CXX23" s="1024"/>
      <c r="CXY23" s="1024"/>
      <c r="CXZ23" s="1024"/>
      <c r="CYA23" s="1024"/>
      <c r="CYB23" s="1024"/>
      <c r="CYC23" s="1024"/>
      <c r="CYD23" s="1024"/>
      <c r="CYE23" s="1024"/>
      <c r="CYF23" s="1024"/>
      <c r="CYG23" s="1024"/>
      <c r="CYH23" s="1024"/>
      <c r="CYI23" s="1024"/>
      <c r="CYJ23" s="1024"/>
      <c r="CYK23" s="1024"/>
      <c r="CYL23" s="1024"/>
      <c r="CYM23" s="1024"/>
      <c r="CYN23" s="1024"/>
      <c r="CYO23" s="1024"/>
      <c r="CYP23" s="1024"/>
      <c r="CYQ23" s="1024"/>
      <c r="CYR23" s="1024"/>
      <c r="CYS23" s="1024"/>
      <c r="CYT23" s="1024"/>
      <c r="CYU23" s="1024"/>
      <c r="CYV23" s="1024"/>
      <c r="CYW23" s="1024"/>
      <c r="CYX23" s="1024"/>
      <c r="CYY23" s="1024"/>
      <c r="CYZ23" s="1024"/>
      <c r="CZA23" s="1024"/>
      <c r="CZB23" s="1024"/>
      <c r="CZC23" s="1024"/>
      <c r="CZD23" s="1024"/>
      <c r="CZE23" s="1024"/>
      <c r="CZF23" s="1024"/>
      <c r="CZG23" s="1024"/>
      <c r="CZH23" s="1024"/>
      <c r="CZI23" s="1024"/>
      <c r="CZJ23" s="1024"/>
      <c r="CZK23" s="1024"/>
      <c r="CZL23" s="1024"/>
      <c r="CZM23" s="1024"/>
      <c r="CZN23" s="1024"/>
      <c r="CZO23" s="1024"/>
      <c r="CZP23" s="1024"/>
      <c r="CZQ23" s="1024"/>
      <c r="CZR23" s="1024"/>
      <c r="CZS23" s="1024"/>
      <c r="CZT23" s="1024"/>
      <c r="CZU23" s="1024"/>
      <c r="CZV23" s="1024"/>
      <c r="CZW23" s="1024"/>
      <c r="CZX23" s="1024"/>
      <c r="CZY23" s="1024"/>
      <c r="CZZ23" s="1024"/>
      <c r="DAA23" s="1024"/>
      <c r="DAB23" s="1024"/>
      <c r="DAC23" s="1024"/>
      <c r="DAD23" s="1024"/>
      <c r="DAE23" s="1024"/>
      <c r="DAF23" s="1024"/>
      <c r="DAG23" s="1024"/>
      <c r="DAH23" s="1024"/>
      <c r="DAI23" s="1024"/>
      <c r="DAJ23" s="1024"/>
      <c r="DAK23" s="1024"/>
      <c r="DAL23" s="1024"/>
      <c r="DAM23" s="1024"/>
      <c r="DAN23" s="1024"/>
      <c r="DAO23" s="1024"/>
      <c r="DAP23" s="1024"/>
      <c r="DAQ23" s="1024"/>
      <c r="DAR23" s="1024"/>
      <c r="DAS23" s="1024"/>
      <c r="DAT23" s="1024"/>
      <c r="DAU23" s="1024"/>
      <c r="DAV23" s="1024"/>
      <c r="DAW23" s="1024"/>
      <c r="DAX23" s="1024"/>
      <c r="DAY23" s="1024"/>
      <c r="DAZ23" s="1024"/>
      <c r="DBA23" s="1024"/>
      <c r="DBB23" s="1024"/>
      <c r="DBC23" s="1024"/>
      <c r="DBD23" s="1024"/>
      <c r="DBE23" s="1024"/>
      <c r="DBF23" s="1024"/>
      <c r="DBG23" s="1024"/>
      <c r="DBH23" s="1024"/>
      <c r="DBI23" s="1024"/>
      <c r="DBJ23" s="1024"/>
      <c r="DBK23" s="1024"/>
      <c r="DBL23" s="1024"/>
      <c r="DBM23" s="1024"/>
      <c r="DBN23" s="1024"/>
      <c r="DBO23" s="1024"/>
      <c r="DBP23" s="1024"/>
      <c r="DBQ23" s="1024"/>
      <c r="DBR23" s="1024"/>
      <c r="DBS23" s="1024"/>
      <c r="DBT23" s="1024"/>
      <c r="DBU23" s="1024"/>
      <c r="DBV23" s="1024"/>
      <c r="DBW23" s="1024"/>
      <c r="DBX23" s="1024"/>
      <c r="DBY23" s="1024"/>
      <c r="DBZ23" s="1024"/>
      <c r="DCA23" s="1024"/>
      <c r="DCB23" s="1024"/>
      <c r="DCC23" s="1024"/>
      <c r="DCD23" s="1024"/>
      <c r="DCE23" s="1024"/>
      <c r="DCF23" s="1024"/>
      <c r="DCG23" s="1024"/>
      <c r="DCH23" s="1024"/>
      <c r="DCI23" s="1024"/>
      <c r="DCJ23" s="1024"/>
      <c r="DCK23" s="1024"/>
      <c r="DCL23" s="1024"/>
      <c r="DCM23" s="1024"/>
      <c r="DCN23" s="1024"/>
      <c r="DCO23" s="1024"/>
      <c r="DCP23" s="1024"/>
      <c r="DCQ23" s="1024"/>
      <c r="DCR23" s="1024"/>
      <c r="DCS23" s="1024"/>
      <c r="DCT23" s="1024"/>
      <c r="DCU23" s="1024"/>
      <c r="DCV23" s="1024"/>
      <c r="DCW23" s="1024"/>
      <c r="DCX23" s="1024"/>
      <c r="DCY23" s="1024"/>
      <c r="DCZ23" s="1024"/>
      <c r="DDA23" s="1024"/>
      <c r="DDB23" s="1024"/>
      <c r="DDC23" s="1024"/>
      <c r="DDD23" s="1024"/>
      <c r="DDE23" s="1024"/>
      <c r="DDF23" s="1024"/>
      <c r="DDG23" s="1024"/>
      <c r="DDH23" s="1024"/>
      <c r="DDI23" s="1024"/>
      <c r="DDJ23" s="1024"/>
      <c r="DDK23" s="1024"/>
      <c r="DDL23" s="1024"/>
      <c r="DDM23" s="1024"/>
      <c r="DDN23" s="1024"/>
      <c r="DDO23" s="1024"/>
      <c r="DDP23" s="1024"/>
      <c r="DDQ23" s="1024"/>
      <c r="DDR23" s="1024"/>
      <c r="DDS23" s="1024"/>
      <c r="DDT23" s="1024"/>
      <c r="DDU23" s="1024"/>
      <c r="DDV23" s="1024"/>
      <c r="DDW23" s="1024"/>
      <c r="DDX23" s="1024"/>
      <c r="DDY23" s="1024"/>
      <c r="DDZ23" s="1024"/>
      <c r="DEA23" s="1024"/>
      <c r="DEB23" s="1024"/>
      <c r="DEC23" s="1024"/>
      <c r="DED23" s="1024"/>
      <c r="DEE23" s="1024"/>
      <c r="DEF23" s="1024"/>
      <c r="DEG23" s="1024"/>
      <c r="DEH23" s="1024"/>
      <c r="DEI23" s="1024"/>
      <c r="DEJ23" s="1024"/>
      <c r="DEK23" s="1024"/>
      <c r="DEL23" s="1024"/>
      <c r="DEM23" s="1024"/>
      <c r="DEN23" s="1024"/>
      <c r="DEO23" s="1024"/>
      <c r="DEP23" s="1024"/>
      <c r="DEQ23" s="1024"/>
      <c r="DER23" s="1024"/>
      <c r="DES23" s="1024"/>
      <c r="DET23" s="1024"/>
      <c r="DEU23" s="1024"/>
      <c r="DEV23" s="1024"/>
      <c r="DEW23" s="1024"/>
      <c r="DEX23" s="1024"/>
      <c r="DEY23" s="1024"/>
      <c r="DEZ23" s="1024"/>
      <c r="DFA23" s="1024"/>
      <c r="DFB23" s="1024"/>
      <c r="DFC23" s="1024"/>
      <c r="DFD23" s="1024"/>
      <c r="DFE23" s="1024"/>
      <c r="DFF23" s="1024"/>
      <c r="DFG23" s="1024"/>
      <c r="DFH23" s="1024"/>
      <c r="DFI23" s="1024"/>
      <c r="DFJ23" s="1024"/>
      <c r="DFK23" s="1024"/>
      <c r="DFL23" s="1024"/>
      <c r="DFM23" s="1024"/>
      <c r="DFN23" s="1024"/>
      <c r="DFO23" s="1024"/>
      <c r="DFP23" s="1024"/>
      <c r="DFQ23" s="1024"/>
      <c r="DFR23" s="1024"/>
      <c r="DFS23" s="1024"/>
      <c r="DFT23" s="1024"/>
      <c r="DFU23" s="1024"/>
      <c r="DFV23" s="1024"/>
      <c r="DFW23" s="1024"/>
      <c r="DFX23" s="1024"/>
      <c r="DFY23" s="1024"/>
      <c r="DFZ23" s="1024"/>
      <c r="DGA23" s="1024"/>
      <c r="DGB23" s="1024"/>
      <c r="DGC23" s="1024"/>
      <c r="DGD23" s="1024"/>
      <c r="DGE23" s="1024"/>
      <c r="DGF23" s="1024"/>
      <c r="DGG23" s="1024"/>
      <c r="DGH23" s="1024"/>
      <c r="DGI23" s="1024"/>
      <c r="DGJ23" s="1024"/>
      <c r="DGK23" s="1024"/>
      <c r="DGL23" s="1024"/>
      <c r="DGM23" s="1024"/>
      <c r="DGN23" s="1024"/>
      <c r="DGO23" s="1024"/>
      <c r="DGP23" s="1024"/>
      <c r="DGQ23" s="1024"/>
      <c r="DGR23" s="1024"/>
      <c r="DGS23" s="1024"/>
      <c r="DGT23" s="1024"/>
      <c r="DGU23" s="1024"/>
      <c r="DGV23" s="1024"/>
      <c r="DGW23" s="1024"/>
      <c r="DGX23" s="1024"/>
      <c r="DGY23" s="1024"/>
      <c r="DGZ23" s="1024"/>
      <c r="DHA23" s="1024"/>
      <c r="DHB23" s="1024"/>
      <c r="DHC23" s="1024"/>
      <c r="DHD23" s="1024"/>
      <c r="DHE23" s="1024"/>
      <c r="DHF23" s="1024"/>
      <c r="DHG23" s="1024"/>
      <c r="DHH23" s="1024"/>
      <c r="DHI23" s="1024"/>
      <c r="DHJ23" s="1024"/>
      <c r="DHK23" s="1024"/>
      <c r="DHL23" s="1024"/>
      <c r="DHM23" s="1024"/>
      <c r="DHN23" s="1024"/>
      <c r="DHO23" s="1024"/>
      <c r="DHP23" s="1024"/>
      <c r="DHQ23" s="1024"/>
      <c r="DHR23" s="1024"/>
      <c r="DHS23" s="1024"/>
      <c r="DHT23" s="1024"/>
      <c r="DHU23" s="1024"/>
      <c r="DHV23" s="1024"/>
      <c r="DHW23" s="1024"/>
      <c r="DHX23" s="1024"/>
      <c r="DHY23" s="1024"/>
      <c r="DHZ23" s="1024"/>
      <c r="DIA23" s="1024"/>
      <c r="DIB23" s="1024"/>
      <c r="DIC23" s="1024"/>
      <c r="DID23" s="1024"/>
      <c r="DIE23" s="1024"/>
      <c r="DIF23" s="1024"/>
      <c r="DIG23" s="1024"/>
      <c r="DIH23" s="1024"/>
      <c r="DII23" s="1024"/>
      <c r="DIJ23" s="1024"/>
      <c r="DIK23" s="1024"/>
      <c r="DIL23" s="1024"/>
      <c r="DIM23" s="1024"/>
      <c r="DIN23" s="1024"/>
      <c r="DIO23" s="1024"/>
      <c r="DIP23" s="1024"/>
      <c r="DIQ23" s="1024"/>
      <c r="DIR23" s="1024"/>
      <c r="DIS23" s="1024"/>
      <c r="DIT23" s="1024"/>
      <c r="DIU23" s="1024"/>
      <c r="DIV23" s="1024"/>
      <c r="DIW23" s="1024"/>
      <c r="DIX23" s="1024"/>
      <c r="DIY23" s="1024"/>
      <c r="DIZ23" s="1024"/>
      <c r="DJA23" s="1024"/>
      <c r="DJB23" s="1024"/>
      <c r="DJC23" s="1024"/>
      <c r="DJD23" s="1024"/>
      <c r="DJE23" s="1024"/>
      <c r="DJF23" s="1024"/>
      <c r="DJG23" s="1024"/>
      <c r="DJH23" s="1024"/>
      <c r="DJI23" s="1024"/>
      <c r="DJJ23" s="1024"/>
      <c r="DJK23" s="1024"/>
      <c r="DJL23" s="1024"/>
      <c r="DJM23" s="1024"/>
      <c r="DJN23" s="1024"/>
      <c r="DJO23" s="1024"/>
      <c r="DJP23" s="1024"/>
      <c r="DJQ23" s="1024"/>
      <c r="DJR23" s="1024"/>
      <c r="DJS23" s="1024"/>
      <c r="DJT23" s="1024"/>
      <c r="DJU23" s="1024"/>
      <c r="DJV23" s="1024"/>
      <c r="DJW23" s="1024"/>
      <c r="DJX23" s="1024"/>
      <c r="DJY23" s="1024"/>
      <c r="DJZ23" s="1024"/>
      <c r="DKA23" s="1024"/>
      <c r="DKB23" s="1024"/>
      <c r="DKC23" s="1024"/>
      <c r="DKD23" s="1024"/>
      <c r="DKE23" s="1024"/>
      <c r="DKF23" s="1024"/>
      <c r="DKG23" s="1024"/>
      <c r="DKH23" s="1024"/>
      <c r="DKI23" s="1024"/>
      <c r="DKJ23" s="1024"/>
      <c r="DKK23" s="1024"/>
      <c r="DKL23" s="1024"/>
      <c r="DKM23" s="1024"/>
      <c r="DKN23" s="1024"/>
      <c r="DKO23" s="1024"/>
      <c r="DKP23" s="1024"/>
      <c r="DKQ23" s="1024"/>
      <c r="DKR23" s="1024"/>
      <c r="DKS23" s="1024"/>
      <c r="DKT23" s="1024"/>
      <c r="DKU23" s="1024"/>
      <c r="DKV23" s="1024"/>
      <c r="DKW23" s="1024"/>
      <c r="DKX23" s="1024"/>
      <c r="DKY23" s="1024"/>
      <c r="DKZ23" s="1024"/>
      <c r="DLA23" s="1024"/>
      <c r="DLB23" s="1024"/>
      <c r="DLC23" s="1024"/>
      <c r="DLD23" s="1024"/>
      <c r="DLE23" s="1024"/>
      <c r="DLF23" s="1024"/>
      <c r="DLG23" s="1024"/>
      <c r="DLH23" s="1024"/>
      <c r="DLI23" s="1024"/>
      <c r="DLJ23" s="1024"/>
      <c r="DLK23" s="1024"/>
      <c r="DLL23" s="1024"/>
      <c r="DLM23" s="1024"/>
      <c r="DLN23" s="1024"/>
      <c r="DLO23" s="1024"/>
      <c r="DLP23" s="1024"/>
      <c r="DLQ23" s="1024"/>
      <c r="DLR23" s="1024"/>
      <c r="DLS23" s="1024"/>
      <c r="DLT23" s="1024"/>
      <c r="DLU23" s="1024"/>
      <c r="DLV23" s="1024"/>
      <c r="DLW23" s="1024"/>
      <c r="DLX23" s="1024"/>
      <c r="DLY23" s="1024"/>
      <c r="DLZ23" s="1024"/>
      <c r="DMA23" s="1024"/>
      <c r="DMB23" s="1024"/>
      <c r="DMC23" s="1024"/>
      <c r="DMD23" s="1024"/>
      <c r="DME23" s="1024"/>
      <c r="DMF23" s="1024"/>
      <c r="DMG23" s="1024"/>
      <c r="DMH23" s="1024"/>
      <c r="DMI23" s="1024"/>
      <c r="DMJ23" s="1024"/>
      <c r="DMK23" s="1024"/>
      <c r="DML23" s="1024"/>
      <c r="DMM23" s="1024"/>
      <c r="DMN23" s="1024"/>
      <c r="DMO23" s="1024"/>
      <c r="DMP23" s="1024"/>
      <c r="DMQ23" s="1024"/>
      <c r="DMR23" s="1024"/>
      <c r="DMS23" s="1024"/>
      <c r="DMT23" s="1024"/>
      <c r="DMU23" s="1024"/>
      <c r="DMV23" s="1024"/>
      <c r="DMW23" s="1024"/>
      <c r="DMX23" s="1024"/>
      <c r="DMY23" s="1024"/>
      <c r="DMZ23" s="1024"/>
      <c r="DNA23" s="1024"/>
      <c r="DNB23" s="1024"/>
      <c r="DNC23" s="1024"/>
      <c r="DND23" s="1024"/>
      <c r="DNE23" s="1024"/>
      <c r="DNF23" s="1024"/>
      <c r="DNG23" s="1024"/>
      <c r="DNH23" s="1024"/>
      <c r="DNI23" s="1024"/>
      <c r="DNJ23" s="1024"/>
      <c r="DNK23" s="1024"/>
      <c r="DNL23" s="1024"/>
      <c r="DNM23" s="1024"/>
      <c r="DNN23" s="1024"/>
      <c r="DNO23" s="1024"/>
      <c r="DNP23" s="1024"/>
      <c r="DNQ23" s="1024"/>
      <c r="DNR23" s="1024"/>
      <c r="DNS23" s="1024"/>
      <c r="DNT23" s="1024"/>
      <c r="DNU23" s="1024"/>
      <c r="DNV23" s="1024"/>
      <c r="DNW23" s="1024"/>
      <c r="DNX23" s="1024"/>
      <c r="DNY23" s="1024"/>
      <c r="DNZ23" s="1024"/>
      <c r="DOA23" s="1024"/>
      <c r="DOB23" s="1024"/>
      <c r="DOC23" s="1024"/>
      <c r="DOD23" s="1024"/>
      <c r="DOE23" s="1024"/>
      <c r="DOF23" s="1024"/>
      <c r="DOG23" s="1024"/>
      <c r="DOH23" s="1024"/>
      <c r="DOI23" s="1024"/>
      <c r="DOJ23" s="1024"/>
      <c r="DOK23" s="1024"/>
      <c r="DOL23" s="1024"/>
      <c r="DOM23" s="1024"/>
      <c r="DON23" s="1024"/>
      <c r="DOO23" s="1024"/>
      <c r="DOP23" s="1024"/>
      <c r="DOQ23" s="1024"/>
      <c r="DOR23" s="1024"/>
      <c r="DOS23" s="1024"/>
      <c r="DOT23" s="1024"/>
      <c r="DOU23" s="1024"/>
      <c r="DOV23" s="1024"/>
      <c r="DOW23" s="1024"/>
      <c r="DOX23" s="1024"/>
      <c r="DOY23" s="1024"/>
      <c r="DOZ23" s="1024"/>
      <c r="DPA23" s="1024"/>
      <c r="DPB23" s="1024"/>
      <c r="DPC23" s="1024"/>
      <c r="DPD23" s="1024"/>
      <c r="DPE23" s="1024"/>
      <c r="DPF23" s="1024"/>
      <c r="DPG23" s="1024"/>
      <c r="DPH23" s="1024"/>
      <c r="DPI23" s="1024"/>
      <c r="DPJ23" s="1024"/>
      <c r="DPK23" s="1024"/>
      <c r="DPL23" s="1024"/>
      <c r="DPM23" s="1024"/>
      <c r="DPN23" s="1024"/>
      <c r="DPO23" s="1024"/>
      <c r="DPP23" s="1024"/>
      <c r="DPQ23" s="1024"/>
      <c r="DPR23" s="1024"/>
      <c r="DPS23" s="1024"/>
      <c r="DPT23" s="1024"/>
      <c r="DPU23" s="1024"/>
      <c r="DPV23" s="1024"/>
      <c r="DPW23" s="1024"/>
      <c r="DPX23" s="1024"/>
      <c r="DPY23" s="1024"/>
      <c r="DPZ23" s="1024"/>
      <c r="DQA23" s="1024"/>
      <c r="DQB23" s="1024"/>
      <c r="DQC23" s="1024"/>
      <c r="DQD23" s="1024"/>
      <c r="DQE23" s="1024"/>
      <c r="DQF23" s="1024"/>
      <c r="DQG23" s="1024"/>
      <c r="DQH23" s="1024"/>
      <c r="DQI23" s="1024"/>
      <c r="DQJ23" s="1024"/>
      <c r="DQK23" s="1024"/>
      <c r="DQL23" s="1024"/>
      <c r="DQM23" s="1024"/>
      <c r="DQN23" s="1024"/>
      <c r="DQO23" s="1024"/>
      <c r="DQP23" s="1024"/>
      <c r="DQQ23" s="1024"/>
      <c r="DQR23" s="1024"/>
      <c r="DQS23" s="1024"/>
      <c r="DQT23" s="1024"/>
      <c r="DQU23" s="1024"/>
      <c r="DQV23" s="1024"/>
      <c r="DQW23" s="1024"/>
      <c r="DQX23" s="1024"/>
      <c r="DQY23" s="1024"/>
      <c r="DQZ23" s="1024"/>
      <c r="DRA23" s="1024"/>
      <c r="DRB23" s="1024"/>
      <c r="DRC23" s="1024"/>
      <c r="DRD23" s="1024"/>
      <c r="DRE23" s="1024"/>
      <c r="DRF23" s="1024"/>
      <c r="DRG23" s="1024"/>
      <c r="DRH23" s="1024"/>
      <c r="DRI23" s="1024"/>
      <c r="DRJ23" s="1024"/>
      <c r="DRK23" s="1024"/>
      <c r="DRL23" s="1024"/>
      <c r="DRM23" s="1024"/>
      <c r="DRN23" s="1024"/>
      <c r="DRO23" s="1024"/>
      <c r="DRP23" s="1024"/>
      <c r="DRQ23" s="1024"/>
      <c r="DRR23" s="1024"/>
      <c r="DRS23" s="1024"/>
      <c r="DRT23" s="1024"/>
      <c r="DRU23" s="1024"/>
      <c r="DRV23" s="1024"/>
      <c r="DRW23" s="1024"/>
      <c r="DRX23" s="1024"/>
      <c r="DRY23" s="1024"/>
      <c r="DRZ23" s="1024"/>
      <c r="DSA23" s="1024"/>
      <c r="DSB23" s="1024"/>
      <c r="DSC23" s="1024"/>
      <c r="DSD23" s="1024"/>
      <c r="DSE23" s="1024"/>
      <c r="DSF23" s="1024"/>
      <c r="DSG23" s="1024"/>
      <c r="DSH23" s="1024"/>
      <c r="DSI23" s="1024"/>
      <c r="DSJ23" s="1024"/>
      <c r="DSK23" s="1024"/>
      <c r="DSL23" s="1024"/>
      <c r="DSM23" s="1024"/>
      <c r="DSN23" s="1024"/>
      <c r="DSO23" s="1024"/>
      <c r="DSP23" s="1024"/>
      <c r="DSQ23" s="1024"/>
      <c r="DSR23" s="1024"/>
      <c r="DSS23" s="1024"/>
      <c r="DST23" s="1024"/>
      <c r="DSU23" s="1024"/>
      <c r="DSV23" s="1024"/>
      <c r="DSW23" s="1024"/>
      <c r="DSX23" s="1024"/>
      <c r="DSY23" s="1024"/>
      <c r="DSZ23" s="1024"/>
      <c r="DTA23" s="1024"/>
      <c r="DTB23" s="1024"/>
      <c r="DTC23" s="1024"/>
      <c r="DTD23" s="1024"/>
      <c r="DTE23" s="1024"/>
      <c r="DTF23" s="1024"/>
      <c r="DTG23" s="1024"/>
      <c r="DTH23" s="1024"/>
      <c r="DTI23" s="1024"/>
      <c r="DTJ23" s="1024"/>
      <c r="DTK23" s="1024"/>
      <c r="DTL23" s="1024"/>
      <c r="DTM23" s="1024"/>
      <c r="DTN23" s="1024"/>
      <c r="DTO23" s="1024"/>
      <c r="DTP23" s="1024"/>
      <c r="DTQ23" s="1024"/>
      <c r="DTR23" s="1024"/>
      <c r="DTS23" s="1024"/>
      <c r="DTT23" s="1024"/>
      <c r="DTU23" s="1024"/>
      <c r="DTV23" s="1024"/>
      <c r="DTW23" s="1024"/>
      <c r="DTX23" s="1024"/>
      <c r="DTY23" s="1024"/>
      <c r="DTZ23" s="1024"/>
      <c r="DUA23" s="1024"/>
      <c r="DUB23" s="1024"/>
      <c r="DUC23" s="1024"/>
      <c r="DUD23" s="1024"/>
      <c r="DUE23" s="1024"/>
      <c r="DUF23" s="1024"/>
      <c r="DUG23" s="1024"/>
      <c r="DUH23" s="1024"/>
      <c r="DUI23" s="1024"/>
      <c r="DUJ23" s="1024"/>
      <c r="DUK23" s="1024"/>
      <c r="DUL23" s="1024"/>
      <c r="DUM23" s="1024"/>
      <c r="DUN23" s="1024"/>
      <c r="DUO23" s="1024"/>
      <c r="DUP23" s="1024"/>
      <c r="DUQ23" s="1024"/>
      <c r="DUR23" s="1024"/>
      <c r="DUS23" s="1024"/>
      <c r="DUT23" s="1024"/>
      <c r="DUU23" s="1024"/>
      <c r="DUV23" s="1024"/>
      <c r="DUW23" s="1024"/>
      <c r="DUX23" s="1024"/>
      <c r="DUY23" s="1024"/>
      <c r="DUZ23" s="1024"/>
      <c r="DVA23" s="1024"/>
      <c r="DVB23" s="1024"/>
      <c r="DVC23" s="1024"/>
      <c r="DVD23" s="1024"/>
      <c r="DVE23" s="1024"/>
      <c r="DVF23" s="1024"/>
      <c r="DVG23" s="1024"/>
      <c r="DVH23" s="1024"/>
      <c r="DVI23" s="1024"/>
      <c r="DVJ23" s="1024"/>
      <c r="DVK23" s="1024"/>
      <c r="DVL23" s="1024"/>
      <c r="DVM23" s="1024"/>
      <c r="DVN23" s="1024"/>
      <c r="DVO23" s="1024"/>
      <c r="DVP23" s="1024"/>
      <c r="DVQ23" s="1024"/>
      <c r="DVR23" s="1024"/>
      <c r="DVS23" s="1024"/>
      <c r="DVT23" s="1024"/>
      <c r="DVU23" s="1024"/>
      <c r="DVV23" s="1024"/>
      <c r="DVW23" s="1024"/>
      <c r="DVX23" s="1024"/>
      <c r="DVY23" s="1024"/>
      <c r="DVZ23" s="1024"/>
      <c r="DWA23" s="1024"/>
      <c r="DWB23" s="1024"/>
      <c r="DWC23" s="1024"/>
      <c r="DWD23" s="1024"/>
      <c r="DWE23" s="1024"/>
      <c r="DWF23" s="1024"/>
      <c r="DWG23" s="1024"/>
      <c r="DWH23" s="1024"/>
      <c r="DWI23" s="1024"/>
      <c r="DWJ23" s="1024"/>
      <c r="DWK23" s="1024"/>
      <c r="DWL23" s="1024"/>
      <c r="DWM23" s="1024"/>
      <c r="DWN23" s="1024"/>
      <c r="DWO23" s="1024"/>
      <c r="DWP23" s="1024"/>
      <c r="DWQ23" s="1024"/>
      <c r="DWR23" s="1024"/>
      <c r="DWS23" s="1024"/>
      <c r="DWT23" s="1024"/>
      <c r="DWU23" s="1024"/>
      <c r="DWV23" s="1024"/>
      <c r="DWW23" s="1024"/>
      <c r="DWX23" s="1024"/>
      <c r="DWY23" s="1024"/>
      <c r="DWZ23" s="1024"/>
      <c r="DXA23" s="1024"/>
      <c r="DXB23" s="1024"/>
      <c r="DXC23" s="1024"/>
      <c r="DXD23" s="1024"/>
      <c r="DXE23" s="1024"/>
      <c r="DXF23" s="1024"/>
      <c r="DXG23" s="1024"/>
      <c r="DXH23" s="1024"/>
      <c r="DXI23" s="1024"/>
      <c r="DXJ23" s="1024"/>
      <c r="DXK23" s="1024"/>
      <c r="DXL23" s="1024"/>
      <c r="DXM23" s="1024"/>
      <c r="DXN23" s="1024"/>
      <c r="DXO23" s="1024"/>
      <c r="DXP23" s="1024"/>
      <c r="DXQ23" s="1024"/>
      <c r="DXR23" s="1024"/>
      <c r="DXS23" s="1024"/>
      <c r="DXT23" s="1024"/>
      <c r="DXU23" s="1024"/>
      <c r="DXV23" s="1024"/>
      <c r="DXW23" s="1024"/>
      <c r="DXX23" s="1024"/>
      <c r="DXY23" s="1024"/>
      <c r="DXZ23" s="1024"/>
      <c r="DYA23" s="1024"/>
      <c r="DYB23" s="1024"/>
      <c r="DYC23" s="1024"/>
      <c r="DYD23" s="1024"/>
      <c r="DYE23" s="1024"/>
      <c r="DYF23" s="1024"/>
      <c r="DYG23" s="1024"/>
      <c r="DYH23" s="1024"/>
      <c r="DYI23" s="1024"/>
      <c r="DYJ23" s="1024"/>
      <c r="DYK23" s="1024"/>
      <c r="DYL23" s="1024"/>
      <c r="DYM23" s="1024"/>
      <c r="DYN23" s="1024"/>
      <c r="DYO23" s="1024"/>
      <c r="DYP23" s="1024"/>
      <c r="DYQ23" s="1024"/>
      <c r="DYR23" s="1024"/>
      <c r="DYS23" s="1024"/>
      <c r="DYT23" s="1024"/>
      <c r="DYU23" s="1024"/>
      <c r="DYV23" s="1024"/>
      <c r="DYW23" s="1024"/>
      <c r="DYX23" s="1024"/>
      <c r="DYY23" s="1024"/>
      <c r="DYZ23" s="1024"/>
      <c r="DZA23" s="1024"/>
      <c r="DZB23" s="1024"/>
      <c r="DZC23" s="1024"/>
      <c r="DZD23" s="1024"/>
      <c r="DZE23" s="1024"/>
      <c r="DZF23" s="1024"/>
      <c r="DZG23" s="1024"/>
      <c r="DZH23" s="1024"/>
      <c r="DZI23" s="1024"/>
      <c r="DZJ23" s="1024"/>
      <c r="DZK23" s="1024"/>
      <c r="DZL23" s="1024"/>
      <c r="DZM23" s="1024"/>
      <c r="DZN23" s="1024"/>
      <c r="DZO23" s="1024"/>
      <c r="DZP23" s="1024"/>
      <c r="DZQ23" s="1024"/>
      <c r="DZR23" s="1024"/>
      <c r="DZS23" s="1024"/>
      <c r="DZT23" s="1024"/>
      <c r="DZU23" s="1024"/>
      <c r="DZV23" s="1024"/>
      <c r="DZW23" s="1024"/>
      <c r="DZX23" s="1024"/>
      <c r="DZY23" s="1024"/>
      <c r="DZZ23" s="1024"/>
      <c r="EAA23" s="1024"/>
      <c r="EAB23" s="1024"/>
      <c r="EAC23" s="1024"/>
      <c r="EAD23" s="1024"/>
      <c r="EAE23" s="1024"/>
      <c r="EAF23" s="1024"/>
      <c r="EAG23" s="1024"/>
      <c r="EAH23" s="1024"/>
      <c r="EAI23" s="1024"/>
      <c r="EAJ23" s="1024"/>
      <c r="EAK23" s="1024"/>
      <c r="EAL23" s="1024"/>
      <c r="EAM23" s="1024"/>
      <c r="EAN23" s="1024"/>
      <c r="EAO23" s="1024"/>
      <c r="EAP23" s="1024"/>
      <c r="EAQ23" s="1024"/>
      <c r="EAR23" s="1024"/>
      <c r="EAS23" s="1024"/>
      <c r="EAT23" s="1024"/>
      <c r="EAU23" s="1024"/>
      <c r="EAV23" s="1024"/>
      <c r="EAW23" s="1024"/>
      <c r="EAX23" s="1024"/>
      <c r="EAY23" s="1024"/>
      <c r="EAZ23" s="1024"/>
      <c r="EBA23" s="1024"/>
      <c r="EBB23" s="1024"/>
      <c r="EBC23" s="1024"/>
      <c r="EBD23" s="1024"/>
      <c r="EBE23" s="1024"/>
      <c r="EBF23" s="1024"/>
      <c r="EBG23" s="1024"/>
      <c r="EBH23" s="1024"/>
      <c r="EBI23" s="1024"/>
      <c r="EBJ23" s="1024"/>
      <c r="EBK23" s="1024"/>
      <c r="EBL23" s="1024"/>
      <c r="EBM23" s="1024"/>
      <c r="EBN23" s="1024"/>
      <c r="EBO23" s="1024"/>
      <c r="EBP23" s="1024"/>
      <c r="EBQ23" s="1024"/>
      <c r="EBR23" s="1024"/>
      <c r="EBS23" s="1024"/>
      <c r="EBT23" s="1024"/>
      <c r="EBU23" s="1024"/>
      <c r="EBV23" s="1024"/>
      <c r="EBW23" s="1024"/>
      <c r="EBX23" s="1024"/>
      <c r="EBY23" s="1024"/>
      <c r="EBZ23" s="1024"/>
      <c r="ECA23" s="1024"/>
      <c r="ECB23" s="1024"/>
      <c r="ECC23" s="1024"/>
      <c r="ECD23" s="1024"/>
      <c r="ECE23" s="1024"/>
      <c r="ECF23" s="1024"/>
      <c r="ECG23" s="1024"/>
      <c r="ECH23" s="1024"/>
      <c r="ECI23" s="1024"/>
      <c r="ECJ23" s="1024"/>
      <c r="ECK23" s="1024"/>
      <c r="ECL23" s="1024"/>
      <c r="ECM23" s="1024"/>
      <c r="ECN23" s="1024"/>
      <c r="ECO23" s="1024"/>
      <c r="ECP23" s="1024"/>
      <c r="ECQ23" s="1024"/>
      <c r="ECR23" s="1024"/>
      <c r="ECS23" s="1024"/>
      <c r="ECT23" s="1024"/>
      <c r="ECU23" s="1024"/>
      <c r="ECV23" s="1024"/>
      <c r="ECW23" s="1024"/>
      <c r="ECX23" s="1024"/>
      <c r="ECY23" s="1024"/>
      <c r="ECZ23" s="1024"/>
      <c r="EDA23" s="1024"/>
      <c r="EDB23" s="1024"/>
      <c r="EDC23" s="1024"/>
      <c r="EDD23" s="1024"/>
      <c r="EDE23" s="1024"/>
      <c r="EDF23" s="1024"/>
      <c r="EDG23" s="1024"/>
      <c r="EDH23" s="1024"/>
      <c r="EDI23" s="1024"/>
      <c r="EDJ23" s="1024"/>
      <c r="EDK23" s="1024"/>
      <c r="EDL23" s="1024"/>
      <c r="EDM23" s="1024"/>
      <c r="EDN23" s="1024"/>
      <c r="EDO23" s="1024"/>
      <c r="EDP23" s="1024"/>
      <c r="EDQ23" s="1024"/>
      <c r="EDR23" s="1024"/>
      <c r="EDS23" s="1024"/>
      <c r="EDT23" s="1024"/>
      <c r="EDU23" s="1024"/>
      <c r="EDV23" s="1024"/>
      <c r="EDW23" s="1024"/>
      <c r="EDX23" s="1024"/>
      <c r="EDY23" s="1024"/>
      <c r="EDZ23" s="1024"/>
      <c r="EEA23" s="1024"/>
      <c r="EEB23" s="1024"/>
      <c r="EEC23" s="1024"/>
      <c r="EED23" s="1024"/>
      <c r="EEE23" s="1024"/>
      <c r="EEF23" s="1024"/>
      <c r="EEG23" s="1024"/>
      <c r="EEH23" s="1024"/>
      <c r="EEI23" s="1024"/>
      <c r="EEJ23" s="1024"/>
      <c r="EEK23" s="1024"/>
      <c r="EEL23" s="1024"/>
      <c r="EEM23" s="1024"/>
      <c r="EEN23" s="1024"/>
      <c r="EEO23" s="1024"/>
      <c r="EEP23" s="1024"/>
      <c r="EEQ23" s="1024"/>
      <c r="EER23" s="1024"/>
      <c r="EES23" s="1024"/>
      <c r="EET23" s="1024"/>
      <c r="EEU23" s="1024"/>
      <c r="EEV23" s="1024"/>
      <c r="EEW23" s="1024"/>
      <c r="EEX23" s="1024"/>
      <c r="EEY23" s="1024"/>
      <c r="EEZ23" s="1024"/>
      <c r="EFA23" s="1024"/>
      <c r="EFB23" s="1024"/>
      <c r="EFC23" s="1024"/>
      <c r="EFD23" s="1024"/>
      <c r="EFE23" s="1024"/>
      <c r="EFF23" s="1024"/>
      <c r="EFG23" s="1024"/>
      <c r="EFH23" s="1024"/>
      <c r="EFI23" s="1024"/>
      <c r="EFJ23" s="1024"/>
      <c r="EFK23" s="1024"/>
      <c r="EFL23" s="1024"/>
      <c r="EFM23" s="1024"/>
      <c r="EFN23" s="1024"/>
      <c r="EFO23" s="1024"/>
      <c r="EFP23" s="1024"/>
      <c r="EFQ23" s="1024"/>
      <c r="EFR23" s="1024"/>
      <c r="EFS23" s="1024"/>
      <c r="EFT23" s="1024"/>
      <c r="EFU23" s="1024"/>
      <c r="EFV23" s="1024"/>
      <c r="EFW23" s="1024"/>
      <c r="EFX23" s="1024"/>
      <c r="EFY23" s="1024"/>
      <c r="EFZ23" s="1024"/>
      <c r="EGA23" s="1024"/>
      <c r="EGB23" s="1024"/>
      <c r="EGC23" s="1024"/>
      <c r="EGD23" s="1024"/>
      <c r="EGE23" s="1024"/>
      <c r="EGF23" s="1024"/>
      <c r="EGG23" s="1024"/>
      <c r="EGH23" s="1024"/>
      <c r="EGI23" s="1024"/>
      <c r="EGJ23" s="1024"/>
      <c r="EGK23" s="1024"/>
      <c r="EGL23" s="1024"/>
      <c r="EGM23" s="1024"/>
      <c r="EGN23" s="1024"/>
      <c r="EGO23" s="1024"/>
      <c r="EGP23" s="1024"/>
      <c r="EGQ23" s="1024"/>
      <c r="EGR23" s="1024"/>
      <c r="EGS23" s="1024"/>
      <c r="EGT23" s="1024"/>
      <c r="EGU23" s="1024"/>
      <c r="EGV23" s="1024"/>
      <c r="EGW23" s="1024"/>
      <c r="EGX23" s="1024"/>
      <c r="EGY23" s="1024"/>
      <c r="EGZ23" s="1024"/>
      <c r="EHA23" s="1024"/>
      <c r="EHB23" s="1024"/>
      <c r="EHC23" s="1024"/>
      <c r="EHD23" s="1024"/>
      <c r="EHE23" s="1024"/>
      <c r="EHF23" s="1024"/>
      <c r="EHG23" s="1024"/>
      <c r="EHH23" s="1024"/>
      <c r="EHI23" s="1024"/>
      <c r="EHJ23" s="1024"/>
      <c r="EHK23" s="1024"/>
      <c r="EHL23" s="1024"/>
      <c r="EHM23" s="1024"/>
      <c r="EHN23" s="1024"/>
      <c r="EHO23" s="1024"/>
      <c r="EHP23" s="1024"/>
      <c r="EHQ23" s="1024"/>
      <c r="EHR23" s="1024"/>
      <c r="EHS23" s="1024"/>
      <c r="EHT23" s="1024"/>
      <c r="EHU23" s="1024"/>
      <c r="EHV23" s="1024"/>
      <c r="EHW23" s="1024"/>
      <c r="EHX23" s="1024"/>
      <c r="EHY23" s="1024"/>
      <c r="EHZ23" s="1024"/>
      <c r="EIA23" s="1024"/>
      <c r="EIB23" s="1024"/>
      <c r="EIC23" s="1024"/>
      <c r="EID23" s="1024"/>
      <c r="EIE23" s="1024"/>
      <c r="EIF23" s="1024"/>
      <c r="EIG23" s="1024"/>
      <c r="EIH23" s="1024"/>
      <c r="EII23" s="1024"/>
      <c r="EIJ23" s="1024"/>
      <c r="EIK23" s="1024"/>
      <c r="EIL23" s="1024"/>
      <c r="EIM23" s="1024"/>
      <c r="EIN23" s="1024"/>
      <c r="EIO23" s="1024"/>
      <c r="EIP23" s="1024"/>
      <c r="EIQ23" s="1024"/>
      <c r="EIR23" s="1024"/>
      <c r="EIS23" s="1024"/>
      <c r="EIT23" s="1024"/>
      <c r="EIU23" s="1024"/>
      <c r="EIV23" s="1024"/>
      <c r="EIW23" s="1024"/>
      <c r="EIX23" s="1024"/>
      <c r="EIY23" s="1024"/>
      <c r="EIZ23" s="1024"/>
      <c r="EJA23" s="1024"/>
      <c r="EJB23" s="1024"/>
      <c r="EJC23" s="1024"/>
      <c r="EJD23" s="1024"/>
      <c r="EJE23" s="1024"/>
      <c r="EJF23" s="1024"/>
      <c r="EJG23" s="1024"/>
      <c r="EJH23" s="1024"/>
      <c r="EJI23" s="1024"/>
      <c r="EJJ23" s="1024"/>
      <c r="EJK23" s="1024"/>
      <c r="EJL23" s="1024"/>
      <c r="EJM23" s="1024"/>
      <c r="EJN23" s="1024"/>
      <c r="EJO23" s="1024"/>
      <c r="EJP23" s="1024"/>
      <c r="EJQ23" s="1024"/>
      <c r="EJR23" s="1024"/>
      <c r="EJS23" s="1024"/>
      <c r="EJT23" s="1024"/>
      <c r="EJU23" s="1024"/>
      <c r="EJV23" s="1024"/>
      <c r="EJW23" s="1024"/>
      <c r="EJX23" s="1024"/>
      <c r="EJY23" s="1024"/>
      <c r="EJZ23" s="1024"/>
      <c r="EKA23" s="1024"/>
      <c r="EKB23" s="1024"/>
      <c r="EKC23" s="1024"/>
      <c r="EKD23" s="1024"/>
      <c r="EKE23" s="1024"/>
      <c r="EKF23" s="1024"/>
      <c r="EKG23" s="1024"/>
      <c r="EKH23" s="1024"/>
      <c r="EKI23" s="1024"/>
      <c r="EKJ23" s="1024"/>
      <c r="EKK23" s="1024"/>
      <c r="EKL23" s="1024"/>
      <c r="EKM23" s="1024"/>
      <c r="EKN23" s="1024"/>
      <c r="EKO23" s="1024"/>
      <c r="EKP23" s="1024"/>
      <c r="EKQ23" s="1024"/>
      <c r="EKR23" s="1024"/>
      <c r="EKS23" s="1024"/>
      <c r="EKT23" s="1024"/>
      <c r="EKU23" s="1024"/>
      <c r="EKV23" s="1024"/>
      <c r="EKW23" s="1024"/>
      <c r="EKX23" s="1024"/>
      <c r="EKY23" s="1024"/>
      <c r="EKZ23" s="1024"/>
      <c r="ELA23" s="1024"/>
      <c r="ELB23" s="1024"/>
      <c r="ELC23" s="1024"/>
      <c r="ELD23" s="1024"/>
      <c r="ELE23" s="1024"/>
      <c r="ELF23" s="1024"/>
      <c r="ELG23" s="1024"/>
      <c r="ELH23" s="1024"/>
      <c r="ELI23" s="1024"/>
      <c r="ELJ23" s="1024"/>
      <c r="ELK23" s="1024"/>
      <c r="ELL23" s="1024"/>
      <c r="ELM23" s="1024"/>
      <c r="ELN23" s="1024"/>
      <c r="ELO23" s="1024"/>
      <c r="ELP23" s="1024"/>
      <c r="ELQ23" s="1024"/>
      <c r="ELR23" s="1024"/>
      <c r="ELS23" s="1024"/>
      <c r="ELT23" s="1024"/>
      <c r="ELU23" s="1024"/>
      <c r="ELV23" s="1024"/>
      <c r="ELW23" s="1024"/>
      <c r="ELX23" s="1024"/>
      <c r="ELY23" s="1024"/>
      <c r="ELZ23" s="1024"/>
      <c r="EMA23" s="1024"/>
      <c r="EMB23" s="1024"/>
      <c r="EMC23" s="1024"/>
      <c r="EMD23" s="1024"/>
      <c r="EME23" s="1024"/>
      <c r="EMF23" s="1024"/>
      <c r="EMG23" s="1024"/>
      <c r="EMH23" s="1024"/>
      <c r="EMI23" s="1024"/>
      <c r="EMJ23" s="1024"/>
      <c r="EMK23" s="1024"/>
      <c r="EML23" s="1024"/>
      <c r="EMM23" s="1024"/>
      <c r="EMN23" s="1024"/>
      <c r="EMO23" s="1024"/>
      <c r="EMP23" s="1024"/>
      <c r="EMQ23" s="1024"/>
      <c r="EMR23" s="1024"/>
      <c r="EMS23" s="1024"/>
      <c r="EMT23" s="1024"/>
      <c r="EMU23" s="1024"/>
      <c r="EMV23" s="1024"/>
      <c r="EMW23" s="1024"/>
      <c r="EMX23" s="1024"/>
      <c r="EMY23" s="1024"/>
      <c r="EMZ23" s="1024"/>
      <c r="ENA23" s="1024"/>
      <c r="ENB23" s="1024"/>
      <c r="ENC23" s="1024"/>
      <c r="END23" s="1024"/>
      <c r="ENE23" s="1024"/>
      <c r="ENF23" s="1024"/>
      <c r="ENG23" s="1024"/>
      <c r="ENH23" s="1024"/>
      <c r="ENI23" s="1024"/>
      <c r="ENJ23" s="1024"/>
      <c r="ENK23" s="1024"/>
      <c r="ENL23" s="1024"/>
      <c r="ENM23" s="1024"/>
      <c r="ENN23" s="1024"/>
      <c r="ENO23" s="1024"/>
      <c r="ENP23" s="1024"/>
      <c r="ENQ23" s="1024"/>
      <c r="ENR23" s="1024"/>
      <c r="ENS23" s="1024"/>
      <c r="ENT23" s="1024"/>
      <c r="ENU23" s="1024"/>
      <c r="ENV23" s="1024"/>
      <c r="ENW23" s="1024"/>
      <c r="ENX23" s="1024"/>
      <c r="ENY23" s="1024"/>
      <c r="ENZ23" s="1024"/>
      <c r="EOA23" s="1024"/>
      <c r="EOB23" s="1024"/>
      <c r="EOC23" s="1024"/>
      <c r="EOD23" s="1024"/>
      <c r="EOE23" s="1024"/>
      <c r="EOF23" s="1024"/>
      <c r="EOG23" s="1024"/>
      <c r="EOH23" s="1024"/>
      <c r="EOI23" s="1024"/>
      <c r="EOJ23" s="1024"/>
      <c r="EOK23" s="1024"/>
      <c r="EOL23" s="1024"/>
      <c r="EOM23" s="1024"/>
      <c r="EON23" s="1024"/>
      <c r="EOO23" s="1024"/>
      <c r="EOP23" s="1024"/>
      <c r="EOQ23" s="1024"/>
      <c r="EOR23" s="1024"/>
      <c r="EOS23" s="1024"/>
      <c r="EOT23" s="1024"/>
      <c r="EOU23" s="1024"/>
      <c r="EOV23" s="1024"/>
      <c r="EOW23" s="1024"/>
      <c r="EOX23" s="1024"/>
      <c r="EOY23" s="1024"/>
      <c r="EOZ23" s="1024"/>
      <c r="EPA23" s="1024"/>
      <c r="EPB23" s="1024"/>
      <c r="EPC23" s="1024"/>
      <c r="EPD23" s="1024"/>
      <c r="EPE23" s="1024"/>
      <c r="EPF23" s="1024"/>
      <c r="EPG23" s="1024"/>
      <c r="EPH23" s="1024"/>
      <c r="EPI23" s="1024"/>
      <c r="EPJ23" s="1024"/>
      <c r="EPK23" s="1024"/>
      <c r="EPL23" s="1024"/>
      <c r="EPM23" s="1024"/>
      <c r="EPN23" s="1024"/>
      <c r="EPO23" s="1024"/>
      <c r="EPP23" s="1024"/>
      <c r="EPQ23" s="1024"/>
      <c r="EPR23" s="1024"/>
      <c r="EPS23" s="1024"/>
      <c r="EPT23" s="1024"/>
      <c r="EPU23" s="1024"/>
      <c r="EPV23" s="1024"/>
      <c r="EPW23" s="1024"/>
      <c r="EPX23" s="1024"/>
      <c r="EPY23" s="1024"/>
      <c r="EPZ23" s="1024"/>
      <c r="EQA23" s="1024"/>
      <c r="EQB23" s="1024"/>
      <c r="EQC23" s="1024"/>
      <c r="EQD23" s="1024"/>
      <c r="EQE23" s="1024"/>
      <c r="EQF23" s="1024"/>
      <c r="EQG23" s="1024"/>
      <c r="EQH23" s="1024"/>
      <c r="EQI23" s="1024"/>
      <c r="EQJ23" s="1024"/>
      <c r="EQK23" s="1024"/>
      <c r="EQL23" s="1024"/>
      <c r="EQM23" s="1024"/>
      <c r="EQN23" s="1024"/>
      <c r="EQO23" s="1024"/>
      <c r="EQP23" s="1024"/>
      <c r="EQQ23" s="1024"/>
      <c r="EQR23" s="1024"/>
      <c r="EQS23" s="1024"/>
      <c r="EQT23" s="1024"/>
      <c r="EQU23" s="1024"/>
      <c r="EQV23" s="1024"/>
      <c r="EQW23" s="1024"/>
      <c r="EQX23" s="1024"/>
      <c r="EQY23" s="1024"/>
      <c r="EQZ23" s="1024"/>
      <c r="ERA23" s="1024"/>
      <c r="ERB23" s="1024"/>
      <c r="ERC23" s="1024"/>
      <c r="ERD23" s="1024"/>
      <c r="ERE23" s="1024"/>
      <c r="ERF23" s="1024"/>
      <c r="ERG23" s="1024"/>
      <c r="ERH23" s="1024"/>
      <c r="ERI23" s="1024"/>
      <c r="ERJ23" s="1024"/>
      <c r="ERK23" s="1024"/>
      <c r="ERL23" s="1024"/>
      <c r="ERM23" s="1024"/>
      <c r="ERN23" s="1024"/>
      <c r="ERO23" s="1024"/>
      <c r="ERP23" s="1024"/>
      <c r="ERQ23" s="1024"/>
      <c r="ERR23" s="1024"/>
      <c r="ERS23" s="1024"/>
      <c r="ERT23" s="1024"/>
      <c r="ERU23" s="1024"/>
      <c r="ERV23" s="1024"/>
      <c r="ERW23" s="1024"/>
      <c r="ERX23" s="1024"/>
      <c r="ERY23" s="1024"/>
      <c r="ERZ23" s="1024"/>
      <c r="ESA23" s="1024"/>
      <c r="ESB23" s="1024"/>
      <c r="ESC23" s="1024"/>
      <c r="ESD23" s="1024"/>
      <c r="ESE23" s="1024"/>
      <c r="ESF23" s="1024"/>
      <c r="ESG23" s="1024"/>
      <c r="ESH23" s="1024"/>
      <c r="ESI23" s="1024"/>
      <c r="ESJ23" s="1024"/>
      <c r="ESK23" s="1024"/>
      <c r="ESL23" s="1024"/>
      <c r="ESM23" s="1024"/>
      <c r="ESN23" s="1024"/>
      <c r="ESO23" s="1024"/>
      <c r="ESP23" s="1024"/>
      <c r="ESQ23" s="1024"/>
      <c r="ESR23" s="1024"/>
      <c r="ESS23" s="1024"/>
      <c r="EST23" s="1024"/>
      <c r="ESU23" s="1024"/>
      <c r="ESV23" s="1024"/>
      <c r="ESW23" s="1024"/>
      <c r="ESX23" s="1024"/>
      <c r="ESY23" s="1024"/>
      <c r="ESZ23" s="1024"/>
      <c r="ETA23" s="1024"/>
      <c r="ETB23" s="1024"/>
      <c r="ETC23" s="1024"/>
      <c r="ETD23" s="1024"/>
      <c r="ETE23" s="1024"/>
      <c r="ETF23" s="1024"/>
      <c r="ETG23" s="1024"/>
      <c r="ETH23" s="1024"/>
      <c r="ETI23" s="1024"/>
      <c r="ETJ23" s="1024"/>
      <c r="ETK23" s="1024"/>
      <c r="ETL23" s="1024"/>
      <c r="ETM23" s="1024"/>
      <c r="ETN23" s="1024"/>
      <c r="ETO23" s="1024"/>
      <c r="ETP23" s="1024"/>
      <c r="ETQ23" s="1024"/>
      <c r="ETR23" s="1024"/>
      <c r="ETS23" s="1024"/>
      <c r="ETT23" s="1024"/>
      <c r="ETU23" s="1024"/>
      <c r="ETV23" s="1024"/>
      <c r="ETW23" s="1024"/>
      <c r="ETX23" s="1024"/>
      <c r="ETY23" s="1024"/>
      <c r="ETZ23" s="1024"/>
      <c r="EUA23" s="1024"/>
      <c r="EUB23" s="1024"/>
      <c r="EUC23" s="1024"/>
      <c r="EUD23" s="1024"/>
      <c r="EUE23" s="1024"/>
      <c r="EUF23" s="1024"/>
      <c r="EUG23" s="1024"/>
      <c r="EUH23" s="1024"/>
      <c r="EUI23" s="1024"/>
      <c r="EUJ23" s="1024"/>
      <c r="EUK23" s="1024"/>
      <c r="EUL23" s="1024"/>
      <c r="EUM23" s="1024"/>
      <c r="EUN23" s="1024"/>
      <c r="EUO23" s="1024"/>
      <c r="EUP23" s="1024"/>
      <c r="EUQ23" s="1024"/>
      <c r="EUR23" s="1024"/>
      <c r="EUS23" s="1024"/>
      <c r="EUT23" s="1024"/>
      <c r="EUU23" s="1024"/>
      <c r="EUV23" s="1024"/>
      <c r="EUW23" s="1024"/>
      <c r="EUX23" s="1024"/>
      <c r="EUY23" s="1024"/>
      <c r="EUZ23" s="1024"/>
      <c r="EVA23" s="1024"/>
      <c r="EVB23" s="1024"/>
      <c r="EVC23" s="1024"/>
      <c r="EVD23" s="1024"/>
      <c r="EVE23" s="1024"/>
      <c r="EVF23" s="1024"/>
      <c r="EVG23" s="1024"/>
      <c r="EVH23" s="1024"/>
      <c r="EVI23" s="1024"/>
      <c r="EVJ23" s="1024"/>
      <c r="EVK23" s="1024"/>
      <c r="EVL23" s="1024"/>
      <c r="EVM23" s="1024"/>
      <c r="EVN23" s="1024"/>
      <c r="EVO23" s="1024"/>
      <c r="EVP23" s="1024"/>
      <c r="EVQ23" s="1024"/>
      <c r="EVR23" s="1024"/>
      <c r="EVS23" s="1024"/>
      <c r="EVT23" s="1024"/>
      <c r="EVU23" s="1024"/>
      <c r="EVV23" s="1024"/>
      <c r="EVW23" s="1024"/>
      <c r="EVX23" s="1024"/>
      <c r="EVY23" s="1024"/>
      <c r="EVZ23" s="1024"/>
      <c r="EWA23" s="1024"/>
      <c r="EWB23" s="1024"/>
      <c r="EWC23" s="1024"/>
      <c r="EWD23" s="1024"/>
      <c r="EWE23" s="1024"/>
      <c r="EWF23" s="1024"/>
      <c r="EWG23" s="1024"/>
      <c r="EWH23" s="1024"/>
      <c r="EWI23" s="1024"/>
      <c r="EWJ23" s="1024"/>
      <c r="EWK23" s="1024"/>
      <c r="EWL23" s="1024"/>
      <c r="EWM23" s="1024"/>
      <c r="EWN23" s="1024"/>
      <c r="EWO23" s="1024"/>
      <c r="EWP23" s="1024"/>
      <c r="EWQ23" s="1024"/>
      <c r="EWR23" s="1024"/>
      <c r="EWS23" s="1024"/>
      <c r="EWT23" s="1024"/>
      <c r="EWU23" s="1024"/>
      <c r="EWV23" s="1024"/>
      <c r="EWW23" s="1024"/>
      <c r="EWX23" s="1024"/>
      <c r="EWY23" s="1024"/>
      <c r="EWZ23" s="1024"/>
      <c r="EXA23" s="1024"/>
      <c r="EXB23" s="1024"/>
      <c r="EXC23" s="1024"/>
      <c r="EXD23" s="1024"/>
      <c r="EXE23" s="1024"/>
      <c r="EXF23" s="1024"/>
      <c r="EXG23" s="1024"/>
      <c r="EXH23" s="1024"/>
      <c r="EXI23" s="1024"/>
      <c r="EXJ23" s="1024"/>
      <c r="EXK23" s="1024"/>
      <c r="EXL23" s="1024"/>
      <c r="EXM23" s="1024"/>
      <c r="EXN23" s="1024"/>
      <c r="EXO23" s="1024"/>
      <c r="EXP23" s="1024"/>
      <c r="EXQ23" s="1024"/>
      <c r="EXR23" s="1024"/>
      <c r="EXS23" s="1024"/>
      <c r="EXT23" s="1024"/>
      <c r="EXU23" s="1024"/>
      <c r="EXV23" s="1024"/>
      <c r="EXW23" s="1024"/>
      <c r="EXX23" s="1024"/>
      <c r="EXY23" s="1024"/>
      <c r="EXZ23" s="1024"/>
      <c r="EYA23" s="1024"/>
      <c r="EYB23" s="1024"/>
      <c r="EYC23" s="1024"/>
      <c r="EYD23" s="1024"/>
      <c r="EYE23" s="1024"/>
      <c r="EYF23" s="1024"/>
      <c r="EYG23" s="1024"/>
      <c r="EYH23" s="1024"/>
      <c r="EYI23" s="1024"/>
      <c r="EYJ23" s="1024"/>
      <c r="EYK23" s="1024"/>
      <c r="EYL23" s="1024"/>
      <c r="EYM23" s="1024"/>
      <c r="EYN23" s="1024"/>
      <c r="EYO23" s="1024"/>
      <c r="EYP23" s="1024"/>
      <c r="EYQ23" s="1024"/>
      <c r="EYR23" s="1024"/>
      <c r="EYS23" s="1024"/>
      <c r="EYT23" s="1024"/>
      <c r="EYU23" s="1024"/>
      <c r="EYV23" s="1024"/>
      <c r="EYW23" s="1024"/>
      <c r="EYX23" s="1024"/>
      <c r="EYY23" s="1024"/>
      <c r="EYZ23" s="1024"/>
      <c r="EZA23" s="1024"/>
      <c r="EZB23" s="1024"/>
      <c r="EZC23" s="1024"/>
      <c r="EZD23" s="1024"/>
      <c r="EZE23" s="1024"/>
      <c r="EZF23" s="1024"/>
      <c r="EZG23" s="1024"/>
      <c r="EZH23" s="1024"/>
      <c r="EZI23" s="1024"/>
      <c r="EZJ23" s="1024"/>
      <c r="EZK23" s="1024"/>
      <c r="EZL23" s="1024"/>
      <c r="EZM23" s="1024"/>
      <c r="EZN23" s="1024"/>
      <c r="EZO23" s="1024"/>
      <c r="EZP23" s="1024"/>
      <c r="EZQ23" s="1024"/>
      <c r="EZR23" s="1024"/>
      <c r="EZS23" s="1024"/>
      <c r="EZT23" s="1024"/>
      <c r="EZU23" s="1024"/>
      <c r="EZV23" s="1024"/>
      <c r="EZW23" s="1024"/>
      <c r="EZX23" s="1024"/>
      <c r="EZY23" s="1024"/>
      <c r="EZZ23" s="1024"/>
      <c r="FAA23" s="1024"/>
      <c r="FAB23" s="1024"/>
      <c r="FAC23" s="1024"/>
      <c r="FAD23" s="1024"/>
      <c r="FAE23" s="1024"/>
      <c r="FAF23" s="1024"/>
      <c r="FAG23" s="1024"/>
      <c r="FAH23" s="1024"/>
      <c r="FAI23" s="1024"/>
      <c r="FAJ23" s="1024"/>
      <c r="FAK23" s="1024"/>
      <c r="FAL23" s="1024"/>
      <c r="FAM23" s="1024"/>
      <c r="FAN23" s="1024"/>
      <c r="FAO23" s="1024"/>
      <c r="FAP23" s="1024"/>
      <c r="FAQ23" s="1024"/>
      <c r="FAR23" s="1024"/>
      <c r="FAS23" s="1024"/>
      <c r="FAT23" s="1024"/>
      <c r="FAU23" s="1024"/>
      <c r="FAV23" s="1024"/>
      <c r="FAW23" s="1024"/>
      <c r="FAX23" s="1024"/>
      <c r="FAY23" s="1024"/>
      <c r="FAZ23" s="1024"/>
      <c r="FBA23" s="1024"/>
      <c r="FBB23" s="1024"/>
      <c r="FBC23" s="1024"/>
      <c r="FBD23" s="1024"/>
      <c r="FBE23" s="1024"/>
      <c r="FBF23" s="1024"/>
      <c r="FBG23" s="1024"/>
      <c r="FBH23" s="1024"/>
      <c r="FBI23" s="1024"/>
      <c r="FBJ23" s="1024"/>
      <c r="FBK23" s="1024"/>
      <c r="FBL23" s="1024"/>
      <c r="FBM23" s="1024"/>
      <c r="FBN23" s="1024"/>
      <c r="FBO23" s="1024"/>
      <c r="FBP23" s="1024"/>
      <c r="FBQ23" s="1024"/>
      <c r="FBR23" s="1024"/>
      <c r="FBS23" s="1024"/>
      <c r="FBT23" s="1024"/>
      <c r="FBU23" s="1024"/>
      <c r="FBV23" s="1024"/>
      <c r="FBW23" s="1024"/>
      <c r="FBX23" s="1024"/>
      <c r="FBY23" s="1024"/>
      <c r="FBZ23" s="1024"/>
      <c r="FCA23" s="1024"/>
      <c r="FCB23" s="1024"/>
      <c r="FCC23" s="1024"/>
      <c r="FCD23" s="1024"/>
      <c r="FCE23" s="1024"/>
      <c r="FCF23" s="1024"/>
      <c r="FCG23" s="1024"/>
      <c r="FCH23" s="1024"/>
      <c r="FCI23" s="1024"/>
      <c r="FCJ23" s="1024"/>
      <c r="FCK23" s="1024"/>
      <c r="FCL23" s="1024"/>
      <c r="FCM23" s="1024"/>
      <c r="FCN23" s="1024"/>
      <c r="FCO23" s="1024"/>
      <c r="FCP23" s="1024"/>
      <c r="FCQ23" s="1024"/>
      <c r="FCR23" s="1024"/>
      <c r="FCS23" s="1024"/>
      <c r="FCT23" s="1024"/>
      <c r="FCU23" s="1024"/>
      <c r="FCV23" s="1024"/>
      <c r="FCW23" s="1024"/>
      <c r="FCX23" s="1024"/>
      <c r="FCY23" s="1024"/>
      <c r="FCZ23" s="1024"/>
      <c r="FDA23" s="1024"/>
      <c r="FDB23" s="1024"/>
      <c r="FDC23" s="1024"/>
      <c r="FDD23" s="1024"/>
      <c r="FDE23" s="1024"/>
      <c r="FDF23" s="1024"/>
      <c r="FDG23" s="1024"/>
      <c r="FDH23" s="1024"/>
      <c r="FDI23" s="1024"/>
      <c r="FDJ23" s="1024"/>
      <c r="FDK23" s="1024"/>
      <c r="FDL23" s="1024"/>
      <c r="FDM23" s="1024"/>
      <c r="FDN23" s="1024"/>
      <c r="FDO23" s="1024"/>
      <c r="FDP23" s="1024"/>
      <c r="FDQ23" s="1024"/>
      <c r="FDR23" s="1024"/>
      <c r="FDS23" s="1024"/>
      <c r="FDT23" s="1024"/>
      <c r="FDU23" s="1024"/>
      <c r="FDV23" s="1024"/>
      <c r="FDW23" s="1024"/>
      <c r="FDX23" s="1024"/>
      <c r="FDY23" s="1024"/>
      <c r="FDZ23" s="1024"/>
      <c r="FEA23" s="1024"/>
      <c r="FEB23" s="1024"/>
      <c r="FEC23" s="1024"/>
      <c r="FED23" s="1024"/>
      <c r="FEE23" s="1024"/>
      <c r="FEF23" s="1024"/>
      <c r="FEG23" s="1024"/>
      <c r="FEH23" s="1024"/>
      <c r="FEI23" s="1024"/>
      <c r="FEJ23" s="1024"/>
      <c r="FEK23" s="1024"/>
      <c r="FEL23" s="1024"/>
      <c r="FEM23" s="1024"/>
      <c r="FEN23" s="1024"/>
      <c r="FEO23" s="1024"/>
      <c r="FEP23" s="1024"/>
      <c r="FEQ23" s="1024"/>
      <c r="FER23" s="1024"/>
      <c r="FES23" s="1024"/>
      <c r="FET23" s="1024"/>
      <c r="FEU23" s="1024"/>
      <c r="FEV23" s="1024"/>
      <c r="FEW23" s="1024"/>
      <c r="FEX23" s="1024"/>
      <c r="FEY23" s="1024"/>
      <c r="FEZ23" s="1024"/>
      <c r="FFA23" s="1024"/>
      <c r="FFB23" s="1024"/>
      <c r="FFC23" s="1024"/>
      <c r="FFD23" s="1024"/>
      <c r="FFE23" s="1024"/>
      <c r="FFF23" s="1024"/>
      <c r="FFG23" s="1024"/>
      <c r="FFH23" s="1024"/>
      <c r="FFI23" s="1024"/>
      <c r="FFJ23" s="1024"/>
      <c r="FFK23" s="1024"/>
      <c r="FFL23" s="1024"/>
      <c r="FFM23" s="1024"/>
      <c r="FFN23" s="1024"/>
      <c r="FFO23" s="1024"/>
      <c r="FFP23" s="1024"/>
      <c r="FFQ23" s="1024"/>
      <c r="FFR23" s="1024"/>
      <c r="FFS23" s="1024"/>
      <c r="FFT23" s="1024"/>
      <c r="FFU23" s="1024"/>
      <c r="FFV23" s="1024"/>
      <c r="FFW23" s="1024"/>
      <c r="FFX23" s="1024"/>
      <c r="FFY23" s="1024"/>
      <c r="FFZ23" s="1024"/>
      <c r="FGA23" s="1024"/>
      <c r="FGB23" s="1024"/>
      <c r="FGC23" s="1024"/>
      <c r="FGD23" s="1024"/>
      <c r="FGE23" s="1024"/>
      <c r="FGF23" s="1024"/>
      <c r="FGG23" s="1024"/>
      <c r="FGH23" s="1024"/>
      <c r="FGI23" s="1024"/>
      <c r="FGJ23" s="1024"/>
      <c r="FGK23" s="1024"/>
      <c r="FGL23" s="1024"/>
      <c r="FGM23" s="1024"/>
      <c r="FGN23" s="1024"/>
      <c r="FGO23" s="1024"/>
      <c r="FGP23" s="1024"/>
      <c r="FGQ23" s="1024"/>
      <c r="FGR23" s="1024"/>
      <c r="FGS23" s="1024"/>
      <c r="FGT23" s="1024"/>
      <c r="FGU23" s="1024"/>
      <c r="FGV23" s="1024"/>
      <c r="FGW23" s="1024"/>
      <c r="FGX23" s="1024"/>
      <c r="FGY23" s="1024"/>
      <c r="FGZ23" s="1024"/>
      <c r="FHA23" s="1024"/>
      <c r="FHB23" s="1024"/>
      <c r="FHC23" s="1024"/>
      <c r="FHD23" s="1024"/>
      <c r="FHE23" s="1024"/>
      <c r="FHF23" s="1024"/>
      <c r="FHG23" s="1024"/>
      <c r="FHH23" s="1024"/>
      <c r="FHI23" s="1024"/>
      <c r="FHJ23" s="1024"/>
      <c r="FHK23" s="1024"/>
      <c r="FHL23" s="1024"/>
      <c r="FHM23" s="1024"/>
      <c r="FHN23" s="1024"/>
      <c r="FHO23" s="1024"/>
      <c r="FHP23" s="1024"/>
      <c r="FHQ23" s="1024"/>
      <c r="FHR23" s="1024"/>
      <c r="FHS23" s="1024"/>
      <c r="FHT23" s="1024"/>
      <c r="FHU23" s="1024"/>
      <c r="FHV23" s="1024"/>
      <c r="FHW23" s="1024"/>
      <c r="FHX23" s="1024"/>
      <c r="FHY23" s="1024"/>
      <c r="FHZ23" s="1024"/>
      <c r="FIA23" s="1024"/>
      <c r="FIB23" s="1024"/>
      <c r="FIC23" s="1024"/>
      <c r="FID23" s="1024"/>
      <c r="FIE23" s="1024"/>
      <c r="FIF23" s="1024"/>
      <c r="FIG23" s="1024"/>
      <c r="FIH23" s="1024"/>
      <c r="FII23" s="1024"/>
      <c r="FIJ23" s="1024"/>
      <c r="FIK23" s="1024"/>
      <c r="FIL23" s="1024"/>
      <c r="FIM23" s="1024"/>
      <c r="FIN23" s="1024"/>
      <c r="FIO23" s="1024"/>
      <c r="FIP23" s="1024"/>
      <c r="FIQ23" s="1024"/>
      <c r="FIR23" s="1024"/>
      <c r="FIS23" s="1024"/>
      <c r="FIT23" s="1024"/>
      <c r="FIU23" s="1024"/>
      <c r="FIV23" s="1024"/>
      <c r="FIW23" s="1024"/>
      <c r="FIX23" s="1024"/>
      <c r="FIY23" s="1024"/>
      <c r="FIZ23" s="1024"/>
      <c r="FJA23" s="1024"/>
      <c r="FJB23" s="1024"/>
      <c r="FJC23" s="1024"/>
      <c r="FJD23" s="1024"/>
      <c r="FJE23" s="1024"/>
      <c r="FJF23" s="1024"/>
      <c r="FJG23" s="1024"/>
      <c r="FJH23" s="1024"/>
      <c r="FJI23" s="1024"/>
      <c r="FJJ23" s="1024"/>
      <c r="FJK23" s="1024"/>
      <c r="FJL23" s="1024"/>
      <c r="FJM23" s="1024"/>
      <c r="FJN23" s="1024"/>
      <c r="FJO23" s="1024"/>
      <c r="FJP23" s="1024"/>
      <c r="FJQ23" s="1024"/>
      <c r="FJR23" s="1024"/>
      <c r="FJS23" s="1024"/>
      <c r="FJT23" s="1024"/>
      <c r="FJU23" s="1024"/>
      <c r="FJV23" s="1024"/>
      <c r="FJW23" s="1024"/>
      <c r="FJX23" s="1024"/>
      <c r="FJY23" s="1024"/>
      <c r="FJZ23" s="1024"/>
      <c r="FKA23" s="1024"/>
      <c r="FKB23" s="1024"/>
      <c r="FKC23" s="1024"/>
      <c r="FKD23" s="1024"/>
      <c r="FKE23" s="1024"/>
      <c r="FKF23" s="1024"/>
      <c r="FKG23" s="1024"/>
      <c r="FKH23" s="1024"/>
      <c r="FKI23" s="1024"/>
      <c r="FKJ23" s="1024"/>
      <c r="FKK23" s="1024"/>
      <c r="FKL23" s="1024"/>
      <c r="FKM23" s="1024"/>
      <c r="FKN23" s="1024"/>
      <c r="FKO23" s="1024"/>
      <c r="FKP23" s="1024"/>
      <c r="FKQ23" s="1024"/>
      <c r="FKR23" s="1024"/>
      <c r="FKS23" s="1024"/>
      <c r="FKT23" s="1024"/>
      <c r="FKU23" s="1024"/>
      <c r="FKV23" s="1024"/>
      <c r="FKW23" s="1024"/>
      <c r="FKX23" s="1024"/>
      <c r="FKY23" s="1024"/>
      <c r="FKZ23" s="1024"/>
      <c r="FLA23" s="1024"/>
      <c r="FLB23" s="1024"/>
      <c r="FLC23" s="1024"/>
      <c r="FLD23" s="1024"/>
      <c r="FLE23" s="1024"/>
      <c r="FLF23" s="1024"/>
      <c r="FLG23" s="1024"/>
      <c r="FLH23" s="1024"/>
      <c r="FLI23" s="1024"/>
      <c r="FLJ23" s="1024"/>
      <c r="FLK23" s="1024"/>
      <c r="FLL23" s="1024"/>
      <c r="FLM23" s="1024"/>
      <c r="FLN23" s="1024"/>
      <c r="FLO23" s="1024"/>
      <c r="FLP23" s="1024"/>
      <c r="FLQ23" s="1024"/>
      <c r="FLR23" s="1024"/>
      <c r="FLS23" s="1024"/>
      <c r="FLT23" s="1024"/>
      <c r="FLU23" s="1024"/>
      <c r="FLV23" s="1024"/>
      <c r="FLW23" s="1024"/>
      <c r="FLX23" s="1024"/>
      <c r="FLY23" s="1024"/>
      <c r="FLZ23" s="1024"/>
      <c r="FMA23" s="1024"/>
      <c r="FMB23" s="1024"/>
      <c r="FMC23" s="1024"/>
      <c r="FMD23" s="1024"/>
      <c r="FME23" s="1024"/>
      <c r="FMF23" s="1024"/>
      <c r="FMG23" s="1024"/>
      <c r="FMH23" s="1024"/>
      <c r="FMI23" s="1024"/>
      <c r="FMJ23" s="1024"/>
      <c r="FMK23" s="1024"/>
      <c r="FML23" s="1024"/>
      <c r="FMM23" s="1024"/>
      <c r="FMN23" s="1024"/>
      <c r="FMO23" s="1024"/>
      <c r="FMP23" s="1024"/>
      <c r="FMQ23" s="1024"/>
      <c r="FMR23" s="1024"/>
      <c r="FMS23" s="1024"/>
      <c r="FMT23" s="1024"/>
      <c r="FMU23" s="1024"/>
      <c r="FMV23" s="1024"/>
      <c r="FMW23" s="1024"/>
      <c r="FMX23" s="1024"/>
      <c r="FMY23" s="1024"/>
      <c r="FMZ23" s="1024"/>
      <c r="FNA23" s="1024"/>
      <c r="FNB23" s="1024"/>
      <c r="FNC23" s="1024"/>
      <c r="FND23" s="1024"/>
      <c r="FNE23" s="1024"/>
      <c r="FNF23" s="1024"/>
      <c r="FNG23" s="1024"/>
      <c r="FNH23" s="1024"/>
      <c r="FNI23" s="1024"/>
      <c r="FNJ23" s="1024"/>
      <c r="FNK23" s="1024"/>
      <c r="FNL23" s="1024"/>
      <c r="FNM23" s="1024"/>
      <c r="FNN23" s="1024"/>
      <c r="FNO23" s="1024"/>
      <c r="FNP23" s="1024"/>
      <c r="FNQ23" s="1024"/>
      <c r="FNR23" s="1024"/>
      <c r="FNS23" s="1024"/>
      <c r="FNT23" s="1024"/>
      <c r="FNU23" s="1024"/>
      <c r="FNV23" s="1024"/>
      <c r="FNW23" s="1024"/>
      <c r="FNX23" s="1024"/>
      <c r="FNY23" s="1024"/>
      <c r="FNZ23" s="1024"/>
      <c r="FOA23" s="1024"/>
      <c r="FOB23" s="1024"/>
      <c r="FOC23" s="1024"/>
      <c r="FOD23" s="1024"/>
      <c r="FOE23" s="1024"/>
      <c r="FOF23" s="1024"/>
      <c r="FOG23" s="1024"/>
      <c r="FOH23" s="1024"/>
      <c r="FOI23" s="1024"/>
      <c r="FOJ23" s="1024"/>
      <c r="FOK23" s="1024"/>
      <c r="FOL23" s="1024"/>
      <c r="FOM23" s="1024"/>
      <c r="FON23" s="1024"/>
      <c r="FOO23" s="1024"/>
      <c r="FOP23" s="1024"/>
      <c r="FOQ23" s="1024"/>
      <c r="FOR23" s="1024"/>
      <c r="FOS23" s="1024"/>
      <c r="FOT23" s="1024"/>
      <c r="FOU23" s="1024"/>
      <c r="FOV23" s="1024"/>
      <c r="FOW23" s="1024"/>
      <c r="FOX23" s="1024"/>
      <c r="FOY23" s="1024"/>
      <c r="FOZ23" s="1024"/>
      <c r="FPA23" s="1024"/>
      <c r="FPB23" s="1024"/>
      <c r="FPC23" s="1024"/>
      <c r="FPD23" s="1024"/>
      <c r="FPE23" s="1024"/>
      <c r="FPF23" s="1024"/>
      <c r="FPG23" s="1024"/>
      <c r="FPH23" s="1024"/>
      <c r="FPI23" s="1024"/>
      <c r="FPJ23" s="1024"/>
      <c r="FPK23" s="1024"/>
      <c r="FPL23" s="1024"/>
      <c r="FPM23" s="1024"/>
      <c r="FPN23" s="1024"/>
      <c r="FPO23" s="1024"/>
      <c r="FPP23" s="1024"/>
      <c r="FPQ23" s="1024"/>
      <c r="FPR23" s="1024"/>
      <c r="FPS23" s="1024"/>
      <c r="FPT23" s="1024"/>
      <c r="FPU23" s="1024"/>
      <c r="FPV23" s="1024"/>
      <c r="FPW23" s="1024"/>
      <c r="FPX23" s="1024"/>
      <c r="FPY23" s="1024"/>
      <c r="FPZ23" s="1024"/>
      <c r="FQA23" s="1024"/>
      <c r="FQB23" s="1024"/>
      <c r="FQC23" s="1024"/>
      <c r="FQD23" s="1024"/>
      <c r="FQE23" s="1024"/>
      <c r="FQF23" s="1024"/>
      <c r="FQG23" s="1024"/>
      <c r="FQH23" s="1024"/>
      <c r="FQI23" s="1024"/>
      <c r="FQJ23" s="1024"/>
      <c r="FQK23" s="1024"/>
      <c r="FQL23" s="1024"/>
      <c r="FQM23" s="1024"/>
      <c r="FQN23" s="1024"/>
      <c r="FQO23" s="1024"/>
      <c r="FQP23" s="1024"/>
      <c r="FQQ23" s="1024"/>
      <c r="FQR23" s="1024"/>
      <c r="FQS23" s="1024"/>
      <c r="FQT23" s="1024"/>
      <c r="FQU23" s="1024"/>
      <c r="FQV23" s="1024"/>
      <c r="FQW23" s="1024"/>
      <c r="FQX23" s="1024"/>
      <c r="FQY23" s="1024"/>
      <c r="FQZ23" s="1024"/>
      <c r="FRA23" s="1024"/>
      <c r="FRB23" s="1024"/>
      <c r="FRC23" s="1024"/>
      <c r="FRD23" s="1024"/>
      <c r="FRE23" s="1024"/>
      <c r="FRF23" s="1024"/>
      <c r="FRG23" s="1024"/>
      <c r="FRH23" s="1024"/>
      <c r="FRI23" s="1024"/>
      <c r="FRJ23" s="1024"/>
      <c r="FRK23" s="1024"/>
      <c r="FRL23" s="1024"/>
      <c r="FRM23" s="1024"/>
      <c r="FRN23" s="1024"/>
      <c r="FRO23" s="1024"/>
      <c r="FRP23" s="1024"/>
      <c r="FRQ23" s="1024"/>
      <c r="FRR23" s="1024"/>
      <c r="FRS23" s="1024"/>
      <c r="FRT23" s="1024"/>
      <c r="FRU23" s="1024"/>
      <c r="FRV23" s="1024"/>
      <c r="FRW23" s="1024"/>
      <c r="FRX23" s="1024"/>
      <c r="FRY23" s="1024"/>
      <c r="FRZ23" s="1024"/>
      <c r="FSA23" s="1024"/>
      <c r="FSB23" s="1024"/>
      <c r="FSC23" s="1024"/>
      <c r="FSD23" s="1024"/>
      <c r="FSE23" s="1024"/>
      <c r="FSF23" s="1024"/>
      <c r="FSG23" s="1024"/>
      <c r="FSH23" s="1024"/>
      <c r="FSI23" s="1024"/>
      <c r="FSJ23" s="1024"/>
      <c r="FSK23" s="1024"/>
      <c r="FSL23" s="1024"/>
      <c r="FSM23" s="1024"/>
      <c r="FSN23" s="1024"/>
      <c r="FSO23" s="1024"/>
      <c r="FSP23" s="1024"/>
      <c r="FSQ23" s="1024"/>
      <c r="FSR23" s="1024"/>
      <c r="FSS23" s="1024"/>
      <c r="FST23" s="1024"/>
      <c r="FSU23" s="1024"/>
      <c r="FSV23" s="1024"/>
      <c r="FSW23" s="1024"/>
      <c r="FSX23" s="1024"/>
      <c r="FSY23" s="1024"/>
      <c r="FSZ23" s="1024"/>
      <c r="FTA23" s="1024"/>
      <c r="FTB23" s="1024"/>
      <c r="FTC23" s="1024"/>
      <c r="FTD23" s="1024"/>
      <c r="FTE23" s="1024"/>
      <c r="FTF23" s="1024"/>
      <c r="FTG23" s="1024"/>
      <c r="FTH23" s="1024"/>
      <c r="FTI23" s="1024"/>
      <c r="FTJ23" s="1024"/>
      <c r="FTK23" s="1024"/>
      <c r="FTL23" s="1024"/>
      <c r="FTM23" s="1024"/>
      <c r="FTN23" s="1024"/>
      <c r="FTO23" s="1024"/>
      <c r="FTP23" s="1024"/>
      <c r="FTQ23" s="1024"/>
      <c r="FTR23" s="1024"/>
      <c r="FTS23" s="1024"/>
      <c r="FTT23" s="1024"/>
      <c r="FTU23" s="1024"/>
      <c r="FTV23" s="1024"/>
      <c r="FTW23" s="1024"/>
      <c r="FTX23" s="1024"/>
      <c r="FTY23" s="1024"/>
      <c r="FTZ23" s="1024"/>
      <c r="FUA23" s="1024"/>
      <c r="FUB23" s="1024"/>
      <c r="FUC23" s="1024"/>
      <c r="FUD23" s="1024"/>
      <c r="FUE23" s="1024"/>
      <c r="FUF23" s="1024"/>
      <c r="FUG23" s="1024"/>
      <c r="FUH23" s="1024"/>
      <c r="FUI23" s="1024"/>
      <c r="FUJ23" s="1024"/>
      <c r="FUK23" s="1024"/>
      <c r="FUL23" s="1024"/>
      <c r="FUM23" s="1024"/>
      <c r="FUN23" s="1024"/>
      <c r="FUO23" s="1024"/>
      <c r="FUP23" s="1024"/>
      <c r="FUQ23" s="1024"/>
      <c r="FUR23" s="1024"/>
      <c r="FUS23" s="1024"/>
      <c r="FUT23" s="1024"/>
      <c r="FUU23" s="1024"/>
      <c r="FUV23" s="1024"/>
      <c r="FUW23" s="1024"/>
      <c r="FUX23" s="1024"/>
      <c r="FUY23" s="1024"/>
      <c r="FUZ23" s="1024"/>
      <c r="FVA23" s="1024"/>
      <c r="FVB23" s="1024"/>
      <c r="FVC23" s="1024"/>
      <c r="FVD23" s="1024"/>
      <c r="FVE23" s="1024"/>
      <c r="FVF23" s="1024"/>
      <c r="FVG23" s="1024"/>
      <c r="FVH23" s="1024"/>
      <c r="FVI23" s="1024"/>
      <c r="FVJ23" s="1024"/>
      <c r="FVK23" s="1024"/>
      <c r="FVL23" s="1024"/>
      <c r="FVM23" s="1024"/>
      <c r="FVN23" s="1024"/>
      <c r="FVO23" s="1024"/>
      <c r="FVP23" s="1024"/>
      <c r="FVQ23" s="1024"/>
      <c r="FVR23" s="1024"/>
      <c r="FVS23" s="1024"/>
      <c r="FVT23" s="1024"/>
      <c r="FVU23" s="1024"/>
      <c r="FVV23" s="1024"/>
      <c r="FVW23" s="1024"/>
      <c r="FVX23" s="1024"/>
      <c r="FVY23" s="1024"/>
      <c r="FVZ23" s="1024"/>
      <c r="FWA23" s="1024"/>
      <c r="FWB23" s="1024"/>
      <c r="FWC23" s="1024"/>
      <c r="FWD23" s="1024"/>
      <c r="FWE23" s="1024"/>
      <c r="FWF23" s="1024"/>
      <c r="FWG23" s="1024"/>
      <c r="FWH23" s="1024"/>
      <c r="FWI23" s="1024"/>
      <c r="FWJ23" s="1024"/>
      <c r="FWK23" s="1024"/>
      <c r="FWL23" s="1024"/>
      <c r="FWM23" s="1024"/>
      <c r="FWN23" s="1024"/>
      <c r="FWO23" s="1024"/>
      <c r="FWP23" s="1024"/>
      <c r="FWQ23" s="1024"/>
      <c r="FWR23" s="1024"/>
      <c r="FWS23" s="1024"/>
      <c r="FWT23" s="1024"/>
      <c r="FWU23" s="1024"/>
      <c r="FWV23" s="1024"/>
      <c r="FWW23" s="1024"/>
      <c r="FWX23" s="1024"/>
      <c r="FWY23" s="1024"/>
      <c r="FWZ23" s="1024"/>
      <c r="FXA23" s="1024"/>
      <c r="FXB23" s="1024"/>
      <c r="FXC23" s="1024"/>
      <c r="FXD23" s="1024"/>
      <c r="FXE23" s="1024"/>
      <c r="FXF23" s="1024"/>
      <c r="FXG23" s="1024"/>
      <c r="FXH23" s="1024"/>
      <c r="FXI23" s="1024"/>
      <c r="FXJ23" s="1024"/>
      <c r="FXK23" s="1024"/>
      <c r="FXL23" s="1024"/>
      <c r="FXM23" s="1024"/>
      <c r="FXN23" s="1024"/>
      <c r="FXO23" s="1024"/>
      <c r="FXP23" s="1024"/>
      <c r="FXQ23" s="1024"/>
      <c r="FXR23" s="1024"/>
      <c r="FXS23" s="1024"/>
      <c r="FXT23" s="1024"/>
      <c r="FXU23" s="1024"/>
      <c r="FXV23" s="1024"/>
      <c r="FXW23" s="1024"/>
      <c r="FXX23" s="1024"/>
      <c r="FXY23" s="1024"/>
      <c r="FXZ23" s="1024"/>
      <c r="FYA23" s="1024"/>
      <c r="FYB23" s="1024"/>
      <c r="FYC23" s="1024"/>
      <c r="FYD23" s="1024"/>
      <c r="FYE23" s="1024"/>
      <c r="FYF23" s="1024"/>
      <c r="FYG23" s="1024"/>
      <c r="FYH23" s="1024"/>
      <c r="FYI23" s="1024"/>
      <c r="FYJ23" s="1024"/>
      <c r="FYK23" s="1024"/>
      <c r="FYL23" s="1024"/>
      <c r="FYM23" s="1024"/>
      <c r="FYN23" s="1024"/>
      <c r="FYO23" s="1024"/>
      <c r="FYP23" s="1024"/>
      <c r="FYQ23" s="1024"/>
      <c r="FYR23" s="1024"/>
      <c r="FYS23" s="1024"/>
      <c r="FYT23" s="1024"/>
      <c r="FYU23" s="1024"/>
      <c r="FYV23" s="1024"/>
      <c r="FYW23" s="1024"/>
      <c r="FYX23" s="1024"/>
      <c r="FYY23" s="1024"/>
      <c r="FYZ23" s="1024"/>
      <c r="FZA23" s="1024"/>
      <c r="FZB23" s="1024"/>
      <c r="FZC23" s="1024"/>
      <c r="FZD23" s="1024"/>
      <c r="FZE23" s="1024"/>
      <c r="FZF23" s="1024"/>
      <c r="FZG23" s="1024"/>
      <c r="FZH23" s="1024"/>
      <c r="FZI23" s="1024"/>
      <c r="FZJ23" s="1024"/>
      <c r="FZK23" s="1024"/>
      <c r="FZL23" s="1024"/>
      <c r="FZM23" s="1024"/>
      <c r="FZN23" s="1024"/>
      <c r="FZO23" s="1024"/>
      <c r="FZP23" s="1024"/>
      <c r="FZQ23" s="1024"/>
      <c r="FZR23" s="1024"/>
      <c r="FZS23" s="1024"/>
      <c r="FZT23" s="1024"/>
      <c r="FZU23" s="1024"/>
      <c r="FZV23" s="1024"/>
      <c r="FZW23" s="1024"/>
      <c r="FZX23" s="1024"/>
      <c r="FZY23" s="1024"/>
      <c r="FZZ23" s="1024"/>
      <c r="GAA23" s="1024"/>
      <c r="GAB23" s="1024"/>
      <c r="GAC23" s="1024"/>
      <c r="GAD23" s="1024"/>
      <c r="GAE23" s="1024"/>
      <c r="GAF23" s="1024"/>
      <c r="GAG23" s="1024"/>
      <c r="GAH23" s="1024"/>
      <c r="GAI23" s="1024"/>
      <c r="GAJ23" s="1024"/>
      <c r="GAK23" s="1024"/>
      <c r="GAL23" s="1024"/>
      <c r="GAM23" s="1024"/>
      <c r="GAN23" s="1024"/>
      <c r="GAO23" s="1024"/>
      <c r="GAP23" s="1024"/>
      <c r="GAQ23" s="1024"/>
      <c r="GAR23" s="1024"/>
      <c r="GAS23" s="1024"/>
      <c r="GAT23" s="1024"/>
      <c r="GAU23" s="1024"/>
      <c r="GAV23" s="1024"/>
      <c r="GAW23" s="1024"/>
      <c r="GAX23" s="1024"/>
      <c r="GAY23" s="1024"/>
      <c r="GAZ23" s="1024"/>
      <c r="GBA23" s="1024"/>
      <c r="GBB23" s="1024"/>
      <c r="GBC23" s="1024"/>
      <c r="GBD23" s="1024"/>
      <c r="GBE23" s="1024"/>
      <c r="GBF23" s="1024"/>
      <c r="GBG23" s="1024"/>
      <c r="GBH23" s="1024"/>
      <c r="GBI23" s="1024"/>
      <c r="GBJ23" s="1024"/>
      <c r="GBK23" s="1024"/>
      <c r="GBL23" s="1024"/>
      <c r="GBM23" s="1024"/>
      <c r="GBN23" s="1024"/>
      <c r="GBO23" s="1024"/>
      <c r="GBP23" s="1024"/>
      <c r="GBQ23" s="1024"/>
      <c r="GBR23" s="1024"/>
      <c r="GBS23" s="1024"/>
      <c r="GBT23" s="1024"/>
      <c r="GBU23" s="1024"/>
      <c r="GBV23" s="1024"/>
      <c r="GBW23" s="1024"/>
      <c r="GBX23" s="1024"/>
      <c r="GBY23" s="1024"/>
      <c r="GBZ23" s="1024"/>
      <c r="GCA23" s="1024"/>
      <c r="GCB23" s="1024"/>
      <c r="GCC23" s="1024"/>
      <c r="GCD23" s="1024"/>
      <c r="GCE23" s="1024"/>
      <c r="GCF23" s="1024"/>
      <c r="GCG23" s="1024"/>
      <c r="GCH23" s="1024"/>
      <c r="GCI23" s="1024"/>
      <c r="GCJ23" s="1024"/>
      <c r="GCK23" s="1024"/>
      <c r="GCL23" s="1024"/>
      <c r="GCM23" s="1024"/>
      <c r="GCN23" s="1024"/>
      <c r="GCO23" s="1024"/>
      <c r="GCP23" s="1024"/>
      <c r="GCQ23" s="1024"/>
      <c r="GCR23" s="1024"/>
      <c r="GCS23" s="1024"/>
      <c r="GCT23" s="1024"/>
      <c r="GCU23" s="1024"/>
      <c r="GCV23" s="1024"/>
      <c r="GCW23" s="1024"/>
      <c r="GCX23" s="1024"/>
      <c r="GCY23" s="1024"/>
      <c r="GCZ23" s="1024"/>
      <c r="GDA23" s="1024"/>
      <c r="GDB23" s="1024"/>
      <c r="GDC23" s="1024"/>
      <c r="GDD23" s="1024"/>
      <c r="GDE23" s="1024"/>
      <c r="GDF23" s="1024"/>
      <c r="GDG23" s="1024"/>
      <c r="GDH23" s="1024"/>
      <c r="GDI23" s="1024"/>
      <c r="GDJ23" s="1024"/>
      <c r="GDK23" s="1024"/>
      <c r="GDL23" s="1024"/>
      <c r="GDM23" s="1024"/>
      <c r="GDN23" s="1024"/>
      <c r="GDO23" s="1024"/>
      <c r="GDP23" s="1024"/>
      <c r="GDQ23" s="1024"/>
      <c r="GDR23" s="1024"/>
      <c r="GDS23" s="1024"/>
      <c r="GDT23" s="1024"/>
      <c r="GDU23" s="1024"/>
      <c r="GDV23" s="1024"/>
      <c r="GDW23" s="1024"/>
      <c r="GDX23" s="1024"/>
      <c r="GDY23" s="1024"/>
      <c r="GDZ23" s="1024"/>
      <c r="GEA23" s="1024"/>
      <c r="GEB23" s="1024"/>
      <c r="GEC23" s="1024"/>
      <c r="GED23" s="1024"/>
      <c r="GEE23" s="1024"/>
      <c r="GEF23" s="1024"/>
      <c r="GEG23" s="1024"/>
      <c r="GEH23" s="1024"/>
      <c r="GEI23" s="1024"/>
      <c r="GEJ23" s="1024"/>
      <c r="GEK23" s="1024"/>
      <c r="GEL23" s="1024"/>
      <c r="GEM23" s="1024"/>
      <c r="GEN23" s="1024"/>
      <c r="GEO23" s="1024"/>
      <c r="GEP23" s="1024"/>
      <c r="GEQ23" s="1024"/>
      <c r="GER23" s="1024"/>
      <c r="GES23" s="1024"/>
      <c r="GET23" s="1024"/>
      <c r="GEU23" s="1024"/>
      <c r="GEV23" s="1024"/>
      <c r="GEW23" s="1024"/>
      <c r="GEX23" s="1024"/>
      <c r="GEY23" s="1024"/>
      <c r="GEZ23" s="1024"/>
      <c r="GFA23" s="1024"/>
      <c r="GFB23" s="1024"/>
      <c r="GFC23" s="1024"/>
      <c r="GFD23" s="1024"/>
      <c r="GFE23" s="1024"/>
      <c r="GFF23" s="1024"/>
      <c r="GFG23" s="1024"/>
      <c r="GFH23" s="1024"/>
      <c r="GFI23" s="1024"/>
      <c r="GFJ23" s="1024"/>
      <c r="GFK23" s="1024"/>
      <c r="GFL23" s="1024"/>
      <c r="GFM23" s="1024"/>
      <c r="GFN23" s="1024"/>
      <c r="GFO23" s="1024"/>
      <c r="GFP23" s="1024"/>
      <c r="GFQ23" s="1024"/>
      <c r="GFR23" s="1024"/>
      <c r="GFS23" s="1024"/>
      <c r="GFT23" s="1024"/>
      <c r="GFU23" s="1024"/>
      <c r="GFV23" s="1024"/>
      <c r="GFW23" s="1024"/>
      <c r="GFX23" s="1024"/>
      <c r="GFY23" s="1024"/>
      <c r="GFZ23" s="1024"/>
      <c r="GGA23" s="1024"/>
      <c r="GGB23" s="1024"/>
      <c r="GGC23" s="1024"/>
      <c r="GGD23" s="1024"/>
      <c r="GGE23" s="1024"/>
      <c r="GGF23" s="1024"/>
      <c r="GGG23" s="1024"/>
      <c r="GGH23" s="1024"/>
      <c r="GGI23" s="1024"/>
      <c r="GGJ23" s="1024"/>
      <c r="GGK23" s="1024"/>
      <c r="GGL23" s="1024"/>
      <c r="GGM23" s="1024"/>
      <c r="GGN23" s="1024"/>
      <c r="GGO23" s="1024"/>
      <c r="GGP23" s="1024"/>
      <c r="GGQ23" s="1024"/>
      <c r="GGR23" s="1024"/>
      <c r="GGS23" s="1024"/>
      <c r="GGT23" s="1024"/>
      <c r="GGU23" s="1024"/>
      <c r="GGV23" s="1024"/>
      <c r="GGW23" s="1024"/>
      <c r="GGX23" s="1024"/>
      <c r="GGY23" s="1024"/>
      <c r="GGZ23" s="1024"/>
      <c r="GHA23" s="1024"/>
      <c r="GHB23" s="1024"/>
      <c r="GHC23" s="1024"/>
      <c r="GHD23" s="1024"/>
      <c r="GHE23" s="1024"/>
      <c r="GHF23" s="1024"/>
      <c r="GHG23" s="1024"/>
      <c r="GHH23" s="1024"/>
      <c r="GHI23" s="1024"/>
      <c r="GHJ23" s="1024"/>
      <c r="GHK23" s="1024"/>
      <c r="GHL23" s="1024"/>
      <c r="GHM23" s="1024"/>
      <c r="GHN23" s="1024"/>
      <c r="GHO23" s="1024"/>
      <c r="GHP23" s="1024"/>
      <c r="GHQ23" s="1024"/>
      <c r="GHR23" s="1024"/>
      <c r="GHS23" s="1024"/>
      <c r="GHT23" s="1024"/>
      <c r="GHU23" s="1024"/>
      <c r="GHV23" s="1024"/>
      <c r="GHW23" s="1024"/>
      <c r="GHX23" s="1024"/>
      <c r="GHY23" s="1024"/>
      <c r="GHZ23" s="1024"/>
      <c r="GIA23" s="1024"/>
      <c r="GIB23" s="1024"/>
      <c r="GIC23" s="1024"/>
      <c r="GID23" s="1024"/>
      <c r="GIE23" s="1024"/>
      <c r="GIF23" s="1024"/>
      <c r="GIG23" s="1024"/>
      <c r="GIH23" s="1024"/>
      <c r="GII23" s="1024"/>
      <c r="GIJ23" s="1024"/>
      <c r="GIK23" s="1024"/>
      <c r="GIL23" s="1024"/>
      <c r="GIM23" s="1024"/>
      <c r="GIN23" s="1024"/>
      <c r="GIO23" s="1024"/>
      <c r="GIP23" s="1024"/>
      <c r="GIQ23" s="1024"/>
      <c r="GIR23" s="1024"/>
      <c r="GIS23" s="1024"/>
      <c r="GIT23" s="1024"/>
      <c r="GIU23" s="1024"/>
      <c r="GIV23" s="1024"/>
      <c r="GIW23" s="1024"/>
      <c r="GIX23" s="1024"/>
      <c r="GIY23" s="1024"/>
      <c r="GIZ23" s="1024"/>
      <c r="GJA23" s="1024"/>
      <c r="GJB23" s="1024"/>
      <c r="GJC23" s="1024"/>
      <c r="GJD23" s="1024"/>
      <c r="GJE23" s="1024"/>
      <c r="GJF23" s="1024"/>
      <c r="GJG23" s="1024"/>
      <c r="GJH23" s="1024"/>
      <c r="GJI23" s="1024"/>
      <c r="GJJ23" s="1024"/>
      <c r="GJK23" s="1024"/>
      <c r="GJL23" s="1024"/>
      <c r="GJM23" s="1024"/>
      <c r="GJN23" s="1024"/>
      <c r="GJO23" s="1024"/>
      <c r="GJP23" s="1024"/>
      <c r="GJQ23" s="1024"/>
      <c r="GJR23" s="1024"/>
      <c r="GJS23" s="1024"/>
      <c r="GJT23" s="1024"/>
      <c r="GJU23" s="1024"/>
      <c r="GJV23" s="1024"/>
      <c r="GJW23" s="1024"/>
      <c r="GJX23" s="1024"/>
      <c r="GJY23" s="1024"/>
      <c r="GJZ23" s="1024"/>
      <c r="GKA23" s="1024"/>
      <c r="GKB23" s="1024"/>
      <c r="GKC23" s="1024"/>
      <c r="GKD23" s="1024"/>
      <c r="GKE23" s="1024"/>
      <c r="GKF23" s="1024"/>
      <c r="GKG23" s="1024"/>
      <c r="GKH23" s="1024"/>
      <c r="GKI23" s="1024"/>
      <c r="GKJ23" s="1024"/>
      <c r="GKK23" s="1024"/>
      <c r="GKL23" s="1024"/>
      <c r="GKM23" s="1024"/>
      <c r="GKN23" s="1024"/>
      <c r="GKO23" s="1024"/>
      <c r="GKP23" s="1024"/>
      <c r="GKQ23" s="1024"/>
      <c r="GKR23" s="1024"/>
      <c r="GKS23" s="1024"/>
      <c r="GKT23" s="1024"/>
      <c r="GKU23" s="1024"/>
      <c r="GKV23" s="1024"/>
      <c r="GKW23" s="1024"/>
      <c r="GKX23" s="1024"/>
      <c r="GKY23" s="1024"/>
      <c r="GKZ23" s="1024"/>
      <c r="GLA23" s="1024"/>
      <c r="GLB23" s="1024"/>
      <c r="GLC23" s="1024"/>
      <c r="GLD23" s="1024"/>
      <c r="GLE23" s="1024"/>
      <c r="GLF23" s="1024"/>
      <c r="GLG23" s="1024"/>
      <c r="GLH23" s="1024"/>
      <c r="GLI23" s="1024"/>
      <c r="GLJ23" s="1024"/>
      <c r="GLK23" s="1024"/>
      <c r="GLL23" s="1024"/>
      <c r="GLM23" s="1024"/>
      <c r="GLN23" s="1024"/>
      <c r="GLO23" s="1024"/>
      <c r="GLP23" s="1024"/>
      <c r="GLQ23" s="1024"/>
      <c r="GLR23" s="1024"/>
      <c r="GLS23" s="1024"/>
      <c r="GLT23" s="1024"/>
      <c r="GLU23" s="1024"/>
      <c r="GLV23" s="1024"/>
      <c r="GLW23" s="1024"/>
      <c r="GLX23" s="1024"/>
      <c r="GLY23" s="1024"/>
      <c r="GLZ23" s="1024"/>
      <c r="GMA23" s="1024"/>
      <c r="GMB23" s="1024"/>
      <c r="GMC23" s="1024"/>
      <c r="GMD23" s="1024"/>
      <c r="GME23" s="1024"/>
      <c r="GMF23" s="1024"/>
      <c r="GMG23" s="1024"/>
      <c r="GMH23" s="1024"/>
      <c r="GMI23" s="1024"/>
      <c r="GMJ23" s="1024"/>
      <c r="GMK23" s="1024"/>
      <c r="GML23" s="1024"/>
      <c r="GMM23" s="1024"/>
      <c r="GMN23" s="1024"/>
      <c r="GMO23" s="1024"/>
      <c r="GMP23" s="1024"/>
      <c r="GMQ23" s="1024"/>
      <c r="GMR23" s="1024"/>
      <c r="GMS23" s="1024"/>
      <c r="GMT23" s="1024"/>
      <c r="GMU23" s="1024"/>
      <c r="GMV23" s="1024"/>
      <c r="GMW23" s="1024"/>
      <c r="GMX23" s="1024"/>
      <c r="GMY23" s="1024"/>
      <c r="GMZ23" s="1024"/>
      <c r="GNA23" s="1024"/>
      <c r="GNB23" s="1024"/>
      <c r="GNC23" s="1024"/>
      <c r="GND23" s="1024"/>
      <c r="GNE23" s="1024"/>
      <c r="GNF23" s="1024"/>
      <c r="GNG23" s="1024"/>
      <c r="GNH23" s="1024"/>
      <c r="GNI23" s="1024"/>
      <c r="GNJ23" s="1024"/>
      <c r="GNK23" s="1024"/>
      <c r="GNL23" s="1024"/>
      <c r="GNM23" s="1024"/>
      <c r="GNN23" s="1024"/>
      <c r="GNO23" s="1024"/>
      <c r="GNP23" s="1024"/>
      <c r="GNQ23" s="1024"/>
      <c r="GNR23" s="1024"/>
      <c r="GNS23" s="1024"/>
      <c r="GNT23" s="1024"/>
      <c r="GNU23" s="1024"/>
      <c r="GNV23" s="1024"/>
      <c r="GNW23" s="1024"/>
      <c r="GNX23" s="1024"/>
      <c r="GNY23" s="1024"/>
      <c r="GNZ23" s="1024"/>
      <c r="GOA23" s="1024"/>
      <c r="GOB23" s="1024"/>
      <c r="GOC23" s="1024"/>
      <c r="GOD23" s="1024"/>
      <c r="GOE23" s="1024"/>
      <c r="GOF23" s="1024"/>
      <c r="GOG23" s="1024"/>
      <c r="GOH23" s="1024"/>
      <c r="GOI23" s="1024"/>
      <c r="GOJ23" s="1024"/>
      <c r="GOK23" s="1024"/>
      <c r="GOL23" s="1024"/>
      <c r="GOM23" s="1024"/>
      <c r="GON23" s="1024"/>
      <c r="GOO23" s="1024"/>
      <c r="GOP23" s="1024"/>
      <c r="GOQ23" s="1024"/>
      <c r="GOR23" s="1024"/>
      <c r="GOS23" s="1024"/>
      <c r="GOT23" s="1024"/>
      <c r="GOU23" s="1024"/>
      <c r="GOV23" s="1024"/>
      <c r="GOW23" s="1024"/>
      <c r="GOX23" s="1024"/>
      <c r="GOY23" s="1024"/>
      <c r="GOZ23" s="1024"/>
      <c r="GPA23" s="1024"/>
      <c r="GPB23" s="1024"/>
      <c r="GPC23" s="1024"/>
      <c r="GPD23" s="1024"/>
      <c r="GPE23" s="1024"/>
      <c r="GPF23" s="1024"/>
      <c r="GPG23" s="1024"/>
      <c r="GPH23" s="1024"/>
      <c r="GPI23" s="1024"/>
      <c r="GPJ23" s="1024"/>
      <c r="GPK23" s="1024"/>
      <c r="GPL23" s="1024"/>
      <c r="GPM23" s="1024"/>
      <c r="GPN23" s="1024"/>
      <c r="GPO23" s="1024"/>
      <c r="GPP23" s="1024"/>
      <c r="GPQ23" s="1024"/>
      <c r="GPR23" s="1024"/>
      <c r="GPS23" s="1024"/>
      <c r="GPT23" s="1024"/>
      <c r="GPU23" s="1024"/>
      <c r="GPV23" s="1024"/>
      <c r="GPW23" s="1024"/>
      <c r="GPX23" s="1024"/>
      <c r="GPY23" s="1024"/>
      <c r="GPZ23" s="1024"/>
      <c r="GQA23" s="1024"/>
      <c r="GQB23" s="1024"/>
      <c r="GQC23" s="1024"/>
      <c r="GQD23" s="1024"/>
      <c r="GQE23" s="1024"/>
      <c r="GQF23" s="1024"/>
      <c r="GQG23" s="1024"/>
      <c r="GQH23" s="1024"/>
      <c r="GQI23" s="1024"/>
      <c r="GQJ23" s="1024"/>
      <c r="GQK23" s="1024"/>
      <c r="GQL23" s="1024"/>
      <c r="GQM23" s="1024"/>
      <c r="GQN23" s="1024"/>
      <c r="GQO23" s="1024"/>
      <c r="GQP23" s="1024"/>
      <c r="GQQ23" s="1024"/>
      <c r="GQR23" s="1024"/>
      <c r="GQS23" s="1024"/>
      <c r="GQT23" s="1024"/>
      <c r="GQU23" s="1024"/>
      <c r="GQV23" s="1024"/>
      <c r="GQW23" s="1024"/>
      <c r="GQX23" s="1024"/>
      <c r="GQY23" s="1024"/>
      <c r="GQZ23" s="1024"/>
      <c r="GRA23" s="1024"/>
      <c r="GRB23" s="1024"/>
      <c r="GRC23" s="1024"/>
      <c r="GRD23" s="1024"/>
      <c r="GRE23" s="1024"/>
      <c r="GRF23" s="1024"/>
      <c r="GRG23" s="1024"/>
      <c r="GRH23" s="1024"/>
      <c r="GRI23" s="1024"/>
      <c r="GRJ23" s="1024"/>
      <c r="GRK23" s="1024"/>
      <c r="GRL23" s="1024"/>
      <c r="GRM23" s="1024"/>
      <c r="GRN23" s="1024"/>
      <c r="GRO23" s="1024"/>
      <c r="GRP23" s="1024"/>
      <c r="GRQ23" s="1024"/>
      <c r="GRR23" s="1024"/>
      <c r="GRS23" s="1024"/>
      <c r="GRT23" s="1024"/>
      <c r="GRU23" s="1024"/>
      <c r="GRV23" s="1024"/>
      <c r="GRW23" s="1024"/>
      <c r="GRX23" s="1024"/>
      <c r="GRY23" s="1024"/>
      <c r="GRZ23" s="1024"/>
      <c r="GSA23" s="1024"/>
      <c r="GSB23" s="1024"/>
      <c r="GSC23" s="1024"/>
      <c r="GSD23" s="1024"/>
      <c r="GSE23" s="1024"/>
      <c r="GSF23" s="1024"/>
      <c r="GSG23" s="1024"/>
      <c r="GSH23" s="1024"/>
      <c r="GSI23" s="1024"/>
      <c r="GSJ23" s="1024"/>
      <c r="GSK23" s="1024"/>
      <c r="GSL23" s="1024"/>
      <c r="GSM23" s="1024"/>
      <c r="GSN23" s="1024"/>
      <c r="GSO23" s="1024"/>
      <c r="GSP23" s="1024"/>
      <c r="GSQ23" s="1024"/>
      <c r="GSR23" s="1024"/>
      <c r="GSS23" s="1024"/>
      <c r="GST23" s="1024"/>
      <c r="GSU23" s="1024"/>
      <c r="GSV23" s="1024"/>
      <c r="GSW23" s="1024"/>
      <c r="GSX23" s="1024"/>
      <c r="GSY23" s="1024"/>
      <c r="GSZ23" s="1024"/>
      <c r="GTA23" s="1024"/>
      <c r="GTB23" s="1024"/>
      <c r="GTC23" s="1024"/>
      <c r="GTD23" s="1024"/>
      <c r="GTE23" s="1024"/>
      <c r="GTF23" s="1024"/>
      <c r="GTG23" s="1024"/>
      <c r="GTH23" s="1024"/>
      <c r="GTI23" s="1024"/>
      <c r="GTJ23" s="1024"/>
      <c r="GTK23" s="1024"/>
      <c r="GTL23" s="1024"/>
      <c r="GTM23" s="1024"/>
      <c r="GTN23" s="1024"/>
      <c r="GTO23" s="1024"/>
      <c r="GTP23" s="1024"/>
      <c r="GTQ23" s="1024"/>
      <c r="GTR23" s="1024"/>
      <c r="GTS23" s="1024"/>
      <c r="GTT23" s="1024"/>
      <c r="GTU23" s="1024"/>
      <c r="GTV23" s="1024"/>
      <c r="GTW23" s="1024"/>
      <c r="GTX23" s="1024"/>
      <c r="GTY23" s="1024"/>
      <c r="GTZ23" s="1024"/>
      <c r="GUA23" s="1024"/>
      <c r="GUB23" s="1024"/>
      <c r="GUC23" s="1024"/>
      <c r="GUD23" s="1024"/>
      <c r="GUE23" s="1024"/>
      <c r="GUF23" s="1024"/>
      <c r="GUG23" s="1024"/>
      <c r="GUH23" s="1024"/>
      <c r="GUI23" s="1024"/>
      <c r="GUJ23" s="1024"/>
      <c r="GUK23" s="1024"/>
      <c r="GUL23" s="1024"/>
      <c r="GUM23" s="1024"/>
      <c r="GUN23" s="1024"/>
      <c r="GUO23" s="1024"/>
      <c r="GUP23" s="1024"/>
      <c r="GUQ23" s="1024"/>
      <c r="GUR23" s="1024"/>
      <c r="GUS23" s="1024"/>
      <c r="GUT23" s="1024"/>
      <c r="GUU23" s="1024"/>
      <c r="GUV23" s="1024"/>
      <c r="GUW23" s="1024"/>
      <c r="GUX23" s="1024"/>
      <c r="GUY23" s="1024"/>
      <c r="GUZ23" s="1024"/>
      <c r="GVA23" s="1024"/>
      <c r="GVB23" s="1024"/>
      <c r="GVC23" s="1024"/>
      <c r="GVD23" s="1024"/>
      <c r="GVE23" s="1024"/>
      <c r="GVF23" s="1024"/>
      <c r="GVG23" s="1024"/>
      <c r="GVH23" s="1024"/>
      <c r="GVI23" s="1024"/>
      <c r="GVJ23" s="1024"/>
      <c r="GVK23" s="1024"/>
      <c r="GVL23" s="1024"/>
      <c r="GVM23" s="1024"/>
      <c r="GVN23" s="1024"/>
      <c r="GVO23" s="1024"/>
      <c r="GVP23" s="1024"/>
      <c r="GVQ23" s="1024"/>
      <c r="GVR23" s="1024"/>
      <c r="GVS23" s="1024"/>
      <c r="GVT23" s="1024"/>
      <c r="GVU23" s="1024"/>
      <c r="GVV23" s="1024"/>
      <c r="GVW23" s="1024"/>
      <c r="GVX23" s="1024"/>
      <c r="GVY23" s="1024"/>
      <c r="GVZ23" s="1024"/>
      <c r="GWA23" s="1024"/>
      <c r="GWB23" s="1024"/>
      <c r="GWC23" s="1024"/>
      <c r="GWD23" s="1024"/>
      <c r="GWE23" s="1024"/>
      <c r="GWF23" s="1024"/>
      <c r="GWG23" s="1024"/>
      <c r="GWH23" s="1024"/>
      <c r="GWI23" s="1024"/>
      <c r="GWJ23" s="1024"/>
      <c r="GWK23" s="1024"/>
      <c r="GWL23" s="1024"/>
      <c r="GWM23" s="1024"/>
      <c r="GWN23" s="1024"/>
      <c r="GWO23" s="1024"/>
      <c r="GWP23" s="1024"/>
      <c r="GWQ23" s="1024"/>
      <c r="GWR23" s="1024"/>
      <c r="GWS23" s="1024"/>
      <c r="GWT23" s="1024"/>
      <c r="GWU23" s="1024"/>
      <c r="GWV23" s="1024"/>
      <c r="GWW23" s="1024"/>
      <c r="GWX23" s="1024"/>
      <c r="GWY23" s="1024"/>
      <c r="GWZ23" s="1024"/>
      <c r="GXA23" s="1024"/>
      <c r="GXB23" s="1024"/>
      <c r="GXC23" s="1024"/>
      <c r="GXD23" s="1024"/>
      <c r="GXE23" s="1024"/>
      <c r="GXF23" s="1024"/>
      <c r="GXG23" s="1024"/>
      <c r="GXH23" s="1024"/>
      <c r="GXI23" s="1024"/>
      <c r="GXJ23" s="1024"/>
      <c r="GXK23" s="1024"/>
      <c r="GXL23" s="1024"/>
      <c r="GXM23" s="1024"/>
      <c r="GXN23" s="1024"/>
      <c r="GXO23" s="1024"/>
      <c r="GXP23" s="1024"/>
      <c r="GXQ23" s="1024"/>
      <c r="GXR23" s="1024"/>
      <c r="GXS23" s="1024"/>
      <c r="GXT23" s="1024"/>
      <c r="GXU23" s="1024"/>
      <c r="GXV23" s="1024"/>
      <c r="GXW23" s="1024"/>
      <c r="GXX23" s="1024"/>
      <c r="GXY23" s="1024"/>
      <c r="GXZ23" s="1024"/>
      <c r="GYA23" s="1024"/>
      <c r="GYB23" s="1024"/>
      <c r="GYC23" s="1024"/>
      <c r="GYD23" s="1024"/>
      <c r="GYE23" s="1024"/>
      <c r="GYF23" s="1024"/>
      <c r="GYG23" s="1024"/>
      <c r="GYH23" s="1024"/>
      <c r="GYI23" s="1024"/>
      <c r="GYJ23" s="1024"/>
      <c r="GYK23" s="1024"/>
      <c r="GYL23" s="1024"/>
      <c r="GYM23" s="1024"/>
      <c r="GYN23" s="1024"/>
      <c r="GYO23" s="1024"/>
      <c r="GYP23" s="1024"/>
      <c r="GYQ23" s="1024"/>
      <c r="GYR23" s="1024"/>
      <c r="GYS23" s="1024"/>
      <c r="GYT23" s="1024"/>
      <c r="GYU23" s="1024"/>
      <c r="GYV23" s="1024"/>
      <c r="GYW23" s="1024"/>
      <c r="GYX23" s="1024"/>
      <c r="GYY23" s="1024"/>
      <c r="GYZ23" s="1024"/>
      <c r="GZA23" s="1024"/>
      <c r="GZB23" s="1024"/>
      <c r="GZC23" s="1024"/>
      <c r="GZD23" s="1024"/>
      <c r="GZE23" s="1024"/>
      <c r="GZF23" s="1024"/>
      <c r="GZG23" s="1024"/>
      <c r="GZH23" s="1024"/>
      <c r="GZI23" s="1024"/>
      <c r="GZJ23" s="1024"/>
      <c r="GZK23" s="1024"/>
      <c r="GZL23" s="1024"/>
      <c r="GZM23" s="1024"/>
      <c r="GZN23" s="1024"/>
      <c r="GZO23" s="1024"/>
      <c r="GZP23" s="1024"/>
      <c r="GZQ23" s="1024"/>
      <c r="GZR23" s="1024"/>
      <c r="GZS23" s="1024"/>
      <c r="GZT23" s="1024"/>
      <c r="GZU23" s="1024"/>
      <c r="GZV23" s="1024"/>
      <c r="GZW23" s="1024"/>
      <c r="GZX23" s="1024"/>
      <c r="GZY23" s="1024"/>
      <c r="GZZ23" s="1024"/>
      <c r="HAA23" s="1024"/>
      <c r="HAB23" s="1024"/>
      <c r="HAC23" s="1024"/>
      <c r="HAD23" s="1024"/>
      <c r="HAE23" s="1024"/>
      <c r="HAF23" s="1024"/>
      <c r="HAG23" s="1024"/>
      <c r="HAH23" s="1024"/>
      <c r="HAI23" s="1024"/>
      <c r="HAJ23" s="1024"/>
      <c r="HAK23" s="1024"/>
      <c r="HAL23" s="1024"/>
      <c r="HAM23" s="1024"/>
      <c r="HAN23" s="1024"/>
      <c r="HAO23" s="1024"/>
      <c r="HAP23" s="1024"/>
      <c r="HAQ23" s="1024"/>
      <c r="HAR23" s="1024"/>
      <c r="HAS23" s="1024"/>
      <c r="HAT23" s="1024"/>
      <c r="HAU23" s="1024"/>
      <c r="HAV23" s="1024"/>
      <c r="HAW23" s="1024"/>
      <c r="HAX23" s="1024"/>
      <c r="HAY23" s="1024"/>
      <c r="HAZ23" s="1024"/>
      <c r="HBA23" s="1024"/>
      <c r="HBB23" s="1024"/>
      <c r="HBC23" s="1024"/>
      <c r="HBD23" s="1024"/>
      <c r="HBE23" s="1024"/>
      <c r="HBF23" s="1024"/>
      <c r="HBG23" s="1024"/>
      <c r="HBH23" s="1024"/>
      <c r="HBI23" s="1024"/>
      <c r="HBJ23" s="1024"/>
      <c r="HBK23" s="1024"/>
      <c r="HBL23" s="1024"/>
      <c r="HBM23" s="1024"/>
      <c r="HBN23" s="1024"/>
      <c r="HBO23" s="1024"/>
      <c r="HBP23" s="1024"/>
      <c r="HBQ23" s="1024"/>
      <c r="HBR23" s="1024"/>
      <c r="HBS23" s="1024"/>
      <c r="HBT23" s="1024"/>
      <c r="HBU23" s="1024"/>
      <c r="HBV23" s="1024"/>
      <c r="HBW23" s="1024"/>
      <c r="HBX23" s="1024"/>
      <c r="HBY23" s="1024"/>
      <c r="HBZ23" s="1024"/>
      <c r="HCA23" s="1024"/>
      <c r="HCB23" s="1024"/>
      <c r="HCC23" s="1024"/>
      <c r="HCD23" s="1024"/>
      <c r="HCE23" s="1024"/>
      <c r="HCF23" s="1024"/>
      <c r="HCG23" s="1024"/>
      <c r="HCH23" s="1024"/>
      <c r="HCI23" s="1024"/>
      <c r="HCJ23" s="1024"/>
      <c r="HCK23" s="1024"/>
      <c r="HCL23" s="1024"/>
      <c r="HCM23" s="1024"/>
      <c r="HCN23" s="1024"/>
      <c r="HCO23" s="1024"/>
      <c r="HCP23" s="1024"/>
      <c r="HCQ23" s="1024"/>
      <c r="HCR23" s="1024"/>
      <c r="HCS23" s="1024"/>
      <c r="HCT23" s="1024"/>
      <c r="HCU23" s="1024"/>
      <c r="HCV23" s="1024"/>
      <c r="HCW23" s="1024"/>
      <c r="HCX23" s="1024"/>
      <c r="HCY23" s="1024"/>
      <c r="HCZ23" s="1024"/>
      <c r="HDA23" s="1024"/>
      <c r="HDB23" s="1024"/>
      <c r="HDC23" s="1024"/>
      <c r="HDD23" s="1024"/>
      <c r="HDE23" s="1024"/>
      <c r="HDF23" s="1024"/>
      <c r="HDG23" s="1024"/>
      <c r="HDH23" s="1024"/>
      <c r="HDI23" s="1024"/>
      <c r="HDJ23" s="1024"/>
      <c r="HDK23" s="1024"/>
      <c r="HDL23" s="1024"/>
      <c r="HDM23" s="1024"/>
      <c r="HDN23" s="1024"/>
      <c r="HDO23" s="1024"/>
      <c r="HDP23" s="1024"/>
      <c r="HDQ23" s="1024"/>
      <c r="HDR23" s="1024"/>
      <c r="HDS23" s="1024"/>
      <c r="HDT23" s="1024"/>
      <c r="HDU23" s="1024"/>
      <c r="HDV23" s="1024"/>
      <c r="HDW23" s="1024"/>
      <c r="HDX23" s="1024"/>
      <c r="HDY23" s="1024"/>
      <c r="HDZ23" s="1024"/>
      <c r="HEA23" s="1024"/>
      <c r="HEB23" s="1024"/>
      <c r="HEC23" s="1024"/>
      <c r="HED23" s="1024"/>
      <c r="HEE23" s="1024"/>
      <c r="HEF23" s="1024"/>
      <c r="HEG23" s="1024"/>
      <c r="HEH23" s="1024"/>
      <c r="HEI23" s="1024"/>
      <c r="HEJ23" s="1024"/>
      <c r="HEK23" s="1024"/>
      <c r="HEL23" s="1024"/>
      <c r="HEM23" s="1024"/>
      <c r="HEN23" s="1024"/>
      <c r="HEO23" s="1024"/>
      <c r="HEP23" s="1024"/>
      <c r="HEQ23" s="1024"/>
      <c r="HER23" s="1024"/>
      <c r="HES23" s="1024"/>
      <c r="HET23" s="1024"/>
      <c r="HEU23" s="1024"/>
      <c r="HEV23" s="1024"/>
      <c r="HEW23" s="1024"/>
      <c r="HEX23" s="1024"/>
      <c r="HEY23" s="1024"/>
      <c r="HEZ23" s="1024"/>
      <c r="HFA23" s="1024"/>
      <c r="HFB23" s="1024"/>
      <c r="HFC23" s="1024"/>
      <c r="HFD23" s="1024"/>
      <c r="HFE23" s="1024"/>
      <c r="HFF23" s="1024"/>
      <c r="HFG23" s="1024"/>
      <c r="HFH23" s="1024"/>
      <c r="HFI23" s="1024"/>
      <c r="HFJ23" s="1024"/>
      <c r="HFK23" s="1024"/>
      <c r="HFL23" s="1024"/>
      <c r="HFM23" s="1024"/>
      <c r="HFN23" s="1024"/>
      <c r="HFO23" s="1024"/>
      <c r="HFP23" s="1024"/>
      <c r="HFQ23" s="1024"/>
      <c r="HFR23" s="1024"/>
      <c r="HFS23" s="1024"/>
      <c r="HFT23" s="1024"/>
      <c r="HFU23" s="1024"/>
      <c r="HFV23" s="1024"/>
      <c r="HFW23" s="1024"/>
      <c r="HFX23" s="1024"/>
      <c r="HFY23" s="1024"/>
      <c r="HFZ23" s="1024"/>
      <c r="HGA23" s="1024"/>
      <c r="HGB23" s="1024"/>
      <c r="HGC23" s="1024"/>
      <c r="HGD23" s="1024"/>
      <c r="HGE23" s="1024"/>
      <c r="HGF23" s="1024"/>
      <c r="HGG23" s="1024"/>
      <c r="HGH23" s="1024"/>
      <c r="HGI23" s="1024"/>
      <c r="HGJ23" s="1024"/>
      <c r="HGK23" s="1024"/>
      <c r="HGL23" s="1024"/>
      <c r="HGM23" s="1024"/>
      <c r="HGN23" s="1024"/>
      <c r="HGO23" s="1024"/>
      <c r="HGP23" s="1024"/>
      <c r="HGQ23" s="1024"/>
      <c r="HGR23" s="1024"/>
      <c r="HGS23" s="1024"/>
      <c r="HGT23" s="1024"/>
      <c r="HGU23" s="1024"/>
      <c r="HGV23" s="1024"/>
      <c r="HGW23" s="1024"/>
      <c r="HGX23" s="1024"/>
      <c r="HGY23" s="1024"/>
      <c r="HGZ23" s="1024"/>
      <c r="HHA23" s="1024"/>
      <c r="HHB23" s="1024"/>
      <c r="HHC23" s="1024"/>
      <c r="HHD23" s="1024"/>
      <c r="HHE23" s="1024"/>
      <c r="HHF23" s="1024"/>
      <c r="HHG23" s="1024"/>
      <c r="HHH23" s="1024"/>
      <c r="HHI23" s="1024"/>
      <c r="HHJ23" s="1024"/>
      <c r="HHK23" s="1024"/>
      <c r="HHL23" s="1024"/>
      <c r="HHM23" s="1024"/>
      <c r="HHN23" s="1024"/>
      <c r="HHO23" s="1024"/>
      <c r="HHP23" s="1024"/>
      <c r="HHQ23" s="1024"/>
      <c r="HHR23" s="1024"/>
      <c r="HHS23" s="1024"/>
      <c r="HHT23" s="1024"/>
      <c r="HHU23" s="1024"/>
      <c r="HHV23" s="1024"/>
      <c r="HHW23" s="1024"/>
      <c r="HHX23" s="1024"/>
      <c r="HHY23" s="1024"/>
      <c r="HHZ23" s="1024"/>
      <c r="HIA23" s="1024"/>
      <c r="HIB23" s="1024"/>
      <c r="HIC23" s="1024"/>
      <c r="HID23" s="1024"/>
      <c r="HIE23" s="1024"/>
      <c r="HIF23" s="1024"/>
      <c r="HIG23" s="1024"/>
      <c r="HIH23" s="1024"/>
      <c r="HII23" s="1024"/>
      <c r="HIJ23" s="1024"/>
      <c r="HIK23" s="1024"/>
      <c r="HIL23" s="1024"/>
      <c r="HIM23" s="1024"/>
      <c r="HIN23" s="1024"/>
      <c r="HIO23" s="1024"/>
      <c r="HIP23" s="1024"/>
      <c r="HIQ23" s="1024"/>
      <c r="HIR23" s="1024"/>
      <c r="HIS23" s="1024"/>
      <c r="HIT23" s="1024"/>
      <c r="HIU23" s="1024"/>
      <c r="HIV23" s="1024"/>
      <c r="HIW23" s="1024"/>
      <c r="HIX23" s="1024"/>
      <c r="HIY23" s="1024"/>
      <c r="HIZ23" s="1024"/>
      <c r="HJA23" s="1024"/>
      <c r="HJB23" s="1024"/>
      <c r="HJC23" s="1024"/>
      <c r="HJD23" s="1024"/>
      <c r="HJE23" s="1024"/>
      <c r="HJF23" s="1024"/>
      <c r="HJG23" s="1024"/>
      <c r="HJH23" s="1024"/>
      <c r="HJI23" s="1024"/>
      <c r="HJJ23" s="1024"/>
      <c r="HJK23" s="1024"/>
      <c r="HJL23" s="1024"/>
      <c r="HJM23" s="1024"/>
      <c r="HJN23" s="1024"/>
      <c r="HJO23" s="1024"/>
      <c r="HJP23" s="1024"/>
      <c r="HJQ23" s="1024"/>
      <c r="HJR23" s="1024"/>
      <c r="HJS23" s="1024"/>
      <c r="HJT23" s="1024"/>
      <c r="HJU23" s="1024"/>
      <c r="HJV23" s="1024"/>
      <c r="HJW23" s="1024"/>
      <c r="HJX23" s="1024"/>
      <c r="HJY23" s="1024"/>
      <c r="HJZ23" s="1024"/>
      <c r="HKA23" s="1024"/>
      <c r="HKB23" s="1024"/>
      <c r="HKC23" s="1024"/>
      <c r="HKD23" s="1024"/>
      <c r="HKE23" s="1024"/>
      <c r="HKF23" s="1024"/>
      <c r="HKG23" s="1024"/>
      <c r="HKH23" s="1024"/>
      <c r="HKI23" s="1024"/>
      <c r="HKJ23" s="1024"/>
      <c r="HKK23" s="1024"/>
      <c r="HKL23" s="1024"/>
      <c r="HKM23" s="1024"/>
      <c r="HKN23" s="1024"/>
      <c r="HKO23" s="1024"/>
      <c r="HKP23" s="1024"/>
      <c r="HKQ23" s="1024"/>
      <c r="HKR23" s="1024"/>
      <c r="HKS23" s="1024"/>
      <c r="HKT23" s="1024"/>
      <c r="HKU23" s="1024"/>
      <c r="HKV23" s="1024"/>
      <c r="HKW23" s="1024"/>
      <c r="HKX23" s="1024"/>
      <c r="HKY23" s="1024"/>
      <c r="HKZ23" s="1024"/>
      <c r="HLA23" s="1024"/>
      <c r="HLB23" s="1024"/>
      <c r="HLC23" s="1024"/>
      <c r="HLD23" s="1024"/>
      <c r="HLE23" s="1024"/>
      <c r="HLF23" s="1024"/>
      <c r="HLG23" s="1024"/>
      <c r="HLH23" s="1024"/>
      <c r="HLI23" s="1024"/>
      <c r="HLJ23" s="1024"/>
      <c r="HLK23" s="1024"/>
      <c r="HLL23" s="1024"/>
      <c r="HLM23" s="1024"/>
      <c r="HLN23" s="1024"/>
      <c r="HLO23" s="1024"/>
      <c r="HLP23" s="1024"/>
      <c r="HLQ23" s="1024"/>
      <c r="HLR23" s="1024"/>
      <c r="HLS23" s="1024"/>
      <c r="HLT23" s="1024"/>
      <c r="HLU23" s="1024"/>
      <c r="HLV23" s="1024"/>
      <c r="HLW23" s="1024"/>
      <c r="HLX23" s="1024"/>
      <c r="HLY23" s="1024"/>
      <c r="HLZ23" s="1024"/>
      <c r="HMA23" s="1024"/>
      <c r="HMB23" s="1024"/>
      <c r="HMC23" s="1024"/>
      <c r="HMD23" s="1024"/>
      <c r="HME23" s="1024"/>
      <c r="HMF23" s="1024"/>
      <c r="HMG23" s="1024"/>
      <c r="HMH23" s="1024"/>
      <c r="HMI23" s="1024"/>
      <c r="HMJ23" s="1024"/>
      <c r="HMK23" s="1024"/>
      <c r="HML23" s="1024"/>
      <c r="HMM23" s="1024"/>
      <c r="HMN23" s="1024"/>
      <c r="HMO23" s="1024"/>
      <c r="HMP23" s="1024"/>
      <c r="HMQ23" s="1024"/>
      <c r="HMR23" s="1024"/>
      <c r="HMS23" s="1024"/>
      <c r="HMT23" s="1024"/>
      <c r="HMU23" s="1024"/>
      <c r="HMV23" s="1024"/>
      <c r="HMW23" s="1024"/>
      <c r="HMX23" s="1024"/>
      <c r="HMY23" s="1024"/>
      <c r="HMZ23" s="1024"/>
      <c r="HNA23" s="1024"/>
      <c r="HNB23" s="1024"/>
      <c r="HNC23" s="1024"/>
      <c r="HND23" s="1024"/>
      <c r="HNE23" s="1024"/>
      <c r="HNF23" s="1024"/>
      <c r="HNG23" s="1024"/>
      <c r="HNH23" s="1024"/>
      <c r="HNI23" s="1024"/>
      <c r="HNJ23" s="1024"/>
      <c r="HNK23" s="1024"/>
      <c r="HNL23" s="1024"/>
      <c r="HNM23" s="1024"/>
      <c r="HNN23" s="1024"/>
      <c r="HNO23" s="1024"/>
      <c r="HNP23" s="1024"/>
      <c r="HNQ23" s="1024"/>
      <c r="HNR23" s="1024"/>
      <c r="HNS23" s="1024"/>
      <c r="HNT23" s="1024"/>
      <c r="HNU23" s="1024"/>
      <c r="HNV23" s="1024"/>
      <c r="HNW23" s="1024"/>
      <c r="HNX23" s="1024"/>
      <c r="HNY23" s="1024"/>
      <c r="HNZ23" s="1024"/>
      <c r="HOA23" s="1024"/>
      <c r="HOB23" s="1024"/>
      <c r="HOC23" s="1024"/>
      <c r="HOD23" s="1024"/>
      <c r="HOE23" s="1024"/>
      <c r="HOF23" s="1024"/>
      <c r="HOG23" s="1024"/>
      <c r="HOH23" s="1024"/>
      <c r="HOI23" s="1024"/>
      <c r="HOJ23" s="1024"/>
      <c r="HOK23" s="1024"/>
      <c r="HOL23" s="1024"/>
      <c r="HOM23" s="1024"/>
      <c r="HON23" s="1024"/>
      <c r="HOO23" s="1024"/>
      <c r="HOP23" s="1024"/>
      <c r="HOQ23" s="1024"/>
      <c r="HOR23" s="1024"/>
      <c r="HOS23" s="1024"/>
      <c r="HOT23" s="1024"/>
      <c r="HOU23" s="1024"/>
      <c r="HOV23" s="1024"/>
      <c r="HOW23" s="1024"/>
      <c r="HOX23" s="1024"/>
      <c r="HOY23" s="1024"/>
      <c r="HOZ23" s="1024"/>
      <c r="HPA23" s="1024"/>
      <c r="HPB23" s="1024"/>
      <c r="HPC23" s="1024"/>
      <c r="HPD23" s="1024"/>
      <c r="HPE23" s="1024"/>
      <c r="HPF23" s="1024"/>
      <c r="HPG23" s="1024"/>
      <c r="HPH23" s="1024"/>
      <c r="HPI23" s="1024"/>
      <c r="HPJ23" s="1024"/>
      <c r="HPK23" s="1024"/>
      <c r="HPL23" s="1024"/>
      <c r="HPM23" s="1024"/>
      <c r="HPN23" s="1024"/>
      <c r="HPO23" s="1024"/>
      <c r="HPP23" s="1024"/>
      <c r="HPQ23" s="1024"/>
      <c r="HPR23" s="1024"/>
      <c r="HPS23" s="1024"/>
      <c r="HPT23" s="1024"/>
      <c r="HPU23" s="1024"/>
      <c r="HPV23" s="1024"/>
      <c r="HPW23" s="1024"/>
      <c r="HPX23" s="1024"/>
      <c r="HPY23" s="1024"/>
      <c r="HPZ23" s="1024"/>
      <c r="HQA23" s="1024"/>
      <c r="HQB23" s="1024"/>
      <c r="HQC23" s="1024"/>
      <c r="HQD23" s="1024"/>
      <c r="HQE23" s="1024"/>
      <c r="HQF23" s="1024"/>
      <c r="HQG23" s="1024"/>
      <c r="HQH23" s="1024"/>
      <c r="HQI23" s="1024"/>
      <c r="HQJ23" s="1024"/>
      <c r="HQK23" s="1024"/>
      <c r="HQL23" s="1024"/>
      <c r="HQM23" s="1024"/>
      <c r="HQN23" s="1024"/>
      <c r="HQO23" s="1024"/>
      <c r="HQP23" s="1024"/>
      <c r="HQQ23" s="1024"/>
      <c r="HQR23" s="1024"/>
      <c r="HQS23" s="1024"/>
      <c r="HQT23" s="1024"/>
      <c r="HQU23" s="1024"/>
      <c r="HQV23" s="1024"/>
      <c r="HQW23" s="1024"/>
      <c r="HQX23" s="1024"/>
      <c r="HQY23" s="1024"/>
      <c r="HQZ23" s="1024"/>
      <c r="HRA23" s="1024"/>
      <c r="HRB23" s="1024"/>
      <c r="HRC23" s="1024"/>
      <c r="HRD23" s="1024"/>
      <c r="HRE23" s="1024"/>
      <c r="HRF23" s="1024"/>
      <c r="HRG23" s="1024"/>
      <c r="HRH23" s="1024"/>
      <c r="HRI23" s="1024"/>
      <c r="HRJ23" s="1024"/>
      <c r="HRK23" s="1024"/>
      <c r="HRL23" s="1024"/>
      <c r="HRM23" s="1024"/>
      <c r="HRN23" s="1024"/>
      <c r="HRO23" s="1024"/>
      <c r="HRP23" s="1024"/>
      <c r="HRQ23" s="1024"/>
      <c r="HRR23" s="1024"/>
      <c r="HRS23" s="1024"/>
      <c r="HRT23" s="1024"/>
      <c r="HRU23" s="1024"/>
      <c r="HRV23" s="1024"/>
      <c r="HRW23" s="1024"/>
      <c r="HRX23" s="1024"/>
      <c r="HRY23" s="1024"/>
      <c r="HRZ23" s="1024"/>
      <c r="HSA23" s="1024"/>
      <c r="HSB23" s="1024"/>
      <c r="HSC23" s="1024"/>
      <c r="HSD23" s="1024"/>
      <c r="HSE23" s="1024"/>
      <c r="HSF23" s="1024"/>
      <c r="HSG23" s="1024"/>
      <c r="HSH23" s="1024"/>
      <c r="HSI23" s="1024"/>
      <c r="HSJ23" s="1024"/>
      <c r="HSK23" s="1024"/>
      <c r="HSL23" s="1024"/>
      <c r="HSM23" s="1024"/>
      <c r="HSN23" s="1024"/>
      <c r="HSO23" s="1024"/>
      <c r="HSP23" s="1024"/>
      <c r="HSQ23" s="1024"/>
      <c r="HSR23" s="1024"/>
      <c r="HSS23" s="1024"/>
      <c r="HST23" s="1024"/>
      <c r="HSU23" s="1024"/>
      <c r="HSV23" s="1024"/>
      <c r="HSW23" s="1024"/>
      <c r="HSX23" s="1024"/>
      <c r="HSY23" s="1024"/>
      <c r="HSZ23" s="1024"/>
      <c r="HTA23" s="1024"/>
      <c r="HTB23" s="1024"/>
      <c r="HTC23" s="1024"/>
      <c r="HTD23" s="1024"/>
      <c r="HTE23" s="1024"/>
      <c r="HTF23" s="1024"/>
      <c r="HTG23" s="1024"/>
      <c r="HTH23" s="1024"/>
      <c r="HTI23" s="1024"/>
      <c r="HTJ23" s="1024"/>
      <c r="HTK23" s="1024"/>
      <c r="HTL23" s="1024"/>
      <c r="HTM23" s="1024"/>
      <c r="HTN23" s="1024"/>
      <c r="HTO23" s="1024"/>
      <c r="HTP23" s="1024"/>
      <c r="HTQ23" s="1024"/>
      <c r="HTR23" s="1024"/>
      <c r="HTS23" s="1024"/>
      <c r="HTT23" s="1024"/>
      <c r="HTU23" s="1024"/>
      <c r="HTV23" s="1024"/>
      <c r="HTW23" s="1024"/>
      <c r="HTX23" s="1024"/>
      <c r="HTY23" s="1024"/>
      <c r="HTZ23" s="1024"/>
      <c r="HUA23" s="1024"/>
      <c r="HUB23" s="1024"/>
      <c r="HUC23" s="1024"/>
      <c r="HUD23" s="1024"/>
      <c r="HUE23" s="1024"/>
      <c r="HUF23" s="1024"/>
      <c r="HUG23" s="1024"/>
      <c r="HUH23" s="1024"/>
      <c r="HUI23" s="1024"/>
      <c r="HUJ23" s="1024"/>
      <c r="HUK23" s="1024"/>
      <c r="HUL23" s="1024"/>
      <c r="HUM23" s="1024"/>
      <c r="HUN23" s="1024"/>
      <c r="HUO23" s="1024"/>
      <c r="HUP23" s="1024"/>
      <c r="HUQ23" s="1024"/>
      <c r="HUR23" s="1024"/>
      <c r="HUS23" s="1024"/>
      <c r="HUT23" s="1024"/>
      <c r="HUU23" s="1024"/>
      <c r="HUV23" s="1024"/>
      <c r="HUW23" s="1024"/>
      <c r="HUX23" s="1024"/>
      <c r="HUY23" s="1024"/>
      <c r="HUZ23" s="1024"/>
      <c r="HVA23" s="1024"/>
      <c r="HVB23" s="1024"/>
      <c r="HVC23" s="1024"/>
      <c r="HVD23" s="1024"/>
      <c r="HVE23" s="1024"/>
      <c r="HVF23" s="1024"/>
      <c r="HVG23" s="1024"/>
      <c r="HVH23" s="1024"/>
      <c r="HVI23" s="1024"/>
      <c r="HVJ23" s="1024"/>
      <c r="HVK23" s="1024"/>
      <c r="HVL23" s="1024"/>
      <c r="HVM23" s="1024"/>
      <c r="HVN23" s="1024"/>
      <c r="HVO23" s="1024"/>
      <c r="HVP23" s="1024"/>
      <c r="HVQ23" s="1024"/>
      <c r="HVR23" s="1024"/>
      <c r="HVS23" s="1024"/>
      <c r="HVT23" s="1024"/>
      <c r="HVU23" s="1024"/>
      <c r="HVV23" s="1024"/>
      <c r="HVW23" s="1024"/>
      <c r="HVX23" s="1024"/>
      <c r="HVY23" s="1024"/>
      <c r="HVZ23" s="1024"/>
      <c r="HWA23" s="1024"/>
      <c r="HWB23" s="1024"/>
      <c r="HWC23" s="1024"/>
      <c r="HWD23" s="1024"/>
      <c r="HWE23" s="1024"/>
      <c r="HWF23" s="1024"/>
      <c r="HWG23" s="1024"/>
      <c r="HWH23" s="1024"/>
      <c r="HWI23" s="1024"/>
      <c r="HWJ23" s="1024"/>
      <c r="HWK23" s="1024"/>
      <c r="HWL23" s="1024"/>
      <c r="HWM23" s="1024"/>
      <c r="HWN23" s="1024"/>
      <c r="HWO23" s="1024"/>
      <c r="HWP23" s="1024"/>
      <c r="HWQ23" s="1024"/>
      <c r="HWR23" s="1024"/>
      <c r="HWS23" s="1024"/>
      <c r="HWT23" s="1024"/>
      <c r="HWU23" s="1024"/>
      <c r="HWV23" s="1024"/>
      <c r="HWW23" s="1024"/>
      <c r="HWX23" s="1024"/>
      <c r="HWY23" s="1024"/>
      <c r="HWZ23" s="1024"/>
      <c r="HXA23" s="1024"/>
      <c r="HXB23" s="1024"/>
      <c r="HXC23" s="1024"/>
      <c r="HXD23" s="1024"/>
      <c r="HXE23" s="1024"/>
      <c r="HXF23" s="1024"/>
      <c r="HXG23" s="1024"/>
      <c r="HXH23" s="1024"/>
      <c r="HXI23" s="1024"/>
      <c r="HXJ23" s="1024"/>
      <c r="HXK23" s="1024"/>
      <c r="HXL23" s="1024"/>
      <c r="HXM23" s="1024"/>
      <c r="HXN23" s="1024"/>
      <c r="HXO23" s="1024"/>
      <c r="HXP23" s="1024"/>
      <c r="HXQ23" s="1024"/>
      <c r="HXR23" s="1024"/>
      <c r="HXS23" s="1024"/>
      <c r="HXT23" s="1024"/>
      <c r="HXU23" s="1024"/>
      <c r="HXV23" s="1024"/>
      <c r="HXW23" s="1024"/>
      <c r="HXX23" s="1024"/>
      <c r="HXY23" s="1024"/>
      <c r="HXZ23" s="1024"/>
      <c r="HYA23" s="1024"/>
      <c r="HYB23" s="1024"/>
      <c r="HYC23" s="1024"/>
      <c r="HYD23" s="1024"/>
      <c r="HYE23" s="1024"/>
      <c r="HYF23" s="1024"/>
      <c r="HYG23" s="1024"/>
      <c r="HYH23" s="1024"/>
      <c r="HYI23" s="1024"/>
      <c r="HYJ23" s="1024"/>
      <c r="HYK23" s="1024"/>
      <c r="HYL23" s="1024"/>
      <c r="HYM23" s="1024"/>
      <c r="HYN23" s="1024"/>
      <c r="HYO23" s="1024"/>
      <c r="HYP23" s="1024"/>
      <c r="HYQ23" s="1024"/>
      <c r="HYR23" s="1024"/>
      <c r="HYS23" s="1024"/>
      <c r="HYT23" s="1024"/>
      <c r="HYU23" s="1024"/>
      <c r="HYV23" s="1024"/>
      <c r="HYW23" s="1024"/>
      <c r="HYX23" s="1024"/>
      <c r="HYY23" s="1024"/>
      <c r="HYZ23" s="1024"/>
      <c r="HZA23" s="1024"/>
      <c r="HZB23" s="1024"/>
      <c r="HZC23" s="1024"/>
      <c r="HZD23" s="1024"/>
      <c r="HZE23" s="1024"/>
      <c r="HZF23" s="1024"/>
      <c r="HZG23" s="1024"/>
      <c r="HZH23" s="1024"/>
      <c r="HZI23" s="1024"/>
      <c r="HZJ23" s="1024"/>
      <c r="HZK23" s="1024"/>
      <c r="HZL23" s="1024"/>
      <c r="HZM23" s="1024"/>
      <c r="HZN23" s="1024"/>
      <c r="HZO23" s="1024"/>
      <c r="HZP23" s="1024"/>
      <c r="HZQ23" s="1024"/>
      <c r="HZR23" s="1024"/>
      <c r="HZS23" s="1024"/>
      <c r="HZT23" s="1024"/>
      <c r="HZU23" s="1024"/>
      <c r="HZV23" s="1024"/>
      <c r="HZW23" s="1024"/>
      <c r="HZX23" s="1024"/>
      <c r="HZY23" s="1024"/>
      <c r="HZZ23" s="1024"/>
      <c r="IAA23" s="1024"/>
      <c r="IAB23" s="1024"/>
      <c r="IAC23" s="1024"/>
      <c r="IAD23" s="1024"/>
      <c r="IAE23" s="1024"/>
      <c r="IAF23" s="1024"/>
      <c r="IAG23" s="1024"/>
      <c r="IAH23" s="1024"/>
      <c r="IAI23" s="1024"/>
      <c r="IAJ23" s="1024"/>
      <c r="IAK23" s="1024"/>
      <c r="IAL23" s="1024"/>
      <c r="IAM23" s="1024"/>
      <c r="IAN23" s="1024"/>
      <c r="IAO23" s="1024"/>
      <c r="IAP23" s="1024"/>
      <c r="IAQ23" s="1024"/>
      <c r="IAR23" s="1024"/>
      <c r="IAS23" s="1024"/>
      <c r="IAT23" s="1024"/>
      <c r="IAU23" s="1024"/>
      <c r="IAV23" s="1024"/>
      <c r="IAW23" s="1024"/>
      <c r="IAX23" s="1024"/>
      <c r="IAY23" s="1024"/>
      <c r="IAZ23" s="1024"/>
      <c r="IBA23" s="1024"/>
      <c r="IBB23" s="1024"/>
      <c r="IBC23" s="1024"/>
      <c r="IBD23" s="1024"/>
      <c r="IBE23" s="1024"/>
      <c r="IBF23" s="1024"/>
      <c r="IBG23" s="1024"/>
      <c r="IBH23" s="1024"/>
      <c r="IBI23" s="1024"/>
      <c r="IBJ23" s="1024"/>
      <c r="IBK23" s="1024"/>
      <c r="IBL23" s="1024"/>
      <c r="IBM23" s="1024"/>
      <c r="IBN23" s="1024"/>
      <c r="IBO23" s="1024"/>
      <c r="IBP23" s="1024"/>
      <c r="IBQ23" s="1024"/>
      <c r="IBR23" s="1024"/>
      <c r="IBS23" s="1024"/>
      <c r="IBT23" s="1024"/>
      <c r="IBU23" s="1024"/>
      <c r="IBV23" s="1024"/>
      <c r="IBW23" s="1024"/>
      <c r="IBX23" s="1024"/>
      <c r="IBY23" s="1024"/>
      <c r="IBZ23" s="1024"/>
      <c r="ICA23" s="1024"/>
      <c r="ICB23" s="1024"/>
      <c r="ICC23" s="1024"/>
      <c r="ICD23" s="1024"/>
      <c r="ICE23" s="1024"/>
      <c r="ICF23" s="1024"/>
      <c r="ICG23" s="1024"/>
      <c r="ICH23" s="1024"/>
      <c r="ICI23" s="1024"/>
      <c r="ICJ23" s="1024"/>
      <c r="ICK23" s="1024"/>
      <c r="ICL23" s="1024"/>
      <c r="ICM23" s="1024"/>
      <c r="ICN23" s="1024"/>
      <c r="ICO23" s="1024"/>
      <c r="ICP23" s="1024"/>
      <c r="ICQ23" s="1024"/>
      <c r="ICR23" s="1024"/>
      <c r="ICS23" s="1024"/>
      <c r="ICT23" s="1024"/>
      <c r="ICU23" s="1024"/>
      <c r="ICV23" s="1024"/>
      <c r="ICW23" s="1024"/>
      <c r="ICX23" s="1024"/>
      <c r="ICY23" s="1024"/>
      <c r="ICZ23" s="1024"/>
      <c r="IDA23" s="1024"/>
      <c r="IDB23" s="1024"/>
      <c r="IDC23" s="1024"/>
      <c r="IDD23" s="1024"/>
      <c r="IDE23" s="1024"/>
      <c r="IDF23" s="1024"/>
      <c r="IDG23" s="1024"/>
      <c r="IDH23" s="1024"/>
      <c r="IDI23" s="1024"/>
      <c r="IDJ23" s="1024"/>
      <c r="IDK23" s="1024"/>
      <c r="IDL23" s="1024"/>
      <c r="IDM23" s="1024"/>
      <c r="IDN23" s="1024"/>
      <c r="IDO23" s="1024"/>
      <c r="IDP23" s="1024"/>
      <c r="IDQ23" s="1024"/>
      <c r="IDR23" s="1024"/>
      <c r="IDS23" s="1024"/>
      <c r="IDT23" s="1024"/>
      <c r="IDU23" s="1024"/>
      <c r="IDV23" s="1024"/>
      <c r="IDW23" s="1024"/>
      <c r="IDX23" s="1024"/>
      <c r="IDY23" s="1024"/>
      <c r="IDZ23" s="1024"/>
      <c r="IEA23" s="1024"/>
      <c r="IEB23" s="1024"/>
      <c r="IEC23" s="1024"/>
      <c r="IED23" s="1024"/>
      <c r="IEE23" s="1024"/>
      <c r="IEF23" s="1024"/>
      <c r="IEG23" s="1024"/>
      <c r="IEH23" s="1024"/>
      <c r="IEI23" s="1024"/>
      <c r="IEJ23" s="1024"/>
      <c r="IEK23" s="1024"/>
      <c r="IEL23" s="1024"/>
      <c r="IEM23" s="1024"/>
      <c r="IEN23" s="1024"/>
      <c r="IEO23" s="1024"/>
      <c r="IEP23" s="1024"/>
      <c r="IEQ23" s="1024"/>
      <c r="IER23" s="1024"/>
      <c r="IES23" s="1024"/>
      <c r="IET23" s="1024"/>
      <c r="IEU23" s="1024"/>
      <c r="IEV23" s="1024"/>
      <c r="IEW23" s="1024"/>
      <c r="IEX23" s="1024"/>
      <c r="IEY23" s="1024"/>
      <c r="IEZ23" s="1024"/>
      <c r="IFA23" s="1024"/>
      <c r="IFB23" s="1024"/>
      <c r="IFC23" s="1024"/>
      <c r="IFD23" s="1024"/>
      <c r="IFE23" s="1024"/>
      <c r="IFF23" s="1024"/>
      <c r="IFG23" s="1024"/>
      <c r="IFH23" s="1024"/>
      <c r="IFI23" s="1024"/>
      <c r="IFJ23" s="1024"/>
      <c r="IFK23" s="1024"/>
      <c r="IFL23" s="1024"/>
      <c r="IFM23" s="1024"/>
      <c r="IFN23" s="1024"/>
      <c r="IFO23" s="1024"/>
      <c r="IFP23" s="1024"/>
      <c r="IFQ23" s="1024"/>
      <c r="IFR23" s="1024"/>
      <c r="IFS23" s="1024"/>
      <c r="IFT23" s="1024"/>
      <c r="IFU23" s="1024"/>
      <c r="IFV23" s="1024"/>
      <c r="IFW23" s="1024"/>
      <c r="IFX23" s="1024"/>
      <c r="IFY23" s="1024"/>
      <c r="IFZ23" s="1024"/>
      <c r="IGA23" s="1024"/>
      <c r="IGB23" s="1024"/>
      <c r="IGC23" s="1024"/>
      <c r="IGD23" s="1024"/>
      <c r="IGE23" s="1024"/>
      <c r="IGF23" s="1024"/>
      <c r="IGG23" s="1024"/>
      <c r="IGH23" s="1024"/>
      <c r="IGI23" s="1024"/>
      <c r="IGJ23" s="1024"/>
      <c r="IGK23" s="1024"/>
      <c r="IGL23" s="1024"/>
      <c r="IGM23" s="1024"/>
      <c r="IGN23" s="1024"/>
      <c r="IGO23" s="1024"/>
      <c r="IGP23" s="1024"/>
      <c r="IGQ23" s="1024"/>
      <c r="IGR23" s="1024"/>
      <c r="IGS23" s="1024"/>
      <c r="IGT23" s="1024"/>
      <c r="IGU23" s="1024"/>
      <c r="IGV23" s="1024"/>
      <c r="IGW23" s="1024"/>
      <c r="IGX23" s="1024"/>
      <c r="IGY23" s="1024"/>
      <c r="IGZ23" s="1024"/>
      <c r="IHA23" s="1024"/>
      <c r="IHB23" s="1024"/>
      <c r="IHC23" s="1024"/>
      <c r="IHD23" s="1024"/>
      <c r="IHE23" s="1024"/>
      <c r="IHF23" s="1024"/>
      <c r="IHG23" s="1024"/>
      <c r="IHH23" s="1024"/>
      <c r="IHI23" s="1024"/>
      <c r="IHJ23" s="1024"/>
      <c r="IHK23" s="1024"/>
      <c r="IHL23" s="1024"/>
      <c r="IHM23" s="1024"/>
      <c r="IHN23" s="1024"/>
      <c r="IHO23" s="1024"/>
      <c r="IHP23" s="1024"/>
      <c r="IHQ23" s="1024"/>
      <c r="IHR23" s="1024"/>
      <c r="IHS23" s="1024"/>
      <c r="IHT23" s="1024"/>
      <c r="IHU23" s="1024"/>
      <c r="IHV23" s="1024"/>
      <c r="IHW23" s="1024"/>
      <c r="IHX23" s="1024"/>
      <c r="IHY23" s="1024"/>
      <c r="IHZ23" s="1024"/>
      <c r="IIA23" s="1024"/>
      <c r="IIB23" s="1024"/>
      <c r="IIC23" s="1024"/>
      <c r="IID23" s="1024"/>
      <c r="IIE23" s="1024"/>
      <c r="IIF23" s="1024"/>
      <c r="IIG23" s="1024"/>
      <c r="IIH23" s="1024"/>
      <c r="III23" s="1024"/>
      <c r="IIJ23" s="1024"/>
      <c r="IIK23" s="1024"/>
      <c r="IIL23" s="1024"/>
      <c r="IIM23" s="1024"/>
      <c r="IIN23" s="1024"/>
      <c r="IIO23" s="1024"/>
      <c r="IIP23" s="1024"/>
      <c r="IIQ23" s="1024"/>
      <c r="IIR23" s="1024"/>
      <c r="IIS23" s="1024"/>
      <c r="IIT23" s="1024"/>
      <c r="IIU23" s="1024"/>
      <c r="IIV23" s="1024"/>
      <c r="IIW23" s="1024"/>
      <c r="IIX23" s="1024"/>
      <c r="IIY23" s="1024"/>
      <c r="IIZ23" s="1024"/>
      <c r="IJA23" s="1024"/>
      <c r="IJB23" s="1024"/>
      <c r="IJC23" s="1024"/>
      <c r="IJD23" s="1024"/>
      <c r="IJE23" s="1024"/>
      <c r="IJF23" s="1024"/>
      <c r="IJG23" s="1024"/>
      <c r="IJH23" s="1024"/>
      <c r="IJI23" s="1024"/>
      <c r="IJJ23" s="1024"/>
      <c r="IJK23" s="1024"/>
      <c r="IJL23" s="1024"/>
      <c r="IJM23" s="1024"/>
      <c r="IJN23" s="1024"/>
      <c r="IJO23" s="1024"/>
      <c r="IJP23" s="1024"/>
      <c r="IJQ23" s="1024"/>
      <c r="IJR23" s="1024"/>
      <c r="IJS23" s="1024"/>
      <c r="IJT23" s="1024"/>
      <c r="IJU23" s="1024"/>
      <c r="IJV23" s="1024"/>
      <c r="IJW23" s="1024"/>
      <c r="IJX23" s="1024"/>
      <c r="IJY23" s="1024"/>
      <c r="IJZ23" s="1024"/>
      <c r="IKA23" s="1024"/>
      <c r="IKB23" s="1024"/>
      <c r="IKC23" s="1024"/>
      <c r="IKD23" s="1024"/>
      <c r="IKE23" s="1024"/>
      <c r="IKF23" s="1024"/>
      <c r="IKG23" s="1024"/>
      <c r="IKH23" s="1024"/>
      <c r="IKI23" s="1024"/>
      <c r="IKJ23" s="1024"/>
      <c r="IKK23" s="1024"/>
      <c r="IKL23" s="1024"/>
      <c r="IKM23" s="1024"/>
      <c r="IKN23" s="1024"/>
      <c r="IKO23" s="1024"/>
      <c r="IKP23" s="1024"/>
      <c r="IKQ23" s="1024"/>
      <c r="IKR23" s="1024"/>
      <c r="IKS23" s="1024"/>
      <c r="IKT23" s="1024"/>
      <c r="IKU23" s="1024"/>
      <c r="IKV23" s="1024"/>
      <c r="IKW23" s="1024"/>
      <c r="IKX23" s="1024"/>
      <c r="IKY23" s="1024"/>
      <c r="IKZ23" s="1024"/>
      <c r="ILA23" s="1024"/>
      <c r="ILB23" s="1024"/>
      <c r="ILC23" s="1024"/>
      <c r="ILD23" s="1024"/>
      <c r="ILE23" s="1024"/>
      <c r="ILF23" s="1024"/>
      <c r="ILG23" s="1024"/>
      <c r="ILH23" s="1024"/>
      <c r="ILI23" s="1024"/>
      <c r="ILJ23" s="1024"/>
      <c r="ILK23" s="1024"/>
      <c r="ILL23" s="1024"/>
      <c r="ILM23" s="1024"/>
      <c r="ILN23" s="1024"/>
      <c r="ILO23" s="1024"/>
      <c r="ILP23" s="1024"/>
      <c r="ILQ23" s="1024"/>
      <c r="ILR23" s="1024"/>
      <c r="ILS23" s="1024"/>
      <c r="ILT23" s="1024"/>
      <c r="ILU23" s="1024"/>
      <c r="ILV23" s="1024"/>
      <c r="ILW23" s="1024"/>
      <c r="ILX23" s="1024"/>
      <c r="ILY23" s="1024"/>
      <c r="ILZ23" s="1024"/>
      <c r="IMA23" s="1024"/>
      <c r="IMB23" s="1024"/>
      <c r="IMC23" s="1024"/>
      <c r="IMD23" s="1024"/>
      <c r="IME23" s="1024"/>
      <c r="IMF23" s="1024"/>
      <c r="IMG23" s="1024"/>
      <c r="IMH23" s="1024"/>
      <c r="IMI23" s="1024"/>
      <c r="IMJ23" s="1024"/>
      <c r="IMK23" s="1024"/>
      <c r="IML23" s="1024"/>
      <c r="IMM23" s="1024"/>
      <c r="IMN23" s="1024"/>
      <c r="IMO23" s="1024"/>
      <c r="IMP23" s="1024"/>
      <c r="IMQ23" s="1024"/>
      <c r="IMR23" s="1024"/>
      <c r="IMS23" s="1024"/>
      <c r="IMT23" s="1024"/>
      <c r="IMU23" s="1024"/>
      <c r="IMV23" s="1024"/>
      <c r="IMW23" s="1024"/>
      <c r="IMX23" s="1024"/>
      <c r="IMY23" s="1024"/>
      <c r="IMZ23" s="1024"/>
      <c r="INA23" s="1024"/>
      <c r="INB23" s="1024"/>
      <c r="INC23" s="1024"/>
      <c r="IND23" s="1024"/>
      <c r="INE23" s="1024"/>
      <c r="INF23" s="1024"/>
      <c r="ING23" s="1024"/>
      <c r="INH23" s="1024"/>
      <c r="INI23" s="1024"/>
      <c r="INJ23" s="1024"/>
      <c r="INK23" s="1024"/>
      <c r="INL23" s="1024"/>
      <c r="INM23" s="1024"/>
      <c r="INN23" s="1024"/>
      <c r="INO23" s="1024"/>
      <c r="INP23" s="1024"/>
      <c r="INQ23" s="1024"/>
      <c r="INR23" s="1024"/>
      <c r="INS23" s="1024"/>
      <c r="INT23" s="1024"/>
      <c r="INU23" s="1024"/>
      <c r="INV23" s="1024"/>
      <c r="INW23" s="1024"/>
      <c r="INX23" s="1024"/>
      <c r="INY23" s="1024"/>
      <c r="INZ23" s="1024"/>
      <c r="IOA23" s="1024"/>
      <c r="IOB23" s="1024"/>
      <c r="IOC23" s="1024"/>
      <c r="IOD23" s="1024"/>
      <c r="IOE23" s="1024"/>
      <c r="IOF23" s="1024"/>
      <c r="IOG23" s="1024"/>
      <c r="IOH23" s="1024"/>
      <c r="IOI23" s="1024"/>
      <c r="IOJ23" s="1024"/>
      <c r="IOK23" s="1024"/>
      <c r="IOL23" s="1024"/>
      <c r="IOM23" s="1024"/>
      <c r="ION23" s="1024"/>
      <c r="IOO23" s="1024"/>
      <c r="IOP23" s="1024"/>
      <c r="IOQ23" s="1024"/>
      <c r="IOR23" s="1024"/>
      <c r="IOS23" s="1024"/>
      <c r="IOT23" s="1024"/>
      <c r="IOU23" s="1024"/>
      <c r="IOV23" s="1024"/>
      <c r="IOW23" s="1024"/>
      <c r="IOX23" s="1024"/>
      <c r="IOY23" s="1024"/>
      <c r="IOZ23" s="1024"/>
      <c r="IPA23" s="1024"/>
      <c r="IPB23" s="1024"/>
      <c r="IPC23" s="1024"/>
      <c r="IPD23" s="1024"/>
      <c r="IPE23" s="1024"/>
      <c r="IPF23" s="1024"/>
      <c r="IPG23" s="1024"/>
      <c r="IPH23" s="1024"/>
      <c r="IPI23" s="1024"/>
      <c r="IPJ23" s="1024"/>
      <c r="IPK23" s="1024"/>
      <c r="IPL23" s="1024"/>
      <c r="IPM23" s="1024"/>
      <c r="IPN23" s="1024"/>
      <c r="IPO23" s="1024"/>
      <c r="IPP23" s="1024"/>
      <c r="IPQ23" s="1024"/>
      <c r="IPR23" s="1024"/>
      <c r="IPS23" s="1024"/>
      <c r="IPT23" s="1024"/>
      <c r="IPU23" s="1024"/>
      <c r="IPV23" s="1024"/>
      <c r="IPW23" s="1024"/>
      <c r="IPX23" s="1024"/>
      <c r="IPY23" s="1024"/>
      <c r="IPZ23" s="1024"/>
      <c r="IQA23" s="1024"/>
      <c r="IQB23" s="1024"/>
      <c r="IQC23" s="1024"/>
      <c r="IQD23" s="1024"/>
      <c r="IQE23" s="1024"/>
      <c r="IQF23" s="1024"/>
      <c r="IQG23" s="1024"/>
      <c r="IQH23" s="1024"/>
      <c r="IQI23" s="1024"/>
      <c r="IQJ23" s="1024"/>
      <c r="IQK23" s="1024"/>
      <c r="IQL23" s="1024"/>
      <c r="IQM23" s="1024"/>
      <c r="IQN23" s="1024"/>
      <c r="IQO23" s="1024"/>
      <c r="IQP23" s="1024"/>
      <c r="IQQ23" s="1024"/>
      <c r="IQR23" s="1024"/>
      <c r="IQS23" s="1024"/>
      <c r="IQT23" s="1024"/>
      <c r="IQU23" s="1024"/>
      <c r="IQV23" s="1024"/>
      <c r="IQW23" s="1024"/>
      <c r="IQX23" s="1024"/>
      <c r="IQY23" s="1024"/>
      <c r="IQZ23" s="1024"/>
      <c r="IRA23" s="1024"/>
      <c r="IRB23" s="1024"/>
      <c r="IRC23" s="1024"/>
      <c r="IRD23" s="1024"/>
      <c r="IRE23" s="1024"/>
      <c r="IRF23" s="1024"/>
      <c r="IRG23" s="1024"/>
      <c r="IRH23" s="1024"/>
      <c r="IRI23" s="1024"/>
      <c r="IRJ23" s="1024"/>
      <c r="IRK23" s="1024"/>
      <c r="IRL23" s="1024"/>
      <c r="IRM23" s="1024"/>
      <c r="IRN23" s="1024"/>
      <c r="IRO23" s="1024"/>
      <c r="IRP23" s="1024"/>
      <c r="IRQ23" s="1024"/>
      <c r="IRR23" s="1024"/>
      <c r="IRS23" s="1024"/>
      <c r="IRT23" s="1024"/>
      <c r="IRU23" s="1024"/>
      <c r="IRV23" s="1024"/>
      <c r="IRW23" s="1024"/>
      <c r="IRX23" s="1024"/>
      <c r="IRY23" s="1024"/>
      <c r="IRZ23" s="1024"/>
      <c r="ISA23" s="1024"/>
      <c r="ISB23" s="1024"/>
      <c r="ISC23" s="1024"/>
      <c r="ISD23" s="1024"/>
      <c r="ISE23" s="1024"/>
      <c r="ISF23" s="1024"/>
      <c r="ISG23" s="1024"/>
      <c r="ISH23" s="1024"/>
      <c r="ISI23" s="1024"/>
      <c r="ISJ23" s="1024"/>
      <c r="ISK23" s="1024"/>
      <c r="ISL23" s="1024"/>
      <c r="ISM23" s="1024"/>
      <c r="ISN23" s="1024"/>
      <c r="ISO23" s="1024"/>
      <c r="ISP23" s="1024"/>
      <c r="ISQ23" s="1024"/>
      <c r="ISR23" s="1024"/>
      <c r="ISS23" s="1024"/>
      <c r="IST23" s="1024"/>
      <c r="ISU23" s="1024"/>
      <c r="ISV23" s="1024"/>
      <c r="ISW23" s="1024"/>
      <c r="ISX23" s="1024"/>
      <c r="ISY23" s="1024"/>
      <c r="ISZ23" s="1024"/>
      <c r="ITA23" s="1024"/>
      <c r="ITB23" s="1024"/>
      <c r="ITC23" s="1024"/>
      <c r="ITD23" s="1024"/>
      <c r="ITE23" s="1024"/>
      <c r="ITF23" s="1024"/>
      <c r="ITG23" s="1024"/>
      <c r="ITH23" s="1024"/>
      <c r="ITI23" s="1024"/>
      <c r="ITJ23" s="1024"/>
      <c r="ITK23" s="1024"/>
      <c r="ITL23" s="1024"/>
      <c r="ITM23" s="1024"/>
      <c r="ITN23" s="1024"/>
      <c r="ITO23" s="1024"/>
      <c r="ITP23" s="1024"/>
      <c r="ITQ23" s="1024"/>
      <c r="ITR23" s="1024"/>
      <c r="ITS23" s="1024"/>
      <c r="ITT23" s="1024"/>
      <c r="ITU23" s="1024"/>
      <c r="ITV23" s="1024"/>
      <c r="ITW23" s="1024"/>
      <c r="ITX23" s="1024"/>
      <c r="ITY23" s="1024"/>
      <c r="ITZ23" s="1024"/>
      <c r="IUA23" s="1024"/>
      <c r="IUB23" s="1024"/>
      <c r="IUC23" s="1024"/>
      <c r="IUD23" s="1024"/>
      <c r="IUE23" s="1024"/>
      <c r="IUF23" s="1024"/>
      <c r="IUG23" s="1024"/>
      <c r="IUH23" s="1024"/>
      <c r="IUI23" s="1024"/>
      <c r="IUJ23" s="1024"/>
      <c r="IUK23" s="1024"/>
      <c r="IUL23" s="1024"/>
      <c r="IUM23" s="1024"/>
      <c r="IUN23" s="1024"/>
      <c r="IUO23" s="1024"/>
      <c r="IUP23" s="1024"/>
      <c r="IUQ23" s="1024"/>
      <c r="IUR23" s="1024"/>
      <c r="IUS23" s="1024"/>
      <c r="IUT23" s="1024"/>
      <c r="IUU23" s="1024"/>
      <c r="IUV23" s="1024"/>
      <c r="IUW23" s="1024"/>
      <c r="IUX23" s="1024"/>
      <c r="IUY23" s="1024"/>
      <c r="IUZ23" s="1024"/>
      <c r="IVA23" s="1024"/>
      <c r="IVB23" s="1024"/>
      <c r="IVC23" s="1024"/>
      <c r="IVD23" s="1024"/>
      <c r="IVE23" s="1024"/>
      <c r="IVF23" s="1024"/>
      <c r="IVG23" s="1024"/>
      <c r="IVH23" s="1024"/>
      <c r="IVI23" s="1024"/>
      <c r="IVJ23" s="1024"/>
      <c r="IVK23" s="1024"/>
      <c r="IVL23" s="1024"/>
      <c r="IVM23" s="1024"/>
      <c r="IVN23" s="1024"/>
      <c r="IVO23" s="1024"/>
      <c r="IVP23" s="1024"/>
      <c r="IVQ23" s="1024"/>
      <c r="IVR23" s="1024"/>
      <c r="IVS23" s="1024"/>
      <c r="IVT23" s="1024"/>
      <c r="IVU23" s="1024"/>
      <c r="IVV23" s="1024"/>
      <c r="IVW23" s="1024"/>
      <c r="IVX23" s="1024"/>
      <c r="IVY23" s="1024"/>
      <c r="IVZ23" s="1024"/>
      <c r="IWA23" s="1024"/>
      <c r="IWB23" s="1024"/>
      <c r="IWC23" s="1024"/>
      <c r="IWD23" s="1024"/>
      <c r="IWE23" s="1024"/>
      <c r="IWF23" s="1024"/>
      <c r="IWG23" s="1024"/>
      <c r="IWH23" s="1024"/>
      <c r="IWI23" s="1024"/>
      <c r="IWJ23" s="1024"/>
      <c r="IWK23" s="1024"/>
      <c r="IWL23" s="1024"/>
      <c r="IWM23" s="1024"/>
      <c r="IWN23" s="1024"/>
      <c r="IWO23" s="1024"/>
      <c r="IWP23" s="1024"/>
      <c r="IWQ23" s="1024"/>
      <c r="IWR23" s="1024"/>
      <c r="IWS23" s="1024"/>
      <c r="IWT23" s="1024"/>
      <c r="IWU23" s="1024"/>
      <c r="IWV23" s="1024"/>
      <c r="IWW23" s="1024"/>
      <c r="IWX23" s="1024"/>
      <c r="IWY23" s="1024"/>
      <c r="IWZ23" s="1024"/>
      <c r="IXA23" s="1024"/>
      <c r="IXB23" s="1024"/>
      <c r="IXC23" s="1024"/>
      <c r="IXD23" s="1024"/>
      <c r="IXE23" s="1024"/>
      <c r="IXF23" s="1024"/>
      <c r="IXG23" s="1024"/>
      <c r="IXH23" s="1024"/>
      <c r="IXI23" s="1024"/>
      <c r="IXJ23" s="1024"/>
      <c r="IXK23" s="1024"/>
      <c r="IXL23" s="1024"/>
      <c r="IXM23" s="1024"/>
      <c r="IXN23" s="1024"/>
      <c r="IXO23" s="1024"/>
      <c r="IXP23" s="1024"/>
      <c r="IXQ23" s="1024"/>
      <c r="IXR23" s="1024"/>
      <c r="IXS23" s="1024"/>
      <c r="IXT23" s="1024"/>
      <c r="IXU23" s="1024"/>
      <c r="IXV23" s="1024"/>
      <c r="IXW23" s="1024"/>
      <c r="IXX23" s="1024"/>
      <c r="IXY23" s="1024"/>
      <c r="IXZ23" s="1024"/>
      <c r="IYA23" s="1024"/>
      <c r="IYB23" s="1024"/>
      <c r="IYC23" s="1024"/>
      <c r="IYD23" s="1024"/>
      <c r="IYE23" s="1024"/>
      <c r="IYF23" s="1024"/>
      <c r="IYG23" s="1024"/>
      <c r="IYH23" s="1024"/>
      <c r="IYI23" s="1024"/>
      <c r="IYJ23" s="1024"/>
      <c r="IYK23" s="1024"/>
      <c r="IYL23" s="1024"/>
      <c r="IYM23" s="1024"/>
      <c r="IYN23" s="1024"/>
      <c r="IYO23" s="1024"/>
      <c r="IYP23" s="1024"/>
      <c r="IYQ23" s="1024"/>
      <c r="IYR23" s="1024"/>
      <c r="IYS23" s="1024"/>
      <c r="IYT23" s="1024"/>
      <c r="IYU23" s="1024"/>
      <c r="IYV23" s="1024"/>
      <c r="IYW23" s="1024"/>
      <c r="IYX23" s="1024"/>
      <c r="IYY23" s="1024"/>
      <c r="IYZ23" s="1024"/>
      <c r="IZA23" s="1024"/>
      <c r="IZB23" s="1024"/>
      <c r="IZC23" s="1024"/>
      <c r="IZD23" s="1024"/>
      <c r="IZE23" s="1024"/>
      <c r="IZF23" s="1024"/>
      <c r="IZG23" s="1024"/>
      <c r="IZH23" s="1024"/>
      <c r="IZI23" s="1024"/>
      <c r="IZJ23" s="1024"/>
      <c r="IZK23" s="1024"/>
      <c r="IZL23" s="1024"/>
      <c r="IZM23" s="1024"/>
      <c r="IZN23" s="1024"/>
      <c r="IZO23" s="1024"/>
      <c r="IZP23" s="1024"/>
      <c r="IZQ23" s="1024"/>
      <c r="IZR23" s="1024"/>
      <c r="IZS23" s="1024"/>
      <c r="IZT23" s="1024"/>
      <c r="IZU23" s="1024"/>
      <c r="IZV23" s="1024"/>
      <c r="IZW23" s="1024"/>
      <c r="IZX23" s="1024"/>
      <c r="IZY23" s="1024"/>
      <c r="IZZ23" s="1024"/>
      <c r="JAA23" s="1024"/>
      <c r="JAB23" s="1024"/>
      <c r="JAC23" s="1024"/>
      <c r="JAD23" s="1024"/>
      <c r="JAE23" s="1024"/>
      <c r="JAF23" s="1024"/>
      <c r="JAG23" s="1024"/>
      <c r="JAH23" s="1024"/>
      <c r="JAI23" s="1024"/>
      <c r="JAJ23" s="1024"/>
      <c r="JAK23" s="1024"/>
      <c r="JAL23" s="1024"/>
      <c r="JAM23" s="1024"/>
      <c r="JAN23" s="1024"/>
      <c r="JAO23" s="1024"/>
      <c r="JAP23" s="1024"/>
      <c r="JAQ23" s="1024"/>
      <c r="JAR23" s="1024"/>
      <c r="JAS23" s="1024"/>
      <c r="JAT23" s="1024"/>
      <c r="JAU23" s="1024"/>
      <c r="JAV23" s="1024"/>
      <c r="JAW23" s="1024"/>
      <c r="JAX23" s="1024"/>
      <c r="JAY23" s="1024"/>
      <c r="JAZ23" s="1024"/>
      <c r="JBA23" s="1024"/>
      <c r="JBB23" s="1024"/>
      <c r="JBC23" s="1024"/>
      <c r="JBD23" s="1024"/>
      <c r="JBE23" s="1024"/>
      <c r="JBF23" s="1024"/>
      <c r="JBG23" s="1024"/>
      <c r="JBH23" s="1024"/>
      <c r="JBI23" s="1024"/>
      <c r="JBJ23" s="1024"/>
      <c r="JBK23" s="1024"/>
      <c r="JBL23" s="1024"/>
      <c r="JBM23" s="1024"/>
      <c r="JBN23" s="1024"/>
      <c r="JBO23" s="1024"/>
      <c r="JBP23" s="1024"/>
      <c r="JBQ23" s="1024"/>
      <c r="JBR23" s="1024"/>
      <c r="JBS23" s="1024"/>
      <c r="JBT23" s="1024"/>
      <c r="JBU23" s="1024"/>
      <c r="JBV23" s="1024"/>
      <c r="JBW23" s="1024"/>
      <c r="JBX23" s="1024"/>
      <c r="JBY23" s="1024"/>
      <c r="JBZ23" s="1024"/>
      <c r="JCA23" s="1024"/>
      <c r="JCB23" s="1024"/>
      <c r="JCC23" s="1024"/>
      <c r="JCD23" s="1024"/>
      <c r="JCE23" s="1024"/>
      <c r="JCF23" s="1024"/>
      <c r="JCG23" s="1024"/>
      <c r="JCH23" s="1024"/>
      <c r="JCI23" s="1024"/>
      <c r="JCJ23" s="1024"/>
      <c r="JCK23" s="1024"/>
      <c r="JCL23" s="1024"/>
      <c r="JCM23" s="1024"/>
      <c r="JCN23" s="1024"/>
      <c r="JCO23" s="1024"/>
      <c r="JCP23" s="1024"/>
      <c r="JCQ23" s="1024"/>
      <c r="JCR23" s="1024"/>
      <c r="JCS23" s="1024"/>
      <c r="JCT23" s="1024"/>
      <c r="JCU23" s="1024"/>
      <c r="JCV23" s="1024"/>
      <c r="JCW23" s="1024"/>
      <c r="JCX23" s="1024"/>
      <c r="JCY23" s="1024"/>
      <c r="JCZ23" s="1024"/>
      <c r="JDA23" s="1024"/>
      <c r="JDB23" s="1024"/>
      <c r="JDC23" s="1024"/>
      <c r="JDD23" s="1024"/>
      <c r="JDE23" s="1024"/>
      <c r="JDF23" s="1024"/>
      <c r="JDG23" s="1024"/>
      <c r="JDH23" s="1024"/>
      <c r="JDI23" s="1024"/>
      <c r="JDJ23" s="1024"/>
      <c r="JDK23" s="1024"/>
      <c r="JDL23" s="1024"/>
      <c r="JDM23" s="1024"/>
      <c r="JDN23" s="1024"/>
      <c r="JDO23" s="1024"/>
      <c r="JDP23" s="1024"/>
      <c r="JDQ23" s="1024"/>
      <c r="JDR23" s="1024"/>
      <c r="JDS23" s="1024"/>
      <c r="JDT23" s="1024"/>
      <c r="JDU23" s="1024"/>
      <c r="JDV23" s="1024"/>
      <c r="JDW23" s="1024"/>
      <c r="JDX23" s="1024"/>
      <c r="JDY23" s="1024"/>
      <c r="JDZ23" s="1024"/>
      <c r="JEA23" s="1024"/>
      <c r="JEB23" s="1024"/>
      <c r="JEC23" s="1024"/>
      <c r="JED23" s="1024"/>
      <c r="JEE23" s="1024"/>
      <c r="JEF23" s="1024"/>
      <c r="JEG23" s="1024"/>
      <c r="JEH23" s="1024"/>
      <c r="JEI23" s="1024"/>
      <c r="JEJ23" s="1024"/>
      <c r="JEK23" s="1024"/>
      <c r="JEL23" s="1024"/>
      <c r="JEM23" s="1024"/>
      <c r="JEN23" s="1024"/>
      <c r="JEO23" s="1024"/>
      <c r="JEP23" s="1024"/>
      <c r="JEQ23" s="1024"/>
      <c r="JER23" s="1024"/>
      <c r="JES23" s="1024"/>
      <c r="JET23" s="1024"/>
      <c r="JEU23" s="1024"/>
      <c r="JEV23" s="1024"/>
      <c r="JEW23" s="1024"/>
      <c r="JEX23" s="1024"/>
      <c r="JEY23" s="1024"/>
      <c r="JEZ23" s="1024"/>
      <c r="JFA23" s="1024"/>
      <c r="JFB23" s="1024"/>
      <c r="JFC23" s="1024"/>
      <c r="JFD23" s="1024"/>
      <c r="JFE23" s="1024"/>
      <c r="JFF23" s="1024"/>
      <c r="JFG23" s="1024"/>
      <c r="JFH23" s="1024"/>
      <c r="JFI23" s="1024"/>
      <c r="JFJ23" s="1024"/>
      <c r="JFK23" s="1024"/>
      <c r="JFL23" s="1024"/>
      <c r="JFM23" s="1024"/>
      <c r="JFN23" s="1024"/>
      <c r="JFO23" s="1024"/>
      <c r="JFP23" s="1024"/>
      <c r="JFQ23" s="1024"/>
      <c r="JFR23" s="1024"/>
      <c r="JFS23" s="1024"/>
      <c r="JFT23" s="1024"/>
      <c r="JFU23" s="1024"/>
      <c r="JFV23" s="1024"/>
      <c r="JFW23" s="1024"/>
      <c r="JFX23" s="1024"/>
      <c r="JFY23" s="1024"/>
      <c r="JFZ23" s="1024"/>
      <c r="JGA23" s="1024"/>
      <c r="JGB23" s="1024"/>
      <c r="JGC23" s="1024"/>
      <c r="JGD23" s="1024"/>
      <c r="JGE23" s="1024"/>
      <c r="JGF23" s="1024"/>
      <c r="JGG23" s="1024"/>
      <c r="JGH23" s="1024"/>
      <c r="JGI23" s="1024"/>
      <c r="JGJ23" s="1024"/>
      <c r="JGK23" s="1024"/>
      <c r="JGL23" s="1024"/>
      <c r="JGM23" s="1024"/>
      <c r="JGN23" s="1024"/>
      <c r="JGO23" s="1024"/>
      <c r="JGP23" s="1024"/>
      <c r="JGQ23" s="1024"/>
      <c r="JGR23" s="1024"/>
      <c r="JGS23" s="1024"/>
      <c r="JGT23" s="1024"/>
      <c r="JGU23" s="1024"/>
      <c r="JGV23" s="1024"/>
      <c r="JGW23" s="1024"/>
      <c r="JGX23" s="1024"/>
      <c r="JGY23" s="1024"/>
      <c r="JGZ23" s="1024"/>
      <c r="JHA23" s="1024"/>
      <c r="JHB23" s="1024"/>
      <c r="JHC23" s="1024"/>
      <c r="JHD23" s="1024"/>
      <c r="JHE23" s="1024"/>
      <c r="JHF23" s="1024"/>
      <c r="JHG23" s="1024"/>
      <c r="JHH23" s="1024"/>
      <c r="JHI23" s="1024"/>
      <c r="JHJ23" s="1024"/>
      <c r="JHK23" s="1024"/>
      <c r="JHL23" s="1024"/>
      <c r="JHM23" s="1024"/>
      <c r="JHN23" s="1024"/>
      <c r="JHO23" s="1024"/>
      <c r="JHP23" s="1024"/>
      <c r="JHQ23" s="1024"/>
      <c r="JHR23" s="1024"/>
      <c r="JHS23" s="1024"/>
      <c r="JHT23" s="1024"/>
      <c r="JHU23" s="1024"/>
      <c r="JHV23" s="1024"/>
      <c r="JHW23" s="1024"/>
      <c r="JHX23" s="1024"/>
      <c r="JHY23" s="1024"/>
      <c r="JHZ23" s="1024"/>
      <c r="JIA23" s="1024"/>
      <c r="JIB23" s="1024"/>
      <c r="JIC23" s="1024"/>
      <c r="JID23" s="1024"/>
      <c r="JIE23" s="1024"/>
      <c r="JIF23" s="1024"/>
      <c r="JIG23" s="1024"/>
      <c r="JIH23" s="1024"/>
      <c r="JII23" s="1024"/>
      <c r="JIJ23" s="1024"/>
      <c r="JIK23" s="1024"/>
      <c r="JIL23" s="1024"/>
      <c r="JIM23" s="1024"/>
      <c r="JIN23" s="1024"/>
      <c r="JIO23" s="1024"/>
      <c r="JIP23" s="1024"/>
      <c r="JIQ23" s="1024"/>
      <c r="JIR23" s="1024"/>
      <c r="JIS23" s="1024"/>
      <c r="JIT23" s="1024"/>
      <c r="JIU23" s="1024"/>
      <c r="JIV23" s="1024"/>
      <c r="JIW23" s="1024"/>
      <c r="JIX23" s="1024"/>
      <c r="JIY23" s="1024"/>
      <c r="JIZ23" s="1024"/>
      <c r="JJA23" s="1024"/>
      <c r="JJB23" s="1024"/>
      <c r="JJC23" s="1024"/>
      <c r="JJD23" s="1024"/>
      <c r="JJE23" s="1024"/>
      <c r="JJF23" s="1024"/>
      <c r="JJG23" s="1024"/>
      <c r="JJH23" s="1024"/>
      <c r="JJI23" s="1024"/>
      <c r="JJJ23" s="1024"/>
      <c r="JJK23" s="1024"/>
      <c r="JJL23" s="1024"/>
      <c r="JJM23" s="1024"/>
      <c r="JJN23" s="1024"/>
      <c r="JJO23" s="1024"/>
      <c r="JJP23" s="1024"/>
      <c r="JJQ23" s="1024"/>
      <c r="JJR23" s="1024"/>
      <c r="JJS23" s="1024"/>
      <c r="JJT23" s="1024"/>
      <c r="JJU23" s="1024"/>
      <c r="JJV23" s="1024"/>
      <c r="JJW23" s="1024"/>
      <c r="JJX23" s="1024"/>
      <c r="JJY23" s="1024"/>
      <c r="JJZ23" s="1024"/>
      <c r="JKA23" s="1024"/>
      <c r="JKB23" s="1024"/>
      <c r="JKC23" s="1024"/>
      <c r="JKD23" s="1024"/>
      <c r="JKE23" s="1024"/>
      <c r="JKF23" s="1024"/>
      <c r="JKG23" s="1024"/>
      <c r="JKH23" s="1024"/>
      <c r="JKI23" s="1024"/>
      <c r="JKJ23" s="1024"/>
      <c r="JKK23" s="1024"/>
      <c r="JKL23" s="1024"/>
      <c r="JKM23" s="1024"/>
      <c r="JKN23" s="1024"/>
      <c r="JKO23" s="1024"/>
      <c r="JKP23" s="1024"/>
      <c r="JKQ23" s="1024"/>
      <c r="JKR23" s="1024"/>
      <c r="JKS23" s="1024"/>
      <c r="JKT23" s="1024"/>
      <c r="JKU23" s="1024"/>
      <c r="JKV23" s="1024"/>
      <c r="JKW23" s="1024"/>
      <c r="JKX23" s="1024"/>
      <c r="JKY23" s="1024"/>
      <c r="JKZ23" s="1024"/>
      <c r="JLA23" s="1024"/>
      <c r="JLB23" s="1024"/>
      <c r="JLC23" s="1024"/>
      <c r="JLD23" s="1024"/>
      <c r="JLE23" s="1024"/>
      <c r="JLF23" s="1024"/>
      <c r="JLG23" s="1024"/>
      <c r="JLH23" s="1024"/>
      <c r="JLI23" s="1024"/>
      <c r="JLJ23" s="1024"/>
      <c r="JLK23" s="1024"/>
      <c r="JLL23" s="1024"/>
      <c r="JLM23" s="1024"/>
      <c r="JLN23" s="1024"/>
      <c r="JLO23" s="1024"/>
      <c r="JLP23" s="1024"/>
      <c r="JLQ23" s="1024"/>
      <c r="JLR23" s="1024"/>
      <c r="JLS23" s="1024"/>
      <c r="JLT23" s="1024"/>
      <c r="JLU23" s="1024"/>
      <c r="JLV23" s="1024"/>
      <c r="JLW23" s="1024"/>
      <c r="JLX23" s="1024"/>
      <c r="JLY23" s="1024"/>
      <c r="JLZ23" s="1024"/>
      <c r="JMA23" s="1024"/>
      <c r="JMB23" s="1024"/>
      <c r="JMC23" s="1024"/>
      <c r="JMD23" s="1024"/>
      <c r="JME23" s="1024"/>
      <c r="JMF23" s="1024"/>
      <c r="JMG23" s="1024"/>
      <c r="JMH23" s="1024"/>
      <c r="JMI23" s="1024"/>
      <c r="JMJ23" s="1024"/>
      <c r="JMK23" s="1024"/>
      <c r="JML23" s="1024"/>
      <c r="JMM23" s="1024"/>
      <c r="JMN23" s="1024"/>
      <c r="JMO23" s="1024"/>
      <c r="JMP23" s="1024"/>
      <c r="JMQ23" s="1024"/>
      <c r="JMR23" s="1024"/>
      <c r="JMS23" s="1024"/>
      <c r="JMT23" s="1024"/>
      <c r="JMU23" s="1024"/>
      <c r="JMV23" s="1024"/>
      <c r="JMW23" s="1024"/>
      <c r="JMX23" s="1024"/>
      <c r="JMY23" s="1024"/>
      <c r="JMZ23" s="1024"/>
      <c r="JNA23" s="1024"/>
      <c r="JNB23" s="1024"/>
      <c r="JNC23" s="1024"/>
      <c r="JND23" s="1024"/>
      <c r="JNE23" s="1024"/>
      <c r="JNF23" s="1024"/>
      <c r="JNG23" s="1024"/>
      <c r="JNH23" s="1024"/>
      <c r="JNI23" s="1024"/>
      <c r="JNJ23" s="1024"/>
      <c r="JNK23" s="1024"/>
      <c r="JNL23" s="1024"/>
      <c r="JNM23" s="1024"/>
      <c r="JNN23" s="1024"/>
      <c r="JNO23" s="1024"/>
      <c r="JNP23" s="1024"/>
      <c r="JNQ23" s="1024"/>
      <c r="JNR23" s="1024"/>
      <c r="JNS23" s="1024"/>
      <c r="JNT23" s="1024"/>
      <c r="JNU23" s="1024"/>
      <c r="JNV23" s="1024"/>
      <c r="JNW23" s="1024"/>
      <c r="JNX23" s="1024"/>
      <c r="JNY23" s="1024"/>
      <c r="JNZ23" s="1024"/>
      <c r="JOA23" s="1024"/>
      <c r="JOB23" s="1024"/>
      <c r="JOC23" s="1024"/>
      <c r="JOD23" s="1024"/>
      <c r="JOE23" s="1024"/>
      <c r="JOF23" s="1024"/>
      <c r="JOG23" s="1024"/>
      <c r="JOH23" s="1024"/>
      <c r="JOI23" s="1024"/>
      <c r="JOJ23" s="1024"/>
      <c r="JOK23" s="1024"/>
      <c r="JOL23" s="1024"/>
      <c r="JOM23" s="1024"/>
      <c r="JON23" s="1024"/>
      <c r="JOO23" s="1024"/>
      <c r="JOP23" s="1024"/>
      <c r="JOQ23" s="1024"/>
      <c r="JOR23" s="1024"/>
      <c r="JOS23" s="1024"/>
      <c r="JOT23" s="1024"/>
      <c r="JOU23" s="1024"/>
      <c r="JOV23" s="1024"/>
      <c r="JOW23" s="1024"/>
      <c r="JOX23" s="1024"/>
      <c r="JOY23" s="1024"/>
      <c r="JOZ23" s="1024"/>
      <c r="JPA23" s="1024"/>
      <c r="JPB23" s="1024"/>
      <c r="JPC23" s="1024"/>
      <c r="JPD23" s="1024"/>
      <c r="JPE23" s="1024"/>
      <c r="JPF23" s="1024"/>
      <c r="JPG23" s="1024"/>
      <c r="JPH23" s="1024"/>
      <c r="JPI23" s="1024"/>
      <c r="JPJ23" s="1024"/>
      <c r="JPK23" s="1024"/>
      <c r="JPL23" s="1024"/>
      <c r="JPM23" s="1024"/>
      <c r="JPN23" s="1024"/>
      <c r="JPO23" s="1024"/>
      <c r="JPP23" s="1024"/>
      <c r="JPQ23" s="1024"/>
      <c r="JPR23" s="1024"/>
      <c r="JPS23" s="1024"/>
      <c r="JPT23" s="1024"/>
      <c r="JPU23" s="1024"/>
      <c r="JPV23" s="1024"/>
      <c r="JPW23" s="1024"/>
      <c r="JPX23" s="1024"/>
      <c r="JPY23" s="1024"/>
      <c r="JPZ23" s="1024"/>
      <c r="JQA23" s="1024"/>
      <c r="JQB23" s="1024"/>
      <c r="JQC23" s="1024"/>
      <c r="JQD23" s="1024"/>
      <c r="JQE23" s="1024"/>
      <c r="JQF23" s="1024"/>
      <c r="JQG23" s="1024"/>
      <c r="JQH23" s="1024"/>
      <c r="JQI23" s="1024"/>
      <c r="JQJ23" s="1024"/>
      <c r="JQK23" s="1024"/>
      <c r="JQL23" s="1024"/>
      <c r="JQM23" s="1024"/>
      <c r="JQN23" s="1024"/>
      <c r="JQO23" s="1024"/>
      <c r="JQP23" s="1024"/>
      <c r="JQQ23" s="1024"/>
      <c r="JQR23" s="1024"/>
      <c r="JQS23" s="1024"/>
      <c r="JQT23" s="1024"/>
      <c r="JQU23" s="1024"/>
      <c r="JQV23" s="1024"/>
      <c r="JQW23" s="1024"/>
      <c r="JQX23" s="1024"/>
      <c r="JQY23" s="1024"/>
      <c r="JQZ23" s="1024"/>
      <c r="JRA23" s="1024"/>
      <c r="JRB23" s="1024"/>
      <c r="JRC23" s="1024"/>
      <c r="JRD23" s="1024"/>
      <c r="JRE23" s="1024"/>
      <c r="JRF23" s="1024"/>
      <c r="JRG23" s="1024"/>
      <c r="JRH23" s="1024"/>
      <c r="JRI23" s="1024"/>
      <c r="JRJ23" s="1024"/>
      <c r="JRK23" s="1024"/>
      <c r="JRL23" s="1024"/>
      <c r="JRM23" s="1024"/>
      <c r="JRN23" s="1024"/>
      <c r="JRO23" s="1024"/>
      <c r="JRP23" s="1024"/>
      <c r="JRQ23" s="1024"/>
      <c r="JRR23" s="1024"/>
      <c r="JRS23" s="1024"/>
      <c r="JRT23" s="1024"/>
      <c r="JRU23" s="1024"/>
      <c r="JRV23" s="1024"/>
      <c r="JRW23" s="1024"/>
      <c r="JRX23" s="1024"/>
      <c r="JRY23" s="1024"/>
      <c r="JRZ23" s="1024"/>
      <c r="JSA23" s="1024"/>
      <c r="JSB23" s="1024"/>
      <c r="JSC23" s="1024"/>
      <c r="JSD23" s="1024"/>
      <c r="JSE23" s="1024"/>
      <c r="JSF23" s="1024"/>
      <c r="JSG23" s="1024"/>
      <c r="JSH23" s="1024"/>
      <c r="JSI23" s="1024"/>
      <c r="JSJ23" s="1024"/>
      <c r="JSK23" s="1024"/>
      <c r="JSL23" s="1024"/>
      <c r="JSM23" s="1024"/>
      <c r="JSN23" s="1024"/>
      <c r="JSO23" s="1024"/>
      <c r="JSP23" s="1024"/>
      <c r="JSQ23" s="1024"/>
      <c r="JSR23" s="1024"/>
      <c r="JSS23" s="1024"/>
      <c r="JST23" s="1024"/>
      <c r="JSU23" s="1024"/>
      <c r="JSV23" s="1024"/>
      <c r="JSW23" s="1024"/>
      <c r="JSX23" s="1024"/>
      <c r="JSY23" s="1024"/>
      <c r="JSZ23" s="1024"/>
      <c r="JTA23" s="1024"/>
      <c r="JTB23" s="1024"/>
      <c r="JTC23" s="1024"/>
      <c r="JTD23" s="1024"/>
      <c r="JTE23" s="1024"/>
      <c r="JTF23" s="1024"/>
      <c r="JTG23" s="1024"/>
      <c r="JTH23" s="1024"/>
      <c r="JTI23" s="1024"/>
      <c r="JTJ23" s="1024"/>
      <c r="JTK23" s="1024"/>
      <c r="JTL23" s="1024"/>
      <c r="JTM23" s="1024"/>
      <c r="JTN23" s="1024"/>
      <c r="JTO23" s="1024"/>
      <c r="JTP23" s="1024"/>
      <c r="JTQ23" s="1024"/>
      <c r="JTR23" s="1024"/>
      <c r="JTS23" s="1024"/>
      <c r="JTT23" s="1024"/>
      <c r="JTU23" s="1024"/>
      <c r="JTV23" s="1024"/>
      <c r="JTW23" s="1024"/>
      <c r="JTX23" s="1024"/>
      <c r="JTY23" s="1024"/>
      <c r="JTZ23" s="1024"/>
      <c r="JUA23" s="1024"/>
      <c r="JUB23" s="1024"/>
      <c r="JUC23" s="1024"/>
      <c r="JUD23" s="1024"/>
      <c r="JUE23" s="1024"/>
      <c r="JUF23" s="1024"/>
      <c r="JUG23" s="1024"/>
      <c r="JUH23" s="1024"/>
      <c r="JUI23" s="1024"/>
      <c r="JUJ23" s="1024"/>
      <c r="JUK23" s="1024"/>
      <c r="JUL23" s="1024"/>
      <c r="JUM23" s="1024"/>
      <c r="JUN23" s="1024"/>
      <c r="JUO23" s="1024"/>
      <c r="JUP23" s="1024"/>
      <c r="JUQ23" s="1024"/>
      <c r="JUR23" s="1024"/>
      <c r="JUS23" s="1024"/>
      <c r="JUT23" s="1024"/>
      <c r="JUU23" s="1024"/>
      <c r="JUV23" s="1024"/>
      <c r="JUW23" s="1024"/>
      <c r="JUX23" s="1024"/>
      <c r="JUY23" s="1024"/>
      <c r="JUZ23" s="1024"/>
      <c r="JVA23" s="1024"/>
      <c r="JVB23" s="1024"/>
      <c r="JVC23" s="1024"/>
      <c r="JVD23" s="1024"/>
      <c r="JVE23" s="1024"/>
      <c r="JVF23" s="1024"/>
      <c r="JVG23" s="1024"/>
      <c r="JVH23" s="1024"/>
      <c r="JVI23" s="1024"/>
      <c r="JVJ23" s="1024"/>
      <c r="JVK23" s="1024"/>
      <c r="JVL23" s="1024"/>
      <c r="JVM23" s="1024"/>
      <c r="JVN23" s="1024"/>
      <c r="JVO23" s="1024"/>
      <c r="JVP23" s="1024"/>
      <c r="JVQ23" s="1024"/>
      <c r="JVR23" s="1024"/>
      <c r="JVS23" s="1024"/>
      <c r="JVT23" s="1024"/>
      <c r="JVU23" s="1024"/>
      <c r="JVV23" s="1024"/>
      <c r="JVW23" s="1024"/>
      <c r="JVX23" s="1024"/>
      <c r="JVY23" s="1024"/>
      <c r="JVZ23" s="1024"/>
      <c r="JWA23" s="1024"/>
      <c r="JWB23" s="1024"/>
      <c r="JWC23" s="1024"/>
      <c r="JWD23" s="1024"/>
      <c r="JWE23" s="1024"/>
      <c r="JWF23" s="1024"/>
      <c r="JWG23" s="1024"/>
      <c r="JWH23" s="1024"/>
      <c r="JWI23" s="1024"/>
      <c r="JWJ23" s="1024"/>
      <c r="JWK23" s="1024"/>
      <c r="JWL23" s="1024"/>
      <c r="JWM23" s="1024"/>
      <c r="JWN23" s="1024"/>
      <c r="JWO23" s="1024"/>
      <c r="JWP23" s="1024"/>
      <c r="JWQ23" s="1024"/>
      <c r="JWR23" s="1024"/>
      <c r="JWS23" s="1024"/>
      <c r="JWT23" s="1024"/>
      <c r="JWU23" s="1024"/>
      <c r="JWV23" s="1024"/>
      <c r="JWW23" s="1024"/>
      <c r="JWX23" s="1024"/>
      <c r="JWY23" s="1024"/>
      <c r="JWZ23" s="1024"/>
      <c r="JXA23" s="1024"/>
      <c r="JXB23" s="1024"/>
      <c r="JXC23" s="1024"/>
      <c r="JXD23" s="1024"/>
      <c r="JXE23" s="1024"/>
      <c r="JXF23" s="1024"/>
      <c r="JXG23" s="1024"/>
      <c r="JXH23" s="1024"/>
      <c r="JXI23" s="1024"/>
      <c r="JXJ23" s="1024"/>
      <c r="JXK23" s="1024"/>
      <c r="JXL23" s="1024"/>
      <c r="JXM23" s="1024"/>
      <c r="JXN23" s="1024"/>
      <c r="JXO23" s="1024"/>
      <c r="JXP23" s="1024"/>
      <c r="JXQ23" s="1024"/>
      <c r="JXR23" s="1024"/>
      <c r="JXS23" s="1024"/>
      <c r="JXT23" s="1024"/>
      <c r="JXU23" s="1024"/>
      <c r="JXV23" s="1024"/>
      <c r="JXW23" s="1024"/>
      <c r="JXX23" s="1024"/>
      <c r="JXY23" s="1024"/>
      <c r="JXZ23" s="1024"/>
      <c r="JYA23" s="1024"/>
      <c r="JYB23" s="1024"/>
      <c r="JYC23" s="1024"/>
      <c r="JYD23" s="1024"/>
      <c r="JYE23" s="1024"/>
      <c r="JYF23" s="1024"/>
      <c r="JYG23" s="1024"/>
      <c r="JYH23" s="1024"/>
      <c r="JYI23" s="1024"/>
      <c r="JYJ23" s="1024"/>
      <c r="JYK23" s="1024"/>
      <c r="JYL23" s="1024"/>
      <c r="JYM23" s="1024"/>
      <c r="JYN23" s="1024"/>
      <c r="JYO23" s="1024"/>
      <c r="JYP23" s="1024"/>
      <c r="JYQ23" s="1024"/>
      <c r="JYR23" s="1024"/>
      <c r="JYS23" s="1024"/>
      <c r="JYT23" s="1024"/>
      <c r="JYU23" s="1024"/>
      <c r="JYV23" s="1024"/>
      <c r="JYW23" s="1024"/>
      <c r="JYX23" s="1024"/>
      <c r="JYY23" s="1024"/>
      <c r="JYZ23" s="1024"/>
      <c r="JZA23" s="1024"/>
      <c r="JZB23" s="1024"/>
      <c r="JZC23" s="1024"/>
      <c r="JZD23" s="1024"/>
      <c r="JZE23" s="1024"/>
      <c r="JZF23" s="1024"/>
      <c r="JZG23" s="1024"/>
      <c r="JZH23" s="1024"/>
      <c r="JZI23" s="1024"/>
      <c r="JZJ23" s="1024"/>
      <c r="JZK23" s="1024"/>
      <c r="JZL23" s="1024"/>
      <c r="JZM23" s="1024"/>
      <c r="JZN23" s="1024"/>
      <c r="JZO23" s="1024"/>
      <c r="JZP23" s="1024"/>
      <c r="JZQ23" s="1024"/>
      <c r="JZR23" s="1024"/>
      <c r="JZS23" s="1024"/>
      <c r="JZT23" s="1024"/>
      <c r="JZU23" s="1024"/>
      <c r="JZV23" s="1024"/>
      <c r="JZW23" s="1024"/>
      <c r="JZX23" s="1024"/>
      <c r="JZY23" s="1024"/>
      <c r="JZZ23" s="1024"/>
      <c r="KAA23" s="1024"/>
      <c r="KAB23" s="1024"/>
      <c r="KAC23" s="1024"/>
      <c r="KAD23" s="1024"/>
      <c r="KAE23" s="1024"/>
      <c r="KAF23" s="1024"/>
      <c r="KAG23" s="1024"/>
      <c r="KAH23" s="1024"/>
      <c r="KAI23" s="1024"/>
      <c r="KAJ23" s="1024"/>
      <c r="KAK23" s="1024"/>
      <c r="KAL23" s="1024"/>
      <c r="KAM23" s="1024"/>
      <c r="KAN23" s="1024"/>
      <c r="KAO23" s="1024"/>
      <c r="KAP23" s="1024"/>
      <c r="KAQ23" s="1024"/>
      <c r="KAR23" s="1024"/>
      <c r="KAS23" s="1024"/>
      <c r="KAT23" s="1024"/>
      <c r="KAU23" s="1024"/>
      <c r="KAV23" s="1024"/>
      <c r="KAW23" s="1024"/>
      <c r="KAX23" s="1024"/>
      <c r="KAY23" s="1024"/>
      <c r="KAZ23" s="1024"/>
      <c r="KBA23" s="1024"/>
      <c r="KBB23" s="1024"/>
      <c r="KBC23" s="1024"/>
      <c r="KBD23" s="1024"/>
      <c r="KBE23" s="1024"/>
      <c r="KBF23" s="1024"/>
      <c r="KBG23" s="1024"/>
      <c r="KBH23" s="1024"/>
      <c r="KBI23" s="1024"/>
      <c r="KBJ23" s="1024"/>
      <c r="KBK23" s="1024"/>
      <c r="KBL23" s="1024"/>
      <c r="KBM23" s="1024"/>
      <c r="KBN23" s="1024"/>
      <c r="KBO23" s="1024"/>
      <c r="KBP23" s="1024"/>
      <c r="KBQ23" s="1024"/>
      <c r="KBR23" s="1024"/>
      <c r="KBS23" s="1024"/>
      <c r="KBT23" s="1024"/>
      <c r="KBU23" s="1024"/>
      <c r="KBV23" s="1024"/>
      <c r="KBW23" s="1024"/>
      <c r="KBX23" s="1024"/>
      <c r="KBY23" s="1024"/>
      <c r="KBZ23" s="1024"/>
      <c r="KCA23" s="1024"/>
      <c r="KCB23" s="1024"/>
      <c r="KCC23" s="1024"/>
      <c r="KCD23" s="1024"/>
      <c r="KCE23" s="1024"/>
      <c r="KCF23" s="1024"/>
      <c r="KCG23" s="1024"/>
      <c r="KCH23" s="1024"/>
      <c r="KCI23" s="1024"/>
      <c r="KCJ23" s="1024"/>
      <c r="KCK23" s="1024"/>
      <c r="KCL23" s="1024"/>
      <c r="KCM23" s="1024"/>
      <c r="KCN23" s="1024"/>
      <c r="KCO23" s="1024"/>
      <c r="KCP23" s="1024"/>
      <c r="KCQ23" s="1024"/>
      <c r="KCR23" s="1024"/>
      <c r="KCS23" s="1024"/>
      <c r="KCT23" s="1024"/>
      <c r="KCU23" s="1024"/>
      <c r="KCV23" s="1024"/>
      <c r="KCW23" s="1024"/>
      <c r="KCX23" s="1024"/>
      <c r="KCY23" s="1024"/>
      <c r="KCZ23" s="1024"/>
      <c r="KDA23" s="1024"/>
      <c r="KDB23" s="1024"/>
      <c r="KDC23" s="1024"/>
      <c r="KDD23" s="1024"/>
      <c r="KDE23" s="1024"/>
      <c r="KDF23" s="1024"/>
      <c r="KDG23" s="1024"/>
      <c r="KDH23" s="1024"/>
      <c r="KDI23" s="1024"/>
      <c r="KDJ23" s="1024"/>
      <c r="KDK23" s="1024"/>
      <c r="KDL23" s="1024"/>
      <c r="KDM23" s="1024"/>
      <c r="KDN23" s="1024"/>
      <c r="KDO23" s="1024"/>
      <c r="KDP23" s="1024"/>
      <c r="KDQ23" s="1024"/>
      <c r="KDR23" s="1024"/>
      <c r="KDS23" s="1024"/>
      <c r="KDT23" s="1024"/>
      <c r="KDU23" s="1024"/>
      <c r="KDV23" s="1024"/>
      <c r="KDW23" s="1024"/>
      <c r="KDX23" s="1024"/>
      <c r="KDY23" s="1024"/>
      <c r="KDZ23" s="1024"/>
      <c r="KEA23" s="1024"/>
      <c r="KEB23" s="1024"/>
      <c r="KEC23" s="1024"/>
      <c r="KED23" s="1024"/>
      <c r="KEE23" s="1024"/>
      <c r="KEF23" s="1024"/>
      <c r="KEG23" s="1024"/>
      <c r="KEH23" s="1024"/>
      <c r="KEI23" s="1024"/>
      <c r="KEJ23" s="1024"/>
      <c r="KEK23" s="1024"/>
      <c r="KEL23" s="1024"/>
      <c r="KEM23" s="1024"/>
      <c r="KEN23" s="1024"/>
      <c r="KEO23" s="1024"/>
      <c r="KEP23" s="1024"/>
      <c r="KEQ23" s="1024"/>
      <c r="KER23" s="1024"/>
      <c r="KES23" s="1024"/>
      <c r="KET23" s="1024"/>
      <c r="KEU23" s="1024"/>
      <c r="KEV23" s="1024"/>
      <c r="KEW23" s="1024"/>
      <c r="KEX23" s="1024"/>
      <c r="KEY23" s="1024"/>
      <c r="KEZ23" s="1024"/>
      <c r="KFA23" s="1024"/>
      <c r="KFB23" s="1024"/>
      <c r="KFC23" s="1024"/>
      <c r="KFD23" s="1024"/>
      <c r="KFE23" s="1024"/>
      <c r="KFF23" s="1024"/>
      <c r="KFG23" s="1024"/>
      <c r="KFH23" s="1024"/>
      <c r="KFI23" s="1024"/>
      <c r="KFJ23" s="1024"/>
      <c r="KFK23" s="1024"/>
      <c r="KFL23" s="1024"/>
      <c r="KFM23" s="1024"/>
      <c r="KFN23" s="1024"/>
      <c r="KFO23" s="1024"/>
      <c r="KFP23" s="1024"/>
      <c r="KFQ23" s="1024"/>
      <c r="KFR23" s="1024"/>
      <c r="KFS23" s="1024"/>
      <c r="KFT23" s="1024"/>
      <c r="KFU23" s="1024"/>
      <c r="KFV23" s="1024"/>
      <c r="KFW23" s="1024"/>
      <c r="KFX23" s="1024"/>
      <c r="KFY23" s="1024"/>
      <c r="KFZ23" s="1024"/>
      <c r="KGA23" s="1024"/>
      <c r="KGB23" s="1024"/>
      <c r="KGC23" s="1024"/>
      <c r="KGD23" s="1024"/>
      <c r="KGE23" s="1024"/>
      <c r="KGF23" s="1024"/>
      <c r="KGG23" s="1024"/>
      <c r="KGH23" s="1024"/>
      <c r="KGI23" s="1024"/>
      <c r="KGJ23" s="1024"/>
      <c r="KGK23" s="1024"/>
      <c r="KGL23" s="1024"/>
      <c r="KGM23" s="1024"/>
      <c r="KGN23" s="1024"/>
      <c r="KGO23" s="1024"/>
      <c r="KGP23" s="1024"/>
      <c r="KGQ23" s="1024"/>
      <c r="KGR23" s="1024"/>
      <c r="KGS23" s="1024"/>
      <c r="KGT23" s="1024"/>
      <c r="KGU23" s="1024"/>
      <c r="KGV23" s="1024"/>
      <c r="KGW23" s="1024"/>
      <c r="KGX23" s="1024"/>
      <c r="KGY23" s="1024"/>
      <c r="KGZ23" s="1024"/>
      <c r="KHA23" s="1024"/>
      <c r="KHB23" s="1024"/>
      <c r="KHC23" s="1024"/>
      <c r="KHD23" s="1024"/>
      <c r="KHE23" s="1024"/>
      <c r="KHF23" s="1024"/>
      <c r="KHG23" s="1024"/>
      <c r="KHH23" s="1024"/>
      <c r="KHI23" s="1024"/>
      <c r="KHJ23" s="1024"/>
      <c r="KHK23" s="1024"/>
      <c r="KHL23" s="1024"/>
      <c r="KHM23" s="1024"/>
      <c r="KHN23" s="1024"/>
      <c r="KHO23" s="1024"/>
      <c r="KHP23" s="1024"/>
      <c r="KHQ23" s="1024"/>
      <c r="KHR23" s="1024"/>
      <c r="KHS23" s="1024"/>
      <c r="KHT23" s="1024"/>
      <c r="KHU23" s="1024"/>
      <c r="KHV23" s="1024"/>
      <c r="KHW23" s="1024"/>
      <c r="KHX23" s="1024"/>
      <c r="KHY23" s="1024"/>
      <c r="KHZ23" s="1024"/>
      <c r="KIA23" s="1024"/>
      <c r="KIB23" s="1024"/>
      <c r="KIC23" s="1024"/>
      <c r="KID23" s="1024"/>
      <c r="KIE23" s="1024"/>
      <c r="KIF23" s="1024"/>
      <c r="KIG23" s="1024"/>
      <c r="KIH23" s="1024"/>
      <c r="KII23" s="1024"/>
      <c r="KIJ23" s="1024"/>
      <c r="KIK23" s="1024"/>
      <c r="KIL23" s="1024"/>
      <c r="KIM23" s="1024"/>
      <c r="KIN23" s="1024"/>
      <c r="KIO23" s="1024"/>
      <c r="KIP23" s="1024"/>
      <c r="KIQ23" s="1024"/>
      <c r="KIR23" s="1024"/>
      <c r="KIS23" s="1024"/>
      <c r="KIT23" s="1024"/>
      <c r="KIU23" s="1024"/>
      <c r="KIV23" s="1024"/>
      <c r="KIW23" s="1024"/>
      <c r="KIX23" s="1024"/>
      <c r="KIY23" s="1024"/>
      <c r="KIZ23" s="1024"/>
      <c r="KJA23" s="1024"/>
      <c r="KJB23" s="1024"/>
      <c r="KJC23" s="1024"/>
      <c r="KJD23" s="1024"/>
      <c r="KJE23" s="1024"/>
      <c r="KJF23" s="1024"/>
      <c r="KJG23" s="1024"/>
      <c r="KJH23" s="1024"/>
      <c r="KJI23" s="1024"/>
      <c r="KJJ23" s="1024"/>
      <c r="KJK23" s="1024"/>
      <c r="KJL23" s="1024"/>
      <c r="KJM23" s="1024"/>
      <c r="KJN23" s="1024"/>
      <c r="KJO23" s="1024"/>
      <c r="KJP23" s="1024"/>
      <c r="KJQ23" s="1024"/>
      <c r="KJR23" s="1024"/>
      <c r="KJS23" s="1024"/>
      <c r="KJT23" s="1024"/>
      <c r="KJU23" s="1024"/>
      <c r="KJV23" s="1024"/>
      <c r="KJW23" s="1024"/>
      <c r="KJX23" s="1024"/>
      <c r="KJY23" s="1024"/>
      <c r="KJZ23" s="1024"/>
      <c r="KKA23" s="1024"/>
      <c r="KKB23" s="1024"/>
      <c r="KKC23" s="1024"/>
      <c r="KKD23" s="1024"/>
      <c r="KKE23" s="1024"/>
      <c r="KKF23" s="1024"/>
      <c r="KKG23" s="1024"/>
      <c r="KKH23" s="1024"/>
      <c r="KKI23" s="1024"/>
      <c r="KKJ23" s="1024"/>
      <c r="KKK23" s="1024"/>
      <c r="KKL23" s="1024"/>
      <c r="KKM23" s="1024"/>
      <c r="KKN23" s="1024"/>
      <c r="KKO23" s="1024"/>
      <c r="KKP23" s="1024"/>
      <c r="KKQ23" s="1024"/>
      <c r="KKR23" s="1024"/>
      <c r="KKS23" s="1024"/>
      <c r="KKT23" s="1024"/>
      <c r="KKU23" s="1024"/>
      <c r="KKV23" s="1024"/>
      <c r="KKW23" s="1024"/>
      <c r="KKX23" s="1024"/>
      <c r="KKY23" s="1024"/>
      <c r="KKZ23" s="1024"/>
      <c r="KLA23" s="1024"/>
      <c r="KLB23" s="1024"/>
      <c r="KLC23" s="1024"/>
      <c r="KLD23" s="1024"/>
      <c r="KLE23" s="1024"/>
      <c r="KLF23" s="1024"/>
      <c r="KLG23" s="1024"/>
      <c r="KLH23" s="1024"/>
      <c r="KLI23" s="1024"/>
      <c r="KLJ23" s="1024"/>
      <c r="KLK23" s="1024"/>
      <c r="KLL23" s="1024"/>
      <c r="KLM23" s="1024"/>
      <c r="KLN23" s="1024"/>
      <c r="KLO23" s="1024"/>
      <c r="KLP23" s="1024"/>
      <c r="KLQ23" s="1024"/>
      <c r="KLR23" s="1024"/>
      <c r="KLS23" s="1024"/>
      <c r="KLT23" s="1024"/>
      <c r="KLU23" s="1024"/>
      <c r="KLV23" s="1024"/>
      <c r="KLW23" s="1024"/>
      <c r="KLX23" s="1024"/>
      <c r="KLY23" s="1024"/>
      <c r="KLZ23" s="1024"/>
      <c r="KMA23" s="1024"/>
      <c r="KMB23" s="1024"/>
      <c r="KMC23" s="1024"/>
      <c r="KMD23" s="1024"/>
      <c r="KME23" s="1024"/>
      <c r="KMF23" s="1024"/>
      <c r="KMG23" s="1024"/>
      <c r="KMH23" s="1024"/>
      <c r="KMI23" s="1024"/>
      <c r="KMJ23" s="1024"/>
      <c r="KMK23" s="1024"/>
      <c r="KML23" s="1024"/>
      <c r="KMM23" s="1024"/>
      <c r="KMN23" s="1024"/>
      <c r="KMO23" s="1024"/>
      <c r="KMP23" s="1024"/>
      <c r="KMQ23" s="1024"/>
      <c r="KMR23" s="1024"/>
      <c r="KMS23" s="1024"/>
      <c r="KMT23" s="1024"/>
      <c r="KMU23" s="1024"/>
      <c r="KMV23" s="1024"/>
      <c r="KMW23" s="1024"/>
      <c r="KMX23" s="1024"/>
      <c r="KMY23" s="1024"/>
      <c r="KMZ23" s="1024"/>
      <c r="KNA23" s="1024"/>
      <c r="KNB23" s="1024"/>
      <c r="KNC23" s="1024"/>
      <c r="KND23" s="1024"/>
      <c r="KNE23" s="1024"/>
      <c r="KNF23" s="1024"/>
      <c r="KNG23" s="1024"/>
      <c r="KNH23" s="1024"/>
      <c r="KNI23" s="1024"/>
      <c r="KNJ23" s="1024"/>
      <c r="KNK23" s="1024"/>
      <c r="KNL23" s="1024"/>
      <c r="KNM23" s="1024"/>
      <c r="KNN23" s="1024"/>
      <c r="KNO23" s="1024"/>
      <c r="KNP23" s="1024"/>
      <c r="KNQ23" s="1024"/>
      <c r="KNR23" s="1024"/>
      <c r="KNS23" s="1024"/>
      <c r="KNT23" s="1024"/>
      <c r="KNU23" s="1024"/>
      <c r="KNV23" s="1024"/>
      <c r="KNW23" s="1024"/>
      <c r="KNX23" s="1024"/>
      <c r="KNY23" s="1024"/>
      <c r="KNZ23" s="1024"/>
      <c r="KOA23" s="1024"/>
      <c r="KOB23" s="1024"/>
      <c r="KOC23" s="1024"/>
      <c r="KOD23" s="1024"/>
      <c r="KOE23" s="1024"/>
      <c r="KOF23" s="1024"/>
      <c r="KOG23" s="1024"/>
      <c r="KOH23" s="1024"/>
      <c r="KOI23" s="1024"/>
      <c r="KOJ23" s="1024"/>
      <c r="KOK23" s="1024"/>
      <c r="KOL23" s="1024"/>
      <c r="KOM23" s="1024"/>
      <c r="KON23" s="1024"/>
      <c r="KOO23" s="1024"/>
      <c r="KOP23" s="1024"/>
      <c r="KOQ23" s="1024"/>
      <c r="KOR23" s="1024"/>
      <c r="KOS23" s="1024"/>
      <c r="KOT23" s="1024"/>
      <c r="KOU23" s="1024"/>
      <c r="KOV23" s="1024"/>
      <c r="KOW23" s="1024"/>
      <c r="KOX23" s="1024"/>
      <c r="KOY23" s="1024"/>
      <c r="KOZ23" s="1024"/>
      <c r="KPA23" s="1024"/>
      <c r="KPB23" s="1024"/>
      <c r="KPC23" s="1024"/>
      <c r="KPD23" s="1024"/>
      <c r="KPE23" s="1024"/>
      <c r="KPF23" s="1024"/>
      <c r="KPG23" s="1024"/>
      <c r="KPH23" s="1024"/>
      <c r="KPI23" s="1024"/>
      <c r="KPJ23" s="1024"/>
      <c r="KPK23" s="1024"/>
      <c r="KPL23" s="1024"/>
      <c r="KPM23" s="1024"/>
      <c r="KPN23" s="1024"/>
      <c r="KPO23" s="1024"/>
      <c r="KPP23" s="1024"/>
      <c r="KPQ23" s="1024"/>
      <c r="KPR23" s="1024"/>
      <c r="KPS23" s="1024"/>
      <c r="KPT23" s="1024"/>
      <c r="KPU23" s="1024"/>
      <c r="KPV23" s="1024"/>
      <c r="KPW23" s="1024"/>
      <c r="KPX23" s="1024"/>
      <c r="KPY23" s="1024"/>
      <c r="KPZ23" s="1024"/>
      <c r="KQA23" s="1024"/>
      <c r="KQB23" s="1024"/>
      <c r="KQC23" s="1024"/>
      <c r="KQD23" s="1024"/>
      <c r="KQE23" s="1024"/>
      <c r="KQF23" s="1024"/>
      <c r="KQG23" s="1024"/>
      <c r="KQH23" s="1024"/>
      <c r="KQI23" s="1024"/>
      <c r="KQJ23" s="1024"/>
      <c r="KQK23" s="1024"/>
      <c r="KQL23" s="1024"/>
      <c r="KQM23" s="1024"/>
      <c r="KQN23" s="1024"/>
      <c r="KQO23" s="1024"/>
      <c r="KQP23" s="1024"/>
      <c r="KQQ23" s="1024"/>
      <c r="KQR23" s="1024"/>
      <c r="KQS23" s="1024"/>
      <c r="KQT23" s="1024"/>
      <c r="KQU23" s="1024"/>
      <c r="KQV23" s="1024"/>
      <c r="KQW23" s="1024"/>
      <c r="KQX23" s="1024"/>
      <c r="KQY23" s="1024"/>
      <c r="KQZ23" s="1024"/>
      <c r="KRA23" s="1024"/>
      <c r="KRB23" s="1024"/>
      <c r="KRC23" s="1024"/>
      <c r="KRD23" s="1024"/>
      <c r="KRE23" s="1024"/>
      <c r="KRF23" s="1024"/>
      <c r="KRG23" s="1024"/>
      <c r="KRH23" s="1024"/>
      <c r="KRI23" s="1024"/>
      <c r="KRJ23" s="1024"/>
      <c r="KRK23" s="1024"/>
      <c r="KRL23" s="1024"/>
      <c r="KRM23" s="1024"/>
      <c r="KRN23" s="1024"/>
      <c r="KRO23" s="1024"/>
      <c r="KRP23" s="1024"/>
      <c r="KRQ23" s="1024"/>
      <c r="KRR23" s="1024"/>
      <c r="KRS23" s="1024"/>
      <c r="KRT23" s="1024"/>
      <c r="KRU23" s="1024"/>
      <c r="KRV23" s="1024"/>
      <c r="KRW23" s="1024"/>
      <c r="KRX23" s="1024"/>
      <c r="KRY23" s="1024"/>
      <c r="KRZ23" s="1024"/>
      <c r="KSA23" s="1024"/>
      <c r="KSB23" s="1024"/>
      <c r="KSC23" s="1024"/>
      <c r="KSD23" s="1024"/>
      <c r="KSE23" s="1024"/>
      <c r="KSF23" s="1024"/>
      <c r="KSG23" s="1024"/>
      <c r="KSH23" s="1024"/>
      <c r="KSI23" s="1024"/>
      <c r="KSJ23" s="1024"/>
      <c r="KSK23" s="1024"/>
      <c r="KSL23" s="1024"/>
      <c r="KSM23" s="1024"/>
      <c r="KSN23" s="1024"/>
      <c r="KSO23" s="1024"/>
      <c r="KSP23" s="1024"/>
      <c r="KSQ23" s="1024"/>
      <c r="KSR23" s="1024"/>
      <c r="KSS23" s="1024"/>
      <c r="KST23" s="1024"/>
      <c r="KSU23" s="1024"/>
      <c r="KSV23" s="1024"/>
      <c r="KSW23" s="1024"/>
      <c r="KSX23" s="1024"/>
      <c r="KSY23" s="1024"/>
      <c r="KSZ23" s="1024"/>
      <c r="KTA23" s="1024"/>
      <c r="KTB23" s="1024"/>
      <c r="KTC23" s="1024"/>
      <c r="KTD23" s="1024"/>
      <c r="KTE23" s="1024"/>
      <c r="KTF23" s="1024"/>
      <c r="KTG23" s="1024"/>
      <c r="KTH23" s="1024"/>
      <c r="KTI23" s="1024"/>
      <c r="KTJ23" s="1024"/>
      <c r="KTK23" s="1024"/>
      <c r="KTL23" s="1024"/>
      <c r="KTM23" s="1024"/>
      <c r="KTN23" s="1024"/>
      <c r="KTO23" s="1024"/>
      <c r="KTP23" s="1024"/>
      <c r="KTQ23" s="1024"/>
      <c r="KTR23" s="1024"/>
      <c r="KTS23" s="1024"/>
      <c r="KTT23" s="1024"/>
      <c r="KTU23" s="1024"/>
      <c r="KTV23" s="1024"/>
      <c r="KTW23" s="1024"/>
      <c r="KTX23" s="1024"/>
      <c r="KTY23" s="1024"/>
      <c r="KTZ23" s="1024"/>
      <c r="KUA23" s="1024"/>
      <c r="KUB23" s="1024"/>
      <c r="KUC23" s="1024"/>
      <c r="KUD23" s="1024"/>
      <c r="KUE23" s="1024"/>
      <c r="KUF23" s="1024"/>
      <c r="KUG23" s="1024"/>
      <c r="KUH23" s="1024"/>
      <c r="KUI23" s="1024"/>
      <c r="KUJ23" s="1024"/>
      <c r="KUK23" s="1024"/>
      <c r="KUL23" s="1024"/>
      <c r="KUM23" s="1024"/>
      <c r="KUN23" s="1024"/>
      <c r="KUO23" s="1024"/>
      <c r="KUP23" s="1024"/>
      <c r="KUQ23" s="1024"/>
      <c r="KUR23" s="1024"/>
      <c r="KUS23" s="1024"/>
      <c r="KUT23" s="1024"/>
      <c r="KUU23" s="1024"/>
      <c r="KUV23" s="1024"/>
      <c r="KUW23" s="1024"/>
      <c r="KUX23" s="1024"/>
      <c r="KUY23" s="1024"/>
      <c r="KUZ23" s="1024"/>
      <c r="KVA23" s="1024"/>
      <c r="KVB23" s="1024"/>
      <c r="KVC23" s="1024"/>
      <c r="KVD23" s="1024"/>
      <c r="KVE23" s="1024"/>
      <c r="KVF23" s="1024"/>
      <c r="KVG23" s="1024"/>
      <c r="KVH23" s="1024"/>
      <c r="KVI23" s="1024"/>
      <c r="KVJ23" s="1024"/>
      <c r="KVK23" s="1024"/>
      <c r="KVL23" s="1024"/>
      <c r="KVM23" s="1024"/>
      <c r="KVN23" s="1024"/>
      <c r="KVO23" s="1024"/>
      <c r="KVP23" s="1024"/>
      <c r="KVQ23" s="1024"/>
      <c r="KVR23" s="1024"/>
      <c r="KVS23" s="1024"/>
      <c r="KVT23" s="1024"/>
      <c r="KVU23" s="1024"/>
      <c r="KVV23" s="1024"/>
      <c r="KVW23" s="1024"/>
      <c r="KVX23" s="1024"/>
      <c r="KVY23" s="1024"/>
      <c r="KVZ23" s="1024"/>
      <c r="KWA23" s="1024"/>
      <c r="KWB23" s="1024"/>
      <c r="KWC23" s="1024"/>
      <c r="KWD23" s="1024"/>
      <c r="KWE23" s="1024"/>
      <c r="KWF23" s="1024"/>
      <c r="KWG23" s="1024"/>
      <c r="KWH23" s="1024"/>
      <c r="KWI23" s="1024"/>
      <c r="KWJ23" s="1024"/>
      <c r="KWK23" s="1024"/>
      <c r="KWL23" s="1024"/>
      <c r="KWM23" s="1024"/>
      <c r="KWN23" s="1024"/>
      <c r="KWO23" s="1024"/>
      <c r="KWP23" s="1024"/>
      <c r="KWQ23" s="1024"/>
      <c r="KWR23" s="1024"/>
      <c r="KWS23" s="1024"/>
      <c r="KWT23" s="1024"/>
      <c r="KWU23" s="1024"/>
      <c r="KWV23" s="1024"/>
      <c r="KWW23" s="1024"/>
      <c r="KWX23" s="1024"/>
      <c r="KWY23" s="1024"/>
      <c r="KWZ23" s="1024"/>
      <c r="KXA23" s="1024"/>
      <c r="KXB23" s="1024"/>
      <c r="KXC23" s="1024"/>
      <c r="KXD23" s="1024"/>
      <c r="KXE23" s="1024"/>
      <c r="KXF23" s="1024"/>
      <c r="KXG23" s="1024"/>
      <c r="KXH23" s="1024"/>
      <c r="KXI23" s="1024"/>
      <c r="KXJ23" s="1024"/>
      <c r="KXK23" s="1024"/>
      <c r="KXL23" s="1024"/>
      <c r="KXM23" s="1024"/>
      <c r="KXN23" s="1024"/>
      <c r="KXO23" s="1024"/>
      <c r="KXP23" s="1024"/>
      <c r="KXQ23" s="1024"/>
      <c r="KXR23" s="1024"/>
      <c r="KXS23" s="1024"/>
      <c r="KXT23" s="1024"/>
      <c r="KXU23" s="1024"/>
      <c r="KXV23" s="1024"/>
      <c r="KXW23" s="1024"/>
      <c r="KXX23" s="1024"/>
      <c r="KXY23" s="1024"/>
      <c r="KXZ23" s="1024"/>
      <c r="KYA23" s="1024"/>
      <c r="KYB23" s="1024"/>
      <c r="KYC23" s="1024"/>
      <c r="KYD23" s="1024"/>
      <c r="KYE23" s="1024"/>
      <c r="KYF23" s="1024"/>
      <c r="KYG23" s="1024"/>
      <c r="KYH23" s="1024"/>
      <c r="KYI23" s="1024"/>
      <c r="KYJ23" s="1024"/>
      <c r="KYK23" s="1024"/>
      <c r="KYL23" s="1024"/>
      <c r="KYM23" s="1024"/>
      <c r="KYN23" s="1024"/>
      <c r="KYO23" s="1024"/>
      <c r="KYP23" s="1024"/>
      <c r="KYQ23" s="1024"/>
      <c r="KYR23" s="1024"/>
      <c r="KYS23" s="1024"/>
      <c r="KYT23" s="1024"/>
      <c r="KYU23" s="1024"/>
      <c r="KYV23" s="1024"/>
      <c r="KYW23" s="1024"/>
      <c r="KYX23" s="1024"/>
      <c r="KYY23" s="1024"/>
      <c r="KYZ23" s="1024"/>
      <c r="KZA23" s="1024"/>
      <c r="KZB23" s="1024"/>
      <c r="KZC23" s="1024"/>
      <c r="KZD23" s="1024"/>
      <c r="KZE23" s="1024"/>
      <c r="KZF23" s="1024"/>
      <c r="KZG23" s="1024"/>
      <c r="KZH23" s="1024"/>
      <c r="KZI23" s="1024"/>
      <c r="KZJ23" s="1024"/>
      <c r="KZK23" s="1024"/>
      <c r="KZL23" s="1024"/>
      <c r="KZM23" s="1024"/>
      <c r="KZN23" s="1024"/>
      <c r="KZO23" s="1024"/>
      <c r="KZP23" s="1024"/>
      <c r="KZQ23" s="1024"/>
      <c r="KZR23" s="1024"/>
      <c r="KZS23" s="1024"/>
      <c r="KZT23" s="1024"/>
      <c r="KZU23" s="1024"/>
      <c r="KZV23" s="1024"/>
      <c r="KZW23" s="1024"/>
      <c r="KZX23" s="1024"/>
      <c r="KZY23" s="1024"/>
      <c r="KZZ23" s="1024"/>
      <c r="LAA23" s="1024"/>
      <c r="LAB23" s="1024"/>
      <c r="LAC23" s="1024"/>
      <c r="LAD23" s="1024"/>
      <c r="LAE23" s="1024"/>
      <c r="LAF23" s="1024"/>
      <c r="LAG23" s="1024"/>
      <c r="LAH23" s="1024"/>
      <c r="LAI23" s="1024"/>
      <c r="LAJ23" s="1024"/>
      <c r="LAK23" s="1024"/>
      <c r="LAL23" s="1024"/>
      <c r="LAM23" s="1024"/>
      <c r="LAN23" s="1024"/>
      <c r="LAO23" s="1024"/>
      <c r="LAP23" s="1024"/>
      <c r="LAQ23" s="1024"/>
      <c r="LAR23" s="1024"/>
      <c r="LAS23" s="1024"/>
      <c r="LAT23" s="1024"/>
      <c r="LAU23" s="1024"/>
      <c r="LAV23" s="1024"/>
      <c r="LAW23" s="1024"/>
      <c r="LAX23" s="1024"/>
      <c r="LAY23" s="1024"/>
      <c r="LAZ23" s="1024"/>
      <c r="LBA23" s="1024"/>
      <c r="LBB23" s="1024"/>
      <c r="LBC23" s="1024"/>
      <c r="LBD23" s="1024"/>
      <c r="LBE23" s="1024"/>
      <c r="LBF23" s="1024"/>
      <c r="LBG23" s="1024"/>
      <c r="LBH23" s="1024"/>
      <c r="LBI23" s="1024"/>
      <c r="LBJ23" s="1024"/>
      <c r="LBK23" s="1024"/>
      <c r="LBL23" s="1024"/>
      <c r="LBM23" s="1024"/>
      <c r="LBN23" s="1024"/>
      <c r="LBO23" s="1024"/>
      <c r="LBP23" s="1024"/>
      <c r="LBQ23" s="1024"/>
      <c r="LBR23" s="1024"/>
      <c r="LBS23" s="1024"/>
      <c r="LBT23" s="1024"/>
      <c r="LBU23" s="1024"/>
      <c r="LBV23" s="1024"/>
      <c r="LBW23" s="1024"/>
      <c r="LBX23" s="1024"/>
      <c r="LBY23" s="1024"/>
      <c r="LBZ23" s="1024"/>
      <c r="LCA23" s="1024"/>
      <c r="LCB23" s="1024"/>
      <c r="LCC23" s="1024"/>
      <c r="LCD23" s="1024"/>
      <c r="LCE23" s="1024"/>
      <c r="LCF23" s="1024"/>
      <c r="LCG23" s="1024"/>
      <c r="LCH23" s="1024"/>
      <c r="LCI23" s="1024"/>
      <c r="LCJ23" s="1024"/>
      <c r="LCK23" s="1024"/>
      <c r="LCL23" s="1024"/>
      <c r="LCM23" s="1024"/>
      <c r="LCN23" s="1024"/>
      <c r="LCO23" s="1024"/>
      <c r="LCP23" s="1024"/>
      <c r="LCQ23" s="1024"/>
      <c r="LCR23" s="1024"/>
      <c r="LCS23" s="1024"/>
      <c r="LCT23" s="1024"/>
      <c r="LCU23" s="1024"/>
      <c r="LCV23" s="1024"/>
      <c r="LCW23" s="1024"/>
      <c r="LCX23" s="1024"/>
      <c r="LCY23" s="1024"/>
      <c r="LCZ23" s="1024"/>
      <c r="LDA23" s="1024"/>
      <c r="LDB23" s="1024"/>
      <c r="LDC23" s="1024"/>
      <c r="LDD23" s="1024"/>
      <c r="LDE23" s="1024"/>
      <c r="LDF23" s="1024"/>
      <c r="LDG23" s="1024"/>
      <c r="LDH23" s="1024"/>
      <c r="LDI23" s="1024"/>
      <c r="LDJ23" s="1024"/>
      <c r="LDK23" s="1024"/>
      <c r="LDL23" s="1024"/>
      <c r="LDM23" s="1024"/>
      <c r="LDN23" s="1024"/>
      <c r="LDO23" s="1024"/>
      <c r="LDP23" s="1024"/>
      <c r="LDQ23" s="1024"/>
      <c r="LDR23" s="1024"/>
      <c r="LDS23" s="1024"/>
      <c r="LDT23" s="1024"/>
      <c r="LDU23" s="1024"/>
      <c r="LDV23" s="1024"/>
      <c r="LDW23" s="1024"/>
      <c r="LDX23" s="1024"/>
      <c r="LDY23" s="1024"/>
      <c r="LDZ23" s="1024"/>
      <c r="LEA23" s="1024"/>
      <c r="LEB23" s="1024"/>
      <c r="LEC23" s="1024"/>
      <c r="LED23" s="1024"/>
      <c r="LEE23" s="1024"/>
      <c r="LEF23" s="1024"/>
      <c r="LEG23" s="1024"/>
      <c r="LEH23" s="1024"/>
      <c r="LEI23" s="1024"/>
      <c r="LEJ23" s="1024"/>
      <c r="LEK23" s="1024"/>
      <c r="LEL23" s="1024"/>
      <c r="LEM23" s="1024"/>
      <c r="LEN23" s="1024"/>
      <c r="LEO23" s="1024"/>
      <c r="LEP23" s="1024"/>
      <c r="LEQ23" s="1024"/>
      <c r="LER23" s="1024"/>
      <c r="LES23" s="1024"/>
      <c r="LET23" s="1024"/>
      <c r="LEU23" s="1024"/>
      <c r="LEV23" s="1024"/>
      <c r="LEW23" s="1024"/>
      <c r="LEX23" s="1024"/>
      <c r="LEY23" s="1024"/>
      <c r="LEZ23" s="1024"/>
      <c r="LFA23" s="1024"/>
      <c r="LFB23" s="1024"/>
      <c r="LFC23" s="1024"/>
      <c r="LFD23" s="1024"/>
      <c r="LFE23" s="1024"/>
      <c r="LFF23" s="1024"/>
      <c r="LFG23" s="1024"/>
      <c r="LFH23" s="1024"/>
      <c r="LFI23" s="1024"/>
      <c r="LFJ23" s="1024"/>
      <c r="LFK23" s="1024"/>
      <c r="LFL23" s="1024"/>
      <c r="LFM23" s="1024"/>
      <c r="LFN23" s="1024"/>
      <c r="LFO23" s="1024"/>
      <c r="LFP23" s="1024"/>
      <c r="LFQ23" s="1024"/>
      <c r="LFR23" s="1024"/>
      <c r="LFS23" s="1024"/>
      <c r="LFT23" s="1024"/>
      <c r="LFU23" s="1024"/>
      <c r="LFV23" s="1024"/>
      <c r="LFW23" s="1024"/>
      <c r="LFX23" s="1024"/>
      <c r="LFY23" s="1024"/>
      <c r="LFZ23" s="1024"/>
      <c r="LGA23" s="1024"/>
      <c r="LGB23" s="1024"/>
      <c r="LGC23" s="1024"/>
      <c r="LGD23" s="1024"/>
      <c r="LGE23" s="1024"/>
      <c r="LGF23" s="1024"/>
      <c r="LGG23" s="1024"/>
      <c r="LGH23" s="1024"/>
      <c r="LGI23" s="1024"/>
      <c r="LGJ23" s="1024"/>
      <c r="LGK23" s="1024"/>
      <c r="LGL23" s="1024"/>
      <c r="LGM23" s="1024"/>
      <c r="LGN23" s="1024"/>
      <c r="LGO23" s="1024"/>
      <c r="LGP23" s="1024"/>
      <c r="LGQ23" s="1024"/>
      <c r="LGR23" s="1024"/>
      <c r="LGS23" s="1024"/>
      <c r="LGT23" s="1024"/>
      <c r="LGU23" s="1024"/>
      <c r="LGV23" s="1024"/>
      <c r="LGW23" s="1024"/>
      <c r="LGX23" s="1024"/>
      <c r="LGY23" s="1024"/>
      <c r="LGZ23" s="1024"/>
      <c r="LHA23" s="1024"/>
      <c r="LHB23" s="1024"/>
      <c r="LHC23" s="1024"/>
      <c r="LHD23" s="1024"/>
      <c r="LHE23" s="1024"/>
      <c r="LHF23" s="1024"/>
      <c r="LHG23" s="1024"/>
      <c r="LHH23" s="1024"/>
      <c r="LHI23" s="1024"/>
      <c r="LHJ23" s="1024"/>
      <c r="LHK23" s="1024"/>
      <c r="LHL23" s="1024"/>
      <c r="LHM23" s="1024"/>
      <c r="LHN23" s="1024"/>
      <c r="LHO23" s="1024"/>
      <c r="LHP23" s="1024"/>
      <c r="LHQ23" s="1024"/>
      <c r="LHR23" s="1024"/>
      <c r="LHS23" s="1024"/>
      <c r="LHT23" s="1024"/>
      <c r="LHU23" s="1024"/>
      <c r="LHV23" s="1024"/>
      <c r="LHW23" s="1024"/>
      <c r="LHX23" s="1024"/>
      <c r="LHY23" s="1024"/>
      <c r="LHZ23" s="1024"/>
      <c r="LIA23" s="1024"/>
      <c r="LIB23" s="1024"/>
      <c r="LIC23" s="1024"/>
      <c r="LID23" s="1024"/>
      <c r="LIE23" s="1024"/>
      <c r="LIF23" s="1024"/>
      <c r="LIG23" s="1024"/>
      <c r="LIH23" s="1024"/>
      <c r="LII23" s="1024"/>
      <c r="LIJ23" s="1024"/>
      <c r="LIK23" s="1024"/>
      <c r="LIL23" s="1024"/>
      <c r="LIM23" s="1024"/>
      <c r="LIN23" s="1024"/>
      <c r="LIO23" s="1024"/>
      <c r="LIP23" s="1024"/>
      <c r="LIQ23" s="1024"/>
      <c r="LIR23" s="1024"/>
      <c r="LIS23" s="1024"/>
      <c r="LIT23" s="1024"/>
      <c r="LIU23" s="1024"/>
      <c r="LIV23" s="1024"/>
      <c r="LIW23" s="1024"/>
      <c r="LIX23" s="1024"/>
      <c r="LIY23" s="1024"/>
      <c r="LIZ23" s="1024"/>
      <c r="LJA23" s="1024"/>
      <c r="LJB23" s="1024"/>
      <c r="LJC23" s="1024"/>
      <c r="LJD23" s="1024"/>
      <c r="LJE23" s="1024"/>
      <c r="LJF23" s="1024"/>
      <c r="LJG23" s="1024"/>
      <c r="LJH23" s="1024"/>
      <c r="LJI23" s="1024"/>
      <c r="LJJ23" s="1024"/>
      <c r="LJK23" s="1024"/>
      <c r="LJL23" s="1024"/>
      <c r="LJM23" s="1024"/>
      <c r="LJN23" s="1024"/>
      <c r="LJO23" s="1024"/>
      <c r="LJP23" s="1024"/>
      <c r="LJQ23" s="1024"/>
      <c r="LJR23" s="1024"/>
      <c r="LJS23" s="1024"/>
      <c r="LJT23" s="1024"/>
      <c r="LJU23" s="1024"/>
      <c r="LJV23" s="1024"/>
      <c r="LJW23" s="1024"/>
      <c r="LJX23" s="1024"/>
      <c r="LJY23" s="1024"/>
      <c r="LJZ23" s="1024"/>
      <c r="LKA23" s="1024"/>
      <c r="LKB23" s="1024"/>
      <c r="LKC23" s="1024"/>
      <c r="LKD23" s="1024"/>
      <c r="LKE23" s="1024"/>
      <c r="LKF23" s="1024"/>
      <c r="LKG23" s="1024"/>
      <c r="LKH23" s="1024"/>
      <c r="LKI23" s="1024"/>
      <c r="LKJ23" s="1024"/>
      <c r="LKK23" s="1024"/>
      <c r="LKL23" s="1024"/>
      <c r="LKM23" s="1024"/>
      <c r="LKN23" s="1024"/>
      <c r="LKO23" s="1024"/>
      <c r="LKP23" s="1024"/>
      <c r="LKQ23" s="1024"/>
      <c r="LKR23" s="1024"/>
      <c r="LKS23" s="1024"/>
      <c r="LKT23" s="1024"/>
      <c r="LKU23" s="1024"/>
      <c r="LKV23" s="1024"/>
      <c r="LKW23" s="1024"/>
      <c r="LKX23" s="1024"/>
      <c r="LKY23" s="1024"/>
      <c r="LKZ23" s="1024"/>
      <c r="LLA23" s="1024"/>
      <c r="LLB23" s="1024"/>
      <c r="LLC23" s="1024"/>
      <c r="LLD23" s="1024"/>
      <c r="LLE23" s="1024"/>
      <c r="LLF23" s="1024"/>
      <c r="LLG23" s="1024"/>
      <c r="LLH23" s="1024"/>
      <c r="LLI23" s="1024"/>
      <c r="LLJ23" s="1024"/>
      <c r="LLK23" s="1024"/>
      <c r="LLL23" s="1024"/>
      <c r="LLM23" s="1024"/>
      <c r="LLN23" s="1024"/>
      <c r="LLO23" s="1024"/>
      <c r="LLP23" s="1024"/>
      <c r="LLQ23" s="1024"/>
      <c r="LLR23" s="1024"/>
      <c r="LLS23" s="1024"/>
      <c r="LLT23" s="1024"/>
      <c r="LLU23" s="1024"/>
      <c r="LLV23" s="1024"/>
      <c r="LLW23" s="1024"/>
      <c r="LLX23" s="1024"/>
      <c r="LLY23" s="1024"/>
      <c r="LLZ23" s="1024"/>
      <c r="LMA23" s="1024"/>
      <c r="LMB23" s="1024"/>
      <c r="LMC23" s="1024"/>
      <c r="LMD23" s="1024"/>
      <c r="LME23" s="1024"/>
      <c r="LMF23" s="1024"/>
      <c r="LMG23" s="1024"/>
      <c r="LMH23" s="1024"/>
      <c r="LMI23" s="1024"/>
      <c r="LMJ23" s="1024"/>
      <c r="LMK23" s="1024"/>
      <c r="LML23" s="1024"/>
      <c r="LMM23" s="1024"/>
      <c r="LMN23" s="1024"/>
      <c r="LMO23" s="1024"/>
      <c r="LMP23" s="1024"/>
      <c r="LMQ23" s="1024"/>
      <c r="LMR23" s="1024"/>
      <c r="LMS23" s="1024"/>
      <c r="LMT23" s="1024"/>
      <c r="LMU23" s="1024"/>
      <c r="LMV23" s="1024"/>
      <c r="LMW23" s="1024"/>
      <c r="LMX23" s="1024"/>
      <c r="LMY23" s="1024"/>
      <c r="LMZ23" s="1024"/>
      <c r="LNA23" s="1024"/>
      <c r="LNB23" s="1024"/>
      <c r="LNC23" s="1024"/>
      <c r="LND23" s="1024"/>
      <c r="LNE23" s="1024"/>
      <c r="LNF23" s="1024"/>
      <c r="LNG23" s="1024"/>
      <c r="LNH23" s="1024"/>
      <c r="LNI23" s="1024"/>
      <c r="LNJ23" s="1024"/>
      <c r="LNK23" s="1024"/>
      <c r="LNL23" s="1024"/>
      <c r="LNM23" s="1024"/>
      <c r="LNN23" s="1024"/>
      <c r="LNO23" s="1024"/>
      <c r="LNP23" s="1024"/>
      <c r="LNQ23" s="1024"/>
      <c r="LNR23" s="1024"/>
      <c r="LNS23" s="1024"/>
      <c r="LNT23" s="1024"/>
      <c r="LNU23" s="1024"/>
      <c r="LNV23" s="1024"/>
      <c r="LNW23" s="1024"/>
      <c r="LNX23" s="1024"/>
      <c r="LNY23" s="1024"/>
      <c r="LNZ23" s="1024"/>
      <c r="LOA23" s="1024"/>
      <c r="LOB23" s="1024"/>
      <c r="LOC23" s="1024"/>
      <c r="LOD23" s="1024"/>
      <c r="LOE23" s="1024"/>
      <c r="LOF23" s="1024"/>
      <c r="LOG23" s="1024"/>
      <c r="LOH23" s="1024"/>
      <c r="LOI23" s="1024"/>
      <c r="LOJ23" s="1024"/>
      <c r="LOK23" s="1024"/>
      <c r="LOL23" s="1024"/>
      <c r="LOM23" s="1024"/>
      <c r="LON23" s="1024"/>
      <c r="LOO23" s="1024"/>
      <c r="LOP23" s="1024"/>
      <c r="LOQ23" s="1024"/>
      <c r="LOR23" s="1024"/>
      <c r="LOS23" s="1024"/>
      <c r="LOT23" s="1024"/>
      <c r="LOU23" s="1024"/>
      <c r="LOV23" s="1024"/>
      <c r="LOW23" s="1024"/>
      <c r="LOX23" s="1024"/>
      <c r="LOY23" s="1024"/>
      <c r="LOZ23" s="1024"/>
      <c r="LPA23" s="1024"/>
      <c r="LPB23" s="1024"/>
      <c r="LPC23" s="1024"/>
      <c r="LPD23" s="1024"/>
      <c r="LPE23" s="1024"/>
      <c r="LPF23" s="1024"/>
      <c r="LPG23" s="1024"/>
      <c r="LPH23" s="1024"/>
      <c r="LPI23" s="1024"/>
      <c r="LPJ23" s="1024"/>
      <c r="LPK23" s="1024"/>
      <c r="LPL23" s="1024"/>
      <c r="LPM23" s="1024"/>
      <c r="LPN23" s="1024"/>
      <c r="LPO23" s="1024"/>
      <c r="LPP23" s="1024"/>
      <c r="LPQ23" s="1024"/>
      <c r="LPR23" s="1024"/>
      <c r="LPS23" s="1024"/>
      <c r="LPT23" s="1024"/>
      <c r="LPU23" s="1024"/>
      <c r="LPV23" s="1024"/>
      <c r="LPW23" s="1024"/>
      <c r="LPX23" s="1024"/>
      <c r="LPY23" s="1024"/>
      <c r="LPZ23" s="1024"/>
      <c r="LQA23" s="1024"/>
      <c r="LQB23" s="1024"/>
      <c r="LQC23" s="1024"/>
      <c r="LQD23" s="1024"/>
      <c r="LQE23" s="1024"/>
      <c r="LQF23" s="1024"/>
      <c r="LQG23" s="1024"/>
      <c r="LQH23" s="1024"/>
      <c r="LQI23" s="1024"/>
      <c r="LQJ23" s="1024"/>
      <c r="LQK23" s="1024"/>
      <c r="LQL23" s="1024"/>
      <c r="LQM23" s="1024"/>
      <c r="LQN23" s="1024"/>
      <c r="LQO23" s="1024"/>
      <c r="LQP23" s="1024"/>
      <c r="LQQ23" s="1024"/>
      <c r="LQR23" s="1024"/>
      <c r="LQS23" s="1024"/>
      <c r="LQT23" s="1024"/>
      <c r="LQU23" s="1024"/>
      <c r="LQV23" s="1024"/>
      <c r="LQW23" s="1024"/>
      <c r="LQX23" s="1024"/>
      <c r="LQY23" s="1024"/>
      <c r="LQZ23" s="1024"/>
      <c r="LRA23" s="1024"/>
      <c r="LRB23" s="1024"/>
      <c r="LRC23" s="1024"/>
      <c r="LRD23" s="1024"/>
      <c r="LRE23" s="1024"/>
      <c r="LRF23" s="1024"/>
      <c r="LRG23" s="1024"/>
      <c r="LRH23" s="1024"/>
      <c r="LRI23" s="1024"/>
      <c r="LRJ23" s="1024"/>
      <c r="LRK23" s="1024"/>
      <c r="LRL23" s="1024"/>
      <c r="LRM23" s="1024"/>
      <c r="LRN23" s="1024"/>
      <c r="LRO23" s="1024"/>
      <c r="LRP23" s="1024"/>
      <c r="LRQ23" s="1024"/>
      <c r="LRR23" s="1024"/>
      <c r="LRS23" s="1024"/>
      <c r="LRT23" s="1024"/>
      <c r="LRU23" s="1024"/>
      <c r="LRV23" s="1024"/>
      <c r="LRW23" s="1024"/>
      <c r="LRX23" s="1024"/>
      <c r="LRY23" s="1024"/>
      <c r="LRZ23" s="1024"/>
      <c r="LSA23" s="1024"/>
      <c r="LSB23" s="1024"/>
      <c r="LSC23" s="1024"/>
      <c r="LSD23" s="1024"/>
      <c r="LSE23" s="1024"/>
      <c r="LSF23" s="1024"/>
      <c r="LSG23" s="1024"/>
      <c r="LSH23" s="1024"/>
      <c r="LSI23" s="1024"/>
      <c r="LSJ23" s="1024"/>
      <c r="LSK23" s="1024"/>
      <c r="LSL23" s="1024"/>
      <c r="LSM23" s="1024"/>
      <c r="LSN23" s="1024"/>
      <c r="LSO23" s="1024"/>
      <c r="LSP23" s="1024"/>
      <c r="LSQ23" s="1024"/>
      <c r="LSR23" s="1024"/>
      <c r="LSS23" s="1024"/>
      <c r="LST23" s="1024"/>
      <c r="LSU23" s="1024"/>
      <c r="LSV23" s="1024"/>
      <c r="LSW23" s="1024"/>
      <c r="LSX23" s="1024"/>
      <c r="LSY23" s="1024"/>
      <c r="LSZ23" s="1024"/>
      <c r="LTA23" s="1024"/>
      <c r="LTB23" s="1024"/>
      <c r="LTC23" s="1024"/>
      <c r="LTD23" s="1024"/>
      <c r="LTE23" s="1024"/>
      <c r="LTF23" s="1024"/>
      <c r="LTG23" s="1024"/>
      <c r="LTH23" s="1024"/>
      <c r="LTI23" s="1024"/>
      <c r="LTJ23" s="1024"/>
      <c r="LTK23" s="1024"/>
      <c r="LTL23" s="1024"/>
      <c r="LTM23" s="1024"/>
      <c r="LTN23" s="1024"/>
      <c r="LTO23" s="1024"/>
      <c r="LTP23" s="1024"/>
      <c r="LTQ23" s="1024"/>
      <c r="LTR23" s="1024"/>
      <c r="LTS23" s="1024"/>
      <c r="LTT23" s="1024"/>
      <c r="LTU23" s="1024"/>
      <c r="LTV23" s="1024"/>
      <c r="LTW23" s="1024"/>
      <c r="LTX23" s="1024"/>
      <c r="LTY23" s="1024"/>
      <c r="LTZ23" s="1024"/>
      <c r="LUA23" s="1024"/>
      <c r="LUB23" s="1024"/>
      <c r="LUC23" s="1024"/>
      <c r="LUD23" s="1024"/>
      <c r="LUE23" s="1024"/>
      <c r="LUF23" s="1024"/>
      <c r="LUG23" s="1024"/>
      <c r="LUH23" s="1024"/>
      <c r="LUI23" s="1024"/>
      <c r="LUJ23" s="1024"/>
      <c r="LUK23" s="1024"/>
      <c r="LUL23" s="1024"/>
      <c r="LUM23" s="1024"/>
      <c r="LUN23" s="1024"/>
      <c r="LUO23" s="1024"/>
      <c r="LUP23" s="1024"/>
      <c r="LUQ23" s="1024"/>
      <c r="LUR23" s="1024"/>
      <c r="LUS23" s="1024"/>
      <c r="LUT23" s="1024"/>
      <c r="LUU23" s="1024"/>
      <c r="LUV23" s="1024"/>
      <c r="LUW23" s="1024"/>
      <c r="LUX23" s="1024"/>
      <c r="LUY23" s="1024"/>
      <c r="LUZ23" s="1024"/>
      <c r="LVA23" s="1024"/>
      <c r="LVB23" s="1024"/>
      <c r="LVC23" s="1024"/>
      <c r="LVD23" s="1024"/>
      <c r="LVE23" s="1024"/>
      <c r="LVF23" s="1024"/>
      <c r="LVG23" s="1024"/>
      <c r="LVH23" s="1024"/>
      <c r="LVI23" s="1024"/>
      <c r="LVJ23" s="1024"/>
      <c r="LVK23" s="1024"/>
      <c r="LVL23" s="1024"/>
      <c r="LVM23" s="1024"/>
      <c r="LVN23" s="1024"/>
      <c r="LVO23" s="1024"/>
      <c r="LVP23" s="1024"/>
      <c r="LVQ23" s="1024"/>
      <c r="LVR23" s="1024"/>
      <c r="LVS23" s="1024"/>
      <c r="LVT23" s="1024"/>
      <c r="LVU23" s="1024"/>
      <c r="LVV23" s="1024"/>
      <c r="LVW23" s="1024"/>
      <c r="LVX23" s="1024"/>
      <c r="LVY23" s="1024"/>
      <c r="LVZ23" s="1024"/>
      <c r="LWA23" s="1024"/>
      <c r="LWB23" s="1024"/>
      <c r="LWC23" s="1024"/>
      <c r="LWD23" s="1024"/>
      <c r="LWE23" s="1024"/>
      <c r="LWF23" s="1024"/>
      <c r="LWG23" s="1024"/>
      <c r="LWH23" s="1024"/>
      <c r="LWI23" s="1024"/>
      <c r="LWJ23" s="1024"/>
      <c r="LWK23" s="1024"/>
      <c r="LWL23" s="1024"/>
      <c r="LWM23" s="1024"/>
      <c r="LWN23" s="1024"/>
      <c r="LWO23" s="1024"/>
      <c r="LWP23" s="1024"/>
      <c r="LWQ23" s="1024"/>
      <c r="LWR23" s="1024"/>
      <c r="LWS23" s="1024"/>
      <c r="LWT23" s="1024"/>
      <c r="LWU23" s="1024"/>
      <c r="LWV23" s="1024"/>
      <c r="LWW23" s="1024"/>
      <c r="LWX23" s="1024"/>
      <c r="LWY23" s="1024"/>
      <c r="LWZ23" s="1024"/>
      <c r="LXA23" s="1024"/>
      <c r="LXB23" s="1024"/>
      <c r="LXC23" s="1024"/>
      <c r="LXD23" s="1024"/>
      <c r="LXE23" s="1024"/>
      <c r="LXF23" s="1024"/>
      <c r="LXG23" s="1024"/>
      <c r="LXH23" s="1024"/>
      <c r="LXI23" s="1024"/>
      <c r="LXJ23" s="1024"/>
      <c r="LXK23" s="1024"/>
      <c r="LXL23" s="1024"/>
      <c r="LXM23" s="1024"/>
      <c r="LXN23" s="1024"/>
      <c r="LXO23" s="1024"/>
      <c r="LXP23" s="1024"/>
      <c r="LXQ23" s="1024"/>
      <c r="LXR23" s="1024"/>
      <c r="LXS23" s="1024"/>
      <c r="LXT23" s="1024"/>
      <c r="LXU23" s="1024"/>
      <c r="LXV23" s="1024"/>
      <c r="LXW23" s="1024"/>
      <c r="LXX23" s="1024"/>
      <c r="LXY23" s="1024"/>
      <c r="LXZ23" s="1024"/>
      <c r="LYA23" s="1024"/>
      <c r="LYB23" s="1024"/>
      <c r="LYC23" s="1024"/>
      <c r="LYD23" s="1024"/>
      <c r="LYE23" s="1024"/>
      <c r="LYF23" s="1024"/>
      <c r="LYG23" s="1024"/>
      <c r="LYH23" s="1024"/>
      <c r="LYI23" s="1024"/>
      <c r="LYJ23" s="1024"/>
      <c r="LYK23" s="1024"/>
      <c r="LYL23" s="1024"/>
      <c r="LYM23" s="1024"/>
      <c r="LYN23" s="1024"/>
      <c r="LYO23" s="1024"/>
      <c r="LYP23" s="1024"/>
      <c r="LYQ23" s="1024"/>
      <c r="LYR23" s="1024"/>
      <c r="LYS23" s="1024"/>
      <c r="LYT23" s="1024"/>
      <c r="LYU23" s="1024"/>
      <c r="LYV23" s="1024"/>
      <c r="LYW23" s="1024"/>
      <c r="LYX23" s="1024"/>
      <c r="LYY23" s="1024"/>
      <c r="LYZ23" s="1024"/>
      <c r="LZA23" s="1024"/>
      <c r="LZB23" s="1024"/>
      <c r="LZC23" s="1024"/>
      <c r="LZD23" s="1024"/>
      <c r="LZE23" s="1024"/>
      <c r="LZF23" s="1024"/>
      <c r="LZG23" s="1024"/>
      <c r="LZH23" s="1024"/>
      <c r="LZI23" s="1024"/>
      <c r="LZJ23" s="1024"/>
      <c r="LZK23" s="1024"/>
      <c r="LZL23" s="1024"/>
      <c r="LZM23" s="1024"/>
      <c r="LZN23" s="1024"/>
      <c r="LZO23" s="1024"/>
      <c r="LZP23" s="1024"/>
      <c r="LZQ23" s="1024"/>
      <c r="LZR23" s="1024"/>
      <c r="LZS23" s="1024"/>
      <c r="LZT23" s="1024"/>
      <c r="LZU23" s="1024"/>
      <c r="LZV23" s="1024"/>
      <c r="LZW23" s="1024"/>
      <c r="LZX23" s="1024"/>
      <c r="LZY23" s="1024"/>
      <c r="LZZ23" s="1024"/>
      <c r="MAA23" s="1024"/>
      <c r="MAB23" s="1024"/>
      <c r="MAC23" s="1024"/>
      <c r="MAD23" s="1024"/>
      <c r="MAE23" s="1024"/>
      <c r="MAF23" s="1024"/>
      <c r="MAG23" s="1024"/>
      <c r="MAH23" s="1024"/>
      <c r="MAI23" s="1024"/>
      <c r="MAJ23" s="1024"/>
      <c r="MAK23" s="1024"/>
      <c r="MAL23" s="1024"/>
      <c r="MAM23" s="1024"/>
      <c r="MAN23" s="1024"/>
      <c r="MAO23" s="1024"/>
      <c r="MAP23" s="1024"/>
      <c r="MAQ23" s="1024"/>
      <c r="MAR23" s="1024"/>
      <c r="MAS23" s="1024"/>
      <c r="MAT23" s="1024"/>
      <c r="MAU23" s="1024"/>
      <c r="MAV23" s="1024"/>
      <c r="MAW23" s="1024"/>
      <c r="MAX23" s="1024"/>
      <c r="MAY23" s="1024"/>
      <c r="MAZ23" s="1024"/>
      <c r="MBA23" s="1024"/>
      <c r="MBB23" s="1024"/>
      <c r="MBC23" s="1024"/>
      <c r="MBD23" s="1024"/>
      <c r="MBE23" s="1024"/>
      <c r="MBF23" s="1024"/>
      <c r="MBG23" s="1024"/>
      <c r="MBH23" s="1024"/>
      <c r="MBI23" s="1024"/>
      <c r="MBJ23" s="1024"/>
      <c r="MBK23" s="1024"/>
      <c r="MBL23" s="1024"/>
      <c r="MBM23" s="1024"/>
      <c r="MBN23" s="1024"/>
      <c r="MBO23" s="1024"/>
      <c r="MBP23" s="1024"/>
      <c r="MBQ23" s="1024"/>
      <c r="MBR23" s="1024"/>
      <c r="MBS23" s="1024"/>
      <c r="MBT23" s="1024"/>
      <c r="MBU23" s="1024"/>
      <c r="MBV23" s="1024"/>
      <c r="MBW23" s="1024"/>
      <c r="MBX23" s="1024"/>
      <c r="MBY23" s="1024"/>
      <c r="MBZ23" s="1024"/>
      <c r="MCA23" s="1024"/>
      <c r="MCB23" s="1024"/>
      <c r="MCC23" s="1024"/>
      <c r="MCD23" s="1024"/>
      <c r="MCE23" s="1024"/>
      <c r="MCF23" s="1024"/>
      <c r="MCG23" s="1024"/>
      <c r="MCH23" s="1024"/>
      <c r="MCI23" s="1024"/>
      <c r="MCJ23" s="1024"/>
      <c r="MCK23" s="1024"/>
      <c r="MCL23" s="1024"/>
      <c r="MCM23" s="1024"/>
      <c r="MCN23" s="1024"/>
      <c r="MCO23" s="1024"/>
      <c r="MCP23" s="1024"/>
      <c r="MCQ23" s="1024"/>
      <c r="MCR23" s="1024"/>
      <c r="MCS23" s="1024"/>
      <c r="MCT23" s="1024"/>
      <c r="MCU23" s="1024"/>
      <c r="MCV23" s="1024"/>
      <c r="MCW23" s="1024"/>
      <c r="MCX23" s="1024"/>
      <c r="MCY23" s="1024"/>
      <c r="MCZ23" s="1024"/>
      <c r="MDA23" s="1024"/>
      <c r="MDB23" s="1024"/>
      <c r="MDC23" s="1024"/>
      <c r="MDD23" s="1024"/>
      <c r="MDE23" s="1024"/>
      <c r="MDF23" s="1024"/>
      <c r="MDG23" s="1024"/>
      <c r="MDH23" s="1024"/>
      <c r="MDI23" s="1024"/>
      <c r="MDJ23" s="1024"/>
      <c r="MDK23" s="1024"/>
      <c r="MDL23" s="1024"/>
      <c r="MDM23" s="1024"/>
      <c r="MDN23" s="1024"/>
      <c r="MDO23" s="1024"/>
      <c r="MDP23" s="1024"/>
      <c r="MDQ23" s="1024"/>
      <c r="MDR23" s="1024"/>
      <c r="MDS23" s="1024"/>
      <c r="MDT23" s="1024"/>
      <c r="MDU23" s="1024"/>
      <c r="MDV23" s="1024"/>
      <c r="MDW23" s="1024"/>
      <c r="MDX23" s="1024"/>
      <c r="MDY23" s="1024"/>
      <c r="MDZ23" s="1024"/>
      <c r="MEA23" s="1024"/>
      <c r="MEB23" s="1024"/>
      <c r="MEC23" s="1024"/>
      <c r="MED23" s="1024"/>
      <c r="MEE23" s="1024"/>
      <c r="MEF23" s="1024"/>
      <c r="MEG23" s="1024"/>
      <c r="MEH23" s="1024"/>
      <c r="MEI23" s="1024"/>
      <c r="MEJ23" s="1024"/>
      <c r="MEK23" s="1024"/>
      <c r="MEL23" s="1024"/>
      <c r="MEM23" s="1024"/>
      <c r="MEN23" s="1024"/>
      <c r="MEO23" s="1024"/>
      <c r="MEP23" s="1024"/>
      <c r="MEQ23" s="1024"/>
      <c r="MER23" s="1024"/>
      <c r="MES23" s="1024"/>
      <c r="MET23" s="1024"/>
      <c r="MEU23" s="1024"/>
      <c r="MEV23" s="1024"/>
      <c r="MEW23" s="1024"/>
      <c r="MEX23" s="1024"/>
      <c r="MEY23" s="1024"/>
      <c r="MEZ23" s="1024"/>
      <c r="MFA23" s="1024"/>
      <c r="MFB23" s="1024"/>
      <c r="MFC23" s="1024"/>
      <c r="MFD23" s="1024"/>
      <c r="MFE23" s="1024"/>
      <c r="MFF23" s="1024"/>
      <c r="MFG23" s="1024"/>
      <c r="MFH23" s="1024"/>
      <c r="MFI23" s="1024"/>
      <c r="MFJ23" s="1024"/>
      <c r="MFK23" s="1024"/>
      <c r="MFL23" s="1024"/>
      <c r="MFM23" s="1024"/>
      <c r="MFN23" s="1024"/>
      <c r="MFO23" s="1024"/>
      <c r="MFP23" s="1024"/>
      <c r="MFQ23" s="1024"/>
      <c r="MFR23" s="1024"/>
      <c r="MFS23" s="1024"/>
      <c r="MFT23" s="1024"/>
      <c r="MFU23" s="1024"/>
      <c r="MFV23" s="1024"/>
      <c r="MFW23" s="1024"/>
      <c r="MFX23" s="1024"/>
      <c r="MFY23" s="1024"/>
      <c r="MFZ23" s="1024"/>
      <c r="MGA23" s="1024"/>
      <c r="MGB23" s="1024"/>
      <c r="MGC23" s="1024"/>
      <c r="MGD23" s="1024"/>
      <c r="MGE23" s="1024"/>
      <c r="MGF23" s="1024"/>
      <c r="MGG23" s="1024"/>
      <c r="MGH23" s="1024"/>
      <c r="MGI23" s="1024"/>
      <c r="MGJ23" s="1024"/>
      <c r="MGK23" s="1024"/>
      <c r="MGL23" s="1024"/>
      <c r="MGM23" s="1024"/>
      <c r="MGN23" s="1024"/>
      <c r="MGO23" s="1024"/>
      <c r="MGP23" s="1024"/>
      <c r="MGQ23" s="1024"/>
      <c r="MGR23" s="1024"/>
      <c r="MGS23" s="1024"/>
      <c r="MGT23" s="1024"/>
      <c r="MGU23" s="1024"/>
      <c r="MGV23" s="1024"/>
      <c r="MGW23" s="1024"/>
      <c r="MGX23" s="1024"/>
      <c r="MGY23" s="1024"/>
      <c r="MGZ23" s="1024"/>
      <c r="MHA23" s="1024"/>
      <c r="MHB23" s="1024"/>
      <c r="MHC23" s="1024"/>
      <c r="MHD23" s="1024"/>
      <c r="MHE23" s="1024"/>
      <c r="MHF23" s="1024"/>
      <c r="MHG23" s="1024"/>
      <c r="MHH23" s="1024"/>
      <c r="MHI23" s="1024"/>
      <c r="MHJ23" s="1024"/>
      <c r="MHK23" s="1024"/>
      <c r="MHL23" s="1024"/>
      <c r="MHM23" s="1024"/>
      <c r="MHN23" s="1024"/>
      <c r="MHO23" s="1024"/>
      <c r="MHP23" s="1024"/>
      <c r="MHQ23" s="1024"/>
      <c r="MHR23" s="1024"/>
      <c r="MHS23" s="1024"/>
      <c r="MHT23" s="1024"/>
      <c r="MHU23" s="1024"/>
      <c r="MHV23" s="1024"/>
      <c r="MHW23" s="1024"/>
      <c r="MHX23" s="1024"/>
      <c r="MHY23" s="1024"/>
      <c r="MHZ23" s="1024"/>
      <c r="MIA23" s="1024"/>
      <c r="MIB23" s="1024"/>
      <c r="MIC23" s="1024"/>
      <c r="MID23" s="1024"/>
      <c r="MIE23" s="1024"/>
      <c r="MIF23" s="1024"/>
      <c r="MIG23" s="1024"/>
      <c r="MIH23" s="1024"/>
      <c r="MII23" s="1024"/>
      <c r="MIJ23" s="1024"/>
      <c r="MIK23" s="1024"/>
      <c r="MIL23" s="1024"/>
      <c r="MIM23" s="1024"/>
      <c r="MIN23" s="1024"/>
      <c r="MIO23" s="1024"/>
      <c r="MIP23" s="1024"/>
      <c r="MIQ23" s="1024"/>
      <c r="MIR23" s="1024"/>
      <c r="MIS23" s="1024"/>
      <c r="MIT23" s="1024"/>
      <c r="MIU23" s="1024"/>
      <c r="MIV23" s="1024"/>
      <c r="MIW23" s="1024"/>
      <c r="MIX23" s="1024"/>
      <c r="MIY23" s="1024"/>
      <c r="MIZ23" s="1024"/>
      <c r="MJA23" s="1024"/>
      <c r="MJB23" s="1024"/>
      <c r="MJC23" s="1024"/>
      <c r="MJD23" s="1024"/>
      <c r="MJE23" s="1024"/>
      <c r="MJF23" s="1024"/>
      <c r="MJG23" s="1024"/>
      <c r="MJH23" s="1024"/>
      <c r="MJI23" s="1024"/>
      <c r="MJJ23" s="1024"/>
      <c r="MJK23" s="1024"/>
      <c r="MJL23" s="1024"/>
      <c r="MJM23" s="1024"/>
      <c r="MJN23" s="1024"/>
      <c r="MJO23" s="1024"/>
      <c r="MJP23" s="1024"/>
      <c r="MJQ23" s="1024"/>
      <c r="MJR23" s="1024"/>
      <c r="MJS23" s="1024"/>
      <c r="MJT23" s="1024"/>
      <c r="MJU23" s="1024"/>
      <c r="MJV23" s="1024"/>
      <c r="MJW23" s="1024"/>
      <c r="MJX23" s="1024"/>
      <c r="MJY23" s="1024"/>
      <c r="MJZ23" s="1024"/>
      <c r="MKA23" s="1024"/>
      <c r="MKB23" s="1024"/>
      <c r="MKC23" s="1024"/>
      <c r="MKD23" s="1024"/>
      <c r="MKE23" s="1024"/>
      <c r="MKF23" s="1024"/>
      <c r="MKG23" s="1024"/>
      <c r="MKH23" s="1024"/>
      <c r="MKI23" s="1024"/>
      <c r="MKJ23" s="1024"/>
      <c r="MKK23" s="1024"/>
      <c r="MKL23" s="1024"/>
      <c r="MKM23" s="1024"/>
      <c r="MKN23" s="1024"/>
      <c r="MKO23" s="1024"/>
      <c r="MKP23" s="1024"/>
      <c r="MKQ23" s="1024"/>
      <c r="MKR23" s="1024"/>
      <c r="MKS23" s="1024"/>
      <c r="MKT23" s="1024"/>
      <c r="MKU23" s="1024"/>
      <c r="MKV23" s="1024"/>
      <c r="MKW23" s="1024"/>
      <c r="MKX23" s="1024"/>
      <c r="MKY23" s="1024"/>
      <c r="MKZ23" s="1024"/>
      <c r="MLA23" s="1024"/>
      <c r="MLB23" s="1024"/>
      <c r="MLC23" s="1024"/>
      <c r="MLD23" s="1024"/>
      <c r="MLE23" s="1024"/>
      <c r="MLF23" s="1024"/>
      <c r="MLG23" s="1024"/>
      <c r="MLH23" s="1024"/>
      <c r="MLI23" s="1024"/>
      <c r="MLJ23" s="1024"/>
      <c r="MLK23" s="1024"/>
      <c r="MLL23" s="1024"/>
      <c r="MLM23" s="1024"/>
      <c r="MLN23" s="1024"/>
      <c r="MLO23" s="1024"/>
      <c r="MLP23" s="1024"/>
      <c r="MLQ23" s="1024"/>
      <c r="MLR23" s="1024"/>
      <c r="MLS23" s="1024"/>
      <c r="MLT23" s="1024"/>
      <c r="MLU23" s="1024"/>
      <c r="MLV23" s="1024"/>
      <c r="MLW23" s="1024"/>
      <c r="MLX23" s="1024"/>
      <c r="MLY23" s="1024"/>
      <c r="MLZ23" s="1024"/>
      <c r="MMA23" s="1024"/>
      <c r="MMB23" s="1024"/>
      <c r="MMC23" s="1024"/>
      <c r="MMD23" s="1024"/>
      <c r="MME23" s="1024"/>
      <c r="MMF23" s="1024"/>
      <c r="MMG23" s="1024"/>
      <c r="MMH23" s="1024"/>
      <c r="MMI23" s="1024"/>
      <c r="MMJ23" s="1024"/>
      <c r="MMK23" s="1024"/>
      <c r="MML23" s="1024"/>
      <c r="MMM23" s="1024"/>
      <c r="MMN23" s="1024"/>
      <c r="MMO23" s="1024"/>
      <c r="MMP23" s="1024"/>
      <c r="MMQ23" s="1024"/>
      <c r="MMR23" s="1024"/>
      <c r="MMS23" s="1024"/>
      <c r="MMT23" s="1024"/>
      <c r="MMU23" s="1024"/>
      <c r="MMV23" s="1024"/>
      <c r="MMW23" s="1024"/>
      <c r="MMX23" s="1024"/>
      <c r="MMY23" s="1024"/>
      <c r="MMZ23" s="1024"/>
      <c r="MNA23" s="1024"/>
      <c r="MNB23" s="1024"/>
      <c r="MNC23" s="1024"/>
      <c r="MND23" s="1024"/>
      <c r="MNE23" s="1024"/>
      <c r="MNF23" s="1024"/>
      <c r="MNG23" s="1024"/>
      <c r="MNH23" s="1024"/>
      <c r="MNI23" s="1024"/>
      <c r="MNJ23" s="1024"/>
      <c r="MNK23" s="1024"/>
      <c r="MNL23" s="1024"/>
      <c r="MNM23" s="1024"/>
      <c r="MNN23" s="1024"/>
      <c r="MNO23" s="1024"/>
      <c r="MNP23" s="1024"/>
      <c r="MNQ23" s="1024"/>
      <c r="MNR23" s="1024"/>
      <c r="MNS23" s="1024"/>
      <c r="MNT23" s="1024"/>
      <c r="MNU23" s="1024"/>
      <c r="MNV23" s="1024"/>
      <c r="MNW23" s="1024"/>
      <c r="MNX23" s="1024"/>
      <c r="MNY23" s="1024"/>
      <c r="MNZ23" s="1024"/>
      <c r="MOA23" s="1024"/>
      <c r="MOB23" s="1024"/>
      <c r="MOC23" s="1024"/>
      <c r="MOD23" s="1024"/>
      <c r="MOE23" s="1024"/>
      <c r="MOF23" s="1024"/>
      <c r="MOG23" s="1024"/>
      <c r="MOH23" s="1024"/>
      <c r="MOI23" s="1024"/>
      <c r="MOJ23" s="1024"/>
      <c r="MOK23" s="1024"/>
      <c r="MOL23" s="1024"/>
      <c r="MOM23" s="1024"/>
      <c r="MON23" s="1024"/>
      <c r="MOO23" s="1024"/>
      <c r="MOP23" s="1024"/>
      <c r="MOQ23" s="1024"/>
      <c r="MOR23" s="1024"/>
      <c r="MOS23" s="1024"/>
      <c r="MOT23" s="1024"/>
      <c r="MOU23" s="1024"/>
      <c r="MOV23" s="1024"/>
      <c r="MOW23" s="1024"/>
      <c r="MOX23" s="1024"/>
      <c r="MOY23" s="1024"/>
      <c r="MOZ23" s="1024"/>
      <c r="MPA23" s="1024"/>
      <c r="MPB23" s="1024"/>
      <c r="MPC23" s="1024"/>
      <c r="MPD23" s="1024"/>
      <c r="MPE23" s="1024"/>
      <c r="MPF23" s="1024"/>
      <c r="MPG23" s="1024"/>
      <c r="MPH23" s="1024"/>
      <c r="MPI23" s="1024"/>
      <c r="MPJ23" s="1024"/>
      <c r="MPK23" s="1024"/>
      <c r="MPL23" s="1024"/>
      <c r="MPM23" s="1024"/>
      <c r="MPN23" s="1024"/>
      <c r="MPO23" s="1024"/>
      <c r="MPP23" s="1024"/>
      <c r="MPQ23" s="1024"/>
      <c r="MPR23" s="1024"/>
      <c r="MPS23" s="1024"/>
      <c r="MPT23" s="1024"/>
      <c r="MPU23" s="1024"/>
      <c r="MPV23" s="1024"/>
      <c r="MPW23" s="1024"/>
      <c r="MPX23" s="1024"/>
      <c r="MPY23" s="1024"/>
      <c r="MPZ23" s="1024"/>
      <c r="MQA23" s="1024"/>
      <c r="MQB23" s="1024"/>
      <c r="MQC23" s="1024"/>
      <c r="MQD23" s="1024"/>
      <c r="MQE23" s="1024"/>
      <c r="MQF23" s="1024"/>
      <c r="MQG23" s="1024"/>
      <c r="MQH23" s="1024"/>
      <c r="MQI23" s="1024"/>
      <c r="MQJ23" s="1024"/>
      <c r="MQK23" s="1024"/>
      <c r="MQL23" s="1024"/>
      <c r="MQM23" s="1024"/>
      <c r="MQN23" s="1024"/>
      <c r="MQO23" s="1024"/>
      <c r="MQP23" s="1024"/>
      <c r="MQQ23" s="1024"/>
      <c r="MQR23" s="1024"/>
      <c r="MQS23" s="1024"/>
      <c r="MQT23" s="1024"/>
      <c r="MQU23" s="1024"/>
      <c r="MQV23" s="1024"/>
      <c r="MQW23" s="1024"/>
      <c r="MQX23" s="1024"/>
      <c r="MQY23" s="1024"/>
      <c r="MQZ23" s="1024"/>
      <c r="MRA23" s="1024"/>
      <c r="MRB23" s="1024"/>
      <c r="MRC23" s="1024"/>
      <c r="MRD23" s="1024"/>
      <c r="MRE23" s="1024"/>
      <c r="MRF23" s="1024"/>
      <c r="MRG23" s="1024"/>
      <c r="MRH23" s="1024"/>
      <c r="MRI23" s="1024"/>
      <c r="MRJ23" s="1024"/>
      <c r="MRK23" s="1024"/>
      <c r="MRL23" s="1024"/>
      <c r="MRM23" s="1024"/>
      <c r="MRN23" s="1024"/>
      <c r="MRO23" s="1024"/>
      <c r="MRP23" s="1024"/>
      <c r="MRQ23" s="1024"/>
      <c r="MRR23" s="1024"/>
      <c r="MRS23" s="1024"/>
      <c r="MRT23" s="1024"/>
      <c r="MRU23" s="1024"/>
      <c r="MRV23" s="1024"/>
      <c r="MRW23" s="1024"/>
      <c r="MRX23" s="1024"/>
      <c r="MRY23" s="1024"/>
      <c r="MRZ23" s="1024"/>
      <c r="MSA23" s="1024"/>
      <c r="MSB23" s="1024"/>
      <c r="MSC23" s="1024"/>
      <c r="MSD23" s="1024"/>
      <c r="MSE23" s="1024"/>
      <c r="MSF23" s="1024"/>
      <c r="MSG23" s="1024"/>
      <c r="MSH23" s="1024"/>
      <c r="MSI23" s="1024"/>
      <c r="MSJ23" s="1024"/>
      <c r="MSK23" s="1024"/>
      <c r="MSL23" s="1024"/>
      <c r="MSM23" s="1024"/>
      <c r="MSN23" s="1024"/>
      <c r="MSO23" s="1024"/>
      <c r="MSP23" s="1024"/>
      <c r="MSQ23" s="1024"/>
      <c r="MSR23" s="1024"/>
      <c r="MSS23" s="1024"/>
      <c r="MST23" s="1024"/>
      <c r="MSU23" s="1024"/>
      <c r="MSV23" s="1024"/>
      <c r="MSW23" s="1024"/>
      <c r="MSX23" s="1024"/>
      <c r="MSY23" s="1024"/>
      <c r="MSZ23" s="1024"/>
      <c r="MTA23" s="1024"/>
      <c r="MTB23" s="1024"/>
      <c r="MTC23" s="1024"/>
      <c r="MTD23" s="1024"/>
      <c r="MTE23" s="1024"/>
      <c r="MTF23" s="1024"/>
      <c r="MTG23" s="1024"/>
      <c r="MTH23" s="1024"/>
      <c r="MTI23" s="1024"/>
      <c r="MTJ23" s="1024"/>
      <c r="MTK23" s="1024"/>
      <c r="MTL23" s="1024"/>
      <c r="MTM23" s="1024"/>
      <c r="MTN23" s="1024"/>
      <c r="MTO23" s="1024"/>
      <c r="MTP23" s="1024"/>
      <c r="MTQ23" s="1024"/>
      <c r="MTR23" s="1024"/>
      <c r="MTS23" s="1024"/>
      <c r="MTT23" s="1024"/>
      <c r="MTU23" s="1024"/>
      <c r="MTV23" s="1024"/>
      <c r="MTW23" s="1024"/>
      <c r="MTX23" s="1024"/>
      <c r="MTY23" s="1024"/>
      <c r="MTZ23" s="1024"/>
      <c r="MUA23" s="1024"/>
      <c r="MUB23" s="1024"/>
      <c r="MUC23" s="1024"/>
      <c r="MUD23" s="1024"/>
      <c r="MUE23" s="1024"/>
      <c r="MUF23" s="1024"/>
      <c r="MUG23" s="1024"/>
      <c r="MUH23" s="1024"/>
      <c r="MUI23" s="1024"/>
      <c r="MUJ23" s="1024"/>
      <c r="MUK23" s="1024"/>
      <c r="MUL23" s="1024"/>
      <c r="MUM23" s="1024"/>
      <c r="MUN23" s="1024"/>
      <c r="MUO23" s="1024"/>
      <c r="MUP23" s="1024"/>
      <c r="MUQ23" s="1024"/>
      <c r="MUR23" s="1024"/>
      <c r="MUS23" s="1024"/>
      <c r="MUT23" s="1024"/>
      <c r="MUU23" s="1024"/>
      <c r="MUV23" s="1024"/>
      <c r="MUW23" s="1024"/>
      <c r="MUX23" s="1024"/>
      <c r="MUY23" s="1024"/>
      <c r="MUZ23" s="1024"/>
      <c r="MVA23" s="1024"/>
      <c r="MVB23" s="1024"/>
      <c r="MVC23" s="1024"/>
      <c r="MVD23" s="1024"/>
      <c r="MVE23" s="1024"/>
      <c r="MVF23" s="1024"/>
      <c r="MVG23" s="1024"/>
      <c r="MVH23" s="1024"/>
      <c r="MVI23" s="1024"/>
      <c r="MVJ23" s="1024"/>
      <c r="MVK23" s="1024"/>
      <c r="MVL23" s="1024"/>
      <c r="MVM23" s="1024"/>
      <c r="MVN23" s="1024"/>
      <c r="MVO23" s="1024"/>
      <c r="MVP23" s="1024"/>
      <c r="MVQ23" s="1024"/>
      <c r="MVR23" s="1024"/>
      <c r="MVS23" s="1024"/>
      <c r="MVT23" s="1024"/>
      <c r="MVU23" s="1024"/>
      <c r="MVV23" s="1024"/>
      <c r="MVW23" s="1024"/>
      <c r="MVX23" s="1024"/>
      <c r="MVY23" s="1024"/>
      <c r="MVZ23" s="1024"/>
      <c r="MWA23" s="1024"/>
      <c r="MWB23" s="1024"/>
      <c r="MWC23" s="1024"/>
      <c r="MWD23" s="1024"/>
      <c r="MWE23" s="1024"/>
      <c r="MWF23" s="1024"/>
      <c r="MWG23" s="1024"/>
      <c r="MWH23" s="1024"/>
      <c r="MWI23" s="1024"/>
      <c r="MWJ23" s="1024"/>
      <c r="MWK23" s="1024"/>
      <c r="MWL23" s="1024"/>
      <c r="MWM23" s="1024"/>
      <c r="MWN23" s="1024"/>
      <c r="MWO23" s="1024"/>
      <c r="MWP23" s="1024"/>
      <c r="MWQ23" s="1024"/>
      <c r="MWR23" s="1024"/>
      <c r="MWS23" s="1024"/>
      <c r="MWT23" s="1024"/>
      <c r="MWU23" s="1024"/>
      <c r="MWV23" s="1024"/>
      <c r="MWW23" s="1024"/>
      <c r="MWX23" s="1024"/>
      <c r="MWY23" s="1024"/>
      <c r="MWZ23" s="1024"/>
      <c r="MXA23" s="1024"/>
      <c r="MXB23" s="1024"/>
      <c r="MXC23" s="1024"/>
      <c r="MXD23" s="1024"/>
      <c r="MXE23" s="1024"/>
      <c r="MXF23" s="1024"/>
      <c r="MXG23" s="1024"/>
      <c r="MXH23" s="1024"/>
      <c r="MXI23" s="1024"/>
      <c r="MXJ23" s="1024"/>
      <c r="MXK23" s="1024"/>
      <c r="MXL23" s="1024"/>
      <c r="MXM23" s="1024"/>
      <c r="MXN23" s="1024"/>
      <c r="MXO23" s="1024"/>
      <c r="MXP23" s="1024"/>
      <c r="MXQ23" s="1024"/>
      <c r="MXR23" s="1024"/>
      <c r="MXS23" s="1024"/>
      <c r="MXT23" s="1024"/>
      <c r="MXU23" s="1024"/>
      <c r="MXV23" s="1024"/>
      <c r="MXW23" s="1024"/>
      <c r="MXX23" s="1024"/>
      <c r="MXY23" s="1024"/>
      <c r="MXZ23" s="1024"/>
      <c r="MYA23" s="1024"/>
      <c r="MYB23" s="1024"/>
      <c r="MYC23" s="1024"/>
      <c r="MYD23" s="1024"/>
      <c r="MYE23" s="1024"/>
      <c r="MYF23" s="1024"/>
      <c r="MYG23" s="1024"/>
      <c r="MYH23" s="1024"/>
      <c r="MYI23" s="1024"/>
      <c r="MYJ23" s="1024"/>
      <c r="MYK23" s="1024"/>
      <c r="MYL23" s="1024"/>
      <c r="MYM23" s="1024"/>
      <c r="MYN23" s="1024"/>
      <c r="MYO23" s="1024"/>
      <c r="MYP23" s="1024"/>
      <c r="MYQ23" s="1024"/>
      <c r="MYR23" s="1024"/>
      <c r="MYS23" s="1024"/>
      <c r="MYT23" s="1024"/>
      <c r="MYU23" s="1024"/>
      <c r="MYV23" s="1024"/>
      <c r="MYW23" s="1024"/>
      <c r="MYX23" s="1024"/>
      <c r="MYY23" s="1024"/>
      <c r="MYZ23" s="1024"/>
      <c r="MZA23" s="1024"/>
      <c r="MZB23" s="1024"/>
      <c r="MZC23" s="1024"/>
      <c r="MZD23" s="1024"/>
      <c r="MZE23" s="1024"/>
      <c r="MZF23" s="1024"/>
      <c r="MZG23" s="1024"/>
      <c r="MZH23" s="1024"/>
      <c r="MZI23" s="1024"/>
      <c r="MZJ23" s="1024"/>
      <c r="MZK23" s="1024"/>
      <c r="MZL23" s="1024"/>
      <c r="MZM23" s="1024"/>
      <c r="MZN23" s="1024"/>
      <c r="MZO23" s="1024"/>
      <c r="MZP23" s="1024"/>
      <c r="MZQ23" s="1024"/>
      <c r="MZR23" s="1024"/>
      <c r="MZS23" s="1024"/>
      <c r="MZT23" s="1024"/>
      <c r="MZU23" s="1024"/>
      <c r="MZV23" s="1024"/>
      <c r="MZW23" s="1024"/>
      <c r="MZX23" s="1024"/>
      <c r="MZY23" s="1024"/>
      <c r="MZZ23" s="1024"/>
      <c r="NAA23" s="1024"/>
      <c r="NAB23" s="1024"/>
      <c r="NAC23" s="1024"/>
      <c r="NAD23" s="1024"/>
      <c r="NAE23" s="1024"/>
      <c r="NAF23" s="1024"/>
      <c r="NAG23" s="1024"/>
      <c r="NAH23" s="1024"/>
      <c r="NAI23" s="1024"/>
      <c r="NAJ23" s="1024"/>
      <c r="NAK23" s="1024"/>
      <c r="NAL23" s="1024"/>
      <c r="NAM23" s="1024"/>
      <c r="NAN23" s="1024"/>
      <c r="NAO23" s="1024"/>
      <c r="NAP23" s="1024"/>
      <c r="NAQ23" s="1024"/>
      <c r="NAR23" s="1024"/>
      <c r="NAS23" s="1024"/>
      <c r="NAT23" s="1024"/>
      <c r="NAU23" s="1024"/>
      <c r="NAV23" s="1024"/>
      <c r="NAW23" s="1024"/>
      <c r="NAX23" s="1024"/>
      <c r="NAY23" s="1024"/>
      <c r="NAZ23" s="1024"/>
      <c r="NBA23" s="1024"/>
      <c r="NBB23" s="1024"/>
      <c r="NBC23" s="1024"/>
      <c r="NBD23" s="1024"/>
      <c r="NBE23" s="1024"/>
      <c r="NBF23" s="1024"/>
      <c r="NBG23" s="1024"/>
      <c r="NBH23" s="1024"/>
      <c r="NBI23" s="1024"/>
      <c r="NBJ23" s="1024"/>
      <c r="NBK23" s="1024"/>
      <c r="NBL23" s="1024"/>
      <c r="NBM23" s="1024"/>
      <c r="NBN23" s="1024"/>
      <c r="NBO23" s="1024"/>
      <c r="NBP23" s="1024"/>
      <c r="NBQ23" s="1024"/>
      <c r="NBR23" s="1024"/>
      <c r="NBS23" s="1024"/>
      <c r="NBT23" s="1024"/>
      <c r="NBU23" s="1024"/>
      <c r="NBV23" s="1024"/>
      <c r="NBW23" s="1024"/>
      <c r="NBX23" s="1024"/>
      <c r="NBY23" s="1024"/>
      <c r="NBZ23" s="1024"/>
      <c r="NCA23" s="1024"/>
      <c r="NCB23" s="1024"/>
      <c r="NCC23" s="1024"/>
      <c r="NCD23" s="1024"/>
      <c r="NCE23" s="1024"/>
      <c r="NCF23" s="1024"/>
      <c r="NCG23" s="1024"/>
      <c r="NCH23" s="1024"/>
      <c r="NCI23" s="1024"/>
      <c r="NCJ23" s="1024"/>
      <c r="NCK23" s="1024"/>
      <c r="NCL23" s="1024"/>
      <c r="NCM23" s="1024"/>
      <c r="NCN23" s="1024"/>
      <c r="NCO23" s="1024"/>
      <c r="NCP23" s="1024"/>
      <c r="NCQ23" s="1024"/>
      <c r="NCR23" s="1024"/>
      <c r="NCS23" s="1024"/>
      <c r="NCT23" s="1024"/>
      <c r="NCU23" s="1024"/>
      <c r="NCV23" s="1024"/>
      <c r="NCW23" s="1024"/>
      <c r="NCX23" s="1024"/>
      <c r="NCY23" s="1024"/>
      <c r="NCZ23" s="1024"/>
      <c r="NDA23" s="1024"/>
      <c r="NDB23" s="1024"/>
      <c r="NDC23" s="1024"/>
      <c r="NDD23" s="1024"/>
      <c r="NDE23" s="1024"/>
      <c r="NDF23" s="1024"/>
      <c r="NDG23" s="1024"/>
      <c r="NDH23" s="1024"/>
      <c r="NDI23" s="1024"/>
      <c r="NDJ23" s="1024"/>
      <c r="NDK23" s="1024"/>
      <c r="NDL23" s="1024"/>
      <c r="NDM23" s="1024"/>
      <c r="NDN23" s="1024"/>
      <c r="NDO23" s="1024"/>
      <c r="NDP23" s="1024"/>
      <c r="NDQ23" s="1024"/>
      <c r="NDR23" s="1024"/>
      <c r="NDS23" s="1024"/>
      <c r="NDT23" s="1024"/>
      <c r="NDU23" s="1024"/>
      <c r="NDV23" s="1024"/>
      <c r="NDW23" s="1024"/>
      <c r="NDX23" s="1024"/>
      <c r="NDY23" s="1024"/>
      <c r="NDZ23" s="1024"/>
      <c r="NEA23" s="1024"/>
      <c r="NEB23" s="1024"/>
      <c r="NEC23" s="1024"/>
      <c r="NED23" s="1024"/>
      <c r="NEE23" s="1024"/>
      <c r="NEF23" s="1024"/>
      <c r="NEG23" s="1024"/>
      <c r="NEH23" s="1024"/>
      <c r="NEI23" s="1024"/>
      <c r="NEJ23" s="1024"/>
      <c r="NEK23" s="1024"/>
      <c r="NEL23" s="1024"/>
      <c r="NEM23" s="1024"/>
      <c r="NEN23" s="1024"/>
      <c r="NEO23" s="1024"/>
      <c r="NEP23" s="1024"/>
      <c r="NEQ23" s="1024"/>
      <c r="NER23" s="1024"/>
      <c r="NES23" s="1024"/>
      <c r="NET23" s="1024"/>
      <c r="NEU23" s="1024"/>
      <c r="NEV23" s="1024"/>
      <c r="NEW23" s="1024"/>
      <c r="NEX23" s="1024"/>
      <c r="NEY23" s="1024"/>
      <c r="NEZ23" s="1024"/>
      <c r="NFA23" s="1024"/>
      <c r="NFB23" s="1024"/>
      <c r="NFC23" s="1024"/>
      <c r="NFD23" s="1024"/>
      <c r="NFE23" s="1024"/>
      <c r="NFF23" s="1024"/>
      <c r="NFG23" s="1024"/>
      <c r="NFH23" s="1024"/>
      <c r="NFI23" s="1024"/>
      <c r="NFJ23" s="1024"/>
      <c r="NFK23" s="1024"/>
      <c r="NFL23" s="1024"/>
      <c r="NFM23" s="1024"/>
      <c r="NFN23" s="1024"/>
      <c r="NFO23" s="1024"/>
      <c r="NFP23" s="1024"/>
      <c r="NFQ23" s="1024"/>
      <c r="NFR23" s="1024"/>
      <c r="NFS23" s="1024"/>
      <c r="NFT23" s="1024"/>
      <c r="NFU23" s="1024"/>
      <c r="NFV23" s="1024"/>
      <c r="NFW23" s="1024"/>
      <c r="NFX23" s="1024"/>
      <c r="NFY23" s="1024"/>
      <c r="NFZ23" s="1024"/>
      <c r="NGA23" s="1024"/>
      <c r="NGB23" s="1024"/>
      <c r="NGC23" s="1024"/>
      <c r="NGD23" s="1024"/>
      <c r="NGE23" s="1024"/>
      <c r="NGF23" s="1024"/>
      <c r="NGG23" s="1024"/>
      <c r="NGH23" s="1024"/>
      <c r="NGI23" s="1024"/>
      <c r="NGJ23" s="1024"/>
      <c r="NGK23" s="1024"/>
      <c r="NGL23" s="1024"/>
      <c r="NGM23" s="1024"/>
      <c r="NGN23" s="1024"/>
      <c r="NGO23" s="1024"/>
      <c r="NGP23" s="1024"/>
      <c r="NGQ23" s="1024"/>
      <c r="NGR23" s="1024"/>
      <c r="NGS23" s="1024"/>
      <c r="NGT23" s="1024"/>
      <c r="NGU23" s="1024"/>
      <c r="NGV23" s="1024"/>
      <c r="NGW23" s="1024"/>
      <c r="NGX23" s="1024"/>
      <c r="NGY23" s="1024"/>
      <c r="NGZ23" s="1024"/>
      <c r="NHA23" s="1024"/>
      <c r="NHB23" s="1024"/>
      <c r="NHC23" s="1024"/>
      <c r="NHD23" s="1024"/>
      <c r="NHE23" s="1024"/>
      <c r="NHF23" s="1024"/>
      <c r="NHG23" s="1024"/>
      <c r="NHH23" s="1024"/>
      <c r="NHI23" s="1024"/>
      <c r="NHJ23" s="1024"/>
      <c r="NHK23" s="1024"/>
      <c r="NHL23" s="1024"/>
      <c r="NHM23" s="1024"/>
      <c r="NHN23" s="1024"/>
      <c r="NHO23" s="1024"/>
      <c r="NHP23" s="1024"/>
      <c r="NHQ23" s="1024"/>
      <c r="NHR23" s="1024"/>
      <c r="NHS23" s="1024"/>
      <c r="NHT23" s="1024"/>
      <c r="NHU23" s="1024"/>
      <c r="NHV23" s="1024"/>
      <c r="NHW23" s="1024"/>
      <c r="NHX23" s="1024"/>
      <c r="NHY23" s="1024"/>
      <c r="NHZ23" s="1024"/>
      <c r="NIA23" s="1024"/>
      <c r="NIB23" s="1024"/>
      <c r="NIC23" s="1024"/>
      <c r="NID23" s="1024"/>
      <c r="NIE23" s="1024"/>
      <c r="NIF23" s="1024"/>
      <c r="NIG23" s="1024"/>
      <c r="NIH23" s="1024"/>
      <c r="NII23" s="1024"/>
      <c r="NIJ23" s="1024"/>
      <c r="NIK23" s="1024"/>
      <c r="NIL23" s="1024"/>
      <c r="NIM23" s="1024"/>
      <c r="NIN23" s="1024"/>
      <c r="NIO23" s="1024"/>
      <c r="NIP23" s="1024"/>
      <c r="NIQ23" s="1024"/>
      <c r="NIR23" s="1024"/>
      <c r="NIS23" s="1024"/>
      <c r="NIT23" s="1024"/>
      <c r="NIU23" s="1024"/>
      <c r="NIV23" s="1024"/>
      <c r="NIW23" s="1024"/>
      <c r="NIX23" s="1024"/>
      <c r="NIY23" s="1024"/>
      <c r="NIZ23" s="1024"/>
      <c r="NJA23" s="1024"/>
      <c r="NJB23" s="1024"/>
      <c r="NJC23" s="1024"/>
      <c r="NJD23" s="1024"/>
      <c r="NJE23" s="1024"/>
      <c r="NJF23" s="1024"/>
      <c r="NJG23" s="1024"/>
      <c r="NJH23" s="1024"/>
      <c r="NJI23" s="1024"/>
      <c r="NJJ23" s="1024"/>
      <c r="NJK23" s="1024"/>
      <c r="NJL23" s="1024"/>
      <c r="NJM23" s="1024"/>
      <c r="NJN23" s="1024"/>
      <c r="NJO23" s="1024"/>
      <c r="NJP23" s="1024"/>
      <c r="NJQ23" s="1024"/>
      <c r="NJR23" s="1024"/>
      <c r="NJS23" s="1024"/>
      <c r="NJT23" s="1024"/>
      <c r="NJU23" s="1024"/>
      <c r="NJV23" s="1024"/>
      <c r="NJW23" s="1024"/>
      <c r="NJX23" s="1024"/>
      <c r="NJY23" s="1024"/>
      <c r="NJZ23" s="1024"/>
      <c r="NKA23" s="1024"/>
      <c r="NKB23" s="1024"/>
      <c r="NKC23" s="1024"/>
      <c r="NKD23" s="1024"/>
      <c r="NKE23" s="1024"/>
      <c r="NKF23" s="1024"/>
      <c r="NKG23" s="1024"/>
      <c r="NKH23" s="1024"/>
      <c r="NKI23" s="1024"/>
      <c r="NKJ23" s="1024"/>
      <c r="NKK23" s="1024"/>
      <c r="NKL23" s="1024"/>
      <c r="NKM23" s="1024"/>
      <c r="NKN23" s="1024"/>
      <c r="NKO23" s="1024"/>
      <c r="NKP23" s="1024"/>
      <c r="NKQ23" s="1024"/>
      <c r="NKR23" s="1024"/>
      <c r="NKS23" s="1024"/>
      <c r="NKT23" s="1024"/>
      <c r="NKU23" s="1024"/>
      <c r="NKV23" s="1024"/>
      <c r="NKW23" s="1024"/>
      <c r="NKX23" s="1024"/>
      <c r="NKY23" s="1024"/>
      <c r="NKZ23" s="1024"/>
      <c r="NLA23" s="1024"/>
      <c r="NLB23" s="1024"/>
      <c r="NLC23" s="1024"/>
      <c r="NLD23" s="1024"/>
      <c r="NLE23" s="1024"/>
      <c r="NLF23" s="1024"/>
      <c r="NLG23" s="1024"/>
      <c r="NLH23" s="1024"/>
      <c r="NLI23" s="1024"/>
      <c r="NLJ23" s="1024"/>
      <c r="NLK23" s="1024"/>
      <c r="NLL23" s="1024"/>
      <c r="NLM23" s="1024"/>
      <c r="NLN23" s="1024"/>
      <c r="NLO23" s="1024"/>
      <c r="NLP23" s="1024"/>
      <c r="NLQ23" s="1024"/>
      <c r="NLR23" s="1024"/>
      <c r="NLS23" s="1024"/>
      <c r="NLT23" s="1024"/>
      <c r="NLU23" s="1024"/>
      <c r="NLV23" s="1024"/>
      <c r="NLW23" s="1024"/>
      <c r="NLX23" s="1024"/>
      <c r="NLY23" s="1024"/>
      <c r="NLZ23" s="1024"/>
      <c r="NMA23" s="1024"/>
      <c r="NMB23" s="1024"/>
      <c r="NMC23" s="1024"/>
      <c r="NMD23" s="1024"/>
      <c r="NME23" s="1024"/>
      <c r="NMF23" s="1024"/>
      <c r="NMG23" s="1024"/>
      <c r="NMH23" s="1024"/>
      <c r="NMI23" s="1024"/>
      <c r="NMJ23" s="1024"/>
      <c r="NMK23" s="1024"/>
      <c r="NML23" s="1024"/>
      <c r="NMM23" s="1024"/>
      <c r="NMN23" s="1024"/>
      <c r="NMO23" s="1024"/>
      <c r="NMP23" s="1024"/>
      <c r="NMQ23" s="1024"/>
      <c r="NMR23" s="1024"/>
      <c r="NMS23" s="1024"/>
      <c r="NMT23" s="1024"/>
      <c r="NMU23" s="1024"/>
      <c r="NMV23" s="1024"/>
      <c r="NMW23" s="1024"/>
      <c r="NMX23" s="1024"/>
      <c r="NMY23" s="1024"/>
      <c r="NMZ23" s="1024"/>
      <c r="NNA23" s="1024"/>
      <c r="NNB23" s="1024"/>
      <c r="NNC23" s="1024"/>
      <c r="NND23" s="1024"/>
      <c r="NNE23" s="1024"/>
      <c r="NNF23" s="1024"/>
      <c r="NNG23" s="1024"/>
      <c r="NNH23" s="1024"/>
      <c r="NNI23" s="1024"/>
      <c r="NNJ23" s="1024"/>
      <c r="NNK23" s="1024"/>
      <c r="NNL23" s="1024"/>
      <c r="NNM23" s="1024"/>
      <c r="NNN23" s="1024"/>
      <c r="NNO23" s="1024"/>
      <c r="NNP23" s="1024"/>
      <c r="NNQ23" s="1024"/>
      <c r="NNR23" s="1024"/>
      <c r="NNS23" s="1024"/>
      <c r="NNT23" s="1024"/>
      <c r="NNU23" s="1024"/>
      <c r="NNV23" s="1024"/>
      <c r="NNW23" s="1024"/>
      <c r="NNX23" s="1024"/>
      <c r="NNY23" s="1024"/>
      <c r="NNZ23" s="1024"/>
      <c r="NOA23" s="1024"/>
      <c r="NOB23" s="1024"/>
      <c r="NOC23" s="1024"/>
      <c r="NOD23" s="1024"/>
      <c r="NOE23" s="1024"/>
      <c r="NOF23" s="1024"/>
      <c r="NOG23" s="1024"/>
      <c r="NOH23" s="1024"/>
      <c r="NOI23" s="1024"/>
      <c r="NOJ23" s="1024"/>
      <c r="NOK23" s="1024"/>
      <c r="NOL23" s="1024"/>
      <c r="NOM23" s="1024"/>
      <c r="NON23" s="1024"/>
      <c r="NOO23" s="1024"/>
      <c r="NOP23" s="1024"/>
      <c r="NOQ23" s="1024"/>
      <c r="NOR23" s="1024"/>
      <c r="NOS23" s="1024"/>
      <c r="NOT23" s="1024"/>
      <c r="NOU23" s="1024"/>
      <c r="NOV23" s="1024"/>
      <c r="NOW23" s="1024"/>
      <c r="NOX23" s="1024"/>
      <c r="NOY23" s="1024"/>
      <c r="NOZ23" s="1024"/>
      <c r="NPA23" s="1024"/>
      <c r="NPB23" s="1024"/>
      <c r="NPC23" s="1024"/>
      <c r="NPD23" s="1024"/>
      <c r="NPE23" s="1024"/>
      <c r="NPF23" s="1024"/>
      <c r="NPG23" s="1024"/>
      <c r="NPH23" s="1024"/>
      <c r="NPI23" s="1024"/>
      <c r="NPJ23" s="1024"/>
      <c r="NPK23" s="1024"/>
      <c r="NPL23" s="1024"/>
      <c r="NPM23" s="1024"/>
      <c r="NPN23" s="1024"/>
      <c r="NPO23" s="1024"/>
      <c r="NPP23" s="1024"/>
      <c r="NPQ23" s="1024"/>
      <c r="NPR23" s="1024"/>
      <c r="NPS23" s="1024"/>
      <c r="NPT23" s="1024"/>
      <c r="NPU23" s="1024"/>
      <c r="NPV23" s="1024"/>
      <c r="NPW23" s="1024"/>
      <c r="NPX23" s="1024"/>
      <c r="NPY23" s="1024"/>
      <c r="NPZ23" s="1024"/>
      <c r="NQA23" s="1024"/>
      <c r="NQB23" s="1024"/>
      <c r="NQC23" s="1024"/>
      <c r="NQD23" s="1024"/>
      <c r="NQE23" s="1024"/>
      <c r="NQF23" s="1024"/>
      <c r="NQG23" s="1024"/>
      <c r="NQH23" s="1024"/>
      <c r="NQI23" s="1024"/>
      <c r="NQJ23" s="1024"/>
      <c r="NQK23" s="1024"/>
      <c r="NQL23" s="1024"/>
      <c r="NQM23" s="1024"/>
      <c r="NQN23" s="1024"/>
      <c r="NQO23" s="1024"/>
      <c r="NQP23" s="1024"/>
      <c r="NQQ23" s="1024"/>
      <c r="NQR23" s="1024"/>
      <c r="NQS23" s="1024"/>
      <c r="NQT23" s="1024"/>
      <c r="NQU23" s="1024"/>
      <c r="NQV23" s="1024"/>
      <c r="NQW23" s="1024"/>
      <c r="NQX23" s="1024"/>
      <c r="NQY23" s="1024"/>
      <c r="NQZ23" s="1024"/>
      <c r="NRA23" s="1024"/>
      <c r="NRB23" s="1024"/>
      <c r="NRC23" s="1024"/>
      <c r="NRD23" s="1024"/>
      <c r="NRE23" s="1024"/>
      <c r="NRF23" s="1024"/>
      <c r="NRG23" s="1024"/>
      <c r="NRH23" s="1024"/>
      <c r="NRI23" s="1024"/>
      <c r="NRJ23" s="1024"/>
      <c r="NRK23" s="1024"/>
      <c r="NRL23" s="1024"/>
      <c r="NRM23" s="1024"/>
      <c r="NRN23" s="1024"/>
      <c r="NRO23" s="1024"/>
      <c r="NRP23" s="1024"/>
      <c r="NRQ23" s="1024"/>
      <c r="NRR23" s="1024"/>
      <c r="NRS23" s="1024"/>
      <c r="NRT23" s="1024"/>
      <c r="NRU23" s="1024"/>
      <c r="NRV23" s="1024"/>
      <c r="NRW23" s="1024"/>
      <c r="NRX23" s="1024"/>
      <c r="NRY23" s="1024"/>
      <c r="NRZ23" s="1024"/>
      <c r="NSA23" s="1024"/>
      <c r="NSB23" s="1024"/>
      <c r="NSC23" s="1024"/>
      <c r="NSD23" s="1024"/>
      <c r="NSE23" s="1024"/>
      <c r="NSF23" s="1024"/>
      <c r="NSG23" s="1024"/>
      <c r="NSH23" s="1024"/>
      <c r="NSI23" s="1024"/>
      <c r="NSJ23" s="1024"/>
      <c r="NSK23" s="1024"/>
      <c r="NSL23" s="1024"/>
      <c r="NSM23" s="1024"/>
      <c r="NSN23" s="1024"/>
      <c r="NSO23" s="1024"/>
      <c r="NSP23" s="1024"/>
      <c r="NSQ23" s="1024"/>
      <c r="NSR23" s="1024"/>
      <c r="NSS23" s="1024"/>
      <c r="NST23" s="1024"/>
      <c r="NSU23" s="1024"/>
      <c r="NSV23" s="1024"/>
      <c r="NSW23" s="1024"/>
      <c r="NSX23" s="1024"/>
      <c r="NSY23" s="1024"/>
      <c r="NSZ23" s="1024"/>
      <c r="NTA23" s="1024"/>
      <c r="NTB23" s="1024"/>
      <c r="NTC23" s="1024"/>
      <c r="NTD23" s="1024"/>
      <c r="NTE23" s="1024"/>
      <c r="NTF23" s="1024"/>
      <c r="NTG23" s="1024"/>
      <c r="NTH23" s="1024"/>
      <c r="NTI23" s="1024"/>
      <c r="NTJ23" s="1024"/>
      <c r="NTK23" s="1024"/>
      <c r="NTL23" s="1024"/>
      <c r="NTM23" s="1024"/>
      <c r="NTN23" s="1024"/>
      <c r="NTO23" s="1024"/>
      <c r="NTP23" s="1024"/>
      <c r="NTQ23" s="1024"/>
      <c r="NTR23" s="1024"/>
      <c r="NTS23" s="1024"/>
      <c r="NTT23" s="1024"/>
      <c r="NTU23" s="1024"/>
      <c r="NTV23" s="1024"/>
      <c r="NTW23" s="1024"/>
      <c r="NTX23" s="1024"/>
      <c r="NTY23" s="1024"/>
      <c r="NTZ23" s="1024"/>
      <c r="NUA23" s="1024"/>
      <c r="NUB23" s="1024"/>
      <c r="NUC23" s="1024"/>
      <c r="NUD23" s="1024"/>
      <c r="NUE23" s="1024"/>
      <c r="NUF23" s="1024"/>
      <c r="NUG23" s="1024"/>
      <c r="NUH23" s="1024"/>
      <c r="NUI23" s="1024"/>
      <c r="NUJ23" s="1024"/>
      <c r="NUK23" s="1024"/>
      <c r="NUL23" s="1024"/>
      <c r="NUM23" s="1024"/>
      <c r="NUN23" s="1024"/>
      <c r="NUO23" s="1024"/>
      <c r="NUP23" s="1024"/>
      <c r="NUQ23" s="1024"/>
      <c r="NUR23" s="1024"/>
      <c r="NUS23" s="1024"/>
      <c r="NUT23" s="1024"/>
      <c r="NUU23" s="1024"/>
      <c r="NUV23" s="1024"/>
      <c r="NUW23" s="1024"/>
      <c r="NUX23" s="1024"/>
      <c r="NUY23" s="1024"/>
      <c r="NUZ23" s="1024"/>
      <c r="NVA23" s="1024"/>
      <c r="NVB23" s="1024"/>
      <c r="NVC23" s="1024"/>
      <c r="NVD23" s="1024"/>
      <c r="NVE23" s="1024"/>
      <c r="NVF23" s="1024"/>
      <c r="NVG23" s="1024"/>
      <c r="NVH23" s="1024"/>
      <c r="NVI23" s="1024"/>
      <c r="NVJ23" s="1024"/>
      <c r="NVK23" s="1024"/>
      <c r="NVL23" s="1024"/>
      <c r="NVM23" s="1024"/>
      <c r="NVN23" s="1024"/>
      <c r="NVO23" s="1024"/>
      <c r="NVP23" s="1024"/>
      <c r="NVQ23" s="1024"/>
      <c r="NVR23" s="1024"/>
      <c r="NVS23" s="1024"/>
      <c r="NVT23" s="1024"/>
      <c r="NVU23" s="1024"/>
      <c r="NVV23" s="1024"/>
      <c r="NVW23" s="1024"/>
      <c r="NVX23" s="1024"/>
      <c r="NVY23" s="1024"/>
      <c r="NVZ23" s="1024"/>
      <c r="NWA23" s="1024"/>
      <c r="NWB23" s="1024"/>
      <c r="NWC23" s="1024"/>
      <c r="NWD23" s="1024"/>
      <c r="NWE23" s="1024"/>
      <c r="NWF23" s="1024"/>
      <c r="NWG23" s="1024"/>
      <c r="NWH23" s="1024"/>
      <c r="NWI23" s="1024"/>
      <c r="NWJ23" s="1024"/>
      <c r="NWK23" s="1024"/>
      <c r="NWL23" s="1024"/>
      <c r="NWM23" s="1024"/>
      <c r="NWN23" s="1024"/>
      <c r="NWO23" s="1024"/>
      <c r="NWP23" s="1024"/>
      <c r="NWQ23" s="1024"/>
      <c r="NWR23" s="1024"/>
      <c r="NWS23" s="1024"/>
      <c r="NWT23" s="1024"/>
      <c r="NWU23" s="1024"/>
      <c r="NWV23" s="1024"/>
      <c r="NWW23" s="1024"/>
      <c r="NWX23" s="1024"/>
      <c r="NWY23" s="1024"/>
      <c r="NWZ23" s="1024"/>
      <c r="NXA23" s="1024"/>
      <c r="NXB23" s="1024"/>
      <c r="NXC23" s="1024"/>
      <c r="NXD23" s="1024"/>
      <c r="NXE23" s="1024"/>
      <c r="NXF23" s="1024"/>
      <c r="NXG23" s="1024"/>
      <c r="NXH23" s="1024"/>
      <c r="NXI23" s="1024"/>
      <c r="NXJ23" s="1024"/>
      <c r="NXK23" s="1024"/>
      <c r="NXL23" s="1024"/>
      <c r="NXM23" s="1024"/>
      <c r="NXN23" s="1024"/>
      <c r="NXO23" s="1024"/>
      <c r="NXP23" s="1024"/>
      <c r="NXQ23" s="1024"/>
      <c r="NXR23" s="1024"/>
      <c r="NXS23" s="1024"/>
      <c r="NXT23" s="1024"/>
      <c r="NXU23" s="1024"/>
      <c r="NXV23" s="1024"/>
      <c r="NXW23" s="1024"/>
      <c r="NXX23" s="1024"/>
      <c r="NXY23" s="1024"/>
      <c r="NXZ23" s="1024"/>
      <c r="NYA23" s="1024"/>
      <c r="NYB23" s="1024"/>
      <c r="NYC23" s="1024"/>
      <c r="NYD23" s="1024"/>
      <c r="NYE23" s="1024"/>
      <c r="NYF23" s="1024"/>
      <c r="NYG23" s="1024"/>
      <c r="NYH23" s="1024"/>
      <c r="NYI23" s="1024"/>
      <c r="NYJ23" s="1024"/>
      <c r="NYK23" s="1024"/>
      <c r="NYL23" s="1024"/>
      <c r="NYM23" s="1024"/>
      <c r="NYN23" s="1024"/>
      <c r="NYO23" s="1024"/>
      <c r="NYP23" s="1024"/>
      <c r="NYQ23" s="1024"/>
      <c r="NYR23" s="1024"/>
      <c r="NYS23" s="1024"/>
      <c r="NYT23" s="1024"/>
      <c r="NYU23" s="1024"/>
      <c r="NYV23" s="1024"/>
      <c r="NYW23" s="1024"/>
      <c r="NYX23" s="1024"/>
      <c r="NYY23" s="1024"/>
      <c r="NYZ23" s="1024"/>
      <c r="NZA23" s="1024"/>
      <c r="NZB23" s="1024"/>
      <c r="NZC23" s="1024"/>
      <c r="NZD23" s="1024"/>
      <c r="NZE23" s="1024"/>
      <c r="NZF23" s="1024"/>
      <c r="NZG23" s="1024"/>
      <c r="NZH23" s="1024"/>
      <c r="NZI23" s="1024"/>
      <c r="NZJ23" s="1024"/>
      <c r="NZK23" s="1024"/>
      <c r="NZL23" s="1024"/>
      <c r="NZM23" s="1024"/>
      <c r="NZN23" s="1024"/>
      <c r="NZO23" s="1024"/>
      <c r="NZP23" s="1024"/>
      <c r="NZQ23" s="1024"/>
      <c r="NZR23" s="1024"/>
      <c r="NZS23" s="1024"/>
      <c r="NZT23" s="1024"/>
      <c r="NZU23" s="1024"/>
      <c r="NZV23" s="1024"/>
      <c r="NZW23" s="1024"/>
      <c r="NZX23" s="1024"/>
      <c r="NZY23" s="1024"/>
      <c r="NZZ23" s="1024"/>
      <c r="OAA23" s="1024"/>
      <c r="OAB23" s="1024"/>
      <c r="OAC23" s="1024"/>
      <c r="OAD23" s="1024"/>
      <c r="OAE23" s="1024"/>
      <c r="OAF23" s="1024"/>
      <c r="OAG23" s="1024"/>
      <c r="OAH23" s="1024"/>
      <c r="OAI23" s="1024"/>
      <c r="OAJ23" s="1024"/>
      <c r="OAK23" s="1024"/>
      <c r="OAL23" s="1024"/>
      <c r="OAM23" s="1024"/>
      <c r="OAN23" s="1024"/>
      <c r="OAO23" s="1024"/>
      <c r="OAP23" s="1024"/>
      <c r="OAQ23" s="1024"/>
      <c r="OAR23" s="1024"/>
      <c r="OAS23" s="1024"/>
      <c r="OAT23" s="1024"/>
      <c r="OAU23" s="1024"/>
      <c r="OAV23" s="1024"/>
      <c r="OAW23" s="1024"/>
      <c r="OAX23" s="1024"/>
      <c r="OAY23" s="1024"/>
      <c r="OAZ23" s="1024"/>
      <c r="OBA23" s="1024"/>
      <c r="OBB23" s="1024"/>
      <c r="OBC23" s="1024"/>
      <c r="OBD23" s="1024"/>
      <c r="OBE23" s="1024"/>
      <c r="OBF23" s="1024"/>
      <c r="OBG23" s="1024"/>
      <c r="OBH23" s="1024"/>
      <c r="OBI23" s="1024"/>
      <c r="OBJ23" s="1024"/>
      <c r="OBK23" s="1024"/>
      <c r="OBL23" s="1024"/>
      <c r="OBM23" s="1024"/>
      <c r="OBN23" s="1024"/>
      <c r="OBO23" s="1024"/>
      <c r="OBP23" s="1024"/>
      <c r="OBQ23" s="1024"/>
      <c r="OBR23" s="1024"/>
      <c r="OBS23" s="1024"/>
      <c r="OBT23" s="1024"/>
      <c r="OBU23" s="1024"/>
      <c r="OBV23" s="1024"/>
      <c r="OBW23" s="1024"/>
      <c r="OBX23" s="1024"/>
      <c r="OBY23" s="1024"/>
      <c r="OBZ23" s="1024"/>
      <c r="OCA23" s="1024"/>
      <c r="OCB23" s="1024"/>
      <c r="OCC23" s="1024"/>
      <c r="OCD23" s="1024"/>
      <c r="OCE23" s="1024"/>
      <c r="OCF23" s="1024"/>
      <c r="OCG23" s="1024"/>
      <c r="OCH23" s="1024"/>
      <c r="OCI23" s="1024"/>
      <c r="OCJ23" s="1024"/>
      <c r="OCK23" s="1024"/>
      <c r="OCL23" s="1024"/>
      <c r="OCM23" s="1024"/>
      <c r="OCN23" s="1024"/>
      <c r="OCO23" s="1024"/>
      <c r="OCP23" s="1024"/>
      <c r="OCQ23" s="1024"/>
      <c r="OCR23" s="1024"/>
      <c r="OCS23" s="1024"/>
      <c r="OCT23" s="1024"/>
      <c r="OCU23" s="1024"/>
      <c r="OCV23" s="1024"/>
      <c r="OCW23" s="1024"/>
      <c r="OCX23" s="1024"/>
      <c r="OCY23" s="1024"/>
      <c r="OCZ23" s="1024"/>
      <c r="ODA23" s="1024"/>
      <c r="ODB23" s="1024"/>
      <c r="ODC23" s="1024"/>
      <c r="ODD23" s="1024"/>
      <c r="ODE23" s="1024"/>
      <c r="ODF23" s="1024"/>
      <c r="ODG23" s="1024"/>
      <c r="ODH23" s="1024"/>
      <c r="ODI23" s="1024"/>
      <c r="ODJ23" s="1024"/>
      <c r="ODK23" s="1024"/>
      <c r="ODL23" s="1024"/>
      <c r="ODM23" s="1024"/>
      <c r="ODN23" s="1024"/>
      <c r="ODO23" s="1024"/>
      <c r="ODP23" s="1024"/>
      <c r="ODQ23" s="1024"/>
      <c r="ODR23" s="1024"/>
      <c r="ODS23" s="1024"/>
      <c r="ODT23" s="1024"/>
      <c r="ODU23" s="1024"/>
      <c r="ODV23" s="1024"/>
      <c r="ODW23" s="1024"/>
      <c r="ODX23" s="1024"/>
      <c r="ODY23" s="1024"/>
      <c r="ODZ23" s="1024"/>
      <c r="OEA23" s="1024"/>
      <c r="OEB23" s="1024"/>
      <c r="OEC23" s="1024"/>
      <c r="OED23" s="1024"/>
      <c r="OEE23" s="1024"/>
      <c r="OEF23" s="1024"/>
      <c r="OEG23" s="1024"/>
      <c r="OEH23" s="1024"/>
      <c r="OEI23" s="1024"/>
      <c r="OEJ23" s="1024"/>
      <c r="OEK23" s="1024"/>
      <c r="OEL23" s="1024"/>
      <c r="OEM23" s="1024"/>
      <c r="OEN23" s="1024"/>
      <c r="OEO23" s="1024"/>
      <c r="OEP23" s="1024"/>
      <c r="OEQ23" s="1024"/>
      <c r="OER23" s="1024"/>
      <c r="OES23" s="1024"/>
      <c r="OET23" s="1024"/>
      <c r="OEU23" s="1024"/>
      <c r="OEV23" s="1024"/>
      <c r="OEW23" s="1024"/>
      <c r="OEX23" s="1024"/>
      <c r="OEY23" s="1024"/>
      <c r="OEZ23" s="1024"/>
      <c r="OFA23" s="1024"/>
      <c r="OFB23" s="1024"/>
      <c r="OFC23" s="1024"/>
      <c r="OFD23" s="1024"/>
      <c r="OFE23" s="1024"/>
      <c r="OFF23" s="1024"/>
      <c r="OFG23" s="1024"/>
      <c r="OFH23" s="1024"/>
      <c r="OFI23" s="1024"/>
      <c r="OFJ23" s="1024"/>
      <c r="OFK23" s="1024"/>
      <c r="OFL23" s="1024"/>
      <c r="OFM23" s="1024"/>
      <c r="OFN23" s="1024"/>
      <c r="OFO23" s="1024"/>
      <c r="OFP23" s="1024"/>
      <c r="OFQ23" s="1024"/>
      <c r="OFR23" s="1024"/>
      <c r="OFS23" s="1024"/>
      <c r="OFT23" s="1024"/>
      <c r="OFU23" s="1024"/>
      <c r="OFV23" s="1024"/>
      <c r="OFW23" s="1024"/>
      <c r="OFX23" s="1024"/>
      <c r="OFY23" s="1024"/>
      <c r="OFZ23" s="1024"/>
      <c r="OGA23" s="1024"/>
      <c r="OGB23" s="1024"/>
      <c r="OGC23" s="1024"/>
      <c r="OGD23" s="1024"/>
      <c r="OGE23" s="1024"/>
      <c r="OGF23" s="1024"/>
      <c r="OGG23" s="1024"/>
      <c r="OGH23" s="1024"/>
      <c r="OGI23" s="1024"/>
      <c r="OGJ23" s="1024"/>
      <c r="OGK23" s="1024"/>
      <c r="OGL23" s="1024"/>
      <c r="OGM23" s="1024"/>
      <c r="OGN23" s="1024"/>
      <c r="OGO23" s="1024"/>
      <c r="OGP23" s="1024"/>
      <c r="OGQ23" s="1024"/>
      <c r="OGR23" s="1024"/>
      <c r="OGS23" s="1024"/>
      <c r="OGT23" s="1024"/>
      <c r="OGU23" s="1024"/>
      <c r="OGV23" s="1024"/>
      <c r="OGW23" s="1024"/>
      <c r="OGX23" s="1024"/>
      <c r="OGY23" s="1024"/>
      <c r="OGZ23" s="1024"/>
      <c r="OHA23" s="1024"/>
      <c r="OHB23" s="1024"/>
      <c r="OHC23" s="1024"/>
      <c r="OHD23" s="1024"/>
      <c r="OHE23" s="1024"/>
      <c r="OHF23" s="1024"/>
      <c r="OHG23" s="1024"/>
      <c r="OHH23" s="1024"/>
      <c r="OHI23" s="1024"/>
      <c r="OHJ23" s="1024"/>
      <c r="OHK23" s="1024"/>
      <c r="OHL23" s="1024"/>
      <c r="OHM23" s="1024"/>
      <c r="OHN23" s="1024"/>
      <c r="OHO23" s="1024"/>
      <c r="OHP23" s="1024"/>
      <c r="OHQ23" s="1024"/>
      <c r="OHR23" s="1024"/>
      <c r="OHS23" s="1024"/>
      <c r="OHT23" s="1024"/>
      <c r="OHU23" s="1024"/>
      <c r="OHV23" s="1024"/>
      <c r="OHW23" s="1024"/>
      <c r="OHX23" s="1024"/>
      <c r="OHY23" s="1024"/>
      <c r="OHZ23" s="1024"/>
      <c r="OIA23" s="1024"/>
      <c r="OIB23" s="1024"/>
      <c r="OIC23" s="1024"/>
      <c r="OID23" s="1024"/>
      <c r="OIE23" s="1024"/>
      <c r="OIF23" s="1024"/>
      <c r="OIG23" s="1024"/>
      <c r="OIH23" s="1024"/>
      <c r="OII23" s="1024"/>
      <c r="OIJ23" s="1024"/>
      <c r="OIK23" s="1024"/>
      <c r="OIL23" s="1024"/>
      <c r="OIM23" s="1024"/>
      <c r="OIN23" s="1024"/>
      <c r="OIO23" s="1024"/>
      <c r="OIP23" s="1024"/>
      <c r="OIQ23" s="1024"/>
      <c r="OIR23" s="1024"/>
      <c r="OIS23" s="1024"/>
      <c r="OIT23" s="1024"/>
      <c r="OIU23" s="1024"/>
      <c r="OIV23" s="1024"/>
      <c r="OIW23" s="1024"/>
      <c r="OIX23" s="1024"/>
      <c r="OIY23" s="1024"/>
      <c r="OIZ23" s="1024"/>
      <c r="OJA23" s="1024"/>
      <c r="OJB23" s="1024"/>
      <c r="OJC23" s="1024"/>
      <c r="OJD23" s="1024"/>
      <c r="OJE23" s="1024"/>
      <c r="OJF23" s="1024"/>
      <c r="OJG23" s="1024"/>
      <c r="OJH23" s="1024"/>
      <c r="OJI23" s="1024"/>
      <c r="OJJ23" s="1024"/>
      <c r="OJK23" s="1024"/>
      <c r="OJL23" s="1024"/>
      <c r="OJM23" s="1024"/>
      <c r="OJN23" s="1024"/>
      <c r="OJO23" s="1024"/>
      <c r="OJP23" s="1024"/>
      <c r="OJQ23" s="1024"/>
      <c r="OJR23" s="1024"/>
      <c r="OJS23" s="1024"/>
      <c r="OJT23" s="1024"/>
      <c r="OJU23" s="1024"/>
      <c r="OJV23" s="1024"/>
      <c r="OJW23" s="1024"/>
      <c r="OJX23" s="1024"/>
      <c r="OJY23" s="1024"/>
      <c r="OJZ23" s="1024"/>
      <c r="OKA23" s="1024"/>
      <c r="OKB23" s="1024"/>
      <c r="OKC23" s="1024"/>
      <c r="OKD23" s="1024"/>
      <c r="OKE23" s="1024"/>
      <c r="OKF23" s="1024"/>
      <c r="OKG23" s="1024"/>
      <c r="OKH23" s="1024"/>
      <c r="OKI23" s="1024"/>
      <c r="OKJ23" s="1024"/>
      <c r="OKK23" s="1024"/>
      <c r="OKL23" s="1024"/>
      <c r="OKM23" s="1024"/>
      <c r="OKN23" s="1024"/>
      <c r="OKO23" s="1024"/>
      <c r="OKP23" s="1024"/>
      <c r="OKQ23" s="1024"/>
      <c r="OKR23" s="1024"/>
      <c r="OKS23" s="1024"/>
      <c r="OKT23" s="1024"/>
      <c r="OKU23" s="1024"/>
      <c r="OKV23" s="1024"/>
      <c r="OKW23" s="1024"/>
      <c r="OKX23" s="1024"/>
      <c r="OKY23" s="1024"/>
      <c r="OKZ23" s="1024"/>
      <c r="OLA23" s="1024"/>
      <c r="OLB23" s="1024"/>
      <c r="OLC23" s="1024"/>
      <c r="OLD23" s="1024"/>
      <c r="OLE23" s="1024"/>
      <c r="OLF23" s="1024"/>
      <c r="OLG23" s="1024"/>
      <c r="OLH23" s="1024"/>
      <c r="OLI23" s="1024"/>
      <c r="OLJ23" s="1024"/>
      <c r="OLK23" s="1024"/>
      <c r="OLL23" s="1024"/>
      <c r="OLM23" s="1024"/>
      <c r="OLN23" s="1024"/>
      <c r="OLO23" s="1024"/>
      <c r="OLP23" s="1024"/>
      <c r="OLQ23" s="1024"/>
      <c r="OLR23" s="1024"/>
      <c r="OLS23" s="1024"/>
      <c r="OLT23" s="1024"/>
      <c r="OLU23" s="1024"/>
      <c r="OLV23" s="1024"/>
      <c r="OLW23" s="1024"/>
      <c r="OLX23" s="1024"/>
      <c r="OLY23" s="1024"/>
      <c r="OLZ23" s="1024"/>
      <c r="OMA23" s="1024"/>
      <c r="OMB23" s="1024"/>
      <c r="OMC23" s="1024"/>
      <c r="OMD23" s="1024"/>
      <c r="OME23" s="1024"/>
      <c r="OMF23" s="1024"/>
      <c r="OMG23" s="1024"/>
      <c r="OMH23" s="1024"/>
      <c r="OMI23" s="1024"/>
      <c r="OMJ23" s="1024"/>
      <c r="OMK23" s="1024"/>
      <c r="OML23" s="1024"/>
      <c r="OMM23" s="1024"/>
      <c r="OMN23" s="1024"/>
      <c r="OMO23" s="1024"/>
      <c r="OMP23" s="1024"/>
      <c r="OMQ23" s="1024"/>
      <c r="OMR23" s="1024"/>
      <c r="OMS23" s="1024"/>
      <c r="OMT23" s="1024"/>
      <c r="OMU23" s="1024"/>
      <c r="OMV23" s="1024"/>
      <c r="OMW23" s="1024"/>
      <c r="OMX23" s="1024"/>
      <c r="OMY23" s="1024"/>
      <c r="OMZ23" s="1024"/>
      <c r="ONA23" s="1024"/>
      <c r="ONB23" s="1024"/>
      <c r="ONC23" s="1024"/>
      <c r="OND23" s="1024"/>
      <c r="ONE23" s="1024"/>
      <c r="ONF23" s="1024"/>
      <c r="ONG23" s="1024"/>
      <c r="ONH23" s="1024"/>
      <c r="ONI23" s="1024"/>
      <c r="ONJ23" s="1024"/>
      <c r="ONK23" s="1024"/>
      <c r="ONL23" s="1024"/>
      <c r="ONM23" s="1024"/>
      <c r="ONN23" s="1024"/>
      <c r="ONO23" s="1024"/>
      <c r="ONP23" s="1024"/>
      <c r="ONQ23" s="1024"/>
      <c r="ONR23" s="1024"/>
      <c r="ONS23" s="1024"/>
      <c r="ONT23" s="1024"/>
      <c r="ONU23" s="1024"/>
      <c r="ONV23" s="1024"/>
      <c r="ONW23" s="1024"/>
      <c r="ONX23" s="1024"/>
      <c r="ONY23" s="1024"/>
      <c r="ONZ23" s="1024"/>
      <c r="OOA23" s="1024"/>
      <c r="OOB23" s="1024"/>
      <c r="OOC23" s="1024"/>
      <c r="OOD23" s="1024"/>
      <c r="OOE23" s="1024"/>
      <c r="OOF23" s="1024"/>
      <c r="OOG23" s="1024"/>
      <c r="OOH23" s="1024"/>
      <c r="OOI23" s="1024"/>
      <c r="OOJ23" s="1024"/>
      <c r="OOK23" s="1024"/>
      <c r="OOL23" s="1024"/>
      <c r="OOM23" s="1024"/>
      <c r="OON23" s="1024"/>
      <c r="OOO23" s="1024"/>
      <c r="OOP23" s="1024"/>
      <c r="OOQ23" s="1024"/>
      <c r="OOR23" s="1024"/>
      <c r="OOS23" s="1024"/>
      <c r="OOT23" s="1024"/>
      <c r="OOU23" s="1024"/>
      <c r="OOV23" s="1024"/>
      <c r="OOW23" s="1024"/>
      <c r="OOX23" s="1024"/>
      <c r="OOY23" s="1024"/>
      <c r="OOZ23" s="1024"/>
      <c r="OPA23" s="1024"/>
      <c r="OPB23" s="1024"/>
      <c r="OPC23" s="1024"/>
      <c r="OPD23" s="1024"/>
      <c r="OPE23" s="1024"/>
      <c r="OPF23" s="1024"/>
      <c r="OPG23" s="1024"/>
      <c r="OPH23" s="1024"/>
      <c r="OPI23" s="1024"/>
      <c r="OPJ23" s="1024"/>
      <c r="OPK23" s="1024"/>
      <c r="OPL23" s="1024"/>
      <c r="OPM23" s="1024"/>
      <c r="OPN23" s="1024"/>
      <c r="OPO23" s="1024"/>
      <c r="OPP23" s="1024"/>
      <c r="OPQ23" s="1024"/>
      <c r="OPR23" s="1024"/>
      <c r="OPS23" s="1024"/>
      <c r="OPT23" s="1024"/>
      <c r="OPU23" s="1024"/>
      <c r="OPV23" s="1024"/>
      <c r="OPW23" s="1024"/>
      <c r="OPX23" s="1024"/>
      <c r="OPY23" s="1024"/>
      <c r="OPZ23" s="1024"/>
      <c r="OQA23" s="1024"/>
      <c r="OQB23" s="1024"/>
      <c r="OQC23" s="1024"/>
      <c r="OQD23" s="1024"/>
      <c r="OQE23" s="1024"/>
      <c r="OQF23" s="1024"/>
      <c r="OQG23" s="1024"/>
      <c r="OQH23" s="1024"/>
      <c r="OQI23" s="1024"/>
      <c r="OQJ23" s="1024"/>
      <c r="OQK23" s="1024"/>
      <c r="OQL23" s="1024"/>
      <c r="OQM23" s="1024"/>
      <c r="OQN23" s="1024"/>
      <c r="OQO23" s="1024"/>
      <c r="OQP23" s="1024"/>
      <c r="OQQ23" s="1024"/>
      <c r="OQR23" s="1024"/>
      <c r="OQS23" s="1024"/>
      <c r="OQT23" s="1024"/>
      <c r="OQU23" s="1024"/>
      <c r="OQV23" s="1024"/>
      <c r="OQW23" s="1024"/>
      <c r="OQX23" s="1024"/>
      <c r="OQY23" s="1024"/>
      <c r="OQZ23" s="1024"/>
      <c r="ORA23" s="1024"/>
      <c r="ORB23" s="1024"/>
      <c r="ORC23" s="1024"/>
      <c r="ORD23" s="1024"/>
      <c r="ORE23" s="1024"/>
      <c r="ORF23" s="1024"/>
      <c r="ORG23" s="1024"/>
      <c r="ORH23" s="1024"/>
      <c r="ORI23" s="1024"/>
      <c r="ORJ23" s="1024"/>
      <c r="ORK23" s="1024"/>
      <c r="ORL23" s="1024"/>
      <c r="ORM23" s="1024"/>
      <c r="ORN23" s="1024"/>
      <c r="ORO23" s="1024"/>
      <c r="ORP23" s="1024"/>
      <c r="ORQ23" s="1024"/>
      <c r="ORR23" s="1024"/>
      <c r="ORS23" s="1024"/>
      <c r="ORT23" s="1024"/>
      <c r="ORU23" s="1024"/>
      <c r="ORV23" s="1024"/>
      <c r="ORW23" s="1024"/>
      <c r="ORX23" s="1024"/>
      <c r="ORY23" s="1024"/>
      <c r="ORZ23" s="1024"/>
      <c r="OSA23" s="1024"/>
      <c r="OSB23" s="1024"/>
      <c r="OSC23" s="1024"/>
      <c r="OSD23" s="1024"/>
      <c r="OSE23" s="1024"/>
      <c r="OSF23" s="1024"/>
      <c r="OSG23" s="1024"/>
      <c r="OSH23" s="1024"/>
      <c r="OSI23" s="1024"/>
      <c r="OSJ23" s="1024"/>
      <c r="OSK23" s="1024"/>
      <c r="OSL23" s="1024"/>
      <c r="OSM23" s="1024"/>
      <c r="OSN23" s="1024"/>
      <c r="OSO23" s="1024"/>
      <c r="OSP23" s="1024"/>
      <c r="OSQ23" s="1024"/>
      <c r="OSR23" s="1024"/>
      <c r="OSS23" s="1024"/>
      <c r="OST23" s="1024"/>
      <c r="OSU23" s="1024"/>
      <c r="OSV23" s="1024"/>
      <c r="OSW23" s="1024"/>
      <c r="OSX23" s="1024"/>
      <c r="OSY23" s="1024"/>
      <c r="OSZ23" s="1024"/>
      <c r="OTA23" s="1024"/>
      <c r="OTB23" s="1024"/>
      <c r="OTC23" s="1024"/>
      <c r="OTD23" s="1024"/>
      <c r="OTE23" s="1024"/>
      <c r="OTF23" s="1024"/>
      <c r="OTG23" s="1024"/>
      <c r="OTH23" s="1024"/>
      <c r="OTI23" s="1024"/>
      <c r="OTJ23" s="1024"/>
      <c r="OTK23" s="1024"/>
      <c r="OTL23" s="1024"/>
      <c r="OTM23" s="1024"/>
      <c r="OTN23" s="1024"/>
      <c r="OTO23" s="1024"/>
      <c r="OTP23" s="1024"/>
      <c r="OTQ23" s="1024"/>
      <c r="OTR23" s="1024"/>
      <c r="OTS23" s="1024"/>
      <c r="OTT23" s="1024"/>
      <c r="OTU23" s="1024"/>
      <c r="OTV23" s="1024"/>
      <c r="OTW23" s="1024"/>
      <c r="OTX23" s="1024"/>
      <c r="OTY23" s="1024"/>
      <c r="OTZ23" s="1024"/>
      <c r="OUA23" s="1024"/>
      <c r="OUB23" s="1024"/>
      <c r="OUC23" s="1024"/>
      <c r="OUD23" s="1024"/>
      <c r="OUE23" s="1024"/>
      <c r="OUF23" s="1024"/>
      <c r="OUG23" s="1024"/>
      <c r="OUH23" s="1024"/>
      <c r="OUI23" s="1024"/>
      <c r="OUJ23" s="1024"/>
      <c r="OUK23" s="1024"/>
      <c r="OUL23" s="1024"/>
      <c r="OUM23" s="1024"/>
      <c r="OUN23" s="1024"/>
      <c r="OUO23" s="1024"/>
      <c r="OUP23" s="1024"/>
      <c r="OUQ23" s="1024"/>
      <c r="OUR23" s="1024"/>
      <c r="OUS23" s="1024"/>
      <c r="OUT23" s="1024"/>
      <c r="OUU23" s="1024"/>
      <c r="OUV23" s="1024"/>
      <c r="OUW23" s="1024"/>
      <c r="OUX23" s="1024"/>
      <c r="OUY23" s="1024"/>
      <c r="OUZ23" s="1024"/>
      <c r="OVA23" s="1024"/>
      <c r="OVB23" s="1024"/>
      <c r="OVC23" s="1024"/>
      <c r="OVD23" s="1024"/>
      <c r="OVE23" s="1024"/>
      <c r="OVF23" s="1024"/>
      <c r="OVG23" s="1024"/>
      <c r="OVH23" s="1024"/>
      <c r="OVI23" s="1024"/>
      <c r="OVJ23" s="1024"/>
      <c r="OVK23" s="1024"/>
      <c r="OVL23" s="1024"/>
      <c r="OVM23" s="1024"/>
      <c r="OVN23" s="1024"/>
      <c r="OVO23" s="1024"/>
      <c r="OVP23" s="1024"/>
      <c r="OVQ23" s="1024"/>
      <c r="OVR23" s="1024"/>
      <c r="OVS23" s="1024"/>
      <c r="OVT23" s="1024"/>
      <c r="OVU23" s="1024"/>
      <c r="OVV23" s="1024"/>
      <c r="OVW23" s="1024"/>
      <c r="OVX23" s="1024"/>
      <c r="OVY23" s="1024"/>
      <c r="OVZ23" s="1024"/>
      <c r="OWA23" s="1024"/>
      <c r="OWB23" s="1024"/>
      <c r="OWC23" s="1024"/>
      <c r="OWD23" s="1024"/>
      <c r="OWE23" s="1024"/>
      <c r="OWF23" s="1024"/>
      <c r="OWG23" s="1024"/>
      <c r="OWH23" s="1024"/>
      <c r="OWI23" s="1024"/>
      <c r="OWJ23" s="1024"/>
      <c r="OWK23" s="1024"/>
      <c r="OWL23" s="1024"/>
      <c r="OWM23" s="1024"/>
      <c r="OWN23" s="1024"/>
      <c r="OWO23" s="1024"/>
      <c r="OWP23" s="1024"/>
      <c r="OWQ23" s="1024"/>
      <c r="OWR23" s="1024"/>
      <c r="OWS23" s="1024"/>
      <c r="OWT23" s="1024"/>
      <c r="OWU23" s="1024"/>
      <c r="OWV23" s="1024"/>
      <c r="OWW23" s="1024"/>
      <c r="OWX23" s="1024"/>
      <c r="OWY23" s="1024"/>
      <c r="OWZ23" s="1024"/>
      <c r="OXA23" s="1024"/>
      <c r="OXB23" s="1024"/>
      <c r="OXC23" s="1024"/>
      <c r="OXD23" s="1024"/>
      <c r="OXE23" s="1024"/>
      <c r="OXF23" s="1024"/>
      <c r="OXG23" s="1024"/>
      <c r="OXH23" s="1024"/>
      <c r="OXI23" s="1024"/>
      <c r="OXJ23" s="1024"/>
      <c r="OXK23" s="1024"/>
      <c r="OXL23" s="1024"/>
      <c r="OXM23" s="1024"/>
      <c r="OXN23" s="1024"/>
      <c r="OXO23" s="1024"/>
      <c r="OXP23" s="1024"/>
      <c r="OXQ23" s="1024"/>
      <c r="OXR23" s="1024"/>
      <c r="OXS23" s="1024"/>
      <c r="OXT23" s="1024"/>
      <c r="OXU23" s="1024"/>
      <c r="OXV23" s="1024"/>
      <c r="OXW23" s="1024"/>
      <c r="OXX23" s="1024"/>
      <c r="OXY23" s="1024"/>
      <c r="OXZ23" s="1024"/>
      <c r="OYA23" s="1024"/>
      <c r="OYB23" s="1024"/>
      <c r="OYC23" s="1024"/>
      <c r="OYD23" s="1024"/>
      <c r="OYE23" s="1024"/>
      <c r="OYF23" s="1024"/>
      <c r="OYG23" s="1024"/>
      <c r="OYH23" s="1024"/>
      <c r="OYI23" s="1024"/>
      <c r="OYJ23" s="1024"/>
      <c r="OYK23" s="1024"/>
      <c r="OYL23" s="1024"/>
      <c r="OYM23" s="1024"/>
      <c r="OYN23" s="1024"/>
      <c r="OYO23" s="1024"/>
      <c r="OYP23" s="1024"/>
      <c r="OYQ23" s="1024"/>
      <c r="OYR23" s="1024"/>
      <c r="OYS23" s="1024"/>
      <c r="OYT23" s="1024"/>
      <c r="OYU23" s="1024"/>
      <c r="OYV23" s="1024"/>
      <c r="OYW23" s="1024"/>
      <c r="OYX23" s="1024"/>
      <c r="OYY23" s="1024"/>
      <c r="OYZ23" s="1024"/>
      <c r="OZA23" s="1024"/>
      <c r="OZB23" s="1024"/>
      <c r="OZC23" s="1024"/>
      <c r="OZD23" s="1024"/>
      <c r="OZE23" s="1024"/>
      <c r="OZF23" s="1024"/>
      <c r="OZG23" s="1024"/>
      <c r="OZH23" s="1024"/>
      <c r="OZI23" s="1024"/>
      <c r="OZJ23" s="1024"/>
      <c r="OZK23" s="1024"/>
      <c r="OZL23" s="1024"/>
      <c r="OZM23" s="1024"/>
      <c r="OZN23" s="1024"/>
      <c r="OZO23" s="1024"/>
      <c r="OZP23" s="1024"/>
      <c r="OZQ23" s="1024"/>
      <c r="OZR23" s="1024"/>
      <c r="OZS23" s="1024"/>
      <c r="OZT23" s="1024"/>
      <c r="OZU23" s="1024"/>
      <c r="OZV23" s="1024"/>
      <c r="OZW23" s="1024"/>
      <c r="OZX23" s="1024"/>
      <c r="OZY23" s="1024"/>
      <c r="OZZ23" s="1024"/>
      <c r="PAA23" s="1024"/>
      <c r="PAB23" s="1024"/>
      <c r="PAC23" s="1024"/>
      <c r="PAD23" s="1024"/>
      <c r="PAE23" s="1024"/>
      <c r="PAF23" s="1024"/>
      <c r="PAG23" s="1024"/>
      <c r="PAH23" s="1024"/>
      <c r="PAI23" s="1024"/>
      <c r="PAJ23" s="1024"/>
      <c r="PAK23" s="1024"/>
      <c r="PAL23" s="1024"/>
      <c r="PAM23" s="1024"/>
      <c r="PAN23" s="1024"/>
      <c r="PAO23" s="1024"/>
      <c r="PAP23" s="1024"/>
      <c r="PAQ23" s="1024"/>
      <c r="PAR23" s="1024"/>
      <c r="PAS23" s="1024"/>
      <c r="PAT23" s="1024"/>
      <c r="PAU23" s="1024"/>
      <c r="PAV23" s="1024"/>
      <c r="PAW23" s="1024"/>
      <c r="PAX23" s="1024"/>
      <c r="PAY23" s="1024"/>
      <c r="PAZ23" s="1024"/>
      <c r="PBA23" s="1024"/>
      <c r="PBB23" s="1024"/>
      <c r="PBC23" s="1024"/>
      <c r="PBD23" s="1024"/>
      <c r="PBE23" s="1024"/>
      <c r="PBF23" s="1024"/>
      <c r="PBG23" s="1024"/>
      <c r="PBH23" s="1024"/>
      <c r="PBI23" s="1024"/>
      <c r="PBJ23" s="1024"/>
      <c r="PBK23" s="1024"/>
      <c r="PBL23" s="1024"/>
      <c r="PBM23" s="1024"/>
      <c r="PBN23" s="1024"/>
      <c r="PBO23" s="1024"/>
      <c r="PBP23" s="1024"/>
      <c r="PBQ23" s="1024"/>
      <c r="PBR23" s="1024"/>
      <c r="PBS23" s="1024"/>
      <c r="PBT23" s="1024"/>
      <c r="PBU23" s="1024"/>
      <c r="PBV23" s="1024"/>
      <c r="PBW23" s="1024"/>
      <c r="PBX23" s="1024"/>
      <c r="PBY23" s="1024"/>
      <c r="PBZ23" s="1024"/>
      <c r="PCA23" s="1024"/>
      <c r="PCB23" s="1024"/>
      <c r="PCC23" s="1024"/>
      <c r="PCD23" s="1024"/>
      <c r="PCE23" s="1024"/>
      <c r="PCF23" s="1024"/>
      <c r="PCG23" s="1024"/>
      <c r="PCH23" s="1024"/>
      <c r="PCI23" s="1024"/>
      <c r="PCJ23" s="1024"/>
      <c r="PCK23" s="1024"/>
      <c r="PCL23" s="1024"/>
      <c r="PCM23" s="1024"/>
      <c r="PCN23" s="1024"/>
      <c r="PCO23" s="1024"/>
      <c r="PCP23" s="1024"/>
      <c r="PCQ23" s="1024"/>
      <c r="PCR23" s="1024"/>
      <c r="PCS23" s="1024"/>
      <c r="PCT23" s="1024"/>
      <c r="PCU23" s="1024"/>
      <c r="PCV23" s="1024"/>
      <c r="PCW23" s="1024"/>
      <c r="PCX23" s="1024"/>
      <c r="PCY23" s="1024"/>
      <c r="PCZ23" s="1024"/>
      <c r="PDA23" s="1024"/>
      <c r="PDB23" s="1024"/>
      <c r="PDC23" s="1024"/>
      <c r="PDD23" s="1024"/>
      <c r="PDE23" s="1024"/>
      <c r="PDF23" s="1024"/>
      <c r="PDG23" s="1024"/>
      <c r="PDH23" s="1024"/>
      <c r="PDI23" s="1024"/>
      <c r="PDJ23" s="1024"/>
      <c r="PDK23" s="1024"/>
      <c r="PDL23" s="1024"/>
      <c r="PDM23" s="1024"/>
      <c r="PDN23" s="1024"/>
      <c r="PDO23" s="1024"/>
      <c r="PDP23" s="1024"/>
      <c r="PDQ23" s="1024"/>
      <c r="PDR23" s="1024"/>
      <c r="PDS23" s="1024"/>
      <c r="PDT23" s="1024"/>
      <c r="PDU23" s="1024"/>
      <c r="PDV23" s="1024"/>
      <c r="PDW23" s="1024"/>
      <c r="PDX23" s="1024"/>
      <c r="PDY23" s="1024"/>
      <c r="PDZ23" s="1024"/>
      <c r="PEA23" s="1024"/>
      <c r="PEB23" s="1024"/>
      <c r="PEC23" s="1024"/>
      <c r="PED23" s="1024"/>
      <c r="PEE23" s="1024"/>
      <c r="PEF23" s="1024"/>
      <c r="PEG23" s="1024"/>
      <c r="PEH23" s="1024"/>
      <c r="PEI23" s="1024"/>
      <c r="PEJ23" s="1024"/>
      <c r="PEK23" s="1024"/>
      <c r="PEL23" s="1024"/>
      <c r="PEM23" s="1024"/>
      <c r="PEN23" s="1024"/>
      <c r="PEO23" s="1024"/>
      <c r="PEP23" s="1024"/>
      <c r="PEQ23" s="1024"/>
      <c r="PER23" s="1024"/>
      <c r="PES23" s="1024"/>
      <c r="PET23" s="1024"/>
      <c r="PEU23" s="1024"/>
      <c r="PEV23" s="1024"/>
      <c r="PEW23" s="1024"/>
      <c r="PEX23" s="1024"/>
      <c r="PEY23" s="1024"/>
      <c r="PEZ23" s="1024"/>
      <c r="PFA23" s="1024"/>
      <c r="PFB23" s="1024"/>
      <c r="PFC23" s="1024"/>
      <c r="PFD23" s="1024"/>
      <c r="PFE23" s="1024"/>
      <c r="PFF23" s="1024"/>
      <c r="PFG23" s="1024"/>
      <c r="PFH23" s="1024"/>
      <c r="PFI23" s="1024"/>
      <c r="PFJ23" s="1024"/>
      <c r="PFK23" s="1024"/>
      <c r="PFL23" s="1024"/>
      <c r="PFM23" s="1024"/>
      <c r="PFN23" s="1024"/>
      <c r="PFO23" s="1024"/>
      <c r="PFP23" s="1024"/>
      <c r="PFQ23" s="1024"/>
      <c r="PFR23" s="1024"/>
      <c r="PFS23" s="1024"/>
      <c r="PFT23" s="1024"/>
      <c r="PFU23" s="1024"/>
      <c r="PFV23" s="1024"/>
      <c r="PFW23" s="1024"/>
      <c r="PFX23" s="1024"/>
      <c r="PFY23" s="1024"/>
      <c r="PFZ23" s="1024"/>
      <c r="PGA23" s="1024"/>
      <c r="PGB23" s="1024"/>
      <c r="PGC23" s="1024"/>
      <c r="PGD23" s="1024"/>
      <c r="PGE23" s="1024"/>
      <c r="PGF23" s="1024"/>
      <c r="PGG23" s="1024"/>
      <c r="PGH23" s="1024"/>
      <c r="PGI23" s="1024"/>
      <c r="PGJ23" s="1024"/>
      <c r="PGK23" s="1024"/>
      <c r="PGL23" s="1024"/>
      <c r="PGM23" s="1024"/>
      <c r="PGN23" s="1024"/>
      <c r="PGO23" s="1024"/>
      <c r="PGP23" s="1024"/>
      <c r="PGQ23" s="1024"/>
      <c r="PGR23" s="1024"/>
      <c r="PGS23" s="1024"/>
      <c r="PGT23" s="1024"/>
      <c r="PGU23" s="1024"/>
      <c r="PGV23" s="1024"/>
      <c r="PGW23" s="1024"/>
      <c r="PGX23" s="1024"/>
      <c r="PGY23" s="1024"/>
      <c r="PGZ23" s="1024"/>
      <c r="PHA23" s="1024"/>
      <c r="PHB23" s="1024"/>
      <c r="PHC23" s="1024"/>
      <c r="PHD23" s="1024"/>
      <c r="PHE23" s="1024"/>
      <c r="PHF23" s="1024"/>
      <c r="PHG23" s="1024"/>
      <c r="PHH23" s="1024"/>
      <c r="PHI23" s="1024"/>
      <c r="PHJ23" s="1024"/>
      <c r="PHK23" s="1024"/>
      <c r="PHL23" s="1024"/>
      <c r="PHM23" s="1024"/>
      <c r="PHN23" s="1024"/>
      <c r="PHO23" s="1024"/>
      <c r="PHP23" s="1024"/>
      <c r="PHQ23" s="1024"/>
      <c r="PHR23" s="1024"/>
      <c r="PHS23" s="1024"/>
      <c r="PHT23" s="1024"/>
      <c r="PHU23" s="1024"/>
      <c r="PHV23" s="1024"/>
      <c r="PHW23" s="1024"/>
      <c r="PHX23" s="1024"/>
      <c r="PHY23" s="1024"/>
      <c r="PHZ23" s="1024"/>
      <c r="PIA23" s="1024"/>
      <c r="PIB23" s="1024"/>
      <c r="PIC23" s="1024"/>
      <c r="PID23" s="1024"/>
      <c r="PIE23" s="1024"/>
      <c r="PIF23" s="1024"/>
      <c r="PIG23" s="1024"/>
      <c r="PIH23" s="1024"/>
      <c r="PII23" s="1024"/>
      <c r="PIJ23" s="1024"/>
      <c r="PIK23" s="1024"/>
      <c r="PIL23" s="1024"/>
      <c r="PIM23" s="1024"/>
      <c r="PIN23" s="1024"/>
      <c r="PIO23" s="1024"/>
      <c r="PIP23" s="1024"/>
      <c r="PIQ23" s="1024"/>
      <c r="PIR23" s="1024"/>
      <c r="PIS23" s="1024"/>
      <c r="PIT23" s="1024"/>
      <c r="PIU23" s="1024"/>
      <c r="PIV23" s="1024"/>
      <c r="PIW23" s="1024"/>
      <c r="PIX23" s="1024"/>
      <c r="PIY23" s="1024"/>
      <c r="PIZ23" s="1024"/>
      <c r="PJA23" s="1024"/>
      <c r="PJB23" s="1024"/>
      <c r="PJC23" s="1024"/>
      <c r="PJD23" s="1024"/>
      <c r="PJE23" s="1024"/>
      <c r="PJF23" s="1024"/>
      <c r="PJG23" s="1024"/>
      <c r="PJH23" s="1024"/>
      <c r="PJI23" s="1024"/>
      <c r="PJJ23" s="1024"/>
      <c r="PJK23" s="1024"/>
      <c r="PJL23" s="1024"/>
      <c r="PJM23" s="1024"/>
      <c r="PJN23" s="1024"/>
      <c r="PJO23" s="1024"/>
      <c r="PJP23" s="1024"/>
      <c r="PJQ23" s="1024"/>
      <c r="PJR23" s="1024"/>
      <c r="PJS23" s="1024"/>
      <c r="PJT23" s="1024"/>
      <c r="PJU23" s="1024"/>
      <c r="PJV23" s="1024"/>
      <c r="PJW23" s="1024"/>
      <c r="PJX23" s="1024"/>
      <c r="PJY23" s="1024"/>
      <c r="PJZ23" s="1024"/>
      <c r="PKA23" s="1024"/>
      <c r="PKB23" s="1024"/>
      <c r="PKC23" s="1024"/>
      <c r="PKD23" s="1024"/>
      <c r="PKE23" s="1024"/>
      <c r="PKF23" s="1024"/>
      <c r="PKG23" s="1024"/>
      <c r="PKH23" s="1024"/>
      <c r="PKI23" s="1024"/>
      <c r="PKJ23" s="1024"/>
      <c r="PKK23" s="1024"/>
      <c r="PKL23" s="1024"/>
      <c r="PKM23" s="1024"/>
      <c r="PKN23" s="1024"/>
      <c r="PKO23" s="1024"/>
      <c r="PKP23" s="1024"/>
      <c r="PKQ23" s="1024"/>
      <c r="PKR23" s="1024"/>
      <c r="PKS23" s="1024"/>
      <c r="PKT23" s="1024"/>
      <c r="PKU23" s="1024"/>
      <c r="PKV23" s="1024"/>
      <c r="PKW23" s="1024"/>
      <c r="PKX23" s="1024"/>
      <c r="PKY23" s="1024"/>
      <c r="PKZ23" s="1024"/>
      <c r="PLA23" s="1024"/>
      <c r="PLB23" s="1024"/>
      <c r="PLC23" s="1024"/>
      <c r="PLD23" s="1024"/>
      <c r="PLE23" s="1024"/>
      <c r="PLF23" s="1024"/>
      <c r="PLG23" s="1024"/>
      <c r="PLH23" s="1024"/>
      <c r="PLI23" s="1024"/>
      <c r="PLJ23" s="1024"/>
      <c r="PLK23" s="1024"/>
      <c r="PLL23" s="1024"/>
      <c r="PLM23" s="1024"/>
      <c r="PLN23" s="1024"/>
      <c r="PLO23" s="1024"/>
      <c r="PLP23" s="1024"/>
      <c r="PLQ23" s="1024"/>
      <c r="PLR23" s="1024"/>
      <c r="PLS23" s="1024"/>
      <c r="PLT23" s="1024"/>
      <c r="PLU23" s="1024"/>
      <c r="PLV23" s="1024"/>
      <c r="PLW23" s="1024"/>
      <c r="PLX23" s="1024"/>
      <c r="PLY23" s="1024"/>
      <c r="PLZ23" s="1024"/>
      <c r="PMA23" s="1024"/>
      <c r="PMB23" s="1024"/>
      <c r="PMC23" s="1024"/>
      <c r="PMD23" s="1024"/>
      <c r="PME23" s="1024"/>
      <c r="PMF23" s="1024"/>
      <c r="PMG23" s="1024"/>
      <c r="PMH23" s="1024"/>
      <c r="PMI23" s="1024"/>
      <c r="PMJ23" s="1024"/>
      <c r="PMK23" s="1024"/>
      <c r="PML23" s="1024"/>
      <c r="PMM23" s="1024"/>
      <c r="PMN23" s="1024"/>
      <c r="PMO23" s="1024"/>
      <c r="PMP23" s="1024"/>
      <c r="PMQ23" s="1024"/>
      <c r="PMR23" s="1024"/>
      <c r="PMS23" s="1024"/>
      <c r="PMT23" s="1024"/>
      <c r="PMU23" s="1024"/>
      <c r="PMV23" s="1024"/>
      <c r="PMW23" s="1024"/>
      <c r="PMX23" s="1024"/>
      <c r="PMY23" s="1024"/>
      <c r="PMZ23" s="1024"/>
      <c r="PNA23" s="1024"/>
      <c r="PNB23" s="1024"/>
      <c r="PNC23" s="1024"/>
      <c r="PND23" s="1024"/>
      <c r="PNE23" s="1024"/>
      <c r="PNF23" s="1024"/>
      <c r="PNG23" s="1024"/>
      <c r="PNH23" s="1024"/>
      <c r="PNI23" s="1024"/>
      <c r="PNJ23" s="1024"/>
      <c r="PNK23" s="1024"/>
      <c r="PNL23" s="1024"/>
      <c r="PNM23" s="1024"/>
      <c r="PNN23" s="1024"/>
      <c r="PNO23" s="1024"/>
      <c r="PNP23" s="1024"/>
      <c r="PNQ23" s="1024"/>
      <c r="PNR23" s="1024"/>
      <c r="PNS23" s="1024"/>
      <c r="PNT23" s="1024"/>
      <c r="PNU23" s="1024"/>
      <c r="PNV23" s="1024"/>
      <c r="PNW23" s="1024"/>
      <c r="PNX23" s="1024"/>
      <c r="PNY23" s="1024"/>
      <c r="PNZ23" s="1024"/>
      <c r="POA23" s="1024"/>
      <c r="POB23" s="1024"/>
      <c r="POC23" s="1024"/>
      <c r="POD23" s="1024"/>
      <c r="POE23" s="1024"/>
      <c r="POF23" s="1024"/>
      <c r="POG23" s="1024"/>
      <c r="POH23" s="1024"/>
      <c r="POI23" s="1024"/>
      <c r="POJ23" s="1024"/>
      <c r="POK23" s="1024"/>
      <c r="POL23" s="1024"/>
      <c r="POM23" s="1024"/>
      <c r="PON23" s="1024"/>
      <c r="POO23" s="1024"/>
      <c r="POP23" s="1024"/>
      <c r="POQ23" s="1024"/>
      <c r="POR23" s="1024"/>
      <c r="POS23" s="1024"/>
      <c r="POT23" s="1024"/>
      <c r="POU23" s="1024"/>
      <c r="POV23" s="1024"/>
      <c r="POW23" s="1024"/>
      <c r="POX23" s="1024"/>
      <c r="POY23" s="1024"/>
      <c r="POZ23" s="1024"/>
      <c r="PPA23" s="1024"/>
      <c r="PPB23" s="1024"/>
      <c r="PPC23" s="1024"/>
      <c r="PPD23" s="1024"/>
      <c r="PPE23" s="1024"/>
      <c r="PPF23" s="1024"/>
      <c r="PPG23" s="1024"/>
      <c r="PPH23" s="1024"/>
      <c r="PPI23" s="1024"/>
      <c r="PPJ23" s="1024"/>
      <c r="PPK23" s="1024"/>
      <c r="PPL23" s="1024"/>
      <c r="PPM23" s="1024"/>
      <c r="PPN23" s="1024"/>
      <c r="PPO23" s="1024"/>
      <c r="PPP23" s="1024"/>
      <c r="PPQ23" s="1024"/>
      <c r="PPR23" s="1024"/>
      <c r="PPS23" s="1024"/>
      <c r="PPT23" s="1024"/>
      <c r="PPU23" s="1024"/>
      <c r="PPV23" s="1024"/>
      <c r="PPW23" s="1024"/>
      <c r="PPX23" s="1024"/>
      <c r="PPY23" s="1024"/>
      <c r="PPZ23" s="1024"/>
      <c r="PQA23" s="1024"/>
      <c r="PQB23" s="1024"/>
      <c r="PQC23" s="1024"/>
      <c r="PQD23" s="1024"/>
      <c r="PQE23" s="1024"/>
      <c r="PQF23" s="1024"/>
      <c r="PQG23" s="1024"/>
      <c r="PQH23" s="1024"/>
      <c r="PQI23" s="1024"/>
      <c r="PQJ23" s="1024"/>
      <c r="PQK23" s="1024"/>
      <c r="PQL23" s="1024"/>
      <c r="PQM23" s="1024"/>
      <c r="PQN23" s="1024"/>
      <c r="PQO23" s="1024"/>
      <c r="PQP23" s="1024"/>
      <c r="PQQ23" s="1024"/>
      <c r="PQR23" s="1024"/>
      <c r="PQS23" s="1024"/>
      <c r="PQT23" s="1024"/>
      <c r="PQU23" s="1024"/>
      <c r="PQV23" s="1024"/>
      <c r="PQW23" s="1024"/>
      <c r="PQX23" s="1024"/>
      <c r="PQY23" s="1024"/>
      <c r="PQZ23" s="1024"/>
      <c r="PRA23" s="1024"/>
      <c r="PRB23" s="1024"/>
      <c r="PRC23" s="1024"/>
      <c r="PRD23" s="1024"/>
      <c r="PRE23" s="1024"/>
      <c r="PRF23" s="1024"/>
      <c r="PRG23" s="1024"/>
      <c r="PRH23" s="1024"/>
      <c r="PRI23" s="1024"/>
      <c r="PRJ23" s="1024"/>
      <c r="PRK23" s="1024"/>
      <c r="PRL23" s="1024"/>
      <c r="PRM23" s="1024"/>
      <c r="PRN23" s="1024"/>
      <c r="PRO23" s="1024"/>
      <c r="PRP23" s="1024"/>
      <c r="PRQ23" s="1024"/>
      <c r="PRR23" s="1024"/>
      <c r="PRS23" s="1024"/>
      <c r="PRT23" s="1024"/>
      <c r="PRU23" s="1024"/>
      <c r="PRV23" s="1024"/>
      <c r="PRW23" s="1024"/>
      <c r="PRX23" s="1024"/>
      <c r="PRY23" s="1024"/>
      <c r="PRZ23" s="1024"/>
      <c r="PSA23" s="1024"/>
      <c r="PSB23" s="1024"/>
      <c r="PSC23" s="1024"/>
      <c r="PSD23" s="1024"/>
      <c r="PSE23" s="1024"/>
      <c r="PSF23" s="1024"/>
      <c r="PSG23" s="1024"/>
      <c r="PSH23" s="1024"/>
      <c r="PSI23" s="1024"/>
      <c r="PSJ23" s="1024"/>
      <c r="PSK23" s="1024"/>
      <c r="PSL23" s="1024"/>
      <c r="PSM23" s="1024"/>
      <c r="PSN23" s="1024"/>
      <c r="PSO23" s="1024"/>
      <c r="PSP23" s="1024"/>
      <c r="PSQ23" s="1024"/>
      <c r="PSR23" s="1024"/>
      <c r="PSS23" s="1024"/>
      <c r="PST23" s="1024"/>
      <c r="PSU23" s="1024"/>
      <c r="PSV23" s="1024"/>
      <c r="PSW23" s="1024"/>
      <c r="PSX23" s="1024"/>
      <c r="PSY23" s="1024"/>
      <c r="PSZ23" s="1024"/>
      <c r="PTA23" s="1024"/>
      <c r="PTB23" s="1024"/>
      <c r="PTC23" s="1024"/>
      <c r="PTD23" s="1024"/>
      <c r="PTE23" s="1024"/>
      <c r="PTF23" s="1024"/>
      <c r="PTG23" s="1024"/>
      <c r="PTH23" s="1024"/>
      <c r="PTI23" s="1024"/>
      <c r="PTJ23" s="1024"/>
      <c r="PTK23" s="1024"/>
      <c r="PTL23" s="1024"/>
      <c r="PTM23" s="1024"/>
      <c r="PTN23" s="1024"/>
      <c r="PTO23" s="1024"/>
      <c r="PTP23" s="1024"/>
      <c r="PTQ23" s="1024"/>
      <c r="PTR23" s="1024"/>
      <c r="PTS23" s="1024"/>
      <c r="PTT23" s="1024"/>
      <c r="PTU23" s="1024"/>
      <c r="PTV23" s="1024"/>
      <c r="PTW23" s="1024"/>
      <c r="PTX23" s="1024"/>
      <c r="PTY23" s="1024"/>
      <c r="PTZ23" s="1024"/>
      <c r="PUA23" s="1024"/>
      <c r="PUB23" s="1024"/>
      <c r="PUC23" s="1024"/>
      <c r="PUD23" s="1024"/>
      <c r="PUE23" s="1024"/>
      <c r="PUF23" s="1024"/>
      <c r="PUG23" s="1024"/>
      <c r="PUH23" s="1024"/>
      <c r="PUI23" s="1024"/>
      <c r="PUJ23" s="1024"/>
      <c r="PUK23" s="1024"/>
      <c r="PUL23" s="1024"/>
      <c r="PUM23" s="1024"/>
      <c r="PUN23" s="1024"/>
      <c r="PUO23" s="1024"/>
      <c r="PUP23" s="1024"/>
      <c r="PUQ23" s="1024"/>
      <c r="PUR23" s="1024"/>
      <c r="PUS23" s="1024"/>
      <c r="PUT23" s="1024"/>
      <c r="PUU23" s="1024"/>
      <c r="PUV23" s="1024"/>
      <c r="PUW23" s="1024"/>
      <c r="PUX23" s="1024"/>
      <c r="PUY23" s="1024"/>
      <c r="PUZ23" s="1024"/>
      <c r="PVA23" s="1024"/>
      <c r="PVB23" s="1024"/>
      <c r="PVC23" s="1024"/>
      <c r="PVD23" s="1024"/>
      <c r="PVE23" s="1024"/>
      <c r="PVF23" s="1024"/>
      <c r="PVG23" s="1024"/>
      <c r="PVH23" s="1024"/>
      <c r="PVI23" s="1024"/>
      <c r="PVJ23" s="1024"/>
      <c r="PVK23" s="1024"/>
      <c r="PVL23" s="1024"/>
      <c r="PVM23" s="1024"/>
      <c r="PVN23" s="1024"/>
      <c r="PVO23" s="1024"/>
      <c r="PVP23" s="1024"/>
      <c r="PVQ23" s="1024"/>
      <c r="PVR23" s="1024"/>
      <c r="PVS23" s="1024"/>
      <c r="PVT23" s="1024"/>
      <c r="PVU23" s="1024"/>
      <c r="PVV23" s="1024"/>
      <c r="PVW23" s="1024"/>
      <c r="PVX23" s="1024"/>
      <c r="PVY23" s="1024"/>
      <c r="PVZ23" s="1024"/>
      <c r="PWA23" s="1024"/>
      <c r="PWB23" s="1024"/>
      <c r="PWC23" s="1024"/>
      <c r="PWD23" s="1024"/>
      <c r="PWE23" s="1024"/>
      <c r="PWF23" s="1024"/>
      <c r="PWG23" s="1024"/>
      <c r="PWH23" s="1024"/>
      <c r="PWI23" s="1024"/>
      <c r="PWJ23" s="1024"/>
      <c r="PWK23" s="1024"/>
      <c r="PWL23" s="1024"/>
      <c r="PWM23" s="1024"/>
      <c r="PWN23" s="1024"/>
      <c r="PWO23" s="1024"/>
      <c r="PWP23" s="1024"/>
      <c r="PWQ23" s="1024"/>
      <c r="PWR23" s="1024"/>
      <c r="PWS23" s="1024"/>
      <c r="PWT23" s="1024"/>
      <c r="PWU23" s="1024"/>
      <c r="PWV23" s="1024"/>
      <c r="PWW23" s="1024"/>
      <c r="PWX23" s="1024"/>
      <c r="PWY23" s="1024"/>
      <c r="PWZ23" s="1024"/>
      <c r="PXA23" s="1024"/>
      <c r="PXB23" s="1024"/>
      <c r="PXC23" s="1024"/>
      <c r="PXD23" s="1024"/>
      <c r="PXE23" s="1024"/>
      <c r="PXF23" s="1024"/>
      <c r="PXG23" s="1024"/>
      <c r="PXH23" s="1024"/>
      <c r="PXI23" s="1024"/>
      <c r="PXJ23" s="1024"/>
      <c r="PXK23" s="1024"/>
      <c r="PXL23" s="1024"/>
      <c r="PXM23" s="1024"/>
      <c r="PXN23" s="1024"/>
      <c r="PXO23" s="1024"/>
      <c r="PXP23" s="1024"/>
      <c r="PXQ23" s="1024"/>
      <c r="PXR23" s="1024"/>
      <c r="PXS23" s="1024"/>
      <c r="PXT23" s="1024"/>
      <c r="PXU23" s="1024"/>
      <c r="PXV23" s="1024"/>
      <c r="PXW23" s="1024"/>
      <c r="PXX23" s="1024"/>
      <c r="PXY23" s="1024"/>
      <c r="PXZ23" s="1024"/>
      <c r="PYA23" s="1024"/>
      <c r="PYB23" s="1024"/>
      <c r="PYC23" s="1024"/>
      <c r="PYD23" s="1024"/>
      <c r="PYE23" s="1024"/>
      <c r="PYF23" s="1024"/>
      <c r="PYG23" s="1024"/>
      <c r="PYH23" s="1024"/>
      <c r="PYI23" s="1024"/>
      <c r="PYJ23" s="1024"/>
      <c r="PYK23" s="1024"/>
      <c r="PYL23" s="1024"/>
      <c r="PYM23" s="1024"/>
      <c r="PYN23" s="1024"/>
      <c r="PYO23" s="1024"/>
      <c r="PYP23" s="1024"/>
      <c r="PYQ23" s="1024"/>
      <c r="PYR23" s="1024"/>
      <c r="PYS23" s="1024"/>
      <c r="PYT23" s="1024"/>
      <c r="PYU23" s="1024"/>
      <c r="PYV23" s="1024"/>
      <c r="PYW23" s="1024"/>
      <c r="PYX23" s="1024"/>
      <c r="PYY23" s="1024"/>
      <c r="PYZ23" s="1024"/>
      <c r="PZA23" s="1024"/>
      <c r="PZB23" s="1024"/>
      <c r="PZC23" s="1024"/>
      <c r="PZD23" s="1024"/>
      <c r="PZE23" s="1024"/>
      <c r="PZF23" s="1024"/>
      <c r="PZG23" s="1024"/>
      <c r="PZH23" s="1024"/>
      <c r="PZI23" s="1024"/>
      <c r="PZJ23" s="1024"/>
      <c r="PZK23" s="1024"/>
      <c r="PZL23" s="1024"/>
      <c r="PZM23" s="1024"/>
      <c r="PZN23" s="1024"/>
      <c r="PZO23" s="1024"/>
      <c r="PZP23" s="1024"/>
      <c r="PZQ23" s="1024"/>
      <c r="PZR23" s="1024"/>
      <c r="PZS23" s="1024"/>
      <c r="PZT23" s="1024"/>
      <c r="PZU23" s="1024"/>
      <c r="PZV23" s="1024"/>
      <c r="PZW23" s="1024"/>
      <c r="PZX23" s="1024"/>
      <c r="PZY23" s="1024"/>
      <c r="PZZ23" s="1024"/>
      <c r="QAA23" s="1024"/>
      <c r="QAB23" s="1024"/>
      <c r="QAC23" s="1024"/>
      <c r="QAD23" s="1024"/>
      <c r="QAE23" s="1024"/>
      <c r="QAF23" s="1024"/>
      <c r="QAG23" s="1024"/>
      <c r="QAH23" s="1024"/>
      <c r="QAI23" s="1024"/>
      <c r="QAJ23" s="1024"/>
      <c r="QAK23" s="1024"/>
      <c r="QAL23" s="1024"/>
      <c r="QAM23" s="1024"/>
      <c r="QAN23" s="1024"/>
      <c r="QAO23" s="1024"/>
      <c r="QAP23" s="1024"/>
      <c r="QAQ23" s="1024"/>
      <c r="QAR23" s="1024"/>
      <c r="QAS23" s="1024"/>
      <c r="QAT23" s="1024"/>
      <c r="QAU23" s="1024"/>
      <c r="QAV23" s="1024"/>
      <c r="QAW23" s="1024"/>
      <c r="QAX23" s="1024"/>
      <c r="QAY23" s="1024"/>
      <c r="QAZ23" s="1024"/>
      <c r="QBA23" s="1024"/>
      <c r="QBB23" s="1024"/>
      <c r="QBC23" s="1024"/>
      <c r="QBD23" s="1024"/>
      <c r="QBE23" s="1024"/>
      <c r="QBF23" s="1024"/>
      <c r="QBG23" s="1024"/>
      <c r="QBH23" s="1024"/>
      <c r="QBI23" s="1024"/>
      <c r="QBJ23" s="1024"/>
      <c r="QBK23" s="1024"/>
      <c r="QBL23" s="1024"/>
      <c r="QBM23" s="1024"/>
      <c r="QBN23" s="1024"/>
      <c r="QBO23" s="1024"/>
      <c r="QBP23" s="1024"/>
      <c r="QBQ23" s="1024"/>
      <c r="QBR23" s="1024"/>
      <c r="QBS23" s="1024"/>
      <c r="QBT23" s="1024"/>
      <c r="QBU23" s="1024"/>
      <c r="QBV23" s="1024"/>
      <c r="QBW23" s="1024"/>
      <c r="QBX23" s="1024"/>
      <c r="QBY23" s="1024"/>
      <c r="QBZ23" s="1024"/>
      <c r="QCA23" s="1024"/>
      <c r="QCB23" s="1024"/>
      <c r="QCC23" s="1024"/>
      <c r="QCD23" s="1024"/>
      <c r="QCE23" s="1024"/>
      <c r="QCF23" s="1024"/>
      <c r="QCG23" s="1024"/>
      <c r="QCH23" s="1024"/>
      <c r="QCI23" s="1024"/>
      <c r="QCJ23" s="1024"/>
      <c r="QCK23" s="1024"/>
      <c r="QCL23" s="1024"/>
      <c r="QCM23" s="1024"/>
      <c r="QCN23" s="1024"/>
      <c r="QCO23" s="1024"/>
      <c r="QCP23" s="1024"/>
      <c r="QCQ23" s="1024"/>
      <c r="QCR23" s="1024"/>
      <c r="QCS23" s="1024"/>
      <c r="QCT23" s="1024"/>
      <c r="QCU23" s="1024"/>
      <c r="QCV23" s="1024"/>
      <c r="QCW23" s="1024"/>
      <c r="QCX23" s="1024"/>
      <c r="QCY23" s="1024"/>
      <c r="QCZ23" s="1024"/>
      <c r="QDA23" s="1024"/>
      <c r="QDB23" s="1024"/>
      <c r="QDC23" s="1024"/>
      <c r="QDD23" s="1024"/>
      <c r="QDE23" s="1024"/>
      <c r="QDF23" s="1024"/>
      <c r="QDG23" s="1024"/>
      <c r="QDH23" s="1024"/>
      <c r="QDI23" s="1024"/>
      <c r="QDJ23" s="1024"/>
      <c r="QDK23" s="1024"/>
      <c r="QDL23" s="1024"/>
      <c r="QDM23" s="1024"/>
      <c r="QDN23" s="1024"/>
      <c r="QDO23" s="1024"/>
      <c r="QDP23" s="1024"/>
      <c r="QDQ23" s="1024"/>
      <c r="QDR23" s="1024"/>
      <c r="QDS23" s="1024"/>
      <c r="QDT23" s="1024"/>
      <c r="QDU23" s="1024"/>
      <c r="QDV23" s="1024"/>
      <c r="QDW23" s="1024"/>
      <c r="QDX23" s="1024"/>
      <c r="QDY23" s="1024"/>
      <c r="QDZ23" s="1024"/>
      <c r="QEA23" s="1024"/>
      <c r="QEB23" s="1024"/>
      <c r="QEC23" s="1024"/>
      <c r="QED23" s="1024"/>
      <c r="QEE23" s="1024"/>
      <c r="QEF23" s="1024"/>
      <c r="QEG23" s="1024"/>
      <c r="QEH23" s="1024"/>
      <c r="QEI23" s="1024"/>
      <c r="QEJ23" s="1024"/>
      <c r="QEK23" s="1024"/>
      <c r="QEL23" s="1024"/>
      <c r="QEM23" s="1024"/>
      <c r="QEN23" s="1024"/>
      <c r="QEO23" s="1024"/>
      <c r="QEP23" s="1024"/>
      <c r="QEQ23" s="1024"/>
      <c r="QER23" s="1024"/>
      <c r="QES23" s="1024"/>
      <c r="QET23" s="1024"/>
      <c r="QEU23" s="1024"/>
      <c r="QEV23" s="1024"/>
      <c r="QEW23" s="1024"/>
      <c r="QEX23" s="1024"/>
      <c r="QEY23" s="1024"/>
      <c r="QEZ23" s="1024"/>
      <c r="QFA23" s="1024"/>
      <c r="QFB23" s="1024"/>
      <c r="QFC23" s="1024"/>
      <c r="QFD23" s="1024"/>
      <c r="QFE23" s="1024"/>
      <c r="QFF23" s="1024"/>
      <c r="QFG23" s="1024"/>
      <c r="QFH23" s="1024"/>
      <c r="QFI23" s="1024"/>
      <c r="QFJ23" s="1024"/>
      <c r="QFK23" s="1024"/>
      <c r="QFL23" s="1024"/>
      <c r="QFM23" s="1024"/>
      <c r="QFN23" s="1024"/>
      <c r="QFO23" s="1024"/>
      <c r="QFP23" s="1024"/>
      <c r="QFQ23" s="1024"/>
      <c r="QFR23" s="1024"/>
      <c r="QFS23" s="1024"/>
      <c r="QFT23" s="1024"/>
      <c r="QFU23" s="1024"/>
      <c r="QFV23" s="1024"/>
      <c r="QFW23" s="1024"/>
      <c r="QFX23" s="1024"/>
      <c r="QFY23" s="1024"/>
      <c r="QFZ23" s="1024"/>
      <c r="QGA23" s="1024"/>
      <c r="QGB23" s="1024"/>
      <c r="QGC23" s="1024"/>
      <c r="QGD23" s="1024"/>
      <c r="QGE23" s="1024"/>
      <c r="QGF23" s="1024"/>
      <c r="QGG23" s="1024"/>
      <c r="QGH23" s="1024"/>
      <c r="QGI23" s="1024"/>
      <c r="QGJ23" s="1024"/>
      <c r="QGK23" s="1024"/>
      <c r="QGL23" s="1024"/>
      <c r="QGM23" s="1024"/>
      <c r="QGN23" s="1024"/>
      <c r="QGO23" s="1024"/>
      <c r="QGP23" s="1024"/>
      <c r="QGQ23" s="1024"/>
      <c r="QGR23" s="1024"/>
      <c r="QGS23" s="1024"/>
      <c r="QGT23" s="1024"/>
      <c r="QGU23" s="1024"/>
      <c r="QGV23" s="1024"/>
      <c r="QGW23" s="1024"/>
      <c r="QGX23" s="1024"/>
      <c r="QGY23" s="1024"/>
      <c r="QGZ23" s="1024"/>
      <c r="QHA23" s="1024"/>
      <c r="QHB23" s="1024"/>
      <c r="QHC23" s="1024"/>
      <c r="QHD23" s="1024"/>
      <c r="QHE23" s="1024"/>
      <c r="QHF23" s="1024"/>
      <c r="QHG23" s="1024"/>
      <c r="QHH23" s="1024"/>
      <c r="QHI23" s="1024"/>
      <c r="QHJ23" s="1024"/>
      <c r="QHK23" s="1024"/>
      <c r="QHL23" s="1024"/>
      <c r="QHM23" s="1024"/>
      <c r="QHN23" s="1024"/>
      <c r="QHO23" s="1024"/>
      <c r="QHP23" s="1024"/>
      <c r="QHQ23" s="1024"/>
      <c r="QHR23" s="1024"/>
      <c r="QHS23" s="1024"/>
      <c r="QHT23" s="1024"/>
      <c r="QHU23" s="1024"/>
      <c r="QHV23" s="1024"/>
      <c r="QHW23" s="1024"/>
      <c r="QHX23" s="1024"/>
      <c r="QHY23" s="1024"/>
      <c r="QHZ23" s="1024"/>
      <c r="QIA23" s="1024"/>
      <c r="QIB23" s="1024"/>
      <c r="QIC23" s="1024"/>
      <c r="QID23" s="1024"/>
      <c r="QIE23" s="1024"/>
      <c r="QIF23" s="1024"/>
      <c r="QIG23" s="1024"/>
      <c r="QIH23" s="1024"/>
      <c r="QII23" s="1024"/>
      <c r="QIJ23" s="1024"/>
      <c r="QIK23" s="1024"/>
      <c r="QIL23" s="1024"/>
      <c r="QIM23" s="1024"/>
      <c r="QIN23" s="1024"/>
      <c r="QIO23" s="1024"/>
      <c r="QIP23" s="1024"/>
      <c r="QIQ23" s="1024"/>
      <c r="QIR23" s="1024"/>
      <c r="QIS23" s="1024"/>
      <c r="QIT23" s="1024"/>
      <c r="QIU23" s="1024"/>
      <c r="QIV23" s="1024"/>
      <c r="QIW23" s="1024"/>
      <c r="QIX23" s="1024"/>
      <c r="QIY23" s="1024"/>
      <c r="QIZ23" s="1024"/>
      <c r="QJA23" s="1024"/>
      <c r="QJB23" s="1024"/>
      <c r="QJC23" s="1024"/>
      <c r="QJD23" s="1024"/>
      <c r="QJE23" s="1024"/>
      <c r="QJF23" s="1024"/>
      <c r="QJG23" s="1024"/>
      <c r="QJH23" s="1024"/>
      <c r="QJI23" s="1024"/>
      <c r="QJJ23" s="1024"/>
      <c r="QJK23" s="1024"/>
      <c r="QJL23" s="1024"/>
      <c r="QJM23" s="1024"/>
      <c r="QJN23" s="1024"/>
      <c r="QJO23" s="1024"/>
      <c r="QJP23" s="1024"/>
      <c r="QJQ23" s="1024"/>
      <c r="QJR23" s="1024"/>
      <c r="QJS23" s="1024"/>
      <c r="QJT23" s="1024"/>
      <c r="QJU23" s="1024"/>
      <c r="QJV23" s="1024"/>
      <c r="QJW23" s="1024"/>
      <c r="QJX23" s="1024"/>
      <c r="QJY23" s="1024"/>
      <c r="QJZ23" s="1024"/>
      <c r="QKA23" s="1024"/>
      <c r="QKB23" s="1024"/>
      <c r="QKC23" s="1024"/>
      <c r="QKD23" s="1024"/>
      <c r="QKE23" s="1024"/>
      <c r="QKF23" s="1024"/>
      <c r="QKG23" s="1024"/>
      <c r="QKH23" s="1024"/>
      <c r="QKI23" s="1024"/>
      <c r="QKJ23" s="1024"/>
      <c r="QKK23" s="1024"/>
      <c r="QKL23" s="1024"/>
      <c r="QKM23" s="1024"/>
      <c r="QKN23" s="1024"/>
      <c r="QKO23" s="1024"/>
      <c r="QKP23" s="1024"/>
      <c r="QKQ23" s="1024"/>
      <c r="QKR23" s="1024"/>
      <c r="QKS23" s="1024"/>
      <c r="QKT23" s="1024"/>
      <c r="QKU23" s="1024"/>
      <c r="QKV23" s="1024"/>
      <c r="QKW23" s="1024"/>
      <c r="QKX23" s="1024"/>
      <c r="QKY23" s="1024"/>
      <c r="QKZ23" s="1024"/>
      <c r="QLA23" s="1024"/>
      <c r="QLB23" s="1024"/>
      <c r="QLC23" s="1024"/>
      <c r="QLD23" s="1024"/>
      <c r="QLE23" s="1024"/>
      <c r="QLF23" s="1024"/>
      <c r="QLG23" s="1024"/>
      <c r="QLH23" s="1024"/>
      <c r="QLI23" s="1024"/>
      <c r="QLJ23" s="1024"/>
      <c r="QLK23" s="1024"/>
      <c r="QLL23" s="1024"/>
      <c r="QLM23" s="1024"/>
      <c r="QLN23" s="1024"/>
      <c r="QLO23" s="1024"/>
      <c r="QLP23" s="1024"/>
      <c r="QLQ23" s="1024"/>
      <c r="QLR23" s="1024"/>
      <c r="QLS23" s="1024"/>
      <c r="QLT23" s="1024"/>
      <c r="QLU23" s="1024"/>
      <c r="QLV23" s="1024"/>
      <c r="QLW23" s="1024"/>
      <c r="QLX23" s="1024"/>
      <c r="QLY23" s="1024"/>
      <c r="QLZ23" s="1024"/>
      <c r="QMA23" s="1024"/>
      <c r="QMB23" s="1024"/>
      <c r="QMC23" s="1024"/>
      <c r="QMD23" s="1024"/>
      <c r="QME23" s="1024"/>
      <c r="QMF23" s="1024"/>
      <c r="QMG23" s="1024"/>
      <c r="QMH23" s="1024"/>
      <c r="QMI23" s="1024"/>
      <c r="QMJ23" s="1024"/>
      <c r="QMK23" s="1024"/>
      <c r="QML23" s="1024"/>
      <c r="QMM23" s="1024"/>
      <c r="QMN23" s="1024"/>
      <c r="QMO23" s="1024"/>
      <c r="QMP23" s="1024"/>
      <c r="QMQ23" s="1024"/>
      <c r="QMR23" s="1024"/>
      <c r="QMS23" s="1024"/>
      <c r="QMT23" s="1024"/>
      <c r="QMU23" s="1024"/>
      <c r="QMV23" s="1024"/>
      <c r="QMW23" s="1024"/>
      <c r="QMX23" s="1024"/>
      <c r="QMY23" s="1024"/>
      <c r="QMZ23" s="1024"/>
      <c r="QNA23" s="1024"/>
      <c r="QNB23" s="1024"/>
      <c r="QNC23" s="1024"/>
      <c r="QND23" s="1024"/>
      <c r="QNE23" s="1024"/>
      <c r="QNF23" s="1024"/>
      <c r="QNG23" s="1024"/>
      <c r="QNH23" s="1024"/>
      <c r="QNI23" s="1024"/>
      <c r="QNJ23" s="1024"/>
      <c r="QNK23" s="1024"/>
      <c r="QNL23" s="1024"/>
      <c r="QNM23" s="1024"/>
      <c r="QNN23" s="1024"/>
      <c r="QNO23" s="1024"/>
      <c r="QNP23" s="1024"/>
      <c r="QNQ23" s="1024"/>
      <c r="QNR23" s="1024"/>
      <c r="QNS23" s="1024"/>
      <c r="QNT23" s="1024"/>
      <c r="QNU23" s="1024"/>
      <c r="QNV23" s="1024"/>
      <c r="QNW23" s="1024"/>
      <c r="QNX23" s="1024"/>
      <c r="QNY23" s="1024"/>
      <c r="QNZ23" s="1024"/>
      <c r="QOA23" s="1024"/>
      <c r="QOB23" s="1024"/>
      <c r="QOC23" s="1024"/>
      <c r="QOD23" s="1024"/>
      <c r="QOE23" s="1024"/>
      <c r="QOF23" s="1024"/>
      <c r="QOG23" s="1024"/>
      <c r="QOH23" s="1024"/>
      <c r="QOI23" s="1024"/>
      <c r="QOJ23" s="1024"/>
      <c r="QOK23" s="1024"/>
      <c r="QOL23" s="1024"/>
      <c r="QOM23" s="1024"/>
      <c r="QON23" s="1024"/>
      <c r="QOO23" s="1024"/>
      <c r="QOP23" s="1024"/>
      <c r="QOQ23" s="1024"/>
      <c r="QOR23" s="1024"/>
      <c r="QOS23" s="1024"/>
      <c r="QOT23" s="1024"/>
      <c r="QOU23" s="1024"/>
      <c r="QOV23" s="1024"/>
      <c r="QOW23" s="1024"/>
      <c r="QOX23" s="1024"/>
      <c r="QOY23" s="1024"/>
      <c r="QOZ23" s="1024"/>
      <c r="QPA23" s="1024"/>
      <c r="QPB23" s="1024"/>
      <c r="QPC23" s="1024"/>
      <c r="QPD23" s="1024"/>
      <c r="QPE23" s="1024"/>
      <c r="QPF23" s="1024"/>
      <c r="QPG23" s="1024"/>
      <c r="QPH23" s="1024"/>
      <c r="QPI23" s="1024"/>
      <c r="QPJ23" s="1024"/>
      <c r="QPK23" s="1024"/>
      <c r="QPL23" s="1024"/>
      <c r="QPM23" s="1024"/>
      <c r="QPN23" s="1024"/>
      <c r="QPO23" s="1024"/>
      <c r="QPP23" s="1024"/>
      <c r="QPQ23" s="1024"/>
      <c r="QPR23" s="1024"/>
      <c r="QPS23" s="1024"/>
      <c r="QPT23" s="1024"/>
      <c r="QPU23" s="1024"/>
      <c r="QPV23" s="1024"/>
      <c r="QPW23" s="1024"/>
      <c r="QPX23" s="1024"/>
      <c r="QPY23" s="1024"/>
      <c r="QPZ23" s="1024"/>
      <c r="QQA23" s="1024"/>
      <c r="QQB23" s="1024"/>
      <c r="QQC23" s="1024"/>
      <c r="QQD23" s="1024"/>
      <c r="QQE23" s="1024"/>
      <c r="QQF23" s="1024"/>
      <c r="QQG23" s="1024"/>
      <c r="QQH23" s="1024"/>
      <c r="QQI23" s="1024"/>
      <c r="QQJ23" s="1024"/>
      <c r="QQK23" s="1024"/>
      <c r="QQL23" s="1024"/>
      <c r="QQM23" s="1024"/>
      <c r="QQN23" s="1024"/>
      <c r="QQO23" s="1024"/>
      <c r="QQP23" s="1024"/>
      <c r="QQQ23" s="1024"/>
      <c r="QQR23" s="1024"/>
      <c r="QQS23" s="1024"/>
      <c r="QQT23" s="1024"/>
      <c r="QQU23" s="1024"/>
      <c r="QQV23" s="1024"/>
      <c r="QQW23" s="1024"/>
      <c r="QQX23" s="1024"/>
      <c r="QQY23" s="1024"/>
      <c r="QQZ23" s="1024"/>
      <c r="QRA23" s="1024"/>
      <c r="QRB23" s="1024"/>
      <c r="QRC23" s="1024"/>
      <c r="QRD23" s="1024"/>
      <c r="QRE23" s="1024"/>
      <c r="QRF23" s="1024"/>
      <c r="QRG23" s="1024"/>
      <c r="QRH23" s="1024"/>
      <c r="QRI23" s="1024"/>
      <c r="QRJ23" s="1024"/>
      <c r="QRK23" s="1024"/>
      <c r="QRL23" s="1024"/>
      <c r="QRM23" s="1024"/>
      <c r="QRN23" s="1024"/>
      <c r="QRO23" s="1024"/>
      <c r="QRP23" s="1024"/>
      <c r="QRQ23" s="1024"/>
      <c r="QRR23" s="1024"/>
      <c r="QRS23" s="1024"/>
      <c r="QRT23" s="1024"/>
      <c r="QRU23" s="1024"/>
      <c r="QRV23" s="1024"/>
      <c r="QRW23" s="1024"/>
      <c r="QRX23" s="1024"/>
      <c r="QRY23" s="1024"/>
      <c r="QRZ23" s="1024"/>
      <c r="QSA23" s="1024"/>
      <c r="QSB23" s="1024"/>
      <c r="QSC23" s="1024"/>
      <c r="QSD23" s="1024"/>
      <c r="QSE23" s="1024"/>
      <c r="QSF23" s="1024"/>
      <c r="QSG23" s="1024"/>
      <c r="QSH23" s="1024"/>
      <c r="QSI23" s="1024"/>
      <c r="QSJ23" s="1024"/>
      <c r="QSK23" s="1024"/>
      <c r="QSL23" s="1024"/>
      <c r="QSM23" s="1024"/>
      <c r="QSN23" s="1024"/>
      <c r="QSO23" s="1024"/>
      <c r="QSP23" s="1024"/>
      <c r="QSQ23" s="1024"/>
      <c r="QSR23" s="1024"/>
      <c r="QSS23" s="1024"/>
      <c r="QST23" s="1024"/>
      <c r="QSU23" s="1024"/>
      <c r="QSV23" s="1024"/>
      <c r="QSW23" s="1024"/>
      <c r="QSX23" s="1024"/>
      <c r="QSY23" s="1024"/>
      <c r="QSZ23" s="1024"/>
      <c r="QTA23" s="1024"/>
      <c r="QTB23" s="1024"/>
      <c r="QTC23" s="1024"/>
      <c r="QTD23" s="1024"/>
      <c r="QTE23" s="1024"/>
      <c r="QTF23" s="1024"/>
      <c r="QTG23" s="1024"/>
      <c r="QTH23" s="1024"/>
      <c r="QTI23" s="1024"/>
      <c r="QTJ23" s="1024"/>
      <c r="QTK23" s="1024"/>
      <c r="QTL23" s="1024"/>
      <c r="QTM23" s="1024"/>
      <c r="QTN23" s="1024"/>
      <c r="QTO23" s="1024"/>
      <c r="QTP23" s="1024"/>
      <c r="QTQ23" s="1024"/>
      <c r="QTR23" s="1024"/>
      <c r="QTS23" s="1024"/>
      <c r="QTT23" s="1024"/>
      <c r="QTU23" s="1024"/>
      <c r="QTV23" s="1024"/>
      <c r="QTW23" s="1024"/>
      <c r="QTX23" s="1024"/>
      <c r="QTY23" s="1024"/>
      <c r="QTZ23" s="1024"/>
      <c r="QUA23" s="1024"/>
      <c r="QUB23" s="1024"/>
      <c r="QUC23" s="1024"/>
      <c r="QUD23" s="1024"/>
      <c r="QUE23" s="1024"/>
      <c r="QUF23" s="1024"/>
      <c r="QUG23" s="1024"/>
      <c r="QUH23" s="1024"/>
      <c r="QUI23" s="1024"/>
      <c r="QUJ23" s="1024"/>
      <c r="QUK23" s="1024"/>
      <c r="QUL23" s="1024"/>
      <c r="QUM23" s="1024"/>
      <c r="QUN23" s="1024"/>
      <c r="QUO23" s="1024"/>
      <c r="QUP23" s="1024"/>
      <c r="QUQ23" s="1024"/>
      <c r="QUR23" s="1024"/>
      <c r="QUS23" s="1024"/>
      <c r="QUT23" s="1024"/>
      <c r="QUU23" s="1024"/>
      <c r="QUV23" s="1024"/>
      <c r="QUW23" s="1024"/>
      <c r="QUX23" s="1024"/>
      <c r="QUY23" s="1024"/>
      <c r="QUZ23" s="1024"/>
      <c r="QVA23" s="1024"/>
      <c r="QVB23" s="1024"/>
      <c r="QVC23" s="1024"/>
      <c r="QVD23" s="1024"/>
      <c r="QVE23" s="1024"/>
      <c r="QVF23" s="1024"/>
      <c r="QVG23" s="1024"/>
      <c r="QVH23" s="1024"/>
      <c r="QVI23" s="1024"/>
      <c r="QVJ23" s="1024"/>
      <c r="QVK23" s="1024"/>
      <c r="QVL23" s="1024"/>
      <c r="QVM23" s="1024"/>
      <c r="QVN23" s="1024"/>
      <c r="QVO23" s="1024"/>
      <c r="QVP23" s="1024"/>
      <c r="QVQ23" s="1024"/>
      <c r="QVR23" s="1024"/>
      <c r="QVS23" s="1024"/>
      <c r="QVT23" s="1024"/>
      <c r="QVU23" s="1024"/>
      <c r="QVV23" s="1024"/>
      <c r="QVW23" s="1024"/>
      <c r="QVX23" s="1024"/>
      <c r="QVY23" s="1024"/>
      <c r="QVZ23" s="1024"/>
      <c r="QWA23" s="1024"/>
      <c r="QWB23" s="1024"/>
      <c r="QWC23" s="1024"/>
      <c r="QWD23" s="1024"/>
      <c r="QWE23" s="1024"/>
      <c r="QWF23" s="1024"/>
      <c r="QWG23" s="1024"/>
      <c r="QWH23" s="1024"/>
      <c r="QWI23" s="1024"/>
      <c r="QWJ23" s="1024"/>
      <c r="QWK23" s="1024"/>
      <c r="QWL23" s="1024"/>
      <c r="QWM23" s="1024"/>
      <c r="QWN23" s="1024"/>
      <c r="QWO23" s="1024"/>
      <c r="QWP23" s="1024"/>
      <c r="QWQ23" s="1024"/>
      <c r="QWR23" s="1024"/>
      <c r="QWS23" s="1024"/>
      <c r="QWT23" s="1024"/>
      <c r="QWU23" s="1024"/>
      <c r="QWV23" s="1024"/>
      <c r="QWW23" s="1024"/>
      <c r="QWX23" s="1024"/>
      <c r="QWY23" s="1024"/>
      <c r="QWZ23" s="1024"/>
      <c r="QXA23" s="1024"/>
      <c r="QXB23" s="1024"/>
      <c r="QXC23" s="1024"/>
      <c r="QXD23" s="1024"/>
      <c r="QXE23" s="1024"/>
      <c r="QXF23" s="1024"/>
      <c r="QXG23" s="1024"/>
      <c r="QXH23" s="1024"/>
      <c r="QXI23" s="1024"/>
      <c r="QXJ23" s="1024"/>
      <c r="QXK23" s="1024"/>
      <c r="QXL23" s="1024"/>
      <c r="QXM23" s="1024"/>
      <c r="QXN23" s="1024"/>
      <c r="QXO23" s="1024"/>
      <c r="QXP23" s="1024"/>
      <c r="QXQ23" s="1024"/>
      <c r="QXR23" s="1024"/>
      <c r="QXS23" s="1024"/>
      <c r="QXT23" s="1024"/>
      <c r="QXU23" s="1024"/>
      <c r="QXV23" s="1024"/>
      <c r="QXW23" s="1024"/>
      <c r="QXX23" s="1024"/>
      <c r="QXY23" s="1024"/>
      <c r="QXZ23" s="1024"/>
      <c r="QYA23" s="1024"/>
      <c r="QYB23" s="1024"/>
      <c r="QYC23" s="1024"/>
      <c r="QYD23" s="1024"/>
      <c r="QYE23" s="1024"/>
      <c r="QYF23" s="1024"/>
      <c r="QYG23" s="1024"/>
      <c r="QYH23" s="1024"/>
      <c r="QYI23" s="1024"/>
      <c r="QYJ23" s="1024"/>
      <c r="QYK23" s="1024"/>
      <c r="QYL23" s="1024"/>
      <c r="QYM23" s="1024"/>
      <c r="QYN23" s="1024"/>
      <c r="QYO23" s="1024"/>
      <c r="QYP23" s="1024"/>
      <c r="QYQ23" s="1024"/>
      <c r="QYR23" s="1024"/>
      <c r="QYS23" s="1024"/>
      <c r="QYT23" s="1024"/>
      <c r="QYU23" s="1024"/>
      <c r="QYV23" s="1024"/>
      <c r="QYW23" s="1024"/>
      <c r="QYX23" s="1024"/>
      <c r="QYY23" s="1024"/>
      <c r="QYZ23" s="1024"/>
      <c r="QZA23" s="1024"/>
      <c r="QZB23" s="1024"/>
      <c r="QZC23" s="1024"/>
      <c r="QZD23" s="1024"/>
      <c r="QZE23" s="1024"/>
      <c r="QZF23" s="1024"/>
      <c r="QZG23" s="1024"/>
      <c r="QZH23" s="1024"/>
      <c r="QZI23" s="1024"/>
      <c r="QZJ23" s="1024"/>
      <c r="QZK23" s="1024"/>
      <c r="QZL23" s="1024"/>
      <c r="QZM23" s="1024"/>
      <c r="QZN23" s="1024"/>
      <c r="QZO23" s="1024"/>
      <c r="QZP23" s="1024"/>
      <c r="QZQ23" s="1024"/>
      <c r="QZR23" s="1024"/>
      <c r="QZS23" s="1024"/>
      <c r="QZT23" s="1024"/>
      <c r="QZU23" s="1024"/>
      <c r="QZV23" s="1024"/>
      <c r="QZW23" s="1024"/>
      <c r="QZX23" s="1024"/>
      <c r="QZY23" s="1024"/>
      <c r="QZZ23" s="1024"/>
      <c r="RAA23" s="1024"/>
      <c r="RAB23" s="1024"/>
      <c r="RAC23" s="1024"/>
      <c r="RAD23" s="1024"/>
      <c r="RAE23" s="1024"/>
      <c r="RAF23" s="1024"/>
      <c r="RAG23" s="1024"/>
      <c r="RAH23" s="1024"/>
      <c r="RAI23" s="1024"/>
      <c r="RAJ23" s="1024"/>
      <c r="RAK23" s="1024"/>
      <c r="RAL23" s="1024"/>
      <c r="RAM23" s="1024"/>
      <c r="RAN23" s="1024"/>
      <c r="RAO23" s="1024"/>
      <c r="RAP23" s="1024"/>
      <c r="RAQ23" s="1024"/>
      <c r="RAR23" s="1024"/>
      <c r="RAS23" s="1024"/>
      <c r="RAT23" s="1024"/>
      <c r="RAU23" s="1024"/>
      <c r="RAV23" s="1024"/>
      <c r="RAW23" s="1024"/>
      <c r="RAX23" s="1024"/>
      <c r="RAY23" s="1024"/>
      <c r="RAZ23" s="1024"/>
      <c r="RBA23" s="1024"/>
      <c r="RBB23" s="1024"/>
      <c r="RBC23" s="1024"/>
      <c r="RBD23" s="1024"/>
      <c r="RBE23" s="1024"/>
      <c r="RBF23" s="1024"/>
      <c r="RBG23" s="1024"/>
      <c r="RBH23" s="1024"/>
      <c r="RBI23" s="1024"/>
      <c r="RBJ23" s="1024"/>
      <c r="RBK23" s="1024"/>
      <c r="RBL23" s="1024"/>
      <c r="RBM23" s="1024"/>
      <c r="RBN23" s="1024"/>
      <c r="RBO23" s="1024"/>
      <c r="RBP23" s="1024"/>
      <c r="RBQ23" s="1024"/>
      <c r="RBR23" s="1024"/>
      <c r="RBS23" s="1024"/>
      <c r="RBT23" s="1024"/>
      <c r="RBU23" s="1024"/>
      <c r="RBV23" s="1024"/>
      <c r="RBW23" s="1024"/>
      <c r="RBX23" s="1024"/>
      <c r="RBY23" s="1024"/>
      <c r="RBZ23" s="1024"/>
      <c r="RCA23" s="1024"/>
      <c r="RCB23" s="1024"/>
      <c r="RCC23" s="1024"/>
      <c r="RCD23" s="1024"/>
      <c r="RCE23" s="1024"/>
      <c r="RCF23" s="1024"/>
      <c r="RCG23" s="1024"/>
      <c r="RCH23" s="1024"/>
      <c r="RCI23" s="1024"/>
      <c r="RCJ23" s="1024"/>
      <c r="RCK23" s="1024"/>
      <c r="RCL23" s="1024"/>
      <c r="RCM23" s="1024"/>
      <c r="RCN23" s="1024"/>
      <c r="RCO23" s="1024"/>
      <c r="RCP23" s="1024"/>
      <c r="RCQ23" s="1024"/>
      <c r="RCR23" s="1024"/>
      <c r="RCS23" s="1024"/>
      <c r="RCT23" s="1024"/>
      <c r="RCU23" s="1024"/>
      <c r="RCV23" s="1024"/>
      <c r="RCW23" s="1024"/>
      <c r="RCX23" s="1024"/>
      <c r="RCY23" s="1024"/>
      <c r="RCZ23" s="1024"/>
      <c r="RDA23" s="1024"/>
      <c r="RDB23" s="1024"/>
      <c r="RDC23" s="1024"/>
      <c r="RDD23" s="1024"/>
      <c r="RDE23" s="1024"/>
      <c r="RDF23" s="1024"/>
      <c r="RDG23" s="1024"/>
      <c r="RDH23" s="1024"/>
      <c r="RDI23" s="1024"/>
      <c r="RDJ23" s="1024"/>
      <c r="RDK23" s="1024"/>
      <c r="RDL23" s="1024"/>
      <c r="RDM23" s="1024"/>
      <c r="RDN23" s="1024"/>
      <c r="RDO23" s="1024"/>
      <c r="RDP23" s="1024"/>
      <c r="RDQ23" s="1024"/>
      <c r="RDR23" s="1024"/>
      <c r="RDS23" s="1024"/>
      <c r="RDT23" s="1024"/>
      <c r="RDU23" s="1024"/>
      <c r="RDV23" s="1024"/>
      <c r="RDW23" s="1024"/>
      <c r="RDX23" s="1024"/>
      <c r="RDY23" s="1024"/>
      <c r="RDZ23" s="1024"/>
      <c r="REA23" s="1024"/>
      <c r="REB23" s="1024"/>
      <c r="REC23" s="1024"/>
      <c r="RED23" s="1024"/>
      <c r="REE23" s="1024"/>
      <c r="REF23" s="1024"/>
      <c r="REG23" s="1024"/>
      <c r="REH23" s="1024"/>
      <c r="REI23" s="1024"/>
      <c r="REJ23" s="1024"/>
      <c r="REK23" s="1024"/>
      <c r="REL23" s="1024"/>
      <c r="REM23" s="1024"/>
      <c r="REN23" s="1024"/>
      <c r="REO23" s="1024"/>
      <c r="REP23" s="1024"/>
      <c r="REQ23" s="1024"/>
      <c r="RER23" s="1024"/>
      <c r="RES23" s="1024"/>
      <c r="RET23" s="1024"/>
      <c r="REU23" s="1024"/>
      <c r="REV23" s="1024"/>
      <c r="REW23" s="1024"/>
      <c r="REX23" s="1024"/>
      <c r="REY23" s="1024"/>
      <c r="REZ23" s="1024"/>
      <c r="RFA23" s="1024"/>
      <c r="RFB23" s="1024"/>
      <c r="RFC23" s="1024"/>
      <c r="RFD23" s="1024"/>
      <c r="RFE23" s="1024"/>
      <c r="RFF23" s="1024"/>
      <c r="RFG23" s="1024"/>
      <c r="RFH23" s="1024"/>
      <c r="RFI23" s="1024"/>
      <c r="RFJ23" s="1024"/>
      <c r="RFK23" s="1024"/>
      <c r="RFL23" s="1024"/>
      <c r="RFM23" s="1024"/>
      <c r="RFN23" s="1024"/>
      <c r="RFO23" s="1024"/>
      <c r="RFP23" s="1024"/>
      <c r="RFQ23" s="1024"/>
      <c r="RFR23" s="1024"/>
      <c r="RFS23" s="1024"/>
      <c r="RFT23" s="1024"/>
      <c r="RFU23" s="1024"/>
      <c r="RFV23" s="1024"/>
      <c r="RFW23" s="1024"/>
      <c r="RFX23" s="1024"/>
      <c r="RFY23" s="1024"/>
      <c r="RFZ23" s="1024"/>
      <c r="RGA23" s="1024"/>
      <c r="RGB23" s="1024"/>
      <c r="RGC23" s="1024"/>
      <c r="RGD23" s="1024"/>
      <c r="RGE23" s="1024"/>
      <c r="RGF23" s="1024"/>
      <c r="RGG23" s="1024"/>
      <c r="RGH23" s="1024"/>
      <c r="RGI23" s="1024"/>
      <c r="RGJ23" s="1024"/>
      <c r="RGK23" s="1024"/>
      <c r="RGL23" s="1024"/>
      <c r="RGM23" s="1024"/>
      <c r="RGN23" s="1024"/>
      <c r="RGO23" s="1024"/>
      <c r="RGP23" s="1024"/>
      <c r="RGQ23" s="1024"/>
      <c r="RGR23" s="1024"/>
      <c r="RGS23" s="1024"/>
      <c r="RGT23" s="1024"/>
      <c r="RGU23" s="1024"/>
      <c r="RGV23" s="1024"/>
      <c r="RGW23" s="1024"/>
      <c r="RGX23" s="1024"/>
      <c r="RGY23" s="1024"/>
      <c r="RGZ23" s="1024"/>
      <c r="RHA23" s="1024"/>
      <c r="RHB23" s="1024"/>
      <c r="RHC23" s="1024"/>
      <c r="RHD23" s="1024"/>
      <c r="RHE23" s="1024"/>
      <c r="RHF23" s="1024"/>
      <c r="RHG23" s="1024"/>
      <c r="RHH23" s="1024"/>
      <c r="RHI23" s="1024"/>
      <c r="RHJ23" s="1024"/>
      <c r="RHK23" s="1024"/>
      <c r="RHL23" s="1024"/>
      <c r="RHM23" s="1024"/>
      <c r="RHN23" s="1024"/>
      <c r="RHO23" s="1024"/>
      <c r="RHP23" s="1024"/>
      <c r="RHQ23" s="1024"/>
      <c r="RHR23" s="1024"/>
      <c r="RHS23" s="1024"/>
      <c r="RHT23" s="1024"/>
      <c r="RHU23" s="1024"/>
      <c r="RHV23" s="1024"/>
      <c r="RHW23" s="1024"/>
      <c r="RHX23" s="1024"/>
      <c r="RHY23" s="1024"/>
      <c r="RHZ23" s="1024"/>
      <c r="RIA23" s="1024"/>
      <c r="RIB23" s="1024"/>
      <c r="RIC23" s="1024"/>
      <c r="RID23" s="1024"/>
      <c r="RIE23" s="1024"/>
      <c r="RIF23" s="1024"/>
      <c r="RIG23" s="1024"/>
      <c r="RIH23" s="1024"/>
      <c r="RII23" s="1024"/>
      <c r="RIJ23" s="1024"/>
      <c r="RIK23" s="1024"/>
      <c r="RIL23" s="1024"/>
      <c r="RIM23" s="1024"/>
      <c r="RIN23" s="1024"/>
      <c r="RIO23" s="1024"/>
      <c r="RIP23" s="1024"/>
      <c r="RIQ23" s="1024"/>
      <c r="RIR23" s="1024"/>
      <c r="RIS23" s="1024"/>
      <c r="RIT23" s="1024"/>
      <c r="RIU23" s="1024"/>
      <c r="RIV23" s="1024"/>
      <c r="RIW23" s="1024"/>
      <c r="RIX23" s="1024"/>
      <c r="RIY23" s="1024"/>
      <c r="RIZ23" s="1024"/>
      <c r="RJA23" s="1024"/>
      <c r="RJB23" s="1024"/>
      <c r="RJC23" s="1024"/>
      <c r="RJD23" s="1024"/>
      <c r="RJE23" s="1024"/>
      <c r="RJF23" s="1024"/>
      <c r="RJG23" s="1024"/>
      <c r="RJH23" s="1024"/>
      <c r="RJI23" s="1024"/>
      <c r="RJJ23" s="1024"/>
      <c r="RJK23" s="1024"/>
      <c r="RJL23" s="1024"/>
      <c r="RJM23" s="1024"/>
      <c r="RJN23" s="1024"/>
      <c r="RJO23" s="1024"/>
      <c r="RJP23" s="1024"/>
      <c r="RJQ23" s="1024"/>
      <c r="RJR23" s="1024"/>
      <c r="RJS23" s="1024"/>
      <c r="RJT23" s="1024"/>
      <c r="RJU23" s="1024"/>
      <c r="RJV23" s="1024"/>
      <c r="RJW23" s="1024"/>
      <c r="RJX23" s="1024"/>
      <c r="RJY23" s="1024"/>
      <c r="RJZ23" s="1024"/>
      <c r="RKA23" s="1024"/>
      <c r="RKB23" s="1024"/>
      <c r="RKC23" s="1024"/>
      <c r="RKD23" s="1024"/>
      <c r="RKE23" s="1024"/>
      <c r="RKF23" s="1024"/>
      <c r="RKG23" s="1024"/>
      <c r="RKH23" s="1024"/>
      <c r="RKI23" s="1024"/>
      <c r="RKJ23" s="1024"/>
      <c r="RKK23" s="1024"/>
      <c r="RKL23" s="1024"/>
      <c r="RKM23" s="1024"/>
      <c r="RKN23" s="1024"/>
      <c r="RKO23" s="1024"/>
      <c r="RKP23" s="1024"/>
      <c r="RKQ23" s="1024"/>
      <c r="RKR23" s="1024"/>
      <c r="RKS23" s="1024"/>
      <c r="RKT23" s="1024"/>
      <c r="RKU23" s="1024"/>
      <c r="RKV23" s="1024"/>
      <c r="RKW23" s="1024"/>
      <c r="RKX23" s="1024"/>
      <c r="RKY23" s="1024"/>
      <c r="RKZ23" s="1024"/>
      <c r="RLA23" s="1024"/>
      <c r="RLB23" s="1024"/>
      <c r="RLC23" s="1024"/>
      <c r="RLD23" s="1024"/>
      <c r="RLE23" s="1024"/>
      <c r="RLF23" s="1024"/>
      <c r="RLG23" s="1024"/>
      <c r="RLH23" s="1024"/>
      <c r="RLI23" s="1024"/>
      <c r="RLJ23" s="1024"/>
      <c r="RLK23" s="1024"/>
      <c r="RLL23" s="1024"/>
      <c r="RLM23" s="1024"/>
      <c r="RLN23" s="1024"/>
      <c r="RLO23" s="1024"/>
      <c r="RLP23" s="1024"/>
      <c r="RLQ23" s="1024"/>
      <c r="RLR23" s="1024"/>
      <c r="RLS23" s="1024"/>
      <c r="RLT23" s="1024"/>
      <c r="RLU23" s="1024"/>
      <c r="RLV23" s="1024"/>
      <c r="RLW23" s="1024"/>
      <c r="RLX23" s="1024"/>
      <c r="RLY23" s="1024"/>
      <c r="RLZ23" s="1024"/>
      <c r="RMA23" s="1024"/>
      <c r="RMB23" s="1024"/>
      <c r="RMC23" s="1024"/>
      <c r="RMD23" s="1024"/>
      <c r="RME23" s="1024"/>
      <c r="RMF23" s="1024"/>
      <c r="RMG23" s="1024"/>
      <c r="RMH23" s="1024"/>
      <c r="RMI23" s="1024"/>
      <c r="RMJ23" s="1024"/>
      <c r="RMK23" s="1024"/>
      <c r="RML23" s="1024"/>
      <c r="RMM23" s="1024"/>
      <c r="RMN23" s="1024"/>
      <c r="RMO23" s="1024"/>
      <c r="RMP23" s="1024"/>
      <c r="RMQ23" s="1024"/>
      <c r="RMR23" s="1024"/>
      <c r="RMS23" s="1024"/>
      <c r="RMT23" s="1024"/>
      <c r="RMU23" s="1024"/>
      <c r="RMV23" s="1024"/>
      <c r="RMW23" s="1024"/>
      <c r="RMX23" s="1024"/>
      <c r="RMY23" s="1024"/>
      <c r="RMZ23" s="1024"/>
      <c r="RNA23" s="1024"/>
      <c r="RNB23" s="1024"/>
      <c r="RNC23" s="1024"/>
      <c r="RND23" s="1024"/>
      <c r="RNE23" s="1024"/>
      <c r="RNF23" s="1024"/>
      <c r="RNG23" s="1024"/>
      <c r="RNH23" s="1024"/>
      <c r="RNI23" s="1024"/>
      <c r="RNJ23" s="1024"/>
      <c r="RNK23" s="1024"/>
      <c r="RNL23" s="1024"/>
      <c r="RNM23" s="1024"/>
      <c r="RNN23" s="1024"/>
      <c r="RNO23" s="1024"/>
      <c r="RNP23" s="1024"/>
      <c r="RNQ23" s="1024"/>
      <c r="RNR23" s="1024"/>
      <c r="RNS23" s="1024"/>
      <c r="RNT23" s="1024"/>
      <c r="RNU23" s="1024"/>
      <c r="RNV23" s="1024"/>
      <c r="RNW23" s="1024"/>
      <c r="RNX23" s="1024"/>
      <c r="RNY23" s="1024"/>
      <c r="RNZ23" s="1024"/>
      <c r="ROA23" s="1024"/>
      <c r="ROB23" s="1024"/>
      <c r="ROC23" s="1024"/>
      <c r="ROD23" s="1024"/>
      <c r="ROE23" s="1024"/>
      <c r="ROF23" s="1024"/>
      <c r="ROG23" s="1024"/>
      <c r="ROH23" s="1024"/>
      <c r="ROI23" s="1024"/>
      <c r="ROJ23" s="1024"/>
      <c r="ROK23" s="1024"/>
      <c r="ROL23" s="1024"/>
      <c r="ROM23" s="1024"/>
      <c r="RON23" s="1024"/>
      <c r="ROO23" s="1024"/>
      <c r="ROP23" s="1024"/>
      <c r="ROQ23" s="1024"/>
      <c r="ROR23" s="1024"/>
      <c r="ROS23" s="1024"/>
      <c r="ROT23" s="1024"/>
      <c r="ROU23" s="1024"/>
      <c r="ROV23" s="1024"/>
      <c r="ROW23" s="1024"/>
      <c r="ROX23" s="1024"/>
      <c r="ROY23" s="1024"/>
      <c r="ROZ23" s="1024"/>
      <c r="RPA23" s="1024"/>
      <c r="RPB23" s="1024"/>
      <c r="RPC23" s="1024"/>
      <c r="RPD23" s="1024"/>
      <c r="RPE23" s="1024"/>
      <c r="RPF23" s="1024"/>
      <c r="RPG23" s="1024"/>
      <c r="RPH23" s="1024"/>
      <c r="RPI23" s="1024"/>
      <c r="RPJ23" s="1024"/>
      <c r="RPK23" s="1024"/>
      <c r="RPL23" s="1024"/>
      <c r="RPM23" s="1024"/>
      <c r="RPN23" s="1024"/>
      <c r="RPO23" s="1024"/>
      <c r="RPP23" s="1024"/>
      <c r="RPQ23" s="1024"/>
      <c r="RPR23" s="1024"/>
      <c r="RPS23" s="1024"/>
      <c r="RPT23" s="1024"/>
      <c r="RPU23" s="1024"/>
      <c r="RPV23" s="1024"/>
      <c r="RPW23" s="1024"/>
      <c r="RPX23" s="1024"/>
      <c r="RPY23" s="1024"/>
      <c r="RPZ23" s="1024"/>
      <c r="RQA23" s="1024"/>
      <c r="RQB23" s="1024"/>
      <c r="RQC23" s="1024"/>
      <c r="RQD23" s="1024"/>
      <c r="RQE23" s="1024"/>
      <c r="RQF23" s="1024"/>
      <c r="RQG23" s="1024"/>
      <c r="RQH23" s="1024"/>
      <c r="RQI23" s="1024"/>
      <c r="RQJ23" s="1024"/>
      <c r="RQK23" s="1024"/>
      <c r="RQL23" s="1024"/>
      <c r="RQM23" s="1024"/>
      <c r="RQN23" s="1024"/>
      <c r="RQO23" s="1024"/>
      <c r="RQP23" s="1024"/>
      <c r="RQQ23" s="1024"/>
      <c r="RQR23" s="1024"/>
      <c r="RQS23" s="1024"/>
      <c r="RQT23" s="1024"/>
      <c r="RQU23" s="1024"/>
      <c r="RQV23" s="1024"/>
      <c r="RQW23" s="1024"/>
      <c r="RQX23" s="1024"/>
      <c r="RQY23" s="1024"/>
      <c r="RQZ23" s="1024"/>
      <c r="RRA23" s="1024"/>
      <c r="RRB23" s="1024"/>
      <c r="RRC23" s="1024"/>
      <c r="RRD23" s="1024"/>
      <c r="RRE23" s="1024"/>
      <c r="RRF23" s="1024"/>
      <c r="RRG23" s="1024"/>
      <c r="RRH23" s="1024"/>
      <c r="RRI23" s="1024"/>
      <c r="RRJ23" s="1024"/>
      <c r="RRK23" s="1024"/>
      <c r="RRL23" s="1024"/>
      <c r="RRM23" s="1024"/>
      <c r="RRN23" s="1024"/>
      <c r="RRO23" s="1024"/>
      <c r="RRP23" s="1024"/>
      <c r="RRQ23" s="1024"/>
      <c r="RRR23" s="1024"/>
      <c r="RRS23" s="1024"/>
      <c r="RRT23" s="1024"/>
      <c r="RRU23" s="1024"/>
      <c r="RRV23" s="1024"/>
      <c r="RRW23" s="1024"/>
      <c r="RRX23" s="1024"/>
      <c r="RRY23" s="1024"/>
      <c r="RRZ23" s="1024"/>
      <c r="RSA23" s="1024"/>
      <c r="RSB23" s="1024"/>
      <c r="RSC23" s="1024"/>
      <c r="RSD23" s="1024"/>
      <c r="RSE23" s="1024"/>
      <c r="RSF23" s="1024"/>
      <c r="RSG23" s="1024"/>
      <c r="RSH23" s="1024"/>
      <c r="RSI23" s="1024"/>
      <c r="RSJ23" s="1024"/>
      <c r="RSK23" s="1024"/>
      <c r="RSL23" s="1024"/>
      <c r="RSM23" s="1024"/>
      <c r="RSN23" s="1024"/>
      <c r="RSO23" s="1024"/>
      <c r="RSP23" s="1024"/>
      <c r="RSQ23" s="1024"/>
      <c r="RSR23" s="1024"/>
      <c r="RSS23" s="1024"/>
      <c r="RST23" s="1024"/>
      <c r="RSU23" s="1024"/>
      <c r="RSV23" s="1024"/>
      <c r="RSW23" s="1024"/>
      <c r="RSX23" s="1024"/>
      <c r="RSY23" s="1024"/>
      <c r="RSZ23" s="1024"/>
      <c r="RTA23" s="1024"/>
      <c r="RTB23" s="1024"/>
      <c r="RTC23" s="1024"/>
      <c r="RTD23" s="1024"/>
      <c r="RTE23" s="1024"/>
      <c r="RTF23" s="1024"/>
      <c r="RTG23" s="1024"/>
      <c r="RTH23" s="1024"/>
      <c r="RTI23" s="1024"/>
      <c r="RTJ23" s="1024"/>
      <c r="RTK23" s="1024"/>
      <c r="RTL23" s="1024"/>
      <c r="RTM23" s="1024"/>
      <c r="RTN23" s="1024"/>
      <c r="RTO23" s="1024"/>
      <c r="RTP23" s="1024"/>
      <c r="RTQ23" s="1024"/>
      <c r="RTR23" s="1024"/>
      <c r="RTS23" s="1024"/>
      <c r="RTT23" s="1024"/>
      <c r="RTU23" s="1024"/>
      <c r="RTV23" s="1024"/>
      <c r="RTW23" s="1024"/>
      <c r="RTX23" s="1024"/>
      <c r="RTY23" s="1024"/>
      <c r="RTZ23" s="1024"/>
      <c r="RUA23" s="1024"/>
      <c r="RUB23" s="1024"/>
      <c r="RUC23" s="1024"/>
      <c r="RUD23" s="1024"/>
      <c r="RUE23" s="1024"/>
      <c r="RUF23" s="1024"/>
      <c r="RUG23" s="1024"/>
      <c r="RUH23" s="1024"/>
      <c r="RUI23" s="1024"/>
      <c r="RUJ23" s="1024"/>
      <c r="RUK23" s="1024"/>
      <c r="RUL23" s="1024"/>
      <c r="RUM23" s="1024"/>
      <c r="RUN23" s="1024"/>
      <c r="RUO23" s="1024"/>
      <c r="RUP23" s="1024"/>
      <c r="RUQ23" s="1024"/>
      <c r="RUR23" s="1024"/>
      <c r="RUS23" s="1024"/>
      <c r="RUT23" s="1024"/>
      <c r="RUU23" s="1024"/>
      <c r="RUV23" s="1024"/>
      <c r="RUW23" s="1024"/>
      <c r="RUX23" s="1024"/>
      <c r="RUY23" s="1024"/>
      <c r="RUZ23" s="1024"/>
      <c r="RVA23" s="1024"/>
      <c r="RVB23" s="1024"/>
      <c r="RVC23" s="1024"/>
      <c r="RVD23" s="1024"/>
      <c r="RVE23" s="1024"/>
      <c r="RVF23" s="1024"/>
      <c r="RVG23" s="1024"/>
      <c r="RVH23" s="1024"/>
      <c r="RVI23" s="1024"/>
      <c r="RVJ23" s="1024"/>
      <c r="RVK23" s="1024"/>
      <c r="RVL23" s="1024"/>
      <c r="RVM23" s="1024"/>
      <c r="RVN23" s="1024"/>
      <c r="RVO23" s="1024"/>
      <c r="RVP23" s="1024"/>
      <c r="RVQ23" s="1024"/>
      <c r="RVR23" s="1024"/>
      <c r="RVS23" s="1024"/>
      <c r="RVT23" s="1024"/>
      <c r="RVU23" s="1024"/>
      <c r="RVV23" s="1024"/>
      <c r="RVW23" s="1024"/>
      <c r="RVX23" s="1024"/>
      <c r="RVY23" s="1024"/>
      <c r="RVZ23" s="1024"/>
      <c r="RWA23" s="1024"/>
      <c r="RWB23" s="1024"/>
      <c r="RWC23" s="1024"/>
      <c r="RWD23" s="1024"/>
      <c r="RWE23" s="1024"/>
      <c r="RWF23" s="1024"/>
      <c r="RWG23" s="1024"/>
      <c r="RWH23" s="1024"/>
      <c r="RWI23" s="1024"/>
      <c r="RWJ23" s="1024"/>
      <c r="RWK23" s="1024"/>
      <c r="RWL23" s="1024"/>
      <c r="RWM23" s="1024"/>
      <c r="RWN23" s="1024"/>
      <c r="RWO23" s="1024"/>
      <c r="RWP23" s="1024"/>
      <c r="RWQ23" s="1024"/>
      <c r="RWR23" s="1024"/>
      <c r="RWS23" s="1024"/>
      <c r="RWT23" s="1024"/>
      <c r="RWU23" s="1024"/>
      <c r="RWV23" s="1024"/>
      <c r="RWW23" s="1024"/>
      <c r="RWX23" s="1024"/>
      <c r="RWY23" s="1024"/>
      <c r="RWZ23" s="1024"/>
      <c r="RXA23" s="1024"/>
      <c r="RXB23" s="1024"/>
      <c r="RXC23" s="1024"/>
      <c r="RXD23" s="1024"/>
      <c r="RXE23" s="1024"/>
      <c r="RXF23" s="1024"/>
      <c r="RXG23" s="1024"/>
      <c r="RXH23" s="1024"/>
      <c r="RXI23" s="1024"/>
      <c r="RXJ23" s="1024"/>
      <c r="RXK23" s="1024"/>
      <c r="RXL23" s="1024"/>
      <c r="RXM23" s="1024"/>
      <c r="RXN23" s="1024"/>
      <c r="RXO23" s="1024"/>
      <c r="RXP23" s="1024"/>
      <c r="RXQ23" s="1024"/>
      <c r="RXR23" s="1024"/>
      <c r="RXS23" s="1024"/>
      <c r="RXT23" s="1024"/>
      <c r="RXU23" s="1024"/>
      <c r="RXV23" s="1024"/>
      <c r="RXW23" s="1024"/>
      <c r="RXX23" s="1024"/>
      <c r="RXY23" s="1024"/>
      <c r="RXZ23" s="1024"/>
      <c r="RYA23" s="1024"/>
      <c r="RYB23" s="1024"/>
      <c r="RYC23" s="1024"/>
      <c r="RYD23" s="1024"/>
      <c r="RYE23" s="1024"/>
      <c r="RYF23" s="1024"/>
      <c r="RYG23" s="1024"/>
      <c r="RYH23" s="1024"/>
      <c r="RYI23" s="1024"/>
      <c r="RYJ23" s="1024"/>
      <c r="RYK23" s="1024"/>
      <c r="RYL23" s="1024"/>
      <c r="RYM23" s="1024"/>
      <c r="RYN23" s="1024"/>
      <c r="RYO23" s="1024"/>
      <c r="RYP23" s="1024"/>
      <c r="RYQ23" s="1024"/>
      <c r="RYR23" s="1024"/>
      <c r="RYS23" s="1024"/>
      <c r="RYT23" s="1024"/>
      <c r="RYU23" s="1024"/>
      <c r="RYV23" s="1024"/>
      <c r="RYW23" s="1024"/>
      <c r="RYX23" s="1024"/>
      <c r="RYY23" s="1024"/>
      <c r="RYZ23" s="1024"/>
      <c r="RZA23" s="1024"/>
      <c r="RZB23" s="1024"/>
      <c r="RZC23" s="1024"/>
      <c r="RZD23" s="1024"/>
      <c r="RZE23" s="1024"/>
      <c r="RZF23" s="1024"/>
      <c r="RZG23" s="1024"/>
      <c r="RZH23" s="1024"/>
      <c r="RZI23" s="1024"/>
      <c r="RZJ23" s="1024"/>
      <c r="RZK23" s="1024"/>
      <c r="RZL23" s="1024"/>
      <c r="RZM23" s="1024"/>
      <c r="RZN23" s="1024"/>
      <c r="RZO23" s="1024"/>
      <c r="RZP23" s="1024"/>
      <c r="RZQ23" s="1024"/>
      <c r="RZR23" s="1024"/>
      <c r="RZS23" s="1024"/>
      <c r="RZT23" s="1024"/>
      <c r="RZU23" s="1024"/>
      <c r="RZV23" s="1024"/>
      <c r="RZW23" s="1024"/>
      <c r="RZX23" s="1024"/>
      <c r="RZY23" s="1024"/>
      <c r="RZZ23" s="1024"/>
      <c r="SAA23" s="1024"/>
      <c r="SAB23" s="1024"/>
      <c r="SAC23" s="1024"/>
      <c r="SAD23" s="1024"/>
      <c r="SAE23" s="1024"/>
      <c r="SAF23" s="1024"/>
      <c r="SAG23" s="1024"/>
      <c r="SAH23" s="1024"/>
      <c r="SAI23" s="1024"/>
      <c r="SAJ23" s="1024"/>
      <c r="SAK23" s="1024"/>
      <c r="SAL23" s="1024"/>
      <c r="SAM23" s="1024"/>
      <c r="SAN23" s="1024"/>
      <c r="SAO23" s="1024"/>
      <c r="SAP23" s="1024"/>
      <c r="SAQ23" s="1024"/>
      <c r="SAR23" s="1024"/>
      <c r="SAS23" s="1024"/>
      <c r="SAT23" s="1024"/>
      <c r="SAU23" s="1024"/>
      <c r="SAV23" s="1024"/>
      <c r="SAW23" s="1024"/>
      <c r="SAX23" s="1024"/>
      <c r="SAY23" s="1024"/>
      <c r="SAZ23" s="1024"/>
      <c r="SBA23" s="1024"/>
      <c r="SBB23" s="1024"/>
      <c r="SBC23" s="1024"/>
      <c r="SBD23" s="1024"/>
      <c r="SBE23" s="1024"/>
      <c r="SBF23" s="1024"/>
      <c r="SBG23" s="1024"/>
      <c r="SBH23" s="1024"/>
      <c r="SBI23" s="1024"/>
      <c r="SBJ23" s="1024"/>
      <c r="SBK23" s="1024"/>
      <c r="SBL23" s="1024"/>
      <c r="SBM23" s="1024"/>
      <c r="SBN23" s="1024"/>
      <c r="SBO23" s="1024"/>
      <c r="SBP23" s="1024"/>
      <c r="SBQ23" s="1024"/>
      <c r="SBR23" s="1024"/>
      <c r="SBS23" s="1024"/>
      <c r="SBT23" s="1024"/>
      <c r="SBU23" s="1024"/>
      <c r="SBV23" s="1024"/>
      <c r="SBW23" s="1024"/>
      <c r="SBX23" s="1024"/>
      <c r="SBY23" s="1024"/>
      <c r="SBZ23" s="1024"/>
      <c r="SCA23" s="1024"/>
      <c r="SCB23" s="1024"/>
      <c r="SCC23" s="1024"/>
      <c r="SCD23" s="1024"/>
      <c r="SCE23" s="1024"/>
      <c r="SCF23" s="1024"/>
      <c r="SCG23" s="1024"/>
      <c r="SCH23" s="1024"/>
      <c r="SCI23" s="1024"/>
      <c r="SCJ23" s="1024"/>
      <c r="SCK23" s="1024"/>
      <c r="SCL23" s="1024"/>
      <c r="SCM23" s="1024"/>
      <c r="SCN23" s="1024"/>
      <c r="SCO23" s="1024"/>
      <c r="SCP23" s="1024"/>
      <c r="SCQ23" s="1024"/>
      <c r="SCR23" s="1024"/>
      <c r="SCS23" s="1024"/>
      <c r="SCT23" s="1024"/>
      <c r="SCU23" s="1024"/>
      <c r="SCV23" s="1024"/>
      <c r="SCW23" s="1024"/>
      <c r="SCX23" s="1024"/>
      <c r="SCY23" s="1024"/>
      <c r="SCZ23" s="1024"/>
      <c r="SDA23" s="1024"/>
      <c r="SDB23" s="1024"/>
      <c r="SDC23" s="1024"/>
      <c r="SDD23" s="1024"/>
      <c r="SDE23" s="1024"/>
      <c r="SDF23" s="1024"/>
      <c r="SDG23" s="1024"/>
      <c r="SDH23" s="1024"/>
      <c r="SDI23" s="1024"/>
      <c r="SDJ23" s="1024"/>
      <c r="SDK23" s="1024"/>
      <c r="SDL23" s="1024"/>
      <c r="SDM23" s="1024"/>
      <c r="SDN23" s="1024"/>
      <c r="SDO23" s="1024"/>
      <c r="SDP23" s="1024"/>
      <c r="SDQ23" s="1024"/>
      <c r="SDR23" s="1024"/>
      <c r="SDS23" s="1024"/>
      <c r="SDT23" s="1024"/>
      <c r="SDU23" s="1024"/>
      <c r="SDV23" s="1024"/>
      <c r="SDW23" s="1024"/>
      <c r="SDX23" s="1024"/>
      <c r="SDY23" s="1024"/>
      <c r="SDZ23" s="1024"/>
      <c r="SEA23" s="1024"/>
      <c r="SEB23" s="1024"/>
      <c r="SEC23" s="1024"/>
      <c r="SED23" s="1024"/>
      <c r="SEE23" s="1024"/>
      <c r="SEF23" s="1024"/>
      <c r="SEG23" s="1024"/>
      <c r="SEH23" s="1024"/>
      <c r="SEI23" s="1024"/>
      <c r="SEJ23" s="1024"/>
      <c r="SEK23" s="1024"/>
      <c r="SEL23" s="1024"/>
      <c r="SEM23" s="1024"/>
      <c r="SEN23" s="1024"/>
      <c r="SEO23" s="1024"/>
      <c r="SEP23" s="1024"/>
      <c r="SEQ23" s="1024"/>
      <c r="SER23" s="1024"/>
      <c r="SES23" s="1024"/>
      <c r="SET23" s="1024"/>
      <c r="SEU23" s="1024"/>
      <c r="SEV23" s="1024"/>
      <c r="SEW23" s="1024"/>
      <c r="SEX23" s="1024"/>
      <c r="SEY23" s="1024"/>
      <c r="SEZ23" s="1024"/>
      <c r="SFA23" s="1024"/>
      <c r="SFB23" s="1024"/>
      <c r="SFC23" s="1024"/>
      <c r="SFD23" s="1024"/>
      <c r="SFE23" s="1024"/>
      <c r="SFF23" s="1024"/>
      <c r="SFG23" s="1024"/>
      <c r="SFH23" s="1024"/>
      <c r="SFI23" s="1024"/>
      <c r="SFJ23" s="1024"/>
      <c r="SFK23" s="1024"/>
      <c r="SFL23" s="1024"/>
      <c r="SFM23" s="1024"/>
      <c r="SFN23" s="1024"/>
      <c r="SFO23" s="1024"/>
      <c r="SFP23" s="1024"/>
      <c r="SFQ23" s="1024"/>
      <c r="SFR23" s="1024"/>
      <c r="SFS23" s="1024"/>
      <c r="SFT23" s="1024"/>
      <c r="SFU23" s="1024"/>
      <c r="SFV23" s="1024"/>
      <c r="SFW23" s="1024"/>
      <c r="SFX23" s="1024"/>
      <c r="SFY23" s="1024"/>
      <c r="SFZ23" s="1024"/>
      <c r="SGA23" s="1024"/>
      <c r="SGB23" s="1024"/>
      <c r="SGC23" s="1024"/>
      <c r="SGD23" s="1024"/>
      <c r="SGE23" s="1024"/>
      <c r="SGF23" s="1024"/>
      <c r="SGG23" s="1024"/>
      <c r="SGH23" s="1024"/>
      <c r="SGI23" s="1024"/>
      <c r="SGJ23" s="1024"/>
      <c r="SGK23" s="1024"/>
      <c r="SGL23" s="1024"/>
      <c r="SGM23" s="1024"/>
      <c r="SGN23" s="1024"/>
      <c r="SGO23" s="1024"/>
      <c r="SGP23" s="1024"/>
      <c r="SGQ23" s="1024"/>
      <c r="SGR23" s="1024"/>
      <c r="SGS23" s="1024"/>
      <c r="SGT23" s="1024"/>
      <c r="SGU23" s="1024"/>
      <c r="SGV23" s="1024"/>
      <c r="SGW23" s="1024"/>
      <c r="SGX23" s="1024"/>
      <c r="SGY23" s="1024"/>
      <c r="SGZ23" s="1024"/>
      <c r="SHA23" s="1024"/>
      <c r="SHB23" s="1024"/>
      <c r="SHC23" s="1024"/>
      <c r="SHD23" s="1024"/>
      <c r="SHE23" s="1024"/>
      <c r="SHF23" s="1024"/>
      <c r="SHG23" s="1024"/>
      <c r="SHH23" s="1024"/>
      <c r="SHI23" s="1024"/>
      <c r="SHJ23" s="1024"/>
      <c r="SHK23" s="1024"/>
      <c r="SHL23" s="1024"/>
      <c r="SHM23" s="1024"/>
      <c r="SHN23" s="1024"/>
      <c r="SHO23" s="1024"/>
      <c r="SHP23" s="1024"/>
      <c r="SHQ23" s="1024"/>
      <c r="SHR23" s="1024"/>
      <c r="SHS23" s="1024"/>
      <c r="SHT23" s="1024"/>
      <c r="SHU23" s="1024"/>
      <c r="SHV23" s="1024"/>
      <c r="SHW23" s="1024"/>
      <c r="SHX23" s="1024"/>
      <c r="SHY23" s="1024"/>
      <c r="SHZ23" s="1024"/>
      <c r="SIA23" s="1024"/>
      <c r="SIB23" s="1024"/>
      <c r="SIC23" s="1024"/>
      <c r="SID23" s="1024"/>
      <c r="SIE23" s="1024"/>
      <c r="SIF23" s="1024"/>
      <c r="SIG23" s="1024"/>
      <c r="SIH23" s="1024"/>
      <c r="SII23" s="1024"/>
      <c r="SIJ23" s="1024"/>
      <c r="SIK23" s="1024"/>
      <c r="SIL23" s="1024"/>
      <c r="SIM23" s="1024"/>
      <c r="SIN23" s="1024"/>
      <c r="SIO23" s="1024"/>
      <c r="SIP23" s="1024"/>
      <c r="SIQ23" s="1024"/>
      <c r="SIR23" s="1024"/>
      <c r="SIS23" s="1024"/>
      <c r="SIT23" s="1024"/>
      <c r="SIU23" s="1024"/>
      <c r="SIV23" s="1024"/>
      <c r="SIW23" s="1024"/>
      <c r="SIX23" s="1024"/>
      <c r="SIY23" s="1024"/>
      <c r="SIZ23" s="1024"/>
      <c r="SJA23" s="1024"/>
      <c r="SJB23" s="1024"/>
      <c r="SJC23" s="1024"/>
      <c r="SJD23" s="1024"/>
      <c r="SJE23" s="1024"/>
      <c r="SJF23" s="1024"/>
      <c r="SJG23" s="1024"/>
      <c r="SJH23" s="1024"/>
      <c r="SJI23" s="1024"/>
      <c r="SJJ23" s="1024"/>
      <c r="SJK23" s="1024"/>
      <c r="SJL23" s="1024"/>
      <c r="SJM23" s="1024"/>
      <c r="SJN23" s="1024"/>
      <c r="SJO23" s="1024"/>
      <c r="SJP23" s="1024"/>
      <c r="SJQ23" s="1024"/>
      <c r="SJR23" s="1024"/>
      <c r="SJS23" s="1024"/>
      <c r="SJT23" s="1024"/>
      <c r="SJU23" s="1024"/>
      <c r="SJV23" s="1024"/>
      <c r="SJW23" s="1024"/>
      <c r="SJX23" s="1024"/>
      <c r="SJY23" s="1024"/>
      <c r="SJZ23" s="1024"/>
      <c r="SKA23" s="1024"/>
      <c r="SKB23" s="1024"/>
      <c r="SKC23" s="1024"/>
      <c r="SKD23" s="1024"/>
      <c r="SKE23" s="1024"/>
      <c r="SKF23" s="1024"/>
      <c r="SKG23" s="1024"/>
      <c r="SKH23" s="1024"/>
      <c r="SKI23" s="1024"/>
      <c r="SKJ23" s="1024"/>
      <c r="SKK23" s="1024"/>
      <c r="SKL23" s="1024"/>
      <c r="SKM23" s="1024"/>
      <c r="SKN23" s="1024"/>
      <c r="SKO23" s="1024"/>
      <c r="SKP23" s="1024"/>
      <c r="SKQ23" s="1024"/>
      <c r="SKR23" s="1024"/>
      <c r="SKS23" s="1024"/>
      <c r="SKT23" s="1024"/>
      <c r="SKU23" s="1024"/>
      <c r="SKV23" s="1024"/>
      <c r="SKW23" s="1024"/>
      <c r="SKX23" s="1024"/>
      <c r="SKY23" s="1024"/>
      <c r="SKZ23" s="1024"/>
      <c r="SLA23" s="1024"/>
      <c r="SLB23" s="1024"/>
      <c r="SLC23" s="1024"/>
      <c r="SLD23" s="1024"/>
      <c r="SLE23" s="1024"/>
      <c r="SLF23" s="1024"/>
      <c r="SLG23" s="1024"/>
      <c r="SLH23" s="1024"/>
      <c r="SLI23" s="1024"/>
      <c r="SLJ23" s="1024"/>
      <c r="SLK23" s="1024"/>
      <c r="SLL23" s="1024"/>
      <c r="SLM23" s="1024"/>
      <c r="SLN23" s="1024"/>
      <c r="SLO23" s="1024"/>
      <c r="SLP23" s="1024"/>
      <c r="SLQ23" s="1024"/>
      <c r="SLR23" s="1024"/>
      <c r="SLS23" s="1024"/>
      <c r="SLT23" s="1024"/>
      <c r="SLU23" s="1024"/>
      <c r="SLV23" s="1024"/>
      <c r="SLW23" s="1024"/>
      <c r="SLX23" s="1024"/>
      <c r="SLY23" s="1024"/>
      <c r="SLZ23" s="1024"/>
      <c r="SMA23" s="1024"/>
      <c r="SMB23" s="1024"/>
      <c r="SMC23" s="1024"/>
      <c r="SMD23" s="1024"/>
      <c r="SME23" s="1024"/>
      <c r="SMF23" s="1024"/>
      <c r="SMG23" s="1024"/>
      <c r="SMH23" s="1024"/>
      <c r="SMI23" s="1024"/>
      <c r="SMJ23" s="1024"/>
      <c r="SMK23" s="1024"/>
      <c r="SML23" s="1024"/>
      <c r="SMM23" s="1024"/>
      <c r="SMN23" s="1024"/>
      <c r="SMO23" s="1024"/>
      <c r="SMP23" s="1024"/>
      <c r="SMQ23" s="1024"/>
      <c r="SMR23" s="1024"/>
      <c r="SMS23" s="1024"/>
      <c r="SMT23" s="1024"/>
      <c r="SMU23" s="1024"/>
      <c r="SMV23" s="1024"/>
      <c r="SMW23" s="1024"/>
      <c r="SMX23" s="1024"/>
      <c r="SMY23" s="1024"/>
      <c r="SMZ23" s="1024"/>
      <c r="SNA23" s="1024"/>
      <c r="SNB23" s="1024"/>
      <c r="SNC23" s="1024"/>
      <c r="SND23" s="1024"/>
      <c r="SNE23" s="1024"/>
      <c r="SNF23" s="1024"/>
      <c r="SNG23" s="1024"/>
      <c r="SNH23" s="1024"/>
      <c r="SNI23" s="1024"/>
      <c r="SNJ23" s="1024"/>
      <c r="SNK23" s="1024"/>
      <c r="SNL23" s="1024"/>
      <c r="SNM23" s="1024"/>
      <c r="SNN23" s="1024"/>
      <c r="SNO23" s="1024"/>
      <c r="SNP23" s="1024"/>
      <c r="SNQ23" s="1024"/>
      <c r="SNR23" s="1024"/>
      <c r="SNS23" s="1024"/>
      <c r="SNT23" s="1024"/>
      <c r="SNU23" s="1024"/>
      <c r="SNV23" s="1024"/>
      <c r="SNW23" s="1024"/>
      <c r="SNX23" s="1024"/>
      <c r="SNY23" s="1024"/>
      <c r="SNZ23" s="1024"/>
      <c r="SOA23" s="1024"/>
      <c r="SOB23" s="1024"/>
      <c r="SOC23" s="1024"/>
      <c r="SOD23" s="1024"/>
      <c r="SOE23" s="1024"/>
      <c r="SOF23" s="1024"/>
      <c r="SOG23" s="1024"/>
      <c r="SOH23" s="1024"/>
      <c r="SOI23" s="1024"/>
      <c r="SOJ23" s="1024"/>
      <c r="SOK23" s="1024"/>
      <c r="SOL23" s="1024"/>
      <c r="SOM23" s="1024"/>
      <c r="SON23" s="1024"/>
      <c r="SOO23" s="1024"/>
      <c r="SOP23" s="1024"/>
      <c r="SOQ23" s="1024"/>
      <c r="SOR23" s="1024"/>
      <c r="SOS23" s="1024"/>
      <c r="SOT23" s="1024"/>
      <c r="SOU23" s="1024"/>
      <c r="SOV23" s="1024"/>
      <c r="SOW23" s="1024"/>
      <c r="SOX23" s="1024"/>
      <c r="SOY23" s="1024"/>
      <c r="SOZ23" s="1024"/>
      <c r="SPA23" s="1024"/>
      <c r="SPB23" s="1024"/>
      <c r="SPC23" s="1024"/>
      <c r="SPD23" s="1024"/>
      <c r="SPE23" s="1024"/>
      <c r="SPF23" s="1024"/>
      <c r="SPG23" s="1024"/>
      <c r="SPH23" s="1024"/>
      <c r="SPI23" s="1024"/>
      <c r="SPJ23" s="1024"/>
      <c r="SPK23" s="1024"/>
      <c r="SPL23" s="1024"/>
      <c r="SPM23" s="1024"/>
      <c r="SPN23" s="1024"/>
      <c r="SPO23" s="1024"/>
      <c r="SPP23" s="1024"/>
      <c r="SPQ23" s="1024"/>
      <c r="SPR23" s="1024"/>
      <c r="SPS23" s="1024"/>
      <c r="SPT23" s="1024"/>
      <c r="SPU23" s="1024"/>
      <c r="SPV23" s="1024"/>
      <c r="SPW23" s="1024"/>
      <c r="SPX23" s="1024"/>
      <c r="SPY23" s="1024"/>
      <c r="SPZ23" s="1024"/>
      <c r="SQA23" s="1024"/>
      <c r="SQB23" s="1024"/>
      <c r="SQC23" s="1024"/>
      <c r="SQD23" s="1024"/>
      <c r="SQE23" s="1024"/>
      <c r="SQF23" s="1024"/>
      <c r="SQG23" s="1024"/>
      <c r="SQH23" s="1024"/>
      <c r="SQI23" s="1024"/>
      <c r="SQJ23" s="1024"/>
      <c r="SQK23" s="1024"/>
      <c r="SQL23" s="1024"/>
      <c r="SQM23" s="1024"/>
      <c r="SQN23" s="1024"/>
      <c r="SQO23" s="1024"/>
      <c r="SQP23" s="1024"/>
      <c r="SQQ23" s="1024"/>
      <c r="SQR23" s="1024"/>
      <c r="SQS23" s="1024"/>
      <c r="SQT23" s="1024"/>
      <c r="SQU23" s="1024"/>
      <c r="SQV23" s="1024"/>
      <c r="SQW23" s="1024"/>
      <c r="SQX23" s="1024"/>
      <c r="SQY23" s="1024"/>
      <c r="SQZ23" s="1024"/>
      <c r="SRA23" s="1024"/>
      <c r="SRB23" s="1024"/>
      <c r="SRC23" s="1024"/>
      <c r="SRD23" s="1024"/>
      <c r="SRE23" s="1024"/>
      <c r="SRF23" s="1024"/>
      <c r="SRG23" s="1024"/>
      <c r="SRH23" s="1024"/>
      <c r="SRI23" s="1024"/>
      <c r="SRJ23" s="1024"/>
      <c r="SRK23" s="1024"/>
      <c r="SRL23" s="1024"/>
      <c r="SRM23" s="1024"/>
      <c r="SRN23" s="1024"/>
      <c r="SRO23" s="1024"/>
      <c r="SRP23" s="1024"/>
      <c r="SRQ23" s="1024"/>
      <c r="SRR23" s="1024"/>
      <c r="SRS23" s="1024"/>
      <c r="SRT23" s="1024"/>
      <c r="SRU23" s="1024"/>
      <c r="SRV23" s="1024"/>
      <c r="SRW23" s="1024"/>
      <c r="SRX23" s="1024"/>
      <c r="SRY23" s="1024"/>
      <c r="SRZ23" s="1024"/>
      <c r="SSA23" s="1024"/>
      <c r="SSB23" s="1024"/>
      <c r="SSC23" s="1024"/>
      <c r="SSD23" s="1024"/>
      <c r="SSE23" s="1024"/>
      <c r="SSF23" s="1024"/>
      <c r="SSG23" s="1024"/>
      <c r="SSH23" s="1024"/>
      <c r="SSI23" s="1024"/>
      <c r="SSJ23" s="1024"/>
      <c r="SSK23" s="1024"/>
      <c r="SSL23" s="1024"/>
      <c r="SSM23" s="1024"/>
      <c r="SSN23" s="1024"/>
      <c r="SSO23" s="1024"/>
      <c r="SSP23" s="1024"/>
      <c r="SSQ23" s="1024"/>
      <c r="SSR23" s="1024"/>
      <c r="SSS23" s="1024"/>
      <c r="SST23" s="1024"/>
      <c r="SSU23" s="1024"/>
      <c r="SSV23" s="1024"/>
      <c r="SSW23" s="1024"/>
      <c r="SSX23" s="1024"/>
      <c r="SSY23" s="1024"/>
      <c r="SSZ23" s="1024"/>
      <c r="STA23" s="1024"/>
      <c r="STB23" s="1024"/>
      <c r="STC23" s="1024"/>
      <c r="STD23" s="1024"/>
      <c r="STE23" s="1024"/>
      <c r="STF23" s="1024"/>
      <c r="STG23" s="1024"/>
      <c r="STH23" s="1024"/>
      <c r="STI23" s="1024"/>
      <c r="STJ23" s="1024"/>
      <c r="STK23" s="1024"/>
      <c r="STL23" s="1024"/>
      <c r="STM23" s="1024"/>
      <c r="STN23" s="1024"/>
      <c r="STO23" s="1024"/>
      <c r="STP23" s="1024"/>
      <c r="STQ23" s="1024"/>
      <c r="STR23" s="1024"/>
      <c r="STS23" s="1024"/>
      <c r="STT23" s="1024"/>
      <c r="STU23" s="1024"/>
      <c r="STV23" s="1024"/>
      <c r="STW23" s="1024"/>
      <c r="STX23" s="1024"/>
      <c r="STY23" s="1024"/>
      <c r="STZ23" s="1024"/>
      <c r="SUA23" s="1024"/>
      <c r="SUB23" s="1024"/>
      <c r="SUC23" s="1024"/>
      <c r="SUD23" s="1024"/>
      <c r="SUE23" s="1024"/>
      <c r="SUF23" s="1024"/>
      <c r="SUG23" s="1024"/>
      <c r="SUH23" s="1024"/>
      <c r="SUI23" s="1024"/>
      <c r="SUJ23" s="1024"/>
      <c r="SUK23" s="1024"/>
      <c r="SUL23" s="1024"/>
      <c r="SUM23" s="1024"/>
      <c r="SUN23" s="1024"/>
      <c r="SUO23" s="1024"/>
      <c r="SUP23" s="1024"/>
      <c r="SUQ23" s="1024"/>
      <c r="SUR23" s="1024"/>
      <c r="SUS23" s="1024"/>
      <c r="SUT23" s="1024"/>
      <c r="SUU23" s="1024"/>
      <c r="SUV23" s="1024"/>
      <c r="SUW23" s="1024"/>
      <c r="SUX23" s="1024"/>
      <c r="SUY23" s="1024"/>
      <c r="SUZ23" s="1024"/>
      <c r="SVA23" s="1024"/>
      <c r="SVB23" s="1024"/>
      <c r="SVC23" s="1024"/>
      <c r="SVD23" s="1024"/>
      <c r="SVE23" s="1024"/>
      <c r="SVF23" s="1024"/>
      <c r="SVG23" s="1024"/>
      <c r="SVH23" s="1024"/>
      <c r="SVI23" s="1024"/>
      <c r="SVJ23" s="1024"/>
      <c r="SVK23" s="1024"/>
      <c r="SVL23" s="1024"/>
      <c r="SVM23" s="1024"/>
      <c r="SVN23" s="1024"/>
      <c r="SVO23" s="1024"/>
      <c r="SVP23" s="1024"/>
      <c r="SVQ23" s="1024"/>
      <c r="SVR23" s="1024"/>
      <c r="SVS23" s="1024"/>
      <c r="SVT23" s="1024"/>
      <c r="SVU23" s="1024"/>
      <c r="SVV23" s="1024"/>
      <c r="SVW23" s="1024"/>
      <c r="SVX23" s="1024"/>
      <c r="SVY23" s="1024"/>
      <c r="SVZ23" s="1024"/>
      <c r="SWA23" s="1024"/>
      <c r="SWB23" s="1024"/>
      <c r="SWC23" s="1024"/>
      <c r="SWD23" s="1024"/>
      <c r="SWE23" s="1024"/>
      <c r="SWF23" s="1024"/>
      <c r="SWG23" s="1024"/>
      <c r="SWH23" s="1024"/>
      <c r="SWI23" s="1024"/>
      <c r="SWJ23" s="1024"/>
      <c r="SWK23" s="1024"/>
      <c r="SWL23" s="1024"/>
      <c r="SWM23" s="1024"/>
      <c r="SWN23" s="1024"/>
      <c r="SWO23" s="1024"/>
      <c r="SWP23" s="1024"/>
      <c r="SWQ23" s="1024"/>
      <c r="SWR23" s="1024"/>
      <c r="SWS23" s="1024"/>
      <c r="SWT23" s="1024"/>
      <c r="SWU23" s="1024"/>
      <c r="SWV23" s="1024"/>
      <c r="SWW23" s="1024"/>
      <c r="SWX23" s="1024"/>
      <c r="SWY23" s="1024"/>
      <c r="SWZ23" s="1024"/>
      <c r="SXA23" s="1024"/>
      <c r="SXB23" s="1024"/>
      <c r="SXC23" s="1024"/>
      <c r="SXD23" s="1024"/>
      <c r="SXE23" s="1024"/>
      <c r="SXF23" s="1024"/>
      <c r="SXG23" s="1024"/>
      <c r="SXH23" s="1024"/>
      <c r="SXI23" s="1024"/>
      <c r="SXJ23" s="1024"/>
      <c r="SXK23" s="1024"/>
      <c r="SXL23" s="1024"/>
      <c r="SXM23" s="1024"/>
      <c r="SXN23" s="1024"/>
      <c r="SXO23" s="1024"/>
      <c r="SXP23" s="1024"/>
      <c r="SXQ23" s="1024"/>
      <c r="SXR23" s="1024"/>
      <c r="SXS23" s="1024"/>
      <c r="SXT23" s="1024"/>
      <c r="SXU23" s="1024"/>
      <c r="SXV23" s="1024"/>
      <c r="SXW23" s="1024"/>
      <c r="SXX23" s="1024"/>
      <c r="SXY23" s="1024"/>
      <c r="SXZ23" s="1024"/>
      <c r="SYA23" s="1024"/>
      <c r="SYB23" s="1024"/>
      <c r="SYC23" s="1024"/>
      <c r="SYD23" s="1024"/>
      <c r="SYE23" s="1024"/>
      <c r="SYF23" s="1024"/>
      <c r="SYG23" s="1024"/>
      <c r="SYH23" s="1024"/>
      <c r="SYI23" s="1024"/>
      <c r="SYJ23" s="1024"/>
      <c r="SYK23" s="1024"/>
      <c r="SYL23" s="1024"/>
      <c r="SYM23" s="1024"/>
      <c r="SYN23" s="1024"/>
      <c r="SYO23" s="1024"/>
      <c r="SYP23" s="1024"/>
      <c r="SYQ23" s="1024"/>
      <c r="SYR23" s="1024"/>
      <c r="SYS23" s="1024"/>
      <c r="SYT23" s="1024"/>
      <c r="SYU23" s="1024"/>
      <c r="SYV23" s="1024"/>
      <c r="SYW23" s="1024"/>
      <c r="SYX23" s="1024"/>
      <c r="SYY23" s="1024"/>
      <c r="SYZ23" s="1024"/>
      <c r="SZA23" s="1024"/>
      <c r="SZB23" s="1024"/>
      <c r="SZC23" s="1024"/>
      <c r="SZD23" s="1024"/>
      <c r="SZE23" s="1024"/>
      <c r="SZF23" s="1024"/>
      <c r="SZG23" s="1024"/>
      <c r="SZH23" s="1024"/>
      <c r="SZI23" s="1024"/>
      <c r="SZJ23" s="1024"/>
      <c r="SZK23" s="1024"/>
      <c r="SZL23" s="1024"/>
      <c r="SZM23" s="1024"/>
      <c r="SZN23" s="1024"/>
      <c r="SZO23" s="1024"/>
      <c r="SZP23" s="1024"/>
      <c r="SZQ23" s="1024"/>
      <c r="SZR23" s="1024"/>
      <c r="SZS23" s="1024"/>
      <c r="SZT23" s="1024"/>
      <c r="SZU23" s="1024"/>
      <c r="SZV23" s="1024"/>
      <c r="SZW23" s="1024"/>
      <c r="SZX23" s="1024"/>
      <c r="SZY23" s="1024"/>
      <c r="SZZ23" s="1024"/>
      <c r="TAA23" s="1024"/>
      <c r="TAB23" s="1024"/>
      <c r="TAC23" s="1024"/>
      <c r="TAD23" s="1024"/>
      <c r="TAE23" s="1024"/>
      <c r="TAF23" s="1024"/>
      <c r="TAG23" s="1024"/>
      <c r="TAH23" s="1024"/>
      <c r="TAI23" s="1024"/>
      <c r="TAJ23" s="1024"/>
      <c r="TAK23" s="1024"/>
      <c r="TAL23" s="1024"/>
      <c r="TAM23" s="1024"/>
      <c r="TAN23" s="1024"/>
      <c r="TAO23" s="1024"/>
      <c r="TAP23" s="1024"/>
      <c r="TAQ23" s="1024"/>
      <c r="TAR23" s="1024"/>
      <c r="TAS23" s="1024"/>
      <c r="TAT23" s="1024"/>
      <c r="TAU23" s="1024"/>
      <c r="TAV23" s="1024"/>
      <c r="TAW23" s="1024"/>
      <c r="TAX23" s="1024"/>
      <c r="TAY23" s="1024"/>
      <c r="TAZ23" s="1024"/>
      <c r="TBA23" s="1024"/>
      <c r="TBB23" s="1024"/>
      <c r="TBC23" s="1024"/>
      <c r="TBD23" s="1024"/>
      <c r="TBE23" s="1024"/>
      <c r="TBF23" s="1024"/>
      <c r="TBG23" s="1024"/>
      <c r="TBH23" s="1024"/>
      <c r="TBI23" s="1024"/>
      <c r="TBJ23" s="1024"/>
      <c r="TBK23" s="1024"/>
      <c r="TBL23" s="1024"/>
      <c r="TBM23" s="1024"/>
      <c r="TBN23" s="1024"/>
      <c r="TBO23" s="1024"/>
      <c r="TBP23" s="1024"/>
      <c r="TBQ23" s="1024"/>
      <c r="TBR23" s="1024"/>
      <c r="TBS23" s="1024"/>
      <c r="TBT23" s="1024"/>
      <c r="TBU23" s="1024"/>
      <c r="TBV23" s="1024"/>
      <c r="TBW23" s="1024"/>
      <c r="TBX23" s="1024"/>
      <c r="TBY23" s="1024"/>
      <c r="TBZ23" s="1024"/>
      <c r="TCA23" s="1024"/>
      <c r="TCB23" s="1024"/>
      <c r="TCC23" s="1024"/>
      <c r="TCD23" s="1024"/>
      <c r="TCE23" s="1024"/>
      <c r="TCF23" s="1024"/>
      <c r="TCG23" s="1024"/>
      <c r="TCH23" s="1024"/>
      <c r="TCI23" s="1024"/>
      <c r="TCJ23" s="1024"/>
      <c r="TCK23" s="1024"/>
      <c r="TCL23" s="1024"/>
      <c r="TCM23" s="1024"/>
      <c r="TCN23" s="1024"/>
      <c r="TCO23" s="1024"/>
      <c r="TCP23" s="1024"/>
      <c r="TCQ23" s="1024"/>
      <c r="TCR23" s="1024"/>
      <c r="TCS23" s="1024"/>
      <c r="TCT23" s="1024"/>
      <c r="TCU23" s="1024"/>
      <c r="TCV23" s="1024"/>
      <c r="TCW23" s="1024"/>
      <c r="TCX23" s="1024"/>
      <c r="TCY23" s="1024"/>
      <c r="TCZ23" s="1024"/>
      <c r="TDA23" s="1024"/>
      <c r="TDB23" s="1024"/>
      <c r="TDC23" s="1024"/>
      <c r="TDD23" s="1024"/>
      <c r="TDE23" s="1024"/>
      <c r="TDF23" s="1024"/>
      <c r="TDG23" s="1024"/>
      <c r="TDH23" s="1024"/>
      <c r="TDI23" s="1024"/>
      <c r="TDJ23" s="1024"/>
      <c r="TDK23" s="1024"/>
      <c r="TDL23" s="1024"/>
      <c r="TDM23" s="1024"/>
      <c r="TDN23" s="1024"/>
      <c r="TDO23" s="1024"/>
      <c r="TDP23" s="1024"/>
      <c r="TDQ23" s="1024"/>
      <c r="TDR23" s="1024"/>
      <c r="TDS23" s="1024"/>
      <c r="TDT23" s="1024"/>
      <c r="TDU23" s="1024"/>
      <c r="TDV23" s="1024"/>
      <c r="TDW23" s="1024"/>
      <c r="TDX23" s="1024"/>
      <c r="TDY23" s="1024"/>
      <c r="TDZ23" s="1024"/>
      <c r="TEA23" s="1024"/>
      <c r="TEB23" s="1024"/>
      <c r="TEC23" s="1024"/>
      <c r="TED23" s="1024"/>
      <c r="TEE23" s="1024"/>
      <c r="TEF23" s="1024"/>
      <c r="TEG23" s="1024"/>
      <c r="TEH23" s="1024"/>
      <c r="TEI23" s="1024"/>
      <c r="TEJ23" s="1024"/>
      <c r="TEK23" s="1024"/>
      <c r="TEL23" s="1024"/>
      <c r="TEM23" s="1024"/>
      <c r="TEN23" s="1024"/>
      <c r="TEO23" s="1024"/>
      <c r="TEP23" s="1024"/>
      <c r="TEQ23" s="1024"/>
      <c r="TER23" s="1024"/>
      <c r="TES23" s="1024"/>
      <c r="TET23" s="1024"/>
      <c r="TEU23" s="1024"/>
      <c r="TEV23" s="1024"/>
      <c r="TEW23" s="1024"/>
      <c r="TEX23" s="1024"/>
      <c r="TEY23" s="1024"/>
      <c r="TEZ23" s="1024"/>
      <c r="TFA23" s="1024"/>
      <c r="TFB23" s="1024"/>
      <c r="TFC23" s="1024"/>
      <c r="TFD23" s="1024"/>
      <c r="TFE23" s="1024"/>
      <c r="TFF23" s="1024"/>
      <c r="TFG23" s="1024"/>
      <c r="TFH23" s="1024"/>
      <c r="TFI23" s="1024"/>
      <c r="TFJ23" s="1024"/>
      <c r="TFK23" s="1024"/>
      <c r="TFL23" s="1024"/>
      <c r="TFM23" s="1024"/>
      <c r="TFN23" s="1024"/>
      <c r="TFO23" s="1024"/>
      <c r="TFP23" s="1024"/>
      <c r="TFQ23" s="1024"/>
      <c r="TFR23" s="1024"/>
      <c r="TFS23" s="1024"/>
      <c r="TFT23" s="1024"/>
      <c r="TFU23" s="1024"/>
      <c r="TFV23" s="1024"/>
      <c r="TFW23" s="1024"/>
      <c r="TFX23" s="1024"/>
      <c r="TFY23" s="1024"/>
      <c r="TFZ23" s="1024"/>
      <c r="TGA23" s="1024"/>
      <c r="TGB23" s="1024"/>
      <c r="TGC23" s="1024"/>
      <c r="TGD23" s="1024"/>
      <c r="TGE23" s="1024"/>
      <c r="TGF23" s="1024"/>
      <c r="TGG23" s="1024"/>
      <c r="TGH23" s="1024"/>
      <c r="TGI23" s="1024"/>
      <c r="TGJ23" s="1024"/>
      <c r="TGK23" s="1024"/>
      <c r="TGL23" s="1024"/>
      <c r="TGM23" s="1024"/>
      <c r="TGN23" s="1024"/>
      <c r="TGO23" s="1024"/>
      <c r="TGP23" s="1024"/>
      <c r="TGQ23" s="1024"/>
      <c r="TGR23" s="1024"/>
      <c r="TGS23" s="1024"/>
      <c r="TGT23" s="1024"/>
      <c r="TGU23" s="1024"/>
      <c r="TGV23" s="1024"/>
      <c r="TGW23" s="1024"/>
      <c r="TGX23" s="1024"/>
      <c r="TGY23" s="1024"/>
      <c r="TGZ23" s="1024"/>
      <c r="THA23" s="1024"/>
      <c r="THB23" s="1024"/>
      <c r="THC23" s="1024"/>
      <c r="THD23" s="1024"/>
      <c r="THE23" s="1024"/>
      <c r="THF23" s="1024"/>
      <c r="THG23" s="1024"/>
      <c r="THH23" s="1024"/>
      <c r="THI23" s="1024"/>
      <c r="THJ23" s="1024"/>
      <c r="THK23" s="1024"/>
      <c r="THL23" s="1024"/>
      <c r="THM23" s="1024"/>
      <c r="THN23" s="1024"/>
      <c r="THO23" s="1024"/>
      <c r="THP23" s="1024"/>
      <c r="THQ23" s="1024"/>
      <c r="THR23" s="1024"/>
      <c r="THS23" s="1024"/>
      <c r="THT23" s="1024"/>
      <c r="THU23" s="1024"/>
      <c r="THV23" s="1024"/>
      <c r="THW23" s="1024"/>
      <c r="THX23" s="1024"/>
      <c r="THY23" s="1024"/>
      <c r="THZ23" s="1024"/>
      <c r="TIA23" s="1024"/>
      <c r="TIB23" s="1024"/>
      <c r="TIC23" s="1024"/>
      <c r="TID23" s="1024"/>
      <c r="TIE23" s="1024"/>
      <c r="TIF23" s="1024"/>
      <c r="TIG23" s="1024"/>
      <c r="TIH23" s="1024"/>
      <c r="TII23" s="1024"/>
      <c r="TIJ23" s="1024"/>
      <c r="TIK23" s="1024"/>
      <c r="TIL23" s="1024"/>
      <c r="TIM23" s="1024"/>
      <c r="TIN23" s="1024"/>
      <c r="TIO23" s="1024"/>
      <c r="TIP23" s="1024"/>
      <c r="TIQ23" s="1024"/>
      <c r="TIR23" s="1024"/>
      <c r="TIS23" s="1024"/>
      <c r="TIT23" s="1024"/>
      <c r="TIU23" s="1024"/>
      <c r="TIV23" s="1024"/>
      <c r="TIW23" s="1024"/>
      <c r="TIX23" s="1024"/>
      <c r="TIY23" s="1024"/>
      <c r="TIZ23" s="1024"/>
      <c r="TJA23" s="1024"/>
      <c r="TJB23" s="1024"/>
      <c r="TJC23" s="1024"/>
      <c r="TJD23" s="1024"/>
      <c r="TJE23" s="1024"/>
      <c r="TJF23" s="1024"/>
      <c r="TJG23" s="1024"/>
      <c r="TJH23" s="1024"/>
      <c r="TJI23" s="1024"/>
      <c r="TJJ23" s="1024"/>
      <c r="TJK23" s="1024"/>
      <c r="TJL23" s="1024"/>
      <c r="TJM23" s="1024"/>
      <c r="TJN23" s="1024"/>
      <c r="TJO23" s="1024"/>
      <c r="TJP23" s="1024"/>
      <c r="TJQ23" s="1024"/>
      <c r="TJR23" s="1024"/>
      <c r="TJS23" s="1024"/>
      <c r="TJT23" s="1024"/>
      <c r="TJU23" s="1024"/>
      <c r="TJV23" s="1024"/>
      <c r="TJW23" s="1024"/>
      <c r="TJX23" s="1024"/>
      <c r="TJY23" s="1024"/>
      <c r="TJZ23" s="1024"/>
      <c r="TKA23" s="1024"/>
      <c r="TKB23" s="1024"/>
      <c r="TKC23" s="1024"/>
      <c r="TKD23" s="1024"/>
      <c r="TKE23" s="1024"/>
      <c r="TKF23" s="1024"/>
      <c r="TKG23" s="1024"/>
      <c r="TKH23" s="1024"/>
      <c r="TKI23" s="1024"/>
      <c r="TKJ23" s="1024"/>
      <c r="TKK23" s="1024"/>
      <c r="TKL23" s="1024"/>
      <c r="TKM23" s="1024"/>
      <c r="TKN23" s="1024"/>
      <c r="TKO23" s="1024"/>
      <c r="TKP23" s="1024"/>
      <c r="TKQ23" s="1024"/>
      <c r="TKR23" s="1024"/>
      <c r="TKS23" s="1024"/>
      <c r="TKT23" s="1024"/>
      <c r="TKU23" s="1024"/>
      <c r="TKV23" s="1024"/>
      <c r="TKW23" s="1024"/>
      <c r="TKX23" s="1024"/>
      <c r="TKY23" s="1024"/>
      <c r="TKZ23" s="1024"/>
      <c r="TLA23" s="1024"/>
      <c r="TLB23" s="1024"/>
      <c r="TLC23" s="1024"/>
      <c r="TLD23" s="1024"/>
      <c r="TLE23" s="1024"/>
      <c r="TLF23" s="1024"/>
      <c r="TLG23" s="1024"/>
      <c r="TLH23" s="1024"/>
      <c r="TLI23" s="1024"/>
      <c r="TLJ23" s="1024"/>
      <c r="TLK23" s="1024"/>
      <c r="TLL23" s="1024"/>
      <c r="TLM23" s="1024"/>
      <c r="TLN23" s="1024"/>
      <c r="TLO23" s="1024"/>
      <c r="TLP23" s="1024"/>
      <c r="TLQ23" s="1024"/>
      <c r="TLR23" s="1024"/>
      <c r="TLS23" s="1024"/>
      <c r="TLT23" s="1024"/>
      <c r="TLU23" s="1024"/>
      <c r="TLV23" s="1024"/>
      <c r="TLW23" s="1024"/>
      <c r="TLX23" s="1024"/>
      <c r="TLY23" s="1024"/>
      <c r="TLZ23" s="1024"/>
      <c r="TMA23" s="1024"/>
      <c r="TMB23" s="1024"/>
      <c r="TMC23" s="1024"/>
      <c r="TMD23" s="1024"/>
      <c r="TME23" s="1024"/>
      <c r="TMF23" s="1024"/>
      <c r="TMG23" s="1024"/>
      <c r="TMH23" s="1024"/>
      <c r="TMI23" s="1024"/>
      <c r="TMJ23" s="1024"/>
      <c r="TMK23" s="1024"/>
      <c r="TML23" s="1024"/>
      <c r="TMM23" s="1024"/>
      <c r="TMN23" s="1024"/>
      <c r="TMO23" s="1024"/>
      <c r="TMP23" s="1024"/>
      <c r="TMQ23" s="1024"/>
      <c r="TMR23" s="1024"/>
      <c r="TMS23" s="1024"/>
      <c r="TMT23" s="1024"/>
      <c r="TMU23" s="1024"/>
      <c r="TMV23" s="1024"/>
      <c r="TMW23" s="1024"/>
      <c r="TMX23" s="1024"/>
      <c r="TMY23" s="1024"/>
      <c r="TMZ23" s="1024"/>
      <c r="TNA23" s="1024"/>
      <c r="TNB23" s="1024"/>
      <c r="TNC23" s="1024"/>
      <c r="TND23" s="1024"/>
      <c r="TNE23" s="1024"/>
      <c r="TNF23" s="1024"/>
      <c r="TNG23" s="1024"/>
      <c r="TNH23" s="1024"/>
      <c r="TNI23" s="1024"/>
      <c r="TNJ23" s="1024"/>
      <c r="TNK23" s="1024"/>
      <c r="TNL23" s="1024"/>
      <c r="TNM23" s="1024"/>
      <c r="TNN23" s="1024"/>
      <c r="TNO23" s="1024"/>
      <c r="TNP23" s="1024"/>
      <c r="TNQ23" s="1024"/>
      <c r="TNR23" s="1024"/>
      <c r="TNS23" s="1024"/>
      <c r="TNT23" s="1024"/>
      <c r="TNU23" s="1024"/>
      <c r="TNV23" s="1024"/>
      <c r="TNW23" s="1024"/>
      <c r="TNX23" s="1024"/>
      <c r="TNY23" s="1024"/>
      <c r="TNZ23" s="1024"/>
      <c r="TOA23" s="1024"/>
      <c r="TOB23" s="1024"/>
      <c r="TOC23" s="1024"/>
      <c r="TOD23" s="1024"/>
      <c r="TOE23" s="1024"/>
      <c r="TOF23" s="1024"/>
      <c r="TOG23" s="1024"/>
      <c r="TOH23" s="1024"/>
      <c r="TOI23" s="1024"/>
      <c r="TOJ23" s="1024"/>
      <c r="TOK23" s="1024"/>
      <c r="TOL23" s="1024"/>
      <c r="TOM23" s="1024"/>
      <c r="TON23" s="1024"/>
      <c r="TOO23" s="1024"/>
      <c r="TOP23" s="1024"/>
      <c r="TOQ23" s="1024"/>
      <c r="TOR23" s="1024"/>
      <c r="TOS23" s="1024"/>
      <c r="TOT23" s="1024"/>
      <c r="TOU23" s="1024"/>
      <c r="TOV23" s="1024"/>
      <c r="TOW23" s="1024"/>
      <c r="TOX23" s="1024"/>
      <c r="TOY23" s="1024"/>
      <c r="TOZ23" s="1024"/>
      <c r="TPA23" s="1024"/>
      <c r="TPB23" s="1024"/>
      <c r="TPC23" s="1024"/>
      <c r="TPD23" s="1024"/>
      <c r="TPE23" s="1024"/>
      <c r="TPF23" s="1024"/>
      <c r="TPG23" s="1024"/>
      <c r="TPH23" s="1024"/>
      <c r="TPI23" s="1024"/>
      <c r="TPJ23" s="1024"/>
      <c r="TPK23" s="1024"/>
      <c r="TPL23" s="1024"/>
      <c r="TPM23" s="1024"/>
      <c r="TPN23" s="1024"/>
      <c r="TPO23" s="1024"/>
      <c r="TPP23" s="1024"/>
      <c r="TPQ23" s="1024"/>
      <c r="TPR23" s="1024"/>
      <c r="TPS23" s="1024"/>
      <c r="TPT23" s="1024"/>
      <c r="TPU23" s="1024"/>
      <c r="TPV23" s="1024"/>
      <c r="TPW23" s="1024"/>
      <c r="TPX23" s="1024"/>
      <c r="TPY23" s="1024"/>
      <c r="TPZ23" s="1024"/>
      <c r="TQA23" s="1024"/>
      <c r="TQB23" s="1024"/>
      <c r="TQC23" s="1024"/>
      <c r="TQD23" s="1024"/>
      <c r="TQE23" s="1024"/>
      <c r="TQF23" s="1024"/>
      <c r="TQG23" s="1024"/>
      <c r="TQH23" s="1024"/>
      <c r="TQI23" s="1024"/>
      <c r="TQJ23" s="1024"/>
      <c r="TQK23" s="1024"/>
      <c r="TQL23" s="1024"/>
      <c r="TQM23" s="1024"/>
      <c r="TQN23" s="1024"/>
      <c r="TQO23" s="1024"/>
      <c r="TQP23" s="1024"/>
      <c r="TQQ23" s="1024"/>
      <c r="TQR23" s="1024"/>
      <c r="TQS23" s="1024"/>
      <c r="TQT23" s="1024"/>
      <c r="TQU23" s="1024"/>
      <c r="TQV23" s="1024"/>
      <c r="TQW23" s="1024"/>
      <c r="TQX23" s="1024"/>
      <c r="TQY23" s="1024"/>
      <c r="TQZ23" s="1024"/>
      <c r="TRA23" s="1024"/>
      <c r="TRB23" s="1024"/>
      <c r="TRC23" s="1024"/>
      <c r="TRD23" s="1024"/>
      <c r="TRE23" s="1024"/>
      <c r="TRF23" s="1024"/>
      <c r="TRG23" s="1024"/>
      <c r="TRH23" s="1024"/>
      <c r="TRI23" s="1024"/>
      <c r="TRJ23" s="1024"/>
      <c r="TRK23" s="1024"/>
      <c r="TRL23" s="1024"/>
      <c r="TRM23" s="1024"/>
      <c r="TRN23" s="1024"/>
      <c r="TRO23" s="1024"/>
      <c r="TRP23" s="1024"/>
      <c r="TRQ23" s="1024"/>
      <c r="TRR23" s="1024"/>
      <c r="TRS23" s="1024"/>
      <c r="TRT23" s="1024"/>
      <c r="TRU23" s="1024"/>
      <c r="TRV23" s="1024"/>
      <c r="TRW23" s="1024"/>
      <c r="TRX23" s="1024"/>
      <c r="TRY23" s="1024"/>
      <c r="TRZ23" s="1024"/>
      <c r="TSA23" s="1024"/>
      <c r="TSB23" s="1024"/>
      <c r="TSC23" s="1024"/>
      <c r="TSD23" s="1024"/>
      <c r="TSE23" s="1024"/>
      <c r="TSF23" s="1024"/>
      <c r="TSG23" s="1024"/>
      <c r="TSH23" s="1024"/>
      <c r="TSI23" s="1024"/>
      <c r="TSJ23" s="1024"/>
      <c r="TSK23" s="1024"/>
      <c r="TSL23" s="1024"/>
      <c r="TSM23" s="1024"/>
      <c r="TSN23" s="1024"/>
      <c r="TSO23" s="1024"/>
      <c r="TSP23" s="1024"/>
      <c r="TSQ23" s="1024"/>
      <c r="TSR23" s="1024"/>
      <c r="TSS23" s="1024"/>
      <c r="TST23" s="1024"/>
      <c r="TSU23" s="1024"/>
      <c r="TSV23" s="1024"/>
      <c r="TSW23" s="1024"/>
      <c r="TSX23" s="1024"/>
      <c r="TSY23" s="1024"/>
      <c r="TSZ23" s="1024"/>
      <c r="TTA23" s="1024"/>
      <c r="TTB23" s="1024"/>
      <c r="TTC23" s="1024"/>
      <c r="TTD23" s="1024"/>
      <c r="TTE23" s="1024"/>
      <c r="TTF23" s="1024"/>
      <c r="TTG23" s="1024"/>
      <c r="TTH23" s="1024"/>
      <c r="TTI23" s="1024"/>
      <c r="TTJ23" s="1024"/>
      <c r="TTK23" s="1024"/>
      <c r="TTL23" s="1024"/>
      <c r="TTM23" s="1024"/>
      <c r="TTN23" s="1024"/>
      <c r="TTO23" s="1024"/>
      <c r="TTP23" s="1024"/>
      <c r="TTQ23" s="1024"/>
      <c r="TTR23" s="1024"/>
      <c r="TTS23" s="1024"/>
      <c r="TTT23" s="1024"/>
      <c r="TTU23" s="1024"/>
      <c r="TTV23" s="1024"/>
      <c r="TTW23" s="1024"/>
      <c r="TTX23" s="1024"/>
      <c r="TTY23" s="1024"/>
      <c r="TTZ23" s="1024"/>
      <c r="TUA23" s="1024"/>
      <c r="TUB23" s="1024"/>
      <c r="TUC23" s="1024"/>
      <c r="TUD23" s="1024"/>
      <c r="TUE23" s="1024"/>
      <c r="TUF23" s="1024"/>
      <c r="TUG23" s="1024"/>
      <c r="TUH23" s="1024"/>
      <c r="TUI23" s="1024"/>
      <c r="TUJ23" s="1024"/>
      <c r="TUK23" s="1024"/>
      <c r="TUL23" s="1024"/>
      <c r="TUM23" s="1024"/>
      <c r="TUN23" s="1024"/>
      <c r="TUO23" s="1024"/>
      <c r="TUP23" s="1024"/>
      <c r="TUQ23" s="1024"/>
      <c r="TUR23" s="1024"/>
      <c r="TUS23" s="1024"/>
      <c r="TUT23" s="1024"/>
      <c r="TUU23" s="1024"/>
      <c r="TUV23" s="1024"/>
      <c r="TUW23" s="1024"/>
      <c r="TUX23" s="1024"/>
      <c r="TUY23" s="1024"/>
      <c r="TUZ23" s="1024"/>
      <c r="TVA23" s="1024"/>
      <c r="TVB23" s="1024"/>
      <c r="TVC23" s="1024"/>
      <c r="TVD23" s="1024"/>
      <c r="TVE23" s="1024"/>
      <c r="TVF23" s="1024"/>
      <c r="TVG23" s="1024"/>
      <c r="TVH23" s="1024"/>
      <c r="TVI23" s="1024"/>
      <c r="TVJ23" s="1024"/>
      <c r="TVK23" s="1024"/>
      <c r="TVL23" s="1024"/>
      <c r="TVM23" s="1024"/>
      <c r="TVN23" s="1024"/>
      <c r="TVO23" s="1024"/>
      <c r="TVP23" s="1024"/>
      <c r="TVQ23" s="1024"/>
      <c r="TVR23" s="1024"/>
      <c r="TVS23" s="1024"/>
      <c r="TVT23" s="1024"/>
      <c r="TVU23" s="1024"/>
      <c r="TVV23" s="1024"/>
      <c r="TVW23" s="1024"/>
      <c r="TVX23" s="1024"/>
      <c r="TVY23" s="1024"/>
      <c r="TVZ23" s="1024"/>
      <c r="TWA23" s="1024"/>
      <c r="TWB23" s="1024"/>
      <c r="TWC23" s="1024"/>
      <c r="TWD23" s="1024"/>
      <c r="TWE23" s="1024"/>
      <c r="TWF23" s="1024"/>
      <c r="TWG23" s="1024"/>
      <c r="TWH23" s="1024"/>
      <c r="TWI23" s="1024"/>
      <c r="TWJ23" s="1024"/>
      <c r="TWK23" s="1024"/>
      <c r="TWL23" s="1024"/>
      <c r="TWM23" s="1024"/>
      <c r="TWN23" s="1024"/>
      <c r="TWO23" s="1024"/>
      <c r="TWP23" s="1024"/>
      <c r="TWQ23" s="1024"/>
      <c r="TWR23" s="1024"/>
      <c r="TWS23" s="1024"/>
      <c r="TWT23" s="1024"/>
      <c r="TWU23" s="1024"/>
      <c r="TWV23" s="1024"/>
      <c r="TWW23" s="1024"/>
      <c r="TWX23" s="1024"/>
      <c r="TWY23" s="1024"/>
      <c r="TWZ23" s="1024"/>
      <c r="TXA23" s="1024"/>
      <c r="TXB23" s="1024"/>
      <c r="TXC23" s="1024"/>
      <c r="TXD23" s="1024"/>
      <c r="TXE23" s="1024"/>
      <c r="TXF23" s="1024"/>
      <c r="TXG23" s="1024"/>
      <c r="TXH23" s="1024"/>
      <c r="TXI23" s="1024"/>
      <c r="TXJ23" s="1024"/>
      <c r="TXK23" s="1024"/>
      <c r="TXL23" s="1024"/>
      <c r="TXM23" s="1024"/>
      <c r="TXN23" s="1024"/>
      <c r="TXO23" s="1024"/>
      <c r="TXP23" s="1024"/>
      <c r="TXQ23" s="1024"/>
      <c r="TXR23" s="1024"/>
      <c r="TXS23" s="1024"/>
      <c r="TXT23" s="1024"/>
      <c r="TXU23" s="1024"/>
      <c r="TXV23" s="1024"/>
      <c r="TXW23" s="1024"/>
      <c r="TXX23" s="1024"/>
      <c r="TXY23" s="1024"/>
      <c r="TXZ23" s="1024"/>
      <c r="TYA23" s="1024"/>
      <c r="TYB23" s="1024"/>
      <c r="TYC23" s="1024"/>
      <c r="TYD23" s="1024"/>
      <c r="TYE23" s="1024"/>
      <c r="TYF23" s="1024"/>
      <c r="TYG23" s="1024"/>
      <c r="TYH23" s="1024"/>
      <c r="TYI23" s="1024"/>
      <c r="TYJ23" s="1024"/>
      <c r="TYK23" s="1024"/>
      <c r="TYL23" s="1024"/>
      <c r="TYM23" s="1024"/>
      <c r="TYN23" s="1024"/>
      <c r="TYO23" s="1024"/>
      <c r="TYP23" s="1024"/>
      <c r="TYQ23" s="1024"/>
      <c r="TYR23" s="1024"/>
      <c r="TYS23" s="1024"/>
      <c r="TYT23" s="1024"/>
      <c r="TYU23" s="1024"/>
      <c r="TYV23" s="1024"/>
      <c r="TYW23" s="1024"/>
      <c r="TYX23" s="1024"/>
      <c r="TYY23" s="1024"/>
      <c r="TYZ23" s="1024"/>
      <c r="TZA23" s="1024"/>
      <c r="TZB23" s="1024"/>
      <c r="TZC23" s="1024"/>
      <c r="TZD23" s="1024"/>
      <c r="TZE23" s="1024"/>
      <c r="TZF23" s="1024"/>
      <c r="TZG23" s="1024"/>
      <c r="TZH23" s="1024"/>
      <c r="TZI23" s="1024"/>
      <c r="TZJ23" s="1024"/>
      <c r="TZK23" s="1024"/>
      <c r="TZL23" s="1024"/>
      <c r="TZM23" s="1024"/>
      <c r="TZN23" s="1024"/>
      <c r="TZO23" s="1024"/>
      <c r="TZP23" s="1024"/>
      <c r="TZQ23" s="1024"/>
      <c r="TZR23" s="1024"/>
      <c r="TZS23" s="1024"/>
      <c r="TZT23" s="1024"/>
      <c r="TZU23" s="1024"/>
      <c r="TZV23" s="1024"/>
      <c r="TZW23" s="1024"/>
      <c r="TZX23" s="1024"/>
      <c r="TZY23" s="1024"/>
      <c r="TZZ23" s="1024"/>
      <c r="UAA23" s="1024"/>
      <c r="UAB23" s="1024"/>
      <c r="UAC23" s="1024"/>
      <c r="UAD23" s="1024"/>
      <c r="UAE23" s="1024"/>
      <c r="UAF23" s="1024"/>
      <c r="UAG23" s="1024"/>
      <c r="UAH23" s="1024"/>
      <c r="UAI23" s="1024"/>
      <c r="UAJ23" s="1024"/>
      <c r="UAK23" s="1024"/>
      <c r="UAL23" s="1024"/>
      <c r="UAM23" s="1024"/>
      <c r="UAN23" s="1024"/>
      <c r="UAO23" s="1024"/>
      <c r="UAP23" s="1024"/>
      <c r="UAQ23" s="1024"/>
      <c r="UAR23" s="1024"/>
      <c r="UAS23" s="1024"/>
      <c r="UAT23" s="1024"/>
      <c r="UAU23" s="1024"/>
      <c r="UAV23" s="1024"/>
      <c r="UAW23" s="1024"/>
      <c r="UAX23" s="1024"/>
      <c r="UAY23" s="1024"/>
      <c r="UAZ23" s="1024"/>
      <c r="UBA23" s="1024"/>
      <c r="UBB23" s="1024"/>
      <c r="UBC23" s="1024"/>
      <c r="UBD23" s="1024"/>
      <c r="UBE23" s="1024"/>
      <c r="UBF23" s="1024"/>
      <c r="UBG23" s="1024"/>
      <c r="UBH23" s="1024"/>
      <c r="UBI23" s="1024"/>
      <c r="UBJ23" s="1024"/>
      <c r="UBK23" s="1024"/>
      <c r="UBL23" s="1024"/>
      <c r="UBM23" s="1024"/>
      <c r="UBN23" s="1024"/>
      <c r="UBO23" s="1024"/>
      <c r="UBP23" s="1024"/>
      <c r="UBQ23" s="1024"/>
      <c r="UBR23" s="1024"/>
      <c r="UBS23" s="1024"/>
      <c r="UBT23" s="1024"/>
      <c r="UBU23" s="1024"/>
      <c r="UBV23" s="1024"/>
      <c r="UBW23" s="1024"/>
      <c r="UBX23" s="1024"/>
      <c r="UBY23" s="1024"/>
      <c r="UBZ23" s="1024"/>
      <c r="UCA23" s="1024"/>
      <c r="UCB23" s="1024"/>
      <c r="UCC23" s="1024"/>
      <c r="UCD23" s="1024"/>
      <c r="UCE23" s="1024"/>
      <c r="UCF23" s="1024"/>
      <c r="UCG23" s="1024"/>
      <c r="UCH23" s="1024"/>
      <c r="UCI23" s="1024"/>
      <c r="UCJ23" s="1024"/>
      <c r="UCK23" s="1024"/>
      <c r="UCL23" s="1024"/>
      <c r="UCM23" s="1024"/>
      <c r="UCN23" s="1024"/>
      <c r="UCO23" s="1024"/>
      <c r="UCP23" s="1024"/>
      <c r="UCQ23" s="1024"/>
      <c r="UCR23" s="1024"/>
      <c r="UCS23" s="1024"/>
      <c r="UCT23" s="1024"/>
      <c r="UCU23" s="1024"/>
      <c r="UCV23" s="1024"/>
      <c r="UCW23" s="1024"/>
      <c r="UCX23" s="1024"/>
      <c r="UCY23" s="1024"/>
      <c r="UCZ23" s="1024"/>
      <c r="UDA23" s="1024"/>
      <c r="UDB23" s="1024"/>
      <c r="UDC23" s="1024"/>
      <c r="UDD23" s="1024"/>
      <c r="UDE23" s="1024"/>
      <c r="UDF23" s="1024"/>
      <c r="UDG23" s="1024"/>
      <c r="UDH23" s="1024"/>
      <c r="UDI23" s="1024"/>
      <c r="UDJ23" s="1024"/>
      <c r="UDK23" s="1024"/>
      <c r="UDL23" s="1024"/>
      <c r="UDM23" s="1024"/>
      <c r="UDN23" s="1024"/>
      <c r="UDO23" s="1024"/>
      <c r="UDP23" s="1024"/>
      <c r="UDQ23" s="1024"/>
      <c r="UDR23" s="1024"/>
      <c r="UDS23" s="1024"/>
      <c r="UDT23" s="1024"/>
      <c r="UDU23" s="1024"/>
      <c r="UDV23" s="1024"/>
      <c r="UDW23" s="1024"/>
      <c r="UDX23" s="1024"/>
      <c r="UDY23" s="1024"/>
      <c r="UDZ23" s="1024"/>
      <c r="UEA23" s="1024"/>
      <c r="UEB23" s="1024"/>
      <c r="UEC23" s="1024"/>
      <c r="UED23" s="1024"/>
      <c r="UEE23" s="1024"/>
      <c r="UEF23" s="1024"/>
      <c r="UEG23" s="1024"/>
      <c r="UEH23" s="1024"/>
      <c r="UEI23" s="1024"/>
      <c r="UEJ23" s="1024"/>
      <c r="UEK23" s="1024"/>
      <c r="UEL23" s="1024"/>
      <c r="UEM23" s="1024"/>
      <c r="UEN23" s="1024"/>
      <c r="UEO23" s="1024"/>
      <c r="UEP23" s="1024"/>
      <c r="UEQ23" s="1024"/>
      <c r="UER23" s="1024"/>
      <c r="UES23" s="1024"/>
      <c r="UET23" s="1024"/>
      <c r="UEU23" s="1024"/>
      <c r="UEV23" s="1024"/>
      <c r="UEW23" s="1024"/>
      <c r="UEX23" s="1024"/>
      <c r="UEY23" s="1024"/>
      <c r="UEZ23" s="1024"/>
      <c r="UFA23" s="1024"/>
      <c r="UFB23" s="1024"/>
      <c r="UFC23" s="1024"/>
      <c r="UFD23" s="1024"/>
      <c r="UFE23" s="1024"/>
      <c r="UFF23" s="1024"/>
      <c r="UFG23" s="1024"/>
      <c r="UFH23" s="1024"/>
      <c r="UFI23" s="1024"/>
      <c r="UFJ23" s="1024"/>
      <c r="UFK23" s="1024"/>
      <c r="UFL23" s="1024"/>
      <c r="UFM23" s="1024"/>
      <c r="UFN23" s="1024"/>
      <c r="UFO23" s="1024"/>
      <c r="UFP23" s="1024"/>
      <c r="UFQ23" s="1024"/>
      <c r="UFR23" s="1024"/>
      <c r="UFS23" s="1024"/>
      <c r="UFT23" s="1024"/>
      <c r="UFU23" s="1024"/>
      <c r="UFV23" s="1024"/>
      <c r="UFW23" s="1024"/>
      <c r="UFX23" s="1024"/>
      <c r="UFY23" s="1024"/>
      <c r="UFZ23" s="1024"/>
      <c r="UGA23" s="1024"/>
      <c r="UGB23" s="1024"/>
      <c r="UGC23" s="1024"/>
      <c r="UGD23" s="1024"/>
      <c r="UGE23" s="1024"/>
      <c r="UGF23" s="1024"/>
      <c r="UGG23" s="1024"/>
      <c r="UGH23" s="1024"/>
      <c r="UGI23" s="1024"/>
      <c r="UGJ23" s="1024"/>
      <c r="UGK23" s="1024"/>
      <c r="UGL23" s="1024"/>
      <c r="UGM23" s="1024"/>
      <c r="UGN23" s="1024"/>
      <c r="UGO23" s="1024"/>
      <c r="UGP23" s="1024"/>
      <c r="UGQ23" s="1024"/>
      <c r="UGR23" s="1024"/>
      <c r="UGS23" s="1024"/>
      <c r="UGT23" s="1024"/>
      <c r="UGU23" s="1024"/>
      <c r="UGV23" s="1024"/>
      <c r="UGW23" s="1024"/>
      <c r="UGX23" s="1024"/>
      <c r="UGY23" s="1024"/>
      <c r="UGZ23" s="1024"/>
      <c r="UHA23" s="1024"/>
      <c r="UHB23" s="1024"/>
      <c r="UHC23" s="1024"/>
      <c r="UHD23" s="1024"/>
      <c r="UHE23" s="1024"/>
      <c r="UHF23" s="1024"/>
      <c r="UHG23" s="1024"/>
      <c r="UHH23" s="1024"/>
      <c r="UHI23" s="1024"/>
      <c r="UHJ23" s="1024"/>
      <c r="UHK23" s="1024"/>
      <c r="UHL23" s="1024"/>
      <c r="UHM23" s="1024"/>
      <c r="UHN23" s="1024"/>
      <c r="UHO23" s="1024"/>
      <c r="UHP23" s="1024"/>
      <c r="UHQ23" s="1024"/>
      <c r="UHR23" s="1024"/>
      <c r="UHS23" s="1024"/>
      <c r="UHT23" s="1024"/>
      <c r="UHU23" s="1024"/>
      <c r="UHV23" s="1024"/>
      <c r="UHW23" s="1024"/>
      <c r="UHX23" s="1024"/>
      <c r="UHY23" s="1024"/>
      <c r="UHZ23" s="1024"/>
      <c r="UIA23" s="1024"/>
      <c r="UIB23" s="1024"/>
      <c r="UIC23" s="1024"/>
      <c r="UID23" s="1024"/>
      <c r="UIE23" s="1024"/>
      <c r="UIF23" s="1024"/>
      <c r="UIG23" s="1024"/>
      <c r="UIH23" s="1024"/>
      <c r="UII23" s="1024"/>
      <c r="UIJ23" s="1024"/>
      <c r="UIK23" s="1024"/>
      <c r="UIL23" s="1024"/>
      <c r="UIM23" s="1024"/>
      <c r="UIN23" s="1024"/>
      <c r="UIO23" s="1024"/>
      <c r="UIP23" s="1024"/>
      <c r="UIQ23" s="1024"/>
      <c r="UIR23" s="1024"/>
      <c r="UIS23" s="1024"/>
      <c r="UIT23" s="1024"/>
      <c r="UIU23" s="1024"/>
      <c r="UIV23" s="1024"/>
      <c r="UIW23" s="1024"/>
      <c r="UIX23" s="1024"/>
      <c r="UIY23" s="1024"/>
      <c r="UIZ23" s="1024"/>
      <c r="UJA23" s="1024"/>
      <c r="UJB23" s="1024"/>
      <c r="UJC23" s="1024"/>
      <c r="UJD23" s="1024"/>
      <c r="UJE23" s="1024"/>
      <c r="UJF23" s="1024"/>
      <c r="UJG23" s="1024"/>
      <c r="UJH23" s="1024"/>
      <c r="UJI23" s="1024"/>
      <c r="UJJ23" s="1024"/>
      <c r="UJK23" s="1024"/>
      <c r="UJL23" s="1024"/>
      <c r="UJM23" s="1024"/>
      <c r="UJN23" s="1024"/>
      <c r="UJO23" s="1024"/>
      <c r="UJP23" s="1024"/>
      <c r="UJQ23" s="1024"/>
      <c r="UJR23" s="1024"/>
      <c r="UJS23" s="1024"/>
      <c r="UJT23" s="1024"/>
      <c r="UJU23" s="1024"/>
      <c r="UJV23" s="1024"/>
      <c r="UJW23" s="1024"/>
      <c r="UJX23" s="1024"/>
      <c r="UJY23" s="1024"/>
      <c r="UJZ23" s="1024"/>
      <c r="UKA23" s="1024"/>
      <c r="UKB23" s="1024"/>
      <c r="UKC23" s="1024"/>
      <c r="UKD23" s="1024"/>
      <c r="UKE23" s="1024"/>
      <c r="UKF23" s="1024"/>
      <c r="UKG23" s="1024"/>
      <c r="UKH23" s="1024"/>
      <c r="UKI23" s="1024"/>
      <c r="UKJ23" s="1024"/>
      <c r="UKK23" s="1024"/>
      <c r="UKL23" s="1024"/>
      <c r="UKM23" s="1024"/>
      <c r="UKN23" s="1024"/>
      <c r="UKO23" s="1024"/>
      <c r="UKP23" s="1024"/>
      <c r="UKQ23" s="1024"/>
      <c r="UKR23" s="1024"/>
      <c r="UKS23" s="1024"/>
      <c r="UKT23" s="1024"/>
      <c r="UKU23" s="1024"/>
      <c r="UKV23" s="1024"/>
      <c r="UKW23" s="1024"/>
      <c r="UKX23" s="1024"/>
      <c r="UKY23" s="1024"/>
      <c r="UKZ23" s="1024"/>
      <c r="ULA23" s="1024"/>
      <c r="ULB23" s="1024"/>
      <c r="ULC23" s="1024"/>
      <c r="ULD23" s="1024"/>
      <c r="ULE23" s="1024"/>
      <c r="ULF23" s="1024"/>
      <c r="ULG23" s="1024"/>
      <c r="ULH23" s="1024"/>
      <c r="ULI23" s="1024"/>
      <c r="ULJ23" s="1024"/>
      <c r="ULK23" s="1024"/>
      <c r="ULL23" s="1024"/>
      <c r="ULM23" s="1024"/>
      <c r="ULN23" s="1024"/>
      <c r="ULO23" s="1024"/>
      <c r="ULP23" s="1024"/>
      <c r="ULQ23" s="1024"/>
      <c r="ULR23" s="1024"/>
      <c r="ULS23" s="1024"/>
      <c r="ULT23" s="1024"/>
      <c r="ULU23" s="1024"/>
      <c r="ULV23" s="1024"/>
      <c r="ULW23" s="1024"/>
      <c r="ULX23" s="1024"/>
      <c r="ULY23" s="1024"/>
      <c r="ULZ23" s="1024"/>
      <c r="UMA23" s="1024"/>
      <c r="UMB23" s="1024"/>
      <c r="UMC23" s="1024"/>
      <c r="UMD23" s="1024"/>
      <c r="UME23" s="1024"/>
      <c r="UMF23" s="1024"/>
      <c r="UMG23" s="1024"/>
      <c r="UMH23" s="1024"/>
      <c r="UMI23" s="1024"/>
      <c r="UMJ23" s="1024"/>
      <c r="UMK23" s="1024"/>
      <c r="UML23" s="1024"/>
      <c r="UMM23" s="1024"/>
      <c r="UMN23" s="1024"/>
      <c r="UMO23" s="1024"/>
      <c r="UMP23" s="1024"/>
      <c r="UMQ23" s="1024"/>
      <c r="UMR23" s="1024"/>
      <c r="UMS23" s="1024"/>
      <c r="UMT23" s="1024"/>
      <c r="UMU23" s="1024"/>
      <c r="UMV23" s="1024"/>
      <c r="UMW23" s="1024"/>
      <c r="UMX23" s="1024"/>
      <c r="UMY23" s="1024"/>
      <c r="UMZ23" s="1024"/>
      <c r="UNA23" s="1024"/>
      <c r="UNB23" s="1024"/>
      <c r="UNC23" s="1024"/>
      <c r="UND23" s="1024"/>
      <c r="UNE23" s="1024"/>
      <c r="UNF23" s="1024"/>
      <c r="UNG23" s="1024"/>
      <c r="UNH23" s="1024"/>
      <c r="UNI23" s="1024"/>
      <c r="UNJ23" s="1024"/>
      <c r="UNK23" s="1024"/>
      <c r="UNL23" s="1024"/>
      <c r="UNM23" s="1024"/>
      <c r="UNN23" s="1024"/>
      <c r="UNO23" s="1024"/>
      <c r="UNP23" s="1024"/>
      <c r="UNQ23" s="1024"/>
      <c r="UNR23" s="1024"/>
      <c r="UNS23" s="1024"/>
      <c r="UNT23" s="1024"/>
      <c r="UNU23" s="1024"/>
      <c r="UNV23" s="1024"/>
      <c r="UNW23" s="1024"/>
      <c r="UNX23" s="1024"/>
      <c r="UNY23" s="1024"/>
      <c r="UNZ23" s="1024"/>
      <c r="UOA23" s="1024"/>
      <c r="UOB23" s="1024"/>
      <c r="UOC23" s="1024"/>
      <c r="UOD23" s="1024"/>
      <c r="UOE23" s="1024"/>
      <c r="UOF23" s="1024"/>
      <c r="UOG23" s="1024"/>
      <c r="UOH23" s="1024"/>
      <c r="UOI23" s="1024"/>
      <c r="UOJ23" s="1024"/>
      <c r="UOK23" s="1024"/>
      <c r="UOL23" s="1024"/>
      <c r="UOM23" s="1024"/>
      <c r="UON23" s="1024"/>
      <c r="UOO23" s="1024"/>
      <c r="UOP23" s="1024"/>
      <c r="UOQ23" s="1024"/>
      <c r="UOR23" s="1024"/>
      <c r="UOS23" s="1024"/>
      <c r="UOT23" s="1024"/>
      <c r="UOU23" s="1024"/>
      <c r="UOV23" s="1024"/>
      <c r="UOW23" s="1024"/>
      <c r="UOX23" s="1024"/>
      <c r="UOY23" s="1024"/>
      <c r="UOZ23" s="1024"/>
      <c r="UPA23" s="1024"/>
      <c r="UPB23" s="1024"/>
      <c r="UPC23" s="1024"/>
      <c r="UPD23" s="1024"/>
      <c r="UPE23" s="1024"/>
      <c r="UPF23" s="1024"/>
      <c r="UPG23" s="1024"/>
      <c r="UPH23" s="1024"/>
      <c r="UPI23" s="1024"/>
      <c r="UPJ23" s="1024"/>
      <c r="UPK23" s="1024"/>
      <c r="UPL23" s="1024"/>
      <c r="UPM23" s="1024"/>
      <c r="UPN23" s="1024"/>
      <c r="UPO23" s="1024"/>
      <c r="UPP23" s="1024"/>
      <c r="UPQ23" s="1024"/>
      <c r="UPR23" s="1024"/>
      <c r="UPS23" s="1024"/>
      <c r="UPT23" s="1024"/>
      <c r="UPU23" s="1024"/>
      <c r="UPV23" s="1024"/>
      <c r="UPW23" s="1024"/>
      <c r="UPX23" s="1024"/>
      <c r="UPY23" s="1024"/>
      <c r="UPZ23" s="1024"/>
      <c r="UQA23" s="1024"/>
      <c r="UQB23" s="1024"/>
      <c r="UQC23" s="1024"/>
      <c r="UQD23" s="1024"/>
      <c r="UQE23" s="1024"/>
      <c r="UQF23" s="1024"/>
      <c r="UQG23" s="1024"/>
      <c r="UQH23" s="1024"/>
      <c r="UQI23" s="1024"/>
      <c r="UQJ23" s="1024"/>
      <c r="UQK23" s="1024"/>
      <c r="UQL23" s="1024"/>
      <c r="UQM23" s="1024"/>
      <c r="UQN23" s="1024"/>
      <c r="UQO23" s="1024"/>
      <c r="UQP23" s="1024"/>
      <c r="UQQ23" s="1024"/>
      <c r="UQR23" s="1024"/>
      <c r="UQS23" s="1024"/>
      <c r="UQT23" s="1024"/>
      <c r="UQU23" s="1024"/>
      <c r="UQV23" s="1024"/>
      <c r="UQW23" s="1024"/>
      <c r="UQX23" s="1024"/>
      <c r="UQY23" s="1024"/>
      <c r="UQZ23" s="1024"/>
      <c r="URA23" s="1024"/>
      <c r="URB23" s="1024"/>
      <c r="URC23" s="1024"/>
      <c r="URD23" s="1024"/>
      <c r="URE23" s="1024"/>
      <c r="URF23" s="1024"/>
      <c r="URG23" s="1024"/>
      <c r="URH23" s="1024"/>
      <c r="URI23" s="1024"/>
      <c r="URJ23" s="1024"/>
      <c r="URK23" s="1024"/>
      <c r="URL23" s="1024"/>
      <c r="URM23" s="1024"/>
      <c r="URN23" s="1024"/>
      <c r="URO23" s="1024"/>
      <c r="URP23" s="1024"/>
      <c r="URQ23" s="1024"/>
      <c r="URR23" s="1024"/>
      <c r="URS23" s="1024"/>
      <c r="URT23" s="1024"/>
      <c r="URU23" s="1024"/>
      <c r="URV23" s="1024"/>
      <c r="URW23" s="1024"/>
      <c r="URX23" s="1024"/>
      <c r="URY23" s="1024"/>
      <c r="URZ23" s="1024"/>
      <c r="USA23" s="1024"/>
      <c r="USB23" s="1024"/>
      <c r="USC23" s="1024"/>
      <c r="USD23" s="1024"/>
      <c r="USE23" s="1024"/>
      <c r="USF23" s="1024"/>
      <c r="USG23" s="1024"/>
      <c r="USH23" s="1024"/>
      <c r="USI23" s="1024"/>
      <c r="USJ23" s="1024"/>
      <c r="USK23" s="1024"/>
      <c r="USL23" s="1024"/>
      <c r="USM23" s="1024"/>
      <c r="USN23" s="1024"/>
      <c r="USO23" s="1024"/>
      <c r="USP23" s="1024"/>
      <c r="USQ23" s="1024"/>
      <c r="USR23" s="1024"/>
      <c r="USS23" s="1024"/>
      <c r="UST23" s="1024"/>
      <c r="USU23" s="1024"/>
      <c r="USV23" s="1024"/>
      <c r="USW23" s="1024"/>
      <c r="USX23" s="1024"/>
      <c r="USY23" s="1024"/>
      <c r="USZ23" s="1024"/>
      <c r="UTA23" s="1024"/>
      <c r="UTB23" s="1024"/>
      <c r="UTC23" s="1024"/>
      <c r="UTD23" s="1024"/>
      <c r="UTE23" s="1024"/>
      <c r="UTF23" s="1024"/>
      <c r="UTG23" s="1024"/>
      <c r="UTH23" s="1024"/>
      <c r="UTI23" s="1024"/>
      <c r="UTJ23" s="1024"/>
      <c r="UTK23" s="1024"/>
      <c r="UTL23" s="1024"/>
      <c r="UTM23" s="1024"/>
      <c r="UTN23" s="1024"/>
      <c r="UTO23" s="1024"/>
      <c r="UTP23" s="1024"/>
      <c r="UTQ23" s="1024"/>
      <c r="UTR23" s="1024"/>
      <c r="UTS23" s="1024"/>
      <c r="UTT23" s="1024"/>
      <c r="UTU23" s="1024"/>
      <c r="UTV23" s="1024"/>
      <c r="UTW23" s="1024"/>
      <c r="UTX23" s="1024"/>
      <c r="UTY23" s="1024"/>
      <c r="UTZ23" s="1024"/>
      <c r="UUA23" s="1024"/>
      <c r="UUB23" s="1024"/>
      <c r="UUC23" s="1024"/>
      <c r="UUD23" s="1024"/>
      <c r="UUE23" s="1024"/>
      <c r="UUF23" s="1024"/>
      <c r="UUG23" s="1024"/>
      <c r="UUH23" s="1024"/>
      <c r="UUI23" s="1024"/>
      <c r="UUJ23" s="1024"/>
      <c r="UUK23" s="1024"/>
      <c r="UUL23" s="1024"/>
      <c r="UUM23" s="1024"/>
      <c r="UUN23" s="1024"/>
      <c r="UUO23" s="1024"/>
      <c r="UUP23" s="1024"/>
      <c r="UUQ23" s="1024"/>
      <c r="UUR23" s="1024"/>
      <c r="UUS23" s="1024"/>
      <c r="UUT23" s="1024"/>
      <c r="UUU23" s="1024"/>
      <c r="UUV23" s="1024"/>
      <c r="UUW23" s="1024"/>
      <c r="UUX23" s="1024"/>
      <c r="UUY23" s="1024"/>
      <c r="UUZ23" s="1024"/>
      <c r="UVA23" s="1024"/>
      <c r="UVB23" s="1024"/>
      <c r="UVC23" s="1024"/>
      <c r="UVD23" s="1024"/>
      <c r="UVE23" s="1024"/>
      <c r="UVF23" s="1024"/>
      <c r="UVG23" s="1024"/>
      <c r="UVH23" s="1024"/>
      <c r="UVI23" s="1024"/>
      <c r="UVJ23" s="1024"/>
      <c r="UVK23" s="1024"/>
      <c r="UVL23" s="1024"/>
      <c r="UVM23" s="1024"/>
      <c r="UVN23" s="1024"/>
      <c r="UVO23" s="1024"/>
      <c r="UVP23" s="1024"/>
      <c r="UVQ23" s="1024"/>
      <c r="UVR23" s="1024"/>
      <c r="UVS23" s="1024"/>
      <c r="UVT23" s="1024"/>
      <c r="UVU23" s="1024"/>
      <c r="UVV23" s="1024"/>
      <c r="UVW23" s="1024"/>
      <c r="UVX23" s="1024"/>
      <c r="UVY23" s="1024"/>
      <c r="UVZ23" s="1024"/>
      <c r="UWA23" s="1024"/>
      <c r="UWB23" s="1024"/>
      <c r="UWC23" s="1024"/>
      <c r="UWD23" s="1024"/>
      <c r="UWE23" s="1024"/>
      <c r="UWF23" s="1024"/>
      <c r="UWG23" s="1024"/>
      <c r="UWH23" s="1024"/>
      <c r="UWI23" s="1024"/>
      <c r="UWJ23" s="1024"/>
      <c r="UWK23" s="1024"/>
      <c r="UWL23" s="1024"/>
      <c r="UWM23" s="1024"/>
      <c r="UWN23" s="1024"/>
      <c r="UWO23" s="1024"/>
      <c r="UWP23" s="1024"/>
      <c r="UWQ23" s="1024"/>
      <c r="UWR23" s="1024"/>
      <c r="UWS23" s="1024"/>
      <c r="UWT23" s="1024"/>
      <c r="UWU23" s="1024"/>
      <c r="UWV23" s="1024"/>
      <c r="UWW23" s="1024"/>
      <c r="UWX23" s="1024"/>
      <c r="UWY23" s="1024"/>
      <c r="UWZ23" s="1024"/>
      <c r="UXA23" s="1024"/>
      <c r="UXB23" s="1024"/>
      <c r="UXC23" s="1024"/>
      <c r="UXD23" s="1024"/>
      <c r="UXE23" s="1024"/>
      <c r="UXF23" s="1024"/>
      <c r="UXG23" s="1024"/>
      <c r="UXH23" s="1024"/>
      <c r="UXI23" s="1024"/>
      <c r="UXJ23" s="1024"/>
      <c r="UXK23" s="1024"/>
      <c r="UXL23" s="1024"/>
      <c r="UXM23" s="1024"/>
      <c r="UXN23" s="1024"/>
      <c r="UXO23" s="1024"/>
      <c r="UXP23" s="1024"/>
      <c r="UXQ23" s="1024"/>
      <c r="UXR23" s="1024"/>
      <c r="UXS23" s="1024"/>
      <c r="UXT23" s="1024"/>
      <c r="UXU23" s="1024"/>
      <c r="UXV23" s="1024"/>
      <c r="UXW23" s="1024"/>
      <c r="UXX23" s="1024"/>
      <c r="UXY23" s="1024"/>
      <c r="UXZ23" s="1024"/>
      <c r="UYA23" s="1024"/>
      <c r="UYB23" s="1024"/>
      <c r="UYC23" s="1024"/>
      <c r="UYD23" s="1024"/>
      <c r="UYE23" s="1024"/>
      <c r="UYF23" s="1024"/>
      <c r="UYG23" s="1024"/>
      <c r="UYH23" s="1024"/>
      <c r="UYI23" s="1024"/>
      <c r="UYJ23" s="1024"/>
      <c r="UYK23" s="1024"/>
      <c r="UYL23" s="1024"/>
      <c r="UYM23" s="1024"/>
      <c r="UYN23" s="1024"/>
      <c r="UYO23" s="1024"/>
      <c r="UYP23" s="1024"/>
      <c r="UYQ23" s="1024"/>
      <c r="UYR23" s="1024"/>
      <c r="UYS23" s="1024"/>
      <c r="UYT23" s="1024"/>
      <c r="UYU23" s="1024"/>
      <c r="UYV23" s="1024"/>
      <c r="UYW23" s="1024"/>
      <c r="UYX23" s="1024"/>
      <c r="UYY23" s="1024"/>
      <c r="UYZ23" s="1024"/>
      <c r="UZA23" s="1024"/>
      <c r="UZB23" s="1024"/>
      <c r="UZC23" s="1024"/>
      <c r="UZD23" s="1024"/>
      <c r="UZE23" s="1024"/>
      <c r="UZF23" s="1024"/>
      <c r="UZG23" s="1024"/>
      <c r="UZH23" s="1024"/>
      <c r="UZI23" s="1024"/>
      <c r="UZJ23" s="1024"/>
      <c r="UZK23" s="1024"/>
      <c r="UZL23" s="1024"/>
      <c r="UZM23" s="1024"/>
      <c r="UZN23" s="1024"/>
      <c r="UZO23" s="1024"/>
      <c r="UZP23" s="1024"/>
      <c r="UZQ23" s="1024"/>
      <c r="UZR23" s="1024"/>
      <c r="UZS23" s="1024"/>
      <c r="UZT23" s="1024"/>
      <c r="UZU23" s="1024"/>
      <c r="UZV23" s="1024"/>
      <c r="UZW23" s="1024"/>
      <c r="UZX23" s="1024"/>
      <c r="UZY23" s="1024"/>
      <c r="UZZ23" s="1024"/>
      <c r="VAA23" s="1024"/>
      <c r="VAB23" s="1024"/>
      <c r="VAC23" s="1024"/>
      <c r="VAD23" s="1024"/>
      <c r="VAE23" s="1024"/>
      <c r="VAF23" s="1024"/>
      <c r="VAG23" s="1024"/>
      <c r="VAH23" s="1024"/>
      <c r="VAI23" s="1024"/>
      <c r="VAJ23" s="1024"/>
      <c r="VAK23" s="1024"/>
      <c r="VAL23" s="1024"/>
      <c r="VAM23" s="1024"/>
      <c r="VAN23" s="1024"/>
      <c r="VAO23" s="1024"/>
      <c r="VAP23" s="1024"/>
      <c r="VAQ23" s="1024"/>
      <c r="VAR23" s="1024"/>
      <c r="VAS23" s="1024"/>
      <c r="VAT23" s="1024"/>
      <c r="VAU23" s="1024"/>
      <c r="VAV23" s="1024"/>
      <c r="VAW23" s="1024"/>
      <c r="VAX23" s="1024"/>
      <c r="VAY23" s="1024"/>
      <c r="VAZ23" s="1024"/>
      <c r="VBA23" s="1024"/>
      <c r="VBB23" s="1024"/>
      <c r="VBC23" s="1024"/>
      <c r="VBD23" s="1024"/>
      <c r="VBE23" s="1024"/>
      <c r="VBF23" s="1024"/>
      <c r="VBG23" s="1024"/>
      <c r="VBH23" s="1024"/>
      <c r="VBI23" s="1024"/>
      <c r="VBJ23" s="1024"/>
      <c r="VBK23" s="1024"/>
      <c r="VBL23" s="1024"/>
      <c r="VBM23" s="1024"/>
      <c r="VBN23" s="1024"/>
      <c r="VBO23" s="1024"/>
      <c r="VBP23" s="1024"/>
      <c r="VBQ23" s="1024"/>
      <c r="VBR23" s="1024"/>
      <c r="VBS23" s="1024"/>
      <c r="VBT23" s="1024"/>
      <c r="VBU23" s="1024"/>
      <c r="VBV23" s="1024"/>
      <c r="VBW23" s="1024"/>
      <c r="VBX23" s="1024"/>
      <c r="VBY23" s="1024"/>
      <c r="VBZ23" s="1024"/>
      <c r="VCA23" s="1024"/>
      <c r="VCB23" s="1024"/>
      <c r="VCC23" s="1024"/>
      <c r="VCD23" s="1024"/>
      <c r="VCE23" s="1024"/>
      <c r="VCF23" s="1024"/>
      <c r="VCG23" s="1024"/>
      <c r="VCH23" s="1024"/>
      <c r="VCI23" s="1024"/>
      <c r="VCJ23" s="1024"/>
      <c r="VCK23" s="1024"/>
      <c r="VCL23" s="1024"/>
      <c r="VCM23" s="1024"/>
      <c r="VCN23" s="1024"/>
      <c r="VCO23" s="1024"/>
      <c r="VCP23" s="1024"/>
      <c r="VCQ23" s="1024"/>
      <c r="VCR23" s="1024"/>
      <c r="VCS23" s="1024"/>
      <c r="VCT23" s="1024"/>
      <c r="VCU23" s="1024"/>
      <c r="VCV23" s="1024"/>
      <c r="VCW23" s="1024"/>
      <c r="VCX23" s="1024"/>
      <c r="VCY23" s="1024"/>
      <c r="VCZ23" s="1024"/>
      <c r="VDA23" s="1024"/>
      <c r="VDB23" s="1024"/>
      <c r="VDC23" s="1024"/>
      <c r="VDD23" s="1024"/>
      <c r="VDE23" s="1024"/>
      <c r="VDF23" s="1024"/>
      <c r="VDG23" s="1024"/>
      <c r="VDH23" s="1024"/>
      <c r="VDI23" s="1024"/>
      <c r="VDJ23" s="1024"/>
      <c r="VDK23" s="1024"/>
      <c r="VDL23" s="1024"/>
      <c r="VDM23" s="1024"/>
      <c r="VDN23" s="1024"/>
      <c r="VDO23" s="1024"/>
      <c r="VDP23" s="1024"/>
      <c r="VDQ23" s="1024"/>
      <c r="VDR23" s="1024"/>
      <c r="VDS23" s="1024"/>
      <c r="VDT23" s="1024"/>
      <c r="VDU23" s="1024"/>
      <c r="VDV23" s="1024"/>
      <c r="VDW23" s="1024"/>
      <c r="VDX23" s="1024"/>
      <c r="VDY23" s="1024"/>
      <c r="VDZ23" s="1024"/>
      <c r="VEA23" s="1024"/>
      <c r="VEB23" s="1024"/>
      <c r="VEC23" s="1024"/>
      <c r="VED23" s="1024"/>
      <c r="VEE23" s="1024"/>
      <c r="VEF23" s="1024"/>
      <c r="VEG23" s="1024"/>
      <c r="VEH23" s="1024"/>
      <c r="VEI23" s="1024"/>
      <c r="VEJ23" s="1024"/>
      <c r="VEK23" s="1024"/>
      <c r="VEL23" s="1024"/>
      <c r="VEM23" s="1024"/>
      <c r="VEN23" s="1024"/>
      <c r="VEO23" s="1024"/>
      <c r="VEP23" s="1024"/>
      <c r="VEQ23" s="1024"/>
      <c r="VER23" s="1024"/>
      <c r="VES23" s="1024"/>
      <c r="VET23" s="1024"/>
      <c r="VEU23" s="1024"/>
      <c r="VEV23" s="1024"/>
      <c r="VEW23" s="1024"/>
      <c r="VEX23" s="1024"/>
      <c r="VEY23" s="1024"/>
      <c r="VEZ23" s="1024"/>
      <c r="VFA23" s="1024"/>
      <c r="VFB23" s="1024"/>
      <c r="VFC23" s="1024"/>
      <c r="VFD23" s="1024"/>
      <c r="VFE23" s="1024"/>
      <c r="VFF23" s="1024"/>
      <c r="VFG23" s="1024"/>
      <c r="VFH23" s="1024"/>
      <c r="VFI23" s="1024"/>
      <c r="VFJ23" s="1024"/>
      <c r="VFK23" s="1024"/>
      <c r="VFL23" s="1024"/>
      <c r="VFM23" s="1024"/>
      <c r="VFN23" s="1024"/>
      <c r="VFO23" s="1024"/>
      <c r="VFP23" s="1024"/>
      <c r="VFQ23" s="1024"/>
      <c r="VFR23" s="1024"/>
      <c r="VFS23" s="1024"/>
      <c r="VFT23" s="1024"/>
      <c r="VFU23" s="1024"/>
      <c r="VFV23" s="1024"/>
      <c r="VFW23" s="1024"/>
      <c r="VFX23" s="1024"/>
      <c r="VFY23" s="1024"/>
      <c r="VFZ23" s="1024"/>
      <c r="VGA23" s="1024"/>
      <c r="VGB23" s="1024"/>
      <c r="VGC23" s="1024"/>
      <c r="VGD23" s="1024"/>
      <c r="VGE23" s="1024"/>
      <c r="VGF23" s="1024"/>
      <c r="VGG23" s="1024"/>
      <c r="VGH23" s="1024"/>
      <c r="VGI23" s="1024"/>
      <c r="VGJ23" s="1024"/>
      <c r="VGK23" s="1024"/>
      <c r="VGL23" s="1024"/>
      <c r="VGM23" s="1024"/>
      <c r="VGN23" s="1024"/>
      <c r="VGO23" s="1024"/>
      <c r="VGP23" s="1024"/>
      <c r="VGQ23" s="1024"/>
      <c r="VGR23" s="1024"/>
      <c r="VGS23" s="1024"/>
      <c r="VGT23" s="1024"/>
      <c r="VGU23" s="1024"/>
      <c r="VGV23" s="1024"/>
      <c r="VGW23" s="1024"/>
      <c r="VGX23" s="1024"/>
      <c r="VGY23" s="1024"/>
      <c r="VGZ23" s="1024"/>
      <c r="VHA23" s="1024"/>
      <c r="VHB23" s="1024"/>
      <c r="VHC23" s="1024"/>
      <c r="VHD23" s="1024"/>
      <c r="VHE23" s="1024"/>
      <c r="VHF23" s="1024"/>
      <c r="VHG23" s="1024"/>
      <c r="VHH23" s="1024"/>
      <c r="VHI23" s="1024"/>
      <c r="VHJ23" s="1024"/>
      <c r="VHK23" s="1024"/>
      <c r="VHL23" s="1024"/>
      <c r="VHM23" s="1024"/>
      <c r="VHN23" s="1024"/>
      <c r="VHO23" s="1024"/>
      <c r="VHP23" s="1024"/>
      <c r="VHQ23" s="1024"/>
      <c r="VHR23" s="1024"/>
      <c r="VHS23" s="1024"/>
      <c r="VHT23" s="1024"/>
      <c r="VHU23" s="1024"/>
      <c r="VHV23" s="1024"/>
      <c r="VHW23" s="1024"/>
      <c r="VHX23" s="1024"/>
      <c r="VHY23" s="1024"/>
      <c r="VHZ23" s="1024"/>
      <c r="VIA23" s="1024"/>
      <c r="VIB23" s="1024"/>
      <c r="VIC23" s="1024"/>
      <c r="VID23" s="1024"/>
      <c r="VIE23" s="1024"/>
      <c r="VIF23" s="1024"/>
      <c r="VIG23" s="1024"/>
      <c r="VIH23" s="1024"/>
      <c r="VII23" s="1024"/>
      <c r="VIJ23" s="1024"/>
      <c r="VIK23" s="1024"/>
      <c r="VIL23" s="1024"/>
      <c r="VIM23" s="1024"/>
      <c r="VIN23" s="1024"/>
      <c r="VIO23" s="1024"/>
      <c r="VIP23" s="1024"/>
      <c r="VIQ23" s="1024"/>
      <c r="VIR23" s="1024"/>
      <c r="VIS23" s="1024"/>
      <c r="VIT23" s="1024"/>
      <c r="VIU23" s="1024"/>
      <c r="VIV23" s="1024"/>
      <c r="VIW23" s="1024"/>
      <c r="VIX23" s="1024"/>
      <c r="VIY23" s="1024"/>
      <c r="VIZ23" s="1024"/>
      <c r="VJA23" s="1024"/>
      <c r="VJB23" s="1024"/>
      <c r="VJC23" s="1024"/>
      <c r="VJD23" s="1024"/>
      <c r="VJE23" s="1024"/>
      <c r="VJF23" s="1024"/>
      <c r="VJG23" s="1024"/>
      <c r="VJH23" s="1024"/>
      <c r="VJI23" s="1024"/>
      <c r="VJJ23" s="1024"/>
      <c r="VJK23" s="1024"/>
      <c r="VJL23" s="1024"/>
      <c r="VJM23" s="1024"/>
      <c r="VJN23" s="1024"/>
      <c r="VJO23" s="1024"/>
      <c r="VJP23" s="1024"/>
      <c r="VJQ23" s="1024"/>
      <c r="VJR23" s="1024"/>
      <c r="VJS23" s="1024"/>
      <c r="VJT23" s="1024"/>
      <c r="VJU23" s="1024"/>
      <c r="VJV23" s="1024"/>
      <c r="VJW23" s="1024"/>
      <c r="VJX23" s="1024"/>
      <c r="VJY23" s="1024"/>
      <c r="VJZ23" s="1024"/>
      <c r="VKA23" s="1024"/>
      <c r="VKB23" s="1024"/>
      <c r="VKC23" s="1024"/>
      <c r="VKD23" s="1024"/>
      <c r="VKE23" s="1024"/>
      <c r="VKF23" s="1024"/>
      <c r="VKG23" s="1024"/>
      <c r="VKH23" s="1024"/>
      <c r="VKI23" s="1024"/>
      <c r="VKJ23" s="1024"/>
      <c r="VKK23" s="1024"/>
      <c r="VKL23" s="1024"/>
      <c r="VKM23" s="1024"/>
      <c r="VKN23" s="1024"/>
      <c r="VKO23" s="1024"/>
      <c r="VKP23" s="1024"/>
      <c r="VKQ23" s="1024"/>
      <c r="VKR23" s="1024"/>
      <c r="VKS23" s="1024"/>
      <c r="VKT23" s="1024"/>
      <c r="VKU23" s="1024"/>
      <c r="VKV23" s="1024"/>
      <c r="VKW23" s="1024"/>
      <c r="VKX23" s="1024"/>
      <c r="VKY23" s="1024"/>
      <c r="VKZ23" s="1024"/>
      <c r="VLA23" s="1024"/>
      <c r="VLB23" s="1024"/>
      <c r="VLC23" s="1024"/>
      <c r="VLD23" s="1024"/>
      <c r="VLE23" s="1024"/>
      <c r="VLF23" s="1024"/>
      <c r="VLG23" s="1024"/>
      <c r="VLH23" s="1024"/>
      <c r="VLI23" s="1024"/>
      <c r="VLJ23" s="1024"/>
      <c r="VLK23" s="1024"/>
      <c r="VLL23" s="1024"/>
      <c r="VLM23" s="1024"/>
      <c r="VLN23" s="1024"/>
      <c r="VLO23" s="1024"/>
      <c r="VLP23" s="1024"/>
      <c r="VLQ23" s="1024"/>
      <c r="VLR23" s="1024"/>
      <c r="VLS23" s="1024"/>
      <c r="VLT23" s="1024"/>
      <c r="VLU23" s="1024"/>
      <c r="VLV23" s="1024"/>
      <c r="VLW23" s="1024"/>
      <c r="VLX23" s="1024"/>
      <c r="VLY23" s="1024"/>
      <c r="VLZ23" s="1024"/>
      <c r="VMA23" s="1024"/>
      <c r="VMB23" s="1024"/>
      <c r="VMC23" s="1024"/>
      <c r="VMD23" s="1024"/>
      <c r="VME23" s="1024"/>
      <c r="VMF23" s="1024"/>
      <c r="VMG23" s="1024"/>
      <c r="VMH23" s="1024"/>
      <c r="VMI23" s="1024"/>
      <c r="VMJ23" s="1024"/>
      <c r="VMK23" s="1024"/>
      <c r="VML23" s="1024"/>
      <c r="VMM23" s="1024"/>
      <c r="VMN23" s="1024"/>
      <c r="VMO23" s="1024"/>
      <c r="VMP23" s="1024"/>
      <c r="VMQ23" s="1024"/>
      <c r="VMR23" s="1024"/>
      <c r="VMS23" s="1024"/>
      <c r="VMT23" s="1024"/>
      <c r="VMU23" s="1024"/>
      <c r="VMV23" s="1024"/>
      <c r="VMW23" s="1024"/>
      <c r="VMX23" s="1024"/>
      <c r="VMY23" s="1024"/>
      <c r="VMZ23" s="1024"/>
      <c r="VNA23" s="1024"/>
      <c r="VNB23" s="1024"/>
      <c r="VNC23" s="1024"/>
      <c r="VND23" s="1024"/>
      <c r="VNE23" s="1024"/>
      <c r="VNF23" s="1024"/>
      <c r="VNG23" s="1024"/>
      <c r="VNH23" s="1024"/>
      <c r="VNI23" s="1024"/>
      <c r="VNJ23" s="1024"/>
      <c r="VNK23" s="1024"/>
      <c r="VNL23" s="1024"/>
      <c r="VNM23" s="1024"/>
      <c r="VNN23" s="1024"/>
      <c r="VNO23" s="1024"/>
      <c r="VNP23" s="1024"/>
      <c r="VNQ23" s="1024"/>
      <c r="VNR23" s="1024"/>
      <c r="VNS23" s="1024"/>
      <c r="VNT23" s="1024"/>
      <c r="VNU23" s="1024"/>
      <c r="VNV23" s="1024"/>
      <c r="VNW23" s="1024"/>
      <c r="VNX23" s="1024"/>
      <c r="VNY23" s="1024"/>
      <c r="VNZ23" s="1024"/>
      <c r="VOA23" s="1024"/>
      <c r="VOB23" s="1024"/>
      <c r="VOC23" s="1024"/>
      <c r="VOD23" s="1024"/>
      <c r="VOE23" s="1024"/>
      <c r="VOF23" s="1024"/>
      <c r="VOG23" s="1024"/>
      <c r="VOH23" s="1024"/>
      <c r="VOI23" s="1024"/>
      <c r="VOJ23" s="1024"/>
      <c r="VOK23" s="1024"/>
      <c r="VOL23" s="1024"/>
      <c r="VOM23" s="1024"/>
      <c r="VON23" s="1024"/>
      <c r="VOO23" s="1024"/>
      <c r="VOP23" s="1024"/>
      <c r="VOQ23" s="1024"/>
      <c r="VOR23" s="1024"/>
      <c r="VOS23" s="1024"/>
      <c r="VOT23" s="1024"/>
      <c r="VOU23" s="1024"/>
      <c r="VOV23" s="1024"/>
      <c r="VOW23" s="1024"/>
      <c r="VOX23" s="1024"/>
      <c r="VOY23" s="1024"/>
      <c r="VOZ23" s="1024"/>
      <c r="VPA23" s="1024"/>
      <c r="VPB23" s="1024"/>
      <c r="VPC23" s="1024"/>
      <c r="VPD23" s="1024"/>
      <c r="VPE23" s="1024"/>
      <c r="VPF23" s="1024"/>
      <c r="VPG23" s="1024"/>
      <c r="VPH23" s="1024"/>
      <c r="VPI23" s="1024"/>
      <c r="VPJ23" s="1024"/>
      <c r="VPK23" s="1024"/>
      <c r="VPL23" s="1024"/>
      <c r="VPM23" s="1024"/>
      <c r="VPN23" s="1024"/>
      <c r="VPO23" s="1024"/>
      <c r="VPP23" s="1024"/>
      <c r="VPQ23" s="1024"/>
      <c r="VPR23" s="1024"/>
      <c r="VPS23" s="1024"/>
      <c r="VPT23" s="1024"/>
      <c r="VPU23" s="1024"/>
      <c r="VPV23" s="1024"/>
      <c r="VPW23" s="1024"/>
      <c r="VPX23" s="1024"/>
      <c r="VPY23" s="1024"/>
      <c r="VPZ23" s="1024"/>
      <c r="VQA23" s="1024"/>
      <c r="VQB23" s="1024"/>
      <c r="VQC23" s="1024"/>
      <c r="VQD23" s="1024"/>
      <c r="VQE23" s="1024"/>
      <c r="VQF23" s="1024"/>
      <c r="VQG23" s="1024"/>
      <c r="VQH23" s="1024"/>
      <c r="VQI23" s="1024"/>
      <c r="VQJ23" s="1024"/>
      <c r="VQK23" s="1024"/>
      <c r="VQL23" s="1024"/>
      <c r="VQM23" s="1024"/>
      <c r="VQN23" s="1024"/>
      <c r="VQO23" s="1024"/>
      <c r="VQP23" s="1024"/>
      <c r="VQQ23" s="1024"/>
      <c r="VQR23" s="1024"/>
      <c r="VQS23" s="1024"/>
      <c r="VQT23" s="1024"/>
      <c r="VQU23" s="1024"/>
      <c r="VQV23" s="1024"/>
      <c r="VQW23" s="1024"/>
      <c r="VQX23" s="1024"/>
      <c r="VQY23" s="1024"/>
      <c r="VQZ23" s="1024"/>
      <c r="VRA23" s="1024"/>
      <c r="VRB23" s="1024"/>
      <c r="VRC23" s="1024"/>
      <c r="VRD23" s="1024"/>
      <c r="VRE23" s="1024"/>
      <c r="VRF23" s="1024"/>
      <c r="VRG23" s="1024"/>
      <c r="VRH23" s="1024"/>
      <c r="VRI23" s="1024"/>
      <c r="VRJ23" s="1024"/>
      <c r="VRK23" s="1024"/>
      <c r="VRL23" s="1024"/>
      <c r="VRM23" s="1024"/>
      <c r="VRN23" s="1024"/>
      <c r="VRO23" s="1024"/>
      <c r="VRP23" s="1024"/>
      <c r="VRQ23" s="1024"/>
      <c r="VRR23" s="1024"/>
      <c r="VRS23" s="1024"/>
      <c r="VRT23" s="1024"/>
      <c r="VRU23" s="1024"/>
      <c r="VRV23" s="1024"/>
      <c r="VRW23" s="1024"/>
      <c r="VRX23" s="1024"/>
      <c r="VRY23" s="1024"/>
      <c r="VRZ23" s="1024"/>
      <c r="VSA23" s="1024"/>
      <c r="VSB23" s="1024"/>
      <c r="VSC23" s="1024"/>
      <c r="VSD23" s="1024"/>
      <c r="VSE23" s="1024"/>
      <c r="VSF23" s="1024"/>
      <c r="VSG23" s="1024"/>
      <c r="VSH23" s="1024"/>
      <c r="VSI23" s="1024"/>
      <c r="VSJ23" s="1024"/>
      <c r="VSK23" s="1024"/>
      <c r="VSL23" s="1024"/>
      <c r="VSM23" s="1024"/>
      <c r="VSN23" s="1024"/>
      <c r="VSO23" s="1024"/>
      <c r="VSP23" s="1024"/>
      <c r="VSQ23" s="1024"/>
      <c r="VSR23" s="1024"/>
      <c r="VSS23" s="1024"/>
      <c r="VST23" s="1024"/>
      <c r="VSU23" s="1024"/>
      <c r="VSV23" s="1024"/>
      <c r="VSW23" s="1024"/>
      <c r="VSX23" s="1024"/>
      <c r="VSY23" s="1024"/>
      <c r="VSZ23" s="1024"/>
      <c r="VTA23" s="1024"/>
      <c r="VTB23" s="1024"/>
      <c r="VTC23" s="1024"/>
      <c r="VTD23" s="1024"/>
      <c r="VTE23" s="1024"/>
      <c r="VTF23" s="1024"/>
      <c r="VTG23" s="1024"/>
      <c r="VTH23" s="1024"/>
      <c r="VTI23" s="1024"/>
      <c r="VTJ23" s="1024"/>
      <c r="VTK23" s="1024"/>
      <c r="VTL23" s="1024"/>
      <c r="VTM23" s="1024"/>
      <c r="VTN23" s="1024"/>
      <c r="VTO23" s="1024"/>
      <c r="VTP23" s="1024"/>
      <c r="VTQ23" s="1024"/>
      <c r="VTR23" s="1024"/>
      <c r="VTS23" s="1024"/>
      <c r="VTT23" s="1024"/>
      <c r="VTU23" s="1024"/>
      <c r="VTV23" s="1024"/>
      <c r="VTW23" s="1024"/>
      <c r="VTX23" s="1024"/>
      <c r="VTY23" s="1024"/>
      <c r="VTZ23" s="1024"/>
      <c r="VUA23" s="1024"/>
      <c r="VUB23" s="1024"/>
      <c r="VUC23" s="1024"/>
      <c r="VUD23" s="1024"/>
      <c r="VUE23" s="1024"/>
      <c r="VUF23" s="1024"/>
      <c r="VUG23" s="1024"/>
      <c r="VUH23" s="1024"/>
      <c r="VUI23" s="1024"/>
      <c r="VUJ23" s="1024"/>
      <c r="VUK23" s="1024"/>
      <c r="VUL23" s="1024"/>
      <c r="VUM23" s="1024"/>
      <c r="VUN23" s="1024"/>
      <c r="VUO23" s="1024"/>
      <c r="VUP23" s="1024"/>
      <c r="VUQ23" s="1024"/>
      <c r="VUR23" s="1024"/>
      <c r="VUS23" s="1024"/>
      <c r="VUT23" s="1024"/>
      <c r="VUU23" s="1024"/>
      <c r="VUV23" s="1024"/>
      <c r="VUW23" s="1024"/>
      <c r="VUX23" s="1024"/>
      <c r="VUY23" s="1024"/>
      <c r="VUZ23" s="1024"/>
      <c r="VVA23" s="1024"/>
      <c r="VVB23" s="1024"/>
      <c r="VVC23" s="1024"/>
      <c r="VVD23" s="1024"/>
      <c r="VVE23" s="1024"/>
      <c r="VVF23" s="1024"/>
      <c r="VVG23" s="1024"/>
      <c r="VVH23" s="1024"/>
      <c r="VVI23" s="1024"/>
      <c r="VVJ23" s="1024"/>
      <c r="VVK23" s="1024"/>
      <c r="VVL23" s="1024"/>
      <c r="VVM23" s="1024"/>
      <c r="VVN23" s="1024"/>
      <c r="VVO23" s="1024"/>
      <c r="VVP23" s="1024"/>
      <c r="VVQ23" s="1024"/>
      <c r="VVR23" s="1024"/>
      <c r="VVS23" s="1024"/>
      <c r="VVT23" s="1024"/>
      <c r="VVU23" s="1024"/>
      <c r="VVV23" s="1024"/>
      <c r="VVW23" s="1024"/>
      <c r="VVX23" s="1024"/>
      <c r="VVY23" s="1024"/>
      <c r="VVZ23" s="1024"/>
      <c r="VWA23" s="1024"/>
      <c r="VWB23" s="1024"/>
      <c r="VWC23" s="1024"/>
      <c r="VWD23" s="1024"/>
      <c r="VWE23" s="1024"/>
      <c r="VWF23" s="1024"/>
      <c r="VWG23" s="1024"/>
      <c r="VWH23" s="1024"/>
      <c r="VWI23" s="1024"/>
      <c r="VWJ23" s="1024"/>
      <c r="VWK23" s="1024"/>
      <c r="VWL23" s="1024"/>
      <c r="VWM23" s="1024"/>
      <c r="VWN23" s="1024"/>
      <c r="VWO23" s="1024"/>
      <c r="VWP23" s="1024"/>
      <c r="VWQ23" s="1024"/>
      <c r="VWR23" s="1024"/>
      <c r="VWS23" s="1024"/>
      <c r="VWT23" s="1024"/>
      <c r="VWU23" s="1024"/>
      <c r="VWV23" s="1024"/>
      <c r="VWW23" s="1024"/>
      <c r="VWX23" s="1024"/>
      <c r="VWY23" s="1024"/>
      <c r="VWZ23" s="1024"/>
      <c r="VXA23" s="1024"/>
      <c r="VXB23" s="1024"/>
      <c r="VXC23" s="1024"/>
      <c r="VXD23" s="1024"/>
      <c r="VXE23" s="1024"/>
      <c r="VXF23" s="1024"/>
      <c r="VXG23" s="1024"/>
      <c r="VXH23" s="1024"/>
      <c r="VXI23" s="1024"/>
      <c r="VXJ23" s="1024"/>
      <c r="VXK23" s="1024"/>
      <c r="VXL23" s="1024"/>
      <c r="VXM23" s="1024"/>
      <c r="VXN23" s="1024"/>
      <c r="VXO23" s="1024"/>
      <c r="VXP23" s="1024"/>
      <c r="VXQ23" s="1024"/>
      <c r="VXR23" s="1024"/>
      <c r="VXS23" s="1024"/>
      <c r="VXT23" s="1024"/>
      <c r="VXU23" s="1024"/>
      <c r="VXV23" s="1024"/>
      <c r="VXW23" s="1024"/>
      <c r="VXX23" s="1024"/>
      <c r="VXY23" s="1024"/>
      <c r="VXZ23" s="1024"/>
      <c r="VYA23" s="1024"/>
      <c r="VYB23" s="1024"/>
      <c r="VYC23" s="1024"/>
      <c r="VYD23" s="1024"/>
      <c r="VYE23" s="1024"/>
      <c r="VYF23" s="1024"/>
      <c r="VYG23" s="1024"/>
      <c r="VYH23" s="1024"/>
      <c r="VYI23" s="1024"/>
      <c r="VYJ23" s="1024"/>
      <c r="VYK23" s="1024"/>
      <c r="VYL23" s="1024"/>
      <c r="VYM23" s="1024"/>
      <c r="VYN23" s="1024"/>
      <c r="VYO23" s="1024"/>
      <c r="VYP23" s="1024"/>
      <c r="VYQ23" s="1024"/>
      <c r="VYR23" s="1024"/>
      <c r="VYS23" s="1024"/>
      <c r="VYT23" s="1024"/>
      <c r="VYU23" s="1024"/>
      <c r="VYV23" s="1024"/>
      <c r="VYW23" s="1024"/>
      <c r="VYX23" s="1024"/>
      <c r="VYY23" s="1024"/>
      <c r="VYZ23" s="1024"/>
      <c r="VZA23" s="1024"/>
      <c r="VZB23" s="1024"/>
      <c r="VZC23" s="1024"/>
      <c r="VZD23" s="1024"/>
      <c r="VZE23" s="1024"/>
      <c r="VZF23" s="1024"/>
      <c r="VZG23" s="1024"/>
      <c r="VZH23" s="1024"/>
      <c r="VZI23" s="1024"/>
      <c r="VZJ23" s="1024"/>
      <c r="VZK23" s="1024"/>
      <c r="VZL23" s="1024"/>
      <c r="VZM23" s="1024"/>
      <c r="VZN23" s="1024"/>
      <c r="VZO23" s="1024"/>
      <c r="VZP23" s="1024"/>
      <c r="VZQ23" s="1024"/>
      <c r="VZR23" s="1024"/>
      <c r="VZS23" s="1024"/>
      <c r="VZT23" s="1024"/>
      <c r="VZU23" s="1024"/>
      <c r="VZV23" s="1024"/>
      <c r="VZW23" s="1024"/>
      <c r="VZX23" s="1024"/>
      <c r="VZY23" s="1024"/>
      <c r="VZZ23" s="1024"/>
      <c r="WAA23" s="1024"/>
      <c r="WAB23" s="1024"/>
      <c r="WAC23" s="1024"/>
      <c r="WAD23" s="1024"/>
      <c r="WAE23" s="1024"/>
      <c r="WAF23" s="1024"/>
      <c r="WAG23" s="1024"/>
      <c r="WAH23" s="1024"/>
      <c r="WAI23" s="1024"/>
      <c r="WAJ23" s="1024"/>
      <c r="WAK23" s="1024"/>
      <c r="WAL23" s="1024"/>
      <c r="WAM23" s="1024"/>
      <c r="WAN23" s="1024"/>
      <c r="WAO23" s="1024"/>
      <c r="WAP23" s="1024"/>
      <c r="WAQ23" s="1024"/>
      <c r="WAR23" s="1024"/>
      <c r="WAS23" s="1024"/>
      <c r="WAT23" s="1024"/>
      <c r="WAU23" s="1024"/>
      <c r="WAV23" s="1024"/>
      <c r="WAW23" s="1024"/>
      <c r="WAX23" s="1024"/>
      <c r="WAY23" s="1024"/>
      <c r="WAZ23" s="1024"/>
      <c r="WBA23" s="1024"/>
      <c r="WBB23" s="1024"/>
      <c r="WBC23" s="1024"/>
      <c r="WBD23" s="1024"/>
      <c r="WBE23" s="1024"/>
      <c r="WBF23" s="1024"/>
      <c r="WBG23" s="1024"/>
      <c r="WBH23" s="1024"/>
      <c r="WBI23" s="1024"/>
      <c r="WBJ23" s="1024"/>
      <c r="WBK23" s="1024"/>
      <c r="WBL23" s="1024"/>
      <c r="WBM23" s="1024"/>
      <c r="WBN23" s="1024"/>
      <c r="WBO23" s="1024"/>
      <c r="WBP23" s="1024"/>
      <c r="WBQ23" s="1024"/>
      <c r="WBR23" s="1024"/>
      <c r="WBS23" s="1024"/>
      <c r="WBT23" s="1024"/>
      <c r="WBU23" s="1024"/>
      <c r="WBV23" s="1024"/>
      <c r="WBW23" s="1024"/>
      <c r="WBX23" s="1024"/>
      <c r="WBY23" s="1024"/>
      <c r="WBZ23" s="1024"/>
      <c r="WCA23" s="1024"/>
      <c r="WCB23" s="1024"/>
      <c r="WCC23" s="1024"/>
      <c r="WCD23" s="1024"/>
      <c r="WCE23" s="1024"/>
      <c r="WCF23" s="1024"/>
      <c r="WCG23" s="1024"/>
      <c r="WCH23" s="1024"/>
      <c r="WCI23" s="1024"/>
      <c r="WCJ23" s="1024"/>
      <c r="WCK23" s="1024"/>
      <c r="WCL23" s="1024"/>
      <c r="WCM23" s="1024"/>
      <c r="WCN23" s="1024"/>
      <c r="WCO23" s="1024"/>
      <c r="WCP23" s="1024"/>
      <c r="WCQ23" s="1024"/>
      <c r="WCR23" s="1024"/>
      <c r="WCS23" s="1024"/>
      <c r="WCT23" s="1024"/>
      <c r="WCU23" s="1024"/>
      <c r="WCV23" s="1024"/>
      <c r="WCW23" s="1024"/>
      <c r="WCX23" s="1024"/>
      <c r="WCY23" s="1024"/>
      <c r="WCZ23" s="1024"/>
      <c r="WDA23" s="1024"/>
      <c r="WDB23" s="1024"/>
      <c r="WDC23" s="1024"/>
      <c r="WDD23" s="1024"/>
      <c r="WDE23" s="1024"/>
      <c r="WDF23" s="1024"/>
      <c r="WDG23" s="1024"/>
      <c r="WDH23" s="1024"/>
      <c r="WDI23" s="1024"/>
      <c r="WDJ23" s="1024"/>
      <c r="WDK23" s="1024"/>
      <c r="WDL23" s="1024"/>
      <c r="WDM23" s="1024"/>
      <c r="WDN23" s="1024"/>
      <c r="WDO23" s="1024"/>
      <c r="WDP23" s="1024"/>
      <c r="WDQ23" s="1024"/>
      <c r="WDR23" s="1024"/>
      <c r="WDS23" s="1024"/>
      <c r="WDT23" s="1024"/>
      <c r="WDU23" s="1024"/>
      <c r="WDV23" s="1024"/>
      <c r="WDW23" s="1024"/>
      <c r="WDX23" s="1024"/>
      <c r="WDY23" s="1024"/>
      <c r="WDZ23" s="1024"/>
      <c r="WEA23" s="1024"/>
      <c r="WEB23" s="1024"/>
      <c r="WEC23" s="1024"/>
      <c r="WED23" s="1024"/>
      <c r="WEE23" s="1024"/>
      <c r="WEF23" s="1024"/>
      <c r="WEG23" s="1024"/>
      <c r="WEH23" s="1024"/>
      <c r="WEI23" s="1024"/>
      <c r="WEJ23" s="1024"/>
      <c r="WEK23" s="1024"/>
      <c r="WEL23" s="1024"/>
      <c r="WEM23" s="1024"/>
      <c r="WEN23" s="1024"/>
      <c r="WEO23" s="1024"/>
      <c r="WEP23" s="1024"/>
      <c r="WEQ23" s="1024"/>
      <c r="WER23" s="1024"/>
      <c r="WES23" s="1024"/>
      <c r="WET23" s="1024"/>
      <c r="WEU23" s="1024"/>
      <c r="WEV23" s="1024"/>
      <c r="WEW23" s="1024"/>
      <c r="WEX23" s="1024"/>
      <c r="WEY23" s="1024"/>
      <c r="WEZ23" s="1024"/>
      <c r="WFA23" s="1024"/>
      <c r="WFB23" s="1024"/>
      <c r="WFC23" s="1024"/>
      <c r="WFD23" s="1024"/>
      <c r="WFE23" s="1024"/>
      <c r="WFF23" s="1024"/>
      <c r="WFG23" s="1024"/>
      <c r="WFH23" s="1024"/>
      <c r="WFI23" s="1024"/>
      <c r="WFJ23" s="1024"/>
      <c r="WFK23" s="1024"/>
      <c r="WFL23" s="1024"/>
      <c r="WFM23" s="1024"/>
      <c r="WFN23" s="1024"/>
      <c r="WFO23" s="1024"/>
      <c r="WFP23" s="1024"/>
      <c r="WFQ23" s="1024"/>
      <c r="WFR23" s="1024"/>
      <c r="WFS23" s="1024"/>
      <c r="WFT23" s="1024"/>
      <c r="WFU23" s="1024"/>
      <c r="WFV23" s="1024"/>
      <c r="WFW23" s="1024"/>
      <c r="WFX23" s="1024"/>
      <c r="WFY23" s="1024"/>
      <c r="WFZ23" s="1024"/>
      <c r="WGA23" s="1024"/>
      <c r="WGB23" s="1024"/>
      <c r="WGC23" s="1024"/>
      <c r="WGD23" s="1024"/>
      <c r="WGE23" s="1024"/>
      <c r="WGF23" s="1024"/>
      <c r="WGG23" s="1024"/>
      <c r="WGH23" s="1024"/>
      <c r="WGI23" s="1024"/>
      <c r="WGJ23" s="1024"/>
      <c r="WGK23" s="1024"/>
      <c r="WGL23" s="1024"/>
      <c r="WGM23" s="1024"/>
      <c r="WGN23" s="1024"/>
      <c r="WGO23" s="1024"/>
      <c r="WGP23" s="1024"/>
      <c r="WGQ23" s="1024"/>
      <c r="WGR23" s="1024"/>
      <c r="WGS23" s="1024"/>
      <c r="WGT23" s="1024"/>
      <c r="WGU23" s="1024"/>
      <c r="WGV23" s="1024"/>
      <c r="WGW23" s="1024"/>
      <c r="WGX23" s="1024"/>
      <c r="WGY23" s="1024"/>
      <c r="WGZ23" s="1024"/>
      <c r="WHA23" s="1024"/>
      <c r="WHB23" s="1024"/>
      <c r="WHC23" s="1024"/>
      <c r="WHD23" s="1024"/>
      <c r="WHE23" s="1024"/>
      <c r="WHF23" s="1024"/>
      <c r="WHG23" s="1024"/>
      <c r="WHH23" s="1024"/>
      <c r="WHI23" s="1024"/>
      <c r="WHJ23" s="1024"/>
      <c r="WHK23" s="1024"/>
      <c r="WHL23" s="1024"/>
      <c r="WHM23" s="1024"/>
      <c r="WHN23" s="1024"/>
      <c r="WHO23" s="1024"/>
      <c r="WHP23" s="1024"/>
      <c r="WHQ23" s="1024"/>
      <c r="WHR23" s="1024"/>
      <c r="WHS23" s="1024"/>
      <c r="WHT23" s="1024"/>
      <c r="WHU23" s="1024"/>
      <c r="WHV23" s="1024"/>
      <c r="WHW23" s="1024"/>
      <c r="WHX23" s="1024"/>
      <c r="WHY23" s="1024"/>
      <c r="WHZ23" s="1024"/>
      <c r="WIA23" s="1024"/>
      <c r="WIB23" s="1024"/>
      <c r="WIC23" s="1024"/>
      <c r="WID23" s="1024"/>
      <c r="WIE23" s="1024"/>
      <c r="WIF23" s="1024"/>
      <c r="WIG23" s="1024"/>
      <c r="WIH23" s="1024"/>
      <c r="WII23" s="1024"/>
      <c r="WIJ23" s="1024"/>
      <c r="WIK23" s="1024"/>
      <c r="WIL23" s="1024"/>
      <c r="WIM23" s="1024"/>
      <c r="WIN23" s="1024"/>
      <c r="WIO23" s="1024"/>
      <c r="WIP23" s="1024"/>
      <c r="WIQ23" s="1024"/>
      <c r="WIR23" s="1024"/>
      <c r="WIS23" s="1024"/>
      <c r="WIT23" s="1024"/>
      <c r="WIU23" s="1024"/>
      <c r="WIV23" s="1024"/>
      <c r="WIW23" s="1024"/>
      <c r="WIX23" s="1024"/>
      <c r="WIY23" s="1024"/>
      <c r="WIZ23" s="1024"/>
      <c r="WJA23" s="1024"/>
      <c r="WJB23" s="1024"/>
      <c r="WJC23" s="1024"/>
      <c r="WJD23" s="1024"/>
      <c r="WJE23" s="1024"/>
      <c r="WJF23" s="1024"/>
      <c r="WJG23" s="1024"/>
      <c r="WJH23" s="1024"/>
      <c r="WJI23" s="1024"/>
      <c r="WJJ23" s="1024"/>
      <c r="WJK23" s="1024"/>
      <c r="WJL23" s="1024"/>
      <c r="WJM23" s="1024"/>
      <c r="WJN23" s="1024"/>
      <c r="WJO23" s="1024"/>
      <c r="WJP23" s="1024"/>
      <c r="WJQ23" s="1024"/>
      <c r="WJR23" s="1024"/>
      <c r="WJS23" s="1024"/>
      <c r="WJT23" s="1024"/>
      <c r="WJU23" s="1024"/>
      <c r="WJV23" s="1024"/>
      <c r="WJW23" s="1024"/>
      <c r="WJX23" s="1024"/>
      <c r="WJY23" s="1024"/>
      <c r="WJZ23" s="1024"/>
      <c r="WKA23" s="1024"/>
      <c r="WKB23" s="1024"/>
      <c r="WKC23" s="1024"/>
      <c r="WKD23" s="1024"/>
      <c r="WKE23" s="1024"/>
      <c r="WKF23" s="1024"/>
      <c r="WKG23" s="1024"/>
      <c r="WKH23" s="1024"/>
      <c r="WKI23" s="1024"/>
      <c r="WKJ23" s="1024"/>
      <c r="WKK23" s="1024"/>
      <c r="WKL23" s="1024"/>
      <c r="WKM23" s="1024"/>
      <c r="WKN23" s="1024"/>
      <c r="WKO23" s="1024"/>
      <c r="WKP23" s="1024"/>
      <c r="WKQ23" s="1024"/>
      <c r="WKR23" s="1024"/>
      <c r="WKS23" s="1024"/>
      <c r="WKT23" s="1024"/>
      <c r="WKU23" s="1024"/>
      <c r="WKV23" s="1024"/>
      <c r="WKW23" s="1024"/>
      <c r="WKX23" s="1024"/>
      <c r="WKY23" s="1024"/>
      <c r="WKZ23" s="1024"/>
      <c r="WLA23" s="1024"/>
      <c r="WLB23" s="1024"/>
      <c r="WLC23" s="1024"/>
      <c r="WLD23" s="1024"/>
      <c r="WLE23" s="1024"/>
      <c r="WLF23" s="1024"/>
      <c r="WLG23" s="1024"/>
      <c r="WLH23" s="1024"/>
      <c r="WLI23" s="1024"/>
      <c r="WLJ23" s="1024"/>
      <c r="WLK23" s="1024"/>
      <c r="WLL23" s="1024"/>
      <c r="WLM23" s="1024"/>
      <c r="WLN23" s="1024"/>
      <c r="WLO23" s="1024"/>
      <c r="WLP23" s="1024"/>
      <c r="WLQ23" s="1024"/>
      <c r="WLR23" s="1024"/>
      <c r="WLS23" s="1024"/>
      <c r="WLT23" s="1024"/>
      <c r="WLU23" s="1024"/>
      <c r="WLV23" s="1024"/>
      <c r="WLW23" s="1024"/>
      <c r="WLX23" s="1024"/>
      <c r="WLY23" s="1024"/>
      <c r="WLZ23" s="1024"/>
      <c r="WMA23" s="1024"/>
      <c r="WMB23" s="1024"/>
      <c r="WMC23" s="1024"/>
      <c r="WMD23" s="1024"/>
      <c r="WME23" s="1024"/>
      <c r="WMF23" s="1024"/>
      <c r="WMG23" s="1024"/>
      <c r="WMH23" s="1024"/>
      <c r="WMI23" s="1024"/>
      <c r="WMJ23" s="1024"/>
      <c r="WMK23" s="1024"/>
      <c r="WML23" s="1024"/>
      <c r="WMM23" s="1024"/>
      <c r="WMN23" s="1024"/>
      <c r="WMO23" s="1024"/>
      <c r="WMP23" s="1024"/>
      <c r="WMQ23" s="1024"/>
      <c r="WMR23" s="1024"/>
      <c r="WMS23" s="1024"/>
      <c r="WMT23" s="1024"/>
      <c r="WMU23" s="1024"/>
      <c r="WMV23" s="1024"/>
      <c r="WMW23" s="1024"/>
      <c r="WMX23" s="1024"/>
      <c r="WMY23" s="1024"/>
      <c r="WMZ23" s="1024"/>
      <c r="WNA23" s="1024"/>
      <c r="WNB23" s="1024"/>
      <c r="WNC23" s="1024"/>
      <c r="WND23" s="1024"/>
      <c r="WNE23" s="1024"/>
      <c r="WNF23" s="1024"/>
      <c r="WNG23" s="1024"/>
      <c r="WNH23" s="1024"/>
      <c r="WNI23" s="1024"/>
      <c r="WNJ23" s="1024"/>
      <c r="WNK23" s="1024"/>
      <c r="WNL23" s="1024"/>
      <c r="WNM23" s="1024"/>
      <c r="WNN23" s="1024"/>
      <c r="WNO23" s="1024"/>
      <c r="WNP23" s="1024"/>
      <c r="WNQ23" s="1024"/>
      <c r="WNR23" s="1024"/>
      <c r="WNS23" s="1024"/>
      <c r="WNT23" s="1024"/>
      <c r="WNU23" s="1024"/>
      <c r="WNV23" s="1024"/>
      <c r="WNW23" s="1024"/>
      <c r="WNX23" s="1024"/>
      <c r="WNY23" s="1024"/>
      <c r="WNZ23" s="1024"/>
      <c r="WOA23" s="1024"/>
      <c r="WOB23" s="1024"/>
      <c r="WOC23" s="1024"/>
      <c r="WOD23" s="1024"/>
      <c r="WOE23" s="1024"/>
      <c r="WOF23" s="1024"/>
      <c r="WOG23" s="1024"/>
      <c r="WOH23" s="1024"/>
      <c r="WOI23" s="1024"/>
      <c r="WOJ23" s="1024"/>
      <c r="WOK23" s="1024"/>
      <c r="WOL23" s="1024"/>
      <c r="WOM23" s="1024"/>
      <c r="WON23" s="1024"/>
      <c r="WOO23" s="1024"/>
      <c r="WOP23" s="1024"/>
      <c r="WOQ23" s="1024"/>
      <c r="WOR23" s="1024"/>
      <c r="WOS23" s="1024"/>
      <c r="WOT23" s="1024"/>
      <c r="WOU23" s="1024"/>
      <c r="WOV23" s="1024"/>
      <c r="WOW23" s="1024"/>
      <c r="WOX23" s="1024"/>
      <c r="WOY23" s="1024"/>
      <c r="WOZ23" s="1024"/>
      <c r="WPA23" s="1024"/>
      <c r="WPB23" s="1024"/>
      <c r="WPC23" s="1024"/>
      <c r="WPD23" s="1024"/>
      <c r="WPE23" s="1024"/>
      <c r="WPF23" s="1024"/>
      <c r="WPG23" s="1024"/>
      <c r="WPH23" s="1024"/>
      <c r="WPI23" s="1024"/>
      <c r="WPJ23" s="1024"/>
      <c r="WPK23" s="1024"/>
      <c r="WPL23" s="1024"/>
      <c r="WPM23" s="1024"/>
      <c r="WPN23" s="1024"/>
      <c r="WPO23" s="1024"/>
      <c r="WPP23" s="1024"/>
      <c r="WPQ23" s="1024"/>
      <c r="WPR23" s="1024"/>
      <c r="WPS23" s="1024"/>
      <c r="WPT23" s="1024"/>
      <c r="WPU23" s="1024"/>
      <c r="WPV23" s="1024"/>
      <c r="WPW23" s="1024"/>
      <c r="WPX23" s="1024"/>
      <c r="WPY23" s="1024"/>
      <c r="WPZ23" s="1024"/>
      <c r="WQA23" s="1024"/>
      <c r="WQB23" s="1024"/>
      <c r="WQC23" s="1024"/>
      <c r="WQD23" s="1024"/>
      <c r="WQE23" s="1024"/>
      <c r="WQF23" s="1024"/>
      <c r="WQG23" s="1024"/>
      <c r="WQH23" s="1024"/>
      <c r="WQI23" s="1024"/>
      <c r="WQJ23" s="1024"/>
      <c r="WQK23" s="1024"/>
      <c r="WQL23" s="1024"/>
      <c r="WQM23" s="1024"/>
      <c r="WQN23" s="1024"/>
      <c r="WQO23" s="1024"/>
      <c r="WQP23" s="1024"/>
      <c r="WQQ23" s="1024"/>
      <c r="WQR23" s="1024"/>
      <c r="WQS23" s="1024"/>
      <c r="WQT23" s="1024"/>
      <c r="WQU23" s="1024"/>
      <c r="WQV23" s="1024"/>
      <c r="WQW23" s="1024"/>
      <c r="WQX23" s="1024"/>
      <c r="WQY23" s="1024"/>
      <c r="WQZ23" s="1024"/>
      <c r="WRA23" s="1024"/>
      <c r="WRB23" s="1024"/>
      <c r="WRC23" s="1024"/>
      <c r="WRD23" s="1024"/>
      <c r="WRE23" s="1024"/>
      <c r="WRF23" s="1024"/>
      <c r="WRG23" s="1024"/>
      <c r="WRH23" s="1024"/>
      <c r="WRI23" s="1024"/>
      <c r="WRJ23" s="1024"/>
      <c r="WRK23" s="1024"/>
      <c r="WRL23" s="1024"/>
      <c r="WRM23" s="1024"/>
      <c r="WRN23" s="1024"/>
      <c r="WRO23" s="1024"/>
      <c r="WRP23" s="1024"/>
      <c r="WRQ23" s="1024"/>
      <c r="WRR23" s="1024"/>
      <c r="WRS23" s="1024"/>
      <c r="WRT23" s="1024"/>
      <c r="WRU23" s="1024"/>
      <c r="WRV23" s="1024"/>
      <c r="WRW23" s="1024"/>
      <c r="WRX23" s="1024"/>
      <c r="WRY23" s="1024"/>
      <c r="WRZ23" s="1024"/>
      <c r="WSA23" s="1024"/>
      <c r="WSB23" s="1024"/>
      <c r="WSC23" s="1024"/>
      <c r="WSD23" s="1024"/>
      <c r="WSE23" s="1024"/>
      <c r="WSF23" s="1024"/>
      <c r="WSG23" s="1024"/>
      <c r="WSH23" s="1024"/>
      <c r="WSI23" s="1024"/>
      <c r="WSJ23" s="1024"/>
      <c r="WSK23" s="1024"/>
      <c r="WSL23" s="1024"/>
      <c r="WSM23" s="1024"/>
      <c r="WSN23" s="1024"/>
      <c r="WSO23" s="1024"/>
      <c r="WSP23" s="1024"/>
      <c r="WSQ23" s="1024"/>
      <c r="WSR23" s="1024"/>
      <c r="WSS23" s="1024"/>
      <c r="WST23" s="1024"/>
      <c r="WSU23" s="1024"/>
      <c r="WSV23" s="1024"/>
      <c r="WSW23" s="1024"/>
      <c r="WSX23" s="1024"/>
      <c r="WSY23" s="1024"/>
      <c r="WSZ23" s="1024"/>
      <c r="WTA23" s="1024"/>
      <c r="WTB23" s="1024"/>
      <c r="WTC23" s="1024"/>
      <c r="WTD23" s="1024"/>
      <c r="WTE23" s="1024"/>
      <c r="WTF23" s="1024"/>
      <c r="WTG23" s="1024"/>
      <c r="WTH23" s="1024"/>
      <c r="WTI23" s="1024"/>
      <c r="WTJ23" s="1024"/>
      <c r="WTK23" s="1024"/>
      <c r="WTL23" s="1024"/>
      <c r="WTM23" s="1024"/>
      <c r="WTN23" s="1024"/>
      <c r="WTO23" s="1024"/>
      <c r="WTP23" s="1024"/>
      <c r="WTQ23" s="1024"/>
      <c r="WTR23" s="1024"/>
      <c r="WTS23" s="1024"/>
      <c r="WTT23" s="1024"/>
      <c r="WTU23" s="1024"/>
      <c r="WTV23" s="1024"/>
      <c r="WTW23" s="1024"/>
      <c r="WTX23" s="1024"/>
      <c r="WTY23" s="1024"/>
      <c r="WTZ23" s="1024"/>
      <c r="WUA23" s="1024"/>
      <c r="WUB23" s="1024"/>
      <c r="WUC23" s="1024"/>
      <c r="WUD23" s="1024"/>
      <c r="WUE23" s="1024"/>
      <c r="WUF23" s="1024"/>
      <c r="WUG23" s="1024"/>
      <c r="WUH23" s="1024"/>
      <c r="WUI23" s="1024"/>
      <c r="WUJ23" s="1024"/>
      <c r="WUK23" s="1024"/>
      <c r="WUL23" s="1024"/>
      <c r="WUM23" s="1024"/>
      <c r="WUN23" s="1024"/>
      <c r="WUO23" s="1024"/>
      <c r="WUP23" s="1024"/>
      <c r="WUQ23" s="1024"/>
      <c r="WUR23" s="1024"/>
      <c r="WUS23" s="1024"/>
      <c r="WUT23" s="1024"/>
      <c r="WUU23" s="1024"/>
      <c r="WUV23" s="1024"/>
      <c r="WUW23" s="1024"/>
      <c r="WUX23" s="1024"/>
      <c r="WUY23" s="1024"/>
      <c r="WUZ23" s="1024"/>
      <c r="WVA23" s="1024"/>
      <c r="WVB23" s="1024"/>
      <c r="WVC23" s="1024"/>
      <c r="WVD23" s="1024"/>
      <c r="WVE23" s="1024"/>
      <c r="WVF23" s="1024"/>
      <c r="WVG23" s="1024"/>
      <c r="WVH23" s="1024"/>
      <c r="WVI23" s="1024"/>
      <c r="WVJ23" s="1024"/>
      <c r="WVK23" s="1024"/>
      <c r="WVL23" s="1024"/>
      <c r="WVM23" s="1024"/>
      <c r="WVN23" s="1024"/>
      <c r="WVO23" s="1024"/>
      <c r="WVP23" s="1024"/>
      <c r="WVQ23" s="1024"/>
      <c r="WVR23" s="1024"/>
      <c r="WVS23" s="1024"/>
      <c r="WVT23" s="1024"/>
      <c r="WVU23" s="1024"/>
      <c r="WVV23" s="1024"/>
      <c r="WVW23" s="1024"/>
      <c r="WVX23" s="1024"/>
      <c r="WVY23" s="1024"/>
      <c r="WVZ23" s="1024"/>
      <c r="WWA23" s="1024"/>
      <c r="WWB23" s="1024"/>
      <c r="WWC23" s="1024"/>
      <c r="WWD23" s="1024"/>
      <c r="WWE23" s="1024"/>
      <c r="WWF23" s="1024"/>
      <c r="WWG23" s="1024"/>
      <c r="WWH23" s="1024"/>
      <c r="WWI23" s="1024"/>
      <c r="WWJ23" s="1024"/>
      <c r="WWK23" s="1024"/>
      <c r="WWL23" s="1024"/>
      <c r="WWM23" s="1024"/>
      <c r="WWN23" s="1024"/>
      <c r="WWO23" s="1024"/>
      <c r="WWP23" s="1024"/>
      <c r="WWQ23" s="1024"/>
      <c r="WWR23" s="1024"/>
      <c r="WWS23" s="1024"/>
      <c r="WWT23" s="1024"/>
      <c r="WWU23" s="1024"/>
      <c r="WWV23" s="1024"/>
      <c r="WWW23" s="1024"/>
      <c r="WWX23" s="1024"/>
      <c r="WWY23" s="1024"/>
      <c r="WWZ23" s="1024"/>
      <c r="WXA23" s="1024"/>
      <c r="WXB23" s="1024"/>
      <c r="WXC23" s="1024"/>
      <c r="WXD23" s="1024"/>
      <c r="WXE23" s="1024"/>
      <c r="WXF23" s="1024"/>
      <c r="WXG23" s="1024"/>
      <c r="WXH23" s="1024"/>
      <c r="WXI23" s="1024"/>
      <c r="WXJ23" s="1024"/>
      <c r="WXK23" s="1024"/>
      <c r="WXL23" s="1024"/>
      <c r="WXM23" s="1024"/>
      <c r="WXN23" s="1024"/>
      <c r="WXO23" s="1024"/>
      <c r="WXP23" s="1024"/>
      <c r="WXQ23" s="1024"/>
      <c r="WXR23" s="1024"/>
      <c r="WXS23" s="1024"/>
      <c r="WXT23" s="1024"/>
      <c r="WXU23" s="1024"/>
      <c r="WXV23" s="1024"/>
      <c r="WXW23" s="1024"/>
      <c r="WXX23" s="1024"/>
      <c r="WXY23" s="1024"/>
      <c r="WXZ23" s="1024"/>
      <c r="WYA23" s="1024"/>
      <c r="WYB23" s="1024"/>
      <c r="WYC23" s="1024"/>
      <c r="WYD23" s="1024"/>
      <c r="WYE23" s="1024"/>
      <c r="WYF23" s="1024"/>
      <c r="WYG23" s="1024"/>
      <c r="WYH23" s="1024"/>
      <c r="WYI23" s="1024"/>
      <c r="WYJ23" s="1024"/>
      <c r="WYK23" s="1024"/>
      <c r="WYL23" s="1024"/>
      <c r="WYM23" s="1024"/>
      <c r="WYN23" s="1024"/>
      <c r="WYO23" s="1024"/>
      <c r="WYP23" s="1024"/>
      <c r="WYQ23" s="1024"/>
      <c r="WYR23" s="1024"/>
      <c r="WYS23" s="1024"/>
      <c r="WYT23" s="1024"/>
      <c r="WYU23" s="1024"/>
      <c r="WYV23" s="1024"/>
      <c r="WYW23" s="1024"/>
      <c r="WYX23" s="1024"/>
      <c r="WYY23" s="1024"/>
      <c r="WYZ23" s="1024"/>
      <c r="WZA23" s="1024"/>
      <c r="WZB23" s="1024"/>
      <c r="WZC23" s="1024"/>
      <c r="WZD23" s="1024"/>
      <c r="WZE23" s="1024"/>
      <c r="WZF23" s="1024"/>
      <c r="WZG23" s="1024"/>
      <c r="WZH23" s="1024"/>
      <c r="WZI23" s="1024"/>
      <c r="WZJ23" s="1024"/>
      <c r="WZK23" s="1024"/>
      <c r="WZL23" s="1024"/>
      <c r="WZM23" s="1024"/>
      <c r="WZN23" s="1024"/>
      <c r="WZO23" s="1024"/>
      <c r="WZP23" s="1024"/>
      <c r="WZQ23" s="1024"/>
      <c r="WZR23" s="1024"/>
      <c r="WZS23" s="1024"/>
      <c r="WZT23" s="1024"/>
      <c r="WZU23" s="1024"/>
      <c r="WZV23" s="1024"/>
      <c r="WZW23" s="1024"/>
      <c r="WZX23" s="1024"/>
      <c r="WZY23" s="1024"/>
      <c r="WZZ23" s="1024"/>
      <c r="XAA23" s="1024"/>
      <c r="XAB23" s="1024"/>
      <c r="XAC23" s="1024"/>
      <c r="XAD23" s="1024"/>
      <c r="XAE23" s="1024"/>
      <c r="XAF23" s="1024"/>
      <c r="XAG23" s="1024"/>
      <c r="XAH23" s="1024"/>
      <c r="XAI23" s="1024"/>
      <c r="XAJ23" s="1024"/>
      <c r="XAK23" s="1024"/>
      <c r="XAL23" s="1024"/>
      <c r="XAM23" s="1024"/>
      <c r="XAN23" s="1024"/>
      <c r="XAO23" s="1024"/>
      <c r="XAP23" s="1024"/>
      <c r="XAQ23" s="1024"/>
      <c r="XAR23" s="1024"/>
      <c r="XAS23" s="1024"/>
      <c r="XAT23" s="1024"/>
      <c r="XAU23" s="1024"/>
      <c r="XAV23" s="1024"/>
      <c r="XAW23" s="1024"/>
      <c r="XAX23" s="1024"/>
      <c r="XAY23" s="1024"/>
      <c r="XAZ23" s="1024"/>
      <c r="XBA23" s="1024"/>
      <c r="XBB23" s="1024"/>
      <c r="XBC23" s="1024"/>
      <c r="XBD23" s="1024"/>
      <c r="XBE23" s="1024"/>
      <c r="XBF23" s="1024"/>
      <c r="XBG23" s="1024"/>
      <c r="XBH23" s="1024"/>
      <c r="XBI23" s="1024"/>
      <c r="XBJ23" s="1024"/>
      <c r="XBK23" s="1024"/>
      <c r="XBL23" s="1024"/>
      <c r="XBM23" s="1024"/>
      <c r="XBN23" s="1024"/>
      <c r="XBO23" s="1024"/>
      <c r="XBP23" s="1024"/>
      <c r="XBQ23" s="1024"/>
      <c r="XBR23" s="1024"/>
      <c r="XBS23" s="1024"/>
      <c r="XBT23" s="1024"/>
      <c r="XBU23" s="1024"/>
      <c r="XBV23" s="1024"/>
      <c r="XBW23" s="1024"/>
      <c r="XBX23" s="1024"/>
      <c r="XBY23" s="1024"/>
      <c r="XBZ23" s="1024"/>
      <c r="XCA23" s="1024"/>
      <c r="XCB23" s="1024"/>
      <c r="XCC23" s="1024"/>
      <c r="XCD23" s="1024"/>
      <c r="XCE23" s="1024"/>
      <c r="XCF23" s="1024"/>
      <c r="XCG23" s="1024"/>
      <c r="XCH23" s="1024"/>
      <c r="XCI23" s="1024"/>
      <c r="XCJ23" s="1024"/>
      <c r="XCK23" s="1024"/>
      <c r="XCL23" s="1024"/>
      <c r="XCM23" s="1024"/>
      <c r="XCN23" s="1024"/>
      <c r="XCO23" s="1024"/>
      <c r="XCP23" s="1024"/>
      <c r="XCQ23" s="1024"/>
      <c r="XCR23" s="1024"/>
      <c r="XCS23" s="1024"/>
      <c r="XCT23" s="1024"/>
      <c r="XCU23" s="1024"/>
      <c r="XCV23" s="1024"/>
      <c r="XCW23" s="1024"/>
      <c r="XCX23" s="1024"/>
      <c r="XCY23" s="1024"/>
      <c r="XCZ23" s="1024"/>
      <c r="XDA23" s="1024"/>
      <c r="XDB23" s="1024"/>
      <c r="XDC23" s="1024"/>
      <c r="XDD23" s="1024"/>
      <c r="XDE23" s="1024"/>
      <c r="XDF23" s="1024"/>
      <c r="XDG23" s="1024"/>
      <c r="XDH23" s="1024"/>
      <c r="XDI23" s="1024"/>
      <c r="XDJ23" s="1024"/>
      <c r="XDK23" s="1024"/>
      <c r="XDL23" s="1024"/>
      <c r="XDM23" s="1024"/>
      <c r="XDN23" s="1024"/>
      <c r="XDO23" s="1024"/>
      <c r="XDP23" s="1024"/>
      <c r="XDQ23" s="1024"/>
      <c r="XDR23" s="1024"/>
      <c r="XDS23" s="1024"/>
      <c r="XDT23" s="1024"/>
      <c r="XDU23" s="1024"/>
      <c r="XDV23" s="1024"/>
      <c r="XDW23" s="1024"/>
      <c r="XDX23" s="1024"/>
      <c r="XDY23" s="1024"/>
      <c r="XDZ23" s="1024"/>
      <c r="XEA23" s="1024"/>
      <c r="XEB23" s="1024"/>
      <c r="XEC23" s="1024"/>
      <c r="XED23" s="1024"/>
      <c r="XEE23" s="1024"/>
      <c r="XEF23" s="1024"/>
      <c r="XEG23" s="1024"/>
      <c r="XEH23" s="1024"/>
      <c r="XEI23" s="1024"/>
      <c r="XEJ23" s="1024"/>
      <c r="XEK23" s="1024"/>
      <c r="XEL23" s="1024"/>
      <c r="XEM23" s="1024"/>
      <c r="XEN23" s="1024"/>
      <c r="XEO23" s="1024"/>
      <c r="XEP23" s="1024"/>
      <c r="XEQ23" s="1024"/>
      <c r="XER23" s="1024"/>
      <c r="XES23" s="1024"/>
      <c r="XET23" s="1024"/>
      <c r="XEU23" s="1024"/>
      <c r="XEV23" s="1024"/>
      <c r="XEW23" s="1024"/>
      <c r="XEX23" s="1024"/>
      <c r="XEY23" s="1024"/>
      <c r="XEZ23" s="1024"/>
      <c r="XFA23" s="1024"/>
      <c r="XFB23" s="1024"/>
      <c r="XFC23" s="1024"/>
      <c r="XFD23" s="1024"/>
    </row>
    <row r="24" spans="1:16384" hidden="1" x14ac:dyDescent="0.2">
      <c r="A24" s="1024"/>
      <c r="B24" s="1024"/>
      <c r="C24" s="1024"/>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1024"/>
      <c r="AL24" s="1024"/>
      <c r="AM24" s="1024"/>
      <c r="AN24" s="1024"/>
      <c r="AO24" s="1024"/>
      <c r="AP24" s="1024"/>
      <c r="AQ24" s="1024"/>
      <c r="AR24" s="1024"/>
      <c r="AS24" s="1024"/>
      <c r="AT24" s="1024"/>
      <c r="AU24" s="1024"/>
      <c r="AV24" s="1024"/>
      <c r="AW24" s="1024"/>
      <c r="AX24" s="1024"/>
      <c r="AY24" s="1024"/>
      <c r="AZ24" s="1024"/>
      <c r="BA24" s="1024"/>
      <c r="BB24" s="1024"/>
      <c r="BC24" s="1024"/>
      <c r="BD24" s="1024"/>
      <c r="BE24" s="1024"/>
      <c r="BF24" s="1024"/>
      <c r="BG24" s="1024"/>
      <c r="BH24" s="1024"/>
      <c r="BI24" s="1024"/>
      <c r="BJ24" s="1024"/>
      <c r="BK24" s="1024"/>
      <c r="BL24" s="1024"/>
      <c r="BM24" s="1024"/>
      <c r="BN24" s="1024"/>
      <c r="BO24" s="1024"/>
      <c r="BP24" s="1024"/>
      <c r="BQ24" s="1024"/>
      <c r="BR24" s="1024"/>
      <c r="BS24" s="1024"/>
      <c r="BT24" s="1024"/>
      <c r="BU24" s="1024"/>
      <c r="BV24" s="1024"/>
      <c r="BW24" s="1024"/>
      <c r="BX24" s="1024"/>
      <c r="BY24" s="1024"/>
      <c r="BZ24" s="1024"/>
      <c r="CA24" s="1024"/>
      <c r="CB24" s="1024"/>
      <c r="CC24" s="1024"/>
      <c r="CD24" s="1024"/>
      <c r="CE24" s="1024"/>
      <c r="CF24" s="1024"/>
      <c r="CG24" s="1024"/>
      <c r="CH24" s="1024"/>
      <c r="CI24" s="1024"/>
      <c r="CJ24" s="1024"/>
      <c r="CK24" s="1024"/>
      <c r="CL24" s="1024"/>
      <c r="CM24" s="1024"/>
      <c r="CN24" s="1024"/>
      <c r="CO24" s="1024"/>
      <c r="CP24" s="1024"/>
      <c r="CQ24" s="1024"/>
      <c r="CR24" s="1024"/>
      <c r="CS24" s="1024"/>
      <c r="CT24" s="1024"/>
      <c r="CU24" s="1024"/>
      <c r="CV24" s="1024"/>
      <c r="CW24" s="1024"/>
      <c r="CX24" s="1024"/>
      <c r="CY24" s="1024"/>
      <c r="CZ24" s="1024"/>
      <c r="DA24" s="1024"/>
      <c r="DB24" s="1024"/>
      <c r="DC24" s="1024"/>
      <c r="DD24" s="1024"/>
      <c r="DE24" s="1024"/>
      <c r="DF24" s="1024"/>
      <c r="DG24" s="1024"/>
      <c r="DH24" s="1024"/>
      <c r="DI24" s="1024"/>
      <c r="DJ24" s="1024"/>
      <c r="DK24" s="1024"/>
      <c r="DL24" s="1024"/>
      <c r="DM24" s="1024"/>
      <c r="DN24" s="1024"/>
      <c r="DO24" s="1024"/>
      <c r="DP24" s="1024"/>
      <c r="DQ24" s="1024"/>
      <c r="DR24" s="1024"/>
      <c r="DS24" s="1024"/>
      <c r="DT24" s="1024"/>
      <c r="DU24" s="1024"/>
      <c r="DV24" s="1024"/>
      <c r="DW24" s="1024"/>
      <c r="DX24" s="1024"/>
      <c r="DY24" s="1024"/>
      <c r="DZ24" s="1024"/>
      <c r="EA24" s="1024"/>
      <c r="EB24" s="1024"/>
      <c r="EC24" s="1024"/>
      <c r="ED24" s="1024"/>
      <c r="EE24" s="1024"/>
      <c r="EF24" s="1024"/>
      <c r="EG24" s="1024"/>
      <c r="EH24" s="1024"/>
      <c r="EI24" s="1024"/>
      <c r="EJ24" s="1024"/>
      <c r="EK24" s="1024"/>
      <c r="EL24" s="1024"/>
      <c r="EM24" s="1024"/>
      <c r="EN24" s="1024"/>
      <c r="EO24" s="1024"/>
      <c r="EP24" s="1024"/>
      <c r="EQ24" s="1024"/>
      <c r="ER24" s="1024"/>
      <c r="ES24" s="1024"/>
      <c r="ET24" s="1024"/>
      <c r="EU24" s="1024"/>
      <c r="EV24" s="1024"/>
      <c r="EW24" s="1024"/>
      <c r="EX24" s="1024"/>
      <c r="EY24" s="1024"/>
      <c r="EZ24" s="1024"/>
      <c r="FA24" s="1024"/>
      <c r="FB24" s="1024"/>
      <c r="FC24" s="1024"/>
      <c r="FD24" s="1024"/>
      <c r="FE24" s="1024"/>
      <c r="FF24" s="1024"/>
      <c r="FG24" s="1024"/>
      <c r="FH24" s="1024"/>
      <c r="FI24" s="1024"/>
      <c r="FJ24" s="1024"/>
      <c r="FK24" s="1024"/>
      <c r="FL24" s="1024"/>
      <c r="FM24" s="1024"/>
      <c r="FN24" s="1024"/>
      <c r="FO24" s="1024"/>
      <c r="FP24" s="1024"/>
      <c r="FQ24" s="1024"/>
      <c r="FR24" s="1024"/>
      <c r="FS24" s="1024"/>
      <c r="FT24" s="1024"/>
      <c r="FU24" s="1024"/>
      <c r="FV24" s="1024"/>
      <c r="FW24" s="1024"/>
      <c r="FX24" s="1024"/>
      <c r="FY24" s="1024"/>
      <c r="FZ24" s="1024"/>
      <c r="GA24" s="1024"/>
      <c r="GB24" s="1024"/>
      <c r="GC24" s="1024"/>
      <c r="GD24" s="1024"/>
      <c r="GE24" s="1024"/>
      <c r="GF24" s="1024"/>
      <c r="GG24" s="1024"/>
      <c r="GH24" s="1024"/>
      <c r="GI24" s="1024"/>
      <c r="GJ24" s="1024"/>
      <c r="GK24" s="1024"/>
      <c r="GL24" s="1024"/>
      <c r="GM24" s="1024"/>
      <c r="GN24" s="1024"/>
      <c r="GO24" s="1024"/>
      <c r="GP24" s="1024"/>
      <c r="GQ24" s="1024"/>
      <c r="GR24" s="1024"/>
      <c r="GS24" s="1024"/>
      <c r="GT24" s="1024"/>
      <c r="GU24" s="1024"/>
      <c r="GV24" s="1024"/>
      <c r="GW24" s="1024"/>
      <c r="GX24" s="1024"/>
      <c r="GY24" s="1024"/>
      <c r="GZ24" s="1024"/>
      <c r="HA24" s="1024"/>
      <c r="HB24" s="1024"/>
      <c r="HC24" s="1024"/>
      <c r="HD24" s="1024"/>
      <c r="HE24" s="1024"/>
      <c r="HF24" s="1024"/>
      <c r="HG24" s="1024"/>
      <c r="HH24" s="1024"/>
      <c r="HI24" s="1024"/>
      <c r="HJ24" s="1024"/>
      <c r="HK24" s="1024"/>
      <c r="HL24" s="1024"/>
      <c r="HM24" s="1024"/>
      <c r="HN24" s="1024"/>
      <c r="HO24" s="1024"/>
      <c r="HP24" s="1024"/>
      <c r="HQ24" s="1024"/>
      <c r="HR24" s="1024"/>
      <c r="HS24" s="1024"/>
      <c r="HT24" s="1024"/>
      <c r="HU24" s="1024"/>
      <c r="HV24" s="1024"/>
      <c r="HW24" s="1024"/>
      <c r="HX24" s="1024"/>
      <c r="HY24" s="1024"/>
      <c r="HZ24" s="1024"/>
      <c r="IA24" s="1024"/>
      <c r="IB24" s="1024"/>
      <c r="IC24" s="1024"/>
      <c r="ID24" s="1024"/>
      <c r="IE24" s="1024"/>
      <c r="IF24" s="1024"/>
      <c r="IG24" s="1024"/>
      <c r="IH24" s="1024"/>
      <c r="II24" s="1024"/>
      <c r="IJ24" s="1024"/>
      <c r="IK24" s="1024"/>
      <c r="IL24" s="1024"/>
      <c r="IM24" s="1024"/>
      <c r="IN24" s="1024"/>
      <c r="IO24" s="1024"/>
      <c r="IP24" s="1024"/>
      <c r="IQ24" s="1024"/>
      <c r="IR24" s="1024"/>
      <c r="IS24" s="1024"/>
      <c r="IT24" s="1024"/>
      <c r="IU24" s="1024"/>
      <c r="IV24" s="1024"/>
      <c r="IW24" s="1024"/>
      <c r="IX24" s="1024"/>
      <c r="IY24" s="1024"/>
      <c r="IZ24" s="1024"/>
      <c r="JA24" s="1024"/>
      <c r="JB24" s="1024"/>
      <c r="JC24" s="1024"/>
      <c r="JD24" s="1024"/>
      <c r="JE24" s="1024"/>
      <c r="JF24" s="1024"/>
      <c r="JG24" s="1024"/>
      <c r="JH24" s="1024"/>
      <c r="JI24" s="1024"/>
      <c r="JJ24" s="1024"/>
      <c r="JK24" s="1024"/>
      <c r="JL24" s="1024"/>
      <c r="JM24" s="1024"/>
      <c r="JN24" s="1024"/>
      <c r="JO24" s="1024"/>
      <c r="JP24" s="1024"/>
      <c r="JQ24" s="1024"/>
      <c r="JR24" s="1024"/>
      <c r="JS24" s="1024"/>
      <c r="JT24" s="1024"/>
      <c r="JU24" s="1024"/>
      <c r="JV24" s="1024"/>
      <c r="JW24" s="1024"/>
      <c r="JX24" s="1024"/>
      <c r="JY24" s="1024"/>
      <c r="JZ24" s="1024"/>
      <c r="KA24" s="1024"/>
      <c r="KB24" s="1024"/>
      <c r="KC24" s="1024"/>
      <c r="KD24" s="1024"/>
      <c r="KE24" s="1024"/>
      <c r="KF24" s="1024"/>
      <c r="KG24" s="1024"/>
      <c r="KH24" s="1024"/>
      <c r="KI24" s="1024"/>
      <c r="KJ24" s="1024"/>
      <c r="KK24" s="1024"/>
      <c r="KL24" s="1024"/>
      <c r="KM24" s="1024"/>
      <c r="KN24" s="1024"/>
      <c r="KO24" s="1024"/>
      <c r="KP24" s="1024"/>
      <c r="KQ24" s="1024"/>
      <c r="KR24" s="1024"/>
      <c r="KS24" s="1024"/>
      <c r="KT24" s="1024"/>
      <c r="KU24" s="1024"/>
      <c r="KV24" s="1024"/>
      <c r="KW24" s="1024"/>
      <c r="KX24" s="1024"/>
      <c r="KY24" s="1024"/>
      <c r="KZ24" s="1024"/>
      <c r="LA24" s="1024"/>
      <c r="LB24" s="1024"/>
      <c r="LC24" s="1024"/>
      <c r="LD24" s="1024"/>
      <c r="LE24" s="1024"/>
      <c r="LF24" s="1024"/>
      <c r="LG24" s="1024"/>
      <c r="LH24" s="1024"/>
      <c r="LI24" s="1024"/>
      <c r="LJ24" s="1024"/>
      <c r="LK24" s="1024"/>
      <c r="LL24" s="1024"/>
      <c r="LM24" s="1024"/>
      <c r="LN24" s="1024"/>
      <c r="LO24" s="1024"/>
      <c r="LP24" s="1024"/>
      <c r="LQ24" s="1024"/>
      <c r="LR24" s="1024"/>
      <c r="LS24" s="1024"/>
      <c r="LT24" s="1024"/>
      <c r="LU24" s="1024"/>
      <c r="LV24" s="1024"/>
      <c r="LW24" s="1024"/>
      <c r="LX24" s="1024"/>
      <c r="LY24" s="1024"/>
      <c r="LZ24" s="1024"/>
      <c r="MA24" s="1024"/>
      <c r="MB24" s="1024"/>
      <c r="MC24" s="1024"/>
      <c r="MD24" s="1024"/>
      <c r="ME24" s="1024"/>
      <c r="MF24" s="1024"/>
      <c r="MG24" s="1024"/>
      <c r="MH24" s="1024"/>
      <c r="MI24" s="1024"/>
      <c r="MJ24" s="1024"/>
      <c r="MK24" s="1024"/>
      <c r="ML24" s="1024"/>
      <c r="MM24" s="1024"/>
      <c r="MN24" s="1024"/>
      <c r="MO24" s="1024"/>
      <c r="MP24" s="1024"/>
      <c r="MQ24" s="1024"/>
      <c r="MR24" s="1024"/>
      <c r="MS24" s="1024"/>
      <c r="MT24" s="1024"/>
      <c r="MU24" s="1024"/>
      <c r="MV24" s="1024"/>
      <c r="MW24" s="1024"/>
      <c r="MX24" s="1024"/>
      <c r="MY24" s="1024"/>
      <c r="MZ24" s="1024"/>
      <c r="NA24" s="1024"/>
      <c r="NB24" s="1024"/>
      <c r="NC24" s="1024"/>
      <c r="ND24" s="1024"/>
      <c r="NE24" s="1024"/>
      <c r="NF24" s="1024"/>
      <c r="NG24" s="1024"/>
      <c r="NH24" s="1024"/>
      <c r="NI24" s="1024"/>
      <c r="NJ24" s="1024"/>
      <c r="NK24" s="1024"/>
      <c r="NL24" s="1024"/>
      <c r="NM24" s="1024"/>
      <c r="NN24" s="1024"/>
      <c r="NO24" s="1024"/>
      <c r="NP24" s="1024"/>
      <c r="NQ24" s="1024"/>
      <c r="NR24" s="1024"/>
      <c r="NS24" s="1024"/>
      <c r="NT24" s="1024"/>
      <c r="NU24" s="1024"/>
      <c r="NV24" s="1024"/>
      <c r="NW24" s="1024"/>
      <c r="NX24" s="1024"/>
      <c r="NY24" s="1024"/>
      <c r="NZ24" s="1024"/>
      <c r="OA24" s="1024"/>
      <c r="OB24" s="1024"/>
      <c r="OC24" s="1024"/>
      <c r="OD24" s="1024"/>
      <c r="OE24" s="1024"/>
      <c r="OF24" s="1024"/>
      <c r="OG24" s="1024"/>
      <c r="OH24" s="1024"/>
      <c r="OI24" s="1024"/>
      <c r="OJ24" s="1024"/>
      <c r="OK24" s="1024"/>
      <c r="OL24" s="1024"/>
      <c r="OM24" s="1024"/>
      <c r="ON24" s="1024"/>
      <c r="OO24" s="1024"/>
      <c r="OP24" s="1024"/>
      <c r="OQ24" s="1024"/>
      <c r="OR24" s="1024"/>
      <c r="OS24" s="1024"/>
      <c r="OT24" s="1024"/>
      <c r="OU24" s="1024"/>
      <c r="OV24" s="1024"/>
      <c r="OW24" s="1024"/>
      <c r="OX24" s="1024"/>
      <c r="OY24" s="1024"/>
      <c r="OZ24" s="1024"/>
      <c r="PA24" s="1024"/>
      <c r="PB24" s="1024"/>
      <c r="PC24" s="1024"/>
      <c r="PD24" s="1024"/>
      <c r="PE24" s="1024"/>
      <c r="PF24" s="1024"/>
      <c r="PG24" s="1024"/>
      <c r="PH24" s="1024"/>
      <c r="PI24" s="1024"/>
      <c r="PJ24" s="1024"/>
      <c r="PK24" s="1024"/>
      <c r="PL24" s="1024"/>
      <c r="PM24" s="1024"/>
      <c r="PN24" s="1024"/>
      <c r="PO24" s="1024"/>
      <c r="PP24" s="1024"/>
      <c r="PQ24" s="1024"/>
      <c r="PR24" s="1024"/>
      <c r="PS24" s="1024"/>
      <c r="PT24" s="1024"/>
      <c r="PU24" s="1024"/>
      <c r="PV24" s="1024"/>
      <c r="PW24" s="1024"/>
      <c r="PX24" s="1024"/>
      <c r="PY24" s="1024"/>
      <c r="PZ24" s="1024"/>
      <c r="QA24" s="1024"/>
      <c r="QB24" s="1024"/>
      <c r="QC24" s="1024"/>
      <c r="QD24" s="1024"/>
      <c r="QE24" s="1024"/>
      <c r="QF24" s="1024"/>
      <c r="QG24" s="1024"/>
      <c r="QH24" s="1024"/>
      <c r="QI24" s="1024"/>
      <c r="QJ24" s="1024"/>
      <c r="QK24" s="1024"/>
      <c r="QL24" s="1024"/>
      <c r="QM24" s="1024"/>
      <c r="QN24" s="1024"/>
      <c r="QO24" s="1024"/>
      <c r="QP24" s="1024"/>
      <c r="QQ24" s="1024"/>
      <c r="QR24" s="1024"/>
      <c r="QS24" s="1024"/>
      <c r="QT24" s="1024"/>
      <c r="QU24" s="1024"/>
      <c r="QV24" s="1024"/>
      <c r="QW24" s="1024"/>
      <c r="QX24" s="1024"/>
      <c r="QY24" s="1024"/>
      <c r="QZ24" s="1024"/>
      <c r="RA24" s="1024"/>
      <c r="RB24" s="1024"/>
      <c r="RC24" s="1024"/>
      <c r="RD24" s="1024"/>
      <c r="RE24" s="1024"/>
      <c r="RF24" s="1024"/>
      <c r="RG24" s="1024"/>
      <c r="RH24" s="1024"/>
      <c r="RI24" s="1024"/>
      <c r="RJ24" s="1024"/>
      <c r="RK24" s="1024"/>
      <c r="RL24" s="1024"/>
      <c r="RM24" s="1024"/>
      <c r="RN24" s="1024"/>
      <c r="RO24" s="1024"/>
      <c r="RP24" s="1024"/>
      <c r="RQ24" s="1024"/>
      <c r="RR24" s="1024"/>
      <c r="RS24" s="1024"/>
      <c r="RT24" s="1024"/>
      <c r="RU24" s="1024"/>
      <c r="RV24" s="1024"/>
      <c r="RW24" s="1024"/>
      <c r="RX24" s="1024"/>
      <c r="RY24" s="1024"/>
      <c r="RZ24" s="1024"/>
      <c r="SA24" s="1024"/>
      <c r="SB24" s="1024"/>
      <c r="SC24" s="1024"/>
      <c r="SD24" s="1024"/>
      <c r="SE24" s="1024"/>
      <c r="SF24" s="1024"/>
      <c r="SG24" s="1024"/>
      <c r="SH24" s="1024"/>
      <c r="SI24" s="1024"/>
      <c r="SJ24" s="1024"/>
      <c r="SK24" s="1024"/>
      <c r="SL24" s="1024"/>
      <c r="SM24" s="1024"/>
      <c r="SN24" s="1024"/>
      <c r="SO24" s="1024"/>
      <c r="SP24" s="1024"/>
      <c r="SQ24" s="1024"/>
      <c r="SR24" s="1024"/>
      <c r="SS24" s="1024"/>
      <c r="ST24" s="1024"/>
      <c r="SU24" s="1024"/>
      <c r="SV24" s="1024"/>
      <c r="SW24" s="1024"/>
      <c r="SX24" s="1024"/>
      <c r="SY24" s="1024"/>
      <c r="SZ24" s="1024"/>
      <c r="TA24" s="1024"/>
      <c r="TB24" s="1024"/>
      <c r="TC24" s="1024"/>
      <c r="TD24" s="1024"/>
      <c r="TE24" s="1024"/>
      <c r="TF24" s="1024"/>
      <c r="TG24" s="1024"/>
      <c r="TH24" s="1024"/>
      <c r="TI24" s="1024"/>
      <c r="TJ24" s="1024"/>
      <c r="TK24" s="1024"/>
      <c r="TL24" s="1024"/>
      <c r="TM24" s="1024"/>
      <c r="TN24" s="1024"/>
      <c r="TO24" s="1024"/>
      <c r="TP24" s="1024"/>
      <c r="TQ24" s="1024"/>
      <c r="TR24" s="1024"/>
      <c r="TS24" s="1024"/>
      <c r="TT24" s="1024"/>
      <c r="TU24" s="1024"/>
      <c r="TV24" s="1024"/>
      <c r="TW24" s="1024"/>
      <c r="TX24" s="1024"/>
      <c r="TY24" s="1024"/>
      <c r="TZ24" s="1024"/>
      <c r="UA24" s="1024"/>
      <c r="UB24" s="1024"/>
      <c r="UC24" s="1024"/>
      <c r="UD24" s="1024"/>
      <c r="UE24" s="1024"/>
      <c r="UF24" s="1024"/>
      <c r="UG24" s="1024"/>
      <c r="UH24" s="1024"/>
      <c r="UI24" s="1024"/>
      <c r="UJ24" s="1024"/>
      <c r="UK24" s="1024"/>
      <c r="UL24" s="1024"/>
      <c r="UM24" s="1024"/>
      <c r="UN24" s="1024"/>
      <c r="UO24" s="1024"/>
      <c r="UP24" s="1024"/>
      <c r="UQ24" s="1024"/>
      <c r="UR24" s="1024"/>
      <c r="US24" s="1024"/>
      <c r="UT24" s="1024"/>
      <c r="UU24" s="1024"/>
      <c r="UV24" s="1024"/>
      <c r="UW24" s="1024"/>
      <c r="UX24" s="1024"/>
      <c r="UY24" s="1024"/>
      <c r="UZ24" s="1024"/>
      <c r="VA24" s="1024"/>
      <c r="VB24" s="1024"/>
      <c r="VC24" s="1024"/>
      <c r="VD24" s="1024"/>
      <c r="VE24" s="1024"/>
      <c r="VF24" s="1024"/>
      <c r="VG24" s="1024"/>
      <c r="VH24" s="1024"/>
      <c r="VI24" s="1024"/>
      <c r="VJ24" s="1024"/>
      <c r="VK24" s="1024"/>
      <c r="VL24" s="1024"/>
      <c r="VM24" s="1024"/>
      <c r="VN24" s="1024"/>
      <c r="VO24" s="1024"/>
      <c r="VP24" s="1024"/>
      <c r="VQ24" s="1024"/>
      <c r="VR24" s="1024"/>
      <c r="VS24" s="1024"/>
      <c r="VT24" s="1024"/>
      <c r="VU24" s="1024"/>
      <c r="VV24" s="1024"/>
      <c r="VW24" s="1024"/>
      <c r="VX24" s="1024"/>
      <c r="VY24" s="1024"/>
      <c r="VZ24" s="1024"/>
      <c r="WA24" s="1024"/>
      <c r="WB24" s="1024"/>
      <c r="WC24" s="1024"/>
      <c r="WD24" s="1024"/>
      <c r="WE24" s="1024"/>
      <c r="WF24" s="1024"/>
      <c r="WG24" s="1024"/>
      <c r="WH24" s="1024"/>
      <c r="WI24" s="1024"/>
      <c r="WJ24" s="1024"/>
      <c r="WK24" s="1024"/>
      <c r="WL24" s="1024"/>
      <c r="WM24" s="1024"/>
      <c r="WN24" s="1024"/>
      <c r="WO24" s="1024"/>
      <c r="WP24" s="1024"/>
      <c r="WQ24" s="1024"/>
      <c r="WR24" s="1024"/>
      <c r="WS24" s="1024"/>
      <c r="WT24" s="1024"/>
      <c r="WU24" s="1024"/>
      <c r="WV24" s="1024"/>
      <c r="WW24" s="1024"/>
      <c r="WX24" s="1024"/>
      <c r="WY24" s="1024"/>
      <c r="WZ24" s="1024"/>
      <c r="XA24" s="1024"/>
      <c r="XB24" s="1024"/>
      <c r="XC24" s="1024"/>
      <c r="XD24" s="1024"/>
      <c r="XE24" s="1024"/>
      <c r="XF24" s="1024"/>
      <c r="XG24" s="1024"/>
      <c r="XH24" s="1024"/>
      <c r="XI24" s="1024"/>
      <c r="XJ24" s="1024"/>
      <c r="XK24" s="1024"/>
      <c r="XL24" s="1024"/>
      <c r="XM24" s="1024"/>
      <c r="XN24" s="1024"/>
      <c r="XO24" s="1024"/>
      <c r="XP24" s="1024"/>
      <c r="XQ24" s="1024"/>
      <c r="XR24" s="1024"/>
      <c r="XS24" s="1024"/>
      <c r="XT24" s="1024"/>
      <c r="XU24" s="1024"/>
      <c r="XV24" s="1024"/>
      <c r="XW24" s="1024"/>
      <c r="XX24" s="1024"/>
      <c r="XY24" s="1024"/>
      <c r="XZ24" s="1024"/>
      <c r="YA24" s="1024"/>
      <c r="YB24" s="1024"/>
      <c r="YC24" s="1024"/>
      <c r="YD24" s="1024"/>
      <c r="YE24" s="1024"/>
      <c r="YF24" s="1024"/>
      <c r="YG24" s="1024"/>
      <c r="YH24" s="1024"/>
      <c r="YI24" s="1024"/>
      <c r="YJ24" s="1024"/>
      <c r="YK24" s="1024"/>
      <c r="YL24" s="1024"/>
      <c r="YM24" s="1024"/>
      <c r="YN24" s="1024"/>
      <c r="YO24" s="1024"/>
      <c r="YP24" s="1024"/>
      <c r="YQ24" s="1024"/>
      <c r="YR24" s="1024"/>
      <c r="YS24" s="1024"/>
      <c r="YT24" s="1024"/>
      <c r="YU24" s="1024"/>
      <c r="YV24" s="1024"/>
      <c r="YW24" s="1024"/>
      <c r="YX24" s="1024"/>
      <c r="YY24" s="1024"/>
      <c r="YZ24" s="1024"/>
      <c r="ZA24" s="1024"/>
      <c r="ZB24" s="1024"/>
      <c r="ZC24" s="1024"/>
      <c r="ZD24" s="1024"/>
      <c r="ZE24" s="1024"/>
      <c r="ZF24" s="1024"/>
      <c r="ZG24" s="1024"/>
      <c r="ZH24" s="1024"/>
      <c r="ZI24" s="1024"/>
      <c r="ZJ24" s="1024"/>
      <c r="ZK24" s="1024"/>
      <c r="ZL24" s="1024"/>
      <c r="ZM24" s="1024"/>
      <c r="ZN24" s="1024"/>
      <c r="ZO24" s="1024"/>
      <c r="ZP24" s="1024"/>
      <c r="ZQ24" s="1024"/>
      <c r="ZR24" s="1024"/>
      <c r="ZS24" s="1024"/>
      <c r="ZT24" s="1024"/>
      <c r="ZU24" s="1024"/>
      <c r="ZV24" s="1024"/>
      <c r="ZW24" s="1024"/>
      <c r="ZX24" s="1024"/>
      <c r="ZY24" s="1024"/>
      <c r="ZZ24" s="1024"/>
      <c r="AAA24" s="1024"/>
      <c r="AAB24" s="1024"/>
      <c r="AAC24" s="1024"/>
      <c r="AAD24" s="1024"/>
      <c r="AAE24" s="1024"/>
      <c r="AAF24" s="1024"/>
      <c r="AAG24" s="1024"/>
      <c r="AAH24" s="1024"/>
      <c r="AAI24" s="1024"/>
      <c r="AAJ24" s="1024"/>
      <c r="AAK24" s="1024"/>
      <c r="AAL24" s="1024"/>
      <c r="AAM24" s="1024"/>
      <c r="AAN24" s="1024"/>
      <c r="AAO24" s="1024"/>
      <c r="AAP24" s="1024"/>
      <c r="AAQ24" s="1024"/>
      <c r="AAR24" s="1024"/>
      <c r="AAS24" s="1024"/>
      <c r="AAT24" s="1024"/>
      <c r="AAU24" s="1024"/>
      <c r="AAV24" s="1024"/>
      <c r="AAW24" s="1024"/>
      <c r="AAX24" s="1024"/>
      <c r="AAY24" s="1024"/>
      <c r="AAZ24" s="1024"/>
      <c r="ABA24" s="1024"/>
      <c r="ABB24" s="1024"/>
      <c r="ABC24" s="1024"/>
      <c r="ABD24" s="1024"/>
      <c r="ABE24" s="1024"/>
      <c r="ABF24" s="1024"/>
      <c r="ABG24" s="1024"/>
      <c r="ABH24" s="1024"/>
      <c r="ABI24" s="1024"/>
      <c r="ABJ24" s="1024"/>
      <c r="ABK24" s="1024"/>
      <c r="ABL24" s="1024"/>
      <c r="ABM24" s="1024"/>
      <c r="ABN24" s="1024"/>
      <c r="ABO24" s="1024"/>
      <c r="ABP24" s="1024"/>
      <c r="ABQ24" s="1024"/>
      <c r="ABR24" s="1024"/>
      <c r="ABS24" s="1024"/>
      <c r="ABT24" s="1024"/>
      <c r="ABU24" s="1024"/>
      <c r="ABV24" s="1024"/>
      <c r="ABW24" s="1024"/>
      <c r="ABX24" s="1024"/>
      <c r="ABY24" s="1024"/>
      <c r="ABZ24" s="1024"/>
      <c r="ACA24" s="1024"/>
      <c r="ACB24" s="1024"/>
      <c r="ACC24" s="1024"/>
      <c r="ACD24" s="1024"/>
      <c r="ACE24" s="1024"/>
      <c r="ACF24" s="1024"/>
      <c r="ACG24" s="1024"/>
      <c r="ACH24" s="1024"/>
      <c r="ACI24" s="1024"/>
      <c r="ACJ24" s="1024"/>
      <c r="ACK24" s="1024"/>
      <c r="ACL24" s="1024"/>
      <c r="ACM24" s="1024"/>
      <c r="ACN24" s="1024"/>
      <c r="ACO24" s="1024"/>
      <c r="ACP24" s="1024"/>
      <c r="ACQ24" s="1024"/>
      <c r="ACR24" s="1024"/>
      <c r="ACS24" s="1024"/>
      <c r="ACT24" s="1024"/>
      <c r="ACU24" s="1024"/>
      <c r="ACV24" s="1024"/>
      <c r="ACW24" s="1024"/>
      <c r="ACX24" s="1024"/>
      <c r="ACY24" s="1024"/>
      <c r="ACZ24" s="1024"/>
      <c r="ADA24" s="1024"/>
      <c r="ADB24" s="1024"/>
      <c r="ADC24" s="1024"/>
      <c r="ADD24" s="1024"/>
      <c r="ADE24" s="1024"/>
      <c r="ADF24" s="1024"/>
      <c r="ADG24" s="1024"/>
      <c r="ADH24" s="1024"/>
      <c r="ADI24" s="1024"/>
      <c r="ADJ24" s="1024"/>
      <c r="ADK24" s="1024"/>
      <c r="ADL24" s="1024"/>
      <c r="ADM24" s="1024"/>
      <c r="ADN24" s="1024"/>
      <c r="ADO24" s="1024"/>
      <c r="ADP24" s="1024"/>
      <c r="ADQ24" s="1024"/>
      <c r="ADR24" s="1024"/>
      <c r="ADS24" s="1024"/>
      <c r="ADT24" s="1024"/>
      <c r="ADU24" s="1024"/>
      <c r="ADV24" s="1024"/>
      <c r="ADW24" s="1024"/>
      <c r="ADX24" s="1024"/>
      <c r="ADY24" s="1024"/>
      <c r="ADZ24" s="1024"/>
      <c r="AEA24" s="1024"/>
      <c r="AEB24" s="1024"/>
      <c r="AEC24" s="1024"/>
      <c r="AED24" s="1024"/>
      <c r="AEE24" s="1024"/>
      <c r="AEF24" s="1024"/>
      <c r="AEG24" s="1024"/>
      <c r="AEH24" s="1024"/>
      <c r="AEI24" s="1024"/>
      <c r="AEJ24" s="1024"/>
      <c r="AEK24" s="1024"/>
      <c r="AEL24" s="1024"/>
      <c r="AEM24" s="1024"/>
      <c r="AEN24" s="1024"/>
      <c r="AEO24" s="1024"/>
      <c r="AEP24" s="1024"/>
      <c r="AEQ24" s="1024"/>
      <c r="AER24" s="1024"/>
      <c r="AES24" s="1024"/>
      <c r="AET24" s="1024"/>
      <c r="AEU24" s="1024"/>
      <c r="AEV24" s="1024"/>
      <c r="AEW24" s="1024"/>
      <c r="AEX24" s="1024"/>
      <c r="AEY24" s="1024"/>
      <c r="AEZ24" s="1024"/>
      <c r="AFA24" s="1024"/>
      <c r="AFB24" s="1024"/>
      <c r="AFC24" s="1024"/>
      <c r="AFD24" s="1024"/>
      <c r="AFE24" s="1024"/>
      <c r="AFF24" s="1024"/>
      <c r="AFG24" s="1024"/>
      <c r="AFH24" s="1024"/>
      <c r="AFI24" s="1024"/>
      <c r="AFJ24" s="1024"/>
      <c r="AFK24" s="1024"/>
      <c r="AFL24" s="1024"/>
      <c r="AFM24" s="1024"/>
      <c r="AFN24" s="1024"/>
      <c r="AFO24" s="1024"/>
      <c r="AFP24" s="1024"/>
      <c r="AFQ24" s="1024"/>
      <c r="AFR24" s="1024"/>
      <c r="AFS24" s="1024"/>
      <c r="AFT24" s="1024"/>
      <c r="AFU24" s="1024"/>
      <c r="AFV24" s="1024"/>
      <c r="AFW24" s="1024"/>
      <c r="AFX24" s="1024"/>
      <c r="AFY24" s="1024"/>
      <c r="AFZ24" s="1024"/>
      <c r="AGA24" s="1024"/>
      <c r="AGB24" s="1024"/>
      <c r="AGC24" s="1024"/>
      <c r="AGD24" s="1024"/>
      <c r="AGE24" s="1024"/>
      <c r="AGF24" s="1024"/>
      <c r="AGG24" s="1024"/>
      <c r="AGH24" s="1024"/>
      <c r="AGI24" s="1024"/>
      <c r="AGJ24" s="1024"/>
      <c r="AGK24" s="1024"/>
      <c r="AGL24" s="1024"/>
      <c r="AGM24" s="1024"/>
      <c r="AGN24" s="1024"/>
      <c r="AGO24" s="1024"/>
      <c r="AGP24" s="1024"/>
      <c r="AGQ24" s="1024"/>
      <c r="AGR24" s="1024"/>
      <c r="AGS24" s="1024"/>
      <c r="AGT24" s="1024"/>
      <c r="AGU24" s="1024"/>
      <c r="AGV24" s="1024"/>
      <c r="AGW24" s="1024"/>
      <c r="AGX24" s="1024"/>
      <c r="AGY24" s="1024"/>
      <c r="AGZ24" s="1024"/>
      <c r="AHA24" s="1024"/>
      <c r="AHB24" s="1024"/>
      <c r="AHC24" s="1024"/>
      <c r="AHD24" s="1024"/>
      <c r="AHE24" s="1024"/>
      <c r="AHF24" s="1024"/>
      <c r="AHG24" s="1024"/>
      <c r="AHH24" s="1024"/>
      <c r="AHI24" s="1024"/>
      <c r="AHJ24" s="1024"/>
      <c r="AHK24" s="1024"/>
      <c r="AHL24" s="1024"/>
      <c r="AHM24" s="1024"/>
      <c r="AHN24" s="1024"/>
      <c r="AHO24" s="1024"/>
      <c r="AHP24" s="1024"/>
      <c r="AHQ24" s="1024"/>
      <c r="AHR24" s="1024"/>
      <c r="AHS24" s="1024"/>
      <c r="AHT24" s="1024"/>
      <c r="AHU24" s="1024"/>
      <c r="AHV24" s="1024"/>
      <c r="AHW24" s="1024"/>
      <c r="AHX24" s="1024"/>
      <c r="AHY24" s="1024"/>
      <c r="AHZ24" s="1024"/>
      <c r="AIA24" s="1024"/>
      <c r="AIB24" s="1024"/>
      <c r="AIC24" s="1024"/>
      <c r="AID24" s="1024"/>
      <c r="AIE24" s="1024"/>
      <c r="AIF24" s="1024"/>
      <c r="AIG24" s="1024"/>
      <c r="AIH24" s="1024"/>
      <c r="AII24" s="1024"/>
      <c r="AIJ24" s="1024"/>
      <c r="AIK24" s="1024"/>
      <c r="AIL24" s="1024"/>
      <c r="AIM24" s="1024"/>
      <c r="AIN24" s="1024"/>
      <c r="AIO24" s="1024"/>
      <c r="AIP24" s="1024"/>
      <c r="AIQ24" s="1024"/>
      <c r="AIR24" s="1024"/>
      <c r="AIS24" s="1024"/>
      <c r="AIT24" s="1024"/>
      <c r="AIU24" s="1024"/>
      <c r="AIV24" s="1024"/>
      <c r="AIW24" s="1024"/>
      <c r="AIX24" s="1024"/>
      <c r="AIY24" s="1024"/>
      <c r="AIZ24" s="1024"/>
      <c r="AJA24" s="1024"/>
      <c r="AJB24" s="1024"/>
      <c r="AJC24" s="1024"/>
      <c r="AJD24" s="1024"/>
      <c r="AJE24" s="1024"/>
      <c r="AJF24" s="1024"/>
      <c r="AJG24" s="1024"/>
      <c r="AJH24" s="1024"/>
      <c r="AJI24" s="1024"/>
      <c r="AJJ24" s="1024"/>
      <c r="AJK24" s="1024"/>
      <c r="AJL24" s="1024"/>
      <c r="AJM24" s="1024"/>
      <c r="AJN24" s="1024"/>
      <c r="AJO24" s="1024"/>
      <c r="AJP24" s="1024"/>
      <c r="AJQ24" s="1024"/>
      <c r="AJR24" s="1024"/>
      <c r="AJS24" s="1024"/>
      <c r="AJT24" s="1024"/>
      <c r="AJU24" s="1024"/>
      <c r="AJV24" s="1024"/>
      <c r="AJW24" s="1024"/>
      <c r="AJX24" s="1024"/>
      <c r="AJY24" s="1024"/>
      <c r="AJZ24" s="1024"/>
      <c r="AKA24" s="1024"/>
      <c r="AKB24" s="1024"/>
      <c r="AKC24" s="1024"/>
      <c r="AKD24" s="1024"/>
      <c r="AKE24" s="1024"/>
      <c r="AKF24" s="1024"/>
      <c r="AKG24" s="1024"/>
      <c r="AKH24" s="1024"/>
      <c r="AKI24" s="1024"/>
      <c r="AKJ24" s="1024"/>
      <c r="AKK24" s="1024"/>
      <c r="AKL24" s="1024"/>
      <c r="AKM24" s="1024"/>
      <c r="AKN24" s="1024"/>
      <c r="AKO24" s="1024"/>
      <c r="AKP24" s="1024"/>
      <c r="AKQ24" s="1024"/>
      <c r="AKR24" s="1024"/>
      <c r="AKS24" s="1024"/>
      <c r="AKT24" s="1024"/>
      <c r="AKU24" s="1024"/>
      <c r="AKV24" s="1024"/>
      <c r="AKW24" s="1024"/>
      <c r="AKX24" s="1024"/>
      <c r="AKY24" s="1024"/>
      <c r="AKZ24" s="1024"/>
      <c r="ALA24" s="1024"/>
      <c r="ALB24" s="1024"/>
      <c r="ALC24" s="1024"/>
      <c r="ALD24" s="1024"/>
      <c r="ALE24" s="1024"/>
      <c r="ALF24" s="1024"/>
      <c r="ALG24" s="1024"/>
      <c r="ALH24" s="1024"/>
      <c r="ALI24" s="1024"/>
      <c r="ALJ24" s="1024"/>
      <c r="ALK24" s="1024"/>
      <c r="ALL24" s="1024"/>
      <c r="ALM24" s="1024"/>
      <c r="ALN24" s="1024"/>
      <c r="ALO24" s="1024"/>
      <c r="ALP24" s="1024"/>
      <c r="ALQ24" s="1024"/>
      <c r="ALR24" s="1024"/>
      <c r="ALS24" s="1024"/>
      <c r="ALT24" s="1024"/>
      <c r="ALU24" s="1024"/>
      <c r="ALV24" s="1024"/>
      <c r="ALW24" s="1024"/>
      <c r="ALX24" s="1024"/>
      <c r="ALY24" s="1024"/>
      <c r="ALZ24" s="1024"/>
      <c r="AMA24" s="1024"/>
      <c r="AMB24" s="1024"/>
      <c r="AMC24" s="1024"/>
      <c r="AMD24" s="1024"/>
      <c r="AME24" s="1024"/>
      <c r="AMF24" s="1024"/>
      <c r="AMG24" s="1024"/>
      <c r="AMH24" s="1024"/>
      <c r="AMI24" s="1024"/>
      <c r="AMJ24" s="1024"/>
      <c r="AMK24" s="1024"/>
      <c r="AML24" s="1024"/>
      <c r="AMM24" s="1024"/>
      <c r="AMN24" s="1024"/>
      <c r="AMO24" s="1024"/>
      <c r="AMP24" s="1024"/>
      <c r="AMQ24" s="1024"/>
      <c r="AMR24" s="1024"/>
      <c r="AMS24" s="1024"/>
      <c r="AMT24" s="1024"/>
      <c r="AMU24" s="1024"/>
      <c r="AMV24" s="1024"/>
      <c r="AMW24" s="1024"/>
      <c r="AMX24" s="1024"/>
      <c r="AMY24" s="1024"/>
      <c r="AMZ24" s="1024"/>
      <c r="ANA24" s="1024"/>
      <c r="ANB24" s="1024"/>
      <c r="ANC24" s="1024"/>
      <c r="AND24" s="1024"/>
      <c r="ANE24" s="1024"/>
      <c r="ANF24" s="1024"/>
      <c r="ANG24" s="1024"/>
      <c r="ANH24" s="1024"/>
      <c r="ANI24" s="1024"/>
      <c r="ANJ24" s="1024"/>
      <c r="ANK24" s="1024"/>
      <c r="ANL24" s="1024"/>
      <c r="ANM24" s="1024"/>
      <c r="ANN24" s="1024"/>
      <c r="ANO24" s="1024"/>
      <c r="ANP24" s="1024"/>
      <c r="ANQ24" s="1024"/>
      <c r="ANR24" s="1024"/>
      <c r="ANS24" s="1024"/>
      <c r="ANT24" s="1024"/>
      <c r="ANU24" s="1024"/>
      <c r="ANV24" s="1024"/>
      <c r="ANW24" s="1024"/>
      <c r="ANX24" s="1024"/>
      <c r="ANY24" s="1024"/>
      <c r="ANZ24" s="1024"/>
      <c r="AOA24" s="1024"/>
      <c r="AOB24" s="1024"/>
      <c r="AOC24" s="1024"/>
      <c r="AOD24" s="1024"/>
      <c r="AOE24" s="1024"/>
      <c r="AOF24" s="1024"/>
      <c r="AOG24" s="1024"/>
      <c r="AOH24" s="1024"/>
      <c r="AOI24" s="1024"/>
      <c r="AOJ24" s="1024"/>
      <c r="AOK24" s="1024"/>
      <c r="AOL24" s="1024"/>
      <c r="AOM24" s="1024"/>
      <c r="AON24" s="1024"/>
      <c r="AOO24" s="1024"/>
      <c r="AOP24" s="1024"/>
      <c r="AOQ24" s="1024"/>
      <c r="AOR24" s="1024"/>
      <c r="AOS24" s="1024"/>
      <c r="AOT24" s="1024"/>
      <c r="AOU24" s="1024"/>
      <c r="AOV24" s="1024"/>
      <c r="AOW24" s="1024"/>
      <c r="AOX24" s="1024"/>
      <c r="AOY24" s="1024"/>
      <c r="AOZ24" s="1024"/>
      <c r="APA24" s="1024"/>
      <c r="APB24" s="1024"/>
      <c r="APC24" s="1024"/>
      <c r="APD24" s="1024"/>
      <c r="APE24" s="1024"/>
      <c r="APF24" s="1024"/>
      <c r="APG24" s="1024"/>
      <c r="APH24" s="1024"/>
      <c r="API24" s="1024"/>
      <c r="APJ24" s="1024"/>
      <c r="APK24" s="1024"/>
      <c r="APL24" s="1024"/>
      <c r="APM24" s="1024"/>
      <c r="APN24" s="1024"/>
      <c r="APO24" s="1024"/>
      <c r="APP24" s="1024"/>
      <c r="APQ24" s="1024"/>
      <c r="APR24" s="1024"/>
      <c r="APS24" s="1024"/>
      <c r="APT24" s="1024"/>
      <c r="APU24" s="1024"/>
      <c r="APV24" s="1024"/>
      <c r="APW24" s="1024"/>
      <c r="APX24" s="1024"/>
      <c r="APY24" s="1024"/>
      <c r="APZ24" s="1024"/>
      <c r="AQA24" s="1024"/>
      <c r="AQB24" s="1024"/>
      <c r="AQC24" s="1024"/>
      <c r="AQD24" s="1024"/>
      <c r="AQE24" s="1024"/>
      <c r="AQF24" s="1024"/>
      <c r="AQG24" s="1024"/>
      <c r="AQH24" s="1024"/>
      <c r="AQI24" s="1024"/>
      <c r="AQJ24" s="1024"/>
      <c r="AQK24" s="1024"/>
      <c r="AQL24" s="1024"/>
      <c r="AQM24" s="1024"/>
      <c r="AQN24" s="1024"/>
      <c r="AQO24" s="1024"/>
      <c r="AQP24" s="1024"/>
      <c r="AQQ24" s="1024"/>
      <c r="AQR24" s="1024"/>
      <c r="AQS24" s="1024"/>
      <c r="AQT24" s="1024"/>
      <c r="AQU24" s="1024"/>
      <c r="AQV24" s="1024"/>
      <c r="AQW24" s="1024"/>
      <c r="AQX24" s="1024"/>
      <c r="AQY24" s="1024"/>
      <c r="AQZ24" s="1024"/>
      <c r="ARA24" s="1024"/>
      <c r="ARB24" s="1024"/>
      <c r="ARC24" s="1024"/>
      <c r="ARD24" s="1024"/>
      <c r="ARE24" s="1024"/>
      <c r="ARF24" s="1024"/>
      <c r="ARG24" s="1024"/>
      <c r="ARH24" s="1024"/>
      <c r="ARI24" s="1024"/>
      <c r="ARJ24" s="1024"/>
      <c r="ARK24" s="1024"/>
      <c r="ARL24" s="1024"/>
      <c r="ARM24" s="1024"/>
      <c r="ARN24" s="1024"/>
      <c r="ARO24" s="1024"/>
      <c r="ARP24" s="1024"/>
      <c r="ARQ24" s="1024"/>
      <c r="ARR24" s="1024"/>
      <c r="ARS24" s="1024"/>
      <c r="ART24" s="1024"/>
      <c r="ARU24" s="1024"/>
      <c r="ARV24" s="1024"/>
      <c r="ARW24" s="1024"/>
      <c r="ARX24" s="1024"/>
      <c r="ARY24" s="1024"/>
      <c r="ARZ24" s="1024"/>
      <c r="ASA24" s="1024"/>
      <c r="ASB24" s="1024"/>
      <c r="ASC24" s="1024"/>
      <c r="ASD24" s="1024"/>
      <c r="ASE24" s="1024"/>
      <c r="ASF24" s="1024"/>
      <c r="ASG24" s="1024"/>
      <c r="ASH24" s="1024"/>
      <c r="ASI24" s="1024"/>
      <c r="ASJ24" s="1024"/>
      <c r="ASK24" s="1024"/>
      <c r="ASL24" s="1024"/>
      <c r="ASM24" s="1024"/>
      <c r="ASN24" s="1024"/>
      <c r="ASO24" s="1024"/>
      <c r="ASP24" s="1024"/>
      <c r="ASQ24" s="1024"/>
      <c r="ASR24" s="1024"/>
      <c r="ASS24" s="1024"/>
      <c r="AST24" s="1024"/>
      <c r="ASU24" s="1024"/>
      <c r="ASV24" s="1024"/>
      <c r="ASW24" s="1024"/>
      <c r="ASX24" s="1024"/>
      <c r="ASY24" s="1024"/>
      <c r="ASZ24" s="1024"/>
      <c r="ATA24" s="1024"/>
      <c r="ATB24" s="1024"/>
      <c r="ATC24" s="1024"/>
      <c r="ATD24" s="1024"/>
      <c r="ATE24" s="1024"/>
      <c r="ATF24" s="1024"/>
      <c r="ATG24" s="1024"/>
      <c r="ATH24" s="1024"/>
      <c r="ATI24" s="1024"/>
      <c r="ATJ24" s="1024"/>
      <c r="ATK24" s="1024"/>
      <c r="ATL24" s="1024"/>
      <c r="ATM24" s="1024"/>
      <c r="ATN24" s="1024"/>
      <c r="ATO24" s="1024"/>
      <c r="ATP24" s="1024"/>
      <c r="ATQ24" s="1024"/>
      <c r="ATR24" s="1024"/>
      <c r="ATS24" s="1024"/>
      <c r="ATT24" s="1024"/>
      <c r="ATU24" s="1024"/>
      <c r="ATV24" s="1024"/>
      <c r="ATW24" s="1024"/>
      <c r="ATX24" s="1024"/>
      <c r="ATY24" s="1024"/>
      <c r="ATZ24" s="1024"/>
      <c r="AUA24" s="1024"/>
      <c r="AUB24" s="1024"/>
      <c r="AUC24" s="1024"/>
      <c r="AUD24" s="1024"/>
      <c r="AUE24" s="1024"/>
      <c r="AUF24" s="1024"/>
      <c r="AUG24" s="1024"/>
      <c r="AUH24" s="1024"/>
      <c r="AUI24" s="1024"/>
      <c r="AUJ24" s="1024"/>
      <c r="AUK24" s="1024"/>
      <c r="AUL24" s="1024"/>
      <c r="AUM24" s="1024"/>
      <c r="AUN24" s="1024"/>
      <c r="AUO24" s="1024"/>
      <c r="AUP24" s="1024"/>
      <c r="AUQ24" s="1024"/>
      <c r="AUR24" s="1024"/>
      <c r="AUS24" s="1024"/>
      <c r="AUT24" s="1024"/>
      <c r="AUU24" s="1024"/>
      <c r="AUV24" s="1024"/>
      <c r="AUW24" s="1024"/>
      <c r="AUX24" s="1024"/>
      <c r="AUY24" s="1024"/>
      <c r="AUZ24" s="1024"/>
      <c r="AVA24" s="1024"/>
      <c r="AVB24" s="1024"/>
      <c r="AVC24" s="1024"/>
      <c r="AVD24" s="1024"/>
      <c r="AVE24" s="1024"/>
      <c r="AVF24" s="1024"/>
      <c r="AVG24" s="1024"/>
      <c r="AVH24" s="1024"/>
      <c r="AVI24" s="1024"/>
      <c r="AVJ24" s="1024"/>
      <c r="AVK24" s="1024"/>
      <c r="AVL24" s="1024"/>
      <c r="AVM24" s="1024"/>
      <c r="AVN24" s="1024"/>
      <c r="AVO24" s="1024"/>
      <c r="AVP24" s="1024"/>
      <c r="AVQ24" s="1024"/>
      <c r="AVR24" s="1024"/>
      <c r="AVS24" s="1024"/>
      <c r="AVT24" s="1024"/>
      <c r="AVU24" s="1024"/>
      <c r="AVV24" s="1024"/>
      <c r="AVW24" s="1024"/>
      <c r="AVX24" s="1024"/>
      <c r="AVY24" s="1024"/>
      <c r="AVZ24" s="1024"/>
      <c r="AWA24" s="1024"/>
      <c r="AWB24" s="1024"/>
      <c r="AWC24" s="1024"/>
      <c r="AWD24" s="1024"/>
      <c r="AWE24" s="1024"/>
      <c r="AWF24" s="1024"/>
      <c r="AWG24" s="1024"/>
      <c r="AWH24" s="1024"/>
      <c r="AWI24" s="1024"/>
      <c r="AWJ24" s="1024"/>
      <c r="AWK24" s="1024"/>
      <c r="AWL24" s="1024"/>
      <c r="AWM24" s="1024"/>
      <c r="AWN24" s="1024"/>
      <c r="AWO24" s="1024"/>
      <c r="AWP24" s="1024"/>
      <c r="AWQ24" s="1024"/>
      <c r="AWR24" s="1024"/>
      <c r="AWS24" s="1024"/>
      <c r="AWT24" s="1024"/>
      <c r="AWU24" s="1024"/>
      <c r="AWV24" s="1024"/>
      <c r="AWW24" s="1024"/>
      <c r="AWX24" s="1024"/>
      <c r="AWY24" s="1024"/>
      <c r="AWZ24" s="1024"/>
      <c r="AXA24" s="1024"/>
      <c r="AXB24" s="1024"/>
      <c r="AXC24" s="1024"/>
      <c r="AXD24" s="1024"/>
      <c r="AXE24" s="1024"/>
      <c r="AXF24" s="1024"/>
      <c r="AXG24" s="1024"/>
      <c r="AXH24" s="1024"/>
      <c r="AXI24" s="1024"/>
      <c r="AXJ24" s="1024"/>
      <c r="AXK24" s="1024"/>
      <c r="AXL24" s="1024"/>
      <c r="AXM24" s="1024"/>
      <c r="AXN24" s="1024"/>
      <c r="AXO24" s="1024"/>
      <c r="AXP24" s="1024"/>
      <c r="AXQ24" s="1024"/>
      <c r="AXR24" s="1024"/>
      <c r="AXS24" s="1024"/>
      <c r="AXT24" s="1024"/>
      <c r="AXU24" s="1024"/>
      <c r="AXV24" s="1024"/>
      <c r="AXW24" s="1024"/>
      <c r="AXX24" s="1024"/>
      <c r="AXY24" s="1024"/>
      <c r="AXZ24" s="1024"/>
      <c r="AYA24" s="1024"/>
      <c r="AYB24" s="1024"/>
      <c r="AYC24" s="1024"/>
      <c r="AYD24" s="1024"/>
      <c r="AYE24" s="1024"/>
      <c r="AYF24" s="1024"/>
      <c r="AYG24" s="1024"/>
      <c r="AYH24" s="1024"/>
      <c r="AYI24" s="1024"/>
      <c r="AYJ24" s="1024"/>
      <c r="AYK24" s="1024"/>
      <c r="AYL24" s="1024"/>
      <c r="AYM24" s="1024"/>
      <c r="AYN24" s="1024"/>
      <c r="AYO24" s="1024"/>
      <c r="AYP24" s="1024"/>
      <c r="AYQ24" s="1024"/>
      <c r="AYR24" s="1024"/>
      <c r="AYS24" s="1024"/>
      <c r="AYT24" s="1024"/>
      <c r="AYU24" s="1024"/>
      <c r="AYV24" s="1024"/>
      <c r="AYW24" s="1024"/>
      <c r="AYX24" s="1024"/>
      <c r="AYY24" s="1024"/>
      <c r="AYZ24" s="1024"/>
      <c r="AZA24" s="1024"/>
      <c r="AZB24" s="1024"/>
      <c r="AZC24" s="1024"/>
      <c r="AZD24" s="1024"/>
      <c r="AZE24" s="1024"/>
      <c r="AZF24" s="1024"/>
      <c r="AZG24" s="1024"/>
      <c r="AZH24" s="1024"/>
      <c r="AZI24" s="1024"/>
      <c r="AZJ24" s="1024"/>
      <c r="AZK24" s="1024"/>
      <c r="AZL24" s="1024"/>
      <c r="AZM24" s="1024"/>
      <c r="AZN24" s="1024"/>
      <c r="AZO24" s="1024"/>
      <c r="AZP24" s="1024"/>
      <c r="AZQ24" s="1024"/>
      <c r="AZR24" s="1024"/>
      <c r="AZS24" s="1024"/>
      <c r="AZT24" s="1024"/>
      <c r="AZU24" s="1024"/>
      <c r="AZV24" s="1024"/>
      <c r="AZW24" s="1024"/>
      <c r="AZX24" s="1024"/>
      <c r="AZY24" s="1024"/>
      <c r="AZZ24" s="1024"/>
      <c r="BAA24" s="1024"/>
      <c r="BAB24" s="1024"/>
      <c r="BAC24" s="1024"/>
      <c r="BAD24" s="1024"/>
      <c r="BAE24" s="1024"/>
      <c r="BAF24" s="1024"/>
      <c r="BAG24" s="1024"/>
      <c r="BAH24" s="1024"/>
      <c r="BAI24" s="1024"/>
      <c r="BAJ24" s="1024"/>
      <c r="BAK24" s="1024"/>
      <c r="BAL24" s="1024"/>
      <c r="BAM24" s="1024"/>
      <c r="BAN24" s="1024"/>
      <c r="BAO24" s="1024"/>
      <c r="BAP24" s="1024"/>
      <c r="BAQ24" s="1024"/>
      <c r="BAR24" s="1024"/>
      <c r="BAS24" s="1024"/>
      <c r="BAT24" s="1024"/>
      <c r="BAU24" s="1024"/>
      <c r="BAV24" s="1024"/>
      <c r="BAW24" s="1024"/>
      <c r="BAX24" s="1024"/>
      <c r="BAY24" s="1024"/>
      <c r="BAZ24" s="1024"/>
      <c r="BBA24" s="1024"/>
      <c r="BBB24" s="1024"/>
      <c r="BBC24" s="1024"/>
      <c r="BBD24" s="1024"/>
      <c r="BBE24" s="1024"/>
      <c r="BBF24" s="1024"/>
      <c r="BBG24" s="1024"/>
      <c r="BBH24" s="1024"/>
      <c r="BBI24" s="1024"/>
      <c r="BBJ24" s="1024"/>
      <c r="BBK24" s="1024"/>
      <c r="BBL24" s="1024"/>
      <c r="BBM24" s="1024"/>
      <c r="BBN24" s="1024"/>
      <c r="BBO24" s="1024"/>
      <c r="BBP24" s="1024"/>
      <c r="BBQ24" s="1024"/>
      <c r="BBR24" s="1024"/>
      <c r="BBS24" s="1024"/>
      <c r="BBT24" s="1024"/>
      <c r="BBU24" s="1024"/>
      <c r="BBV24" s="1024"/>
      <c r="BBW24" s="1024"/>
      <c r="BBX24" s="1024"/>
      <c r="BBY24" s="1024"/>
      <c r="BBZ24" s="1024"/>
      <c r="BCA24" s="1024"/>
      <c r="BCB24" s="1024"/>
      <c r="BCC24" s="1024"/>
      <c r="BCD24" s="1024"/>
      <c r="BCE24" s="1024"/>
      <c r="BCF24" s="1024"/>
      <c r="BCG24" s="1024"/>
      <c r="BCH24" s="1024"/>
      <c r="BCI24" s="1024"/>
      <c r="BCJ24" s="1024"/>
      <c r="BCK24" s="1024"/>
      <c r="BCL24" s="1024"/>
      <c r="BCM24" s="1024"/>
      <c r="BCN24" s="1024"/>
      <c r="BCO24" s="1024"/>
      <c r="BCP24" s="1024"/>
      <c r="BCQ24" s="1024"/>
      <c r="BCR24" s="1024"/>
      <c r="BCS24" s="1024"/>
      <c r="BCT24" s="1024"/>
      <c r="BCU24" s="1024"/>
      <c r="BCV24" s="1024"/>
      <c r="BCW24" s="1024"/>
      <c r="BCX24" s="1024"/>
      <c r="BCY24" s="1024"/>
      <c r="BCZ24" s="1024"/>
      <c r="BDA24" s="1024"/>
      <c r="BDB24" s="1024"/>
      <c r="BDC24" s="1024"/>
      <c r="BDD24" s="1024"/>
      <c r="BDE24" s="1024"/>
      <c r="BDF24" s="1024"/>
      <c r="BDG24" s="1024"/>
      <c r="BDH24" s="1024"/>
      <c r="BDI24" s="1024"/>
      <c r="BDJ24" s="1024"/>
      <c r="BDK24" s="1024"/>
      <c r="BDL24" s="1024"/>
      <c r="BDM24" s="1024"/>
      <c r="BDN24" s="1024"/>
      <c r="BDO24" s="1024"/>
      <c r="BDP24" s="1024"/>
      <c r="BDQ24" s="1024"/>
      <c r="BDR24" s="1024"/>
      <c r="BDS24" s="1024"/>
      <c r="BDT24" s="1024"/>
      <c r="BDU24" s="1024"/>
      <c r="BDV24" s="1024"/>
      <c r="BDW24" s="1024"/>
      <c r="BDX24" s="1024"/>
      <c r="BDY24" s="1024"/>
      <c r="BDZ24" s="1024"/>
      <c r="BEA24" s="1024"/>
      <c r="BEB24" s="1024"/>
      <c r="BEC24" s="1024"/>
      <c r="BED24" s="1024"/>
      <c r="BEE24" s="1024"/>
      <c r="BEF24" s="1024"/>
      <c r="BEG24" s="1024"/>
      <c r="BEH24" s="1024"/>
      <c r="BEI24" s="1024"/>
      <c r="BEJ24" s="1024"/>
      <c r="BEK24" s="1024"/>
      <c r="BEL24" s="1024"/>
      <c r="BEM24" s="1024"/>
      <c r="BEN24" s="1024"/>
      <c r="BEO24" s="1024"/>
      <c r="BEP24" s="1024"/>
      <c r="BEQ24" s="1024"/>
      <c r="BER24" s="1024"/>
      <c r="BES24" s="1024"/>
      <c r="BET24" s="1024"/>
      <c r="BEU24" s="1024"/>
      <c r="BEV24" s="1024"/>
      <c r="BEW24" s="1024"/>
      <c r="BEX24" s="1024"/>
      <c r="BEY24" s="1024"/>
      <c r="BEZ24" s="1024"/>
      <c r="BFA24" s="1024"/>
      <c r="BFB24" s="1024"/>
      <c r="BFC24" s="1024"/>
      <c r="BFD24" s="1024"/>
      <c r="BFE24" s="1024"/>
      <c r="BFF24" s="1024"/>
      <c r="BFG24" s="1024"/>
      <c r="BFH24" s="1024"/>
      <c r="BFI24" s="1024"/>
      <c r="BFJ24" s="1024"/>
      <c r="BFK24" s="1024"/>
      <c r="BFL24" s="1024"/>
      <c r="BFM24" s="1024"/>
      <c r="BFN24" s="1024"/>
      <c r="BFO24" s="1024"/>
      <c r="BFP24" s="1024"/>
      <c r="BFQ24" s="1024"/>
      <c r="BFR24" s="1024"/>
      <c r="BFS24" s="1024"/>
      <c r="BFT24" s="1024"/>
      <c r="BFU24" s="1024"/>
      <c r="BFV24" s="1024"/>
      <c r="BFW24" s="1024"/>
      <c r="BFX24" s="1024"/>
      <c r="BFY24" s="1024"/>
      <c r="BFZ24" s="1024"/>
      <c r="BGA24" s="1024"/>
      <c r="BGB24" s="1024"/>
      <c r="BGC24" s="1024"/>
      <c r="BGD24" s="1024"/>
      <c r="BGE24" s="1024"/>
      <c r="BGF24" s="1024"/>
      <c r="BGG24" s="1024"/>
      <c r="BGH24" s="1024"/>
      <c r="BGI24" s="1024"/>
      <c r="BGJ24" s="1024"/>
      <c r="BGK24" s="1024"/>
      <c r="BGL24" s="1024"/>
      <c r="BGM24" s="1024"/>
      <c r="BGN24" s="1024"/>
      <c r="BGO24" s="1024"/>
      <c r="BGP24" s="1024"/>
      <c r="BGQ24" s="1024"/>
      <c r="BGR24" s="1024"/>
      <c r="BGS24" s="1024"/>
      <c r="BGT24" s="1024"/>
      <c r="BGU24" s="1024"/>
      <c r="BGV24" s="1024"/>
      <c r="BGW24" s="1024"/>
      <c r="BGX24" s="1024"/>
      <c r="BGY24" s="1024"/>
      <c r="BGZ24" s="1024"/>
      <c r="BHA24" s="1024"/>
      <c r="BHB24" s="1024"/>
      <c r="BHC24" s="1024"/>
      <c r="BHD24" s="1024"/>
      <c r="BHE24" s="1024"/>
      <c r="BHF24" s="1024"/>
      <c r="BHG24" s="1024"/>
      <c r="BHH24" s="1024"/>
      <c r="BHI24" s="1024"/>
      <c r="BHJ24" s="1024"/>
      <c r="BHK24" s="1024"/>
      <c r="BHL24" s="1024"/>
      <c r="BHM24" s="1024"/>
      <c r="BHN24" s="1024"/>
      <c r="BHO24" s="1024"/>
      <c r="BHP24" s="1024"/>
      <c r="BHQ24" s="1024"/>
      <c r="BHR24" s="1024"/>
      <c r="BHS24" s="1024"/>
      <c r="BHT24" s="1024"/>
      <c r="BHU24" s="1024"/>
      <c r="BHV24" s="1024"/>
      <c r="BHW24" s="1024"/>
      <c r="BHX24" s="1024"/>
      <c r="BHY24" s="1024"/>
      <c r="BHZ24" s="1024"/>
      <c r="BIA24" s="1024"/>
      <c r="BIB24" s="1024"/>
      <c r="BIC24" s="1024"/>
      <c r="BID24" s="1024"/>
      <c r="BIE24" s="1024"/>
      <c r="BIF24" s="1024"/>
      <c r="BIG24" s="1024"/>
      <c r="BIH24" s="1024"/>
      <c r="BII24" s="1024"/>
      <c r="BIJ24" s="1024"/>
      <c r="BIK24" s="1024"/>
      <c r="BIL24" s="1024"/>
      <c r="BIM24" s="1024"/>
      <c r="BIN24" s="1024"/>
      <c r="BIO24" s="1024"/>
      <c r="BIP24" s="1024"/>
      <c r="BIQ24" s="1024"/>
      <c r="BIR24" s="1024"/>
      <c r="BIS24" s="1024"/>
      <c r="BIT24" s="1024"/>
      <c r="BIU24" s="1024"/>
      <c r="BIV24" s="1024"/>
      <c r="BIW24" s="1024"/>
      <c r="BIX24" s="1024"/>
      <c r="BIY24" s="1024"/>
      <c r="BIZ24" s="1024"/>
      <c r="BJA24" s="1024"/>
      <c r="BJB24" s="1024"/>
      <c r="BJC24" s="1024"/>
      <c r="BJD24" s="1024"/>
      <c r="BJE24" s="1024"/>
      <c r="BJF24" s="1024"/>
      <c r="BJG24" s="1024"/>
      <c r="BJH24" s="1024"/>
      <c r="BJI24" s="1024"/>
      <c r="BJJ24" s="1024"/>
      <c r="BJK24" s="1024"/>
      <c r="BJL24" s="1024"/>
      <c r="BJM24" s="1024"/>
      <c r="BJN24" s="1024"/>
      <c r="BJO24" s="1024"/>
      <c r="BJP24" s="1024"/>
      <c r="BJQ24" s="1024"/>
      <c r="BJR24" s="1024"/>
      <c r="BJS24" s="1024"/>
      <c r="BJT24" s="1024"/>
      <c r="BJU24" s="1024"/>
      <c r="BJV24" s="1024"/>
      <c r="BJW24" s="1024"/>
      <c r="BJX24" s="1024"/>
      <c r="BJY24" s="1024"/>
      <c r="BJZ24" s="1024"/>
      <c r="BKA24" s="1024"/>
      <c r="BKB24" s="1024"/>
      <c r="BKC24" s="1024"/>
      <c r="BKD24" s="1024"/>
      <c r="BKE24" s="1024"/>
      <c r="BKF24" s="1024"/>
      <c r="BKG24" s="1024"/>
      <c r="BKH24" s="1024"/>
      <c r="BKI24" s="1024"/>
      <c r="BKJ24" s="1024"/>
      <c r="BKK24" s="1024"/>
      <c r="BKL24" s="1024"/>
      <c r="BKM24" s="1024"/>
      <c r="BKN24" s="1024"/>
      <c r="BKO24" s="1024"/>
      <c r="BKP24" s="1024"/>
      <c r="BKQ24" s="1024"/>
      <c r="BKR24" s="1024"/>
      <c r="BKS24" s="1024"/>
      <c r="BKT24" s="1024"/>
      <c r="BKU24" s="1024"/>
      <c r="BKV24" s="1024"/>
      <c r="BKW24" s="1024"/>
      <c r="BKX24" s="1024"/>
      <c r="BKY24" s="1024"/>
      <c r="BKZ24" s="1024"/>
      <c r="BLA24" s="1024"/>
      <c r="BLB24" s="1024"/>
      <c r="BLC24" s="1024"/>
      <c r="BLD24" s="1024"/>
      <c r="BLE24" s="1024"/>
      <c r="BLF24" s="1024"/>
      <c r="BLG24" s="1024"/>
      <c r="BLH24" s="1024"/>
      <c r="BLI24" s="1024"/>
      <c r="BLJ24" s="1024"/>
      <c r="BLK24" s="1024"/>
      <c r="BLL24" s="1024"/>
      <c r="BLM24" s="1024"/>
      <c r="BLN24" s="1024"/>
      <c r="BLO24" s="1024"/>
      <c r="BLP24" s="1024"/>
      <c r="BLQ24" s="1024"/>
      <c r="BLR24" s="1024"/>
      <c r="BLS24" s="1024"/>
      <c r="BLT24" s="1024"/>
      <c r="BLU24" s="1024"/>
      <c r="BLV24" s="1024"/>
      <c r="BLW24" s="1024"/>
      <c r="BLX24" s="1024"/>
      <c r="BLY24" s="1024"/>
      <c r="BLZ24" s="1024"/>
      <c r="BMA24" s="1024"/>
      <c r="BMB24" s="1024"/>
      <c r="BMC24" s="1024"/>
      <c r="BMD24" s="1024"/>
      <c r="BME24" s="1024"/>
      <c r="BMF24" s="1024"/>
      <c r="BMG24" s="1024"/>
      <c r="BMH24" s="1024"/>
      <c r="BMI24" s="1024"/>
      <c r="BMJ24" s="1024"/>
      <c r="BMK24" s="1024"/>
      <c r="BML24" s="1024"/>
      <c r="BMM24" s="1024"/>
      <c r="BMN24" s="1024"/>
      <c r="BMO24" s="1024"/>
      <c r="BMP24" s="1024"/>
      <c r="BMQ24" s="1024"/>
      <c r="BMR24" s="1024"/>
      <c r="BMS24" s="1024"/>
      <c r="BMT24" s="1024"/>
      <c r="BMU24" s="1024"/>
      <c r="BMV24" s="1024"/>
      <c r="BMW24" s="1024"/>
      <c r="BMX24" s="1024"/>
      <c r="BMY24" s="1024"/>
      <c r="BMZ24" s="1024"/>
      <c r="BNA24" s="1024"/>
      <c r="BNB24" s="1024"/>
      <c r="BNC24" s="1024"/>
      <c r="BND24" s="1024"/>
      <c r="BNE24" s="1024"/>
      <c r="BNF24" s="1024"/>
      <c r="BNG24" s="1024"/>
      <c r="BNH24" s="1024"/>
      <c r="BNI24" s="1024"/>
      <c r="BNJ24" s="1024"/>
      <c r="BNK24" s="1024"/>
      <c r="BNL24" s="1024"/>
      <c r="BNM24" s="1024"/>
      <c r="BNN24" s="1024"/>
      <c r="BNO24" s="1024"/>
      <c r="BNP24" s="1024"/>
      <c r="BNQ24" s="1024"/>
      <c r="BNR24" s="1024"/>
      <c r="BNS24" s="1024"/>
      <c r="BNT24" s="1024"/>
      <c r="BNU24" s="1024"/>
      <c r="BNV24" s="1024"/>
      <c r="BNW24" s="1024"/>
      <c r="BNX24" s="1024"/>
      <c r="BNY24" s="1024"/>
      <c r="BNZ24" s="1024"/>
      <c r="BOA24" s="1024"/>
      <c r="BOB24" s="1024"/>
      <c r="BOC24" s="1024"/>
      <c r="BOD24" s="1024"/>
      <c r="BOE24" s="1024"/>
      <c r="BOF24" s="1024"/>
      <c r="BOG24" s="1024"/>
      <c r="BOH24" s="1024"/>
      <c r="BOI24" s="1024"/>
      <c r="BOJ24" s="1024"/>
      <c r="BOK24" s="1024"/>
      <c r="BOL24" s="1024"/>
      <c r="BOM24" s="1024"/>
      <c r="BON24" s="1024"/>
      <c r="BOO24" s="1024"/>
      <c r="BOP24" s="1024"/>
      <c r="BOQ24" s="1024"/>
      <c r="BOR24" s="1024"/>
      <c r="BOS24" s="1024"/>
      <c r="BOT24" s="1024"/>
      <c r="BOU24" s="1024"/>
      <c r="BOV24" s="1024"/>
      <c r="BOW24" s="1024"/>
      <c r="BOX24" s="1024"/>
      <c r="BOY24" s="1024"/>
      <c r="BOZ24" s="1024"/>
      <c r="BPA24" s="1024"/>
      <c r="BPB24" s="1024"/>
      <c r="BPC24" s="1024"/>
      <c r="BPD24" s="1024"/>
      <c r="BPE24" s="1024"/>
      <c r="BPF24" s="1024"/>
      <c r="BPG24" s="1024"/>
      <c r="BPH24" s="1024"/>
      <c r="BPI24" s="1024"/>
      <c r="BPJ24" s="1024"/>
      <c r="BPK24" s="1024"/>
      <c r="BPL24" s="1024"/>
      <c r="BPM24" s="1024"/>
      <c r="BPN24" s="1024"/>
      <c r="BPO24" s="1024"/>
      <c r="BPP24" s="1024"/>
      <c r="BPQ24" s="1024"/>
      <c r="BPR24" s="1024"/>
      <c r="BPS24" s="1024"/>
      <c r="BPT24" s="1024"/>
      <c r="BPU24" s="1024"/>
      <c r="BPV24" s="1024"/>
      <c r="BPW24" s="1024"/>
      <c r="BPX24" s="1024"/>
      <c r="BPY24" s="1024"/>
      <c r="BPZ24" s="1024"/>
      <c r="BQA24" s="1024"/>
      <c r="BQB24" s="1024"/>
      <c r="BQC24" s="1024"/>
      <c r="BQD24" s="1024"/>
      <c r="BQE24" s="1024"/>
      <c r="BQF24" s="1024"/>
      <c r="BQG24" s="1024"/>
      <c r="BQH24" s="1024"/>
      <c r="BQI24" s="1024"/>
      <c r="BQJ24" s="1024"/>
      <c r="BQK24" s="1024"/>
      <c r="BQL24" s="1024"/>
      <c r="BQM24" s="1024"/>
      <c r="BQN24" s="1024"/>
      <c r="BQO24" s="1024"/>
      <c r="BQP24" s="1024"/>
      <c r="BQQ24" s="1024"/>
      <c r="BQR24" s="1024"/>
      <c r="BQS24" s="1024"/>
      <c r="BQT24" s="1024"/>
      <c r="BQU24" s="1024"/>
      <c r="BQV24" s="1024"/>
      <c r="BQW24" s="1024"/>
      <c r="BQX24" s="1024"/>
      <c r="BQY24" s="1024"/>
      <c r="BQZ24" s="1024"/>
      <c r="BRA24" s="1024"/>
      <c r="BRB24" s="1024"/>
      <c r="BRC24" s="1024"/>
      <c r="BRD24" s="1024"/>
      <c r="BRE24" s="1024"/>
      <c r="BRF24" s="1024"/>
      <c r="BRG24" s="1024"/>
      <c r="BRH24" s="1024"/>
      <c r="BRI24" s="1024"/>
      <c r="BRJ24" s="1024"/>
      <c r="BRK24" s="1024"/>
      <c r="BRL24" s="1024"/>
      <c r="BRM24" s="1024"/>
      <c r="BRN24" s="1024"/>
      <c r="BRO24" s="1024"/>
      <c r="BRP24" s="1024"/>
      <c r="BRQ24" s="1024"/>
      <c r="BRR24" s="1024"/>
      <c r="BRS24" s="1024"/>
      <c r="BRT24" s="1024"/>
      <c r="BRU24" s="1024"/>
      <c r="BRV24" s="1024"/>
      <c r="BRW24" s="1024"/>
      <c r="BRX24" s="1024"/>
      <c r="BRY24" s="1024"/>
      <c r="BRZ24" s="1024"/>
      <c r="BSA24" s="1024"/>
      <c r="BSB24" s="1024"/>
      <c r="BSC24" s="1024"/>
      <c r="BSD24" s="1024"/>
      <c r="BSE24" s="1024"/>
      <c r="BSF24" s="1024"/>
      <c r="BSG24" s="1024"/>
      <c r="BSH24" s="1024"/>
      <c r="BSI24" s="1024"/>
      <c r="BSJ24" s="1024"/>
      <c r="BSK24" s="1024"/>
      <c r="BSL24" s="1024"/>
      <c r="BSM24" s="1024"/>
      <c r="BSN24" s="1024"/>
      <c r="BSO24" s="1024"/>
      <c r="BSP24" s="1024"/>
      <c r="BSQ24" s="1024"/>
      <c r="BSR24" s="1024"/>
      <c r="BSS24" s="1024"/>
      <c r="BST24" s="1024"/>
      <c r="BSU24" s="1024"/>
      <c r="BSV24" s="1024"/>
      <c r="BSW24" s="1024"/>
      <c r="BSX24" s="1024"/>
      <c r="BSY24" s="1024"/>
      <c r="BSZ24" s="1024"/>
      <c r="BTA24" s="1024"/>
      <c r="BTB24" s="1024"/>
      <c r="BTC24" s="1024"/>
      <c r="BTD24" s="1024"/>
      <c r="BTE24" s="1024"/>
      <c r="BTF24" s="1024"/>
      <c r="BTG24" s="1024"/>
      <c r="BTH24" s="1024"/>
      <c r="BTI24" s="1024"/>
      <c r="BTJ24" s="1024"/>
      <c r="BTK24" s="1024"/>
      <c r="BTL24" s="1024"/>
      <c r="BTM24" s="1024"/>
      <c r="BTN24" s="1024"/>
      <c r="BTO24" s="1024"/>
      <c r="BTP24" s="1024"/>
      <c r="BTQ24" s="1024"/>
      <c r="BTR24" s="1024"/>
      <c r="BTS24" s="1024"/>
      <c r="BTT24" s="1024"/>
      <c r="BTU24" s="1024"/>
      <c r="BTV24" s="1024"/>
      <c r="BTW24" s="1024"/>
      <c r="BTX24" s="1024"/>
      <c r="BTY24" s="1024"/>
      <c r="BTZ24" s="1024"/>
      <c r="BUA24" s="1024"/>
      <c r="BUB24" s="1024"/>
      <c r="BUC24" s="1024"/>
      <c r="BUD24" s="1024"/>
      <c r="BUE24" s="1024"/>
      <c r="BUF24" s="1024"/>
      <c r="BUG24" s="1024"/>
      <c r="BUH24" s="1024"/>
      <c r="BUI24" s="1024"/>
      <c r="BUJ24" s="1024"/>
      <c r="BUK24" s="1024"/>
      <c r="BUL24" s="1024"/>
      <c r="BUM24" s="1024"/>
      <c r="BUN24" s="1024"/>
      <c r="BUO24" s="1024"/>
      <c r="BUP24" s="1024"/>
      <c r="BUQ24" s="1024"/>
      <c r="BUR24" s="1024"/>
      <c r="BUS24" s="1024"/>
      <c r="BUT24" s="1024"/>
      <c r="BUU24" s="1024"/>
      <c r="BUV24" s="1024"/>
      <c r="BUW24" s="1024"/>
      <c r="BUX24" s="1024"/>
      <c r="BUY24" s="1024"/>
      <c r="BUZ24" s="1024"/>
      <c r="BVA24" s="1024"/>
      <c r="BVB24" s="1024"/>
      <c r="BVC24" s="1024"/>
      <c r="BVD24" s="1024"/>
      <c r="BVE24" s="1024"/>
      <c r="BVF24" s="1024"/>
      <c r="BVG24" s="1024"/>
      <c r="BVH24" s="1024"/>
      <c r="BVI24" s="1024"/>
      <c r="BVJ24" s="1024"/>
      <c r="BVK24" s="1024"/>
      <c r="BVL24" s="1024"/>
      <c r="BVM24" s="1024"/>
      <c r="BVN24" s="1024"/>
      <c r="BVO24" s="1024"/>
      <c r="BVP24" s="1024"/>
      <c r="BVQ24" s="1024"/>
      <c r="BVR24" s="1024"/>
      <c r="BVS24" s="1024"/>
      <c r="BVT24" s="1024"/>
      <c r="BVU24" s="1024"/>
      <c r="BVV24" s="1024"/>
      <c r="BVW24" s="1024"/>
      <c r="BVX24" s="1024"/>
      <c r="BVY24" s="1024"/>
      <c r="BVZ24" s="1024"/>
      <c r="BWA24" s="1024"/>
      <c r="BWB24" s="1024"/>
      <c r="BWC24" s="1024"/>
      <c r="BWD24" s="1024"/>
      <c r="BWE24" s="1024"/>
      <c r="BWF24" s="1024"/>
      <c r="BWG24" s="1024"/>
      <c r="BWH24" s="1024"/>
      <c r="BWI24" s="1024"/>
      <c r="BWJ24" s="1024"/>
      <c r="BWK24" s="1024"/>
      <c r="BWL24" s="1024"/>
      <c r="BWM24" s="1024"/>
      <c r="BWN24" s="1024"/>
      <c r="BWO24" s="1024"/>
      <c r="BWP24" s="1024"/>
      <c r="BWQ24" s="1024"/>
      <c r="BWR24" s="1024"/>
      <c r="BWS24" s="1024"/>
      <c r="BWT24" s="1024"/>
      <c r="BWU24" s="1024"/>
      <c r="BWV24" s="1024"/>
      <c r="BWW24" s="1024"/>
      <c r="BWX24" s="1024"/>
      <c r="BWY24" s="1024"/>
      <c r="BWZ24" s="1024"/>
      <c r="BXA24" s="1024"/>
      <c r="BXB24" s="1024"/>
      <c r="BXC24" s="1024"/>
      <c r="BXD24" s="1024"/>
      <c r="BXE24" s="1024"/>
      <c r="BXF24" s="1024"/>
      <c r="BXG24" s="1024"/>
      <c r="BXH24" s="1024"/>
      <c r="BXI24" s="1024"/>
      <c r="BXJ24" s="1024"/>
      <c r="BXK24" s="1024"/>
      <c r="BXL24" s="1024"/>
      <c r="BXM24" s="1024"/>
      <c r="BXN24" s="1024"/>
      <c r="BXO24" s="1024"/>
      <c r="BXP24" s="1024"/>
      <c r="BXQ24" s="1024"/>
      <c r="BXR24" s="1024"/>
      <c r="BXS24" s="1024"/>
      <c r="BXT24" s="1024"/>
      <c r="BXU24" s="1024"/>
      <c r="BXV24" s="1024"/>
      <c r="BXW24" s="1024"/>
      <c r="BXX24" s="1024"/>
      <c r="BXY24" s="1024"/>
      <c r="BXZ24" s="1024"/>
      <c r="BYA24" s="1024"/>
      <c r="BYB24" s="1024"/>
      <c r="BYC24" s="1024"/>
      <c r="BYD24" s="1024"/>
      <c r="BYE24" s="1024"/>
      <c r="BYF24" s="1024"/>
      <c r="BYG24" s="1024"/>
      <c r="BYH24" s="1024"/>
      <c r="BYI24" s="1024"/>
      <c r="BYJ24" s="1024"/>
      <c r="BYK24" s="1024"/>
      <c r="BYL24" s="1024"/>
      <c r="BYM24" s="1024"/>
      <c r="BYN24" s="1024"/>
      <c r="BYO24" s="1024"/>
      <c r="BYP24" s="1024"/>
      <c r="BYQ24" s="1024"/>
      <c r="BYR24" s="1024"/>
      <c r="BYS24" s="1024"/>
      <c r="BYT24" s="1024"/>
      <c r="BYU24" s="1024"/>
      <c r="BYV24" s="1024"/>
      <c r="BYW24" s="1024"/>
      <c r="BYX24" s="1024"/>
      <c r="BYY24" s="1024"/>
      <c r="BYZ24" s="1024"/>
      <c r="BZA24" s="1024"/>
      <c r="BZB24" s="1024"/>
      <c r="BZC24" s="1024"/>
      <c r="BZD24" s="1024"/>
      <c r="BZE24" s="1024"/>
      <c r="BZF24" s="1024"/>
      <c r="BZG24" s="1024"/>
      <c r="BZH24" s="1024"/>
      <c r="BZI24" s="1024"/>
      <c r="BZJ24" s="1024"/>
      <c r="BZK24" s="1024"/>
      <c r="BZL24" s="1024"/>
      <c r="BZM24" s="1024"/>
      <c r="BZN24" s="1024"/>
      <c r="BZO24" s="1024"/>
      <c r="BZP24" s="1024"/>
      <c r="BZQ24" s="1024"/>
      <c r="BZR24" s="1024"/>
      <c r="BZS24" s="1024"/>
      <c r="BZT24" s="1024"/>
      <c r="BZU24" s="1024"/>
      <c r="BZV24" s="1024"/>
      <c r="BZW24" s="1024"/>
      <c r="BZX24" s="1024"/>
      <c r="BZY24" s="1024"/>
      <c r="BZZ24" s="1024"/>
      <c r="CAA24" s="1024"/>
      <c r="CAB24" s="1024"/>
      <c r="CAC24" s="1024"/>
      <c r="CAD24" s="1024"/>
      <c r="CAE24" s="1024"/>
      <c r="CAF24" s="1024"/>
      <c r="CAG24" s="1024"/>
      <c r="CAH24" s="1024"/>
      <c r="CAI24" s="1024"/>
      <c r="CAJ24" s="1024"/>
      <c r="CAK24" s="1024"/>
      <c r="CAL24" s="1024"/>
      <c r="CAM24" s="1024"/>
      <c r="CAN24" s="1024"/>
      <c r="CAO24" s="1024"/>
      <c r="CAP24" s="1024"/>
      <c r="CAQ24" s="1024"/>
      <c r="CAR24" s="1024"/>
      <c r="CAS24" s="1024"/>
      <c r="CAT24" s="1024"/>
      <c r="CAU24" s="1024"/>
      <c r="CAV24" s="1024"/>
      <c r="CAW24" s="1024"/>
      <c r="CAX24" s="1024"/>
      <c r="CAY24" s="1024"/>
      <c r="CAZ24" s="1024"/>
      <c r="CBA24" s="1024"/>
      <c r="CBB24" s="1024"/>
      <c r="CBC24" s="1024"/>
      <c r="CBD24" s="1024"/>
      <c r="CBE24" s="1024"/>
      <c r="CBF24" s="1024"/>
      <c r="CBG24" s="1024"/>
      <c r="CBH24" s="1024"/>
      <c r="CBI24" s="1024"/>
      <c r="CBJ24" s="1024"/>
      <c r="CBK24" s="1024"/>
      <c r="CBL24" s="1024"/>
      <c r="CBM24" s="1024"/>
      <c r="CBN24" s="1024"/>
      <c r="CBO24" s="1024"/>
      <c r="CBP24" s="1024"/>
      <c r="CBQ24" s="1024"/>
      <c r="CBR24" s="1024"/>
      <c r="CBS24" s="1024"/>
      <c r="CBT24" s="1024"/>
      <c r="CBU24" s="1024"/>
      <c r="CBV24" s="1024"/>
      <c r="CBW24" s="1024"/>
      <c r="CBX24" s="1024"/>
      <c r="CBY24" s="1024"/>
      <c r="CBZ24" s="1024"/>
      <c r="CCA24" s="1024"/>
      <c r="CCB24" s="1024"/>
      <c r="CCC24" s="1024"/>
      <c r="CCD24" s="1024"/>
      <c r="CCE24" s="1024"/>
      <c r="CCF24" s="1024"/>
      <c r="CCG24" s="1024"/>
      <c r="CCH24" s="1024"/>
      <c r="CCI24" s="1024"/>
      <c r="CCJ24" s="1024"/>
      <c r="CCK24" s="1024"/>
      <c r="CCL24" s="1024"/>
      <c r="CCM24" s="1024"/>
      <c r="CCN24" s="1024"/>
      <c r="CCO24" s="1024"/>
      <c r="CCP24" s="1024"/>
      <c r="CCQ24" s="1024"/>
      <c r="CCR24" s="1024"/>
      <c r="CCS24" s="1024"/>
      <c r="CCT24" s="1024"/>
      <c r="CCU24" s="1024"/>
      <c r="CCV24" s="1024"/>
      <c r="CCW24" s="1024"/>
      <c r="CCX24" s="1024"/>
      <c r="CCY24" s="1024"/>
      <c r="CCZ24" s="1024"/>
      <c r="CDA24" s="1024"/>
      <c r="CDB24" s="1024"/>
      <c r="CDC24" s="1024"/>
      <c r="CDD24" s="1024"/>
      <c r="CDE24" s="1024"/>
      <c r="CDF24" s="1024"/>
      <c r="CDG24" s="1024"/>
      <c r="CDH24" s="1024"/>
      <c r="CDI24" s="1024"/>
      <c r="CDJ24" s="1024"/>
      <c r="CDK24" s="1024"/>
      <c r="CDL24" s="1024"/>
      <c r="CDM24" s="1024"/>
      <c r="CDN24" s="1024"/>
      <c r="CDO24" s="1024"/>
      <c r="CDP24" s="1024"/>
      <c r="CDQ24" s="1024"/>
      <c r="CDR24" s="1024"/>
      <c r="CDS24" s="1024"/>
      <c r="CDT24" s="1024"/>
      <c r="CDU24" s="1024"/>
      <c r="CDV24" s="1024"/>
      <c r="CDW24" s="1024"/>
      <c r="CDX24" s="1024"/>
      <c r="CDY24" s="1024"/>
      <c r="CDZ24" s="1024"/>
      <c r="CEA24" s="1024"/>
      <c r="CEB24" s="1024"/>
      <c r="CEC24" s="1024"/>
      <c r="CED24" s="1024"/>
      <c r="CEE24" s="1024"/>
      <c r="CEF24" s="1024"/>
      <c r="CEG24" s="1024"/>
      <c r="CEH24" s="1024"/>
      <c r="CEI24" s="1024"/>
      <c r="CEJ24" s="1024"/>
      <c r="CEK24" s="1024"/>
      <c r="CEL24" s="1024"/>
      <c r="CEM24" s="1024"/>
      <c r="CEN24" s="1024"/>
      <c r="CEO24" s="1024"/>
      <c r="CEP24" s="1024"/>
      <c r="CEQ24" s="1024"/>
      <c r="CER24" s="1024"/>
      <c r="CES24" s="1024"/>
      <c r="CET24" s="1024"/>
      <c r="CEU24" s="1024"/>
      <c r="CEV24" s="1024"/>
      <c r="CEW24" s="1024"/>
      <c r="CEX24" s="1024"/>
      <c r="CEY24" s="1024"/>
      <c r="CEZ24" s="1024"/>
      <c r="CFA24" s="1024"/>
      <c r="CFB24" s="1024"/>
      <c r="CFC24" s="1024"/>
      <c r="CFD24" s="1024"/>
      <c r="CFE24" s="1024"/>
      <c r="CFF24" s="1024"/>
      <c r="CFG24" s="1024"/>
      <c r="CFH24" s="1024"/>
      <c r="CFI24" s="1024"/>
      <c r="CFJ24" s="1024"/>
      <c r="CFK24" s="1024"/>
      <c r="CFL24" s="1024"/>
      <c r="CFM24" s="1024"/>
      <c r="CFN24" s="1024"/>
      <c r="CFO24" s="1024"/>
      <c r="CFP24" s="1024"/>
      <c r="CFQ24" s="1024"/>
      <c r="CFR24" s="1024"/>
      <c r="CFS24" s="1024"/>
      <c r="CFT24" s="1024"/>
      <c r="CFU24" s="1024"/>
      <c r="CFV24" s="1024"/>
      <c r="CFW24" s="1024"/>
      <c r="CFX24" s="1024"/>
      <c r="CFY24" s="1024"/>
      <c r="CFZ24" s="1024"/>
      <c r="CGA24" s="1024"/>
      <c r="CGB24" s="1024"/>
      <c r="CGC24" s="1024"/>
      <c r="CGD24" s="1024"/>
      <c r="CGE24" s="1024"/>
      <c r="CGF24" s="1024"/>
      <c r="CGG24" s="1024"/>
      <c r="CGH24" s="1024"/>
      <c r="CGI24" s="1024"/>
      <c r="CGJ24" s="1024"/>
      <c r="CGK24" s="1024"/>
      <c r="CGL24" s="1024"/>
      <c r="CGM24" s="1024"/>
      <c r="CGN24" s="1024"/>
      <c r="CGO24" s="1024"/>
      <c r="CGP24" s="1024"/>
      <c r="CGQ24" s="1024"/>
      <c r="CGR24" s="1024"/>
      <c r="CGS24" s="1024"/>
      <c r="CGT24" s="1024"/>
      <c r="CGU24" s="1024"/>
      <c r="CGV24" s="1024"/>
      <c r="CGW24" s="1024"/>
      <c r="CGX24" s="1024"/>
      <c r="CGY24" s="1024"/>
      <c r="CGZ24" s="1024"/>
      <c r="CHA24" s="1024"/>
      <c r="CHB24" s="1024"/>
      <c r="CHC24" s="1024"/>
      <c r="CHD24" s="1024"/>
      <c r="CHE24" s="1024"/>
      <c r="CHF24" s="1024"/>
      <c r="CHG24" s="1024"/>
      <c r="CHH24" s="1024"/>
      <c r="CHI24" s="1024"/>
      <c r="CHJ24" s="1024"/>
      <c r="CHK24" s="1024"/>
      <c r="CHL24" s="1024"/>
      <c r="CHM24" s="1024"/>
      <c r="CHN24" s="1024"/>
      <c r="CHO24" s="1024"/>
      <c r="CHP24" s="1024"/>
      <c r="CHQ24" s="1024"/>
      <c r="CHR24" s="1024"/>
      <c r="CHS24" s="1024"/>
      <c r="CHT24" s="1024"/>
      <c r="CHU24" s="1024"/>
      <c r="CHV24" s="1024"/>
      <c r="CHW24" s="1024"/>
      <c r="CHX24" s="1024"/>
      <c r="CHY24" s="1024"/>
      <c r="CHZ24" s="1024"/>
      <c r="CIA24" s="1024"/>
      <c r="CIB24" s="1024"/>
      <c r="CIC24" s="1024"/>
      <c r="CID24" s="1024"/>
      <c r="CIE24" s="1024"/>
      <c r="CIF24" s="1024"/>
      <c r="CIG24" s="1024"/>
      <c r="CIH24" s="1024"/>
      <c r="CII24" s="1024"/>
      <c r="CIJ24" s="1024"/>
      <c r="CIK24" s="1024"/>
      <c r="CIL24" s="1024"/>
      <c r="CIM24" s="1024"/>
      <c r="CIN24" s="1024"/>
      <c r="CIO24" s="1024"/>
      <c r="CIP24" s="1024"/>
      <c r="CIQ24" s="1024"/>
      <c r="CIR24" s="1024"/>
      <c r="CIS24" s="1024"/>
      <c r="CIT24" s="1024"/>
      <c r="CIU24" s="1024"/>
      <c r="CIV24" s="1024"/>
      <c r="CIW24" s="1024"/>
      <c r="CIX24" s="1024"/>
      <c r="CIY24" s="1024"/>
      <c r="CIZ24" s="1024"/>
      <c r="CJA24" s="1024"/>
      <c r="CJB24" s="1024"/>
      <c r="CJC24" s="1024"/>
      <c r="CJD24" s="1024"/>
      <c r="CJE24" s="1024"/>
      <c r="CJF24" s="1024"/>
      <c r="CJG24" s="1024"/>
      <c r="CJH24" s="1024"/>
      <c r="CJI24" s="1024"/>
      <c r="CJJ24" s="1024"/>
      <c r="CJK24" s="1024"/>
      <c r="CJL24" s="1024"/>
      <c r="CJM24" s="1024"/>
      <c r="CJN24" s="1024"/>
      <c r="CJO24" s="1024"/>
      <c r="CJP24" s="1024"/>
      <c r="CJQ24" s="1024"/>
      <c r="CJR24" s="1024"/>
      <c r="CJS24" s="1024"/>
      <c r="CJT24" s="1024"/>
      <c r="CJU24" s="1024"/>
      <c r="CJV24" s="1024"/>
      <c r="CJW24" s="1024"/>
      <c r="CJX24" s="1024"/>
      <c r="CJY24" s="1024"/>
      <c r="CJZ24" s="1024"/>
      <c r="CKA24" s="1024"/>
      <c r="CKB24" s="1024"/>
      <c r="CKC24" s="1024"/>
      <c r="CKD24" s="1024"/>
      <c r="CKE24" s="1024"/>
      <c r="CKF24" s="1024"/>
      <c r="CKG24" s="1024"/>
      <c r="CKH24" s="1024"/>
      <c r="CKI24" s="1024"/>
      <c r="CKJ24" s="1024"/>
      <c r="CKK24" s="1024"/>
      <c r="CKL24" s="1024"/>
      <c r="CKM24" s="1024"/>
      <c r="CKN24" s="1024"/>
      <c r="CKO24" s="1024"/>
      <c r="CKP24" s="1024"/>
      <c r="CKQ24" s="1024"/>
      <c r="CKR24" s="1024"/>
      <c r="CKS24" s="1024"/>
      <c r="CKT24" s="1024"/>
      <c r="CKU24" s="1024"/>
      <c r="CKV24" s="1024"/>
      <c r="CKW24" s="1024"/>
      <c r="CKX24" s="1024"/>
      <c r="CKY24" s="1024"/>
      <c r="CKZ24" s="1024"/>
      <c r="CLA24" s="1024"/>
      <c r="CLB24" s="1024"/>
      <c r="CLC24" s="1024"/>
      <c r="CLD24" s="1024"/>
      <c r="CLE24" s="1024"/>
      <c r="CLF24" s="1024"/>
      <c r="CLG24" s="1024"/>
      <c r="CLH24" s="1024"/>
      <c r="CLI24" s="1024"/>
      <c r="CLJ24" s="1024"/>
      <c r="CLK24" s="1024"/>
      <c r="CLL24" s="1024"/>
      <c r="CLM24" s="1024"/>
      <c r="CLN24" s="1024"/>
      <c r="CLO24" s="1024"/>
      <c r="CLP24" s="1024"/>
      <c r="CLQ24" s="1024"/>
      <c r="CLR24" s="1024"/>
      <c r="CLS24" s="1024"/>
      <c r="CLT24" s="1024"/>
      <c r="CLU24" s="1024"/>
      <c r="CLV24" s="1024"/>
      <c r="CLW24" s="1024"/>
      <c r="CLX24" s="1024"/>
      <c r="CLY24" s="1024"/>
      <c r="CLZ24" s="1024"/>
      <c r="CMA24" s="1024"/>
      <c r="CMB24" s="1024"/>
      <c r="CMC24" s="1024"/>
      <c r="CMD24" s="1024"/>
      <c r="CME24" s="1024"/>
      <c r="CMF24" s="1024"/>
      <c r="CMG24" s="1024"/>
      <c r="CMH24" s="1024"/>
      <c r="CMI24" s="1024"/>
      <c r="CMJ24" s="1024"/>
      <c r="CMK24" s="1024"/>
      <c r="CML24" s="1024"/>
      <c r="CMM24" s="1024"/>
      <c r="CMN24" s="1024"/>
      <c r="CMO24" s="1024"/>
      <c r="CMP24" s="1024"/>
      <c r="CMQ24" s="1024"/>
      <c r="CMR24" s="1024"/>
      <c r="CMS24" s="1024"/>
      <c r="CMT24" s="1024"/>
      <c r="CMU24" s="1024"/>
      <c r="CMV24" s="1024"/>
      <c r="CMW24" s="1024"/>
      <c r="CMX24" s="1024"/>
      <c r="CMY24" s="1024"/>
      <c r="CMZ24" s="1024"/>
      <c r="CNA24" s="1024"/>
      <c r="CNB24" s="1024"/>
      <c r="CNC24" s="1024"/>
      <c r="CND24" s="1024"/>
      <c r="CNE24" s="1024"/>
      <c r="CNF24" s="1024"/>
      <c r="CNG24" s="1024"/>
      <c r="CNH24" s="1024"/>
      <c r="CNI24" s="1024"/>
      <c r="CNJ24" s="1024"/>
      <c r="CNK24" s="1024"/>
      <c r="CNL24" s="1024"/>
      <c r="CNM24" s="1024"/>
      <c r="CNN24" s="1024"/>
      <c r="CNO24" s="1024"/>
      <c r="CNP24" s="1024"/>
      <c r="CNQ24" s="1024"/>
      <c r="CNR24" s="1024"/>
      <c r="CNS24" s="1024"/>
      <c r="CNT24" s="1024"/>
      <c r="CNU24" s="1024"/>
      <c r="CNV24" s="1024"/>
      <c r="CNW24" s="1024"/>
      <c r="CNX24" s="1024"/>
      <c r="CNY24" s="1024"/>
      <c r="CNZ24" s="1024"/>
      <c r="COA24" s="1024"/>
      <c r="COB24" s="1024"/>
      <c r="COC24" s="1024"/>
      <c r="COD24" s="1024"/>
      <c r="COE24" s="1024"/>
      <c r="COF24" s="1024"/>
      <c r="COG24" s="1024"/>
      <c r="COH24" s="1024"/>
      <c r="COI24" s="1024"/>
      <c r="COJ24" s="1024"/>
      <c r="COK24" s="1024"/>
      <c r="COL24" s="1024"/>
      <c r="COM24" s="1024"/>
      <c r="CON24" s="1024"/>
      <c r="COO24" s="1024"/>
      <c r="COP24" s="1024"/>
      <c r="COQ24" s="1024"/>
      <c r="COR24" s="1024"/>
      <c r="COS24" s="1024"/>
      <c r="COT24" s="1024"/>
      <c r="COU24" s="1024"/>
      <c r="COV24" s="1024"/>
      <c r="COW24" s="1024"/>
      <c r="COX24" s="1024"/>
      <c r="COY24" s="1024"/>
      <c r="COZ24" s="1024"/>
      <c r="CPA24" s="1024"/>
      <c r="CPB24" s="1024"/>
      <c r="CPC24" s="1024"/>
      <c r="CPD24" s="1024"/>
      <c r="CPE24" s="1024"/>
      <c r="CPF24" s="1024"/>
      <c r="CPG24" s="1024"/>
      <c r="CPH24" s="1024"/>
      <c r="CPI24" s="1024"/>
      <c r="CPJ24" s="1024"/>
      <c r="CPK24" s="1024"/>
      <c r="CPL24" s="1024"/>
      <c r="CPM24" s="1024"/>
      <c r="CPN24" s="1024"/>
      <c r="CPO24" s="1024"/>
      <c r="CPP24" s="1024"/>
      <c r="CPQ24" s="1024"/>
      <c r="CPR24" s="1024"/>
      <c r="CPS24" s="1024"/>
      <c r="CPT24" s="1024"/>
      <c r="CPU24" s="1024"/>
      <c r="CPV24" s="1024"/>
      <c r="CPW24" s="1024"/>
      <c r="CPX24" s="1024"/>
      <c r="CPY24" s="1024"/>
      <c r="CPZ24" s="1024"/>
      <c r="CQA24" s="1024"/>
      <c r="CQB24" s="1024"/>
      <c r="CQC24" s="1024"/>
      <c r="CQD24" s="1024"/>
      <c r="CQE24" s="1024"/>
      <c r="CQF24" s="1024"/>
      <c r="CQG24" s="1024"/>
      <c r="CQH24" s="1024"/>
      <c r="CQI24" s="1024"/>
      <c r="CQJ24" s="1024"/>
      <c r="CQK24" s="1024"/>
      <c r="CQL24" s="1024"/>
      <c r="CQM24" s="1024"/>
      <c r="CQN24" s="1024"/>
      <c r="CQO24" s="1024"/>
      <c r="CQP24" s="1024"/>
      <c r="CQQ24" s="1024"/>
      <c r="CQR24" s="1024"/>
      <c r="CQS24" s="1024"/>
      <c r="CQT24" s="1024"/>
      <c r="CQU24" s="1024"/>
      <c r="CQV24" s="1024"/>
      <c r="CQW24" s="1024"/>
      <c r="CQX24" s="1024"/>
      <c r="CQY24" s="1024"/>
      <c r="CQZ24" s="1024"/>
      <c r="CRA24" s="1024"/>
      <c r="CRB24" s="1024"/>
      <c r="CRC24" s="1024"/>
      <c r="CRD24" s="1024"/>
      <c r="CRE24" s="1024"/>
      <c r="CRF24" s="1024"/>
      <c r="CRG24" s="1024"/>
      <c r="CRH24" s="1024"/>
      <c r="CRI24" s="1024"/>
      <c r="CRJ24" s="1024"/>
      <c r="CRK24" s="1024"/>
      <c r="CRL24" s="1024"/>
      <c r="CRM24" s="1024"/>
      <c r="CRN24" s="1024"/>
      <c r="CRO24" s="1024"/>
      <c r="CRP24" s="1024"/>
      <c r="CRQ24" s="1024"/>
      <c r="CRR24" s="1024"/>
      <c r="CRS24" s="1024"/>
      <c r="CRT24" s="1024"/>
      <c r="CRU24" s="1024"/>
      <c r="CRV24" s="1024"/>
      <c r="CRW24" s="1024"/>
      <c r="CRX24" s="1024"/>
      <c r="CRY24" s="1024"/>
      <c r="CRZ24" s="1024"/>
      <c r="CSA24" s="1024"/>
      <c r="CSB24" s="1024"/>
      <c r="CSC24" s="1024"/>
      <c r="CSD24" s="1024"/>
      <c r="CSE24" s="1024"/>
      <c r="CSF24" s="1024"/>
      <c r="CSG24" s="1024"/>
      <c r="CSH24" s="1024"/>
      <c r="CSI24" s="1024"/>
      <c r="CSJ24" s="1024"/>
      <c r="CSK24" s="1024"/>
      <c r="CSL24" s="1024"/>
      <c r="CSM24" s="1024"/>
      <c r="CSN24" s="1024"/>
      <c r="CSO24" s="1024"/>
      <c r="CSP24" s="1024"/>
      <c r="CSQ24" s="1024"/>
      <c r="CSR24" s="1024"/>
      <c r="CSS24" s="1024"/>
      <c r="CST24" s="1024"/>
      <c r="CSU24" s="1024"/>
      <c r="CSV24" s="1024"/>
      <c r="CSW24" s="1024"/>
      <c r="CSX24" s="1024"/>
      <c r="CSY24" s="1024"/>
      <c r="CSZ24" s="1024"/>
      <c r="CTA24" s="1024"/>
      <c r="CTB24" s="1024"/>
      <c r="CTC24" s="1024"/>
      <c r="CTD24" s="1024"/>
      <c r="CTE24" s="1024"/>
      <c r="CTF24" s="1024"/>
      <c r="CTG24" s="1024"/>
      <c r="CTH24" s="1024"/>
      <c r="CTI24" s="1024"/>
      <c r="CTJ24" s="1024"/>
      <c r="CTK24" s="1024"/>
      <c r="CTL24" s="1024"/>
      <c r="CTM24" s="1024"/>
      <c r="CTN24" s="1024"/>
      <c r="CTO24" s="1024"/>
      <c r="CTP24" s="1024"/>
      <c r="CTQ24" s="1024"/>
      <c r="CTR24" s="1024"/>
      <c r="CTS24" s="1024"/>
      <c r="CTT24" s="1024"/>
      <c r="CTU24" s="1024"/>
      <c r="CTV24" s="1024"/>
      <c r="CTW24" s="1024"/>
      <c r="CTX24" s="1024"/>
      <c r="CTY24" s="1024"/>
      <c r="CTZ24" s="1024"/>
      <c r="CUA24" s="1024"/>
      <c r="CUB24" s="1024"/>
      <c r="CUC24" s="1024"/>
      <c r="CUD24" s="1024"/>
      <c r="CUE24" s="1024"/>
      <c r="CUF24" s="1024"/>
      <c r="CUG24" s="1024"/>
      <c r="CUH24" s="1024"/>
      <c r="CUI24" s="1024"/>
      <c r="CUJ24" s="1024"/>
      <c r="CUK24" s="1024"/>
      <c r="CUL24" s="1024"/>
      <c r="CUM24" s="1024"/>
      <c r="CUN24" s="1024"/>
      <c r="CUO24" s="1024"/>
      <c r="CUP24" s="1024"/>
      <c r="CUQ24" s="1024"/>
      <c r="CUR24" s="1024"/>
      <c r="CUS24" s="1024"/>
      <c r="CUT24" s="1024"/>
      <c r="CUU24" s="1024"/>
      <c r="CUV24" s="1024"/>
      <c r="CUW24" s="1024"/>
      <c r="CUX24" s="1024"/>
      <c r="CUY24" s="1024"/>
      <c r="CUZ24" s="1024"/>
      <c r="CVA24" s="1024"/>
      <c r="CVB24" s="1024"/>
      <c r="CVC24" s="1024"/>
      <c r="CVD24" s="1024"/>
      <c r="CVE24" s="1024"/>
      <c r="CVF24" s="1024"/>
      <c r="CVG24" s="1024"/>
      <c r="CVH24" s="1024"/>
      <c r="CVI24" s="1024"/>
      <c r="CVJ24" s="1024"/>
      <c r="CVK24" s="1024"/>
      <c r="CVL24" s="1024"/>
      <c r="CVM24" s="1024"/>
      <c r="CVN24" s="1024"/>
      <c r="CVO24" s="1024"/>
      <c r="CVP24" s="1024"/>
      <c r="CVQ24" s="1024"/>
      <c r="CVR24" s="1024"/>
      <c r="CVS24" s="1024"/>
      <c r="CVT24" s="1024"/>
      <c r="CVU24" s="1024"/>
      <c r="CVV24" s="1024"/>
      <c r="CVW24" s="1024"/>
      <c r="CVX24" s="1024"/>
      <c r="CVY24" s="1024"/>
      <c r="CVZ24" s="1024"/>
      <c r="CWA24" s="1024"/>
      <c r="CWB24" s="1024"/>
      <c r="CWC24" s="1024"/>
      <c r="CWD24" s="1024"/>
      <c r="CWE24" s="1024"/>
      <c r="CWF24" s="1024"/>
      <c r="CWG24" s="1024"/>
      <c r="CWH24" s="1024"/>
      <c r="CWI24" s="1024"/>
      <c r="CWJ24" s="1024"/>
      <c r="CWK24" s="1024"/>
      <c r="CWL24" s="1024"/>
      <c r="CWM24" s="1024"/>
      <c r="CWN24" s="1024"/>
      <c r="CWO24" s="1024"/>
      <c r="CWP24" s="1024"/>
      <c r="CWQ24" s="1024"/>
      <c r="CWR24" s="1024"/>
      <c r="CWS24" s="1024"/>
      <c r="CWT24" s="1024"/>
      <c r="CWU24" s="1024"/>
      <c r="CWV24" s="1024"/>
      <c r="CWW24" s="1024"/>
      <c r="CWX24" s="1024"/>
      <c r="CWY24" s="1024"/>
      <c r="CWZ24" s="1024"/>
      <c r="CXA24" s="1024"/>
      <c r="CXB24" s="1024"/>
      <c r="CXC24" s="1024"/>
      <c r="CXD24" s="1024"/>
      <c r="CXE24" s="1024"/>
      <c r="CXF24" s="1024"/>
      <c r="CXG24" s="1024"/>
      <c r="CXH24" s="1024"/>
      <c r="CXI24" s="1024"/>
      <c r="CXJ24" s="1024"/>
      <c r="CXK24" s="1024"/>
      <c r="CXL24" s="1024"/>
      <c r="CXM24" s="1024"/>
      <c r="CXN24" s="1024"/>
      <c r="CXO24" s="1024"/>
      <c r="CXP24" s="1024"/>
      <c r="CXQ24" s="1024"/>
      <c r="CXR24" s="1024"/>
      <c r="CXS24" s="1024"/>
      <c r="CXT24" s="1024"/>
      <c r="CXU24" s="1024"/>
      <c r="CXV24" s="1024"/>
      <c r="CXW24" s="1024"/>
      <c r="CXX24" s="1024"/>
      <c r="CXY24" s="1024"/>
      <c r="CXZ24" s="1024"/>
      <c r="CYA24" s="1024"/>
      <c r="CYB24" s="1024"/>
      <c r="CYC24" s="1024"/>
      <c r="CYD24" s="1024"/>
      <c r="CYE24" s="1024"/>
      <c r="CYF24" s="1024"/>
      <c r="CYG24" s="1024"/>
      <c r="CYH24" s="1024"/>
      <c r="CYI24" s="1024"/>
      <c r="CYJ24" s="1024"/>
      <c r="CYK24" s="1024"/>
      <c r="CYL24" s="1024"/>
      <c r="CYM24" s="1024"/>
      <c r="CYN24" s="1024"/>
      <c r="CYO24" s="1024"/>
      <c r="CYP24" s="1024"/>
      <c r="CYQ24" s="1024"/>
      <c r="CYR24" s="1024"/>
      <c r="CYS24" s="1024"/>
      <c r="CYT24" s="1024"/>
      <c r="CYU24" s="1024"/>
      <c r="CYV24" s="1024"/>
      <c r="CYW24" s="1024"/>
      <c r="CYX24" s="1024"/>
      <c r="CYY24" s="1024"/>
      <c r="CYZ24" s="1024"/>
      <c r="CZA24" s="1024"/>
      <c r="CZB24" s="1024"/>
      <c r="CZC24" s="1024"/>
      <c r="CZD24" s="1024"/>
      <c r="CZE24" s="1024"/>
      <c r="CZF24" s="1024"/>
      <c r="CZG24" s="1024"/>
      <c r="CZH24" s="1024"/>
      <c r="CZI24" s="1024"/>
      <c r="CZJ24" s="1024"/>
      <c r="CZK24" s="1024"/>
      <c r="CZL24" s="1024"/>
      <c r="CZM24" s="1024"/>
      <c r="CZN24" s="1024"/>
      <c r="CZO24" s="1024"/>
      <c r="CZP24" s="1024"/>
      <c r="CZQ24" s="1024"/>
      <c r="CZR24" s="1024"/>
      <c r="CZS24" s="1024"/>
      <c r="CZT24" s="1024"/>
      <c r="CZU24" s="1024"/>
      <c r="CZV24" s="1024"/>
      <c r="CZW24" s="1024"/>
      <c r="CZX24" s="1024"/>
      <c r="CZY24" s="1024"/>
      <c r="CZZ24" s="1024"/>
      <c r="DAA24" s="1024"/>
      <c r="DAB24" s="1024"/>
      <c r="DAC24" s="1024"/>
      <c r="DAD24" s="1024"/>
      <c r="DAE24" s="1024"/>
      <c r="DAF24" s="1024"/>
      <c r="DAG24" s="1024"/>
      <c r="DAH24" s="1024"/>
      <c r="DAI24" s="1024"/>
      <c r="DAJ24" s="1024"/>
      <c r="DAK24" s="1024"/>
      <c r="DAL24" s="1024"/>
      <c r="DAM24" s="1024"/>
      <c r="DAN24" s="1024"/>
      <c r="DAO24" s="1024"/>
      <c r="DAP24" s="1024"/>
      <c r="DAQ24" s="1024"/>
      <c r="DAR24" s="1024"/>
      <c r="DAS24" s="1024"/>
      <c r="DAT24" s="1024"/>
      <c r="DAU24" s="1024"/>
      <c r="DAV24" s="1024"/>
      <c r="DAW24" s="1024"/>
      <c r="DAX24" s="1024"/>
      <c r="DAY24" s="1024"/>
      <c r="DAZ24" s="1024"/>
      <c r="DBA24" s="1024"/>
      <c r="DBB24" s="1024"/>
      <c r="DBC24" s="1024"/>
      <c r="DBD24" s="1024"/>
      <c r="DBE24" s="1024"/>
      <c r="DBF24" s="1024"/>
      <c r="DBG24" s="1024"/>
      <c r="DBH24" s="1024"/>
      <c r="DBI24" s="1024"/>
      <c r="DBJ24" s="1024"/>
      <c r="DBK24" s="1024"/>
      <c r="DBL24" s="1024"/>
      <c r="DBM24" s="1024"/>
      <c r="DBN24" s="1024"/>
      <c r="DBO24" s="1024"/>
      <c r="DBP24" s="1024"/>
      <c r="DBQ24" s="1024"/>
      <c r="DBR24" s="1024"/>
      <c r="DBS24" s="1024"/>
      <c r="DBT24" s="1024"/>
      <c r="DBU24" s="1024"/>
      <c r="DBV24" s="1024"/>
      <c r="DBW24" s="1024"/>
      <c r="DBX24" s="1024"/>
      <c r="DBY24" s="1024"/>
      <c r="DBZ24" s="1024"/>
      <c r="DCA24" s="1024"/>
      <c r="DCB24" s="1024"/>
      <c r="DCC24" s="1024"/>
      <c r="DCD24" s="1024"/>
      <c r="DCE24" s="1024"/>
      <c r="DCF24" s="1024"/>
      <c r="DCG24" s="1024"/>
      <c r="DCH24" s="1024"/>
      <c r="DCI24" s="1024"/>
      <c r="DCJ24" s="1024"/>
      <c r="DCK24" s="1024"/>
      <c r="DCL24" s="1024"/>
      <c r="DCM24" s="1024"/>
      <c r="DCN24" s="1024"/>
      <c r="DCO24" s="1024"/>
      <c r="DCP24" s="1024"/>
      <c r="DCQ24" s="1024"/>
      <c r="DCR24" s="1024"/>
      <c r="DCS24" s="1024"/>
      <c r="DCT24" s="1024"/>
      <c r="DCU24" s="1024"/>
      <c r="DCV24" s="1024"/>
      <c r="DCW24" s="1024"/>
      <c r="DCX24" s="1024"/>
      <c r="DCY24" s="1024"/>
      <c r="DCZ24" s="1024"/>
      <c r="DDA24" s="1024"/>
      <c r="DDB24" s="1024"/>
      <c r="DDC24" s="1024"/>
      <c r="DDD24" s="1024"/>
      <c r="DDE24" s="1024"/>
      <c r="DDF24" s="1024"/>
      <c r="DDG24" s="1024"/>
      <c r="DDH24" s="1024"/>
      <c r="DDI24" s="1024"/>
      <c r="DDJ24" s="1024"/>
      <c r="DDK24" s="1024"/>
      <c r="DDL24" s="1024"/>
      <c r="DDM24" s="1024"/>
      <c r="DDN24" s="1024"/>
      <c r="DDO24" s="1024"/>
      <c r="DDP24" s="1024"/>
      <c r="DDQ24" s="1024"/>
      <c r="DDR24" s="1024"/>
      <c r="DDS24" s="1024"/>
      <c r="DDT24" s="1024"/>
      <c r="DDU24" s="1024"/>
      <c r="DDV24" s="1024"/>
      <c r="DDW24" s="1024"/>
      <c r="DDX24" s="1024"/>
      <c r="DDY24" s="1024"/>
      <c r="DDZ24" s="1024"/>
      <c r="DEA24" s="1024"/>
      <c r="DEB24" s="1024"/>
      <c r="DEC24" s="1024"/>
      <c r="DED24" s="1024"/>
      <c r="DEE24" s="1024"/>
      <c r="DEF24" s="1024"/>
      <c r="DEG24" s="1024"/>
      <c r="DEH24" s="1024"/>
      <c r="DEI24" s="1024"/>
      <c r="DEJ24" s="1024"/>
      <c r="DEK24" s="1024"/>
      <c r="DEL24" s="1024"/>
      <c r="DEM24" s="1024"/>
      <c r="DEN24" s="1024"/>
      <c r="DEO24" s="1024"/>
      <c r="DEP24" s="1024"/>
      <c r="DEQ24" s="1024"/>
      <c r="DER24" s="1024"/>
      <c r="DES24" s="1024"/>
      <c r="DET24" s="1024"/>
      <c r="DEU24" s="1024"/>
      <c r="DEV24" s="1024"/>
      <c r="DEW24" s="1024"/>
      <c r="DEX24" s="1024"/>
      <c r="DEY24" s="1024"/>
      <c r="DEZ24" s="1024"/>
      <c r="DFA24" s="1024"/>
      <c r="DFB24" s="1024"/>
      <c r="DFC24" s="1024"/>
      <c r="DFD24" s="1024"/>
      <c r="DFE24" s="1024"/>
      <c r="DFF24" s="1024"/>
      <c r="DFG24" s="1024"/>
      <c r="DFH24" s="1024"/>
      <c r="DFI24" s="1024"/>
      <c r="DFJ24" s="1024"/>
      <c r="DFK24" s="1024"/>
      <c r="DFL24" s="1024"/>
      <c r="DFM24" s="1024"/>
      <c r="DFN24" s="1024"/>
      <c r="DFO24" s="1024"/>
      <c r="DFP24" s="1024"/>
      <c r="DFQ24" s="1024"/>
      <c r="DFR24" s="1024"/>
      <c r="DFS24" s="1024"/>
      <c r="DFT24" s="1024"/>
      <c r="DFU24" s="1024"/>
      <c r="DFV24" s="1024"/>
      <c r="DFW24" s="1024"/>
      <c r="DFX24" s="1024"/>
      <c r="DFY24" s="1024"/>
      <c r="DFZ24" s="1024"/>
      <c r="DGA24" s="1024"/>
      <c r="DGB24" s="1024"/>
      <c r="DGC24" s="1024"/>
      <c r="DGD24" s="1024"/>
      <c r="DGE24" s="1024"/>
      <c r="DGF24" s="1024"/>
      <c r="DGG24" s="1024"/>
      <c r="DGH24" s="1024"/>
      <c r="DGI24" s="1024"/>
      <c r="DGJ24" s="1024"/>
      <c r="DGK24" s="1024"/>
      <c r="DGL24" s="1024"/>
      <c r="DGM24" s="1024"/>
      <c r="DGN24" s="1024"/>
      <c r="DGO24" s="1024"/>
      <c r="DGP24" s="1024"/>
      <c r="DGQ24" s="1024"/>
      <c r="DGR24" s="1024"/>
      <c r="DGS24" s="1024"/>
      <c r="DGT24" s="1024"/>
      <c r="DGU24" s="1024"/>
      <c r="DGV24" s="1024"/>
      <c r="DGW24" s="1024"/>
      <c r="DGX24" s="1024"/>
      <c r="DGY24" s="1024"/>
      <c r="DGZ24" s="1024"/>
      <c r="DHA24" s="1024"/>
      <c r="DHB24" s="1024"/>
      <c r="DHC24" s="1024"/>
      <c r="DHD24" s="1024"/>
      <c r="DHE24" s="1024"/>
      <c r="DHF24" s="1024"/>
      <c r="DHG24" s="1024"/>
      <c r="DHH24" s="1024"/>
      <c r="DHI24" s="1024"/>
      <c r="DHJ24" s="1024"/>
      <c r="DHK24" s="1024"/>
      <c r="DHL24" s="1024"/>
      <c r="DHM24" s="1024"/>
      <c r="DHN24" s="1024"/>
      <c r="DHO24" s="1024"/>
      <c r="DHP24" s="1024"/>
      <c r="DHQ24" s="1024"/>
      <c r="DHR24" s="1024"/>
      <c r="DHS24" s="1024"/>
      <c r="DHT24" s="1024"/>
      <c r="DHU24" s="1024"/>
      <c r="DHV24" s="1024"/>
      <c r="DHW24" s="1024"/>
      <c r="DHX24" s="1024"/>
      <c r="DHY24" s="1024"/>
      <c r="DHZ24" s="1024"/>
      <c r="DIA24" s="1024"/>
      <c r="DIB24" s="1024"/>
      <c r="DIC24" s="1024"/>
      <c r="DID24" s="1024"/>
      <c r="DIE24" s="1024"/>
      <c r="DIF24" s="1024"/>
      <c r="DIG24" s="1024"/>
      <c r="DIH24" s="1024"/>
      <c r="DII24" s="1024"/>
      <c r="DIJ24" s="1024"/>
      <c r="DIK24" s="1024"/>
      <c r="DIL24" s="1024"/>
      <c r="DIM24" s="1024"/>
      <c r="DIN24" s="1024"/>
      <c r="DIO24" s="1024"/>
      <c r="DIP24" s="1024"/>
      <c r="DIQ24" s="1024"/>
      <c r="DIR24" s="1024"/>
      <c r="DIS24" s="1024"/>
      <c r="DIT24" s="1024"/>
      <c r="DIU24" s="1024"/>
      <c r="DIV24" s="1024"/>
      <c r="DIW24" s="1024"/>
      <c r="DIX24" s="1024"/>
      <c r="DIY24" s="1024"/>
      <c r="DIZ24" s="1024"/>
      <c r="DJA24" s="1024"/>
      <c r="DJB24" s="1024"/>
      <c r="DJC24" s="1024"/>
      <c r="DJD24" s="1024"/>
      <c r="DJE24" s="1024"/>
      <c r="DJF24" s="1024"/>
      <c r="DJG24" s="1024"/>
      <c r="DJH24" s="1024"/>
      <c r="DJI24" s="1024"/>
      <c r="DJJ24" s="1024"/>
      <c r="DJK24" s="1024"/>
      <c r="DJL24" s="1024"/>
      <c r="DJM24" s="1024"/>
      <c r="DJN24" s="1024"/>
      <c r="DJO24" s="1024"/>
      <c r="DJP24" s="1024"/>
      <c r="DJQ24" s="1024"/>
      <c r="DJR24" s="1024"/>
      <c r="DJS24" s="1024"/>
      <c r="DJT24" s="1024"/>
      <c r="DJU24" s="1024"/>
      <c r="DJV24" s="1024"/>
      <c r="DJW24" s="1024"/>
      <c r="DJX24" s="1024"/>
      <c r="DJY24" s="1024"/>
      <c r="DJZ24" s="1024"/>
      <c r="DKA24" s="1024"/>
      <c r="DKB24" s="1024"/>
      <c r="DKC24" s="1024"/>
      <c r="DKD24" s="1024"/>
      <c r="DKE24" s="1024"/>
      <c r="DKF24" s="1024"/>
      <c r="DKG24" s="1024"/>
      <c r="DKH24" s="1024"/>
      <c r="DKI24" s="1024"/>
      <c r="DKJ24" s="1024"/>
      <c r="DKK24" s="1024"/>
      <c r="DKL24" s="1024"/>
      <c r="DKM24" s="1024"/>
      <c r="DKN24" s="1024"/>
      <c r="DKO24" s="1024"/>
      <c r="DKP24" s="1024"/>
      <c r="DKQ24" s="1024"/>
      <c r="DKR24" s="1024"/>
      <c r="DKS24" s="1024"/>
      <c r="DKT24" s="1024"/>
      <c r="DKU24" s="1024"/>
      <c r="DKV24" s="1024"/>
      <c r="DKW24" s="1024"/>
      <c r="DKX24" s="1024"/>
      <c r="DKY24" s="1024"/>
      <c r="DKZ24" s="1024"/>
      <c r="DLA24" s="1024"/>
      <c r="DLB24" s="1024"/>
      <c r="DLC24" s="1024"/>
      <c r="DLD24" s="1024"/>
      <c r="DLE24" s="1024"/>
      <c r="DLF24" s="1024"/>
      <c r="DLG24" s="1024"/>
      <c r="DLH24" s="1024"/>
      <c r="DLI24" s="1024"/>
      <c r="DLJ24" s="1024"/>
      <c r="DLK24" s="1024"/>
      <c r="DLL24" s="1024"/>
      <c r="DLM24" s="1024"/>
      <c r="DLN24" s="1024"/>
      <c r="DLO24" s="1024"/>
      <c r="DLP24" s="1024"/>
      <c r="DLQ24" s="1024"/>
      <c r="DLR24" s="1024"/>
      <c r="DLS24" s="1024"/>
      <c r="DLT24" s="1024"/>
      <c r="DLU24" s="1024"/>
      <c r="DLV24" s="1024"/>
      <c r="DLW24" s="1024"/>
      <c r="DLX24" s="1024"/>
      <c r="DLY24" s="1024"/>
      <c r="DLZ24" s="1024"/>
      <c r="DMA24" s="1024"/>
      <c r="DMB24" s="1024"/>
      <c r="DMC24" s="1024"/>
      <c r="DMD24" s="1024"/>
      <c r="DME24" s="1024"/>
      <c r="DMF24" s="1024"/>
      <c r="DMG24" s="1024"/>
      <c r="DMH24" s="1024"/>
      <c r="DMI24" s="1024"/>
      <c r="DMJ24" s="1024"/>
      <c r="DMK24" s="1024"/>
      <c r="DML24" s="1024"/>
      <c r="DMM24" s="1024"/>
      <c r="DMN24" s="1024"/>
      <c r="DMO24" s="1024"/>
      <c r="DMP24" s="1024"/>
      <c r="DMQ24" s="1024"/>
      <c r="DMR24" s="1024"/>
      <c r="DMS24" s="1024"/>
      <c r="DMT24" s="1024"/>
      <c r="DMU24" s="1024"/>
      <c r="DMV24" s="1024"/>
      <c r="DMW24" s="1024"/>
      <c r="DMX24" s="1024"/>
      <c r="DMY24" s="1024"/>
      <c r="DMZ24" s="1024"/>
      <c r="DNA24" s="1024"/>
      <c r="DNB24" s="1024"/>
      <c r="DNC24" s="1024"/>
      <c r="DND24" s="1024"/>
      <c r="DNE24" s="1024"/>
      <c r="DNF24" s="1024"/>
      <c r="DNG24" s="1024"/>
      <c r="DNH24" s="1024"/>
      <c r="DNI24" s="1024"/>
      <c r="DNJ24" s="1024"/>
      <c r="DNK24" s="1024"/>
      <c r="DNL24" s="1024"/>
      <c r="DNM24" s="1024"/>
      <c r="DNN24" s="1024"/>
      <c r="DNO24" s="1024"/>
      <c r="DNP24" s="1024"/>
      <c r="DNQ24" s="1024"/>
      <c r="DNR24" s="1024"/>
      <c r="DNS24" s="1024"/>
      <c r="DNT24" s="1024"/>
      <c r="DNU24" s="1024"/>
      <c r="DNV24" s="1024"/>
      <c r="DNW24" s="1024"/>
      <c r="DNX24" s="1024"/>
      <c r="DNY24" s="1024"/>
      <c r="DNZ24" s="1024"/>
      <c r="DOA24" s="1024"/>
      <c r="DOB24" s="1024"/>
      <c r="DOC24" s="1024"/>
      <c r="DOD24" s="1024"/>
      <c r="DOE24" s="1024"/>
      <c r="DOF24" s="1024"/>
      <c r="DOG24" s="1024"/>
      <c r="DOH24" s="1024"/>
      <c r="DOI24" s="1024"/>
      <c r="DOJ24" s="1024"/>
      <c r="DOK24" s="1024"/>
      <c r="DOL24" s="1024"/>
      <c r="DOM24" s="1024"/>
      <c r="DON24" s="1024"/>
      <c r="DOO24" s="1024"/>
      <c r="DOP24" s="1024"/>
      <c r="DOQ24" s="1024"/>
      <c r="DOR24" s="1024"/>
      <c r="DOS24" s="1024"/>
      <c r="DOT24" s="1024"/>
      <c r="DOU24" s="1024"/>
      <c r="DOV24" s="1024"/>
      <c r="DOW24" s="1024"/>
      <c r="DOX24" s="1024"/>
      <c r="DOY24" s="1024"/>
      <c r="DOZ24" s="1024"/>
      <c r="DPA24" s="1024"/>
      <c r="DPB24" s="1024"/>
      <c r="DPC24" s="1024"/>
      <c r="DPD24" s="1024"/>
      <c r="DPE24" s="1024"/>
      <c r="DPF24" s="1024"/>
      <c r="DPG24" s="1024"/>
      <c r="DPH24" s="1024"/>
      <c r="DPI24" s="1024"/>
      <c r="DPJ24" s="1024"/>
      <c r="DPK24" s="1024"/>
      <c r="DPL24" s="1024"/>
      <c r="DPM24" s="1024"/>
      <c r="DPN24" s="1024"/>
      <c r="DPO24" s="1024"/>
      <c r="DPP24" s="1024"/>
      <c r="DPQ24" s="1024"/>
      <c r="DPR24" s="1024"/>
      <c r="DPS24" s="1024"/>
      <c r="DPT24" s="1024"/>
      <c r="DPU24" s="1024"/>
      <c r="DPV24" s="1024"/>
      <c r="DPW24" s="1024"/>
      <c r="DPX24" s="1024"/>
      <c r="DPY24" s="1024"/>
      <c r="DPZ24" s="1024"/>
      <c r="DQA24" s="1024"/>
      <c r="DQB24" s="1024"/>
      <c r="DQC24" s="1024"/>
      <c r="DQD24" s="1024"/>
      <c r="DQE24" s="1024"/>
      <c r="DQF24" s="1024"/>
      <c r="DQG24" s="1024"/>
      <c r="DQH24" s="1024"/>
      <c r="DQI24" s="1024"/>
      <c r="DQJ24" s="1024"/>
      <c r="DQK24" s="1024"/>
      <c r="DQL24" s="1024"/>
      <c r="DQM24" s="1024"/>
      <c r="DQN24" s="1024"/>
      <c r="DQO24" s="1024"/>
      <c r="DQP24" s="1024"/>
      <c r="DQQ24" s="1024"/>
      <c r="DQR24" s="1024"/>
      <c r="DQS24" s="1024"/>
      <c r="DQT24" s="1024"/>
      <c r="DQU24" s="1024"/>
      <c r="DQV24" s="1024"/>
      <c r="DQW24" s="1024"/>
      <c r="DQX24" s="1024"/>
      <c r="DQY24" s="1024"/>
      <c r="DQZ24" s="1024"/>
      <c r="DRA24" s="1024"/>
      <c r="DRB24" s="1024"/>
      <c r="DRC24" s="1024"/>
      <c r="DRD24" s="1024"/>
      <c r="DRE24" s="1024"/>
      <c r="DRF24" s="1024"/>
      <c r="DRG24" s="1024"/>
      <c r="DRH24" s="1024"/>
      <c r="DRI24" s="1024"/>
      <c r="DRJ24" s="1024"/>
      <c r="DRK24" s="1024"/>
      <c r="DRL24" s="1024"/>
      <c r="DRM24" s="1024"/>
      <c r="DRN24" s="1024"/>
      <c r="DRO24" s="1024"/>
      <c r="DRP24" s="1024"/>
      <c r="DRQ24" s="1024"/>
      <c r="DRR24" s="1024"/>
      <c r="DRS24" s="1024"/>
      <c r="DRT24" s="1024"/>
      <c r="DRU24" s="1024"/>
      <c r="DRV24" s="1024"/>
      <c r="DRW24" s="1024"/>
      <c r="DRX24" s="1024"/>
      <c r="DRY24" s="1024"/>
      <c r="DRZ24" s="1024"/>
      <c r="DSA24" s="1024"/>
      <c r="DSB24" s="1024"/>
      <c r="DSC24" s="1024"/>
      <c r="DSD24" s="1024"/>
      <c r="DSE24" s="1024"/>
      <c r="DSF24" s="1024"/>
      <c r="DSG24" s="1024"/>
      <c r="DSH24" s="1024"/>
      <c r="DSI24" s="1024"/>
      <c r="DSJ24" s="1024"/>
      <c r="DSK24" s="1024"/>
      <c r="DSL24" s="1024"/>
      <c r="DSM24" s="1024"/>
      <c r="DSN24" s="1024"/>
      <c r="DSO24" s="1024"/>
      <c r="DSP24" s="1024"/>
      <c r="DSQ24" s="1024"/>
      <c r="DSR24" s="1024"/>
      <c r="DSS24" s="1024"/>
      <c r="DST24" s="1024"/>
      <c r="DSU24" s="1024"/>
      <c r="DSV24" s="1024"/>
      <c r="DSW24" s="1024"/>
      <c r="DSX24" s="1024"/>
      <c r="DSY24" s="1024"/>
      <c r="DSZ24" s="1024"/>
      <c r="DTA24" s="1024"/>
      <c r="DTB24" s="1024"/>
      <c r="DTC24" s="1024"/>
      <c r="DTD24" s="1024"/>
      <c r="DTE24" s="1024"/>
      <c r="DTF24" s="1024"/>
      <c r="DTG24" s="1024"/>
      <c r="DTH24" s="1024"/>
      <c r="DTI24" s="1024"/>
      <c r="DTJ24" s="1024"/>
      <c r="DTK24" s="1024"/>
      <c r="DTL24" s="1024"/>
      <c r="DTM24" s="1024"/>
      <c r="DTN24" s="1024"/>
      <c r="DTO24" s="1024"/>
      <c r="DTP24" s="1024"/>
      <c r="DTQ24" s="1024"/>
      <c r="DTR24" s="1024"/>
      <c r="DTS24" s="1024"/>
      <c r="DTT24" s="1024"/>
      <c r="DTU24" s="1024"/>
      <c r="DTV24" s="1024"/>
      <c r="DTW24" s="1024"/>
      <c r="DTX24" s="1024"/>
      <c r="DTY24" s="1024"/>
      <c r="DTZ24" s="1024"/>
      <c r="DUA24" s="1024"/>
      <c r="DUB24" s="1024"/>
      <c r="DUC24" s="1024"/>
      <c r="DUD24" s="1024"/>
      <c r="DUE24" s="1024"/>
      <c r="DUF24" s="1024"/>
      <c r="DUG24" s="1024"/>
      <c r="DUH24" s="1024"/>
      <c r="DUI24" s="1024"/>
      <c r="DUJ24" s="1024"/>
      <c r="DUK24" s="1024"/>
      <c r="DUL24" s="1024"/>
      <c r="DUM24" s="1024"/>
      <c r="DUN24" s="1024"/>
      <c r="DUO24" s="1024"/>
      <c r="DUP24" s="1024"/>
      <c r="DUQ24" s="1024"/>
      <c r="DUR24" s="1024"/>
      <c r="DUS24" s="1024"/>
      <c r="DUT24" s="1024"/>
      <c r="DUU24" s="1024"/>
      <c r="DUV24" s="1024"/>
      <c r="DUW24" s="1024"/>
      <c r="DUX24" s="1024"/>
      <c r="DUY24" s="1024"/>
      <c r="DUZ24" s="1024"/>
      <c r="DVA24" s="1024"/>
      <c r="DVB24" s="1024"/>
      <c r="DVC24" s="1024"/>
      <c r="DVD24" s="1024"/>
      <c r="DVE24" s="1024"/>
      <c r="DVF24" s="1024"/>
      <c r="DVG24" s="1024"/>
      <c r="DVH24" s="1024"/>
      <c r="DVI24" s="1024"/>
      <c r="DVJ24" s="1024"/>
      <c r="DVK24" s="1024"/>
      <c r="DVL24" s="1024"/>
      <c r="DVM24" s="1024"/>
      <c r="DVN24" s="1024"/>
      <c r="DVO24" s="1024"/>
      <c r="DVP24" s="1024"/>
      <c r="DVQ24" s="1024"/>
      <c r="DVR24" s="1024"/>
      <c r="DVS24" s="1024"/>
      <c r="DVT24" s="1024"/>
      <c r="DVU24" s="1024"/>
      <c r="DVV24" s="1024"/>
      <c r="DVW24" s="1024"/>
      <c r="DVX24" s="1024"/>
      <c r="DVY24" s="1024"/>
      <c r="DVZ24" s="1024"/>
      <c r="DWA24" s="1024"/>
      <c r="DWB24" s="1024"/>
      <c r="DWC24" s="1024"/>
      <c r="DWD24" s="1024"/>
      <c r="DWE24" s="1024"/>
      <c r="DWF24" s="1024"/>
      <c r="DWG24" s="1024"/>
      <c r="DWH24" s="1024"/>
      <c r="DWI24" s="1024"/>
      <c r="DWJ24" s="1024"/>
      <c r="DWK24" s="1024"/>
      <c r="DWL24" s="1024"/>
      <c r="DWM24" s="1024"/>
      <c r="DWN24" s="1024"/>
      <c r="DWO24" s="1024"/>
      <c r="DWP24" s="1024"/>
      <c r="DWQ24" s="1024"/>
      <c r="DWR24" s="1024"/>
      <c r="DWS24" s="1024"/>
      <c r="DWT24" s="1024"/>
      <c r="DWU24" s="1024"/>
      <c r="DWV24" s="1024"/>
      <c r="DWW24" s="1024"/>
      <c r="DWX24" s="1024"/>
      <c r="DWY24" s="1024"/>
      <c r="DWZ24" s="1024"/>
      <c r="DXA24" s="1024"/>
      <c r="DXB24" s="1024"/>
      <c r="DXC24" s="1024"/>
      <c r="DXD24" s="1024"/>
      <c r="DXE24" s="1024"/>
      <c r="DXF24" s="1024"/>
      <c r="DXG24" s="1024"/>
      <c r="DXH24" s="1024"/>
      <c r="DXI24" s="1024"/>
      <c r="DXJ24" s="1024"/>
      <c r="DXK24" s="1024"/>
      <c r="DXL24" s="1024"/>
      <c r="DXM24" s="1024"/>
      <c r="DXN24" s="1024"/>
      <c r="DXO24" s="1024"/>
      <c r="DXP24" s="1024"/>
      <c r="DXQ24" s="1024"/>
      <c r="DXR24" s="1024"/>
      <c r="DXS24" s="1024"/>
      <c r="DXT24" s="1024"/>
      <c r="DXU24" s="1024"/>
      <c r="DXV24" s="1024"/>
      <c r="DXW24" s="1024"/>
      <c r="DXX24" s="1024"/>
      <c r="DXY24" s="1024"/>
      <c r="DXZ24" s="1024"/>
      <c r="DYA24" s="1024"/>
      <c r="DYB24" s="1024"/>
      <c r="DYC24" s="1024"/>
      <c r="DYD24" s="1024"/>
      <c r="DYE24" s="1024"/>
      <c r="DYF24" s="1024"/>
      <c r="DYG24" s="1024"/>
      <c r="DYH24" s="1024"/>
      <c r="DYI24" s="1024"/>
      <c r="DYJ24" s="1024"/>
      <c r="DYK24" s="1024"/>
      <c r="DYL24" s="1024"/>
      <c r="DYM24" s="1024"/>
      <c r="DYN24" s="1024"/>
      <c r="DYO24" s="1024"/>
      <c r="DYP24" s="1024"/>
      <c r="DYQ24" s="1024"/>
      <c r="DYR24" s="1024"/>
      <c r="DYS24" s="1024"/>
      <c r="DYT24" s="1024"/>
      <c r="DYU24" s="1024"/>
      <c r="DYV24" s="1024"/>
      <c r="DYW24" s="1024"/>
      <c r="DYX24" s="1024"/>
      <c r="DYY24" s="1024"/>
      <c r="DYZ24" s="1024"/>
      <c r="DZA24" s="1024"/>
      <c r="DZB24" s="1024"/>
      <c r="DZC24" s="1024"/>
      <c r="DZD24" s="1024"/>
      <c r="DZE24" s="1024"/>
      <c r="DZF24" s="1024"/>
      <c r="DZG24" s="1024"/>
      <c r="DZH24" s="1024"/>
      <c r="DZI24" s="1024"/>
      <c r="DZJ24" s="1024"/>
      <c r="DZK24" s="1024"/>
      <c r="DZL24" s="1024"/>
      <c r="DZM24" s="1024"/>
      <c r="DZN24" s="1024"/>
      <c r="DZO24" s="1024"/>
      <c r="DZP24" s="1024"/>
      <c r="DZQ24" s="1024"/>
      <c r="DZR24" s="1024"/>
      <c r="DZS24" s="1024"/>
      <c r="DZT24" s="1024"/>
      <c r="DZU24" s="1024"/>
      <c r="DZV24" s="1024"/>
      <c r="DZW24" s="1024"/>
      <c r="DZX24" s="1024"/>
      <c r="DZY24" s="1024"/>
      <c r="DZZ24" s="1024"/>
      <c r="EAA24" s="1024"/>
      <c r="EAB24" s="1024"/>
      <c r="EAC24" s="1024"/>
      <c r="EAD24" s="1024"/>
      <c r="EAE24" s="1024"/>
      <c r="EAF24" s="1024"/>
      <c r="EAG24" s="1024"/>
      <c r="EAH24" s="1024"/>
      <c r="EAI24" s="1024"/>
      <c r="EAJ24" s="1024"/>
      <c r="EAK24" s="1024"/>
      <c r="EAL24" s="1024"/>
      <c r="EAM24" s="1024"/>
      <c r="EAN24" s="1024"/>
      <c r="EAO24" s="1024"/>
      <c r="EAP24" s="1024"/>
      <c r="EAQ24" s="1024"/>
      <c r="EAR24" s="1024"/>
      <c r="EAS24" s="1024"/>
      <c r="EAT24" s="1024"/>
      <c r="EAU24" s="1024"/>
      <c r="EAV24" s="1024"/>
      <c r="EAW24" s="1024"/>
      <c r="EAX24" s="1024"/>
      <c r="EAY24" s="1024"/>
      <c r="EAZ24" s="1024"/>
      <c r="EBA24" s="1024"/>
      <c r="EBB24" s="1024"/>
      <c r="EBC24" s="1024"/>
      <c r="EBD24" s="1024"/>
      <c r="EBE24" s="1024"/>
      <c r="EBF24" s="1024"/>
      <c r="EBG24" s="1024"/>
      <c r="EBH24" s="1024"/>
      <c r="EBI24" s="1024"/>
      <c r="EBJ24" s="1024"/>
      <c r="EBK24" s="1024"/>
      <c r="EBL24" s="1024"/>
      <c r="EBM24" s="1024"/>
      <c r="EBN24" s="1024"/>
      <c r="EBO24" s="1024"/>
      <c r="EBP24" s="1024"/>
      <c r="EBQ24" s="1024"/>
      <c r="EBR24" s="1024"/>
      <c r="EBS24" s="1024"/>
      <c r="EBT24" s="1024"/>
      <c r="EBU24" s="1024"/>
      <c r="EBV24" s="1024"/>
      <c r="EBW24" s="1024"/>
      <c r="EBX24" s="1024"/>
      <c r="EBY24" s="1024"/>
      <c r="EBZ24" s="1024"/>
      <c r="ECA24" s="1024"/>
      <c r="ECB24" s="1024"/>
      <c r="ECC24" s="1024"/>
      <c r="ECD24" s="1024"/>
      <c r="ECE24" s="1024"/>
      <c r="ECF24" s="1024"/>
      <c r="ECG24" s="1024"/>
      <c r="ECH24" s="1024"/>
      <c r="ECI24" s="1024"/>
      <c r="ECJ24" s="1024"/>
      <c r="ECK24" s="1024"/>
      <c r="ECL24" s="1024"/>
      <c r="ECM24" s="1024"/>
      <c r="ECN24" s="1024"/>
      <c r="ECO24" s="1024"/>
      <c r="ECP24" s="1024"/>
      <c r="ECQ24" s="1024"/>
      <c r="ECR24" s="1024"/>
      <c r="ECS24" s="1024"/>
      <c r="ECT24" s="1024"/>
      <c r="ECU24" s="1024"/>
      <c r="ECV24" s="1024"/>
      <c r="ECW24" s="1024"/>
      <c r="ECX24" s="1024"/>
      <c r="ECY24" s="1024"/>
      <c r="ECZ24" s="1024"/>
      <c r="EDA24" s="1024"/>
      <c r="EDB24" s="1024"/>
      <c r="EDC24" s="1024"/>
      <c r="EDD24" s="1024"/>
      <c r="EDE24" s="1024"/>
      <c r="EDF24" s="1024"/>
      <c r="EDG24" s="1024"/>
      <c r="EDH24" s="1024"/>
      <c r="EDI24" s="1024"/>
      <c r="EDJ24" s="1024"/>
      <c r="EDK24" s="1024"/>
      <c r="EDL24" s="1024"/>
      <c r="EDM24" s="1024"/>
      <c r="EDN24" s="1024"/>
      <c r="EDO24" s="1024"/>
      <c r="EDP24" s="1024"/>
      <c r="EDQ24" s="1024"/>
      <c r="EDR24" s="1024"/>
      <c r="EDS24" s="1024"/>
      <c r="EDT24" s="1024"/>
      <c r="EDU24" s="1024"/>
      <c r="EDV24" s="1024"/>
      <c r="EDW24" s="1024"/>
      <c r="EDX24" s="1024"/>
      <c r="EDY24" s="1024"/>
      <c r="EDZ24" s="1024"/>
      <c r="EEA24" s="1024"/>
      <c r="EEB24" s="1024"/>
      <c r="EEC24" s="1024"/>
      <c r="EED24" s="1024"/>
      <c r="EEE24" s="1024"/>
      <c r="EEF24" s="1024"/>
      <c r="EEG24" s="1024"/>
      <c r="EEH24" s="1024"/>
      <c r="EEI24" s="1024"/>
      <c r="EEJ24" s="1024"/>
      <c r="EEK24" s="1024"/>
      <c r="EEL24" s="1024"/>
      <c r="EEM24" s="1024"/>
      <c r="EEN24" s="1024"/>
      <c r="EEO24" s="1024"/>
      <c r="EEP24" s="1024"/>
      <c r="EEQ24" s="1024"/>
      <c r="EER24" s="1024"/>
      <c r="EES24" s="1024"/>
      <c r="EET24" s="1024"/>
      <c r="EEU24" s="1024"/>
      <c r="EEV24" s="1024"/>
      <c r="EEW24" s="1024"/>
      <c r="EEX24" s="1024"/>
      <c r="EEY24" s="1024"/>
      <c r="EEZ24" s="1024"/>
      <c r="EFA24" s="1024"/>
      <c r="EFB24" s="1024"/>
      <c r="EFC24" s="1024"/>
      <c r="EFD24" s="1024"/>
      <c r="EFE24" s="1024"/>
      <c r="EFF24" s="1024"/>
      <c r="EFG24" s="1024"/>
      <c r="EFH24" s="1024"/>
      <c r="EFI24" s="1024"/>
      <c r="EFJ24" s="1024"/>
      <c r="EFK24" s="1024"/>
      <c r="EFL24" s="1024"/>
      <c r="EFM24" s="1024"/>
      <c r="EFN24" s="1024"/>
      <c r="EFO24" s="1024"/>
      <c r="EFP24" s="1024"/>
      <c r="EFQ24" s="1024"/>
      <c r="EFR24" s="1024"/>
      <c r="EFS24" s="1024"/>
      <c r="EFT24" s="1024"/>
      <c r="EFU24" s="1024"/>
      <c r="EFV24" s="1024"/>
      <c r="EFW24" s="1024"/>
      <c r="EFX24" s="1024"/>
      <c r="EFY24" s="1024"/>
      <c r="EFZ24" s="1024"/>
      <c r="EGA24" s="1024"/>
      <c r="EGB24" s="1024"/>
      <c r="EGC24" s="1024"/>
      <c r="EGD24" s="1024"/>
      <c r="EGE24" s="1024"/>
      <c r="EGF24" s="1024"/>
      <c r="EGG24" s="1024"/>
      <c r="EGH24" s="1024"/>
      <c r="EGI24" s="1024"/>
      <c r="EGJ24" s="1024"/>
      <c r="EGK24" s="1024"/>
      <c r="EGL24" s="1024"/>
      <c r="EGM24" s="1024"/>
      <c r="EGN24" s="1024"/>
      <c r="EGO24" s="1024"/>
      <c r="EGP24" s="1024"/>
      <c r="EGQ24" s="1024"/>
      <c r="EGR24" s="1024"/>
      <c r="EGS24" s="1024"/>
      <c r="EGT24" s="1024"/>
      <c r="EGU24" s="1024"/>
      <c r="EGV24" s="1024"/>
      <c r="EGW24" s="1024"/>
      <c r="EGX24" s="1024"/>
      <c r="EGY24" s="1024"/>
      <c r="EGZ24" s="1024"/>
      <c r="EHA24" s="1024"/>
      <c r="EHB24" s="1024"/>
      <c r="EHC24" s="1024"/>
      <c r="EHD24" s="1024"/>
      <c r="EHE24" s="1024"/>
      <c r="EHF24" s="1024"/>
      <c r="EHG24" s="1024"/>
      <c r="EHH24" s="1024"/>
      <c r="EHI24" s="1024"/>
      <c r="EHJ24" s="1024"/>
      <c r="EHK24" s="1024"/>
      <c r="EHL24" s="1024"/>
      <c r="EHM24" s="1024"/>
      <c r="EHN24" s="1024"/>
      <c r="EHO24" s="1024"/>
      <c r="EHP24" s="1024"/>
      <c r="EHQ24" s="1024"/>
      <c r="EHR24" s="1024"/>
      <c r="EHS24" s="1024"/>
      <c r="EHT24" s="1024"/>
      <c r="EHU24" s="1024"/>
      <c r="EHV24" s="1024"/>
      <c r="EHW24" s="1024"/>
      <c r="EHX24" s="1024"/>
      <c r="EHY24" s="1024"/>
      <c r="EHZ24" s="1024"/>
      <c r="EIA24" s="1024"/>
      <c r="EIB24" s="1024"/>
      <c r="EIC24" s="1024"/>
      <c r="EID24" s="1024"/>
      <c r="EIE24" s="1024"/>
      <c r="EIF24" s="1024"/>
      <c r="EIG24" s="1024"/>
      <c r="EIH24" s="1024"/>
      <c r="EII24" s="1024"/>
      <c r="EIJ24" s="1024"/>
      <c r="EIK24" s="1024"/>
      <c r="EIL24" s="1024"/>
      <c r="EIM24" s="1024"/>
      <c r="EIN24" s="1024"/>
      <c r="EIO24" s="1024"/>
      <c r="EIP24" s="1024"/>
      <c r="EIQ24" s="1024"/>
      <c r="EIR24" s="1024"/>
      <c r="EIS24" s="1024"/>
      <c r="EIT24" s="1024"/>
      <c r="EIU24" s="1024"/>
      <c r="EIV24" s="1024"/>
      <c r="EIW24" s="1024"/>
      <c r="EIX24" s="1024"/>
      <c r="EIY24" s="1024"/>
      <c r="EIZ24" s="1024"/>
      <c r="EJA24" s="1024"/>
      <c r="EJB24" s="1024"/>
      <c r="EJC24" s="1024"/>
      <c r="EJD24" s="1024"/>
      <c r="EJE24" s="1024"/>
      <c r="EJF24" s="1024"/>
      <c r="EJG24" s="1024"/>
      <c r="EJH24" s="1024"/>
      <c r="EJI24" s="1024"/>
      <c r="EJJ24" s="1024"/>
      <c r="EJK24" s="1024"/>
      <c r="EJL24" s="1024"/>
      <c r="EJM24" s="1024"/>
      <c r="EJN24" s="1024"/>
      <c r="EJO24" s="1024"/>
      <c r="EJP24" s="1024"/>
      <c r="EJQ24" s="1024"/>
      <c r="EJR24" s="1024"/>
      <c r="EJS24" s="1024"/>
      <c r="EJT24" s="1024"/>
      <c r="EJU24" s="1024"/>
      <c r="EJV24" s="1024"/>
      <c r="EJW24" s="1024"/>
      <c r="EJX24" s="1024"/>
      <c r="EJY24" s="1024"/>
      <c r="EJZ24" s="1024"/>
      <c r="EKA24" s="1024"/>
      <c r="EKB24" s="1024"/>
      <c r="EKC24" s="1024"/>
      <c r="EKD24" s="1024"/>
      <c r="EKE24" s="1024"/>
      <c r="EKF24" s="1024"/>
      <c r="EKG24" s="1024"/>
      <c r="EKH24" s="1024"/>
      <c r="EKI24" s="1024"/>
      <c r="EKJ24" s="1024"/>
      <c r="EKK24" s="1024"/>
      <c r="EKL24" s="1024"/>
      <c r="EKM24" s="1024"/>
      <c r="EKN24" s="1024"/>
      <c r="EKO24" s="1024"/>
      <c r="EKP24" s="1024"/>
      <c r="EKQ24" s="1024"/>
      <c r="EKR24" s="1024"/>
      <c r="EKS24" s="1024"/>
      <c r="EKT24" s="1024"/>
      <c r="EKU24" s="1024"/>
      <c r="EKV24" s="1024"/>
      <c r="EKW24" s="1024"/>
      <c r="EKX24" s="1024"/>
      <c r="EKY24" s="1024"/>
      <c r="EKZ24" s="1024"/>
      <c r="ELA24" s="1024"/>
      <c r="ELB24" s="1024"/>
      <c r="ELC24" s="1024"/>
      <c r="ELD24" s="1024"/>
      <c r="ELE24" s="1024"/>
      <c r="ELF24" s="1024"/>
      <c r="ELG24" s="1024"/>
      <c r="ELH24" s="1024"/>
      <c r="ELI24" s="1024"/>
      <c r="ELJ24" s="1024"/>
      <c r="ELK24" s="1024"/>
      <c r="ELL24" s="1024"/>
      <c r="ELM24" s="1024"/>
      <c r="ELN24" s="1024"/>
      <c r="ELO24" s="1024"/>
      <c r="ELP24" s="1024"/>
      <c r="ELQ24" s="1024"/>
      <c r="ELR24" s="1024"/>
      <c r="ELS24" s="1024"/>
      <c r="ELT24" s="1024"/>
      <c r="ELU24" s="1024"/>
      <c r="ELV24" s="1024"/>
      <c r="ELW24" s="1024"/>
      <c r="ELX24" s="1024"/>
      <c r="ELY24" s="1024"/>
      <c r="ELZ24" s="1024"/>
      <c r="EMA24" s="1024"/>
      <c r="EMB24" s="1024"/>
      <c r="EMC24" s="1024"/>
      <c r="EMD24" s="1024"/>
      <c r="EME24" s="1024"/>
      <c r="EMF24" s="1024"/>
      <c r="EMG24" s="1024"/>
      <c r="EMH24" s="1024"/>
      <c r="EMI24" s="1024"/>
      <c r="EMJ24" s="1024"/>
      <c r="EMK24" s="1024"/>
      <c r="EML24" s="1024"/>
      <c r="EMM24" s="1024"/>
      <c r="EMN24" s="1024"/>
      <c r="EMO24" s="1024"/>
      <c r="EMP24" s="1024"/>
      <c r="EMQ24" s="1024"/>
      <c r="EMR24" s="1024"/>
      <c r="EMS24" s="1024"/>
      <c r="EMT24" s="1024"/>
      <c r="EMU24" s="1024"/>
      <c r="EMV24" s="1024"/>
      <c r="EMW24" s="1024"/>
      <c r="EMX24" s="1024"/>
      <c r="EMY24" s="1024"/>
      <c r="EMZ24" s="1024"/>
      <c r="ENA24" s="1024"/>
      <c r="ENB24" s="1024"/>
      <c r="ENC24" s="1024"/>
      <c r="END24" s="1024"/>
      <c r="ENE24" s="1024"/>
      <c r="ENF24" s="1024"/>
      <c r="ENG24" s="1024"/>
      <c r="ENH24" s="1024"/>
      <c r="ENI24" s="1024"/>
      <c r="ENJ24" s="1024"/>
      <c r="ENK24" s="1024"/>
      <c r="ENL24" s="1024"/>
      <c r="ENM24" s="1024"/>
      <c r="ENN24" s="1024"/>
      <c r="ENO24" s="1024"/>
      <c r="ENP24" s="1024"/>
      <c r="ENQ24" s="1024"/>
      <c r="ENR24" s="1024"/>
      <c r="ENS24" s="1024"/>
      <c r="ENT24" s="1024"/>
      <c r="ENU24" s="1024"/>
      <c r="ENV24" s="1024"/>
      <c r="ENW24" s="1024"/>
      <c r="ENX24" s="1024"/>
      <c r="ENY24" s="1024"/>
      <c r="ENZ24" s="1024"/>
      <c r="EOA24" s="1024"/>
      <c r="EOB24" s="1024"/>
      <c r="EOC24" s="1024"/>
      <c r="EOD24" s="1024"/>
      <c r="EOE24" s="1024"/>
      <c r="EOF24" s="1024"/>
      <c r="EOG24" s="1024"/>
      <c r="EOH24" s="1024"/>
      <c r="EOI24" s="1024"/>
      <c r="EOJ24" s="1024"/>
      <c r="EOK24" s="1024"/>
      <c r="EOL24" s="1024"/>
      <c r="EOM24" s="1024"/>
      <c r="EON24" s="1024"/>
      <c r="EOO24" s="1024"/>
      <c r="EOP24" s="1024"/>
      <c r="EOQ24" s="1024"/>
      <c r="EOR24" s="1024"/>
      <c r="EOS24" s="1024"/>
      <c r="EOT24" s="1024"/>
      <c r="EOU24" s="1024"/>
      <c r="EOV24" s="1024"/>
      <c r="EOW24" s="1024"/>
      <c r="EOX24" s="1024"/>
      <c r="EOY24" s="1024"/>
      <c r="EOZ24" s="1024"/>
      <c r="EPA24" s="1024"/>
      <c r="EPB24" s="1024"/>
      <c r="EPC24" s="1024"/>
      <c r="EPD24" s="1024"/>
      <c r="EPE24" s="1024"/>
      <c r="EPF24" s="1024"/>
      <c r="EPG24" s="1024"/>
      <c r="EPH24" s="1024"/>
      <c r="EPI24" s="1024"/>
      <c r="EPJ24" s="1024"/>
      <c r="EPK24" s="1024"/>
      <c r="EPL24" s="1024"/>
      <c r="EPM24" s="1024"/>
      <c r="EPN24" s="1024"/>
      <c r="EPO24" s="1024"/>
      <c r="EPP24" s="1024"/>
      <c r="EPQ24" s="1024"/>
      <c r="EPR24" s="1024"/>
      <c r="EPS24" s="1024"/>
      <c r="EPT24" s="1024"/>
      <c r="EPU24" s="1024"/>
      <c r="EPV24" s="1024"/>
      <c r="EPW24" s="1024"/>
      <c r="EPX24" s="1024"/>
      <c r="EPY24" s="1024"/>
      <c r="EPZ24" s="1024"/>
      <c r="EQA24" s="1024"/>
      <c r="EQB24" s="1024"/>
      <c r="EQC24" s="1024"/>
      <c r="EQD24" s="1024"/>
      <c r="EQE24" s="1024"/>
      <c r="EQF24" s="1024"/>
      <c r="EQG24" s="1024"/>
      <c r="EQH24" s="1024"/>
      <c r="EQI24" s="1024"/>
      <c r="EQJ24" s="1024"/>
      <c r="EQK24" s="1024"/>
      <c r="EQL24" s="1024"/>
      <c r="EQM24" s="1024"/>
      <c r="EQN24" s="1024"/>
      <c r="EQO24" s="1024"/>
      <c r="EQP24" s="1024"/>
      <c r="EQQ24" s="1024"/>
      <c r="EQR24" s="1024"/>
      <c r="EQS24" s="1024"/>
      <c r="EQT24" s="1024"/>
      <c r="EQU24" s="1024"/>
      <c r="EQV24" s="1024"/>
      <c r="EQW24" s="1024"/>
      <c r="EQX24" s="1024"/>
      <c r="EQY24" s="1024"/>
      <c r="EQZ24" s="1024"/>
      <c r="ERA24" s="1024"/>
      <c r="ERB24" s="1024"/>
      <c r="ERC24" s="1024"/>
      <c r="ERD24" s="1024"/>
      <c r="ERE24" s="1024"/>
      <c r="ERF24" s="1024"/>
      <c r="ERG24" s="1024"/>
      <c r="ERH24" s="1024"/>
      <c r="ERI24" s="1024"/>
      <c r="ERJ24" s="1024"/>
      <c r="ERK24" s="1024"/>
      <c r="ERL24" s="1024"/>
      <c r="ERM24" s="1024"/>
      <c r="ERN24" s="1024"/>
      <c r="ERO24" s="1024"/>
      <c r="ERP24" s="1024"/>
      <c r="ERQ24" s="1024"/>
      <c r="ERR24" s="1024"/>
      <c r="ERS24" s="1024"/>
      <c r="ERT24" s="1024"/>
      <c r="ERU24" s="1024"/>
      <c r="ERV24" s="1024"/>
      <c r="ERW24" s="1024"/>
      <c r="ERX24" s="1024"/>
      <c r="ERY24" s="1024"/>
      <c r="ERZ24" s="1024"/>
      <c r="ESA24" s="1024"/>
      <c r="ESB24" s="1024"/>
      <c r="ESC24" s="1024"/>
      <c r="ESD24" s="1024"/>
      <c r="ESE24" s="1024"/>
      <c r="ESF24" s="1024"/>
      <c r="ESG24" s="1024"/>
      <c r="ESH24" s="1024"/>
      <c r="ESI24" s="1024"/>
      <c r="ESJ24" s="1024"/>
      <c r="ESK24" s="1024"/>
      <c r="ESL24" s="1024"/>
      <c r="ESM24" s="1024"/>
      <c r="ESN24" s="1024"/>
      <c r="ESO24" s="1024"/>
      <c r="ESP24" s="1024"/>
      <c r="ESQ24" s="1024"/>
      <c r="ESR24" s="1024"/>
      <c r="ESS24" s="1024"/>
      <c r="EST24" s="1024"/>
      <c r="ESU24" s="1024"/>
      <c r="ESV24" s="1024"/>
      <c r="ESW24" s="1024"/>
      <c r="ESX24" s="1024"/>
      <c r="ESY24" s="1024"/>
      <c r="ESZ24" s="1024"/>
      <c r="ETA24" s="1024"/>
      <c r="ETB24" s="1024"/>
      <c r="ETC24" s="1024"/>
      <c r="ETD24" s="1024"/>
      <c r="ETE24" s="1024"/>
      <c r="ETF24" s="1024"/>
      <c r="ETG24" s="1024"/>
      <c r="ETH24" s="1024"/>
      <c r="ETI24" s="1024"/>
      <c r="ETJ24" s="1024"/>
      <c r="ETK24" s="1024"/>
      <c r="ETL24" s="1024"/>
      <c r="ETM24" s="1024"/>
      <c r="ETN24" s="1024"/>
      <c r="ETO24" s="1024"/>
      <c r="ETP24" s="1024"/>
      <c r="ETQ24" s="1024"/>
      <c r="ETR24" s="1024"/>
      <c r="ETS24" s="1024"/>
      <c r="ETT24" s="1024"/>
      <c r="ETU24" s="1024"/>
      <c r="ETV24" s="1024"/>
      <c r="ETW24" s="1024"/>
      <c r="ETX24" s="1024"/>
      <c r="ETY24" s="1024"/>
      <c r="ETZ24" s="1024"/>
      <c r="EUA24" s="1024"/>
      <c r="EUB24" s="1024"/>
      <c r="EUC24" s="1024"/>
      <c r="EUD24" s="1024"/>
      <c r="EUE24" s="1024"/>
      <c r="EUF24" s="1024"/>
      <c r="EUG24" s="1024"/>
      <c r="EUH24" s="1024"/>
      <c r="EUI24" s="1024"/>
      <c r="EUJ24" s="1024"/>
      <c r="EUK24" s="1024"/>
      <c r="EUL24" s="1024"/>
      <c r="EUM24" s="1024"/>
      <c r="EUN24" s="1024"/>
      <c r="EUO24" s="1024"/>
      <c r="EUP24" s="1024"/>
      <c r="EUQ24" s="1024"/>
      <c r="EUR24" s="1024"/>
      <c r="EUS24" s="1024"/>
      <c r="EUT24" s="1024"/>
      <c r="EUU24" s="1024"/>
      <c r="EUV24" s="1024"/>
      <c r="EUW24" s="1024"/>
      <c r="EUX24" s="1024"/>
      <c r="EUY24" s="1024"/>
      <c r="EUZ24" s="1024"/>
      <c r="EVA24" s="1024"/>
      <c r="EVB24" s="1024"/>
      <c r="EVC24" s="1024"/>
      <c r="EVD24" s="1024"/>
      <c r="EVE24" s="1024"/>
      <c r="EVF24" s="1024"/>
      <c r="EVG24" s="1024"/>
      <c r="EVH24" s="1024"/>
      <c r="EVI24" s="1024"/>
      <c r="EVJ24" s="1024"/>
      <c r="EVK24" s="1024"/>
      <c r="EVL24" s="1024"/>
      <c r="EVM24" s="1024"/>
      <c r="EVN24" s="1024"/>
      <c r="EVO24" s="1024"/>
      <c r="EVP24" s="1024"/>
      <c r="EVQ24" s="1024"/>
      <c r="EVR24" s="1024"/>
      <c r="EVS24" s="1024"/>
      <c r="EVT24" s="1024"/>
      <c r="EVU24" s="1024"/>
      <c r="EVV24" s="1024"/>
      <c r="EVW24" s="1024"/>
      <c r="EVX24" s="1024"/>
      <c r="EVY24" s="1024"/>
      <c r="EVZ24" s="1024"/>
      <c r="EWA24" s="1024"/>
      <c r="EWB24" s="1024"/>
      <c r="EWC24" s="1024"/>
      <c r="EWD24" s="1024"/>
      <c r="EWE24" s="1024"/>
      <c r="EWF24" s="1024"/>
      <c r="EWG24" s="1024"/>
      <c r="EWH24" s="1024"/>
      <c r="EWI24" s="1024"/>
      <c r="EWJ24" s="1024"/>
      <c r="EWK24" s="1024"/>
      <c r="EWL24" s="1024"/>
      <c r="EWM24" s="1024"/>
      <c r="EWN24" s="1024"/>
      <c r="EWO24" s="1024"/>
      <c r="EWP24" s="1024"/>
      <c r="EWQ24" s="1024"/>
      <c r="EWR24" s="1024"/>
      <c r="EWS24" s="1024"/>
      <c r="EWT24" s="1024"/>
      <c r="EWU24" s="1024"/>
      <c r="EWV24" s="1024"/>
      <c r="EWW24" s="1024"/>
      <c r="EWX24" s="1024"/>
      <c r="EWY24" s="1024"/>
      <c r="EWZ24" s="1024"/>
      <c r="EXA24" s="1024"/>
      <c r="EXB24" s="1024"/>
      <c r="EXC24" s="1024"/>
      <c r="EXD24" s="1024"/>
      <c r="EXE24" s="1024"/>
      <c r="EXF24" s="1024"/>
      <c r="EXG24" s="1024"/>
      <c r="EXH24" s="1024"/>
      <c r="EXI24" s="1024"/>
      <c r="EXJ24" s="1024"/>
      <c r="EXK24" s="1024"/>
      <c r="EXL24" s="1024"/>
      <c r="EXM24" s="1024"/>
      <c r="EXN24" s="1024"/>
      <c r="EXO24" s="1024"/>
      <c r="EXP24" s="1024"/>
      <c r="EXQ24" s="1024"/>
      <c r="EXR24" s="1024"/>
      <c r="EXS24" s="1024"/>
      <c r="EXT24" s="1024"/>
      <c r="EXU24" s="1024"/>
      <c r="EXV24" s="1024"/>
      <c r="EXW24" s="1024"/>
      <c r="EXX24" s="1024"/>
      <c r="EXY24" s="1024"/>
      <c r="EXZ24" s="1024"/>
      <c r="EYA24" s="1024"/>
      <c r="EYB24" s="1024"/>
      <c r="EYC24" s="1024"/>
      <c r="EYD24" s="1024"/>
      <c r="EYE24" s="1024"/>
      <c r="EYF24" s="1024"/>
      <c r="EYG24" s="1024"/>
      <c r="EYH24" s="1024"/>
      <c r="EYI24" s="1024"/>
      <c r="EYJ24" s="1024"/>
      <c r="EYK24" s="1024"/>
      <c r="EYL24" s="1024"/>
      <c r="EYM24" s="1024"/>
      <c r="EYN24" s="1024"/>
      <c r="EYO24" s="1024"/>
      <c r="EYP24" s="1024"/>
      <c r="EYQ24" s="1024"/>
      <c r="EYR24" s="1024"/>
      <c r="EYS24" s="1024"/>
      <c r="EYT24" s="1024"/>
      <c r="EYU24" s="1024"/>
      <c r="EYV24" s="1024"/>
      <c r="EYW24" s="1024"/>
      <c r="EYX24" s="1024"/>
      <c r="EYY24" s="1024"/>
      <c r="EYZ24" s="1024"/>
      <c r="EZA24" s="1024"/>
      <c r="EZB24" s="1024"/>
      <c r="EZC24" s="1024"/>
      <c r="EZD24" s="1024"/>
      <c r="EZE24" s="1024"/>
      <c r="EZF24" s="1024"/>
      <c r="EZG24" s="1024"/>
      <c r="EZH24" s="1024"/>
      <c r="EZI24" s="1024"/>
      <c r="EZJ24" s="1024"/>
      <c r="EZK24" s="1024"/>
      <c r="EZL24" s="1024"/>
      <c r="EZM24" s="1024"/>
      <c r="EZN24" s="1024"/>
      <c r="EZO24" s="1024"/>
      <c r="EZP24" s="1024"/>
      <c r="EZQ24" s="1024"/>
      <c r="EZR24" s="1024"/>
      <c r="EZS24" s="1024"/>
      <c r="EZT24" s="1024"/>
      <c r="EZU24" s="1024"/>
      <c r="EZV24" s="1024"/>
      <c r="EZW24" s="1024"/>
      <c r="EZX24" s="1024"/>
      <c r="EZY24" s="1024"/>
      <c r="EZZ24" s="1024"/>
      <c r="FAA24" s="1024"/>
      <c r="FAB24" s="1024"/>
      <c r="FAC24" s="1024"/>
      <c r="FAD24" s="1024"/>
      <c r="FAE24" s="1024"/>
      <c r="FAF24" s="1024"/>
      <c r="FAG24" s="1024"/>
      <c r="FAH24" s="1024"/>
      <c r="FAI24" s="1024"/>
      <c r="FAJ24" s="1024"/>
      <c r="FAK24" s="1024"/>
      <c r="FAL24" s="1024"/>
      <c r="FAM24" s="1024"/>
      <c r="FAN24" s="1024"/>
      <c r="FAO24" s="1024"/>
      <c r="FAP24" s="1024"/>
      <c r="FAQ24" s="1024"/>
      <c r="FAR24" s="1024"/>
      <c r="FAS24" s="1024"/>
      <c r="FAT24" s="1024"/>
      <c r="FAU24" s="1024"/>
      <c r="FAV24" s="1024"/>
      <c r="FAW24" s="1024"/>
      <c r="FAX24" s="1024"/>
      <c r="FAY24" s="1024"/>
      <c r="FAZ24" s="1024"/>
      <c r="FBA24" s="1024"/>
      <c r="FBB24" s="1024"/>
      <c r="FBC24" s="1024"/>
      <c r="FBD24" s="1024"/>
      <c r="FBE24" s="1024"/>
      <c r="FBF24" s="1024"/>
      <c r="FBG24" s="1024"/>
      <c r="FBH24" s="1024"/>
      <c r="FBI24" s="1024"/>
      <c r="FBJ24" s="1024"/>
      <c r="FBK24" s="1024"/>
      <c r="FBL24" s="1024"/>
      <c r="FBM24" s="1024"/>
      <c r="FBN24" s="1024"/>
      <c r="FBO24" s="1024"/>
      <c r="FBP24" s="1024"/>
      <c r="FBQ24" s="1024"/>
      <c r="FBR24" s="1024"/>
      <c r="FBS24" s="1024"/>
      <c r="FBT24" s="1024"/>
      <c r="FBU24" s="1024"/>
      <c r="FBV24" s="1024"/>
      <c r="FBW24" s="1024"/>
      <c r="FBX24" s="1024"/>
      <c r="FBY24" s="1024"/>
      <c r="FBZ24" s="1024"/>
      <c r="FCA24" s="1024"/>
      <c r="FCB24" s="1024"/>
      <c r="FCC24" s="1024"/>
      <c r="FCD24" s="1024"/>
      <c r="FCE24" s="1024"/>
      <c r="FCF24" s="1024"/>
      <c r="FCG24" s="1024"/>
      <c r="FCH24" s="1024"/>
      <c r="FCI24" s="1024"/>
      <c r="FCJ24" s="1024"/>
      <c r="FCK24" s="1024"/>
      <c r="FCL24" s="1024"/>
      <c r="FCM24" s="1024"/>
      <c r="FCN24" s="1024"/>
      <c r="FCO24" s="1024"/>
      <c r="FCP24" s="1024"/>
      <c r="FCQ24" s="1024"/>
      <c r="FCR24" s="1024"/>
      <c r="FCS24" s="1024"/>
      <c r="FCT24" s="1024"/>
      <c r="FCU24" s="1024"/>
      <c r="FCV24" s="1024"/>
      <c r="FCW24" s="1024"/>
      <c r="FCX24" s="1024"/>
      <c r="FCY24" s="1024"/>
      <c r="FCZ24" s="1024"/>
      <c r="FDA24" s="1024"/>
      <c r="FDB24" s="1024"/>
      <c r="FDC24" s="1024"/>
      <c r="FDD24" s="1024"/>
      <c r="FDE24" s="1024"/>
      <c r="FDF24" s="1024"/>
      <c r="FDG24" s="1024"/>
      <c r="FDH24" s="1024"/>
      <c r="FDI24" s="1024"/>
      <c r="FDJ24" s="1024"/>
      <c r="FDK24" s="1024"/>
      <c r="FDL24" s="1024"/>
      <c r="FDM24" s="1024"/>
      <c r="FDN24" s="1024"/>
      <c r="FDO24" s="1024"/>
      <c r="FDP24" s="1024"/>
      <c r="FDQ24" s="1024"/>
      <c r="FDR24" s="1024"/>
      <c r="FDS24" s="1024"/>
      <c r="FDT24" s="1024"/>
      <c r="FDU24" s="1024"/>
      <c r="FDV24" s="1024"/>
      <c r="FDW24" s="1024"/>
      <c r="FDX24" s="1024"/>
      <c r="FDY24" s="1024"/>
      <c r="FDZ24" s="1024"/>
      <c r="FEA24" s="1024"/>
      <c r="FEB24" s="1024"/>
      <c r="FEC24" s="1024"/>
      <c r="FED24" s="1024"/>
      <c r="FEE24" s="1024"/>
      <c r="FEF24" s="1024"/>
      <c r="FEG24" s="1024"/>
      <c r="FEH24" s="1024"/>
      <c r="FEI24" s="1024"/>
      <c r="FEJ24" s="1024"/>
      <c r="FEK24" s="1024"/>
      <c r="FEL24" s="1024"/>
      <c r="FEM24" s="1024"/>
      <c r="FEN24" s="1024"/>
      <c r="FEO24" s="1024"/>
      <c r="FEP24" s="1024"/>
      <c r="FEQ24" s="1024"/>
      <c r="FER24" s="1024"/>
      <c r="FES24" s="1024"/>
      <c r="FET24" s="1024"/>
      <c r="FEU24" s="1024"/>
      <c r="FEV24" s="1024"/>
      <c r="FEW24" s="1024"/>
      <c r="FEX24" s="1024"/>
      <c r="FEY24" s="1024"/>
      <c r="FEZ24" s="1024"/>
      <c r="FFA24" s="1024"/>
      <c r="FFB24" s="1024"/>
      <c r="FFC24" s="1024"/>
      <c r="FFD24" s="1024"/>
      <c r="FFE24" s="1024"/>
      <c r="FFF24" s="1024"/>
      <c r="FFG24" s="1024"/>
      <c r="FFH24" s="1024"/>
      <c r="FFI24" s="1024"/>
      <c r="FFJ24" s="1024"/>
      <c r="FFK24" s="1024"/>
      <c r="FFL24" s="1024"/>
      <c r="FFM24" s="1024"/>
      <c r="FFN24" s="1024"/>
      <c r="FFO24" s="1024"/>
      <c r="FFP24" s="1024"/>
      <c r="FFQ24" s="1024"/>
      <c r="FFR24" s="1024"/>
      <c r="FFS24" s="1024"/>
      <c r="FFT24" s="1024"/>
      <c r="FFU24" s="1024"/>
      <c r="FFV24" s="1024"/>
      <c r="FFW24" s="1024"/>
      <c r="FFX24" s="1024"/>
      <c r="FFY24" s="1024"/>
      <c r="FFZ24" s="1024"/>
      <c r="FGA24" s="1024"/>
      <c r="FGB24" s="1024"/>
      <c r="FGC24" s="1024"/>
      <c r="FGD24" s="1024"/>
      <c r="FGE24" s="1024"/>
      <c r="FGF24" s="1024"/>
      <c r="FGG24" s="1024"/>
      <c r="FGH24" s="1024"/>
      <c r="FGI24" s="1024"/>
      <c r="FGJ24" s="1024"/>
      <c r="FGK24" s="1024"/>
      <c r="FGL24" s="1024"/>
      <c r="FGM24" s="1024"/>
      <c r="FGN24" s="1024"/>
      <c r="FGO24" s="1024"/>
      <c r="FGP24" s="1024"/>
      <c r="FGQ24" s="1024"/>
      <c r="FGR24" s="1024"/>
      <c r="FGS24" s="1024"/>
      <c r="FGT24" s="1024"/>
      <c r="FGU24" s="1024"/>
      <c r="FGV24" s="1024"/>
      <c r="FGW24" s="1024"/>
      <c r="FGX24" s="1024"/>
      <c r="FGY24" s="1024"/>
      <c r="FGZ24" s="1024"/>
      <c r="FHA24" s="1024"/>
      <c r="FHB24" s="1024"/>
      <c r="FHC24" s="1024"/>
      <c r="FHD24" s="1024"/>
      <c r="FHE24" s="1024"/>
      <c r="FHF24" s="1024"/>
      <c r="FHG24" s="1024"/>
      <c r="FHH24" s="1024"/>
      <c r="FHI24" s="1024"/>
      <c r="FHJ24" s="1024"/>
      <c r="FHK24" s="1024"/>
      <c r="FHL24" s="1024"/>
      <c r="FHM24" s="1024"/>
      <c r="FHN24" s="1024"/>
      <c r="FHO24" s="1024"/>
      <c r="FHP24" s="1024"/>
      <c r="FHQ24" s="1024"/>
      <c r="FHR24" s="1024"/>
      <c r="FHS24" s="1024"/>
      <c r="FHT24" s="1024"/>
      <c r="FHU24" s="1024"/>
      <c r="FHV24" s="1024"/>
      <c r="FHW24" s="1024"/>
      <c r="FHX24" s="1024"/>
      <c r="FHY24" s="1024"/>
      <c r="FHZ24" s="1024"/>
      <c r="FIA24" s="1024"/>
      <c r="FIB24" s="1024"/>
      <c r="FIC24" s="1024"/>
      <c r="FID24" s="1024"/>
      <c r="FIE24" s="1024"/>
      <c r="FIF24" s="1024"/>
      <c r="FIG24" s="1024"/>
      <c r="FIH24" s="1024"/>
      <c r="FII24" s="1024"/>
      <c r="FIJ24" s="1024"/>
      <c r="FIK24" s="1024"/>
      <c r="FIL24" s="1024"/>
      <c r="FIM24" s="1024"/>
      <c r="FIN24" s="1024"/>
      <c r="FIO24" s="1024"/>
      <c r="FIP24" s="1024"/>
      <c r="FIQ24" s="1024"/>
      <c r="FIR24" s="1024"/>
      <c r="FIS24" s="1024"/>
      <c r="FIT24" s="1024"/>
      <c r="FIU24" s="1024"/>
      <c r="FIV24" s="1024"/>
      <c r="FIW24" s="1024"/>
      <c r="FIX24" s="1024"/>
      <c r="FIY24" s="1024"/>
      <c r="FIZ24" s="1024"/>
      <c r="FJA24" s="1024"/>
      <c r="FJB24" s="1024"/>
      <c r="FJC24" s="1024"/>
      <c r="FJD24" s="1024"/>
      <c r="FJE24" s="1024"/>
      <c r="FJF24" s="1024"/>
      <c r="FJG24" s="1024"/>
      <c r="FJH24" s="1024"/>
      <c r="FJI24" s="1024"/>
      <c r="FJJ24" s="1024"/>
      <c r="FJK24" s="1024"/>
      <c r="FJL24" s="1024"/>
      <c r="FJM24" s="1024"/>
      <c r="FJN24" s="1024"/>
      <c r="FJO24" s="1024"/>
      <c r="FJP24" s="1024"/>
      <c r="FJQ24" s="1024"/>
      <c r="FJR24" s="1024"/>
      <c r="FJS24" s="1024"/>
      <c r="FJT24" s="1024"/>
      <c r="FJU24" s="1024"/>
      <c r="FJV24" s="1024"/>
      <c r="FJW24" s="1024"/>
      <c r="FJX24" s="1024"/>
      <c r="FJY24" s="1024"/>
      <c r="FJZ24" s="1024"/>
      <c r="FKA24" s="1024"/>
      <c r="FKB24" s="1024"/>
      <c r="FKC24" s="1024"/>
      <c r="FKD24" s="1024"/>
      <c r="FKE24" s="1024"/>
      <c r="FKF24" s="1024"/>
      <c r="FKG24" s="1024"/>
      <c r="FKH24" s="1024"/>
      <c r="FKI24" s="1024"/>
      <c r="FKJ24" s="1024"/>
      <c r="FKK24" s="1024"/>
      <c r="FKL24" s="1024"/>
      <c r="FKM24" s="1024"/>
      <c r="FKN24" s="1024"/>
      <c r="FKO24" s="1024"/>
      <c r="FKP24" s="1024"/>
      <c r="FKQ24" s="1024"/>
      <c r="FKR24" s="1024"/>
      <c r="FKS24" s="1024"/>
      <c r="FKT24" s="1024"/>
      <c r="FKU24" s="1024"/>
      <c r="FKV24" s="1024"/>
      <c r="FKW24" s="1024"/>
      <c r="FKX24" s="1024"/>
      <c r="FKY24" s="1024"/>
      <c r="FKZ24" s="1024"/>
      <c r="FLA24" s="1024"/>
      <c r="FLB24" s="1024"/>
      <c r="FLC24" s="1024"/>
      <c r="FLD24" s="1024"/>
      <c r="FLE24" s="1024"/>
      <c r="FLF24" s="1024"/>
      <c r="FLG24" s="1024"/>
      <c r="FLH24" s="1024"/>
      <c r="FLI24" s="1024"/>
      <c r="FLJ24" s="1024"/>
      <c r="FLK24" s="1024"/>
      <c r="FLL24" s="1024"/>
      <c r="FLM24" s="1024"/>
      <c r="FLN24" s="1024"/>
      <c r="FLO24" s="1024"/>
      <c r="FLP24" s="1024"/>
      <c r="FLQ24" s="1024"/>
      <c r="FLR24" s="1024"/>
      <c r="FLS24" s="1024"/>
      <c r="FLT24" s="1024"/>
      <c r="FLU24" s="1024"/>
      <c r="FLV24" s="1024"/>
      <c r="FLW24" s="1024"/>
      <c r="FLX24" s="1024"/>
      <c r="FLY24" s="1024"/>
      <c r="FLZ24" s="1024"/>
      <c r="FMA24" s="1024"/>
      <c r="FMB24" s="1024"/>
      <c r="FMC24" s="1024"/>
      <c r="FMD24" s="1024"/>
      <c r="FME24" s="1024"/>
      <c r="FMF24" s="1024"/>
      <c r="FMG24" s="1024"/>
      <c r="FMH24" s="1024"/>
      <c r="FMI24" s="1024"/>
      <c r="FMJ24" s="1024"/>
      <c r="FMK24" s="1024"/>
      <c r="FML24" s="1024"/>
      <c r="FMM24" s="1024"/>
      <c r="FMN24" s="1024"/>
      <c r="FMO24" s="1024"/>
      <c r="FMP24" s="1024"/>
      <c r="FMQ24" s="1024"/>
      <c r="FMR24" s="1024"/>
      <c r="FMS24" s="1024"/>
      <c r="FMT24" s="1024"/>
      <c r="FMU24" s="1024"/>
      <c r="FMV24" s="1024"/>
      <c r="FMW24" s="1024"/>
      <c r="FMX24" s="1024"/>
      <c r="FMY24" s="1024"/>
      <c r="FMZ24" s="1024"/>
      <c r="FNA24" s="1024"/>
      <c r="FNB24" s="1024"/>
      <c r="FNC24" s="1024"/>
      <c r="FND24" s="1024"/>
      <c r="FNE24" s="1024"/>
      <c r="FNF24" s="1024"/>
      <c r="FNG24" s="1024"/>
      <c r="FNH24" s="1024"/>
      <c r="FNI24" s="1024"/>
      <c r="FNJ24" s="1024"/>
      <c r="FNK24" s="1024"/>
      <c r="FNL24" s="1024"/>
      <c r="FNM24" s="1024"/>
      <c r="FNN24" s="1024"/>
      <c r="FNO24" s="1024"/>
      <c r="FNP24" s="1024"/>
      <c r="FNQ24" s="1024"/>
      <c r="FNR24" s="1024"/>
      <c r="FNS24" s="1024"/>
      <c r="FNT24" s="1024"/>
      <c r="FNU24" s="1024"/>
      <c r="FNV24" s="1024"/>
      <c r="FNW24" s="1024"/>
      <c r="FNX24" s="1024"/>
      <c r="FNY24" s="1024"/>
      <c r="FNZ24" s="1024"/>
      <c r="FOA24" s="1024"/>
      <c r="FOB24" s="1024"/>
      <c r="FOC24" s="1024"/>
      <c r="FOD24" s="1024"/>
      <c r="FOE24" s="1024"/>
      <c r="FOF24" s="1024"/>
      <c r="FOG24" s="1024"/>
      <c r="FOH24" s="1024"/>
      <c r="FOI24" s="1024"/>
      <c r="FOJ24" s="1024"/>
      <c r="FOK24" s="1024"/>
      <c r="FOL24" s="1024"/>
      <c r="FOM24" s="1024"/>
      <c r="FON24" s="1024"/>
      <c r="FOO24" s="1024"/>
      <c r="FOP24" s="1024"/>
      <c r="FOQ24" s="1024"/>
      <c r="FOR24" s="1024"/>
      <c r="FOS24" s="1024"/>
      <c r="FOT24" s="1024"/>
      <c r="FOU24" s="1024"/>
      <c r="FOV24" s="1024"/>
      <c r="FOW24" s="1024"/>
      <c r="FOX24" s="1024"/>
      <c r="FOY24" s="1024"/>
      <c r="FOZ24" s="1024"/>
      <c r="FPA24" s="1024"/>
      <c r="FPB24" s="1024"/>
      <c r="FPC24" s="1024"/>
      <c r="FPD24" s="1024"/>
      <c r="FPE24" s="1024"/>
      <c r="FPF24" s="1024"/>
      <c r="FPG24" s="1024"/>
      <c r="FPH24" s="1024"/>
      <c r="FPI24" s="1024"/>
      <c r="FPJ24" s="1024"/>
      <c r="FPK24" s="1024"/>
      <c r="FPL24" s="1024"/>
      <c r="FPM24" s="1024"/>
      <c r="FPN24" s="1024"/>
      <c r="FPO24" s="1024"/>
      <c r="FPP24" s="1024"/>
      <c r="FPQ24" s="1024"/>
      <c r="FPR24" s="1024"/>
      <c r="FPS24" s="1024"/>
      <c r="FPT24" s="1024"/>
      <c r="FPU24" s="1024"/>
      <c r="FPV24" s="1024"/>
      <c r="FPW24" s="1024"/>
      <c r="FPX24" s="1024"/>
      <c r="FPY24" s="1024"/>
      <c r="FPZ24" s="1024"/>
      <c r="FQA24" s="1024"/>
      <c r="FQB24" s="1024"/>
      <c r="FQC24" s="1024"/>
      <c r="FQD24" s="1024"/>
      <c r="FQE24" s="1024"/>
      <c r="FQF24" s="1024"/>
      <c r="FQG24" s="1024"/>
      <c r="FQH24" s="1024"/>
      <c r="FQI24" s="1024"/>
      <c r="FQJ24" s="1024"/>
      <c r="FQK24" s="1024"/>
      <c r="FQL24" s="1024"/>
      <c r="FQM24" s="1024"/>
      <c r="FQN24" s="1024"/>
      <c r="FQO24" s="1024"/>
      <c r="FQP24" s="1024"/>
      <c r="FQQ24" s="1024"/>
      <c r="FQR24" s="1024"/>
      <c r="FQS24" s="1024"/>
      <c r="FQT24" s="1024"/>
      <c r="FQU24" s="1024"/>
      <c r="FQV24" s="1024"/>
      <c r="FQW24" s="1024"/>
      <c r="FQX24" s="1024"/>
      <c r="FQY24" s="1024"/>
      <c r="FQZ24" s="1024"/>
      <c r="FRA24" s="1024"/>
      <c r="FRB24" s="1024"/>
      <c r="FRC24" s="1024"/>
      <c r="FRD24" s="1024"/>
      <c r="FRE24" s="1024"/>
      <c r="FRF24" s="1024"/>
      <c r="FRG24" s="1024"/>
      <c r="FRH24" s="1024"/>
      <c r="FRI24" s="1024"/>
      <c r="FRJ24" s="1024"/>
      <c r="FRK24" s="1024"/>
      <c r="FRL24" s="1024"/>
      <c r="FRM24" s="1024"/>
      <c r="FRN24" s="1024"/>
      <c r="FRO24" s="1024"/>
      <c r="FRP24" s="1024"/>
      <c r="FRQ24" s="1024"/>
      <c r="FRR24" s="1024"/>
      <c r="FRS24" s="1024"/>
      <c r="FRT24" s="1024"/>
      <c r="FRU24" s="1024"/>
      <c r="FRV24" s="1024"/>
      <c r="FRW24" s="1024"/>
      <c r="FRX24" s="1024"/>
      <c r="FRY24" s="1024"/>
      <c r="FRZ24" s="1024"/>
      <c r="FSA24" s="1024"/>
      <c r="FSB24" s="1024"/>
      <c r="FSC24" s="1024"/>
      <c r="FSD24" s="1024"/>
      <c r="FSE24" s="1024"/>
      <c r="FSF24" s="1024"/>
      <c r="FSG24" s="1024"/>
      <c r="FSH24" s="1024"/>
      <c r="FSI24" s="1024"/>
      <c r="FSJ24" s="1024"/>
      <c r="FSK24" s="1024"/>
      <c r="FSL24" s="1024"/>
      <c r="FSM24" s="1024"/>
      <c r="FSN24" s="1024"/>
      <c r="FSO24" s="1024"/>
      <c r="FSP24" s="1024"/>
      <c r="FSQ24" s="1024"/>
      <c r="FSR24" s="1024"/>
      <c r="FSS24" s="1024"/>
      <c r="FST24" s="1024"/>
      <c r="FSU24" s="1024"/>
      <c r="FSV24" s="1024"/>
      <c r="FSW24" s="1024"/>
      <c r="FSX24" s="1024"/>
      <c r="FSY24" s="1024"/>
      <c r="FSZ24" s="1024"/>
      <c r="FTA24" s="1024"/>
      <c r="FTB24" s="1024"/>
      <c r="FTC24" s="1024"/>
      <c r="FTD24" s="1024"/>
      <c r="FTE24" s="1024"/>
      <c r="FTF24" s="1024"/>
      <c r="FTG24" s="1024"/>
      <c r="FTH24" s="1024"/>
      <c r="FTI24" s="1024"/>
      <c r="FTJ24" s="1024"/>
      <c r="FTK24" s="1024"/>
      <c r="FTL24" s="1024"/>
      <c r="FTM24" s="1024"/>
      <c r="FTN24" s="1024"/>
      <c r="FTO24" s="1024"/>
      <c r="FTP24" s="1024"/>
      <c r="FTQ24" s="1024"/>
      <c r="FTR24" s="1024"/>
      <c r="FTS24" s="1024"/>
      <c r="FTT24" s="1024"/>
      <c r="FTU24" s="1024"/>
      <c r="FTV24" s="1024"/>
      <c r="FTW24" s="1024"/>
      <c r="FTX24" s="1024"/>
      <c r="FTY24" s="1024"/>
      <c r="FTZ24" s="1024"/>
      <c r="FUA24" s="1024"/>
      <c r="FUB24" s="1024"/>
      <c r="FUC24" s="1024"/>
      <c r="FUD24" s="1024"/>
      <c r="FUE24" s="1024"/>
      <c r="FUF24" s="1024"/>
      <c r="FUG24" s="1024"/>
      <c r="FUH24" s="1024"/>
      <c r="FUI24" s="1024"/>
      <c r="FUJ24" s="1024"/>
      <c r="FUK24" s="1024"/>
      <c r="FUL24" s="1024"/>
      <c r="FUM24" s="1024"/>
      <c r="FUN24" s="1024"/>
      <c r="FUO24" s="1024"/>
      <c r="FUP24" s="1024"/>
      <c r="FUQ24" s="1024"/>
      <c r="FUR24" s="1024"/>
      <c r="FUS24" s="1024"/>
      <c r="FUT24" s="1024"/>
      <c r="FUU24" s="1024"/>
      <c r="FUV24" s="1024"/>
      <c r="FUW24" s="1024"/>
      <c r="FUX24" s="1024"/>
      <c r="FUY24" s="1024"/>
      <c r="FUZ24" s="1024"/>
      <c r="FVA24" s="1024"/>
      <c r="FVB24" s="1024"/>
      <c r="FVC24" s="1024"/>
      <c r="FVD24" s="1024"/>
      <c r="FVE24" s="1024"/>
      <c r="FVF24" s="1024"/>
      <c r="FVG24" s="1024"/>
      <c r="FVH24" s="1024"/>
      <c r="FVI24" s="1024"/>
      <c r="FVJ24" s="1024"/>
      <c r="FVK24" s="1024"/>
      <c r="FVL24" s="1024"/>
      <c r="FVM24" s="1024"/>
      <c r="FVN24" s="1024"/>
      <c r="FVO24" s="1024"/>
      <c r="FVP24" s="1024"/>
      <c r="FVQ24" s="1024"/>
      <c r="FVR24" s="1024"/>
      <c r="FVS24" s="1024"/>
      <c r="FVT24" s="1024"/>
      <c r="FVU24" s="1024"/>
      <c r="FVV24" s="1024"/>
      <c r="FVW24" s="1024"/>
      <c r="FVX24" s="1024"/>
      <c r="FVY24" s="1024"/>
      <c r="FVZ24" s="1024"/>
      <c r="FWA24" s="1024"/>
      <c r="FWB24" s="1024"/>
      <c r="FWC24" s="1024"/>
      <c r="FWD24" s="1024"/>
      <c r="FWE24" s="1024"/>
      <c r="FWF24" s="1024"/>
      <c r="FWG24" s="1024"/>
      <c r="FWH24" s="1024"/>
      <c r="FWI24" s="1024"/>
      <c r="FWJ24" s="1024"/>
      <c r="FWK24" s="1024"/>
      <c r="FWL24" s="1024"/>
      <c r="FWM24" s="1024"/>
      <c r="FWN24" s="1024"/>
      <c r="FWO24" s="1024"/>
      <c r="FWP24" s="1024"/>
      <c r="FWQ24" s="1024"/>
      <c r="FWR24" s="1024"/>
      <c r="FWS24" s="1024"/>
      <c r="FWT24" s="1024"/>
      <c r="FWU24" s="1024"/>
      <c r="FWV24" s="1024"/>
      <c r="FWW24" s="1024"/>
      <c r="FWX24" s="1024"/>
      <c r="FWY24" s="1024"/>
      <c r="FWZ24" s="1024"/>
      <c r="FXA24" s="1024"/>
      <c r="FXB24" s="1024"/>
      <c r="FXC24" s="1024"/>
      <c r="FXD24" s="1024"/>
      <c r="FXE24" s="1024"/>
      <c r="FXF24" s="1024"/>
      <c r="FXG24" s="1024"/>
      <c r="FXH24" s="1024"/>
      <c r="FXI24" s="1024"/>
      <c r="FXJ24" s="1024"/>
      <c r="FXK24" s="1024"/>
      <c r="FXL24" s="1024"/>
      <c r="FXM24" s="1024"/>
      <c r="FXN24" s="1024"/>
      <c r="FXO24" s="1024"/>
      <c r="FXP24" s="1024"/>
      <c r="FXQ24" s="1024"/>
      <c r="FXR24" s="1024"/>
      <c r="FXS24" s="1024"/>
      <c r="FXT24" s="1024"/>
      <c r="FXU24" s="1024"/>
      <c r="FXV24" s="1024"/>
      <c r="FXW24" s="1024"/>
      <c r="FXX24" s="1024"/>
      <c r="FXY24" s="1024"/>
      <c r="FXZ24" s="1024"/>
      <c r="FYA24" s="1024"/>
      <c r="FYB24" s="1024"/>
      <c r="FYC24" s="1024"/>
      <c r="FYD24" s="1024"/>
      <c r="FYE24" s="1024"/>
      <c r="FYF24" s="1024"/>
      <c r="FYG24" s="1024"/>
      <c r="FYH24" s="1024"/>
      <c r="FYI24" s="1024"/>
      <c r="FYJ24" s="1024"/>
      <c r="FYK24" s="1024"/>
      <c r="FYL24" s="1024"/>
      <c r="FYM24" s="1024"/>
      <c r="FYN24" s="1024"/>
      <c r="FYO24" s="1024"/>
      <c r="FYP24" s="1024"/>
      <c r="FYQ24" s="1024"/>
      <c r="FYR24" s="1024"/>
      <c r="FYS24" s="1024"/>
      <c r="FYT24" s="1024"/>
      <c r="FYU24" s="1024"/>
      <c r="FYV24" s="1024"/>
      <c r="FYW24" s="1024"/>
      <c r="FYX24" s="1024"/>
      <c r="FYY24" s="1024"/>
      <c r="FYZ24" s="1024"/>
      <c r="FZA24" s="1024"/>
      <c r="FZB24" s="1024"/>
      <c r="FZC24" s="1024"/>
      <c r="FZD24" s="1024"/>
      <c r="FZE24" s="1024"/>
      <c r="FZF24" s="1024"/>
      <c r="FZG24" s="1024"/>
      <c r="FZH24" s="1024"/>
      <c r="FZI24" s="1024"/>
      <c r="FZJ24" s="1024"/>
      <c r="FZK24" s="1024"/>
      <c r="FZL24" s="1024"/>
      <c r="FZM24" s="1024"/>
      <c r="FZN24" s="1024"/>
      <c r="FZO24" s="1024"/>
      <c r="FZP24" s="1024"/>
      <c r="FZQ24" s="1024"/>
      <c r="FZR24" s="1024"/>
      <c r="FZS24" s="1024"/>
      <c r="FZT24" s="1024"/>
      <c r="FZU24" s="1024"/>
      <c r="FZV24" s="1024"/>
      <c r="FZW24" s="1024"/>
      <c r="FZX24" s="1024"/>
      <c r="FZY24" s="1024"/>
      <c r="FZZ24" s="1024"/>
      <c r="GAA24" s="1024"/>
      <c r="GAB24" s="1024"/>
      <c r="GAC24" s="1024"/>
      <c r="GAD24" s="1024"/>
      <c r="GAE24" s="1024"/>
      <c r="GAF24" s="1024"/>
      <c r="GAG24" s="1024"/>
      <c r="GAH24" s="1024"/>
      <c r="GAI24" s="1024"/>
      <c r="GAJ24" s="1024"/>
      <c r="GAK24" s="1024"/>
      <c r="GAL24" s="1024"/>
      <c r="GAM24" s="1024"/>
      <c r="GAN24" s="1024"/>
      <c r="GAO24" s="1024"/>
      <c r="GAP24" s="1024"/>
      <c r="GAQ24" s="1024"/>
      <c r="GAR24" s="1024"/>
      <c r="GAS24" s="1024"/>
      <c r="GAT24" s="1024"/>
      <c r="GAU24" s="1024"/>
      <c r="GAV24" s="1024"/>
      <c r="GAW24" s="1024"/>
      <c r="GAX24" s="1024"/>
      <c r="GAY24" s="1024"/>
      <c r="GAZ24" s="1024"/>
      <c r="GBA24" s="1024"/>
      <c r="GBB24" s="1024"/>
      <c r="GBC24" s="1024"/>
      <c r="GBD24" s="1024"/>
      <c r="GBE24" s="1024"/>
      <c r="GBF24" s="1024"/>
      <c r="GBG24" s="1024"/>
      <c r="GBH24" s="1024"/>
      <c r="GBI24" s="1024"/>
      <c r="GBJ24" s="1024"/>
      <c r="GBK24" s="1024"/>
      <c r="GBL24" s="1024"/>
      <c r="GBM24" s="1024"/>
      <c r="GBN24" s="1024"/>
      <c r="GBO24" s="1024"/>
      <c r="GBP24" s="1024"/>
      <c r="GBQ24" s="1024"/>
      <c r="GBR24" s="1024"/>
      <c r="GBS24" s="1024"/>
      <c r="GBT24" s="1024"/>
      <c r="GBU24" s="1024"/>
      <c r="GBV24" s="1024"/>
      <c r="GBW24" s="1024"/>
      <c r="GBX24" s="1024"/>
      <c r="GBY24" s="1024"/>
      <c r="GBZ24" s="1024"/>
      <c r="GCA24" s="1024"/>
      <c r="GCB24" s="1024"/>
      <c r="GCC24" s="1024"/>
      <c r="GCD24" s="1024"/>
      <c r="GCE24" s="1024"/>
      <c r="GCF24" s="1024"/>
      <c r="GCG24" s="1024"/>
      <c r="GCH24" s="1024"/>
      <c r="GCI24" s="1024"/>
      <c r="GCJ24" s="1024"/>
      <c r="GCK24" s="1024"/>
      <c r="GCL24" s="1024"/>
      <c r="GCM24" s="1024"/>
      <c r="GCN24" s="1024"/>
      <c r="GCO24" s="1024"/>
      <c r="GCP24" s="1024"/>
      <c r="GCQ24" s="1024"/>
      <c r="GCR24" s="1024"/>
      <c r="GCS24" s="1024"/>
      <c r="GCT24" s="1024"/>
      <c r="GCU24" s="1024"/>
      <c r="GCV24" s="1024"/>
      <c r="GCW24" s="1024"/>
      <c r="GCX24" s="1024"/>
      <c r="GCY24" s="1024"/>
      <c r="GCZ24" s="1024"/>
      <c r="GDA24" s="1024"/>
      <c r="GDB24" s="1024"/>
      <c r="GDC24" s="1024"/>
      <c r="GDD24" s="1024"/>
      <c r="GDE24" s="1024"/>
      <c r="GDF24" s="1024"/>
      <c r="GDG24" s="1024"/>
      <c r="GDH24" s="1024"/>
      <c r="GDI24" s="1024"/>
      <c r="GDJ24" s="1024"/>
      <c r="GDK24" s="1024"/>
      <c r="GDL24" s="1024"/>
      <c r="GDM24" s="1024"/>
      <c r="GDN24" s="1024"/>
      <c r="GDO24" s="1024"/>
      <c r="GDP24" s="1024"/>
      <c r="GDQ24" s="1024"/>
      <c r="GDR24" s="1024"/>
      <c r="GDS24" s="1024"/>
      <c r="GDT24" s="1024"/>
      <c r="GDU24" s="1024"/>
      <c r="GDV24" s="1024"/>
      <c r="GDW24" s="1024"/>
      <c r="GDX24" s="1024"/>
      <c r="GDY24" s="1024"/>
      <c r="GDZ24" s="1024"/>
      <c r="GEA24" s="1024"/>
      <c r="GEB24" s="1024"/>
      <c r="GEC24" s="1024"/>
      <c r="GED24" s="1024"/>
      <c r="GEE24" s="1024"/>
      <c r="GEF24" s="1024"/>
      <c r="GEG24" s="1024"/>
      <c r="GEH24" s="1024"/>
      <c r="GEI24" s="1024"/>
      <c r="GEJ24" s="1024"/>
      <c r="GEK24" s="1024"/>
      <c r="GEL24" s="1024"/>
      <c r="GEM24" s="1024"/>
      <c r="GEN24" s="1024"/>
      <c r="GEO24" s="1024"/>
      <c r="GEP24" s="1024"/>
      <c r="GEQ24" s="1024"/>
      <c r="GER24" s="1024"/>
      <c r="GES24" s="1024"/>
      <c r="GET24" s="1024"/>
      <c r="GEU24" s="1024"/>
      <c r="GEV24" s="1024"/>
      <c r="GEW24" s="1024"/>
      <c r="GEX24" s="1024"/>
      <c r="GEY24" s="1024"/>
      <c r="GEZ24" s="1024"/>
      <c r="GFA24" s="1024"/>
      <c r="GFB24" s="1024"/>
      <c r="GFC24" s="1024"/>
      <c r="GFD24" s="1024"/>
      <c r="GFE24" s="1024"/>
      <c r="GFF24" s="1024"/>
      <c r="GFG24" s="1024"/>
      <c r="GFH24" s="1024"/>
      <c r="GFI24" s="1024"/>
      <c r="GFJ24" s="1024"/>
      <c r="GFK24" s="1024"/>
      <c r="GFL24" s="1024"/>
      <c r="GFM24" s="1024"/>
      <c r="GFN24" s="1024"/>
      <c r="GFO24" s="1024"/>
      <c r="GFP24" s="1024"/>
      <c r="GFQ24" s="1024"/>
      <c r="GFR24" s="1024"/>
      <c r="GFS24" s="1024"/>
      <c r="GFT24" s="1024"/>
      <c r="GFU24" s="1024"/>
      <c r="GFV24" s="1024"/>
      <c r="GFW24" s="1024"/>
      <c r="GFX24" s="1024"/>
      <c r="GFY24" s="1024"/>
      <c r="GFZ24" s="1024"/>
      <c r="GGA24" s="1024"/>
      <c r="GGB24" s="1024"/>
      <c r="GGC24" s="1024"/>
      <c r="GGD24" s="1024"/>
      <c r="GGE24" s="1024"/>
      <c r="GGF24" s="1024"/>
      <c r="GGG24" s="1024"/>
      <c r="GGH24" s="1024"/>
      <c r="GGI24" s="1024"/>
      <c r="GGJ24" s="1024"/>
      <c r="GGK24" s="1024"/>
      <c r="GGL24" s="1024"/>
      <c r="GGM24" s="1024"/>
      <c r="GGN24" s="1024"/>
      <c r="GGO24" s="1024"/>
      <c r="GGP24" s="1024"/>
      <c r="GGQ24" s="1024"/>
      <c r="GGR24" s="1024"/>
      <c r="GGS24" s="1024"/>
      <c r="GGT24" s="1024"/>
      <c r="GGU24" s="1024"/>
      <c r="GGV24" s="1024"/>
      <c r="GGW24" s="1024"/>
      <c r="GGX24" s="1024"/>
      <c r="GGY24" s="1024"/>
      <c r="GGZ24" s="1024"/>
      <c r="GHA24" s="1024"/>
      <c r="GHB24" s="1024"/>
      <c r="GHC24" s="1024"/>
      <c r="GHD24" s="1024"/>
      <c r="GHE24" s="1024"/>
      <c r="GHF24" s="1024"/>
      <c r="GHG24" s="1024"/>
      <c r="GHH24" s="1024"/>
      <c r="GHI24" s="1024"/>
      <c r="GHJ24" s="1024"/>
      <c r="GHK24" s="1024"/>
      <c r="GHL24" s="1024"/>
      <c r="GHM24" s="1024"/>
      <c r="GHN24" s="1024"/>
      <c r="GHO24" s="1024"/>
      <c r="GHP24" s="1024"/>
      <c r="GHQ24" s="1024"/>
      <c r="GHR24" s="1024"/>
      <c r="GHS24" s="1024"/>
      <c r="GHT24" s="1024"/>
      <c r="GHU24" s="1024"/>
      <c r="GHV24" s="1024"/>
      <c r="GHW24" s="1024"/>
      <c r="GHX24" s="1024"/>
      <c r="GHY24" s="1024"/>
      <c r="GHZ24" s="1024"/>
      <c r="GIA24" s="1024"/>
      <c r="GIB24" s="1024"/>
      <c r="GIC24" s="1024"/>
      <c r="GID24" s="1024"/>
      <c r="GIE24" s="1024"/>
      <c r="GIF24" s="1024"/>
      <c r="GIG24" s="1024"/>
      <c r="GIH24" s="1024"/>
      <c r="GII24" s="1024"/>
      <c r="GIJ24" s="1024"/>
      <c r="GIK24" s="1024"/>
      <c r="GIL24" s="1024"/>
      <c r="GIM24" s="1024"/>
      <c r="GIN24" s="1024"/>
      <c r="GIO24" s="1024"/>
      <c r="GIP24" s="1024"/>
      <c r="GIQ24" s="1024"/>
      <c r="GIR24" s="1024"/>
      <c r="GIS24" s="1024"/>
      <c r="GIT24" s="1024"/>
      <c r="GIU24" s="1024"/>
      <c r="GIV24" s="1024"/>
      <c r="GIW24" s="1024"/>
      <c r="GIX24" s="1024"/>
      <c r="GIY24" s="1024"/>
      <c r="GIZ24" s="1024"/>
      <c r="GJA24" s="1024"/>
      <c r="GJB24" s="1024"/>
      <c r="GJC24" s="1024"/>
      <c r="GJD24" s="1024"/>
      <c r="GJE24" s="1024"/>
      <c r="GJF24" s="1024"/>
      <c r="GJG24" s="1024"/>
      <c r="GJH24" s="1024"/>
      <c r="GJI24" s="1024"/>
      <c r="GJJ24" s="1024"/>
      <c r="GJK24" s="1024"/>
      <c r="GJL24" s="1024"/>
      <c r="GJM24" s="1024"/>
      <c r="GJN24" s="1024"/>
      <c r="GJO24" s="1024"/>
      <c r="GJP24" s="1024"/>
      <c r="GJQ24" s="1024"/>
      <c r="GJR24" s="1024"/>
      <c r="GJS24" s="1024"/>
      <c r="GJT24" s="1024"/>
      <c r="GJU24" s="1024"/>
      <c r="GJV24" s="1024"/>
      <c r="GJW24" s="1024"/>
      <c r="GJX24" s="1024"/>
      <c r="GJY24" s="1024"/>
      <c r="GJZ24" s="1024"/>
      <c r="GKA24" s="1024"/>
      <c r="GKB24" s="1024"/>
      <c r="GKC24" s="1024"/>
      <c r="GKD24" s="1024"/>
      <c r="GKE24" s="1024"/>
      <c r="GKF24" s="1024"/>
      <c r="GKG24" s="1024"/>
      <c r="GKH24" s="1024"/>
      <c r="GKI24" s="1024"/>
      <c r="GKJ24" s="1024"/>
      <c r="GKK24" s="1024"/>
      <c r="GKL24" s="1024"/>
      <c r="GKM24" s="1024"/>
      <c r="GKN24" s="1024"/>
      <c r="GKO24" s="1024"/>
      <c r="GKP24" s="1024"/>
      <c r="GKQ24" s="1024"/>
      <c r="GKR24" s="1024"/>
      <c r="GKS24" s="1024"/>
      <c r="GKT24" s="1024"/>
      <c r="GKU24" s="1024"/>
      <c r="GKV24" s="1024"/>
      <c r="GKW24" s="1024"/>
      <c r="GKX24" s="1024"/>
      <c r="GKY24" s="1024"/>
      <c r="GKZ24" s="1024"/>
      <c r="GLA24" s="1024"/>
      <c r="GLB24" s="1024"/>
      <c r="GLC24" s="1024"/>
      <c r="GLD24" s="1024"/>
      <c r="GLE24" s="1024"/>
      <c r="GLF24" s="1024"/>
      <c r="GLG24" s="1024"/>
      <c r="GLH24" s="1024"/>
      <c r="GLI24" s="1024"/>
      <c r="GLJ24" s="1024"/>
      <c r="GLK24" s="1024"/>
      <c r="GLL24" s="1024"/>
      <c r="GLM24" s="1024"/>
      <c r="GLN24" s="1024"/>
      <c r="GLO24" s="1024"/>
      <c r="GLP24" s="1024"/>
      <c r="GLQ24" s="1024"/>
      <c r="GLR24" s="1024"/>
      <c r="GLS24" s="1024"/>
      <c r="GLT24" s="1024"/>
      <c r="GLU24" s="1024"/>
      <c r="GLV24" s="1024"/>
      <c r="GLW24" s="1024"/>
      <c r="GLX24" s="1024"/>
      <c r="GLY24" s="1024"/>
      <c r="GLZ24" s="1024"/>
      <c r="GMA24" s="1024"/>
      <c r="GMB24" s="1024"/>
      <c r="GMC24" s="1024"/>
      <c r="GMD24" s="1024"/>
      <c r="GME24" s="1024"/>
      <c r="GMF24" s="1024"/>
      <c r="GMG24" s="1024"/>
      <c r="GMH24" s="1024"/>
      <c r="GMI24" s="1024"/>
      <c r="GMJ24" s="1024"/>
      <c r="GMK24" s="1024"/>
      <c r="GML24" s="1024"/>
      <c r="GMM24" s="1024"/>
      <c r="GMN24" s="1024"/>
      <c r="GMO24" s="1024"/>
      <c r="GMP24" s="1024"/>
      <c r="GMQ24" s="1024"/>
      <c r="GMR24" s="1024"/>
      <c r="GMS24" s="1024"/>
      <c r="GMT24" s="1024"/>
      <c r="GMU24" s="1024"/>
      <c r="GMV24" s="1024"/>
      <c r="GMW24" s="1024"/>
      <c r="GMX24" s="1024"/>
      <c r="GMY24" s="1024"/>
      <c r="GMZ24" s="1024"/>
      <c r="GNA24" s="1024"/>
      <c r="GNB24" s="1024"/>
      <c r="GNC24" s="1024"/>
      <c r="GND24" s="1024"/>
      <c r="GNE24" s="1024"/>
      <c r="GNF24" s="1024"/>
      <c r="GNG24" s="1024"/>
      <c r="GNH24" s="1024"/>
      <c r="GNI24" s="1024"/>
      <c r="GNJ24" s="1024"/>
      <c r="GNK24" s="1024"/>
      <c r="GNL24" s="1024"/>
      <c r="GNM24" s="1024"/>
      <c r="GNN24" s="1024"/>
      <c r="GNO24" s="1024"/>
      <c r="GNP24" s="1024"/>
      <c r="GNQ24" s="1024"/>
      <c r="GNR24" s="1024"/>
      <c r="GNS24" s="1024"/>
      <c r="GNT24" s="1024"/>
      <c r="GNU24" s="1024"/>
      <c r="GNV24" s="1024"/>
      <c r="GNW24" s="1024"/>
      <c r="GNX24" s="1024"/>
      <c r="GNY24" s="1024"/>
      <c r="GNZ24" s="1024"/>
      <c r="GOA24" s="1024"/>
      <c r="GOB24" s="1024"/>
      <c r="GOC24" s="1024"/>
      <c r="GOD24" s="1024"/>
      <c r="GOE24" s="1024"/>
      <c r="GOF24" s="1024"/>
      <c r="GOG24" s="1024"/>
      <c r="GOH24" s="1024"/>
      <c r="GOI24" s="1024"/>
      <c r="GOJ24" s="1024"/>
      <c r="GOK24" s="1024"/>
      <c r="GOL24" s="1024"/>
      <c r="GOM24" s="1024"/>
      <c r="GON24" s="1024"/>
      <c r="GOO24" s="1024"/>
      <c r="GOP24" s="1024"/>
      <c r="GOQ24" s="1024"/>
      <c r="GOR24" s="1024"/>
      <c r="GOS24" s="1024"/>
      <c r="GOT24" s="1024"/>
      <c r="GOU24" s="1024"/>
      <c r="GOV24" s="1024"/>
      <c r="GOW24" s="1024"/>
      <c r="GOX24" s="1024"/>
      <c r="GOY24" s="1024"/>
      <c r="GOZ24" s="1024"/>
      <c r="GPA24" s="1024"/>
      <c r="GPB24" s="1024"/>
      <c r="GPC24" s="1024"/>
      <c r="GPD24" s="1024"/>
      <c r="GPE24" s="1024"/>
      <c r="GPF24" s="1024"/>
      <c r="GPG24" s="1024"/>
      <c r="GPH24" s="1024"/>
      <c r="GPI24" s="1024"/>
      <c r="GPJ24" s="1024"/>
      <c r="GPK24" s="1024"/>
      <c r="GPL24" s="1024"/>
      <c r="GPM24" s="1024"/>
      <c r="GPN24" s="1024"/>
      <c r="GPO24" s="1024"/>
      <c r="GPP24" s="1024"/>
      <c r="GPQ24" s="1024"/>
      <c r="GPR24" s="1024"/>
      <c r="GPS24" s="1024"/>
      <c r="GPT24" s="1024"/>
      <c r="GPU24" s="1024"/>
      <c r="GPV24" s="1024"/>
      <c r="GPW24" s="1024"/>
      <c r="GPX24" s="1024"/>
      <c r="GPY24" s="1024"/>
      <c r="GPZ24" s="1024"/>
      <c r="GQA24" s="1024"/>
      <c r="GQB24" s="1024"/>
      <c r="GQC24" s="1024"/>
      <c r="GQD24" s="1024"/>
      <c r="GQE24" s="1024"/>
      <c r="GQF24" s="1024"/>
      <c r="GQG24" s="1024"/>
      <c r="GQH24" s="1024"/>
      <c r="GQI24" s="1024"/>
      <c r="GQJ24" s="1024"/>
      <c r="GQK24" s="1024"/>
      <c r="GQL24" s="1024"/>
      <c r="GQM24" s="1024"/>
      <c r="GQN24" s="1024"/>
      <c r="GQO24" s="1024"/>
      <c r="GQP24" s="1024"/>
      <c r="GQQ24" s="1024"/>
      <c r="GQR24" s="1024"/>
      <c r="GQS24" s="1024"/>
      <c r="GQT24" s="1024"/>
      <c r="GQU24" s="1024"/>
      <c r="GQV24" s="1024"/>
      <c r="GQW24" s="1024"/>
      <c r="GQX24" s="1024"/>
      <c r="GQY24" s="1024"/>
      <c r="GQZ24" s="1024"/>
      <c r="GRA24" s="1024"/>
      <c r="GRB24" s="1024"/>
      <c r="GRC24" s="1024"/>
      <c r="GRD24" s="1024"/>
      <c r="GRE24" s="1024"/>
      <c r="GRF24" s="1024"/>
      <c r="GRG24" s="1024"/>
      <c r="GRH24" s="1024"/>
      <c r="GRI24" s="1024"/>
      <c r="GRJ24" s="1024"/>
      <c r="GRK24" s="1024"/>
      <c r="GRL24" s="1024"/>
      <c r="GRM24" s="1024"/>
      <c r="GRN24" s="1024"/>
      <c r="GRO24" s="1024"/>
      <c r="GRP24" s="1024"/>
      <c r="GRQ24" s="1024"/>
      <c r="GRR24" s="1024"/>
      <c r="GRS24" s="1024"/>
      <c r="GRT24" s="1024"/>
      <c r="GRU24" s="1024"/>
      <c r="GRV24" s="1024"/>
      <c r="GRW24" s="1024"/>
      <c r="GRX24" s="1024"/>
      <c r="GRY24" s="1024"/>
      <c r="GRZ24" s="1024"/>
      <c r="GSA24" s="1024"/>
      <c r="GSB24" s="1024"/>
      <c r="GSC24" s="1024"/>
      <c r="GSD24" s="1024"/>
      <c r="GSE24" s="1024"/>
      <c r="GSF24" s="1024"/>
      <c r="GSG24" s="1024"/>
      <c r="GSH24" s="1024"/>
      <c r="GSI24" s="1024"/>
      <c r="GSJ24" s="1024"/>
      <c r="GSK24" s="1024"/>
      <c r="GSL24" s="1024"/>
      <c r="GSM24" s="1024"/>
      <c r="GSN24" s="1024"/>
      <c r="GSO24" s="1024"/>
      <c r="GSP24" s="1024"/>
      <c r="GSQ24" s="1024"/>
      <c r="GSR24" s="1024"/>
      <c r="GSS24" s="1024"/>
      <c r="GST24" s="1024"/>
      <c r="GSU24" s="1024"/>
      <c r="GSV24" s="1024"/>
      <c r="GSW24" s="1024"/>
      <c r="GSX24" s="1024"/>
      <c r="GSY24" s="1024"/>
      <c r="GSZ24" s="1024"/>
      <c r="GTA24" s="1024"/>
      <c r="GTB24" s="1024"/>
      <c r="GTC24" s="1024"/>
      <c r="GTD24" s="1024"/>
      <c r="GTE24" s="1024"/>
      <c r="GTF24" s="1024"/>
      <c r="GTG24" s="1024"/>
      <c r="GTH24" s="1024"/>
      <c r="GTI24" s="1024"/>
      <c r="GTJ24" s="1024"/>
      <c r="GTK24" s="1024"/>
      <c r="GTL24" s="1024"/>
      <c r="GTM24" s="1024"/>
      <c r="GTN24" s="1024"/>
      <c r="GTO24" s="1024"/>
      <c r="GTP24" s="1024"/>
      <c r="GTQ24" s="1024"/>
      <c r="GTR24" s="1024"/>
      <c r="GTS24" s="1024"/>
      <c r="GTT24" s="1024"/>
      <c r="GTU24" s="1024"/>
      <c r="GTV24" s="1024"/>
      <c r="GTW24" s="1024"/>
      <c r="GTX24" s="1024"/>
      <c r="GTY24" s="1024"/>
      <c r="GTZ24" s="1024"/>
      <c r="GUA24" s="1024"/>
      <c r="GUB24" s="1024"/>
      <c r="GUC24" s="1024"/>
      <c r="GUD24" s="1024"/>
      <c r="GUE24" s="1024"/>
      <c r="GUF24" s="1024"/>
      <c r="GUG24" s="1024"/>
      <c r="GUH24" s="1024"/>
      <c r="GUI24" s="1024"/>
      <c r="GUJ24" s="1024"/>
      <c r="GUK24" s="1024"/>
      <c r="GUL24" s="1024"/>
      <c r="GUM24" s="1024"/>
      <c r="GUN24" s="1024"/>
      <c r="GUO24" s="1024"/>
      <c r="GUP24" s="1024"/>
      <c r="GUQ24" s="1024"/>
      <c r="GUR24" s="1024"/>
      <c r="GUS24" s="1024"/>
      <c r="GUT24" s="1024"/>
      <c r="GUU24" s="1024"/>
      <c r="GUV24" s="1024"/>
      <c r="GUW24" s="1024"/>
      <c r="GUX24" s="1024"/>
      <c r="GUY24" s="1024"/>
      <c r="GUZ24" s="1024"/>
      <c r="GVA24" s="1024"/>
      <c r="GVB24" s="1024"/>
      <c r="GVC24" s="1024"/>
      <c r="GVD24" s="1024"/>
      <c r="GVE24" s="1024"/>
      <c r="GVF24" s="1024"/>
      <c r="GVG24" s="1024"/>
      <c r="GVH24" s="1024"/>
      <c r="GVI24" s="1024"/>
      <c r="GVJ24" s="1024"/>
      <c r="GVK24" s="1024"/>
      <c r="GVL24" s="1024"/>
      <c r="GVM24" s="1024"/>
      <c r="GVN24" s="1024"/>
      <c r="GVO24" s="1024"/>
      <c r="GVP24" s="1024"/>
      <c r="GVQ24" s="1024"/>
      <c r="GVR24" s="1024"/>
      <c r="GVS24" s="1024"/>
      <c r="GVT24" s="1024"/>
      <c r="GVU24" s="1024"/>
      <c r="GVV24" s="1024"/>
      <c r="GVW24" s="1024"/>
      <c r="GVX24" s="1024"/>
      <c r="GVY24" s="1024"/>
      <c r="GVZ24" s="1024"/>
      <c r="GWA24" s="1024"/>
      <c r="GWB24" s="1024"/>
      <c r="GWC24" s="1024"/>
      <c r="GWD24" s="1024"/>
      <c r="GWE24" s="1024"/>
      <c r="GWF24" s="1024"/>
      <c r="GWG24" s="1024"/>
      <c r="GWH24" s="1024"/>
      <c r="GWI24" s="1024"/>
      <c r="GWJ24" s="1024"/>
      <c r="GWK24" s="1024"/>
      <c r="GWL24" s="1024"/>
      <c r="GWM24" s="1024"/>
      <c r="GWN24" s="1024"/>
      <c r="GWO24" s="1024"/>
      <c r="GWP24" s="1024"/>
      <c r="GWQ24" s="1024"/>
      <c r="GWR24" s="1024"/>
      <c r="GWS24" s="1024"/>
      <c r="GWT24" s="1024"/>
      <c r="GWU24" s="1024"/>
      <c r="GWV24" s="1024"/>
      <c r="GWW24" s="1024"/>
      <c r="GWX24" s="1024"/>
      <c r="GWY24" s="1024"/>
      <c r="GWZ24" s="1024"/>
      <c r="GXA24" s="1024"/>
      <c r="GXB24" s="1024"/>
      <c r="GXC24" s="1024"/>
      <c r="GXD24" s="1024"/>
      <c r="GXE24" s="1024"/>
      <c r="GXF24" s="1024"/>
      <c r="GXG24" s="1024"/>
      <c r="GXH24" s="1024"/>
      <c r="GXI24" s="1024"/>
      <c r="GXJ24" s="1024"/>
      <c r="GXK24" s="1024"/>
      <c r="GXL24" s="1024"/>
      <c r="GXM24" s="1024"/>
      <c r="GXN24" s="1024"/>
      <c r="GXO24" s="1024"/>
      <c r="GXP24" s="1024"/>
      <c r="GXQ24" s="1024"/>
      <c r="GXR24" s="1024"/>
      <c r="GXS24" s="1024"/>
      <c r="GXT24" s="1024"/>
      <c r="GXU24" s="1024"/>
      <c r="GXV24" s="1024"/>
      <c r="GXW24" s="1024"/>
      <c r="GXX24" s="1024"/>
      <c r="GXY24" s="1024"/>
      <c r="GXZ24" s="1024"/>
      <c r="GYA24" s="1024"/>
      <c r="GYB24" s="1024"/>
      <c r="GYC24" s="1024"/>
      <c r="GYD24" s="1024"/>
      <c r="GYE24" s="1024"/>
      <c r="GYF24" s="1024"/>
      <c r="GYG24" s="1024"/>
      <c r="GYH24" s="1024"/>
      <c r="GYI24" s="1024"/>
      <c r="GYJ24" s="1024"/>
      <c r="GYK24" s="1024"/>
      <c r="GYL24" s="1024"/>
      <c r="GYM24" s="1024"/>
      <c r="GYN24" s="1024"/>
      <c r="GYO24" s="1024"/>
      <c r="GYP24" s="1024"/>
      <c r="GYQ24" s="1024"/>
      <c r="GYR24" s="1024"/>
      <c r="GYS24" s="1024"/>
      <c r="GYT24" s="1024"/>
      <c r="GYU24" s="1024"/>
      <c r="GYV24" s="1024"/>
      <c r="GYW24" s="1024"/>
      <c r="GYX24" s="1024"/>
      <c r="GYY24" s="1024"/>
      <c r="GYZ24" s="1024"/>
      <c r="GZA24" s="1024"/>
      <c r="GZB24" s="1024"/>
      <c r="GZC24" s="1024"/>
      <c r="GZD24" s="1024"/>
      <c r="GZE24" s="1024"/>
      <c r="GZF24" s="1024"/>
      <c r="GZG24" s="1024"/>
      <c r="GZH24" s="1024"/>
      <c r="GZI24" s="1024"/>
      <c r="GZJ24" s="1024"/>
      <c r="GZK24" s="1024"/>
      <c r="GZL24" s="1024"/>
      <c r="GZM24" s="1024"/>
      <c r="GZN24" s="1024"/>
      <c r="GZO24" s="1024"/>
      <c r="GZP24" s="1024"/>
      <c r="GZQ24" s="1024"/>
      <c r="GZR24" s="1024"/>
      <c r="GZS24" s="1024"/>
      <c r="GZT24" s="1024"/>
      <c r="GZU24" s="1024"/>
      <c r="GZV24" s="1024"/>
      <c r="GZW24" s="1024"/>
      <c r="GZX24" s="1024"/>
      <c r="GZY24" s="1024"/>
      <c r="GZZ24" s="1024"/>
      <c r="HAA24" s="1024"/>
      <c r="HAB24" s="1024"/>
      <c r="HAC24" s="1024"/>
      <c r="HAD24" s="1024"/>
      <c r="HAE24" s="1024"/>
      <c r="HAF24" s="1024"/>
      <c r="HAG24" s="1024"/>
      <c r="HAH24" s="1024"/>
      <c r="HAI24" s="1024"/>
      <c r="HAJ24" s="1024"/>
      <c r="HAK24" s="1024"/>
      <c r="HAL24" s="1024"/>
      <c r="HAM24" s="1024"/>
      <c r="HAN24" s="1024"/>
      <c r="HAO24" s="1024"/>
      <c r="HAP24" s="1024"/>
      <c r="HAQ24" s="1024"/>
      <c r="HAR24" s="1024"/>
      <c r="HAS24" s="1024"/>
      <c r="HAT24" s="1024"/>
      <c r="HAU24" s="1024"/>
      <c r="HAV24" s="1024"/>
      <c r="HAW24" s="1024"/>
      <c r="HAX24" s="1024"/>
      <c r="HAY24" s="1024"/>
      <c r="HAZ24" s="1024"/>
      <c r="HBA24" s="1024"/>
      <c r="HBB24" s="1024"/>
      <c r="HBC24" s="1024"/>
      <c r="HBD24" s="1024"/>
      <c r="HBE24" s="1024"/>
      <c r="HBF24" s="1024"/>
      <c r="HBG24" s="1024"/>
      <c r="HBH24" s="1024"/>
      <c r="HBI24" s="1024"/>
      <c r="HBJ24" s="1024"/>
      <c r="HBK24" s="1024"/>
      <c r="HBL24" s="1024"/>
      <c r="HBM24" s="1024"/>
      <c r="HBN24" s="1024"/>
      <c r="HBO24" s="1024"/>
      <c r="HBP24" s="1024"/>
      <c r="HBQ24" s="1024"/>
      <c r="HBR24" s="1024"/>
      <c r="HBS24" s="1024"/>
      <c r="HBT24" s="1024"/>
      <c r="HBU24" s="1024"/>
      <c r="HBV24" s="1024"/>
      <c r="HBW24" s="1024"/>
      <c r="HBX24" s="1024"/>
      <c r="HBY24" s="1024"/>
      <c r="HBZ24" s="1024"/>
      <c r="HCA24" s="1024"/>
      <c r="HCB24" s="1024"/>
      <c r="HCC24" s="1024"/>
      <c r="HCD24" s="1024"/>
      <c r="HCE24" s="1024"/>
      <c r="HCF24" s="1024"/>
      <c r="HCG24" s="1024"/>
      <c r="HCH24" s="1024"/>
      <c r="HCI24" s="1024"/>
      <c r="HCJ24" s="1024"/>
      <c r="HCK24" s="1024"/>
      <c r="HCL24" s="1024"/>
      <c r="HCM24" s="1024"/>
      <c r="HCN24" s="1024"/>
      <c r="HCO24" s="1024"/>
      <c r="HCP24" s="1024"/>
      <c r="HCQ24" s="1024"/>
      <c r="HCR24" s="1024"/>
      <c r="HCS24" s="1024"/>
      <c r="HCT24" s="1024"/>
      <c r="HCU24" s="1024"/>
      <c r="HCV24" s="1024"/>
      <c r="HCW24" s="1024"/>
      <c r="HCX24" s="1024"/>
      <c r="HCY24" s="1024"/>
      <c r="HCZ24" s="1024"/>
      <c r="HDA24" s="1024"/>
      <c r="HDB24" s="1024"/>
      <c r="HDC24" s="1024"/>
      <c r="HDD24" s="1024"/>
      <c r="HDE24" s="1024"/>
      <c r="HDF24" s="1024"/>
      <c r="HDG24" s="1024"/>
      <c r="HDH24" s="1024"/>
      <c r="HDI24" s="1024"/>
      <c r="HDJ24" s="1024"/>
      <c r="HDK24" s="1024"/>
      <c r="HDL24" s="1024"/>
      <c r="HDM24" s="1024"/>
      <c r="HDN24" s="1024"/>
      <c r="HDO24" s="1024"/>
      <c r="HDP24" s="1024"/>
      <c r="HDQ24" s="1024"/>
      <c r="HDR24" s="1024"/>
      <c r="HDS24" s="1024"/>
      <c r="HDT24" s="1024"/>
      <c r="HDU24" s="1024"/>
      <c r="HDV24" s="1024"/>
      <c r="HDW24" s="1024"/>
      <c r="HDX24" s="1024"/>
      <c r="HDY24" s="1024"/>
      <c r="HDZ24" s="1024"/>
      <c r="HEA24" s="1024"/>
      <c r="HEB24" s="1024"/>
      <c r="HEC24" s="1024"/>
      <c r="HED24" s="1024"/>
      <c r="HEE24" s="1024"/>
      <c r="HEF24" s="1024"/>
      <c r="HEG24" s="1024"/>
      <c r="HEH24" s="1024"/>
      <c r="HEI24" s="1024"/>
      <c r="HEJ24" s="1024"/>
      <c r="HEK24" s="1024"/>
      <c r="HEL24" s="1024"/>
      <c r="HEM24" s="1024"/>
      <c r="HEN24" s="1024"/>
      <c r="HEO24" s="1024"/>
      <c r="HEP24" s="1024"/>
      <c r="HEQ24" s="1024"/>
      <c r="HER24" s="1024"/>
      <c r="HES24" s="1024"/>
      <c r="HET24" s="1024"/>
      <c r="HEU24" s="1024"/>
      <c r="HEV24" s="1024"/>
      <c r="HEW24" s="1024"/>
      <c r="HEX24" s="1024"/>
      <c r="HEY24" s="1024"/>
      <c r="HEZ24" s="1024"/>
      <c r="HFA24" s="1024"/>
      <c r="HFB24" s="1024"/>
      <c r="HFC24" s="1024"/>
      <c r="HFD24" s="1024"/>
      <c r="HFE24" s="1024"/>
      <c r="HFF24" s="1024"/>
      <c r="HFG24" s="1024"/>
      <c r="HFH24" s="1024"/>
      <c r="HFI24" s="1024"/>
      <c r="HFJ24" s="1024"/>
      <c r="HFK24" s="1024"/>
      <c r="HFL24" s="1024"/>
      <c r="HFM24" s="1024"/>
      <c r="HFN24" s="1024"/>
      <c r="HFO24" s="1024"/>
      <c r="HFP24" s="1024"/>
      <c r="HFQ24" s="1024"/>
      <c r="HFR24" s="1024"/>
      <c r="HFS24" s="1024"/>
      <c r="HFT24" s="1024"/>
      <c r="HFU24" s="1024"/>
      <c r="HFV24" s="1024"/>
      <c r="HFW24" s="1024"/>
      <c r="HFX24" s="1024"/>
      <c r="HFY24" s="1024"/>
      <c r="HFZ24" s="1024"/>
      <c r="HGA24" s="1024"/>
      <c r="HGB24" s="1024"/>
      <c r="HGC24" s="1024"/>
      <c r="HGD24" s="1024"/>
      <c r="HGE24" s="1024"/>
      <c r="HGF24" s="1024"/>
      <c r="HGG24" s="1024"/>
      <c r="HGH24" s="1024"/>
      <c r="HGI24" s="1024"/>
      <c r="HGJ24" s="1024"/>
      <c r="HGK24" s="1024"/>
      <c r="HGL24" s="1024"/>
      <c r="HGM24" s="1024"/>
      <c r="HGN24" s="1024"/>
      <c r="HGO24" s="1024"/>
      <c r="HGP24" s="1024"/>
      <c r="HGQ24" s="1024"/>
      <c r="HGR24" s="1024"/>
      <c r="HGS24" s="1024"/>
      <c r="HGT24" s="1024"/>
      <c r="HGU24" s="1024"/>
      <c r="HGV24" s="1024"/>
      <c r="HGW24" s="1024"/>
      <c r="HGX24" s="1024"/>
      <c r="HGY24" s="1024"/>
      <c r="HGZ24" s="1024"/>
      <c r="HHA24" s="1024"/>
      <c r="HHB24" s="1024"/>
      <c r="HHC24" s="1024"/>
      <c r="HHD24" s="1024"/>
      <c r="HHE24" s="1024"/>
      <c r="HHF24" s="1024"/>
      <c r="HHG24" s="1024"/>
      <c r="HHH24" s="1024"/>
      <c r="HHI24" s="1024"/>
      <c r="HHJ24" s="1024"/>
      <c r="HHK24" s="1024"/>
      <c r="HHL24" s="1024"/>
      <c r="HHM24" s="1024"/>
      <c r="HHN24" s="1024"/>
      <c r="HHO24" s="1024"/>
      <c r="HHP24" s="1024"/>
      <c r="HHQ24" s="1024"/>
      <c r="HHR24" s="1024"/>
      <c r="HHS24" s="1024"/>
      <c r="HHT24" s="1024"/>
      <c r="HHU24" s="1024"/>
      <c r="HHV24" s="1024"/>
      <c r="HHW24" s="1024"/>
      <c r="HHX24" s="1024"/>
      <c r="HHY24" s="1024"/>
      <c r="HHZ24" s="1024"/>
      <c r="HIA24" s="1024"/>
      <c r="HIB24" s="1024"/>
      <c r="HIC24" s="1024"/>
      <c r="HID24" s="1024"/>
      <c r="HIE24" s="1024"/>
      <c r="HIF24" s="1024"/>
      <c r="HIG24" s="1024"/>
      <c r="HIH24" s="1024"/>
      <c r="HII24" s="1024"/>
      <c r="HIJ24" s="1024"/>
      <c r="HIK24" s="1024"/>
      <c r="HIL24" s="1024"/>
      <c r="HIM24" s="1024"/>
      <c r="HIN24" s="1024"/>
      <c r="HIO24" s="1024"/>
      <c r="HIP24" s="1024"/>
      <c r="HIQ24" s="1024"/>
      <c r="HIR24" s="1024"/>
      <c r="HIS24" s="1024"/>
      <c r="HIT24" s="1024"/>
      <c r="HIU24" s="1024"/>
      <c r="HIV24" s="1024"/>
      <c r="HIW24" s="1024"/>
      <c r="HIX24" s="1024"/>
      <c r="HIY24" s="1024"/>
      <c r="HIZ24" s="1024"/>
      <c r="HJA24" s="1024"/>
      <c r="HJB24" s="1024"/>
      <c r="HJC24" s="1024"/>
      <c r="HJD24" s="1024"/>
      <c r="HJE24" s="1024"/>
      <c r="HJF24" s="1024"/>
      <c r="HJG24" s="1024"/>
      <c r="HJH24" s="1024"/>
      <c r="HJI24" s="1024"/>
      <c r="HJJ24" s="1024"/>
      <c r="HJK24" s="1024"/>
      <c r="HJL24" s="1024"/>
      <c r="HJM24" s="1024"/>
      <c r="HJN24" s="1024"/>
      <c r="HJO24" s="1024"/>
      <c r="HJP24" s="1024"/>
      <c r="HJQ24" s="1024"/>
      <c r="HJR24" s="1024"/>
      <c r="HJS24" s="1024"/>
      <c r="HJT24" s="1024"/>
      <c r="HJU24" s="1024"/>
      <c r="HJV24" s="1024"/>
      <c r="HJW24" s="1024"/>
      <c r="HJX24" s="1024"/>
      <c r="HJY24" s="1024"/>
      <c r="HJZ24" s="1024"/>
      <c r="HKA24" s="1024"/>
      <c r="HKB24" s="1024"/>
      <c r="HKC24" s="1024"/>
      <c r="HKD24" s="1024"/>
      <c r="HKE24" s="1024"/>
      <c r="HKF24" s="1024"/>
      <c r="HKG24" s="1024"/>
      <c r="HKH24" s="1024"/>
      <c r="HKI24" s="1024"/>
      <c r="HKJ24" s="1024"/>
      <c r="HKK24" s="1024"/>
      <c r="HKL24" s="1024"/>
      <c r="HKM24" s="1024"/>
      <c r="HKN24" s="1024"/>
      <c r="HKO24" s="1024"/>
      <c r="HKP24" s="1024"/>
      <c r="HKQ24" s="1024"/>
      <c r="HKR24" s="1024"/>
      <c r="HKS24" s="1024"/>
      <c r="HKT24" s="1024"/>
      <c r="HKU24" s="1024"/>
      <c r="HKV24" s="1024"/>
      <c r="HKW24" s="1024"/>
      <c r="HKX24" s="1024"/>
      <c r="HKY24" s="1024"/>
      <c r="HKZ24" s="1024"/>
      <c r="HLA24" s="1024"/>
      <c r="HLB24" s="1024"/>
      <c r="HLC24" s="1024"/>
      <c r="HLD24" s="1024"/>
      <c r="HLE24" s="1024"/>
      <c r="HLF24" s="1024"/>
      <c r="HLG24" s="1024"/>
      <c r="HLH24" s="1024"/>
      <c r="HLI24" s="1024"/>
      <c r="HLJ24" s="1024"/>
      <c r="HLK24" s="1024"/>
      <c r="HLL24" s="1024"/>
      <c r="HLM24" s="1024"/>
      <c r="HLN24" s="1024"/>
      <c r="HLO24" s="1024"/>
      <c r="HLP24" s="1024"/>
      <c r="HLQ24" s="1024"/>
      <c r="HLR24" s="1024"/>
      <c r="HLS24" s="1024"/>
      <c r="HLT24" s="1024"/>
      <c r="HLU24" s="1024"/>
      <c r="HLV24" s="1024"/>
      <c r="HLW24" s="1024"/>
      <c r="HLX24" s="1024"/>
      <c r="HLY24" s="1024"/>
      <c r="HLZ24" s="1024"/>
      <c r="HMA24" s="1024"/>
      <c r="HMB24" s="1024"/>
      <c r="HMC24" s="1024"/>
      <c r="HMD24" s="1024"/>
      <c r="HME24" s="1024"/>
      <c r="HMF24" s="1024"/>
      <c r="HMG24" s="1024"/>
      <c r="HMH24" s="1024"/>
      <c r="HMI24" s="1024"/>
      <c r="HMJ24" s="1024"/>
      <c r="HMK24" s="1024"/>
      <c r="HML24" s="1024"/>
      <c r="HMM24" s="1024"/>
      <c r="HMN24" s="1024"/>
      <c r="HMO24" s="1024"/>
      <c r="HMP24" s="1024"/>
      <c r="HMQ24" s="1024"/>
      <c r="HMR24" s="1024"/>
      <c r="HMS24" s="1024"/>
      <c r="HMT24" s="1024"/>
      <c r="HMU24" s="1024"/>
      <c r="HMV24" s="1024"/>
      <c r="HMW24" s="1024"/>
      <c r="HMX24" s="1024"/>
      <c r="HMY24" s="1024"/>
      <c r="HMZ24" s="1024"/>
      <c r="HNA24" s="1024"/>
      <c r="HNB24" s="1024"/>
      <c r="HNC24" s="1024"/>
      <c r="HND24" s="1024"/>
      <c r="HNE24" s="1024"/>
      <c r="HNF24" s="1024"/>
      <c r="HNG24" s="1024"/>
      <c r="HNH24" s="1024"/>
      <c r="HNI24" s="1024"/>
      <c r="HNJ24" s="1024"/>
      <c r="HNK24" s="1024"/>
      <c r="HNL24" s="1024"/>
      <c r="HNM24" s="1024"/>
      <c r="HNN24" s="1024"/>
      <c r="HNO24" s="1024"/>
      <c r="HNP24" s="1024"/>
      <c r="HNQ24" s="1024"/>
      <c r="HNR24" s="1024"/>
      <c r="HNS24" s="1024"/>
      <c r="HNT24" s="1024"/>
      <c r="HNU24" s="1024"/>
      <c r="HNV24" s="1024"/>
      <c r="HNW24" s="1024"/>
      <c r="HNX24" s="1024"/>
      <c r="HNY24" s="1024"/>
      <c r="HNZ24" s="1024"/>
      <c r="HOA24" s="1024"/>
      <c r="HOB24" s="1024"/>
      <c r="HOC24" s="1024"/>
      <c r="HOD24" s="1024"/>
      <c r="HOE24" s="1024"/>
      <c r="HOF24" s="1024"/>
      <c r="HOG24" s="1024"/>
      <c r="HOH24" s="1024"/>
      <c r="HOI24" s="1024"/>
      <c r="HOJ24" s="1024"/>
      <c r="HOK24" s="1024"/>
      <c r="HOL24" s="1024"/>
      <c r="HOM24" s="1024"/>
      <c r="HON24" s="1024"/>
      <c r="HOO24" s="1024"/>
      <c r="HOP24" s="1024"/>
      <c r="HOQ24" s="1024"/>
      <c r="HOR24" s="1024"/>
      <c r="HOS24" s="1024"/>
      <c r="HOT24" s="1024"/>
      <c r="HOU24" s="1024"/>
      <c r="HOV24" s="1024"/>
      <c r="HOW24" s="1024"/>
      <c r="HOX24" s="1024"/>
      <c r="HOY24" s="1024"/>
      <c r="HOZ24" s="1024"/>
      <c r="HPA24" s="1024"/>
      <c r="HPB24" s="1024"/>
      <c r="HPC24" s="1024"/>
      <c r="HPD24" s="1024"/>
      <c r="HPE24" s="1024"/>
      <c r="HPF24" s="1024"/>
      <c r="HPG24" s="1024"/>
      <c r="HPH24" s="1024"/>
      <c r="HPI24" s="1024"/>
      <c r="HPJ24" s="1024"/>
      <c r="HPK24" s="1024"/>
      <c r="HPL24" s="1024"/>
      <c r="HPM24" s="1024"/>
      <c r="HPN24" s="1024"/>
      <c r="HPO24" s="1024"/>
      <c r="HPP24" s="1024"/>
      <c r="HPQ24" s="1024"/>
      <c r="HPR24" s="1024"/>
      <c r="HPS24" s="1024"/>
      <c r="HPT24" s="1024"/>
      <c r="HPU24" s="1024"/>
      <c r="HPV24" s="1024"/>
      <c r="HPW24" s="1024"/>
      <c r="HPX24" s="1024"/>
      <c r="HPY24" s="1024"/>
      <c r="HPZ24" s="1024"/>
      <c r="HQA24" s="1024"/>
      <c r="HQB24" s="1024"/>
      <c r="HQC24" s="1024"/>
      <c r="HQD24" s="1024"/>
      <c r="HQE24" s="1024"/>
      <c r="HQF24" s="1024"/>
      <c r="HQG24" s="1024"/>
      <c r="HQH24" s="1024"/>
      <c r="HQI24" s="1024"/>
      <c r="HQJ24" s="1024"/>
      <c r="HQK24" s="1024"/>
      <c r="HQL24" s="1024"/>
      <c r="HQM24" s="1024"/>
      <c r="HQN24" s="1024"/>
      <c r="HQO24" s="1024"/>
      <c r="HQP24" s="1024"/>
      <c r="HQQ24" s="1024"/>
      <c r="HQR24" s="1024"/>
      <c r="HQS24" s="1024"/>
      <c r="HQT24" s="1024"/>
      <c r="HQU24" s="1024"/>
      <c r="HQV24" s="1024"/>
      <c r="HQW24" s="1024"/>
      <c r="HQX24" s="1024"/>
      <c r="HQY24" s="1024"/>
      <c r="HQZ24" s="1024"/>
      <c r="HRA24" s="1024"/>
      <c r="HRB24" s="1024"/>
      <c r="HRC24" s="1024"/>
      <c r="HRD24" s="1024"/>
      <c r="HRE24" s="1024"/>
      <c r="HRF24" s="1024"/>
      <c r="HRG24" s="1024"/>
      <c r="HRH24" s="1024"/>
      <c r="HRI24" s="1024"/>
      <c r="HRJ24" s="1024"/>
      <c r="HRK24" s="1024"/>
      <c r="HRL24" s="1024"/>
      <c r="HRM24" s="1024"/>
      <c r="HRN24" s="1024"/>
      <c r="HRO24" s="1024"/>
      <c r="HRP24" s="1024"/>
      <c r="HRQ24" s="1024"/>
      <c r="HRR24" s="1024"/>
      <c r="HRS24" s="1024"/>
      <c r="HRT24" s="1024"/>
      <c r="HRU24" s="1024"/>
      <c r="HRV24" s="1024"/>
      <c r="HRW24" s="1024"/>
      <c r="HRX24" s="1024"/>
      <c r="HRY24" s="1024"/>
      <c r="HRZ24" s="1024"/>
      <c r="HSA24" s="1024"/>
      <c r="HSB24" s="1024"/>
      <c r="HSC24" s="1024"/>
      <c r="HSD24" s="1024"/>
      <c r="HSE24" s="1024"/>
      <c r="HSF24" s="1024"/>
      <c r="HSG24" s="1024"/>
      <c r="HSH24" s="1024"/>
      <c r="HSI24" s="1024"/>
      <c r="HSJ24" s="1024"/>
      <c r="HSK24" s="1024"/>
      <c r="HSL24" s="1024"/>
      <c r="HSM24" s="1024"/>
      <c r="HSN24" s="1024"/>
      <c r="HSO24" s="1024"/>
      <c r="HSP24" s="1024"/>
      <c r="HSQ24" s="1024"/>
      <c r="HSR24" s="1024"/>
      <c r="HSS24" s="1024"/>
      <c r="HST24" s="1024"/>
      <c r="HSU24" s="1024"/>
      <c r="HSV24" s="1024"/>
      <c r="HSW24" s="1024"/>
      <c r="HSX24" s="1024"/>
      <c r="HSY24" s="1024"/>
      <c r="HSZ24" s="1024"/>
      <c r="HTA24" s="1024"/>
      <c r="HTB24" s="1024"/>
      <c r="HTC24" s="1024"/>
      <c r="HTD24" s="1024"/>
      <c r="HTE24" s="1024"/>
      <c r="HTF24" s="1024"/>
      <c r="HTG24" s="1024"/>
      <c r="HTH24" s="1024"/>
      <c r="HTI24" s="1024"/>
      <c r="HTJ24" s="1024"/>
      <c r="HTK24" s="1024"/>
      <c r="HTL24" s="1024"/>
      <c r="HTM24" s="1024"/>
      <c r="HTN24" s="1024"/>
      <c r="HTO24" s="1024"/>
      <c r="HTP24" s="1024"/>
      <c r="HTQ24" s="1024"/>
      <c r="HTR24" s="1024"/>
      <c r="HTS24" s="1024"/>
      <c r="HTT24" s="1024"/>
      <c r="HTU24" s="1024"/>
      <c r="HTV24" s="1024"/>
      <c r="HTW24" s="1024"/>
      <c r="HTX24" s="1024"/>
      <c r="HTY24" s="1024"/>
      <c r="HTZ24" s="1024"/>
      <c r="HUA24" s="1024"/>
      <c r="HUB24" s="1024"/>
      <c r="HUC24" s="1024"/>
      <c r="HUD24" s="1024"/>
      <c r="HUE24" s="1024"/>
      <c r="HUF24" s="1024"/>
      <c r="HUG24" s="1024"/>
      <c r="HUH24" s="1024"/>
      <c r="HUI24" s="1024"/>
      <c r="HUJ24" s="1024"/>
      <c r="HUK24" s="1024"/>
      <c r="HUL24" s="1024"/>
      <c r="HUM24" s="1024"/>
      <c r="HUN24" s="1024"/>
      <c r="HUO24" s="1024"/>
      <c r="HUP24" s="1024"/>
      <c r="HUQ24" s="1024"/>
      <c r="HUR24" s="1024"/>
      <c r="HUS24" s="1024"/>
      <c r="HUT24" s="1024"/>
      <c r="HUU24" s="1024"/>
      <c r="HUV24" s="1024"/>
      <c r="HUW24" s="1024"/>
      <c r="HUX24" s="1024"/>
      <c r="HUY24" s="1024"/>
      <c r="HUZ24" s="1024"/>
      <c r="HVA24" s="1024"/>
      <c r="HVB24" s="1024"/>
      <c r="HVC24" s="1024"/>
      <c r="HVD24" s="1024"/>
      <c r="HVE24" s="1024"/>
      <c r="HVF24" s="1024"/>
      <c r="HVG24" s="1024"/>
      <c r="HVH24" s="1024"/>
      <c r="HVI24" s="1024"/>
      <c r="HVJ24" s="1024"/>
      <c r="HVK24" s="1024"/>
      <c r="HVL24" s="1024"/>
      <c r="HVM24" s="1024"/>
      <c r="HVN24" s="1024"/>
      <c r="HVO24" s="1024"/>
      <c r="HVP24" s="1024"/>
      <c r="HVQ24" s="1024"/>
      <c r="HVR24" s="1024"/>
      <c r="HVS24" s="1024"/>
      <c r="HVT24" s="1024"/>
      <c r="HVU24" s="1024"/>
      <c r="HVV24" s="1024"/>
      <c r="HVW24" s="1024"/>
      <c r="HVX24" s="1024"/>
      <c r="HVY24" s="1024"/>
      <c r="HVZ24" s="1024"/>
      <c r="HWA24" s="1024"/>
      <c r="HWB24" s="1024"/>
      <c r="HWC24" s="1024"/>
      <c r="HWD24" s="1024"/>
      <c r="HWE24" s="1024"/>
      <c r="HWF24" s="1024"/>
      <c r="HWG24" s="1024"/>
      <c r="HWH24" s="1024"/>
      <c r="HWI24" s="1024"/>
      <c r="HWJ24" s="1024"/>
      <c r="HWK24" s="1024"/>
      <c r="HWL24" s="1024"/>
      <c r="HWM24" s="1024"/>
      <c r="HWN24" s="1024"/>
      <c r="HWO24" s="1024"/>
      <c r="HWP24" s="1024"/>
      <c r="HWQ24" s="1024"/>
      <c r="HWR24" s="1024"/>
      <c r="HWS24" s="1024"/>
      <c r="HWT24" s="1024"/>
      <c r="HWU24" s="1024"/>
      <c r="HWV24" s="1024"/>
      <c r="HWW24" s="1024"/>
      <c r="HWX24" s="1024"/>
      <c r="HWY24" s="1024"/>
      <c r="HWZ24" s="1024"/>
      <c r="HXA24" s="1024"/>
      <c r="HXB24" s="1024"/>
      <c r="HXC24" s="1024"/>
      <c r="HXD24" s="1024"/>
      <c r="HXE24" s="1024"/>
      <c r="HXF24" s="1024"/>
      <c r="HXG24" s="1024"/>
      <c r="HXH24" s="1024"/>
      <c r="HXI24" s="1024"/>
      <c r="HXJ24" s="1024"/>
      <c r="HXK24" s="1024"/>
      <c r="HXL24" s="1024"/>
      <c r="HXM24" s="1024"/>
      <c r="HXN24" s="1024"/>
      <c r="HXO24" s="1024"/>
      <c r="HXP24" s="1024"/>
      <c r="HXQ24" s="1024"/>
      <c r="HXR24" s="1024"/>
      <c r="HXS24" s="1024"/>
      <c r="HXT24" s="1024"/>
      <c r="HXU24" s="1024"/>
      <c r="HXV24" s="1024"/>
      <c r="HXW24" s="1024"/>
      <c r="HXX24" s="1024"/>
      <c r="HXY24" s="1024"/>
      <c r="HXZ24" s="1024"/>
      <c r="HYA24" s="1024"/>
      <c r="HYB24" s="1024"/>
      <c r="HYC24" s="1024"/>
      <c r="HYD24" s="1024"/>
      <c r="HYE24" s="1024"/>
      <c r="HYF24" s="1024"/>
      <c r="HYG24" s="1024"/>
      <c r="HYH24" s="1024"/>
      <c r="HYI24" s="1024"/>
      <c r="HYJ24" s="1024"/>
      <c r="HYK24" s="1024"/>
      <c r="HYL24" s="1024"/>
      <c r="HYM24" s="1024"/>
      <c r="HYN24" s="1024"/>
      <c r="HYO24" s="1024"/>
      <c r="HYP24" s="1024"/>
      <c r="HYQ24" s="1024"/>
      <c r="HYR24" s="1024"/>
      <c r="HYS24" s="1024"/>
      <c r="HYT24" s="1024"/>
      <c r="HYU24" s="1024"/>
      <c r="HYV24" s="1024"/>
      <c r="HYW24" s="1024"/>
      <c r="HYX24" s="1024"/>
      <c r="HYY24" s="1024"/>
      <c r="HYZ24" s="1024"/>
      <c r="HZA24" s="1024"/>
      <c r="HZB24" s="1024"/>
      <c r="HZC24" s="1024"/>
      <c r="HZD24" s="1024"/>
      <c r="HZE24" s="1024"/>
      <c r="HZF24" s="1024"/>
      <c r="HZG24" s="1024"/>
      <c r="HZH24" s="1024"/>
      <c r="HZI24" s="1024"/>
      <c r="HZJ24" s="1024"/>
      <c r="HZK24" s="1024"/>
      <c r="HZL24" s="1024"/>
      <c r="HZM24" s="1024"/>
      <c r="HZN24" s="1024"/>
      <c r="HZO24" s="1024"/>
      <c r="HZP24" s="1024"/>
      <c r="HZQ24" s="1024"/>
      <c r="HZR24" s="1024"/>
      <c r="HZS24" s="1024"/>
      <c r="HZT24" s="1024"/>
      <c r="HZU24" s="1024"/>
      <c r="HZV24" s="1024"/>
      <c r="HZW24" s="1024"/>
      <c r="HZX24" s="1024"/>
      <c r="HZY24" s="1024"/>
      <c r="HZZ24" s="1024"/>
      <c r="IAA24" s="1024"/>
      <c r="IAB24" s="1024"/>
      <c r="IAC24" s="1024"/>
      <c r="IAD24" s="1024"/>
      <c r="IAE24" s="1024"/>
      <c r="IAF24" s="1024"/>
      <c r="IAG24" s="1024"/>
      <c r="IAH24" s="1024"/>
      <c r="IAI24" s="1024"/>
      <c r="IAJ24" s="1024"/>
      <c r="IAK24" s="1024"/>
      <c r="IAL24" s="1024"/>
      <c r="IAM24" s="1024"/>
      <c r="IAN24" s="1024"/>
      <c r="IAO24" s="1024"/>
      <c r="IAP24" s="1024"/>
      <c r="IAQ24" s="1024"/>
      <c r="IAR24" s="1024"/>
      <c r="IAS24" s="1024"/>
      <c r="IAT24" s="1024"/>
      <c r="IAU24" s="1024"/>
      <c r="IAV24" s="1024"/>
      <c r="IAW24" s="1024"/>
      <c r="IAX24" s="1024"/>
      <c r="IAY24" s="1024"/>
      <c r="IAZ24" s="1024"/>
      <c r="IBA24" s="1024"/>
      <c r="IBB24" s="1024"/>
      <c r="IBC24" s="1024"/>
      <c r="IBD24" s="1024"/>
      <c r="IBE24" s="1024"/>
      <c r="IBF24" s="1024"/>
      <c r="IBG24" s="1024"/>
      <c r="IBH24" s="1024"/>
      <c r="IBI24" s="1024"/>
      <c r="IBJ24" s="1024"/>
      <c r="IBK24" s="1024"/>
      <c r="IBL24" s="1024"/>
      <c r="IBM24" s="1024"/>
      <c r="IBN24" s="1024"/>
      <c r="IBO24" s="1024"/>
      <c r="IBP24" s="1024"/>
      <c r="IBQ24" s="1024"/>
      <c r="IBR24" s="1024"/>
      <c r="IBS24" s="1024"/>
      <c r="IBT24" s="1024"/>
      <c r="IBU24" s="1024"/>
      <c r="IBV24" s="1024"/>
      <c r="IBW24" s="1024"/>
      <c r="IBX24" s="1024"/>
      <c r="IBY24" s="1024"/>
      <c r="IBZ24" s="1024"/>
      <c r="ICA24" s="1024"/>
      <c r="ICB24" s="1024"/>
      <c r="ICC24" s="1024"/>
      <c r="ICD24" s="1024"/>
      <c r="ICE24" s="1024"/>
      <c r="ICF24" s="1024"/>
      <c r="ICG24" s="1024"/>
      <c r="ICH24" s="1024"/>
      <c r="ICI24" s="1024"/>
      <c r="ICJ24" s="1024"/>
      <c r="ICK24" s="1024"/>
      <c r="ICL24" s="1024"/>
      <c r="ICM24" s="1024"/>
      <c r="ICN24" s="1024"/>
      <c r="ICO24" s="1024"/>
      <c r="ICP24" s="1024"/>
      <c r="ICQ24" s="1024"/>
      <c r="ICR24" s="1024"/>
      <c r="ICS24" s="1024"/>
      <c r="ICT24" s="1024"/>
      <c r="ICU24" s="1024"/>
      <c r="ICV24" s="1024"/>
      <c r="ICW24" s="1024"/>
      <c r="ICX24" s="1024"/>
      <c r="ICY24" s="1024"/>
      <c r="ICZ24" s="1024"/>
      <c r="IDA24" s="1024"/>
      <c r="IDB24" s="1024"/>
      <c r="IDC24" s="1024"/>
      <c r="IDD24" s="1024"/>
      <c r="IDE24" s="1024"/>
      <c r="IDF24" s="1024"/>
      <c r="IDG24" s="1024"/>
      <c r="IDH24" s="1024"/>
      <c r="IDI24" s="1024"/>
      <c r="IDJ24" s="1024"/>
      <c r="IDK24" s="1024"/>
      <c r="IDL24" s="1024"/>
      <c r="IDM24" s="1024"/>
      <c r="IDN24" s="1024"/>
      <c r="IDO24" s="1024"/>
      <c r="IDP24" s="1024"/>
      <c r="IDQ24" s="1024"/>
      <c r="IDR24" s="1024"/>
      <c r="IDS24" s="1024"/>
      <c r="IDT24" s="1024"/>
      <c r="IDU24" s="1024"/>
      <c r="IDV24" s="1024"/>
      <c r="IDW24" s="1024"/>
      <c r="IDX24" s="1024"/>
      <c r="IDY24" s="1024"/>
      <c r="IDZ24" s="1024"/>
      <c r="IEA24" s="1024"/>
      <c r="IEB24" s="1024"/>
      <c r="IEC24" s="1024"/>
      <c r="IED24" s="1024"/>
      <c r="IEE24" s="1024"/>
      <c r="IEF24" s="1024"/>
      <c r="IEG24" s="1024"/>
      <c r="IEH24" s="1024"/>
      <c r="IEI24" s="1024"/>
      <c r="IEJ24" s="1024"/>
      <c r="IEK24" s="1024"/>
      <c r="IEL24" s="1024"/>
      <c r="IEM24" s="1024"/>
      <c r="IEN24" s="1024"/>
      <c r="IEO24" s="1024"/>
      <c r="IEP24" s="1024"/>
      <c r="IEQ24" s="1024"/>
      <c r="IER24" s="1024"/>
      <c r="IES24" s="1024"/>
      <c r="IET24" s="1024"/>
      <c r="IEU24" s="1024"/>
      <c r="IEV24" s="1024"/>
      <c r="IEW24" s="1024"/>
      <c r="IEX24" s="1024"/>
      <c r="IEY24" s="1024"/>
      <c r="IEZ24" s="1024"/>
      <c r="IFA24" s="1024"/>
      <c r="IFB24" s="1024"/>
      <c r="IFC24" s="1024"/>
      <c r="IFD24" s="1024"/>
      <c r="IFE24" s="1024"/>
      <c r="IFF24" s="1024"/>
      <c r="IFG24" s="1024"/>
      <c r="IFH24" s="1024"/>
      <c r="IFI24" s="1024"/>
      <c r="IFJ24" s="1024"/>
      <c r="IFK24" s="1024"/>
      <c r="IFL24" s="1024"/>
      <c r="IFM24" s="1024"/>
      <c r="IFN24" s="1024"/>
      <c r="IFO24" s="1024"/>
      <c r="IFP24" s="1024"/>
      <c r="IFQ24" s="1024"/>
      <c r="IFR24" s="1024"/>
      <c r="IFS24" s="1024"/>
      <c r="IFT24" s="1024"/>
      <c r="IFU24" s="1024"/>
      <c r="IFV24" s="1024"/>
      <c r="IFW24" s="1024"/>
      <c r="IFX24" s="1024"/>
      <c r="IFY24" s="1024"/>
      <c r="IFZ24" s="1024"/>
      <c r="IGA24" s="1024"/>
      <c r="IGB24" s="1024"/>
      <c r="IGC24" s="1024"/>
      <c r="IGD24" s="1024"/>
      <c r="IGE24" s="1024"/>
      <c r="IGF24" s="1024"/>
      <c r="IGG24" s="1024"/>
      <c r="IGH24" s="1024"/>
      <c r="IGI24" s="1024"/>
      <c r="IGJ24" s="1024"/>
      <c r="IGK24" s="1024"/>
      <c r="IGL24" s="1024"/>
      <c r="IGM24" s="1024"/>
      <c r="IGN24" s="1024"/>
      <c r="IGO24" s="1024"/>
      <c r="IGP24" s="1024"/>
      <c r="IGQ24" s="1024"/>
      <c r="IGR24" s="1024"/>
      <c r="IGS24" s="1024"/>
      <c r="IGT24" s="1024"/>
      <c r="IGU24" s="1024"/>
      <c r="IGV24" s="1024"/>
      <c r="IGW24" s="1024"/>
      <c r="IGX24" s="1024"/>
      <c r="IGY24" s="1024"/>
      <c r="IGZ24" s="1024"/>
      <c r="IHA24" s="1024"/>
      <c r="IHB24" s="1024"/>
      <c r="IHC24" s="1024"/>
      <c r="IHD24" s="1024"/>
      <c r="IHE24" s="1024"/>
      <c r="IHF24" s="1024"/>
      <c r="IHG24" s="1024"/>
      <c r="IHH24" s="1024"/>
      <c r="IHI24" s="1024"/>
      <c r="IHJ24" s="1024"/>
      <c r="IHK24" s="1024"/>
      <c r="IHL24" s="1024"/>
      <c r="IHM24" s="1024"/>
      <c r="IHN24" s="1024"/>
      <c r="IHO24" s="1024"/>
      <c r="IHP24" s="1024"/>
      <c r="IHQ24" s="1024"/>
      <c r="IHR24" s="1024"/>
      <c r="IHS24" s="1024"/>
      <c r="IHT24" s="1024"/>
      <c r="IHU24" s="1024"/>
      <c r="IHV24" s="1024"/>
      <c r="IHW24" s="1024"/>
      <c r="IHX24" s="1024"/>
      <c r="IHY24" s="1024"/>
      <c r="IHZ24" s="1024"/>
      <c r="IIA24" s="1024"/>
      <c r="IIB24" s="1024"/>
      <c r="IIC24" s="1024"/>
      <c r="IID24" s="1024"/>
      <c r="IIE24" s="1024"/>
      <c r="IIF24" s="1024"/>
      <c r="IIG24" s="1024"/>
      <c r="IIH24" s="1024"/>
      <c r="III24" s="1024"/>
      <c r="IIJ24" s="1024"/>
      <c r="IIK24" s="1024"/>
      <c r="IIL24" s="1024"/>
      <c r="IIM24" s="1024"/>
      <c r="IIN24" s="1024"/>
      <c r="IIO24" s="1024"/>
      <c r="IIP24" s="1024"/>
      <c r="IIQ24" s="1024"/>
      <c r="IIR24" s="1024"/>
      <c r="IIS24" s="1024"/>
      <c r="IIT24" s="1024"/>
      <c r="IIU24" s="1024"/>
      <c r="IIV24" s="1024"/>
      <c r="IIW24" s="1024"/>
      <c r="IIX24" s="1024"/>
      <c r="IIY24" s="1024"/>
      <c r="IIZ24" s="1024"/>
      <c r="IJA24" s="1024"/>
      <c r="IJB24" s="1024"/>
      <c r="IJC24" s="1024"/>
      <c r="IJD24" s="1024"/>
      <c r="IJE24" s="1024"/>
      <c r="IJF24" s="1024"/>
      <c r="IJG24" s="1024"/>
      <c r="IJH24" s="1024"/>
      <c r="IJI24" s="1024"/>
      <c r="IJJ24" s="1024"/>
      <c r="IJK24" s="1024"/>
      <c r="IJL24" s="1024"/>
      <c r="IJM24" s="1024"/>
      <c r="IJN24" s="1024"/>
      <c r="IJO24" s="1024"/>
      <c r="IJP24" s="1024"/>
      <c r="IJQ24" s="1024"/>
      <c r="IJR24" s="1024"/>
      <c r="IJS24" s="1024"/>
      <c r="IJT24" s="1024"/>
      <c r="IJU24" s="1024"/>
      <c r="IJV24" s="1024"/>
      <c r="IJW24" s="1024"/>
      <c r="IJX24" s="1024"/>
      <c r="IJY24" s="1024"/>
      <c r="IJZ24" s="1024"/>
      <c r="IKA24" s="1024"/>
      <c r="IKB24" s="1024"/>
      <c r="IKC24" s="1024"/>
      <c r="IKD24" s="1024"/>
      <c r="IKE24" s="1024"/>
      <c r="IKF24" s="1024"/>
      <c r="IKG24" s="1024"/>
      <c r="IKH24" s="1024"/>
      <c r="IKI24" s="1024"/>
      <c r="IKJ24" s="1024"/>
      <c r="IKK24" s="1024"/>
      <c r="IKL24" s="1024"/>
      <c r="IKM24" s="1024"/>
      <c r="IKN24" s="1024"/>
      <c r="IKO24" s="1024"/>
      <c r="IKP24" s="1024"/>
      <c r="IKQ24" s="1024"/>
      <c r="IKR24" s="1024"/>
      <c r="IKS24" s="1024"/>
      <c r="IKT24" s="1024"/>
      <c r="IKU24" s="1024"/>
      <c r="IKV24" s="1024"/>
      <c r="IKW24" s="1024"/>
      <c r="IKX24" s="1024"/>
      <c r="IKY24" s="1024"/>
      <c r="IKZ24" s="1024"/>
      <c r="ILA24" s="1024"/>
      <c r="ILB24" s="1024"/>
      <c r="ILC24" s="1024"/>
      <c r="ILD24" s="1024"/>
      <c r="ILE24" s="1024"/>
      <c r="ILF24" s="1024"/>
      <c r="ILG24" s="1024"/>
      <c r="ILH24" s="1024"/>
      <c r="ILI24" s="1024"/>
      <c r="ILJ24" s="1024"/>
      <c r="ILK24" s="1024"/>
      <c r="ILL24" s="1024"/>
      <c r="ILM24" s="1024"/>
      <c r="ILN24" s="1024"/>
      <c r="ILO24" s="1024"/>
      <c r="ILP24" s="1024"/>
      <c r="ILQ24" s="1024"/>
      <c r="ILR24" s="1024"/>
      <c r="ILS24" s="1024"/>
      <c r="ILT24" s="1024"/>
      <c r="ILU24" s="1024"/>
      <c r="ILV24" s="1024"/>
      <c r="ILW24" s="1024"/>
      <c r="ILX24" s="1024"/>
      <c r="ILY24" s="1024"/>
      <c r="ILZ24" s="1024"/>
      <c r="IMA24" s="1024"/>
      <c r="IMB24" s="1024"/>
      <c r="IMC24" s="1024"/>
      <c r="IMD24" s="1024"/>
      <c r="IME24" s="1024"/>
      <c r="IMF24" s="1024"/>
      <c r="IMG24" s="1024"/>
      <c r="IMH24" s="1024"/>
      <c r="IMI24" s="1024"/>
      <c r="IMJ24" s="1024"/>
      <c r="IMK24" s="1024"/>
      <c r="IML24" s="1024"/>
      <c r="IMM24" s="1024"/>
      <c r="IMN24" s="1024"/>
      <c r="IMO24" s="1024"/>
      <c r="IMP24" s="1024"/>
      <c r="IMQ24" s="1024"/>
      <c r="IMR24" s="1024"/>
      <c r="IMS24" s="1024"/>
      <c r="IMT24" s="1024"/>
      <c r="IMU24" s="1024"/>
      <c r="IMV24" s="1024"/>
      <c r="IMW24" s="1024"/>
      <c r="IMX24" s="1024"/>
      <c r="IMY24" s="1024"/>
      <c r="IMZ24" s="1024"/>
      <c r="INA24" s="1024"/>
      <c r="INB24" s="1024"/>
      <c r="INC24" s="1024"/>
      <c r="IND24" s="1024"/>
      <c r="INE24" s="1024"/>
      <c r="INF24" s="1024"/>
      <c r="ING24" s="1024"/>
      <c r="INH24" s="1024"/>
      <c r="INI24" s="1024"/>
      <c r="INJ24" s="1024"/>
      <c r="INK24" s="1024"/>
      <c r="INL24" s="1024"/>
      <c r="INM24" s="1024"/>
      <c r="INN24" s="1024"/>
      <c r="INO24" s="1024"/>
      <c r="INP24" s="1024"/>
      <c r="INQ24" s="1024"/>
      <c r="INR24" s="1024"/>
      <c r="INS24" s="1024"/>
      <c r="INT24" s="1024"/>
      <c r="INU24" s="1024"/>
      <c r="INV24" s="1024"/>
      <c r="INW24" s="1024"/>
      <c r="INX24" s="1024"/>
      <c r="INY24" s="1024"/>
      <c r="INZ24" s="1024"/>
      <c r="IOA24" s="1024"/>
      <c r="IOB24" s="1024"/>
      <c r="IOC24" s="1024"/>
      <c r="IOD24" s="1024"/>
      <c r="IOE24" s="1024"/>
      <c r="IOF24" s="1024"/>
      <c r="IOG24" s="1024"/>
      <c r="IOH24" s="1024"/>
      <c r="IOI24" s="1024"/>
      <c r="IOJ24" s="1024"/>
      <c r="IOK24" s="1024"/>
      <c r="IOL24" s="1024"/>
      <c r="IOM24" s="1024"/>
      <c r="ION24" s="1024"/>
      <c r="IOO24" s="1024"/>
      <c r="IOP24" s="1024"/>
      <c r="IOQ24" s="1024"/>
      <c r="IOR24" s="1024"/>
      <c r="IOS24" s="1024"/>
      <c r="IOT24" s="1024"/>
      <c r="IOU24" s="1024"/>
      <c r="IOV24" s="1024"/>
      <c r="IOW24" s="1024"/>
      <c r="IOX24" s="1024"/>
      <c r="IOY24" s="1024"/>
      <c r="IOZ24" s="1024"/>
      <c r="IPA24" s="1024"/>
      <c r="IPB24" s="1024"/>
      <c r="IPC24" s="1024"/>
      <c r="IPD24" s="1024"/>
      <c r="IPE24" s="1024"/>
      <c r="IPF24" s="1024"/>
      <c r="IPG24" s="1024"/>
      <c r="IPH24" s="1024"/>
      <c r="IPI24" s="1024"/>
      <c r="IPJ24" s="1024"/>
      <c r="IPK24" s="1024"/>
      <c r="IPL24" s="1024"/>
      <c r="IPM24" s="1024"/>
      <c r="IPN24" s="1024"/>
      <c r="IPO24" s="1024"/>
      <c r="IPP24" s="1024"/>
      <c r="IPQ24" s="1024"/>
      <c r="IPR24" s="1024"/>
      <c r="IPS24" s="1024"/>
      <c r="IPT24" s="1024"/>
      <c r="IPU24" s="1024"/>
      <c r="IPV24" s="1024"/>
      <c r="IPW24" s="1024"/>
      <c r="IPX24" s="1024"/>
      <c r="IPY24" s="1024"/>
      <c r="IPZ24" s="1024"/>
      <c r="IQA24" s="1024"/>
      <c r="IQB24" s="1024"/>
      <c r="IQC24" s="1024"/>
      <c r="IQD24" s="1024"/>
      <c r="IQE24" s="1024"/>
      <c r="IQF24" s="1024"/>
      <c r="IQG24" s="1024"/>
      <c r="IQH24" s="1024"/>
      <c r="IQI24" s="1024"/>
      <c r="IQJ24" s="1024"/>
      <c r="IQK24" s="1024"/>
      <c r="IQL24" s="1024"/>
      <c r="IQM24" s="1024"/>
      <c r="IQN24" s="1024"/>
      <c r="IQO24" s="1024"/>
      <c r="IQP24" s="1024"/>
      <c r="IQQ24" s="1024"/>
      <c r="IQR24" s="1024"/>
      <c r="IQS24" s="1024"/>
      <c r="IQT24" s="1024"/>
      <c r="IQU24" s="1024"/>
      <c r="IQV24" s="1024"/>
      <c r="IQW24" s="1024"/>
      <c r="IQX24" s="1024"/>
      <c r="IQY24" s="1024"/>
      <c r="IQZ24" s="1024"/>
      <c r="IRA24" s="1024"/>
      <c r="IRB24" s="1024"/>
      <c r="IRC24" s="1024"/>
      <c r="IRD24" s="1024"/>
      <c r="IRE24" s="1024"/>
      <c r="IRF24" s="1024"/>
      <c r="IRG24" s="1024"/>
      <c r="IRH24" s="1024"/>
      <c r="IRI24" s="1024"/>
      <c r="IRJ24" s="1024"/>
      <c r="IRK24" s="1024"/>
      <c r="IRL24" s="1024"/>
      <c r="IRM24" s="1024"/>
      <c r="IRN24" s="1024"/>
      <c r="IRO24" s="1024"/>
      <c r="IRP24" s="1024"/>
      <c r="IRQ24" s="1024"/>
      <c r="IRR24" s="1024"/>
      <c r="IRS24" s="1024"/>
      <c r="IRT24" s="1024"/>
      <c r="IRU24" s="1024"/>
      <c r="IRV24" s="1024"/>
      <c r="IRW24" s="1024"/>
      <c r="IRX24" s="1024"/>
      <c r="IRY24" s="1024"/>
      <c r="IRZ24" s="1024"/>
      <c r="ISA24" s="1024"/>
      <c r="ISB24" s="1024"/>
      <c r="ISC24" s="1024"/>
      <c r="ISD24" s="1024"/>
      <c r="ISE24" s="1024"/>
      <c r="ISF24" s="1024"/>
      <c r="ISG24" s="1024"/>
      <c r="ISH24" s="1024"/>
      <c r="ISI24" s="1024"/>
      <c r="ISJ24" s="1024"/>
      <c r="ISK24" s="1024"/>
      <c r="ISL24" s="1024"/>
      <c r="ISM24" s="1024"/>
      <c r="ISN24" s="1024"/>
      <c r="ISO24" s="1024"/>
      <c r="ISP24" s="1024"/>
      <c r="ISQ24" s="1024"/>
      <c r="ISR24" s="1024"/>
      <c r="ISS24" s="1024"/>
      <c r="IST24" s="1024"/>
      <c r="ISU24" s="1024"/>
      <c r="ISV24" s="1024"/>
      <c r="ISW24" s="1024"/>
      <c r="ISX24" s="1024"/>
      <c r="ISY24" s="1024"/>
      <c r="ISZ24" s="1024"/>
      <c r="ITA24" s="1024"/>
      <c r="ITB24" s="1024"/>
      <c r="ITC24" s="1024"/>
      <c r="ITD24" s="1024"/>
      <c r="ITE24" s="1024"/>
      <c r="ITF24" s="1024"/>
      <c r="ITG24" s="1024"/>
      <c r="ITH24" s="1024"/>
      <c r="ITI24" s="1024"/>
      <c r="ITJ24" s="1024"/>
      <c r="ITK24" s="1024"/>
      <c r="ITL24" s="1024"/>
      <c r="ITM24" s="1024"/>
      <c r="ITN24" s="1024"/>
      <c r="ITO24" s="1024"/>
      <c r="ITP24" s="1024"/>
      <c r="ITQ24" s="1024"/>
      <c r="ITR24" s="1024"/>
      <c r="ITS24" s="1024"/>
      <c r="ITT24" s="1024"/>
      <c r="ITU24" s="1024"/>
      <c r="ITV24" s="1024"/>
      <c r="ITW24" s="1024"/>
      <c r="ITX24" s="1024"/>
      <c r="ITY24" s="1024"/>
      <c r="ITZ24" s="1024"/>
      <c r="IUA24" s="1024"/>
      <c r="IUB24" s="1024"/>
      <c r="IUC24" s="1024"/>
      <c r="IUD24" s="1024"/>
      <c r="IUE24" s="1024"/>
      <c r="IUF24" s="1024"/>
      <c r="IUG24" s="1024"/>
      <c r="IUH24" s="1024"/>
      <c r="IUI24" s="1024"/>
      <c r="IUJ24" s="1024"/>
      <c r="IUK24" s="1024"/>
      <c r="IUL24" s="1024"/>
      <c r="IUM24" s="1024"/>
      <c r="IUN24" s="1024"/>
      <c r="IUO24" s="1024"/>
      <c r="IUP24" s="1024"/>
      <c r="IUQ24" s="1024"/>
      <c r="IUR24" s="1024"/>
      <c r="IUS24" s="1024"/>
      <c r="IUT24" s="1024"/>
      <c r="IUU24" s="1024"/>
      <c r="IUV24" s="1024"/>
      <c r="IUW24" s="1024"/>
      <c r="IUX24" s="1024"/>
      <c r="IUY24" s="1024"/>
      <c r="IUZ24" s="1024"/>
      <c r="IVA24" s="1024"/>
      <c r="IVB24" s="1024"/>
      <c r="IVC24" s="1024"/>
      <c r="IVD24" s="1024"/>
      <c r="IVE24" s="1024"/>
      <c r="IVF24" s="1024"/>
      <c r="IVG24" s="1024"/>
      <c r="IVH24" s="1024"/>
      <c r="IVI24" s="1024"/>
      <c r="IVJ24" s="1024"/>
      <c r="IVK24" s="1024"/>
      <c r="IVL24" s="1024"/>
      <c r="IVM24" s="1024"/>
      <c r="IVN24" s="1024"/>
      <c r="IVO24" s="1024"/>
      <c r="IVP24" s="1024"/>
      <c r="IVQ24" s="1024"/>
      <c r="IVR24" s="1024"/>
      <c r="IVS24" s="1024"/>
      <c r="IVT24" s="1024"/>
      <c r="IVU24" s="1024"/>
      <c r="IVV24" s="1024"/>
      <c r="IVW24" s="1024"/>
      <c r="IVX24" s="1024"/>
      <c r="IVY24" s="1024"/>
      <c r="IVZ24" s="1024"/>
      <c r="IWA24" s="1024"/>
      <c r="IWB24" s="1024"/>
      <c r="IWC24" s="1024"/>
      <c r="IWD24" s="1024"/>
      <c r="IWE24" s="1024"/>
      <c r="IWF24" s="1024"/>
      <c r="IWG24" s="1024"/>
      <c r="IWH24" s="1024"/>
      <c r="IWI24" s="1024"/>
      <c r="IWJ24" s="1024"/>
      <c r="IWK24" s="1024"/>
      <c r="IWL24" s="1024"/>
      <c r="IWM24" s="1024"/>
      <c r="IWN24" s="1024"/>
      <c r="IWO24" s="1024"/>
      <c r="IWP24" s="1024"/>
      <c r="IWQ24" s="1024"/>
      <c r="IWR24" s="1024"/>
      <c r="IWS24" s="1024"/>
      <c r="IWT24" s="1024"/>
      <c r="IWU24" s="1024"/>
      <c r="IWV24" s="1024"/>
      <c r="IWW24" s="1024"/>
      <c r="IWX24" s="1024"/>
      <c r="IWY24" s="1024"/>
      <c r="IWZ24" s="1024"/>
      <c r="IXA24" s="1024"/>
      <c r="IXB24" s="1024"/>
      <c r="IXC24" s="1024"/>
      <c r="IXD24" s="1024"/>
      <c r="IXE24" s="1024"/>
      <c r="IXF24" s="1024"/>
      <c r="IXG24" s="1024"/>
      <c r="IXH24" s="1024"/>
      <c r="IXI24" s="1024"/>
      <c r="IXJ24" s="1024"/>
      <c r="IXK24" s="1024"/>
      <c r="IXL24" s="1024"/>
      <c r="IXM24" s="1024"/>
      <c r="IXN24" s="1024"/>
      <c r="IXO24" s="1024"/>
      <c r="IXP24" s="1024"/>
      <c r="IXQ24" s="1024"/>
      <c r="IXR24" s="1024"/>
      <c r="IXS24" s="1024"/>
      <c r="IXT24" s="1024"/>
      <c r="IXU24" s="1024"/>
      <c r="IXV24" s="1024"/>
      <c r="IXW24" s="1024"/>
      <c r="IXX24" s="1024"/>
      <c r="IXY24" s="1024"/>
      <c r="IXZ24" s="1024"/>
      <c r="IYA24" s="1024"/>
      <c r="IYB24" s="1024"/>
      <c r="IYC24" s="1024"/>
      <c r="IYD24" s="1024"/>
      <c r="IYE24" s="1024"/>
      <c r="IYF24" s="1024"/>
      <c r="IYG24" s="1024"/>
      <c r="IYH24" s="1024"/>
      <c r="IYI24" s="1024"/>
      <c r="IYJ24" s="1024"/>
      <c r="IYK24" s="1024"/>
      <c r="IYL24" s="1024"/>
      <c r="IYM24" s="1024"/>
      <c r="IYN24" s="1024"/>
      <c r="IYO24" s="1024"/>
      <c r="IYP24" s="1024"/>
      <c r="IYQ24" s="1024"/>
      <c r="IYR24" s="1024"/>
      <c r="IYS24" s="1024"/>
      <c r="IYT24" s="1024"/>
      <c r="IYU24" s="1024"/>
      <c r="IYV24" s="1024"/>
      <c r="IYW24" s="1024"/>
      <c r="IYX24" s="1024"/>
      <c r="IYY24" s="1024"/>
      <c r="IYZ24" s="1024"/>
      <c r="IZA24" s="1024"/>
      <c r="IZB24" s="1024"/>
      <c r="IZC24" s="1024"/>
      <c r="IZD24" s="1024"/>
      <c r="IZE24" s="1024"/>
      <c r="IZF24" s="1024"/>
      <c r="IZG24" s="1024"/>
      <c r="IZH24" s="1024"/>
      <c r="IZI24" s="1024"/>
      <c r="IZJ24" s="1024"/>
      <c r="IZK24" s="1024"/>
      <c r="IZL24" s="1024"/>
      <c r="IZM24" s="1024"/>
      <c r="IZN24" s="1024"/>
      <c r="IZO24" s="1024"/>
      <c r="IZP24" s="1024"/>
      <c r="IZQ24" s="1024"/>
      <c r="IZR24" s="1024"/>
      <c r="IZS24" s="1024"/>
      <c r="IZT24" s="1024"/>
      <c r="IZU24" s="1024"/>
      <c r="IZV24" s="1024"/>
      <c r="IZW24" s="1024"/>
      <c r="IZX24" s="1024"/>
      <c r="IZY24" s="1024"/>
      <c r="IZZ24" s="1024"/>
      <c r="JAA24" s="1024"/>
      <c r="JAB24" s="1024"/>
      <c r="JAC24" s="1024"/>
      <c r="JAD24" s="1024"/>
      <c r="JAE24" s="1024"/>
      <c r="JAF24" s="1024"/>
      <c r="JAG24" s="1024"/>
      <c r="JAH24" s="1024"/>
      <c r="JAI24" s="1024"/>
      <c r="JAJ24" s="1024"/>
      <c r="JAK24" s="1024"/>
      <c r="JAL24" s="1024"/>
      <c r="JAM24" s="1024"/>
      <c r="JAN24" s="1024"/>
      <c r="JAO24" s="1024"/>
      <c r="JAP24" s="1024"/>
      <c r="JAQ24" s="1024"/>
      <c r="JAR24" s="1024"/>
      <c r="JAS24" s="1024"/>
      <c r="JAT24" s="1024"/>
      <c r="JAU24" s="1024"/>
      <c r="JAV24" s="1024"/>
      <c r="JAW24" s="1024"/>
      <c r="JAX24" s="1024"/>
      <c r="JAY24" s="1024"/>
      <c r="JAZ24" s="1024"/>
      <c r="JBA24" s="1024"/>
      <c r="JBB24" s="1024"/>
      <c r="JBC24" s="1024"/>
      <c r="JBD24" s="1024"/>
      <c r="JBE24" s="1024"/>
      <c r="JBF24" s="1024"/>
      <c r="JBG24" s="1024"/>
      <c r="JBH24" s="1024"/>
      <c r="JBI24" s="1024"/>
      <c r="JBJ24" s="1024"/>
      <c r="JBK24" s="1024"/>
      <c r="JBL24" s="1024"/>
      <c r="JBM24" s="1024"/>
      <c r="JBN24" s="1024"/>
      <c r="JBO24" s="1024"/>
      <c r="JBP24" s="1024"/>
      <c r="JBQ24" s="1024"/>
      <c r="JBR24" s="1024"/>
      <c r="JBS24" s="1024"/>
      <c r="JBT24" s="1024"/>
      <c r="JBU24" s="1024"/>
      <c r="JBV24" s="1024"/>
      <c r="JBW24" s="1024"/>
      <c r="JBX24" s="1024"/>
      <c r="JBY24" s="1024"/>
      <c r="JBZ24" s="1024"/>
      <c r="JCA24" s="1024"/>
      <c r="JCB24" s="1024"/>
      <c r="JCC24" s="1024"/>
      <c r="JCD24" s="1024"/>
      <c r="JCE24" s="1024"/>
      <c r="JCF24" s="1024"/>
      <c r="JCG24" s="1024"/>
      <c r="JCH24" s="1024"/>
      <c r="JCI24" s="1024"/>
      <c r="JCJ24" s="1024"/>
      <c r="JCK24" s="1024"/>
      <c r="JCL24" s="1024"/>
      <c r="JCM24" s="1024"/>
      <c r="JCN24" s="1024"/>
      <c r="JCO24" s="1024"/>
      <c r="JCP24" s="1024"/>
      <c r="JCQ24" s="1024"/>
      <c r="JCR24" s="1024"/>
      <c r="JCS24" s="1024"/>
      <c r="JCT24" s="1024"/>
      <c r="JCU24" s="1024"/>
      <c r="JCV24" s="1024"/>
      <c r="JCW24" s="1024"/>
      <c r="JCX24" s="1024"/>
      <c r="JCY24" s="1024"/>
      <c r="JCZ24" s="1024"/>
      <c r="JDA24" s="1024"/>
      <c r="JDB24" s="1024"/>
      <c r="JDC24" s="1024"/>
      <c r="JDD24" s="1024"/>
      <c r="JDE24" s="1024"/>
      <c r="JDF24" s="1024"/>
      <c r="JDG24" s="1024"/>
      <c r="JDH24" s="1024"/>
      <c r="JDI24" s="1024"/>
      <c r="JDJ24" s="1024"/>
      <c r="JDK24" s="1024"/>
      <c r="JDL24" s="1024"/>
      <c r="JDM24" s="1024"/>
      <c r="JDN24" s="1024"/>
      <c r="JDO24" s="1024"/>
      <c r="JDP24" s="1024"/>
      <c r="JDQ24" s="1024"/>
      <c r="JDR24" s="1024"/>
      <c r="JDS24" s="1024"/>
      <c r="JDT24" s="1024"/>
      <c r="JDU24" s="1024"/>
      <c r="JDV24" s="1024"/>
      <c r="JDW24" s="1024"/>
      <c r="JDX24" s="1024"/>
      <c r="JDY24" s="1024"/>
      <c r="JDZ24" s="1024"/>
      <c r="JEA24" s="1024"/>
      <c r="JEB24" s="1024"/>
      <c r="JEC24" s="1024"/>
      <c r="JED24" s="1024"/>
      <c r="JEE24" s="1024"/>
      <c r="JEF24" s="1024"/>
      <c r="JEG24" s="1024"/>
      <c r="JEH24" s="1024"/>
      <c r="JEI24" s="1024"/>
      <c r="JEJ24" s="1024"/>
      <c r="JEK24" s="1024"/>
      <c r="JEL24" s="1024"/>
      <c r="JEM24" s="1024"/>
      <c r="JEN24" s="1024"/>
      <c r="JEO24" s="1024"/>
      <c r="JEP24" s="1024"/>
      <c r="JEQ24" s="1024"/>
      <c r="JER24" s="1024"/>
      <c r="JES24" s="1024"/>
      <c r="JET24" s="1024"/>
      <c r="JEU24" s="1024"/>
      <c r="JEV24" s="1024"/>
      <c r="JEW24" s="1024"/>
      <c r="JEX24" s="1024"/>
      <c r="JEY24" s="1024"/>
      <c r="JEZ24" s="1024"/>
      <c r="JFA24" s="1024"/>
      <c r="JFB24" s="1024"/>
      <c r="JFC24" s="1024"/>
      <c r="JFD24" s="1024"/>
      <c r="JFE24" s="1024"/>
      <c r="JFF24" s="1024"/>
      <c r="JFG24" s="1024"/>
      <c r="JFH24" s="1024"/>
      <c r="JFI24" s="1024"/>
      <c r="JFJ24" s="1024"/>
      <c r="JFK24" s="1024"/>
      <c r="JFL24" s="1024"/>
      <c r="JFM24" s="1024"/>
      <c r="JFN24" s="1024"/>
      <c r="JFO24" s="1024"/>
      <c r="JFP24" s="1024"/>
      <c r="JFQ24" s="1024"/>
      <c r="JFR24" s="1024"/>
      <c r="JFS24" s="1024"/>
      <c r="JFT24" s="1024"/>
      <c r="JFU24" s="1024"/>
      <c r="JFV24" s="1024"/>
      <c r="JFW24" s="1024"/>
      <c r="JFX24" s="1024"/>
      <c r="JFY24" s="1024"/>
      <c r="JFZ24" s="1024"/>
      <c r="JGA24" s="1024"/>
      <c r="JGB24" s="1024"/>
      <c r="JGC24" s="1024"/>
      <c r="JGD24" s="1024"/>
      <c r="JGE24" s="1024"/>
      <c r="JGF24" s="1024"/>
      <c r="JGG24" s="1024"/>
      <c r="JGH24" s="1024"/>
      <c r="JGI24" s="1024"/>
      <c r="JGJ24" s="1024"/>
      <c r="JGK24" s="1024"/>
      <c r="JGL24" s="1024"/>
      <c r="JGM24" s="1024"/>
      <c r="JGN24" s="1024"/>
      <c r="JGO24" s="1024"/>
      <c r="JGP24" s="1024"/>
      <c r="JGQ24" s="1024"/>
      <c r="JGR24" s="1024"/>
      <c r="JGS24" s="1024"/>
      <c r="JGT24" s="1024"/>
      <c r="JGU24" s="1024"/>
      <c r="JGV24" s="1024"/>
      <c r="JGW24" s="1024"/>
      <c r="JGX24" s="1024"/>
      <c r="JGY24" s="1024"/>
      <c r="JGZ24" s="1024"/>
      <c r="JHA24" s="1024"/>
      <c r="JHB24" s="1024"/>
      <c r="JHC24" s="1024"/>
      <c r="JHD24" s="1024"/>
      <c r="JHE24" s="1024"/>
      <c r="JHF24" s="1024"/>
      <c r="JHG24" s="1024"/>
      <c r="JHH24" s="1024"/>
      <c r="JHI24" s="1024"/>
      <c r="JHJ24" s="1024"/>
      <c r="JHK24" s="1024"/>
      <c r="JHL24" s="1024"/>
      <c r="JHM24" s="1024"/>
      <c r="JHN24" s="1024"/>
      <c r="JHO24" s="1024"/>
      <c r="JHP24" s="1024"/>
      <c r="JHQ24" s="1024"/>
      <c r="JHR24" s="1024"/>
      <c r="JHS24" s="1024"/>
      <c r="JHT24" s="1024"/>
      <c r="JHU24" s="1024"/>
      <c r="JHV24" s="1024"/>
      <c r="JHW24" s="1024"/>
      <c r="JHX24" s="1024"/>
      <c r="JHY24" s="1024"/>
      <c r="JHZ24" s="1024"/>
      <c r="JIA24" s="1024"/>
      <c r="JIB24" s="1024"/>
      <c r="JIC24" s="1024"/>
      <c r="JID24" s="1024"/>
      <c r="JIE24" s="1024"/>
      <c r="JIF24" s="1024"/>
      <c r="JIG24" s="1024"/>
      <c r="JIH24" s="1024"/>
      <c r="JII24" s="1024"/>
      <c r="JIJ24" s="1024"/>
      <c r="JIK24" s="1024"/>
      <c r="JIL24" s="1024"/>
      <c r="JIM24" s="1024"/>
      <c r="JIN24" s="1024"/>
      <c r="JIO24" s="1024"/>
      <c r="JIP24" s="1024"/>
      <c r="JIQ24" s="1024"/>
      <c r="JIR24" s="1024"/>
      <c r="JIS24" s="1024"/>
      <c r="JIT24" s="1024"/>
      <c r="JIU24" s="1024"/>
      <c r="JIV24" s="1024"/>
      <c r="JIW24" s="1024"/>
      <c r="JIX24" s="1024"/>
      <c r="JIY24" s="1024"/>
      <c r="JIZ24" s="1024"/>
      <c r="JJA24" s="1024"/>
      <c r="JJB24" s="1024"/>
      <c r="JJC24" s="1024"/>
      <c r="JJD24" s="1024"/>
      <c r="JJE24" s="1024"/>
      <c r="JJF24" s="1024"/>
      <c r="JJG24" s="1024"/>
      <c r="JJH24" s="1024"/>
      <c r="JJI24" s="1024"/>
      <c r="JJJ24" s="1024"/>
      <c r="JJK24" s="1024"/>
      <c r="JJL24" s="1024"/>
      <c r="JJM24" s="1024"/>
      <c r="JJN24" s="1024"/>
      <c r="JJO24" s="1024"/>
      <c r="JJP24" s="1024"/>
      <c r="JJQ24" s="1024"/>
      <c r="JJR24" s="1024"/>
      <c r="JJS24" s="1024"/>
      <c r="JJT24" s="1024"/>
      <c r="JJU24" s="1024"/>
      <c r="JJV24" s="1024"/>
      <c r="JJW24" s="1024"/>
      <c r="JJX24" s="1024"/>
      <c r="JJY24" s="1024"/>
      <c r="JJZ24" s="1024"/>
      <c r="JKA24" s="1024"/>
      <c r="JKB24" s="1024"/>
      <c r="JKC24" s="1024"/>
      <c r="JKD24" s="1024"/>
      <c r="JKE24" s="1024"/>
      <c r="JKF24" s="1024"/>
      <c r="JKG24" s="1024"/>
      <c r="JKH24" s="1024"/>
      <c r="JKI24" s="1024"/>
      <c r="JKJ24" s="1024"/>
      <c r="JKK24" s="1024"/>
      <c r="JKL24" s="1024"/>
      <c r="JKM24" s="1024"/>
      <c r="JKN24" s="1024"/>
      <c r="JKO24" s="1024"/>
      <c r="JKP24" s="1024"/>
      <c r="JKQ24" s="1024"/>
      <c r="JKR24" s="1024"/>
      <c r="JKS24" s="1024"/>
      <c r="JKT24" s="1024"/>
      <c r="JKU24" s="1024"/>
      <c r="JKV24" s="1024"/>
      <c r="JKW24" s="1024"/>
      <c r="JKX24" s="1024"/>
      <c r="JKY24" s="1024"/>
      <c r="JKZ24" s="1024"/>
      <c r="JLA24" s="1024"/>
      <c r="JLB24" s="1024"/>
      <c r="JLC24" s="1024"/>
      <c r="JLD24" s="1024"/>
      <c r="JLE24" s="1024"/>
      <c r="JLF24" s="1024"/>
      <c r="JLG24" s="1024"/>
      <c r="JLH24" s="1024"/>
      <c r="JLI24" s="1024"/>
      <c r="JLJ24" s="1024"/>
      <c r="JLK24" s="1024"/>
      <c r="JLL24" s="1024"/>
      <c r="JLM24" s="1024"/>
      <c r="JLN24" s="1024"/>
      <c r="JLO24" s="1024"/>
      <c r="JLP24" s="1024"/>
      <c r="JLQ24" s="1024"/>
      <c r="JLR24" s="1024"/>
      <c r="JLS24" s="1024"/>
      <c r="JLT24" s="1024"/>
      <c r="JLU24" s="1024"/>
      <c r="JLV24" s="1024"/>
      <c r="JLW24" s="1024"/>
      <c r="JLX24" s="1024"/>
      <c r="JLY24" s="1024"/>
      <c r="JLZ24" s="1024"/>
      <c r="JMA24" s="1024"/>
      <c r="JMB24" s="1024"/>
      <c r="JMC24" s="1024"/>
      <c r="JMD24" s="1024"/>
      <c r="JME24" s="1024"/>
      <c r="JMF24" s="1024"/>
      <c r="JMG24" s="1024"/>
      <c r="JMH24" s="1024"/>
      <c r="JMI24" s="1024"/>
      <c r="JMJ24" s="1024"/>
      <c r="JMK24" s="1024"/>
      <c r="JML24" s="1024"/>
      <c r="JMM24" s="1024"/>
      <c r="JMN24" s="1024"/>
      <c r="JMO24" s="1024"/>
      <c r="JMP24" s="1024"/>
      <c r="JMQ24" s="1024"/>
      <c r="JMR24" s="1024"/>
      <c r="JMS24" s="1024"/>
      <c r="JMT24" s="1024"/>
      <c r="JMU24" s="1024"/>
      <c r="JMV24" s="1024"/>
      <c r="JMW24" s="1024"/>
      <c r="JMX24" s="1024"/>
      <c r="JMY24" s="1024"/>
      <c r="JMZ24" s="1024"/>
      <c r="JNA24" s="1024"/>
      <c r="JNB24" s="1024"/>
      <c r="JNC24" s="1024"/>
      <c r="JND24" s="1024"/>
      <c r="JNE24" s="1024"/>
      <c r="JNF24" s="1024"/>
      <c r="JNG24" s="1024"/>
      <c r="JNH24" s="1024"/>
      <c r="JNI24" s="1024"/>
      <c r="JNJ24" s="1024"/>
      <c r="JNK24" s="1024"/>
      <c r="JNL24" s="1024"/>
      <c r="JNM24" s="1024"/>
      <c r="JNN24" s="1024"/>
      <c r="JNO24" s="1024"/>
      <c r="JNP24" s="1024"/>
      <c r="JNQ24" s="1024"/>
      <c r="JNR24" s="1024"/>
      <c r="JNS24" s="1024"/>
      <c r="JNT24" s="1024"/>
      <c r="JNU24" s="1024"/>
      <c r="JNV24" s="1024"/>
      <c r="JNW24" s="1024"/>
      <c r="JNX24" s="1024"/>
      <c r="JNY24" s="1024"/>
      <c r="JNZ24" s="1024"/>
      <c r="JOA24" s="1024"/>
      <c r="JOB24" s="1024"/>
      <c r="JOC24" s="1024"/>
      <c r="JOD24" s="1024"/>
      <c r="JOE24" s="1024"/>
      <c r="JOF24" s="1024"/>
      <c r="JOG24" s="1024"/>
      <c r="JOH24" s="1024"/>
      <c r="JOI24" s="1024"/>
      <c r="JOJ24" s="1024"/>
      <c r="JOK24" s="1024"/>
      <c r="JOL24" s="1024"/>
      <c r="JOM24" s="1024"/>
      <c r="JON24" s="1024"/>
      <c r="JOO24" s="1024"/>
      <c r="JOP24" s="1024"/>
      <c r="JOQ24" s="1024"/>
      <c r="JOR24" s="1024"/>
      <c r="JOS24" s="1024"/>
      <c r="JOT24" s="1024"/>
      <c r="JOU24" s="1024"/>
      <c r="JOV24" s="1024"/>
      <c r="JOW24" s="1024"/>
      <c r="JOX24" s="1024"/>
      <c r="JOY24" s="1024"/>
      <c r="JOZ24" s="1024"/>
      <c r="JPA24" s="1024"/>
      <c r="JPB24" s="1024"/>
      <c r="JPC24" s="1024"/>
      <c r="JPD24" s="1024"/>
      <c r="JPE24" s="1024"/>
      <c r="JPF24" s="1024"/>
      <c r="JPG24" s="1024"/>
      <c r="JPH24" s="1024"/>
      <c r="JPI24" s="1024"/>
      <c r="JPJ24" s="1024"/>
      <c r="JPK24" s="1024"/>
      <c r="JPL24" s="1024"/>
      <c r="JPM24" s="1024"/>
      <c r="JPN24" s="1024"/>
      <c r="JPO24" s="1024"/>
      <c r="JPP24" s="1024"/>
      <c r="JPQ24" s="1024"/>
      <c r="JPR24" s="1024"/>
      <c r="JPS24" s="1024"/>
      <c r="JPT24" s="1024"/>
      <c r="JPU24" s="1024"/>
      <c r="JPV24" s="1024"/>
      <c r="JPW24" s="1024"/>
      <c r="JPX24" s="1024"/>
      <c r="JPY24" s="1024"/>
      <c r="JPZ24" s="1024"/>
      <c r="JQA24" s="1024"/>
      <c r="JQB24" s="1024"/>
      <c r="JQC24" s="1024"/>
      <c r="JQD24" s="1024"/>
      <c r="JQE24" s="1024"/>
      <c r="JQF24" s="1024"/>
      <c r="JQG24" s="1024"/>
      <c r="JQH24" s="1024"/>
      <c r="JQI24" s="1024"/>
      <c r="JQJ24" s="1024"/>
      <c r="JQK24" s="1024"/>
      <c r="JQL24" s="1024"/>
      <c r="JQM24" s="1024"/>
      <c r="JQN24" s="1024"/>
      <c r="JQO24" s="1024"/>
      <c r="JQP24" s="1024"/>
      <c r="JQQ24" s="1024"/>
      <c r="JQR24" s="1024"/>
      <c r="JQS24" s="1024"/>
      <c r="JQT24" s="1024"/>
      <c r="JQU24" s="1024"/>
      <c r="JQV24" s="1024"/>
      <c r="JQW24" s="1024"/>
      <c r="JQX24" s="1024"/>
      <c r="JQY24" s="1024"/>
      <c r="JQZ24" s="1024"/>
      <c r="JRA24" s="1024"/>
      <c r="JRB24" s="1024"/>
      <c r="JRC24" s="1024"/>
      <c r="JRD24" s="1024"/>
      <c r="JRE24" s="1024"/>
      <c r="JRF24" s="1024"/>
      <c r="JRG24" s="1024"/>
      <c r="JRH24" s="1024"/>
      <c r="JRI24" s="1024"/>
      <c r="JRJ24" s="1024"/>
      <c r="JRK24" s="1024"/>
      <c r="JRL24" s="1024"/>
      <c r="JRM24" s="1024"/>
      <c r="JRN24" s="1024"/>
      <c r="JRO24" s="1024"/>
      <c r="JRP24" s="1024"/>
      <c r="JRQ24" s="1024"/>
      <c r="JRR24" s="1024"/>
      <c r="JRS24" s="1024"/>
      <c r="JRT24" s="1024"/>
      <c r="JRU24" s="1024"/>
      <c r="JRV24" s="1024"/>
      <c r="JRW24" s="1024"/>
      <c r="JRX24" s="1024"/>
      <c r="JRY24" s="1024"/>
      <c r="JRZ24" s="1024"/>
      <c r="JSA24" s="1024"/>
      <c r="JSB24" s="1024"/>
      <c r="JSC24" s="1024"/>
      <c r="JSD24" s="1024"/>
      <c r="JSE24" s="1024"/>
      <c r="JSF24" s="1024"/>
      <c r="JSG24" s="1024"/>
      <c r="JSH24" s="1024"/>
      <c r="JSI24" s="1024"/>
      <c r="JSJ24" s="1024"/>
      <c r="JSK24" s="1024"/>
      <c r="JSL24" s="1024"/>
      <c r="JSM24" s="1024"/>
      <c r="JSN24" s="1024"/>
      <c r="JSO24" s="1024"/>
      <c r="JSP24" s="1024"/>
      <c r="JSQ24" s="1024"/>
      <c r="JSR24" s="1024"/>
      <c r="JSS24" s="1024"/>
      <c r="JST24" s="1024"/>
      <c r="JSU24" s="1024"/>
      <c r="JSV24" s="1024"/>
      <c r="JSW24" s="1024"/>
      <c r="JSX24" s="1024"/>
      <c r="JSY24" s="1024"/>
      <c r="JSZ24" s="1024"/>
      <c r="JTA24" s="1024"/>
      <c r="JTB24" s="1024"/>
      <c r="JTC24" s="1024"/>
      <c r="JTD24" s="1024"/>
      <c r="JTE24" s="1024"/>
      <c r="JTF24" s="1024"/>
      <c r="JTG24" s="1024"/>
      <c r="JTH24" s="1024"/>
      <c r="JTI24" s="1024"/>
      <c r="JTJ24" s="1024"/>
      <c r="JTK24" s="1024"/>
      <c r="JTL24" s="1024"/>
      <c r="JTM24" s="1024"/>
      <c r="JTN24" s="1024"/>
      <c r="JTO24" s="1024"/>
      <c r="JTP24" s="1024"/>
      <c r="JTQ24" s="1024"/>
      <c r="JTR24" s="1024"/>
      <c r="JTS24" s="1024"/>
      <c r="JTT24" s="1024"/>
      <c r="JTU24" s="1024"/>
      <c r="JTV24" s="1024"/>
      <c r="JTW24" s="1024"/>
      <c r="JTX24" s="1024"/>
      <c r="JTY24" s="1024"/>
      <c r="JTZ24" s="1024"/>
      <c r="JUA24" s="1024"/>
      <c r="JUB24" s="1024"/>
      <c r="JUC24" s="1024"/>
      <c r="JUD24" s="1024"/>
      <c r="JUE24" s="1024"/>
      <c r="JUF24" s="1024"/>
      <c r="JUG24" s="1024"/>
      <c r="JUH24" s="1024"/>
      <c r="JUI24" s="1024"/>
      <c r="JUJ24" s="1024"/>
      <c r="JUK24" s="1024"/>
      <c r="JUL24" s="1024"/>
      <c r="JUM24" s="1024"/>
      <c r="JUN24" s="1024"/>
      <c r="JUO24" s="1024"/>
      <c r="JUP24" s="1024"/>
      <c r="JUQ24" s="1024"/>
      <c r="JUR24" s="1024"/>
      <c r="JUS24" s="1024"/>
      <c r="JUT24" s="1024"/>
      <c r="JUU24" s="1024"/>
      <c r="JUV24" s="1024"/>
      <c r="JUW24" s="1024"/>
      <c r="JUX24" s="1024"/>
      <c r="JUY24" s="1024"/>
      <c r="JUZ24" s="1024"/>
      <c r="JVA24" s="1024"/>
      <c r="JVB24" s="1024"/>
      <c r="JVC24" s="1024"/>
      <c r="JVD24" s="1024"/>
      <c r="JVE24" s="1024"/>
      <c r="JVF24" s="1024"/>
      <c r="JVG24" s="1024"/>
      <c r="JVH24" s="1024"/>
      <c r="JVI24" s="1024"/>
      <c r="JVJ24" s="1024"/>
      <c r="JVK24" s="1024"/>
      <c r="JVL24" s="1024"/>
      <c r="JVM24" s="1024"/>
      <c r="JVN24" s="1024"/>
      <c r="JVO24" s="1024"/>
      <c r="JVP24" s="1024"/>
      <c r="JVQ24" s="1024"/>
      <c r="JVR24" s="1024"/>
      <c r="JVS24" s="1024"/>
      <c r="JVT24" s="1024"/>
      <c r="JVU24" s="1024"/>
      <c r="JVV24" s="1024"/>
      <c r="JVW24" s="1024"/>
      <c r="JVX24" s="1024"/>
      <c r="JVY24" s="1024"/>
      <c r="JVZ24" s="1024"/>
      <c r="JWA24" s="1024"/>
      <c r="JWB24" s="1024"/>
      <c r="JWC24" s="1024"/>
      <c r="JWD24" s="1024"/>
      <c r="JWE24" s="1024"/>
      <c r="JWF24" s="1024"/>
      <c r="JWG24" s="1024"/>
      <c r="JWH24" s="1024"/>
      <c r="JWI24" s="1024"/>
      <c r="JWJ24" s="1024"/>
      <c r="JWK24" s="1024"/>
      <c r="JWL24" s="1024"/>
      <c r="JWM24" s="1024"/>
      <c r="JWN24" s="1024"/>
      <c r="JWO24" s="1024"/>
      <c r="JWP24" s="1024"/>
      <c r="JWQ24" s="1024"/>
      <c r="JWR24" s="1024"/>
      <c r="JWS24" s="1024"/>
      <c r="JWT24" s="1024"/>
      <c r="JWU24" s="1024"/>
      <c r="JWV24" s="1024"/>
      <c r="JWW24" s="1024"/>
      <c r="JWX24" s="1024"/>
      <c r="JWY24" s="1024"/>
      <c r="JWZ24" s="1024"/>
      <c r="JXA24" s="1024"/>
      <c r="JXB24" s="1024"/>
      <c r="JXC24" s="1024"/>
      <c r="JXD24" s="1024"/>
      <c r="JXE24" s="1024"/>
      <c r="JXF24" s="1024"/>
      <c r="JXG24" s="1024"/>
      <c r="JXH24" s="1024"/>
      <c r="JXI24" s="1024"/>
      <c r="JXJ24" s="1024"/>
      <c r="JXK24" s="1024"/>
      <c r="JXL24" s="1024"/>
      <c r="JXM24" s="1024"/>
      <c r="JXN24" s="1024"/>
      <c r="JXO24" s="1024"/>
      <c r="JXP24" s="1024"/>
      <c r="JXQ24" s="1024"/>
      <c r="JXR24" s="1024"/>
      <c r="JXS24" s="1024"/>
      <c r="JXT24" s="1024"/>
      <c r="JXU24" s="1024"/>
      <c r="JXV24" s="1024"/>
      <c r="JXW24" s="1024"/>
      <c r="JXX24" s="1024"/>
      <c r="JXY24" s="1024"/>
      <c r="JXZ24" s="1024"/>
      <c r="JYA24" s="1024"/>
      <c r="JYB24" s="1024"/>
      <c r="JYC24" s="1024"/>
      <c r="JYD24" s="1024"/>
      <c r="JYE24" s="1024"/>
      <c r="JYF24" s="1024"/>
      <c r="JYG24" s="1024"/>
      <c r="JYH24" s="1024"/>
      <c r="JYI24" s="1024"/>
      <c r="JYJ24" s="1024"/>
      <c r="JYK24" s="1024"/>
      <c r="JYL24" s="1024"/>
      <c r="JYM24" s="1024"/>
      <c r="JYN24" s="1024"/>
      <c r="JYO24" s="1024"/>
      <c r="JYP24" s="1024"/>
      <c r="JYQ24" s="1024"/>
      <c r="JYR24" s="1024"/>
      <c r="JYS24" s="1024"/>
      <c r="JYT24" s="1024"/>
      <c r="JYU24" s="1024"/>
      <c r="JYV24" s="1024"/>
      <c r="JYW24" s="1024"/>
      <c r="JYX24" s="1024"/>
      <c r="JYY24" s="1024"/>
      <c r="JYZ24" s="1024"/>
      <c r="JZA24" s="1024"/>
      <c r="JZB24" s="1024"/>
      <c r="JZC24" s="1024"/>
      <c r="JZD24" s="1024"/>
      <c r="JZE24" s="1024"/>
      <c r="JZF24" s="1024"/>
      <c r="JZG24" s="1024"/>
      <c r="JZH24" s="1024"/>
      <c r="JZI24" s="1024"/>
      <c r="JZJ24" s="1024"/>
      <c r="JZK24" s="1024"/>
      <c r="JZL24" s="1024"/>
      <c r="JZM24" s="1024"/>
      <c r="JZN24" s="1024"/>
      <c r="JZO24" s="1024"/>
      <c r="JZP24" s="1024"/>
      <c r="JZQ24" s="1024"/>
      <c r="JZR24" s="1024"/>
      <c r="JZS24" s="1024"/>
      <c r="JZT24" s="1024"/>
      <c r="JZU24" s="1024"/>
      <c r="JZV24" s="1024"/>
      <c r="JZW24" s="1024"/>
      <c r="JZX24" s="1024"/>
      <c r="JZY24" s="1024"/>
      <c r="JZZ24" s="1024"/>
      <c r="KAA24" s="1024"/>
      <c r="KAB24" s="1024"/>
      <c r="KAC24" s="1024"/>
      <c r="KAD24" s="1024"/>
      <c r="KAE24" s="1024"/>
      <c r="KAF24" s="1024"/>
      <c r="KAG24" s="1024"/>
      <c r="KAH24" s="1024"/>
      <c r="KAI24" s="1024"/>
      <c r="KAJ24" s="1024"/>
      <c r="KAK24" s="1024"/>
      <c r="KAL24" s="1024"/>
      <c r="KAM24" s="1024"/>
      <c r="KAN24" s="1024"/>
      <c r="KAO24" s="1024"/>
      <c r="KAP24" s="1024"/>
      <c r="KAQ24" s="1024"/>
      <c r="KAR24" s="1024"/>
      <c r="KAS24" s="1024"/>
      <c r="KAT24" s="1024"/>
      <c r="KAU24" s="1024"/>
      <c r="KAV24" s="1024"/>
      <c r="KAW24" s="1024"/>
      <c r="KAX24" s="1024"/>
      <c r="KAY24" s="1024"/>
      <c r="KAZ24" s="1024"/>
      <c r="KBA24" s="1024"/>
      <c r="KBB24" s="1024"/>
      <c r="KBC24" s="1024"/>
      <c r="KBD24" s="1024"/>
      <c r="KBE24" s="1024"/>
      <c r="KBF24" s="1024"/>
      <c r="KBG24" s="1024"/>
      <c r="KBH24" s="1024"/>
      <c r="KBI24" s="1024"/>
      <c r="KBJ24" s="1024"/>
      <c r="KBK24" s="1024"/>
      <c r="KBL24" s="1024"/>
      <c r="KBM24" s="1024"/>
      <c r="KBN24" s="1024"/>
      <c r="KBO24" s="1024"/>
      <c r="KBP24" s="1024"/>
      <c r="KBQ24" s="1024"/>
      <c r="KBR24" s="1024"/>
      <c r="KBS24" s="1024"/>
      <c r="KBT24" s="1024"/>
      <c r="KBU24" s="1024"/>
      <c r="KBV24" s="1024"/>
      <c r="KBW24" s="1024"/>
      <c r="KBX24" s="1024"/>
      <c r="KBY24" s="1024"/>
      <c r="KBZ24" s="1024"/>
      <c r="KCA24" s="1024"/>
      <c r="KCB24" s="1024"/>
      <c r="KCC24" s="1024"/>
      <c r="KCD24" s="1024"/>
      <c r="KCE24" s="1024"/>
      <c r="KCF24" s="1024"/>
      <c r="KCG24" s="1024"/>
      <c r="KCH24" s="1024"/>
      <c r="KCI24" s="1024"/>
      <c r="KCJ24" s="1024"/>
      <c r="KCK24" s="1024"/>
      <c r="KCL24" s="1024"/>
      <c r="KCM24" s="1024"/>
      <c r="KCN24" s="1024"/>
      <c r="KCO24" s="1024"/>
      <c r="KCP24" s="1024"/>
      <c r="KCQ24" s="1024"/>
      <c r="KCR24" s="1024"/>
      <c r="KCS24" s="1024"/>
      <c r="KCT24" s="1024"/>
      <c r="KCU24" s="1024"/>
      <c r="KCV24" s="1024"/>
      <c r="KCW24" s="1024"/>
      <c r="KCX24" s="1024"/>
      <c r="KCY24" s="1024"/>
      <c r="KCZ24" s="1024"/>
      <c r="KDA24" s="1024"/>
      <c r="KDB24" s="1024"/>
      <c r="KDC24" s="1024"/>
      <c r="KDD24" s="1024"/>
      <c r="KDE24" s="1024"/>
      <c r="KDF24" s="1024"/>
      <c r="KDG24" s="1024"/>
      <c r="KDH24" s="1024"/>
      <c r="KDI24" s="1024"/>
      <c r="KDJ24" s="1024"/>
      <c r="KDK24" s="1024"/>
      <c r="KDL24" s="1024"/>
      <c r="KDM24" s="1024"/>
      <c r="KDN24" s="1024"/>
      <c r="KDO24" s="1024"/>
      <c r="KDP24" s="1024"/>
      <c r="KDQ24" s="1024"/>
      <c r="KDR24" s="1024"/>
      <c r="KDS24" s="1024"/>
      <c r="KDT24" s="1024"/>
      <c r="KDU24" s="1024"/>
      <c r="KDV24" s="1024"/>
      <c r="KDW24" s="1024"/>
      <c r="KDX24" s="1024"/>
      <c r="KDY24" s="1024"/>
      <c r="KDZ24" s="1024"/>
      <c r="KEA24" s="1024"/>
      <c r="KEB24" s="1024"/>
      <c r="KEC24" s="1024"/>
      <c r="KED24" s="1024"/>
      <c r="KEE24" s="1024"/>
      <c r="KEF24" s="1024"/>
      <c r="KEG24" s="1024"/>
      <c r="KEH24" s="1024"/>
      <c r="KEI24" s="1024"/>
      <c r="KEJ24" s="1024"/>
      <c r="KEK24" s="1024"/>
      <c r="KEL24" s="1024"/>
      <c r="KEM24" s="1024"/>
      <c r="KEN24" s="1024"/>
      <c r="KEO24" s="1024"/>
      <c r="KEP24" s="1024"/>
      <c r="KEQ24" s="1024"/>
      <c r="KER24" s="1024"/>
      <c r="KES24" s="1024"/>
      <c r="KET24" s="1024"/>
      <c r="KEU24" s="1024"/>
      <c r="KEV24" s="1024"/>
      <c r="KEW24" s="1024"/>
      <c r="KEX24" s="1024"/>
      <c r="KEY24" s="1024"/>
      <c r="KEZ24" s="1024"/>
      <c r="KFA24" s="1024"/>
      <c r="KFB24" s="1024"/>
      <c r="KFC24" s="1024"/>
      <c r="KFD24" s="1024"/>
      <c r="KFE24" s="1024"/>
      <c r="KFF24" s="1024"/>
      <c r="KFG24" s="1024"/>
      <c r="KFH24" s="1024"/>
      <c r="KFI24" s="1024"/>
      <c r="KFJ24" s="1024"/>
      <c r="KFK24" s="1024"/>
      <c r="KFL24" s="1024"/>
      <c r="KFM24" s="1024"/>
      <c r="KFN24" s="1024"/>
      <c r="KFO24" s="1024"/>
      <c r="KFP24" s="1024"/>
      <c r="KFQ24" s="1024"/>
      <c r="KFR24" s="1024"/>
      <c r="KFS24" s="1024"/>
      <c r="KFT24" s="1024"/>
      <c r="KFU24" s="1024"/>
      <c r="KFV24" s="1024"/>
      <c r="KFW24" s="1024"/>
      <c r="KFX24" s="1024"/>
      <c r="KFY24" s="1024"/>
      <c r="KFZ24" s="1024"/>
      <c r="KGA24" s="1024"/>
      <c r="KGB24" s="1024"/>
      <c r="KGC24" s="1024"/>
      <c r="KGD24" s="1024"/>
      <c r="KGE24" s="1024"/>
      <c r="KGF24" s="1024"/>
      <c r="KGG24" s="1024"/>
      <c r="KGH24" s="1024"/>
      <c r="KGI24" s="1024"/>
      <c r="KGJ24" s="1024"/>
      <c r="KGK24" s="1024"/>
      <c r="KGL24" s="1024"/>
      <c r="KGM24" s="1024"/>
      <c r="KGN24" s="1024"/>
      <c r="KGO24" s="1024"/>
      <c r="KGP24" s="1024"/>
      <c r="KGQ24" s="1024"/>
      <c r="KGR24" s="1024"/>
      <c r="KGS24" s="1024"/>
      <c r="KGT24" s="1024"/>
      <c r="KGU24" s="1024"/>
      <c r="KGV24" s="1024"/>
      <c r="KGW24" s="1024"/>
      <c r="KGX24" s="1024"/>
      <c r="KGY24" s="1024"/>
      <c r="KGZ24" s="1024"/>
      <c r="KHA24" s="1024"/>
      <c r="KHB24" s="1024"/>
      <c r="KHC24" s="1024"/>
      <c r="KHD24" s="1024"/>
      <c r="KHE24" s="1024"/>
      <c r="KHF24" s="1024"/>
      <c r="KHG24" s="1024"/>
      <c r="KHH24" s="1024"/>
      <c r="KHI24" s="1024"/>
      <c r="KHJ24" s="1024"/>
      <c r="KHK24" s="1024"/>
      <c r="KHL24" s="1024"/>
      <c r="KHM24" s="1024"/>
      <c r="KHN24" s="1024"/>
      <c r="KHO24" s="1024"/>
      <c r="KHP24" s="1024"/>
      <c r="KHQ24" s="1024"/>
      <c r="KHR24" s="1024"/>
      <c r="KHS24" s="1024"/>
      <c r="KHT24" s="1024"/>
      <c r="KHU24" s="1024"/>
      <c r="KHV24" s="1024"/>
      <c r="KHW24" s="1024"/>
      <c r="KHX24" s="1024"/>
      <c r="KHY24" s="1024"/>
      <c r="KHZ24" s="1024"/>
      <c r="KIA24" s="1024"/>
      <c r="KIB24" s="1024"/>
      <c r="KIC24" s="1024"/>
      <c r="KID24" s="1024"/>
      <c r="KIE24" s="1024"/>
      <c r="KIF24" s="1024"/>
      <c r="KIG24" s="1024"/>
      <c r="KIH24" s="1024"/>
      <c r="KII24" s="1024"/>
      <c r="KIJ24" s="1024"/>
      <c r="KIK24" s="1024"/>
      <c r="KIL24" s="1024"/>
      <c r="KIM24" s="1024"/>
      <c r="KIN24" s="1024"/>
      <c r="KIO24" s="1024"/>
      <c r="KIP24" s="1024"/>
      <c r="KIQ24" s="1024"/>
      <c r="KIR24" s="1024"/>
      <c r="KIS24" s="1024"/>
      <c r="KIT24" s="1024"/>
      <c r="KIU24" s="1024"/>
      <c r="KIV24" s="1024"/>
      <c r="KIW24" s="1024"/>
      <c r="KIX24" s="1024"/>
      <c r="KIY24" s="1024"/>
      <c r="KIZ24" s="1024"/>
      <c r="KJA24" s="1024"/>
      <c r="KJB24" s="1024"/>
      <c r="KJC24" s="1024"/>
      <c r="KJD24" s="1024"/>
      <c r="KJE24" s="1024"/>
      <c r="KJF24" s="1024"/>
      <c r="KJG24" s="1024"/>
      <c r="KJH24" s="1024"/>
      <c r="KJI24" s="1024"/>
      <c r="KJJ24" s="1024"/>
      <c r="KJK24" s="1024"/>
      <c r="KJL24" s="1024"/>
      <c r="KJM24" s="1024"/>
      <c r="KJN24" s="1024"/>
      <c r="KJO24" s="1024"/>
      <c r="KJP24" s="1024"/>
      <c r="KJQ24" s="1024"/>
      <c r="KJR24" s="1024"/>
      <c r="KJS24" s="1024"/>
      <c r="KJT24" s="1024"/>
      <c r="KJU24" s="1024"/>
      <c r="KJV24" s="1024"/>
      <c r="KJW24" s="1024"/>
      <c r="KJX24" s="1024"/>
      <c r="KJY24" s="1024"/>
      <c r="KJZ24" s="1024"/>
      <c r="KKA24" s="1024"/>
      <c r="KKB24" s="1024"/>
      <c r="KKC24" s="1024"/>
      <c r="KKD24" s="1024"/>
      <c r="KKE24" s="1024"/>
      <c r="KKF24" s="1024"/>
      <c r="KKG24" s="1024"/>
      <c r="KKH24" s="1024"/>
      <c r="KKI24" s="1024"/>
      <c r="KKJ24" s="1024"/>
      <c r="KKK24" s="1024"/>
      <c r="KKL24" s="1024"/>
      <c r="KKM24" s="1024"/>
      <c r="KKN24" s="1024"/>
      <c r="KKO24" s="1024"/>
      <c r="KKP24" s="1024"/>
      <c r="KKQ24" s="1024"/>
      <c r="KKR24" s="1024"/>
      <c r="KKS24" s="1024"/>
      <c r="KKT24" s="1024"/>
      <c r="KKU24" s="1024"/>
      <c r="KKV24" s="1024"/>
      <c r="KKW24" s="1024"/>
      <c r="KKX24" s="1024"/>
      <c r="KKY24" s="1024"/>
      <c r="KKZ24" s="1024"/>
      <c r="KLA24" s="1024"/>
      <c r="KLB24" s="1024"/>
      <c r="KLC24" s="1024"/>
      <c r="KLD24" s="1024"/>
      <c r="KLE24" s="1024"/>
      <c r="KLF24" s="1024"/>
      <c r="KLG24" s="1024"/>
      <c r="KLH24" s="1024"/>
      <c r="KLI24" s="1024"/>
      <c r="KLJ24" s="1024"/>
      <c r="KLK24" s="1024"/>
      <c r="KLL24" s="1024"/>
      <c r="KLM24" s="1024"/>
      <c r="KLN24" s="1024"/>
      <c r="KLO24" s="1024"/>
      <c r="KLP24" s="1024"/>
      <c r="KLQ24" s="1024"/>
      <c r="KLR24" s="1024"/>
      <c r="KLS24" s="1024"/>
      <c r="KLT24" s="1024"/>
      <c r="KLU24" s="1024"/>
      <c r="KLV24" s="1024"/>
      <c r="KLW24" s="1024"/>
      <c r="KLX24" s="1024"/>
      <c r="KLY24" s="1024"/>
      <c r="KLZ24" s="1024"/>
      <c r="KMA24" s="1024"/>
      <c r="KMB24" s="1024"/>
      <c r="KMC24" s="1024"/>
      <c r="KMD24" s="1024"/>
      <c r="KME24" s="1024"/>
      <c r="KMF24" s="1024"/>
      <c r="KMG24" s="1024"/>
      <c r="KMH24" s="1024"/>
      <c r="KMI24" s="1024"/>
      <c r="KMJ24" s="1024"/>
      <c r="KMK24" s="1024"/>
      <c r="KML24" s="1024"/>
      <c r="KMM24" s="1024"/>
      <c r="KMN24" s="1024"/>
      <c r="KMO24" s="1024"/>
      <c r="KMP24" s="1024"/>
      <c r="KMQ24" s="1024"/>
      <c r="KMR24" s="1024"/>
      <c r="KMS24" s="1024"/>
      <c r="KMT24" s="1024"/>
      <c r="KMU24" s="1024"/>
      <c r="KMV24" s="1024"/>
      <c r="KMW24" s="1024"/>
      <c r="KMX24" s="1024"/>
      <c r="KMY24" s="1024"/>
      <c r="KMZ24" s="1024"/>
      <c r="KNA24" s="1024"/>
      <c r="KNB24" s="1024"/>
      <c r="KNC24" s="1024"/>
      <c r="KND24" s="1024"/>
      <c r="KNE24" s="1024"/>
      <c r="KNF24" s="1024"/>
      <c r="KNG24" s="1024"/>
      <c r="KNH24" s="1024"/>
      <c r="KNI24" s="1024"/>
      <c r="KNJ24" s="1024"/>
      <c r="KNK24" s="1024"/>
      <c r="KNL24" s="1024"/>
      <c r="KNM24" s="1024"/>
      <c r="KNN24" s="1024"/>
      <c r="KNO24" s="1024"/>
      <c r="KNP24" s="1024"/>
      <c r="KNQ24" s="1024"/>
      <c r="KNR24" s="1024"/>
      <c r="KNS24" s="1024"/>
      <c r="KNT24" s="1024"/>
      <c r="KNU24" s="1024"/>
      <c r="KNV24" s="1024"/>
      <c r="KNW24" s="1024"/>
      <c r="KNX24" s="1024"/>
      <c r="KNY24" s="1024"/>
      <c r="KNZ24" s="1024"/>
      <c r="KOA24" s="1024"/>
      <c r="KOB24" s="1024"/>
      <c r="KOC24" s="1024"/>
      <c r="KOD24" s="1024"/>
      <c r="KOE24" s="1024"/>
      <c r="KOF24" s="1024"/>
      <c r="KOG24" s="1024"/>
      <c r="KOH24" s="1024"/>
      <c r="KOI24" s="1024"/>
      <c r="KOJ24" s="1024"/>
      <c r="KOK24" s="1024"/>
      <c r="KOL24" s="1024"/>
      <c r="KOM24" s="1024"/>
      <c r="KON24" s="1024"/>
      <c r="KOO24" s="1024"/>
      <c r="KOP24" s="1024"/>
      <c r="KOQ24" s="1024"/>
      <c r="KOR24" s="1024"/>
      <c r="KOS24" s="1024"/>
      <c r="KOT24" s="1024"/>
      <c r="KOU24" s="1024"/>
      <c r="KOV24" s="1024"/>
      <c r="KOW24" s="1024"/>
      <c r="KOX24" s="1024"/>
      <c r="KOY24" s="1024"/>
      <c r="KOZ24" s="1024"/>
      <c r="KPA24" s="1024"/>
      <c r="KPB24" s="1024"/>
      <c r="KPC24" s="1024"/>
      <c r="KPD24" s="1024"/>
      <c r="KPE24" s="1024"/>
      <c r="KPF24" s="1024"/>
      <c r="KPG24" s="1024"/>
      <c r="KPH24" s="1024"/>
      <c r="KPI24" s="1024"/>
      <c r="KPJ24" s="1024"/>
      <c r="KPK24" s="1024"/>
      <c r="KPL24" s="1024"/>
      <c r="KPM24" s="1024"/>
      <c r="KPN24" s="1024"/>
      <c r="KPO24" s="1024"/>
      <c r="KPP24" s="1024"/>
      <c r="KPQ24" s="1024"/>
      <c r="KPR24" s="1024"/>
      <c r="KPS24" s="1024"/>
      <c r="KPT24" s="1024"/>
      <c r="KPU24" s="1024"/>
      <c r="KPV24" s="1024"/>
      <c r="KPW24" s="1024"/>
      <c r="KPX24" s="1024"/>
      <c r="KPY24" s="1024"/>
      <c r="KPZ24" s="1024"/>
      <c r="KQA24" s="1024"/>
      <c r="KQB24" s="1024"/>
      <c r="KQC24" s="1024"/>
      <c r="KQD24" s="1024"/>
      <c r="KQE24" s="1024"/>
      <c r="KQF24" s="1024"/>
      <c r="KQG24" s="1024"/>
      <c r="KQH24" s="1024"/>
      <c r="KQI24" s="1024"/>
      <c r="KQJ24" s="1024"/>
      <c r="KQK24" s="1024"/>
      <c r="KQL24" s="1024"/>
      <c r="KQM24" s="1024"/>
      <c r="KQN24" s="1024"/>
      <c r="KQO24" s="1024"/>
      <c r="KQP24" s="1024"/>
      <c r="KQQ24" s="1024"/>
      <c r="KQR24" s="1024"/>
      <c r="KQS24" s="1024"/>
      <c r="KQT24" s="1024"/>
      <c r="KQU24" s="1024"/>
      <c r="KQV24" s="1024"/>
      <c r="KQW24" s="1024"/>
      <c r="KQX24" s="1024"/>
      <c r="KQY24" s="1024"/>
      <c r="KQZ24" s="1024"/>
      <c r="KRA24" s="1024"/>
      <c r="KRB24" s="1024"/>
      <c r="KRC24" s="1024"/>
      <c r="KRD24" s="1024"/>
      <c r="KRE24" s="1024"/>
      <c r="KRF24" s="1024"/>
      <c r="KRG24" s="1024"/>
      <c r="KRH24" s="1024"/>
      <c r="KRI24" s="1024"/>
      <c r="KRJ24" s="1024"/>
      <c r="KRK24" s="1024"/>
      <c r="KRL24" s="1024"/>
      <c r="KRM24" s="1024"/>
      <c r="KRN24" s="1024"/>
      <c r="KRO24" s="1024"/>
      <c r="KRP24" s="1024"/>
      <c r="KRQ24" s="1024"/>
      <c r="KRR24" s="1024"/>
      <c r="KRS24" s="1024"/>
      <c r="KRT24" s="1024"/>
      <c r="KRU24" s="1024"/>
      <c r="KRV24" s="1024"/>
      <c r="KRW24" s="1024"/>
      <c r="KRX24" s="1024"/>
      <c r="KRY24" s="1024"/>
      <c r="KRZ24" s="1024"/>
      <c r="KSA24" s="1024"/>
      <c r="KSB24" s="1024"/>
      <c r="KSC24" s="1024"/>
      <c r="KSD24" s="1024"/>
      <c r="KSE24" s="1024"/>
      <c r="KSF24" s="1024"/>
      <c r="KSG24" s="1024"/>
      <c r="KSH24" s="1024"/>
      <c r="KSI24" s="1024"/>
      <c r="KSJ24" s="1024"/>
      <c r="KSK24" s="1024"/>
      <c r="KSL24" s="1024"/>
      <c r="KSM24" s="1024"/>
      <c r="KSN24" s="1024"/>
      <c r="KSO24" s="1024"/>
      <c r="KSP24" s="1024"/>
      <c r="KSQ24" s="1024"/>
      <c r="KSR24" s="1024"/>
      <c r="KSS24" s="1024"/>
      <c r="KST24" s="1024"/>
      <c r="KSU24" s="1024"/>
      <c r="KSV24" s="1024"/>
      <c r="KSW24" s="1024"/>
      <c r="KSX24" s="1024"/>
      <c r="KSY24" s="1024"/>
      <c r="KSZ24" s="1024"/>
      <c r="KTA24" s="1024"/>
      <c r="KTB24" s="1024"/>
      <c r="KTC24" s="1024"/>
      <c r="KTD24" s="1024"/>
      <c r="KTE24" s="1024"/>
      <c r="KTF24" s="1024"/>
      <c r="KTG24" s="1024"/>
      <c r="KTH24" s="1024"/>
      <c r="KTI24" s="1024"/>
      <c r="KTJ24" s="1024"/>
      <c r="KTK24" s="1024"/>
      <c r="KTL24" s="1024"/>
      <c r="KTM24" s="1024"/>
      <c r="KTN24" s="1024"/>
      <c r="KTO24" s="1024"/>
      <c r="KTP24" s="1024"/>
      <c r="KTQ24" s="1024"/>
      <c r="KTR24" s="1024"/>
      <c r="KTS24" s="1024"/>
      <c r="KTT24" s="1024"/>
      <c r="KTU24" s="1024"/>
      <c r="KTV24" s="1024"/>
      <c r="KTW24" s="1024"/>
      <c r="KTX24" s="1024"/>
      <c r="KTY24" s="1024"/>
      <c r="KTZ24" s="1024"/>
      <c r="KUA24" s="1024"/>
      <c r="KUB24" s="1024"/>
      <c r="KUC24" s="1024"/>
      <c r="KUD24" s="1024"/>
      <c r="KUE24" s="1024"/>
      <c r="KUF24" s="1024"/>
      <c r="KUG24" s="1024"/>
      <c r="KUH24" s="1024"/>
      <c r="KUI24" s="1024"/>
      <c r="KUJ24" s="1024"/>
      <c r="KUK24" s="1024"/>
      <c r="KUL24" s="1024"/>
      <c r="KUM24" s="1024"/>
      <c r="KUN24" s="1024"/>
      <c r="KUO24" s="1024"/>
      <c r="KUP24" s="1024"/>
      <c r="KUQ24" s="1024"/>
      <c r="KUR24" s="1024"/>
      <c r="KUS24" s="1024"/>
      <c r="KUT24" s="1024"/>
      <c r="KUU24" s="1024"/>
      <c r="KUV24" s="1024"/>
      <c r="KUW24" s="1024"/>
      <c r="KUX24" s="1024"/>
      <c r="KUY24" s="1024"/>
      <c r="KUZ24" s="1024"/>
      <c r="KVA24" s="1024"/>
      <c r="KVB24" s="1024"/>
      <c r="KVC24" s="1024"/>
      <c r="KVD24" s="1024"/>
      <c r="KVE24" s="1024"/>
      <c r="KVF24" s="1024"/>
      <c r="KVG24" s="1024"/>
      <c r="KVH24" s="1024"/>
      <c r="KVI24" s="1024"/>
      <c r="KVJ24" s="1024"/>
      <c r="KVK24" s="1024"/>
      <c r="KVL24" s="1024"/>
      <c r="KVM24" s="1024"/>
      <c r="KVN24" s="1024"/>
      <c r="KVO24" s="1024"/>
      <c r="KVP24" s="1024"/>
      <c r="KVQ24" s="1024"/>
      <c r="KVR24" s="1024"/>
      <c r="KVS24" s="1024"/>
      <c r="KVT24" s="1024"/>
      <c r="KVU24" s="1024"/>
      <c r="KVV24" s="1024"/>
      <c r="KVW24" s="1024"/>
      <c r="KVX24" s="1024"/>
      <c r="KVY24" s="1024"/>
      <c r="KVZ24" s="1024"/>
      <c r="KWA24" s="1024"/>
      <c r="KWB24" s="1024"/>
      <c r="KWC24" s="1024"/>
      <c r="KWD24" s="1024"/>
      <c r="KWE24" s="1024"/>
      <c r="KWF24" s="1024"/>
      <c r="KWG24" s="1024"/>
      <c r="KWH24" s="1024"/>
      <c r="KWI24" s="1024"/>
      <c r="KWJ24" s="1024"/>
      <c r="KWK24" s="1024"/>
      <c r="KWL24" s="1024"/>
      <c r="KWM24" s="1024"/>
      <c r="KWN24" s="1024"/>
      <c r="KWO24" s="1024"/>
      <c r="KWP24" s="1024"/>
      <c r="KWQ24" s="1024"/>
      <c r="KWR24" s="1024"/>
      <c r="KWS24" s="1024"/>
      <c r="KWT24" s="1024"/>
      <c r="KWU24" s="1024"/>
      <c r="KWV24" s="1024"/>
      <c r="KWW24" s="1024"/>
      <c r="KWX24" s="1024"/>
      <c r="KWY24" s="1024"/>
      <c r="KWZ24" s="1024"/>
      <c r="KXA24" s="1024"/>
      <c r="KXB24" s="1024"/>
      <c r="KXC24" s="1024"/>
      <c r="KXD24" s="1024"/>
      <c r="KXE24" s="1024"/>
      <c r="KXF24" s="1024"/>
      <c r="KXG24" s="1024"/>
      <c r="KXH24" s="1024"/>
      <c r="KXI24" s="1024"/>
      <c r="KXJ24" s="1024"/>
      <c r="KXK24" s="1024"/>
      <c r="KXL24" s="1024"/>
      <c r="KXM24" s="1024"/>
      <c r="KXN24" s="1024"/>
      <c r="KXO24" s="1024"/>
      <c r="KXP24" s="1024"/>
      <c r="KXQ24" s="1024"/>
      <c r="KXR24" s="1024"/>
      <c r="KXS24" s="1024"/>
      <c r="KXT24" s="1024"/>
      <c r="KXU24" s="1024"/>
      <c r="KXV24" s="1024"/>
      <c r="KXW24" s="1024"/>
      <c r="KXX24" s="1024"/>
      <c r="KXY24" s="1024"/>
      <c r="KXZ24" s="1024"/>
      <c r="KYA24" s="1024"/>
      <c r="KYB24" s="1024"/>
      <c r="KYC24" s="1024"/>
      <c r="KYD24" s="1024"/>
      <c r="KYE24" s="1024"/>
      <c r="KYF24" s="1024"/>
      <c r="KYG24" s="1024"/>
      <c r="KYH24" s="1024"/>
      <c r="KYI24" s="1024"/>
      <c r="KYJ24" s="1024"/>
      <c r="KYK24" s="1024"/>
      <c r="KYL24" s="1024"/>
      <c r="KYM24" s="1024"/>
      <c r="KYN24" s="1024"/>
      <c r="KYO24" s="1024"/>
      <c r="KYP24" s="1024"/>
      <c r="KYQ24" s="1024"/>
      <c r="KYR24" s="1024"/>
      <c r="KYS24" s="1024"/>
      <c r="KYT24" s="1024"/>
      <c r="KYU24" s="1024"/>
      <c r="KYV24" s="1024"/>
      <c r="KYW24" s="1024"/>
      <c r="KYX24" s="1024"/>
      <c r="KYY24" s="1024"/>
      <c r="KYZ24" s="1024"/>
      <c r="KZA24" s="1024"/>
      <c r="KZB24" s="1024"/>
      <c r="KZC24" s="1024"/>
      <c r="KZD24" s="1024"/>
      <c r="KZE24" s="1024"/>
      <c r="KZF24" s="1024"/>
      <c r="KZG24" s="1024"/>
      <c r="KZH24" s="1024"/>
      <c r="KZI24" s="1024"/>
      <c r="KZJ24" s="1024"/>
      <c r="KZK24" s="1024"/>
      <c r="KZL24" s="1024"/>
      <c r="KZM24" s="1024"/>
      <c r="KZN24" s="1024"/>
      <c r="KZO24" s="1024"/>
      <c r="KZP24" s="1024"/>
      <c r="KZQ24" s="1024"/>
      <c r="KZR24" s="1024"/>
      <c r="KZS24" s="1024"/>
      <c r="KZT24" s="1024"/>
      <c r="KZU24" s="1024"/>
      <c r="KZV24" s="1024"/>
      <c r="KZW24" s="1024"/>
      <c r="KZX24" s="1024"/>
      <c r="KZY24" s="1024"/>
      <c r="KZZ24" s="1024"/>
      <c r="LAA24" s="1024"/>
      <c r="LAB24" s="1024"/>
      <c r="LAC24" s="1024"/>
      <c r="LAD24" s="1024"/>
      <c r="LAE24" s="1024"/>
      <c r="LAF24" s="1024"/>
      <c r="LAG24" s="1024"/>
      <c r="LAH24" s="1024"/>
      <c r="LAI24" s="1024"/>
      <c r="LAJ24" s="1024"/>
      <c r="LAK24" s="1024"/>
      <c r="LAL24" s="1024"/>
      <c r="LAM24" s="1024"/>
      <c r="LAN24" s="1024"/>
      <c r="LAO24" s="1024"/>
      <c r="LAP24" s="1024"/>
      <c r="LAQ24" s="1024"/>
      <c r="LAR24" s="1024"/>
      <c r="LAS24" s="1024"/>
      <c r="LAT24" s="1024"/>
      <c r="LAU24" s="1024"/>
      <c r="LAV24" s="1024"/>
      <c r="LAW24" s="1024"/>
      <c r="LAX24" s="1024"/>
      <c r="LAY24" s="1024"/>
      <c r="LAZ24" s="1024"/>
      <c r="LBA24" s="1024"/>
      <c r="LBB24" s="1024"/>
      <c r="LBC24" s="1024"/>
      <c r="LBD24" s="1024"/>
      <c r="LBE24" s="1024"/>
      <c r="LBF24" s="1024"/>
      <c r="LBG24" s="1024"/>
      <c r="LBH24" s="1024"/>
      <c r="LBI24" s="1024"/>
      <c r="LBJ24" s="1024"/>
      <c r="LBK24" s="1024"/>
      <c r="LBL24" s="1024"/>
      <c r="LBM24" s="1024"/>
      <c r="LBN24" s="1024"/>
      <c r="LBO24" s="1024"/>
      <c r="LBP24" s="1024"/>
      <c r="LBQ24" s="1024"/>
      <c r="LBR24" s="1024"/>
      <c r="LBS24" s="1024"/>
      <c r="LBT24" s="1024"/>
      <c r="LBU24" s="1024"/>
      <c r="LBV24" s="1024"/>
      <c r="LBW24" s="1024"/>
      <c r="LBX24" s="1024"/>
      <c r="LBY24" s="1024"/>
      <c r="LBZ24" s="1024"/>
      <c r="LCA24" s="1024"/>
      <c r="LCB24" s="1024"/>
      <c r="LCC24" s="1024"/>
      <c r="LCD24" s="1024"/>
      <c r="LCE24" s="1024"/>
      <c r="LCF24" s="1024"/>
      <c r="LCG24" s="1024"/>
      <c r="LCH24" s="1024"/>
      <c r="LCI24" s="1024"/>
      <c r="LCJ24" s="1024"/>
      <c r="LCK24" s="1024"/>
      <c r="LCL24" s="1024"/>
      <c r="LCM24" s="1024"/>
      <c r="LCN24" s="1024"/>
      <c r="LCO24" s="1024"/>
      <c r="LCP24" s="1024"/>
      <c r="LCQ24" s="1024"/>
      <c r="LCR24" s="1024"/>
      <c r="LCS24" s="1024"/>
      <c r="LCT24" s="1024"/>
      <c r="LCU24" s="1024"/>
      <c r="LCV24" s="1024"/>
      <c r="LCW24" s="1024"/>
      <c r="LCX24" s="1024"/>
      <c r="LCY24" s="1024"/>
      <c r="LCZ24" s="1024"/>
      <c r="LDA24" s="1024"/>
      <c r="LDB24" s="1024"/>
      <c r="LDC24" s="1024"/>
      <c r="LDD24" s="1024"/>
      <c r="LDE24" s="1024"/>
      <c r="LDF24" s="1024"/>
      <c r="LDG24" s="1024"/>
      <c r="LDH24" s="1024"/>
      <c r="LDI24" s="1024"/>
      <c r="LDJ24" s="1024"/>
      <c r="LDK24" s="1024"/>
      <c r="LDL24" s="1024"/>
      <c r="LDM24" s="1024"/>
      <c r="LDN24" s="1024"/>
      <c r="LDO24" s="1024"/>
      <c r="LDP24" s="1024"/>
      <c r="LDQ24" s="1024"/>
      <c r="LDR24" s="1024"/>
      <c r="LDS24" s="1024"/>
      <c r="LDT24" s="1024"/>
      <c r="LDU24" s="1024"/>
      <c r="LDV24" s="1024"/>
      <c r="LDW24" s="1024"/>
      <c r="LDX24" s="1024"/>
      <c r="LDY24" s="1024"/>
      <c r="LDZ24" s="1024"/>
      <c r="LEA24" s="1024"/>
      <c r="LEB24" s="1024"/>
      <c r="LEC24" s="1024"/>
      <c r="LED24" s="1024"/>
      <c r="LEE24" s="1024"/>
      <c r="LEF24" s="1024"/>
      <c r="LEG24" s="1024"/>
      <c r="LEH24" s="1024"/>
      <c r="LEI24" s="1024"/>
      <c r="LEJ24" s="1024"/>
      <c r="LEK24" s="1024"/>
      <c r="LEL24" s="1024"/>
      <c r="LEM24" s="1024"/>
      <c r="LEN24" s="1024"/>
      <c r="LEO24" s="1024"/>
      <c r="LEP24" s="1024"/>
      <c r="LEQ24" s="1024"/>
      <c r="LER24" s="1024"/>
      <c r="LES24" s="1024"/>
      <c r="LET24" s="1024"/>
      <c r="LEU24" s="1024"/>
      <c r="LEV24" s="1024"/>
      <c r="LEW24" s="1024"/>
      <c r="LEX24" s="1024"/>
      <c r="LEY24" s="1024"/>
      <c r="LEZ24" s="1024"/>
      <c r="LFA24" s="1024"/>
      <c r="LFB24" s="1024"/>
      <c r="LFC24" s="1024"/>
      <c r="LFD24" s="1024"/>
      <c r="LFE24" s="1024"/>
      <c r="LFF24" s="1024"/>
      <c r="LFG24" s="1024"/>
      <c r="LFH24" s="1024"/>
      <c r="LFI24" s="1024"/>
      <c r="LFJ24" s="1024"/>
      <c r="LFK24" s="1024"/>
      <c r="LFL24" s="1024"/>
      <c r="LFM24" s="1024"/>
      <c r="LFN24" s="1024"/>
      <c r="LFO24" s="1024"/>
      <c r="LFP24" s="1024"/>
      <c r="LFQ24" s="1024"/>
      <c r="LFR24" s="1024"/>
      <c r="LFS24" s="1024"/>
      <c r="LFT24" s="1024"/>
      <c r="LFU24" s="1024"/>
      <c r="LFV24" s="1024"/>
      <c r="LFW24" s="1024"/>
      <c r="LFX24" s="1024"/>
      <c r="LFY24" s="1024"/>
      <c r="LFZ24" s="1024"/>
      <c r="LGA24" s="1024"/>
      <c r="LGB24" s="1024"/>
      <c r="LGC24" s="1024"/>
      <c r="LGD24" s="1024"/>
      <c r="LGE24" s="1024"/>
      <c r="LGF24" s="1024"/>
      <c r="LGG24" s="1024"/>
      <c r="LGH24" s="1024"/>
      <c r="LGI24" s="1024"/>
      <c r="LGJ24" s="1024"/>
      <c r="LGK24" s="1024"/>
      <c r="LGL24" s="1024"/>
      <c r="LGM24" s="1024"/>
      <c r="LGN24" s="1024"/>
      <c r="LGO24" s="1024"/>
      <c r="LGP24" s="1024"/>
      <c r="LGQ24" s="1024"/>
      <c r="LGR24" s="1024"/>
      <c r="LGS24" s="1024"/>
      <c r="LGT24" s="1024"/>
      <c r="LGU24" s="1024"/>
      <c r="LGV24" s="1024"/>
      <c r="LGW24" s="1024"/>
      <c r="LGX24" s="1024"/>
      <c r="LGY24" s="1024"/>
      <c r="LGZ24" s="1024"/>
      <c r="LHA24" s="1024"/>
      <c r="LHB24" s="1024"/>
      <c r="LHC24" s="1024"/>
      <c r="LHD24" s="1024"/>
      <c r="LHE24" s="1024"/>
      <c r="LHF24" s="1024"/>
      <c r="LHG24" s="1024"/>
      <c r="LHH24" s="1024"/>
      <c r="LHI24" s="1024"/>
      <c r="LHJ24" s="1024"/>
      <c r="LHK24" s="1024"/>
      <c r="LHL24" s="1024"/>
      <c r="LHM24" s="1024"/>
      <c r="LHN24" s="1024"/>
      <c r="LHO24" s="1024"/>
      <c r="LHP24" s="1024"/>
      <c r="LHQ24" s="1024"/>
      <c r="LHR24" s="1024"/>
      <c r="LHS24" s="1024"/>
      <c r="LHT24" s="1024"/>
      <c r="LHU24" s="1024"/>
      <c r="LHV24" s="1024"/>
      <c r="LHW24" s="1024"/>
      <c r="LHX24" s="1024"/>
      <c r="LHY24" s="1024"/>
      <c r="LHZ24" s="1024"/>
      <c r="LIA24" s="1024"/>
      <c r="LIB24" s="1024"/>
      <c r="LIC24" s="1024"/>
      <c r="LID24" s="1024"/>
      <c r="LIE24" s="1024"/>
      <c r="LIF24" s="1024"/>
      <c r="LIG24" s="1024"/>
      <c r="LIH24" s="1024"/>
      <c r="LII24" s="1024"/>
      <c r="LIJ24" s="1024"/>
      <c r="LIK24" s="1024"/>
      <c r="LIL24" s="1024"/>
      <c r="LIM24" s="1024"/>
      <c r="LIN24" s="1024"/>
      <c r="LIO24" s="1024"/>
      <c r="LIP24" s="1024"/>
      <c r="LIQ24" s="1024"/>
      <c r="LIR24" s="1024"/>
      <c r="LIS24" s="1024"/>
      <c r="LIT24" s="1024"/>
      <c r="LIU24" s="1024"/>
      <c r="LIV24" s="1024"/>
      <c r="LIW24" s="1024"/>
      <c r="LIX24" s="1024"/>
      <c r="LIY24" s="1024"/>
      <c r="LIZ24" s="1024"/>
      <c r="LJA24" s="1024"/>
      <c r="LJB24" s="1024"/>
      <c r="LJC24" s="1024"/>
      <c r="LJD24" s="1024"/>
      <c r="LJE24" s="1024"/>
      <c r="LJF24" s="1024"/>
      <c r="LJG24" s="1024"/>
      <c r="LJH24" s="1024"/>
      <c r="LJI24" s="1024"/>
      <c r="LJJ24" s="1024"/>
      <c r="LJK24" s="1024"/>
      <c r="LJL24" s="1024"/>
      <c r="LJM24" s="1024"/>
      <c r="LJN24" s="1024"/>
      <c r="LJO24" s="1024"/>
      <c r="LJP24" s="1024"/>
      <c r="LJQ24" s="1024"/>
      <c r="LJR24" s="1024"/>
      <c r="LJS24" s="1024"/>
      <c r="LJT24" s="1024"/>
      <c r="LJU24" s="1024"/>
      <c r="LJV24" s="1024"/>
      <c r="LJW24" s="1024"/>
      <c r="LJX24" s="1024"/>
      <c r="LJY24" s="1024"/>
      <c r="LJZ24" s="1024"/>
      <c r="LKA24" s="1024"/>
      <c r="LKB24" s="1024"/>
      <c r="LKC24" s="1024"/>
      <c r="LKD24" s="1024"/>
      <c r="LKE24" s="1024"/>
      <c r="LKF24" s="1024"/>
      <c r="LKG24" s="1024"/>
      <c r="LKH24" s="1024"/>
      <c r="LKI24" s="1024"/>
      <c r="LKJ24" s="1024"/>
      <c r="LKK24" s="1024"/>
      <c r="LKL24" s="1024"/>
      <c r="LKM24" s="1024"/>
      <c r="LKN24" s="1024"/>
      <c r="LKO24" s="1024"/>
      <c r="LKP24" s="1024"/>
      <c r="LKQ24" s="1024"/>
      <c r="LKR24" s="1024"/>
      <c r="LKS24" s="1024"/>
      <c r="LKT24" s="1024"/>
      <c r="LKU24" s="1024"/>
      <c r="LKV24" s="1024"/>
      <c r="LKW24" s="1024"/>
      <c r="LKX24" s="1024"/>
      <c r="LKY24" s="1024"/>
      <c r="LKZ24" s="1024"/>
      <c r="LLA24" s="1024"/>
      <c r="LLB24" s="1024"/>
      <c r="LLC24" s="1024"/>
      <c r="LLD24" s="1024"/>
      <c r="LLE24" s="1024"/>
      <c r="LLF24" s="1024"/>
      <c r="LLG24" s="1024"/>
      <c r="LLH24" s="1024"/>
      <c r="LLI24" s="1024"/>
      <c r="LLJ24" s="1024"/>
      <c r="LLK24" s="1024"/>
      <c r="LLL24" s="1024"/>
      <c r="LLM24" s="1024"/>
      <c r="LLN24" s="1024"/>
      <c r="LLO24" s="1024"/>
      <c r="LLP24" s="1024"/>
      <c r="LLQ24" s="1024"/>
      <c r="LLR24" s="1024"/>
      <c r="LLS24" s="1024"/>
      <c r="LLT24" s="1024"/>
      <c r="LLU24" s="1024"/>
      <c r="LLV24" s="1024"/>
      <c r="LLW24" s="1024"/>
      <c r="LLX24" s="1024"/>
      <c r="LLY24" s="1024"/>
      <c r="LLZ24" s="1024"/>
      <c r="LMA24" s="1024"/>
      <c r="LMB24" s="1024"/>
      <c r="LMC24" s="1024"/>
      <c r="LMD24" s="1024"/>
      <c r="LME24" s="1024"/>
      <c r="LMF24" s="1024"/>
      <c r="LMG24" s="1024"/>
      <c r="LMH24" s="1024"/>
      <c r="LMI24" s="1024"/>
      <c r="LMJ24" s="1024"/>
      <c r="LMK24" s="1024"/>
      <c r="LML24" s="1024"/>
      <c r="LMM24" s="1024"/>
      <c r="LMN24" s="1024"/>
      <c r="LMO24" s="1024"/>
      <c r="LMP24" s="1024"/>
      <c r="LMQ24" s="1024"/>
      <c r="LMR24" s="1024"/>
      <c r="LMS24" s="1024"/>
      <c r="LMT24" s="1024"/>
      <c r="LMU24" s="1024"/>
      <c r="LMV24" s="1024"/>
      <c r="LMW24" s="1024"/>
      <c r="LMX24" s="1024"/>
      <c r="LMY24" s="1024"/>
      <c r="LMZ24" s="1024"/>
      <c r="LNA24" s="1024"/>
      <c r="LNB24" s="1024"/>
      <c r="LNC24" s="1024"/>
      <c r="LND24" s="1024"/>
      <c r="LNE24" s="1024"/>
      <c r="LNF24" s="1024"/>
      <c r="LNG24" s="1024"/>
      <c r="LNH24" s="1024"/>
      <c r="LNI24" s="1024"/>
      <c r="LNJ24" s="1024"/>
      <c r="LNK24" s="1024"/>
      <c r="LNL24" s="1024"/>
      <c r="LNM24" s="1024"/>
      <c r="LNN24" s="1024"/>
      <c r="LNO24" s="1024"/>
      <c r="LNP24" s="1024"/>
      <c r="LNQ24" s="1024"/>
      <c r="LNR24" s="1024"/>
      <c r="LNS24" s="1024"/>
      <c r="LNT24" s="1024"/>
      <c r="LNU24" s="1024"/>
      <c r="LNV24" s="1024"/>
      <c r="LNW24" s="1024"/>
      <c r="LNX24" s="1024"/>
      <c r="LNY24" s="1024"/>
      <c r="LNZ24" s="1024"/>
      <c r="LOA24" s="1024"/>
      <c r="LOB24" s="1024"/>
      <c r="LOC24" s="1024"/>
      <c r="LOD24" s="1024"/>
      <c r="LOE24" s="1024"/>
      <c r="LOF24" s="1024"/>
      <c r="LOG24" s="1024"/>
      <c r="LOH24" s="1024"/>
      <c r="LOI24" s="1024"/>
      <c r="LOJ24" s="1024"/>
      <c r="LOK24" s="1024"/>
      <c r="LOL24" s="1024"/>
      <c r="LOM24" s="1024"/>
      <c r="LON24" s="1024"/>
      <c r="LOO24" s="1024"/>
      <c r="LOP24" s="1024"/>
      <c r="LOQ24" s="1024"/>
      <c r="LOR24" s="1024"/>
      <c r="LOS24" s="1024"/>
      <c r="LOT24" s="1024"/>
      <c r="LOU24" s="1024"/>
      <c r="LOV24" s="1024"/>
      <c r="LOW24" s="1024"/>
      <c r="LOX24" s="1024"/>
      <c r="LOY24" s="1024"/>
      <c r="LOZ24" s="1024"/>
      <c r="LPA24" s="1024"/>
      <c r="LPB24" s="1024"/>
      <c r="LPC24" s="1024"/>
      <c r="LPD24" s="1024"/>
      <c r="LPE24" s="1024"/>
      <c r="LPF24" s="1024"/>
      <c r="LPG24" s="1024"/>
      <c r="LPH24" s="1024"/>
      <c r="LPI24" s="1024"/>
      <c r="LPJ24" s="1024"/>
      <c r="LPK24" s="1024"/>
      <c r="LPL24" s="1024"/>
      <c r="LPM24" s="1024"/>
      <c r="LPN24" s="1024"/>
      <c r="LPO24" s="1024"/>
      <c r="LPP24" s="1024"/>
      <c r="LPQ24" s="1024"/>
      <c r="LPR24" s="1024"/>
      <c r="LPS24" s="1024"/>
      <c r="LPT24" s="1024"/>
      <c r="LPU24" s="1024"/>
      <c r="LPV24" s="1024"/>
      <c r="LPW24" s="1024"/>
      <c r="LPX24" s="1024"/>
      <c r="LPY24" s="1024"/>
      <c r="LPZ24" s="1024"/>
      <c r="LQA24" s="1024"/>
      <c r="LQB24" s="1024"/>
      <c r="LQC24" s="1024"/>
      <c r="LQD24" s="1024"/>
      <c r="LQE24" s="1024"/>
      <c r="LQF24" s="1024"/>
      <c r="LQG24" s="1024"/>
      <c r="LQH24" s="1024"/>
      <c r="LQI24" s="1024"/>
      <c r="LQJ24" s="1024"/>
      <c r="LQK24" s="1024"/>
      <c r="LQL24" s="1024"/>
      <c r="LQM24" s="1024"/>
      <c r="LQN24" s="1024"/>
      <c r="LQO24" s="1024"/>
      <c r="LQP24" s="1024"/>
      <c r="LQQ24" s="1024"/>
      <c r="LQR24" s="1024"/>
      <c r="LQS24" s="1024"/>
      <c r="LQT24" s="1024"/>
      <c r="LQU24" s="1024"/>
      <c r="LQV24" s="1024"/>
      <c r="LQW24" s="1024"/>
      <c r="LQX24" s="1024"/>
      <c r="LQY24" s="1024"/>
      <c r="LQZ24" s="1024"/>
      <c r="LRA24" s="1024"/>
      <c r="LRB24" s="1024"/>
      <c r="LRC24" s="1024"/>
      <c r="LRD24" s="1024"/>
      <c r="LRE24" s="1024"/>
      <c r="LRF24" s="1024"/>
      <c r="LRG24" s="1024"/>
      <c r="LRH24" s="1024"/>
      <c r="LRI24" s="1024"/>
      <c r="LRJ24" s="1024"/>
      <c r="LRK24" s="1024"/>
      <c r="LRL24" s="1024"/>
      <c r="LRM24" s="1024"/>
      <c r="LRN24" s="1024"/>
      <c r="LRO24" s="1024"/>
      <c r="LRP24" s="1024"/>
      <c r="LRQ24" s="1024"/>
      <c r="LRR24" s="1024"/>
      <c r="LRS24" s="1024"/>
      <c r="LRT24" s="1024"/>
      <c r="LRU24" s="1024"/>
      <c r="LRV24" s="1024"/>
      <c r="LRW24" s="1024"/>
      <c r="LRX24" s="1024"/>
      <c r="LRY24" s="1024"/>
      <c r="LRZ24" s="1024"/>
      <c r="LSA24" s="1024"/>
      <c r="LSB24" s="1024"/>
      <c r="LSC24" s="1024"/>
      <c r="LSD24" s="1024"/>
      <c r="LSE24" s="1024"/>
      <c r="LSF24" s="1024"/>
      <c r="LSG24" s="1024"/>
      <c r="LSH24" s="1024"/>
      <c r="LSI24" s="1024"/>
      <c r="LSJ24" s="1024"/>
      <c r="LSK24" s="1024"/>
      <c r="LSL24" s="1024"/>
      <c r="LSM24" s="1024"/>
      <c r="LSN24" s="1024"/>
      <c r="LSO24" s="1024"/>
      <c r="LSP24" s="1024"/>
      <c r="LSQ24" s="1024"/>
      <c r="LSR24" s="1024"/>
      <c r="LSS24" s="1024"/>
      <c r="LST24" s="1024"/>
      <c r="LSU24" s="1024"/>
      <c r="LSV24" s="1024"/>
      <c r="LSW24" s="1024"/>
      <c r="LSX24" s="1024"/>
      <c r="LSY24" s="1024"/>
      <c r="LSZ24" s="1024"/>
      <c r="LTA24" s="1024"/>
      <c r="LTB24" s="1024"/>
      <c r="LTC24" s="1024"/>
      <c r="LTD24" s="1024"/>
      <c r="LTE24" s="1024"/>
      <c r="LTF24" s="1024"/>
      <c r="LTG24" s="1024"/>
      <c r="LTH24" s="1024"/>
      <c r="LTI24" s="1024"/>
      <c r="LTJ24" s="1024"/>
      <c r="LTK24" s="1024"/>
      <c r="LTL24" s="1024"/>
      <c r="LTM24" s="1024"/>
      <c r="LTN24" s="1024"/>
      <c r="LTO24" s="1024"/>
      <c r="LTP24" s="1024"/>
      <c r="LTQ24" s="1024"/>
      <c r="LTR24" s="1024"/>
      <c r="LTS24" s="1024"/>
      <c r="LTT24" s="1024"/>
      <c r="LTU24" s="1024"/>
      <c r="LTV24" s="1024"/>
      <c r="LTW24" s="1024"/>
      <c r="LTX24" s="1024"/>
      <c r="LTY24" s="1024"/>
      <c r="LTZ24" s="1024"/>
      <c r="LUA24" s="1024"/>
      <c r="LUB24" s="1024"/>
      <c r="LUC24" s="1024"/>
      <c r="LUD24" s="1024"/>
      <c r="LUE24" s="1024"/>
      <c r="LUF24" s="1024"/>
      <c r="LUG24" s="1024"/>
      <c r="LUH24" s="1024"/>
      <c r="LUI24" s="1024"/>
      <c r="LUJ24" s="1024"/>
      <c r="LUK24" s="1024"/>
      <c r="LUL24" s="1024"/>
      <c r="LUM24" s="1024"/>
      <c r="LUN24" s="1024"/>
      <c r="LUO24" s="1024"/>
      <c r="LUP24" s="1024"/>
      <c r="LUQ24" s="1024"/>
      <c r="LUR24" s="1024"/>
      <c r="LUS24" s="1024"/>
      <c r="LUT24" s="1024"/>
      <c r="LUU24" s="1024"/>
      <c r="LUV24" s="1024"/>
      <c r="LUW24" s="1024"/>
      <c r="LUX24" s="1024"/>
      <c r="LUY24" s="1024"/>
      <c r="LUZ24" s="1024"/>
      <c r="LVA24" s="1024"/>
      <c r="LVB24" s="1024"/>
      <c r="LVC24" s="1024"/>
      <c r="LVD24" s="1024"/>
      <c r="LVE24" s="1024"/>
      <c r="LVF24" s="1024"/>
      <c r="LVG24" s="1024"/>
      <c r="LVH24" s="1024"/>
      <c r="LVI24" s="1024"/>
      <c r="LVJ24" s="1024"/>
      <c r="LVK24" s="1024"/>
      <c r="LVL24" s="1024"/>
      <c r="LVM24" s="1024"/>
      <c r="LVN24" s="1024"/>
      <c r="LVO24" s="1024"/>
      <c r="LVP24" s="1024"/>
      <c r="LVQ24" s="1024"/>
      <c r="LVR24" s="1024"/>
      <c r="LVS24" s="1024"/>
      <c r="LVT24" s="1024"/>
      <c r="LVU24" s="1024"/>
      <c r="LVV24" s="1024"/>
      <c r="LVW24" s="1024"/>
      <c r="LVX24" s="1024"/>
      <c r="LVY24" s="1024"/>
      <c r="LVZ24" s="1024"/>
      <c r="LWA24" s="1024"/>
      <c r="LWB24" s="1024"/>
      <c r="LWC24" s="1024"/>
      <c r="LWD24" s="1024"/>
      <c r="LWE24" s="1024"/>
      <c r="LWF24" s="1024"/>
      <c r="LWG24" s="1024"/>
      <c r="LWH24" s="1024"/>
      <c r="LWI24" s="1024"/>
      <c r="LWJ24" s="1024"/>
      <c r="LWK24" s="1024"/>
      <c r="LWL24" s="1024"/>
      <c r="LWM24" s="1024"/>
      <c r="LWN24" s="1024"/>
      <c r="LWO24" s="1024"/>
      <c r="LWP24" s="1024"/>
      <c r="LWQ24" s="1024"/>
      <c r="LWR24" s="1024"/>
      <c r="LWS24" s="1024"/>
      <c r="LWT24" s="1024"/>
      <c r="LWU24" s="1024"/>
      <c r="LWV24" s="1024"/>
      <c r="LWW24" s="1024"/>
      <c r="LWX24" s="1024"/>
      <c r="LWY24" s="1024"/>
      <c r="LWZ24" s="1024"/>
      <c r="LXA24" s="1024"/>
      <c r="LXB24" s="1024"/>
      <c r="LXC24" s="1024"/>
      <c r="LXD24" s="1024"/>
      <c r="LXE24" s="1024"/>
      <c r="LXF24" s="1024"/>
      <c r="LXG24" s="1024"/>
      <c r="LXH24" s="1024"/>
      <c r="LXI24" s="1024"/>
      <c r="LXJ24" s="1024"/>
      <c r="LXK24" s="1024"/>
      <c r="LXL24" s="1024"/>
      <c r="LXM24" s="1024"/>
      <c r="LXN24" s="1024"/>
      <c r="LXO24" s="1024"/>
      <c r="LXP24" s="1024"/>
      <c r="LXQ24" s="1024"/>
      <c r="LXR24" s="1024"/>
      <c r="LXS24" s="1024"/>
      <c r="LXT24" s="1024"/>
      <c r="LXU24" s="1024"/>
      <c r="LXV24" s="1024"/>
      <c r="LXW24" s="1024"/>
      <c r="LXX24" s="1024"/>
      <c r="LXY24" s="1024"/>
      <c r="LXZ24" s="1024"/>
      <c r="LYA24" s="1024"/>
      <c r="LYB24" s="1024"/>
      <c r="LYC24" s="1024"/>
      <c r="LYD24" s="1024"/>
      <c r="LYE24" s="1024"/>
      <c r="LYF24" s="1024"/>
      <c r="LYG24" s="1024"/>
      <c r="LYH24" s="1024"/>
      <c r="LYI24" s="1024"/>
      <c r="LYJ24" s="1024"/>
      <c r="LYK24" s="1024"/>
      <c r="LYL24" s="1024"/>
      <c r="LYM24" s="1024"/>
      <c r="LYN24" s="1024"/>
      <c r="LYO24" s="1024"/>
      <c r="LYP24" s="1024"/>
      <c r="LYQ24" s="1024"/>
      <c r="LYR24" s="1024"/>
      <c r="LYS24" s="1024"/>
      <c r="LYT24" s="1024"/>
      <c r="LYU24" s="1024"/>
      <c r="LYV24" s="1024"/>
      <c r="LYW24" s="1024"/>
      <c r="LYX24" s="1024"/>
      <c r="LYY24" s="1024"/>
      <c r="LYZ24" s="1024"/>
      <c r="LZA24" s="1024"/>
      <c r="LZB24" s="1024"/>
      <c r="LZC24" s="1024"/>
      <c r="LZD24" s="1024"/>
      <c r="LZE24" s="1024"/>
      <c r="LZF24" s="1024"/>
      <c r="LZG24" s="1024"/>
      <c r="LZH24" s="1024"/>
      <c r="LZI24" s="1024"/>
      <c r="LZJ24" s="1024"/>
      <c r="LZK24" s="1024"/>
      <c r="LZL24" s="1024"/>
      <c r="LZM24" s="1024"/>
      <c r="LZN24" s="1024"/>
      <c r="LZO24" s="1024"/>
      <c r="LZP24" s="1024"/>
      <c r="LZQ24" s="1024"/>
      <c r="LZR24" s="1024"/>
      <c r="LZS24" s="1024"/>
      <c r="LZT24" s="1024"/>
      <c r="LZU24" s="1024"/>
      <c r="LZV24" s="1024"/>
      <c r="LZW24" s="1024"/>
      <c r="LZX24" s="1024"/>
      <c r="LZY24" s="1024"/>
      <c r="LZZ24" s="1024"/>
      <c r="MAA24" s="1024"/>
      <c r="MAB24" s="1024"/>
      <c r="MAC24" s="1024"/>
      <c r="MAD24" s="1024"/>
      <c r="MAE24" s="1024"/>
      <c r="MAF24" s="1024"/>
      <c r="MAG24" s="1024"/>
      <c r="MAH24" s="1024"/>
      <c r="MAI24" s="1024"/>
      <c r="MAJ24" s="1024"/>
      <c r="MAK24" s="1024"/>
      <c r="MAL24" s="1024"/>
      <c r="MAM24" s="1024"/>
      <c r="MAN24" s="1024"/>
      <c r="MAO24" s="1024"/>
      <c r="MAP24" s="1024"/>
      <c r="MAQ24" s="1024"/>
      <c r="MAR24" s="1024"/>
      <c r="MAS24" s="1024"/>
      <c r="MAT24" s="1024"/>
      <c r="MAU24" s="1024"/>
      <c r="MAV24" s="1024"/>
      <c r="MAW24" s="1024"/>
      <c r="MAX24" s="1024"/>
      <c r="MAY24" s="1024"/>
      <c r="MAZ24" s="1024"/>
      <c r="MBA24" s="1024"/>
      <c r="MBB24" s="1024"/>
      <c r="MBC24" s="1024"/>
      <c r="MBD24" s="1024"/>
      <c r="MBE24" s="1024"/>
      <c r="MBF24" s="1024"/>
      <c r="MBG24" s="1024"/>
      <c r="MBH24" s="1024"/>
      <c r="MBI24" s="1024"/>
      <c r="MBJ24" s="1024"/>
      <c r="MBK24" s="1024"/>
      <c r="MBL24" s="1024"/>
      <c r="MBM24" s="1024"/>
      <c r="MBN24" s="1024"/>
      <c r="MBO24" s="1024"/>
      <c r="MBP24" s="1024"/>
      <c r="MBQ24" s="1024"/>
      <c r="MBR24" s="1024"/>
      <c r="MBS24" s="1024"/>
      <c r="MBT24" s="1024"/>
      <c r="MBU24" s="1024"/>
      <c r="MBV24" s="1024"/>
      <c r="MBW24" s="1024"/>
      <c r="MBX24" s="1024"/>
      <c r="MBY24" s="1024"/>
      <c r="MBZ24" s="1024"/>
      <c r="MCA24" s="1024"/>
      <c r="MCB24" s="1024"/>
      <c r="MCC24" s="1024"/>
      <c r="MCD24" s="1024"/>
      <c r="MCE24" s="1024"/>
      <c r="MCF24" s="1024"/>
      <c r="MCG24" s="1024"/>
      <c r="MCH24" s="1024"/>
      <c r="MCI24" s="1024"/>
      <c r="MCJ24" s="1024"/>
      <c r="MCK24" s="1024"/>
      <c r="MCL24" s="1024"/>
      <c r="MCM24" s="1024"/>
      <c r="MCN24" s="1024"/>
      <c r="MCO24" s="1024"/>
      <c r="MCP24" s="1024"/>
      <c r="MCQ24" s="1024"/>
      <c r="MCR24" s="1024"/>
      <c r="MCS24" s="1024"/>
      <c r="MCT24" s="1024"/>
      <c r="MCU24" s="1024"/>
      <c r="MCV24" s="1024"/>
      <c r="MCW24" s="1024"/>
      <c r="MCX24" s="1024"/>
      <c r="MCY24" s="1024"/>
      <c r="MCZ24" s="1024"/>
      <c r="MDA24" s="1024"/>
      <c r="MDB24" s="1024"/>
      <c r="MDC24" s="1024"/>
      <c r="MDD24" s="1024"/>
      <c r="MDE24" s="1024"/>
      <c r="MDF24" s="1024"/>
      <c r="MDG24" s="1024"/>
      <c r="MDH24" s="1024"/>
      <c r="MDI24" s="1024"/>
      <c r="MDJ24" s="1024"/>
      <c r="MDK24" s="1024"/>
      <c r="MDL24" s="1024"/>
      <c r="MDM24" s="1024"/>
      <c r="MDN24" s="1024"/>
      <c r="MDO24" s="1024"/>
      <c r="MDP24" s="1024"/>
      <c r="MDQ24" s="1024"/>
      <c r="MDR24" s="1024"/>
      <c r="MDS24" s="1024"/>
      <c r="MDT24" s="1024"/>
      <c r="MDU24" s="1024"/>
      <c r="MDV24" s="1024"/>
      <c r="MDW24" s="1024"/>
      <c r="MDX24" s="1024"/>
      <c r="MDY24" s="1024"/>
      <c r="MDZ24" s="1024"/>
      <c r="MEA24" s="1024"/>
      <c r="MEB24" s="1024"/>
      <c r="MEC24" s="1024"/>
      <c r="MED24" s="1024"/>
      <c r="MEE24" s="1024"/>
      <c r="MEF24" s="1024"/>
      <c r="MEG24" s="1024"/>
      <c r="MEH24" s="1024"/>
      <c r="MEI24" s="1024"/>
      <c r="MEJ24" s="1024"/>
      <c r="MEK24" s="1024"/>
      <c r="MEL24" s="1024"/>
      <c r="MEM24" s="1024"/>
      <c r="MEN24" s="1024"/>
      <c r="MEO24" s="1024"/>
      <c r="MEP24" s="1024"/>
      <c r="MEQ24" s="1024"/>
      <c r="MER24" s="1024"/>
      <c r="MES24" s="1024"/>
      <c r="MET24" s="1024"/>
      <c r="MEU24" s="1024"/>
      <c r="MEV24" s="1024"/>
      <c r="MEW24" s="1024"/>
      <c r="MEX24" s="1024"/>
      <c r="MEY24" s="1024"/>
      <c r="MEZ24" s="1024"/>
      <c r="MFA24" s="1024"/>
      <c r="MFB24" s="1024"/>
      <c r="MFC24" s="1024"/>
      <c r="MFD24" s="1024"/>
      <c r="MFE24" s="1024"/>
      <c r="MFF24" s="1024"/>
      <c r="MFG24" s="1024"/>
      <c r="MFH24" s="1024"/>
      <c r="MFI24" s="1024"/>
      <c r="MFJ24" s="1024"/>
      <c r="MFK24" s="1024"/>
      <c r="MFL24" s="1024"/>
      <c r="MFM24" s="1024"/>
      <c r="MFN24" s="1024"/>
      <c r="MFO24" s="1024"/>
      <c r="MFP24" s="1024"/>
      <c r="MFQ24" s="1024"/>
      <c r="MFR24" s="1024"/>
      <c r="MFS24" s="1024"/>
      <c r="MFT24" s="1024"/>
      <c r="MFU24" s="1024"/>
      <c r="MFV24" s="1024"/>
      <c r="MFW24" s="1024"/>
      <c r="MFX24" s="1024"/>
      <c r="MFY24" s="1024"/>
      <c r="MFZ24" s="1024"/>
      <c r="MGA24" s="1024"/>
      <c r="MGB24" s="1024"/>
      <c r="MGC24" s="1024"/>
      <c r="MGD24" s="1024"/>
      <c r="MGE24" s="1024"/>
      <c r="MGF24" s="1024"/>
      <c r="MGG24" s="1024"/>
      <c r="MGH24" s="1024"/>
      <c r="MGI24" s="1024"/>
      <c r="MGJ24" s="1024"/>
      <c r="MGK24" s="1024"/>
      <c r="MGL24" s="1024"/>
      <c r="MGM24" s="1024"/>
      <c r="MGN24" s="1024"/>
      <c r="MGO24" s="1024"/>
      <c r="MGP24" s="1024"/>
      <c r="MGQ24" s="1024"/>
      <c r="MGR24" s="1024"/>
      <c r="MGS24" s="1024"/>
      <c r="MGT24" s="1024"/>
      <c r="MGU24" s="1024"/>
      <c r="MGV24" s="1024"/>
      <c r="MGW24" s="1024"/>
      <c r="MGX24" s="1024"/>
      <c r="MGY24" s="1024"/>
      <c r="MGZ24" s="1024"/>
      <c r="MHA24" s="1024"/>
      <c r="MHB24" s="1024"/>
      <c r="MHC24" s="1024"/>
      <c r="MHD24" s="1024"/>
      <c r="MHE24" s="1024"/>
      <c r="MHF24" s="1024"/>
      <c r="MHG24" s="1024"/>
      <c r="MHH24" s="1024"/>
      <c r="MHI24" s="1024"/>
      <c r="MHJ24" s="1024"/>
      <c r="MHK24" s="1024"/>
      <c r="MHL24" s="1024"/>
      <c r="MHM24" s="1024"/>
      <c r="MHN24" s="1024"/>
      <c r="MHO24" s="1024"/>
      <c r="MHP24" s="1024"/>
      <c r="MHQ24" s="1024"/>
      <c r="MHR24" s="1024"/>
      <c r="MHS24" s="1024"/>
      <c r="MHT24" s="1024"/>
      <c r="MHU24" s="1024"/>
      <c r="MHV24" s="1024"/>
      <c r="MHW24" s="1024"/>
      <c r="MHX24" s="1024"/>
      <c r="MHY24" s="1024"/>
      <c r="MHZ24" s="1024"/>
      <c r="MIA24" s="1024"/>
      <c r="MIB24" s="1024"/>
      <c r="MIC24" s="1024"/>
      <c r="MID24" s="1024"/>
      <c r="MIE24" s="1024"/>
      <c r="MIF24" s="1024"/>
      <c r="MIG24" s="1024"/>
      <c r="MIH24" s="1024"/>
      <c r="MII24" s="1024"/>
      <c r="MIJ24" s="1024"/>
      <c r="MIK24" s="1024"/>
      <c r="MIL24" s="1024"/>
      <c r="MIM24" s="1024"/>
      <c r="MIN24" s="1024"/>
      <c r="MIO24" s="1024"/>
      <c r="MIP24" s="1024"/>
      <c r="MIQ24" s="1024"/>
      <c r="MIR24" s="1024"/>
      <c r="MIS24" s="1024"/>
      <c r="MIT24" s="1024"/>
      <c r="MIU24" s="1024"/>
      <c r="MIV24" s="1024"/>
      <c r="MIW24" s="1024"/>
      <c r="MIX24" s="1024"/>
      <c r="MIY24" s="1024"/>
      <c r="MIZ24" s="1024"/>
      <c r="MJA24" s="1024"/>
      <c r="MJB24" s="1024"/>
      <c r="MJC24" s="1024"/>
      <c r="MJD24" s="1024"/>
      <c r="MJE24" s="1024"/>
      <c r="MJF24" s="1024"/>
      <c r="MJG24" s="1024"/>
      <c r="MJH24" s="1024"/>
      <c r="MJI24" s="1024"/>
      <c r="MJJ24" s="1024"/>
      <c r="MJK24" s="1024"/>
      <c r="MJL24" s="1024"/>
      <c r="MJM24" s="1024"/>
      <c r="MJN24" s="1024"/>
      <c r="MJO24" s="1024"/>
      <c r="MJP24" s="1024"/>
      <c r="MJQ24" s="1024"/>
      <c r="MJR24" s="1024"/>
      <c r="MJS24" s="1024"/>
      <c r="MJT24" s="1024"/>
      <c r="MJU24" s="1024"/>
      <c r="MJV24" s="1024"/>
      <c r="MJW24" s="1024"/>
      <c r="MJX24" s="1024"/>
      <c r="MJY24" s="1024"/>
      <c r="MJZ24" s="1024"/>
      <c r="MKA24" s="1024"/>
      <c r="MKB24" s="1024"/>
      <c r="MKC24" s="1024"/>
      <c r="MKD24" s="1024"/>
      <c r="MKE24" s="1024"/>
      <c r="MKF24" s="1024"/>
      <c r="MKG24" s="1024"/>
      <c r="MKH24" s="1024"/>
      <c r="MKI24" s="1024"/>
      <c r="MKJ24" s="1024"/>
      <c r="MKK24" s="1024"/>
      <c r="MKL24" s="1024"/>
      <c r="MKM24" s="1024"/>
      <c r="MKN24" s="1024"/>
      <c r="MKO24" s="1024"/>
      <c r="MKP24" s="1024"/>
      <c r="MKQ24" s="1024"/>
      <c r="MKR24" s="1024"/>
      <c r="MKS24" s="1024"/>
      <c r="MKT24" s="1024"/>
      <c r="MKU24" s="1024"/>
      <c r="MKV24" s="1024"/>
      <c r="MKW24" s="1024"/>
      <c r="MKX24" s="1024"/>
      <c r="MKY24" s="1024"/>
      <c r="MKZ24" s="1024"/>
      <c r="MLA24" s="1024"/>
      <c r="MLB24" s="1024"/>
      <c r="MLC24" s="1024"/>
      <c r="MLD24" s="1024"/>
      <c r="MLE24" s="1024"/>
      <c r="MLF24" s="1024"/>
      <c r="MLG24" s="1024"/>
      <c r="MLH24" s="1024"/>
      <c r="MLI24" s="1024"/>
      <c r="MLJ24" s="1024"/>
      <c r="MLK24" s="1024"/>
      <c r="MLL24" s="1024"/>
      <c r="MLM24" s="1024"/>
      <c r="MLN24" s="1024"/>
      <c r="MLO24" s="1024"/>
      <c r="MLP24" s="1024"/>
      <c r="MLQ24" s="1024"/>
      <c r="MLR24" s="1024"/>
      <c r="MLS24" s="1024"/>
      <c r="MLT24" s="1024"/>
      <c r="MLU24" s="1024"/>
      <c r="MLV24" s="1024"/>
      <c r="MLW24" s="1024"/>
      <c r="MLX24" s="1024"/>
      <c r="MLY24" s="1024"/>
      <c r="MLZ24" s="1024"/>
      <c r="MMA24" s="1024"/>
      <c r="MMB24" s="1024"/>
      <c r="MMC24" s="1024"/>
      <c r="MMD24" s="1024"/>
      <c r="MME24" s="1024"/>
      <c r="MMF24" s="1024"/>
      <c r="MMG24" s="1024"/>
      <c r="MMH24" s="1024"/>
      <c r="MMI24" s="1024"/>
      <c r="MMJ24" s="1024"/>
      <c r="MMK24" s="1024"/>
      <c r="MML24" s="1024"/>
      <c r="MMM24" s="1024"/>
      <c r="MMN24" s="1024"/>
      <c r="MMO24" s="1024"/>
      <c r="MMP24" s="1024"/>
      <c r="MMQ24" s="1024"/>
      <c r="MMR24" s="1024"/>
      <c r="MMS24" s="1024"/>
      <c r="MMT24" s="1024"/>
      <c r="MMU24" s="1024"/>
      <c r="MMV24" s="1024"/>
      <c r="MMW24" s="1024"/>
      <c r="MMX24" s="1024"/>
      <c r="MMY24" s="1024"/>
      <c r="MMZ24" s="1024"/>
      <c r="MNA24" s="1024"/>
      <c r="MNB24" s="1024"/>
      <c r="MNC24" s="1024"/>
      <c r="MND24" s="1024"/>
      <c r="MNE24" s="1024"/>
      <c r="MNF24" s="1024"/>
      <c r="MNG24" s="1024"/>
      <c r="MNH24" s="1024"/>
      <c r="MNI24" s="1024"/>
      <c r="MNJ24" s="1024"/>
      <c r="MNK24" s="1024"/>
      <c r="MNL24" s="1024"/>
      <c r="MNM24" s="1024"/>
      <c r="MNN24" s="1024"/>
      <c r="MNO24" s="1024"/>
      <c r="MNP24" s="1024"/>
      <c r="MNQ24" s="1024"/>
      <c r="MNR24" s="1024"/>
      <c r="MNS24" s="1024"/>
      <c r="MNT24" s="1024"/>
      <c r="MNU24" s="1024"/>
      <c r="MNV24" s="1024"/>
      <c r="MNW24" s="1024"/>
      <c r="MNX24" s="1024"/>
      <c r="MNY24" s="1024"/>
      <c r="MNZ24" s="1024"/>
      <c r="MOA24" s="1024"/>
      <c r="MOB24" s="1024"/>
      <c r="MOC24" s="1024"/>
      <c r="MOD24" s="1024"/>
      <c r="MOE24" s="1024"/>
      <c r="MOF24" s="1024"/>
      <c r="MOG24" s="1024"/>
      <c r="MOH24" s="1024"/>
      <c r="MOI24" s="1024"/>
      <c r="MOJ24" s="1024"/>
      <c r="MOK24" s="1024"/>
      <c r="MOL24" s="1024"/>
      <c r="MOM24" s="1024"/>
      <c r="MON24" s="1024"/>
      <c r="MOO24" s="1024"/>
      <c r="MOP24" s="1024"/>
      <c r="MOQ24" s="1024"/>
      <c r="MOR24" s="1024"/>
      <c r="MOS24" s="1024"/>
      <c r="MOT24" s="1024"/>
      <c r="MOU24" s="1024"/>
      <c r="MOV24" s="1024"/>
      <c r="MOW24" s="1024"/>
      <c r="MOX24" s="1024"/>
      <c r="MOY24" s="1024"/>
      <c r="MOZ24" s="1024"/>
      <c r="MPA24" s="1024"/>
      <c r="MPB24" s="1024"/>
      <c r="MPC24" s="1024"/>
      <c r="MPD24" s="1024"/>
      <c r="MPE24" s="1024"/>
      <c r="MPF24" s="1024"/>
      <c r="MPG24" s="1024"/>
      <c r="MPH24" s="1024"/>
      <c r="MPI24" s="1024"/>
      <c r="MPJ24" s="1024"/>
      <c r="MPK24" s="1024"/>
      <c r="MPL24" s="1024"/>
      <c r="MPM24" s="1024"/>
      <c r="MPN24" s="1024"/>
      <c r="MPO24" s="1024"/>
      <c r="MPP24" s="1024"/>
      <c r="MPQ24" s="1024"/>
      <c r="MPR24" s="1024"/>
      <c r="MPS24" s="1024"/>
      <c r="MPT24" s="1024"/>
      <c r="MPU24" s="1024"/>
      <c r="MPV24" s="1024"/>
      <c r="MPW24" s="1024"/>
      <c r="MPX24" s="1024"/>
      <c r="MPY24" s="1024"/>
      <c r="MPZ24" s="1024"/>
      <c r="MQA24" s="1024"/>
      <c r="MQB24" s="1024"/>
      <c r="MQC24" s="1024"/>
      <c r="MQD24" s="1024"/>
      <c r="MQE24" s="1024"/>
      <c r="MQF24" s="1024"/>
      <c r="MQG24" s="1024"/>
      <c r="MQH24" s="1024"/>
      <c r="MQI24" s="1024"/>
      <c r="MQJ24" s="1024"/>
      <c r="MQK24" s="1024"/>
      <c r="MQL24" s="1024"/>
      <c r="MQM24" s="1024"/>
      <c r="MQN24" s="1024"/>
      <c r="MQO24" s="1024"/>
      <c r="MQP24" s="1024"/>
      <c r="MQQ24" s="1024"/>
      <c r="MQR24" s="1024"/>
      <c r="MQS24" s="1024"/>
      <c r="MQT24" s="1024"/>
      <c r="MQU24" s="1024"/>
      <c r="MQV24" s="1024"/>
      <c r="MQW24" s="1024"/>
      <c r="MQX24" s="1024"/>
      <c r="MQY24" s="1024"/>
      <c r="MQZ24" s="1024"/>
      <c r="MRA24" s="1024"/>
      <c r="MRB24" s="1024"/>
      <c r="MRC24" s="1024"/>
      <c r="MRD24" s="1024"/>
      <c r="MRE24" s="1024"/>
      <c r="MRF24" s="1024"/>
      <c r="MRG24" s="1024"/>
      <c r="MRH24" s="1024"/>
      <c r="MRI24" s="1024"/>
      <c r="MRJ24" s="1024"/>
      <c r="MRK24" s="1024"/>
      <c r="MRL24" s="1024"/>
      <c r="MRM24" s="1024"/>
      <c r="MRN24" s="1024"/>
      <c r="MRO24" s="1024"/>
      <c r="MRP24" s="1024"/>
      <c r="MRQ24" s="1024"/>
      <c r="MRR24" s="1024"/>
      <c r="MRS24" s="1024"/>
      <c r="MRT24" s="1024"/>
      <c r="MRU24" s="1024"/>
      <c r="MRV24" s="1024"/>
      <c r="MRW24" s="1024"/>
      <c r="MRX24" s="1024"/>
      <c r="MRY24" s="1024"/>
      <c r="MRZ24" s="1024"/>
      <c r="MSA24" s="1024"/>
      <c r="MSB24" s="1024"/>
      <c r="MSC24" s="1024"/>
      <c r="MSD24" s="1024"/>
      <c r="MSE24" s="1024"/>
      <c r="MSF24" s="1024"/>
      <c r="MSG24" s="1024"/>
      <c r="MSH24" s="1024"/>
      <c r="MSI24" s="1024"/>
      <c r="MSJ24" s="1024"/>
      <c r="MSK24" s="1024"/>
      <c r="MSL24" s="1024"/>
      <c r="MSM24" s="1024"/>
      <c r="MSN24" s="1024"/>
      <c r="MSO24" s="1024"/>
      <c r="MSP24" s="1024"/>
      <c r="MSQ24" s="1024"/>
      <c r="MSR24" s="1024"/>
      <c r="MSS24" s="1024"/>
      <c r="MST24" s="1024"/>
      <c r="MSU24" s="1024"/>
      <c r="MSV24" s="1024"/>
      <c r="MSW24" s="1024"/>
      <c r="MSX24" s="1024"/>
      <c r="MSY24" s="1024"/>
      <c r="MSZ24" s="1024"/>
      <c r="MTA24" s="1024"/>
      <c r="MTB24" s="1024"/>
      <c r="MTC24" s="1024"/>
      <c r="MTD24" s="1024"/>
      <c r="MTE24" s="1024"/>
      <c r="MTF24" s="1024"/>
      <c r="MTG24" s="1024"/>
      <c r="MTH24" s="1024"/>
      <c r="MTI24" s="1024"/>
      <c r="MTJ24" s="1024"/>
      <c r="MTK24" s="1024"/>
      <c r="MTL24" s="1024"/>
      <c r="MTM24" s="1024"/>
      <c r="MTN24" s="1024"/>
      <c r="MTO24" s="1024"/>
      <c r="MTP24" s="1024"/>
      <c r="MTQ24" s="1024"/>
      <c r="MTR24" s="1024"/>
      <c r="MTS24" s="1024"/>
      <c r="MTT24" s="1024"/>
      <c r="MTU24" s="1024"/>
      <c r="MTV24" s="1024"/>
      <c r="MTW24" s="1024"/>
      <c r="MTX24" s="1024"/>
      <c r="MTY24" s="1024"/>
      <c r="MTZ24" s="1024"/>
      <c r="MUA24" s="1024"/>
      <c r="MUB24" s="1024"/>
      <c r="MUC24" s="1024"/>
      <c r="MUD24" s="1024"/>
      <c r="MUE24" s="1024"/>
      <c r="MUF24" s="1024"/>
      <c r="MUG24" s="1024"/>
      <c r="MUH24" s="1024"/>
      <c r="MUI24" s="1024"/>
      <c r="MUJ24" s="1024"/>
      <c r="MUK24" s="1024"/>
      <c r="MUL24" s="1024"/>
      <c r="MUM24" s="1024"/>
      <c r="MUN24" s="1024"/>
      <c r="MUO24" s="1024"/>
      <c r="MUP24" s="1024"/>
      <c r="MUQ24" s="1024"/>
      <c r="MUR24" s="1024"/>
      <c r="MUS24" s="1024"/>
      <c r="MUT24" s="1024"/>
      <c r="MUU24" s="1024"/>
      <c r="MUV24" s="1024"/>
      <c r="MUW24" s="1024"/>
      <c r="MUX24" s="1024"/>
      <c r="MUY24" s="1024"/>
      <c r="MUZ24" s="1024"/>
      <c r="MVA24" s="1024"/>
      <c r="MVB24" s="1024"/>
      <c r="MVC24" s="1024"/>
      <c r="MVD24" s="1024"/>
      <c r="MVE24" s="1024"/>
      <c r="MVF24" s="1024"/>
      <c r="MVG24" s="1024"/>
      <c r="MVH24" s="1024"/>
      <c r="MVI24" s="1024"/>
      <c r="MVJ24" s="1024"/>
      <c r="MVK24" s="1024"/>
      <c r="MVL24" s="1024"/>
      <c r="MVM24" s="1024"/>
      <c r="MVN24" s="1024"/>
      <c r="MVO24" s="1024"/>
      <c r="MVP24" s="1024"/>
      <c r="MVQ24" s="1024"/>
      <c r="MVR24" s="1024"/>
      <c r="MVS24" s="1024"/>
      <c r="MVT24" s="1024"/>
      <c r="MVU24" s="1024"/>
      <c r="MVV24" s="1024"/>
      <c r="MVW24" s="1024"/>
      <c r="MVX24" s="1024"/>
      <c r="MVY24" s="1024"/>
      <c r="MVZ24" s="1024"/>
      <c r="MWA24" s="1024"/>
      <c r="MWB24" s="1024"/>
      <c r="MWC24" s="1024"/>
      <c r="MWD24" s="1024"/>
      <c r="MWE24" s="1024"/>
      <c r="MWF24" s="1024"/>
      <c r="MWG24" s="1024"/>
      <c r="MWH24" s="1024"/>
      <c r="MWI24" s="1024"/>
      <c r="MWJ24" s="1024"/>
      <c r="MWK24" s="1024"/>
      <c r="MWL24" s="1024"/>
      <c r="MWM24" s="1024"/>
      <c r="MWN24" s="1024"/>
      <c r="MWO24" s="1024"/>
      <c r="MWP24" s="1024"/>
      <c r="MWQ24" s="1024"/>
      <c r="MWR24" s="1024"/>
      <c r="MWS24" s="1024"/>
      <c r="MWT24" s="1024"/>
      <c r="MWU24" s="1024"/>
      <c r="MWV24" s="1024"/>
      <c r="MWW24" s="1024"/>
      <c r="MWX24" s="1024"/>
      <c r="MWY24" s="1024"/>
      <c r="MWZ24" s="1024"/>
      <c r="MXA24" s="1024"/>
      <c r="MXB24" s="1024"/>
      <c r="MXC24" s="1024"/>
      <c r="MXD24" s="1024"/>
      <c r="MXE24" s="1024"/>
      <c r="MXF24" s="1024"/>
      <c r="MXG24" s="1024"/>
      <c r="MXH24" s="1024"/>
      <c r="MXI24" s="1024"/>
      <c r="MXJ24" s="1024"/>
      <c r="MXK24" s="1024"/>
      <c r="MXL24" s="1024"/>
      <c r="MXM24" s="1024"/>
      <c r="MXN24" s="1024"/>
      <c r="MXO24" s="1024"/>
      <c r="MXP24" s="1024"/>
      <c r="MXQ24" s="1024"/>
      <c r="MXR24" s="1024"/>
      <c r="MXS24" s="1024"/>
      <c r="MXT24" s="1024"/>
      <c r="MXU24" s="1024"/>
      <c r="MXV24" s="1024"/>
      <c r="MXW24" s="1024"/>
      <c r="MXX24" s="1024"/>
      <c r="MXY24" s="1024"/>
      <c r="MXZ24" s="1024"/>
      <c r="MYA24" s="1024"/>
      <c r="MYB24" s="1024"/>
      <c r="MYC24" s="1024"/>
      <c r="MYD24" s="1024"/>
      <c r="MYE24" s="1024"/>
      <c r="MYF24" s="1024"/>
      <c r="MYG24" s="1024"/>
      <c r="MYH24" s="1024"/>
      <c r="MYI24" s="1024"/>
      <c r="MYJ24" s="1024"/>
      <c r="MYK24" s="1024"/>
      <c r="MYL24" s="1024"/>
      <c r="MYM24" s="1024"/>
      <c r="MYN24" s="1024"/>
      <c r="MYO24" s="1024"/>
      <c r="MYP24" s="1024"/>
      <c r="MYQ24" s="1024"/>
      <c r="MYR24" s="1024"/>
      <c r="MYS24" s="1024"/>
      <c r="MYT24" s="1024"/>
      <c r="MYU24" s="1024"/>
      <c r="MYV24" s="1024"/>
      <c r="MYW24" s="1024"/>
      <c r="MYX24" s="1024"/>
      <c r="MYY24" s="1024"/>
      <c r="MYZ24" s="1024"/>
      <c r="MZA24" s="1024"/>
      <c r="MZB24" s="1024"/>
      <c r="MZC24" s="1024"/>
      <c r="MZD24" s="1024"/>
      <c r="MZE24" s="1024"/>
      <c r="MZF24" s="1024"/>
      <c r="MZG24" s="1024"/>
      <c r="MZH24" s="1024"/>
      <c r="MZI24" s="1024"/>
      <c r="MZJ24" s="1024"/>
      <c r="MZK24" s="1024"/>
      <c r="MZL24" s="1024"/>
      <c r="MZM24" s="1024"/>
      <c r="MZN24" s="1024"/>
      <c r="MZO24" s="1024"/>
      <c r="MZP24" s="1024"/>
      <c r="MZQ24" s="1024"/>
      <c r="MZR24" s="1024"/>
      <c r="MZS24" s="1024"/>
      <c r="MZT24" s="1024"/>
      <c r="MZU24" s="1024"/>
      <c r="MZV24" s="1024"/>
      <c r="MZW24" s="1024"/>
      <c r="MZX24" s="1024"/>
      <c r="MZY24" s="1024"/>
      <c r="MZZ24" s="1024"/>
      <c r="NAA24" s="1024"/>
      <c r="NAB24" s="1024"/>
      <c r="NAC24" s="1024"/>
      <c r="NAD24" s="1024"/>
      <c r="NAE24" s="1024"/>
      <c r="NAF24" s="1024"/>
      <c r="NAG24" s="1024"/>
      <c r="NAH24" s="1024"/>
      <c r="NAI24" s="1024"/>
      <c r="NAJ24" s="1024"/>
      <c r="NAK24" s="1024"/>
      <c r="NAL24" s="1024"/>
      <c r="NAM24" s="1024"/>
      <c r="NAN24" s="1024"/>
      <c r="NAO24" s="1024"/>
      <c r="NAP24" s="1024"/>
      <c r="NAQ24" s="1024"/>
      <c r="NAR24" s="1024"/>
      <c r="NAS24" s="1024"/>
      <c r="NAT24" s="1024"/>
      <c r="NAU24" s="1024"/>
      <c r="NAV24" s="1024"/>
      <c r="NAW24" s="1024"/>
      <c r="NAX24" s="1024"/>
      <c r="NAY24" s="1024"/>
      <c r="NAZ24" s="1024"/>
      <c r="NBA24" s="1024"/>
      <c r="NBB24" s="1024"/>
      <c r="NBC24" s="1024"/>
      <c r="NBD24" s="1024"/>
      <c r="NBE24" s="1024"/>
      <c r="NBF24" s="1024"/>
      <c r="NBG24" s="1024"/>
      <c r="NBH24" s="1024"/>
      <c r="NBI24" s="1024"/>
      <c r="NBJ24" s="1024"/>
      <c r="NBK24" s="1024"/>
      <c r="NBL24" s="1024"/>
      <c r="NBM24" s="1024"/>
      <c r="NBN24" s="1024"/>
      <c r="NBO24" s="1024"/>
      <c r="NBP24" s="1024"/>
      <c r="NBQ24" s="1024"/>
      <c r="NBR24" s="1024"/>
      <c r="NBS24" s="1024"/>
      <c r="NBT24" s="1024"/>
      <c r="NBU24" s="1024"/>
      <c r="NBV24" s="1024"/>
      <c r="NBW24" s="1024"/>
      <c r="NBX24" s="1024"/>
      <c r="NBY24" s="1024"/>
      <c r="NBZ24" s="1024"/>
      <c r="NCA24" s="1024"/>
      <c r="NCB24" s="1024"/>
      <c r="NCC24" s="1024"/>
      <c r="NCD24" s="1024"/>
      <c r="NCE24" s="1024"/>
      <c r="NCF24" s="1024"/>
      <c r="NCG24" s="1024"/>
      <c r="NCH24" s="1024"/>
      <c r="NCI24" s="1024"/>
      <c r="NCJ24" s="1024"/>
      <c r="NCK24" s="1024"/>
      <c r="NCL24" s="1024"/>
      <c r="NCM24" s="1024"/>
      <c r="NCN24" s="1024"/>
      <c r="NCO24" s="1024"/>
      <c r="NCP24" s="1024"/>
      <c r="NCQ24" s="1024"/>
      <c r="NCR24" s="1024"/>
      <c r="NCS24" s="1024"/>
      <c r="NCT24" s="1024"/>
      <c r="NCU24" s="1024"/>
      <c r="NCV24" s="1024"/>
      <c r="NCW24" s="1024"/>
      <c r="NCX24" s="1024"/>
      <c r="NCY24" s="1024"/>
      <c r="NCZ24" s="1024"/>
      <c r="NDA24" s="1024"/>
      <c r="NDB24" s="1024"/>
      <c r="NDC24" s="1024"/>
      <c r="NDD24" s="1024"/>
      <c r="NDE24" s="1024"/>
      <c r="NDF24" s="1024"/>
      <c r="NDG24" s="1024"/>
      <c r="NDH24" s="1024"/>
      <c r="NDI24" s="1024"/>
      <c r="NDJ24" s="1024"/>
      <c r="NDK24" s="1024"/>
      <c r="NDL24" s="1024"/>
      <c r="NDM24" s="1024"/>
      <c r="NDN24" s="1024"/>
      <c r="NDO24" s="1024"/>
      <c r="NDP24" s="1024"/>
      <c r="NDQ24" s="1024"/>
      <c r="NDR24" s="1024"/>
      <c r="NDS24" s="1024"/>
      <c r="NDT24" s="1024"/>
      <c r="NDU24" s="1024"/>
      <c r="NDV24" s="1024"/>
      <c r="NDW24" s="1024"/>
      <c r="NDX24" s="1024"/>
      <c r="NDY24" s="1024"/>
      <c r="NDZ24" s="1024"/>
      <c r="NEA24" s="1024"/>
      <c r="NEB24" s="1024"/>
      <c r="NEC24" s="1024"/>
      <c r="NED24" s="1024"/>
      <c r="NEE24" s="1024"/>
      <c r="NEF24" s="1024"/>
      <c r="NEG24" s="1024"/>
      <c r="NEH24" s="1024"/>
      <c r="NEI24" s="1024"/>
      <c r="NEJ24" s="1024"/>
      <c r="NEK24" s="1024"/>
      <c r="NEL24" s="1024"/>
      <c r="NEM24" s="1024"/>
      <c r="NEN24" s="1024"/>
      <c r="NEO24" s="1024"/>
      <c r="NEP24" s="1024"/>
      <c r="NEQ24" s="1024"/>
      <c r="NER24" s="1024"/>
      <c r="NES24" s="1024"/>
      <c r="NET24" s="1024"/>
      <c r="NEU24" s="1024"/>
      <c r="NEV24" s="1024"/>
      <c r="NEW24" s="1024"/>
      <c r="NEX24" s="1024"/>
      <c r="NEY24" s="1024"/>
      <c r="NEZ24" s="1024"/>
      <c r="NFA24" s="1024"/>
      <c r="NFB24" s="1024"/>
      <c r="NFC24" s="1024"/>
      <c r="NFD24" s="1024"/>
      <c r="NFE24" s="1024"/>
      <c r="NFF24" s="1024"/>
      <c r="NFG24" s="1024"/>
      <c r="NFH24" s="1024"/>
      <c r="NFI24" s="1024"/>
      <c r="NFJ24" s="1024"/>
      <c r="NFK24" s="1024"/>
      <c r="NFL24" s="1024"/>
      <c r="NFM24" s="1024"/>
      <c r="NFN24" s="1024"/>
      <c r="NFO24" s="1024"/>
      <c r="NFP24" s="1024"/>
      <c r="NFQ24" s="1024"/>
      <c r="NFR24" s="1024"/>
      <c r="NFS24" s="1024"/>
      <c r="NFT24" s="1024"/>
      <c r="NFU24" s="1024"/>
      <c r="NFV24" s="1024"/>
      <c r="NFW24" s="1024"/>
      <c r="NFX24" s="1024"/>
      <c r="NFY24" s="1024"/>
      <c r="NFZ24" s="1024"/>
      <c r="NGA24" s="1024"/>
      <c r="NGB24" s="1024"/>
      <c r="NGC24" s="1024"/>
      <c r="NGD24" s="1024"/>
      <c r="NGE24" s="1024"/>
      <c r="NGF24" s="1024"/>
      <c r="NGG24" s="1024"/>
      <c r="NGH24" s="1024"/>
      <c r="NGI24" s="1024"/>
      <c r="NGJ24" s="1024"/>
      <c r="NGK24" s="1024"/>
      <c r="NGL24" s="1024"/>
      <c r="NGM24" s="1024"/>
      <c r="NGN24" s="1024"/>
      <c r="NGO24" s="1024"/>
      <c r="NGP24" s="1024"/>
      <c r="NGQ24" s="1024"/>
      <c r="NGR24" s="1024"/>
      <c r="NGS24" s="1024"/>
      <c r="NGT24" s="1024"/>
      <c r="NGU24" s="1024"/>
      <c r="NGV24" s="1024"/>
      <c r="NGW24" s="1024"/>
      <c r="NGX24" s="1024"/>
      <c r="NGY24" s="1024"/>
      <c r="NGZ24" s="1024"/>
      <c r="NHA24" s="1024"/>
      <c r="NHB24" s="1024"/>
      <c r="NHC24" s="1024"/>
      <c r="NHD24" s="1024"/>
      <c r="NHE24" s="1024"/>
      <c r="NHF24" s="1024"/>
      <c r="NHG24" s="1024"/>
      <c r="NHH24" s="1024"/>
      <c r="NHI24" s="1024"/>
      <c r="NHJ24" s="1024"/>
      <c r="NHK24" s="1024"/>
      <c r="NHL24" s="1024"/>
      <c r="NHM24" s="1024"/>
      <c r="NHN24" s="1024"/>
      <c r="NHO24" s="1024"/>
      <c r="NHP24" s="1024"/>
      <c r="NHQ24" s="1024"/>
      <c r="NHR24" s="1024"/>
      <c r="NHS24" s="1024"/>
      <c r="NHT24" s="1024"/>
      <c r="NHU24" s="1024"/>
      <c r="NHV24" s="1024"/>
      <c r="NHW24" s="1024"/>
      <c r="NHX24" s="1024"/>
      <c r="NHY24" s="1024"/>
      <c r="NHZ24" s="1024"/>
      <c r="NIA24" s="1024"/>
      <c r="NIB24" s="1024"/>
      <c r="NIC24" s="1024"/>
      <c r="NID24" s="1024"/>
      <c r="NIE24" s="1024"/>
      <c r="NIF24" s="1024"/>
      <c r="NIG24" s="1024"/>
      <c r="NIH24" s="1024"/>
      <c r="NII24" s="1024"/>
      <c r="NIJ24" s="1024"/>
      <c r="NIK24" s="1024"/>
      <c r="NIL24" s="1024"/>
      <c r="NIM24" s="1024"/>
      <c r="NIN24" s="1024"/>
      <c r="NIO24" s="1024"/>
      <c r="NIP24" s="1024"/>
      <c r="NIQ24" s="1024"/>
      <c r="NIR24" s="1024"/>
      <c r="NIS24" s="1024"/>
      <c r="NIT24" s="1024"/>
      <c r="NIU24" s="1024"/>
      <c r="NIV24" s="1024"/>
      <c r="NIW24" s="1024"/>
      <c r="NIX24" s="1024"/>
      <c r="NIY24" s="1024"/>
      <c r="NIZ24" s="1024"/>
      <c r="NJA24" s="1024"/>
      <c r="NJB24" s="1024"/>
      <c r="NJC24" s="1024"/>
      <c r="NJD24" s="1024"/>
      <c r="NJE24" s="1024"/>
      <c r="NJF24" s="1024"/>
      <c r="NJG24" s="1024"/>
      <c r="NJH24" s="1024"/>
      <c r="NJI24" s="1024"/>
      <c r="NJJ24" s="1024"/>
      <c r="NJK24" s="1024"/>
      <c r="NJL24" s="1024"/>
      <c r="NJM24" s="1024"/>
      <c r="NJN24" s="1024"/>
      <c r="NJO24" s="1024"/>
      <c r="NJP24" s="1024"/>
      <c r="NJQ24" s="1024"/>
      <c r="NJR24" s="1024"/>
      <c r="NJS24" s="1024"/>
      <c r="NJT24" s="1024"/>
      <c r="NJU24" s="1024"/>
      <c r="NJV24" s="1024"/>
      <c r="NJW24" s="1024"/>
      <c r="NJX24" s="1024"/>
      <c r="NJY24" s="1024"/>
      <c r="NJZ24" s="1024"/>
      <c r="NKA24" s="1024"/>
      <c r="NKB24" s="1024"/>
      <c r="NKC24" s="1024"/>
      <c r="NKD24" s="1024"/>
      <c r="NKE24" s="1024"/>
      <c r="NKF24" s="1024"/>
      <c r="NKG24" s="1024"/>
      <c r="NKH24" s="1024"/>
      <c r="NKI24" s="1024"/>
      <c r="NKJ24" s="1024"/>
      <c r="NKK24" s="1024"/>
      <c r="NKL24" s="1024"/>
      <c r="NKM24" s="1024"/>
      <c r="NKN24" s="1024"/>
      <c r="NKO24" s="1024"/>
      <c r="NKP24" s="1024"/>
      <c r="NKQ24" s="1024"/>
      <c r="NKR24" s="1024"/>
      <c r="NKS24" s="1024"/>
      <c r="NKT24" s="1024"/>
      <c r="NKU24" s="1024"/>
      <c r="NKV24" s="1024"/>
      <c r="NKW24" s="1024"/>
      <c r="NKX24" s="1024"/>
      <c r="NKY24" s="1024"/>
      <c r="NKZ24" s="1024"/>
      <c r="NLA24" s="1024"/>
      <c r="NLB24" s="1024"/>
      <c r="NLC24" s="1024"/>
      <c r="NLD24" s="1024"/>
      <c r="NLE24" s="1024"/>
      <c r="NLF24" s="1024"/>
      <c r="NLG24" s="1024"/>
      <c r="NLH24" s="1024"/>
      <c r="NLI24" s="1024"/>
      <c r="NLJ24" s="1024"/>
      <c r="NLK24" s="1024"/>
      <c r="NLL24" s="1024"/>
      <c r="NLM24" s="1024"/>
      <c r="NLN24" s="1024"/>
      <c r="NLO24" s="1024"/>
      <c r="NLP24" s="1024"/>
      <c r="NLQ24" s="1024"/>
      <c r="NLR24" s="1024"/>
      <c r="NLS24" s="1024"/>
      <c r="NLT24" s="1024"/>
      <c r="NLU24" s="1024"/>
      <c r="NLV24" s="1024"/>
      <c r="NLW24" s="1024"/>
      <c r="NLX24" s="1024"/>
      <c r="NLY24" s="1024"/>
      <c r="NLZ24" s="1024"/>
      <c r="NMA24" s="1024"/>
      <c r="NMB24" s="1024"/>
      <c r="NMC24" s="1024"/>
      <c r="NMD24" s="1024"/>
      <c r="NME24" s="1024"/>
      <c r="NMF24" s="1024"/>
      <c r="NMG24" s="1024"/>
      <c r="NMH24" s="1024"/>
      <c r="NMI24" s="1024"/>
      <c r="NMJ24" s="1024"/>
      <c r="NMK24" s="1024"/>
      <c r="NML24" s="1024"/>
      <c r="NMM24" s="1024"/>
      <c r="NMN24" s="1024"/>
      <c r="NMO24" s="1024"/>
      <c r="NMP24" s="1024"/>
      <c r="NMQ24" s="1024"/>
      <c r="NMR24" s="1024"/>
      <c r="NMS24" s="1024"/>
      <c r="NMT24" s="1024"/>
      <c r="NMU24" s="1024"/>
      <c r="NMV24" s="1024"/>
      <c r="NMW24" s="1024"/>
      <c r="NMX24" s="1024"/>
      <c r="NMY24" s="1024"/>
      <c r="NMZ24" s="1024"/>
      <c r="NNA24" s="1024"/>
      <c r="NNB24" s="1024"/>
      <c r="NNC24" s="1024"/>
      <c r="NND24" s="1024"/>
      <c r="NNE24" s="1024"/>
      <c r="NNF24" s="1024"/>
      <c r="NNG24" s="1024"/>
      <c r="NNH24" s="1024"/>
      <c r="NNI24" s="1024"/>
      <c r="NNJ24" s="1024"/>
      <c r="NNK24" s="1024"/>
      <c r="NNL24" s="1024"/>
      <c r="NNM24" s="1024"/>
      <c r="NNN24" s="1024"/>
      <c r="NNO24" s="1024"/>
      <c r="NNP24" s="1024"/>
      <c r="NNQ24" s="1024"/>
      <c r="NNR24" s="1024"/>
      <c r="NNS24" s="1024"/>
      <c r="NNT24" s="1024"/>
      <c r="NNU24" s="1024"/>
      <c r="NNV24" s="1024"/>
      <c r="NNW24" s="1024"/>
      <c r="NNX24" s="1024"/>
      <c r="NNY24" s="1024"/>
      <c r="NNZ24" s="1024"/>
      <c r="NOA24" s="1024"/>
      <c r="NOB24" s="1024"/>
      <c r="NOC24" s="1024"/>
      <c r="NOD24" s="1024"/>
      <c r="NOE24" s="1024"/>
      <c r="NOF24" s="1024"/>
      <c r="NOG24" s="1024"/>
      <c r="NOH24" s="1024"/>
      <c r="NOI24" s="1024"/>
      <c r="NOJ24" s="1024"/>
      <c r="NOK24" s="1024"/>
      <c r="NOL24" s="1024"/>
      <c r="NOM24" s="1024"/>
      <c r="NON24" s="1024"/>
      <c r="NOO24" s="1024"/>
      <c r="NOP24" s="1024"/>
      <c r="NOQ24" s="1024"/>
      <c r="NOR24" s="1024"/>
      <c r="NOS24" s="1024"/>
      <c r="NOT24" s="1024"/>
      <c r="NOU24" s="1024"/>
      <c r="NOV24" s="1024"/>
      <c r="NOW24" s="1024"/>
      <c r="NOX24" s="1024"/>
      <c r="NOY24" s="1024"/>
      <c r="NOZ24" s="1024"/>
      <c r="NPA24" s="1024"/>
      <c r="NPB24" s="1024"/>
      <c r="NPC24" s="1024"/>
      <c r="NPD24" s="1024"/>
      <c r="NPE24" s="1024"/>
      <c r="NPF24" s="1024"/>
      <c r="NPG24" s="1024"/>
      <c r="NPH24" s="1024"/>
      <c r="NPI24" s="1024"/>
      <c r="NPJ24" s="1024"/>
      <c r="NPK24" s="1024"/>
      <c r="NPL24" s="1024"/>
      <c r="NPM24" s="1024"/>
      <c r="NPN24" s="1024"/>
      <c r="NPO24" s="1024"/>
      <c r="NPP24" s="1024"/>
      <c r="NPQ24" s="1024"/>
      <c r="NPR24" s="1024"/>
      <c r="NPS24" s="1024"/>
      <c r="NPT24" s="1024"/>
      <c r="NPU24" s="1024"/>
      <c r="NPV24" s="1024"/>
      <c r="NPW24" s="1024"/>
      <c r="NPX24" s="1024"/>
      <c r="NPY24" s="1024"/>
      <c r="NPZ24" s="1024"/>
      <c r="NQA24" s="1024"/>
      <c r="NQB24" s="1024"/>
      <c r="NQC24" s="1024"/>
      <c r="NQD24" s="1024"/>
      <c r="NQE24" s="1024"/>
      <c r="NQF24" s="1024"/>
      <c r="NQG24" s="1024"/>
      <c r="NQH24" s="1024"/>
      <c r="NQI24" s="1024"/>
      <c r="NQJ24" s="1024"/>
      <c r="NQK24" s="1024"/>
      <c r="NQL24" s="1024"/>
      <c r="NQM24" s="1024"/>
      <c r="NQN24" s="1024"/>
      <c r="NQO24" s="1024"/>
      <c r="NQP24" s="1024"/>
      <c r="NQQ24" s="1024"/>
      <c r="NQR24" s="1024"/>
      <c r="NQS24" s="1024"/>
      <c r="NQT24" s="1024"/>
      <c r="NQU24" s="1024"/>
      <c r="NQV24" s="1024"/>
      <c r="NQW24" s="1024"/>
      <c r="NQX24" s="1024"/>
      <c r="NQY24" s="1024"/>
      <c r="NQZ24" s="1024"/>
      <c r="NRA24" s="1024"/>
      <c r="NRB24" s="1024"/>
      <c r="NRC24" s="1024"/>
      <c r="NRD24" s="1024"/>
      <c r="NRE24" s="1024"/>
      <c r="NRF24" s="1024"/>
      <c r="NRG24" s="1024"/>
      <c r="NRH24" s="1024"/>
      <c r="NRI24" s="1024"/>
      <c r="NRJ24" s="1024"/>
      <c r="NRK24" s="1024"/>
      <c r="NRL24" s="1024"/>
      <c r="NRM24" s="1024"/>
      <c r="NRN24" s="1024"/>
      <c r="NRO24" s="1024"/>
      <c r="NRP24" s="1024"/>
      <c r="NRQ24" s="1024"/>
      <c r="NRR24" s="1024"/>
      <c r="NRS24" s="1024"/>
      <c r="NRT24" s="1024"/>
      <c r="NRU24" s="1024"/>
      <c r="NRV24" s="1024"/>
      <c r="NRW24" s="1024"/>
      <c r="NRX24" s="1024"/>
      <c r="NRY24" s="1024"/>
      <c r="NRZ24" s="1024"/>
      <c r="NSA24" s="1024"/>
      <c r="NSB24" s="1024"/>
      <c r="NSC24" s="1024"/>
      <c r="NSD24" s="1024"/>
      <c r="NSE24" s="1024"/>
      <c r="NSF24" s="1024"/>
      <c r="NSG24" s="1024"/>
      <c r="NSH24" s="1024"/>
      <c r="NSI24" s="1024"/>
      <c r="NSJ24" s="1024"/>
      <c r="NSK24" s="1024"/>
      <c r="NSL24" s="1024"/>
      <c r="NSM24" s="1024"/>
      <c r="NSN24" s="1024"/>
      <c r="NSO24" s="1024"/>
      <c r="NSP24" s="1024"/>
      <c r="NSQ24" s="1024"/>
      <c r="NSR24" s="1024"/>
      <c r="NSS24" s="1024"/>
      <c r="NST24" s="1024"/>
      <c r="NSU24" s="1024"/>
      <c r="NSV24" s="1024"/>
      <c r="NSW24" s="1024"/>
      <c r="NSX24" s="1024"/>
      <c r="NSY24" s="1024"/>
      <c r="NSZ24" s="1024"/>
      <c r="NTA24" s="1024"/>
      <c r="NTB24" s="1024"/>
      <c r="NTC24" s="1024"/>
      <c r="NTD24" s="1024"/>
      <c r="NTE24" s="1024"/>
      <c r="NTF24" s="1024"/>
      <c r="NTG24" s="1024"/>
      <c r="NTH24" s="1024"/>
      <c r="NTI24" s="1024"/>
      <c r="NTJ24" s="1024"/>
      <c r="NTK24" s="1024"/>
      <c r="NTL24" s="1024"/>
      <c r="NTM24" s="1024"/>
      <c r="NTN24" s="1024"/>
      <c r="NTO24" s="1024"/>
      <c r="NTP24" s="1024"/>
      <c r="NTQ24" s="1024"/>
      <c r="NTR24" s="1024"/>
      <c r="NTS24" s="1024"/>
      <c r="NTT24" s="1024"/>
      <c r="NTU24" s="1024"/>
      <c r="NTV24" s="1024"/>
      <c r="NTW24" s="1024"/>
      <c r="NTX24" s="1024"/>
      <c r="NTY24" s="1024"/>
      <c r="NTZ24" s="1024"/>
      <c r="NUA24" s="1024"/>
      <c r="NUB24" s="1024"/>
      <c r="NUC24" s="1024"/>
      <c r="NUD24" s="1024"/>
      <c r="NUE24" s="1024"/>
      <c r="NUF24" s="1024"/>
      <c r="NUG24" s="1024"/>
      <c r="NUH24" s="1024"/>
      <c r="NUI24" s="1024"/>
      <c r="NUJ24" s="1024"/>
      <c r="NUK24" s="1024"/>
      <c r="NUL24" s="1024"/>
      <c r="NUM24" s="1024"/>
      <c r="NUN24" s="1024"/>
      <c r="NUO24" s="1024"/>
      <c r="NUP24" s="1024"/>
      <c r="NUQ24" s="1024"/>
      <c r="NUR24" s="1024"/>
      <c r="NUS24" s="1024"/>
      <c r="NUT24" s="1024"/>
      <c r="NUU24" s="1024"/>
      <c r="NUV24" s="1024"/>
      <c r="NUW24" s="1024"/>
      <c r="NUX24" s="1024"/>
      <c r="NUY24" s="1024"/>
      <c r="NUZ24" s="1024"/>
      <c r="NVA24" s="1024"/>
      <c r="NVB24" s="1024"/>
      <c r="NVC24" s="1024"/>
      <c r="NVD24" s="1024"/>
      <c r="NVE24" s="1024"/>
      <c r="NVF24" s="1024"/>
      <c r="NVG24" s="1024"/>
      <c r="NVH24" s="1024"/>
      <c r="NVI24" s="1024"/>
      <c r="NVJ24" s="1024"/>
      <c r="NVK24" s="1024"/>
      <c r="NVL24" s="1024"/>
      <c r="NVM24" s="1024"/>
      <c r="NVN24" s="1024"/>
      <c r="NVO24" s="1024"/>
      <c r="NVP24" s="1024"/>
      <c r="NVQ24" s="1024"/>
      <c r="NVR24" s="1024"/>
      <c r="NVS24" s="1024"/>
      <c r="NVT24" s="1024"/>
      <c r="NVU24" s="1024"/>
      <c r="NVV24" s="1024"/>
      <c r="NVW24" s="1024"/>
      <c r="NVX24" s="1024"/>
      <c r="NVY24" s="1024"/>
      <c r="NVZ24" s="1024"/>
      <c r="NWA24" s="1024"/>
      <c r="NWB24" s="1024"/>
      <c r="NWC24" s="1024"/>
      <c r="NWD24" s="1024"/>
      <c r="NWE24" s="1024"/>
      <c r="NWF24" s="1024"/>
      <c r="NWG24" s="1024"/>
      <c r="NWH24" s="1024"/>
      <c r="NWI24" s="1024"/>
      <c r="NWJ24" s="1024"/>
      <c r="NWK24" s="1024"/>
      <c r="NWL24" s="1024"/>
      <c r="NWM24" s="1024"/>
      <c r="NWN24" s="1024"/>
      <c r="NWO24" s="1024"/>
      <c r="NWP24" s="1024"/>
      <c r="NWQ24" s="1024"/>
      <c r="NWR24" s="1024"/>
      <c r="NWS24" s="1024"/>
      <c r="NWT24" s="1024"/>
      <c r="NWU24" s="1024"/>
      <c r="NWV24" s="1024"/>
      <c r="NWW24" s="1024"/>
      <c r="NWX24" s="1024"/>
      <c r="NWY24" s="1024"/>
      <c r="NWZ24" s="1024"/>
      <c r="NXA24" s="1024"/>
      <c r="NXB24" s="1024"/>
      <c r="NXC24" s="1024"/>
      <c r="NXD24" s="1024"/>
      <c r="NXE24" s="1024"/>
      <c r="NXF24" s="1024"/>
      <c r="NXG24" s="1024"/>
      <c r="NXH24" s="1024"/>
      <c r="NXI24" s="1024"/>
      <c r="NXJ24" s="1024"/>
      <c r="NXK24" s="1024"/>
      <c r="NXL24" s="1024"/>
      <c r="NXM24" s="1024"/>
      <c r="NXN24" s="1024"/>
      <c r="NXO24" s="1024"/>
      <c r="NXP24" s="1024"/>
      <c r="NXQ24" s="1024"/>
      <c r="NXR24" s="1024"/>
      <c r="NXS24" s="1024"/>
      <c r="NXT24" s="1024"/>
      <c r="NXU24" s="1024"/>
      <c r="NXV24" s="1024"/>
      <c r="NXW24" s="1024"/>
      <c r="NXX24" s="1024"/>
      <c r="NXY24" s="1024"/>
      <c r="NXZ24" s="1024"/>
      <c r="NYA24" s="1024"/>
      <c r="NYB24" s="1024"/>
      <c r="NYC24" s="1024"/>
      <c r="NYD24" s="1024"/>
      <c r="NYE24" s="1024"/>
      <c r="NYF24" s="1024"/>
      <c r="NYG24" s="1024"/>
      <c r="NYH24" s="1024"/>
      <c r="NYI24" s="1024"/>
      <c r="NYJ24" s="1024"/>
      <c r="NYK24" s="1024"/>
      <c r="NYL24" s="1024"/>
      <c r="NYM24" s="1024"/>
      <c r="NYN24" s="1024"/>
      <c r="NYO24" s="1024"/>
      <c r="NYP24" s="1024"/>
      <c r="NYQ24" s="1024"/>
      <c r="NYR24" s="1024"/>
      <c r="NYS24" s="1024"/>
      <c r="NYT24" s="1024"/>
      <c r="NYU24" s="1024"/>
      <c r="NYV24" s="1024"/>
      <c r="NYW24" s="1024"/>
      <c r="NYX24" s="1024"/>
      <c r="NYY24" s="1024"/>
      <c r="NYZ24" s="1024"/>
      <c r="NZA24" s="1024"/>
      <c r="NZB24" s="1024"/>
      <c r="NZC24" s="1024"/>
      <c r="NZD24" s="1024"/>
      <c r="NZE24" s="1024"/>
      <c r="NZF24" s="1024"/>
      <c r="NZG24" s="1024"/>
      <c r="NZH24" s="1024"/>
      <c r="NZI24" s="1024"/>
      <c r="NZJ24" s="1024"/>
      <c r="NZK24" s="1024"/>
      <c r="NZL24" s="1024"/>
      <c r="NZM24" s="1024"/>
      <c r="NZN24" s="1024"/>
      <c r="NZO24" s="1024"/>
      <c r="NZP24" s="1024"/>
      <c r="NZQ24" s="1024"/>
      <c r="NZR24" s="1024"/>
      <c r="NZS24" s="1024"/>
      <c r="NZT24" s="1024"/>
      <c r="NZU24" s="1024"/>
      <c r="NZV24" s="1024"/>
      <c r="NZW24" s="1024"/>
      <c r="NZX24" s="1024"/>
      <c r="NZY24" s="1024"/>
      <c r="NZZ24" s="1024"/>
      <c r="OAA24" s="1024"/>
      <c r="OAB24" s="1024"/>
      <c r="OAC24" s="1024"/>
      <c r="OAD24" s="1024"/>
      <c r="OAE24" s="1024"/>
      <c r="OAF24" s="1024"/>
      <c r="OAG24" s="1024"/>
      <c r="OAH24" s="1024"/>
      <c r="OAI24" s="1024"/>
      <c r="OAJ24" s="1024"/>
      <c r="OAK24" s="1024"/>
      <c r="OAL24" s="1024"/>
      <c r="OAM24" s="1024"/>
      <c r="OAN24" s="1024"/>
      <c r="OAO24" s="1024"/>
      <c r="OAP24" s="1024"/>
      <c r="OAQ24" s="1024"/>
      <c r="OAR24" s="1024"/>
      <c r="OAS24" s="1024"/>
      <c r="OAT24" s="1024"/>
      <c r="OAU24" s="1024"/>
      <c r="OAV24" s="1024"/>
      <c r="OAW24" s="1024"/>
      <c r="OAX24" s="1024"/>
      <c r="OAY24" s="1024"/>
      <c r="OAZ24" s="1024"/>
      <c r="OBA24" s="1024"/>
      <c r="OBB24" s="1024"/>
      <c r="OBC24" s="1024"/>
      <c r="OBD24" s="1024"/>
      <c r="OBE24" s="1024"/>
      <c r="OBF24" s="1024"/>
      <c r="OBG24" s="1024"/>
      <c r="OBH24" s="1024"/>
      <c r="OBI24" s="1024"/>
      <c r="OBJ24" s="1024"/>
      <c r="OBK24" s="1024"/>
      <c r="OBL24" s="1024"/>
      <c r="OBM24" s="1024"/>
      <c r="OBN24" s="1024"/>
      <c r="OBO24" s="1024"/>
      <c r="OBP24" s="1024"/>
      <c r="OBQ24" s="1024"/>
      <c r="OBR24" s="1024"/>
      <c r="OBS24" s="1024"/>
      <c r="OBT24" s="1024"/>
      <c r="OBU24" s="1024"/>
      <c r="OBV24" s="1024"/>
      <c r="OBW24" s="1024"/>
      <c r="OBX24" s="1024"/>
      <c r="OBY24" s="1024"/>
      <c r="OBZ24" s="1024"/>
      <c r="OCA24" s="1024"/>
      <c r="OCB24" s="1024"/>
      <c r="OCC24" s="1024"/>
      <c r="OCD24" s="1024"/>
      <c r="OCE24" s="1024"/>
      <c r="OCF24" s="1024"/>
      <c r="OCG24" s="1024"/>
      <c r="OCH24" s="1024"/>
      <c r="OCI24" s="1024"/>
      <c r="OCJ24" s="1024"/>
      <c r="OCK24" s="1024"/>
      <c r="OCL24" s="1024"/>
      <c r="OCM24" s="1024"/>
      <c r="OCN24" s="1024"/>
      <c r="OCO24" s="1024"/>
      <c r="OCP24" s="1024"/>
      <c r="OCQ24" s="1024"/>
      <c r="OCR24" s="1024"/>
      <c r="OCS24" s="1024"/>
      <c r="OCT24" s="1024"/>
      <c r="OCU24" s="1024"/>
      <c r="OCV24" s="1024"/>
      <c r="OCW24" s="1024"/>
      <c r="OCX24" s="1024"/>
      <c r="OCY24" s="1024"/>
      <c r="OCZ24" s="1024"/>
      <c r="ODA24" s="1024"/>
      <c r="ODB24" s="1024"/>
      <c r="ODC24" s="1024"/>
      <c r="ODD24" s="1024"/>
      <c r="ODE24" s="1024"/>
      <c r="ODF24" s="1024"/>
      <c r="ODG24" s="1024"/>
      <c r="ODH24" s="1024"/>
      <c r="ODI24" s="1024"/>
      <c r="ODJ24" s="1024"/>
      <c r="ODK24" s="1024"/>
      <c r="ODL24" s="1024"/>
      <c r="ODM24" s="1024"/>
      <c r="ODN24" s="1024"/>
      <c r="ODO24" s="1024"/>
      <c r="ODP24" s="1024"/>
      <c r="ODQ24" s="1024"/>
      <c r="ODR24" s="1024"/>
      <c r="ODS24" s="1024"/>
      <c r="ODT24" s="1024"/>
      <c r="ODU24" s="1024"/>
      <c r="ODV24" s="1024"/>
      <c r="ODW24" s="1024"/>
      <c r="ODX24" s="1024"/>
      <c r="ODY24" s="1024"/>
      <c r="ODZ24" s="1024"/>
      <c r="OEA24" s="1024"/>
      <c r="OEB24" s="1024"/>
      <c r="OEC24" s="1024"/>
      <c r="OED24" s="1024"/>
      <c r="OEE24" s="1024"/>
      <c r="OEF24" s="1024"/>
      <c r="OEG24" s="1024"/>
      <c r="OEH24" s="1024"/>
      <c r="OEI24" s="1024"/>
      <c r="OEJ24" s="1024"/>
      <c r="OEK24" s="1024"/>
      <c r="OEL24" s="1024"/>
      <c r="OEM24" s="1024"/>
      <c r="OEN24" s="1024"/>
      <c r="OEO24" s="1024"/>
      <c r="OEP24" s="1024"/>
      <c r="OEQ24" s="1024"/>
      <c r="OER24" s="1024"/>
      <c r="OES24" s="1024"/>
      <c r="OET24" s="1024"/>
      <c r="OEU24" s="1024"/>
      <c r="OEV24" s="1024"/>
      <c r="OEW24" s="1024"/>
      <c r="OEX24" s="1024"/>
      <c r="OEY24" s="1024"/>
      <c r="OEZ24" s="1024"/>
      <c r="OFA24" s="1024"/>
      <c r="OFB24" s="1024"/>
      <c r="OFC24" s="1024"/>
      <c r="OFD24" s="1024"/>
      <c r="OFE24" s="1024"/>
      <c r="OFF24" s="1024"/>
      <c r="OFG24" s="1024"/>
      <c r="OFH24" s="1024"/>
      <c r="OFI24" s="1024"/>
      <c r="OFJ24" s="1024"/>
      <c r="OFK24" s="1024"/>
      <c r="OFL24" s="1024"/>
      <c r="OFM24" s="1024"/>
      <c r="OFN24" s="1024"/>
      <c r="OFO24" s="1024"/>
      <c r="OFP24" s="1024"/>
      <c r="OFQ24" s="1024"/>
      <c r="OFR24" s="1024"/>
      <c r="OFS24" s="1024"/>
      <c r="OFT24" s="1024"/>
      <c r="OFU24" s="1024"/>
      <c r="OFV24" s="1024"/>
      <c r="OFW24" s="1024"/>
      <c r="OFX24" s="1024"/>
      <c r="OFY24" s="1024"/>
      <c r="OFZ24" s="1024"/>
      <c r="OGA24" s="1024"/>
      <c r="OGB24" s="1024"/>
      <c r="OGC24" s="1024"/>
      <c r="OGD24" s="1024"/>
      <c r="OGE24" s="1024"/>
      <c r="OGF24" s="1024"/>
      <c r="OGG24" s="1024"/>
      <c r="OGH24" s="1024"/>
      <c r="OGI24" s="1024"/>
      <c r="OGJ24" s="1024"/>
      <c r="OGK24" s="1024"/>
      <c r="OGL24" s="1024"/>
      <c r="OGM24" s="1024"/>
      <c r="OGN24" s="1024"/>
      <c r="OGO24" s="1024"/>
      <c r="OGP24" s="1024"/>
      <c r="OGQ24" s="1024"/>
      <c r="OGR24" s="1024"/>
      <c r="OGS24" s="1024"/>
      <c r="OGT24" s="1024"/>
      <c r="OGU24" s="1024"/>
      <c r="OGV24" s="1024"/>
      <c r="OGW24" s="1024"/>
      <c r="OGX24" s="1024"/>
      <c r="OGY24" s="1024"/>
      <c r="OGZ24" s="1024"/>
      <c r="OHA24" s="1024"/>
      <c r="OHB24" s="1024"/>
      <c r="OHC24" s="1024"/>
      <c r="OHD24" s="1024"/>
      <c r="OHE24" s="1024"/>
      <c r="OHF24" s="1024"/>
      <c r="OHG24" s="1024"/>
      <c r="OHH24" s="1024"/>
      <c r="OHI24" s="1024"/>
      <c r="OHJ24" s="1024"/>
      <c r="OHK24" s="1024"/>
      <c r="OHL24" s="1024"/>
      <c r="OHM24" s="1024"/>
      <c r="OHN24" s="1024"/>
      <c r="OHO24" s="1024"/>
      <c r="OHP24" s="1024"/>
      <c r="OHQ24" s="1024"/>
      <c r="OHR24" s="1024"/>
      <c r="OHS24" s="1024"/>
      <c r="OHT24" s="1024"/>
      <c r="OHU24" s="1024"/>
      <c r="OHV24" s="1024"/>
      <c r="OHW24" s="1024"/>
      <c r="OHX24" s="1024"/>
      <c r="OHY24" s="1024"/>
      <c r="OHZ24" s="1024"/>
      <c r="OIA24" s="1024"/>
      <c r="OIB24" s="1024"/>
      <c r="OIC24" s="1024"/>
      <c r="OID24" s="1024"/>
      <c r="OIE24" s="1024"/>
      <c r="OIF24" s="1024"/>
      <c r="OIG24" s="1024"/>
      <c r="OIH24" s="1024"/>
      <c r="OII24" s="1024"/>
      <c r="OIJ24" s="1024"/>
      <c r="OIK24" s="1024"/>
      <c r="OIL24" s="1024"/>
      <c r="OIM24" s="1024"/>
      <c r="OIN24" s="1024"/>
      <c r="OIO24" s="1024"/>
      <c r="OIP24" s="1024"/>
      <c r="OIQ24" s="1024"/>
      <c r="OIR24" s="1024"/>
      <c r="OIS24" s="1024"/>
      <c r="OIT24" s="1024"/>
      <c r="OIU24" s="1024"/>
      <c r="OIV24" s="1024"/>
      <c r="OIW24" s="1024"/>
      <c r="OIX24" s="1024"/>
      <c r="OIY24" s="1024"/>
      <c r="OIZ24" s="1024"/>
      <c r="OJA24" s="1024"/>
      <c r="OJB24" s="1024"/>
      <c r="OJC24" s="1024"/>
      <c r="OJD24" s="1024"/>
      <c r="OJE24" s="1024"/>
      <c r="OJF24" s="1024"/>
      <c r="OJG24" s="1024"/>
      <c r="OJH24" s="1024"/>
      <c r="OJI24" s="1024"/>
      <c r="OJJ24" s="1024"/>
      <c r="OJK24" s="1024"/>
      <c r="OJL24" s="1024"/>
      <c r="OJM24" s="1024"/>
      <c r="OJN24" s="1024"/>
      <c r="OJO24" s="1024"/>
      <c r="OJP24" s="1024"/>
      <c r="OJQ24" s="1024"/>
      <c r="OJR24" s="1024"/>
      <c r="OJS24" s="1024"/>
      <c r="OJT24" s="1024"/>
      <c r="OJU24" s="1024"/>
      <c r="OJV24" s="1024"/>
      <c r="OJW24" s="1024"/>
      <c r="OJX24" s="1024"/>
      <c r="OJY24" s="1024"/>
      <c r="OJZ24" s="1024"/>
      <c r="OKA24" s="1024"/>
      <c r="OKB24" s="1024"/>
      <c r="OKC24" s="1024"/>
      <c r="OKD24" s="1024"/>
      <c r="OKE24" s="1024"/>
      <c r="OKF24" s="1024"/>
      <c r="OKG24" s="1024"/>
      <c r="OKH24" s="1024"/>
      <c r="OKI24" s="1024"/>
      <c r="OKJ24" s="1024"/>
      <c r="OKK24" s="1024"/>
      <c r="OKL24" s="1024"/>
      <c r="OKM24" s="1024"/>
      <c r="OKN24" s="1024"/>
      <c r="OKO24" s="1024"/>
      <c r="OKP24" s="1024"/>
      <c r="OKQ24" s="1024"/>
      <c r="OKR24" s="1024"/>
      <c r="OKS24" s="1024"/>
      <c r="OKT24" s="1024"/>
      <c r="OKU24" s="1024"/>
      <c r="OKV24" s="1024"/>
      <c r="OKW24" s="1024"/>
      <c r="OKX24" s="1024"/>
      <c r="OKY24" s="1024"/>
      <c r="OKZ24" s="1024"/>
      <c r="OLA24" s="1024"/>
      <c r="OLB24" s="1024"/>
      <c r="OLC24" s="1024"/>
      <c r="OLD24" s="1024"/>
      <c r="OLE24" s="1024"/>
      <c r="OLF24" s="1024"/>
      <c r="OLG24" s="1024"/>
      <c r="OLH24" s="1024"/>
      <c r="OLI24" s="1024"/>
      <c r="OLJ24" s="1024"/>
      <c r="OLK24" s="1024"/>
      <c r="OLL24" s="1024"/>
      <c r="OLM24" s="1024"/>
      <c r="OLN24" s="1024"/>
      <c r="OLO24" s="1024"/>
      <c r="OLP24" s="1024"/>
      <c r="OLQ24" s="1024"/>
      <c r="OLR24" s="1024"/>
      <c r="OLS24" s="1024"/>
      <c r="OLT24" s="1024"/>
      <c r="OLU24" s="1024"/>
      <c r="OLV24" s="1024"/>
      <c r="OLW24" s="1024"/>
      <c r="OLX24" s="1024"/>
      <c r="OLY24" s="1024"/>
      <c r="OLZ24" s="1024"/>
      <c r="OMA24" s="1024"/>
      <c r="OMB24" s="1024"/>
      <c r="OMC24" s="1024"/>
      <c r="OMD24" s="1024"/>
      <c r="OME24" s="1024"/>
      <c r="OMF24" s="1024"/>
      <c r="OMG24" s="1024"/>
      <c r="OMH24" s="1024"/>
      <c r="OMI24" s="1024"/>
      <c r="OMJ24" s="1024"/>
      <c r="OMK24" s="1024"/>
      <c r="OML24" s="1024"/>
      <c r="OMM24" s="1024"/>
      <c r="OMN24" s="1024"/>
      <c r="OMO24" s="1024"/>
      <c r="OMP24" s="1024"/>
      <c r="OMQ24" s="1024"/>
      <c r="OMR24" s="1024"/>
      <c r="OMS24" s="1024"/>
      <c r="OMT24" s="1024"/>
      <c r="OMU24" s="1024"/>
      <c r="OMV24" s="1024"/>
      <c r="OMW24" s="1024"/>
      <c r="OMX24" s="1024"/>
      <c r="OMY24" s="1024"/>
      <c r="OMZ24" s="1024"/>
      <c r="ONA24" s="1024"/>
      <c r="ONB24" s="1024"/>
      <c r="ONC24" s="1024"/>
      <c r="OND24" s="1024"/>
      <c r="ONE24" s="1024"/>
      <c r="ONF24" s="1024"/>
      <c r="ONG24" s="1024"/>
      <c r="ONH24" s="1024"/>
      <c r="ONI24" s="1024"/>
      <c r="ONJ24" s="1024"/>
      <c r="ONK24" s="1024"/>
      <c r="ONL24" s="1024"/>
      <c r="ONM24" s="1024"/>
      <c r="ONN24" s="1024"/>
      <c r="ONO24" s="1024"/>
      <c r="ONP24" s="1024"/>
      <c r="ONQ24" s="1024"/>
      <c r="ONR24" s="1024"/>
      <c r="ONS24" s="1024"/>
      <c r="ONT24" s="1024"/>
      <c r="ONU24" s="1024"/>
      <c r="ONV24" s="1024"/>
      <c r="ONW24" s="1024"/>
      <c r="ONX24" s="1024"/>
      <c r="ONY24" s="1024"/>
      <c r="ONZ24" s="1024"/>
      <c r="OOA24" s="1024"/>
      <c r="OOB24" s="1024"/>
      <c r="OOC24" s="1024"/>
      <c r="OOD24" s="1024"/>
      <c r="OOE24" s="1024"/>
      <c r="OOF24" s="1024"/>
      <c r="OOG24" s="1024"/>
      <c r="OOH24" s="1024"/>
      <c r="OOI24" s="1024"/>
      <c r="OOJ24" s="1024"/>
      <c r="OOK24" s="1024"/>
      <c r="OOL24" s="1024"/>
      <c r="OOM24" s="1024"/>
      <c r="OON24" s="1024"/>
      <c r="OOO24" s="1024"/>
      <c r="OOP24" s="1024"/>
      <c r="OOQ24" s="1024"/>
      <c r="OOR24" s="1024"/>
      <c r="OOS24" s="1024"/>
      <c r="OOT24" s="1024"/>
      <c r="OOU24" s="1024"/>
      <c r="OOV24" s="1024"/>
      <c r="OOW24" s="1024"/>
      <c r="OOX24" s="1024"/>
      <c r="OOY24" s="1024"/>
      <c r="OOZ24" s="1024"/>
      <c r="OPA24" s="1024"/>
      <c r="OPB24" s="1024"/>
      <c r="OPC24" s="1024"/>
      <c r="OPD24" s="1024"/>
      <c r="OPE24" s="1024"/>
      <c r="OPF24" s="1024"/>
      <c r="OPG24" s="1024"/>
      <c r="OPH24" s="1024"/>
      <c r="OPI24" s="1024"/>
      <c r="OPJ24" s="1024"/>
      <c r="OPK24" s="1024"/>
      <c r="OPL24" s="1024"/>
      <c r="OPM24" s="1024"/>
      <c r="OPN24" s="1024"/>
      <c r="OPO24" s="1024"/>
      <c r="OPP24" s="1024"/>
      <c r="OPQ24" s="1024"/>
      <c r="OPR24" s="1024"/>
      <c r="OPS24" s="1024"/>
      <c r="OPT24" s="1024"/>
      <c r="OPU24" s="1024"/>
      <c r="OPV24" s="1024"/>
      <c r="OPW24" s="1024"/>
      <c r="OPX24" s="1024"/>
      <c r="OPY24" s="1024"/>
      <c r="OPZ24" s="1024"/>
      <c r="OQA24" s="1024"/>
      <c r="OQB24" s="1024"/>
      <c r="OQC24" s="1024"/>
      <c r="OQD24" s="1024"/>
      <c r="OQE24" s="1024"/>
      <c r="OQF24" s="1024"/>
      <c r="OQG24" s="1024"/>
      <c r="OQH24" s="1024"/>
      <c r="OQI24" s="1024"/>
      <c r="OQJ24" s="1024"/>
      <c r="OQK24" s="1024"/>
      <c r="OQL24" s="1024"/>
      <c r="OQM24" s="1024"/>
      <c r="OQN24" s="1024"/>
      <c r="OQO24" s="1024"/>
      <c r="OQP24" s="1024"/>
      <c r="OQQ24" s="1024"/>
      <c r="OQR24" s="1024"/>
      <c r="OQS24" s="1024"/>
      <c r="OQT24" s="1024"/>
      <c r="OQU24" s="1024"/>
      <c r="OQV24" s="1024"/>
      <c r="OQW24" s="1024"/>
      <c r="OQX24" s="1024"/>
      <c r="OQY24" s="1024"/>
      <c r="OQZ24" s="1024"/>
      <c r="ORA24" s="1024"/>
      <c r="ORB24" s="1024"/>
      <c r="ORC24" s="1024"/>
      <c r="ORD24" s="1024"/>
      <c r="ORE24" s="1024"/>
      <c r="ORF24" s="1024"/>
      <c r="ORG24" s="1024"/>
      <c r="ORH24" s="1024"/>
      <c r="ORI24" s="1024"/>
      <c r="ORJ24" s="1024"/>
      <c r="ORK24" s="1024"/>
      <c r="ORL24" s="1024"/>
      <c r="ORM24" s="1024"/>
      <c r="ORN24" s="1024"/>
      <c r="ORO24" s="1024"/>
      <c r="ORP24" s="1024"/>
      <c r="ORQ24" s="1024"/>
      <c r="ORR24" s="1024"/>
      <c r="ORS24" s="1024"/>
      <c r="ORT24" s="1024"/>
      <c r="ORU24" s="1024"/>
      <c r="ORV24" s="1024"/>
      <c r="ORW24" s="1024"/>
      <c r="ORX24" s="1024"/>
      <c r="ORY24" s="1024"/>
      <c r="ORZ24" s="1024"/>
      <c r="OSA24" s="1024"/>
      <c r="OSB24" s="1024"/>
      <c r="OSC24" s="1024"/>
      <c r="OSD24" s="1024"/>
      <c r="OSE24" s="1024"/>
      <c r="OSF24" s="1024"/>
      <c r="OSG24" s="1024"/>
      <c r="OSH24" s="1024"/>
      <c r="OSI24" s="1024"/>
      <c r="OSJ24" s="1024"/>
      <c r="OSK24" s="1024"/>
      <c r="OSL24" s="1024"/>
      <c r="OSM24" s="1024"/>
      <c r="OSN24" s="1024"/>
      <c r="OSO24" s="1024"/>
      <c r="OSP24" s="1024"/>
      <c r="OSQ24" s="1024"/>
      <c r="OSR24" s="1024"/>
      <c r="OSS24" s="1024"/>
      <c r="OST24" s="1024"/>
      <c r="OSU24" s="1024"/>
      <c r="OSV24" s="1024"/>
      <c r="OSW24" s="1024"/>
      <c r="OSX24" s="1024"/>
      <c r="OSY24" s="1024"/>
      <c r="OSZ24" s="1024"/>
      <c r="OTA24" s="1024"/>
      <c r="OTB24" s="1024"/>
      <c r="OTC24" s="1024"/>
      <c r="OTD24" s="1024"/>
      <c r="OTE24" s="1024"/>
      <c r="OTF24" s="1024"/>
      <c r="OTG24" s="1024"/>
      <c r="OTH24" s="1024"/>
      <c r="OTI24" s="1024"/>
      <c r="OTJ24" s="1024"/>
      <c r="OTK24" s="1024"/>
      <c r="OTL24" s="1024"/>
      <c r="OTM24" s="1024"/>
      <c r="OTN24" s="1024"/>
      <c r="OTO24" s="1024"/>
      <c r="OTP24" s="1024"/>
      <c r="OTQ24" s="1024"/>
      <c r="OTR24" s="1024"/>
      <c r="OTS24" s="1024"/>
      <c r="OTT24" s="1024"/>
      <c r="OTU24" s="1024"/>
      <c r="OTV24" s="1024"/>
      <c r="OTW24" s="1024"/>
      <c r="OTX24" s="1024"/>
      <c r="OTY24" s="1024"/>
      <c r="OTZ24" s="1024"/>
      <c r="OUA24" s="1024"/>
      <c r="OUB24" s="1024"/>
      <c r="OUC24" s="1024"/>
      <c r="OUD24" s="1024"/>
      <c r="OUE24" s="1024"/>
      <c r="OUF24" s="1024"/>
      <c r="OUG24" s="1024"/>
      <c r="OUH24" s="1024"/>
      <c r="OUI24" s="1024"/>
      <c r="OUJ24" s="1024"/>
      <c r="OUK24" s="1024"/>
      <c r="OUL24" s="1024"/>
      <c r="OUM24" s="1024"/>
      <c r="OUN24" s="1024"/>
      <c r="OUO24" s="1024"/>
      <c r="OUP24" s="1024"/>
      <c r="OUQ24" s="1024"/>
      <c r="OUR24" s="1024"/>
      <c r="OUS24" s="1024"/>
      <c r="OUT24" s="1024"/>
      <c r="OUU24" s="1024"/>
      <c r="OUV24" s="1024"/>
      <c r="OUW24" s="1024"/>
      <c r="OUX24" s="1024"/>
      <c r="OUY24" s="1024"/>
      <c r="OUZ24" s="1024"/>
      <c r="OVA24" s="1024"/>
      <c r="OVB24" s="1024"/>
      <c r="OVC24" s="1024"/>
      <c r="OVD24" s="1024"/>
      <c r="OVE24" s="1024"/>
      <c r="OVF24" s="1024"/>
      <c r="OVG24" s="1024"/>
      <c r="OVH24" s="1024"/>
      <c r="OVI24" s="1024"/>
      <c r="OVJ24" s="1024"/>
      <c r="OVK24" s="1024"/>
      <c r="OVL24" s="1024"/>
      <c r="OVM24" s="1024"/>
      <c r="OVN24" s="1024"/>
      <c r="OVO24" s="1024"/>
      <c r="OVP24" s="1024"/>
      <c r="OVQ24" s="1024"/>
      <c r="OVR24" s="1024"/>
      <c r="OVS24" s="1024"/>
      <c r="OVT24" s="1024"/>
      <c r="OVU24" s="1024"/>
      <c r="OVV24" s="1024"/>
      <c r="OVW24" s="1024"/>
      <c r="OVX24" s="1024"/>
      <c r="OVY24" s="1024"/>
      <c r="OVZ24" s="1024"/>
      <c r="OWA24" s="1024"/>
      <c r="OWB24" s="1024"/>
      <c r="OWC24" s="1024"/>
      <c r="OWD24" s="1024"/>
      <c r="OWE24" s="1024"/>
      <c r="OWF24" s="1024"/>
      <c r="OWG24" s="1024"/>
      <c r="OWH24" s="1024"/>
      <c r="OWI24" s="1024"/>
      <c r="OWJ24" s="1024"/>
      <c r="OWK24" s="1024"/>
      <c r="OWL24" s="1024"/>
      <c r="OWM24" s="1024"/>
      <c r="OWN24" s="1024"/>
      <c r="OWO24" s="1024"/>
      <c r="OWP24" s="1024"/>
      <c r="OWQ24" s="1024"/>
      <c r="OWR24" s="1024"/>
      <c r="OWS24" s="1024"/>
      <c r="OWT24" s="1024"/>
      <c r="OWU24" s="1024"/>
      <c r="OWV24" s="1024"/>
      <c r="OWW24" s="1024"/>
      <c r="OWX24" s="1024"/>
      <c r="OWY24" s="1024"/>
      <c r="OWZ24" s="1024"/>
      <c r="OXA24" s="1024"/>
      <c r="OXB24" s="1024"/>
      <c r="OXC24" s="1024"/>
      <c r="OXD24" s="1024"/>
      <c r="OXE24" s="1024"/>
      <c r="OXF24" s="1024"/>
      <c r="OXG24" s="1024"/>
      <c r="OXH24" s="1024"/>
      <c r="OXI24" s="1024"/>
      <c r="OXJ24" s="1024"/>
      <c r="OXK24" s="1024"/>
      <c r="OXL24" s="1024"/>
      <c r="OXM24" s="1024"/>
      <c r="OXN24" s="1024"/>
      <c r="OXO24" s="1024"/>
      <c r="OXP24" s="1024"/>
      <c r="OXQ24" s="1024"/>
      <c r="OXR24" s="1024"/>
      <c r="OXS24" s="1024"/>
      <c r="OXT24" s="1024"/>
      <c r="OXU24" s="1024"/>
      <c r="OXV24" s="1024"/>
      <c r="OXW24" s="1024"/>
      <c r="OXX24" s="1024"/>
      <c r="OXY24" s="1024"/>
      <c r="OXZ24" s="1024"/>
      <c r="OYA24" s="1024"/>
      <c r="OYB24" s="1024"/>
      <c r="OYC24" s="1024"/>
      <c r="OYD24" s="1024"/>
      <c r="OYE24" s="1024"/>
      <c r="OYF24" s="1024"/>
      <c r="OYG24" s="1024"/>
      <c r="OYH24" s="1024"/>
      <c r="OYI24" s="1024"/>
      <c r="OYJ24" s="1024"/>
      <c r="OYK24" s="1024"/>
      <c r="OYL24" s="1024"/>
      <c r="OYM24" s="1024"/>
      <c r="OYN24" s="1024"/>
      <c r="OYO24" s="1024"/>
      <c r="OYP24" s="1024"/>
      <c r="OYQ24" s="1024"/>
      <c r="OYR24" s="1024"/>
      <c r="OYS24" s="1024"/>
      <c r="OYT24" s="1024"/>
      <c r="OYU24" s="1024"/>
      <c r="OYV24" s="1024"/>
      <c r="OYW24" s="1024"/>
      <c r="OYX24" s="1024"/>
      <c r="OYY24" s="1024"/>
      <c r="OYZ24" s="1024"/>
      <c r="OZA24" s="1024"/>
      <c r="OZB24" s="1024"/>
      <c r="OZC24" s="1024"/>
      <c r="OZD24" s="1024"/>
      <c r="OZE24" s="1024"/>
      <c r="OZF24" s="1024"/>
      <c r="OZG24" s="1024"/>
      <c r="OZH24" s="1024"/>
      <c r="OZI24" s="1024"/>
      <c r="OZJ24" s="1024"/>
      <c r="OZK24" s="1024"/>
      <c r="OZL24" s="1024"/>
      <c r="OZM24" s="1024"/>
      <c r="OZN24" s="1024"/>
      <c r="OZO24" s="1024"/>
      <c r="OZP24" s="1024"/>
      <c r="OZQ24" s="1024"/>
      <c r="OZR24" s="1024"/>
      <c r="OZS24" s="1024"/>
      <c r="OZT24" s="1024"/>
      <c r="OZU24" s="1024"/>
      <c r="OZV24" s="1024"/>
      <c r="OZW24" s="1024"/>
      <c r="OZX24" s="1024"/>
      <c r="OZY24" s="1024"/>
      <c r="OZZ24" s="1024"/>
      <c r="PAA24" s="1024"/>
      <c r="PAB24" s="1024"/>
      <c r="PAC24" s="1024"/>
      <c r="PAD24" s="1024"/>
      <c r="PAE24" s="1024"/>
      <c r="PAF24" s="1024"/>
      <c r="PAG24" s="1024"/>
      <c r="PAH24" s="1024"/>
      <c r="PAI24" s="1024"/>
      <c r="PAJ24" s="1024"/>
      <c r="PAK24" s="1024"/>
      <c r="PAL24" s="1024"/>
      <c r="PAM24" s="1024"/>
      <c r="PAN24" s="1024"/>
      <c r="PAO24" s="1024"/>
      <c r="PAP24" s="1024"/>
      <c r="PAQ24" s="1024"/>
      <c r="PAR24" s="1024"/>
      <c r="PAS24" s="1024"/>
      <c r="PAT24" s="1024"/>
      <c r="PAU24" s="1024"/>
      <c r="PAV24" s="1024"/>
      <c r="PAW24" s="1024"/>
      <c r="PAX24" s="1024"/>
      <c r="PAY24" s="1024"/>
      <c r="PAZ24" s="1024"/>
      <c r="PBA24" s="1024"/>
      <c r="PBB24" s="1024"/>
      <c r="PBC24" s="1024"/>
      <c r="PBD24" s="1024"/>
      <c r="PBE24" s="1024"/>
      <c r="PBF24" s="1024"/>
      <c r="PBG24" s="1024"/>
      <c r="PBH24" s="1024"/>
      <c r="PBI24" s="1024"/>
      <c r="PBJ24" s="1024"/>
      <c r="PBK24" s="1024"/>
      <c r="PBL24" s="1024"/>
      <c r="PBM24" s="1024"/>
      <c r="PBN24" s="1024"/>
      <c r="PBO24" s="1024"/>
      <c r="PBP24" s="1024"/>
      <c r="PBQ24" s="1024"/>
      <c r="PBR24" s="1024"/>
      <c r="PBS24" s="1024"/>
      <c r="PBT24" s="1024"/>
      <c r="PBU24" s="1024"/>
      <c r="PBV24" s="1024"/>
      <c r="PBW24" s="1024"/>
      <c r="PBX24" s="1024"/>
      <c r="PBY24" s="1024"/>
      <c r="PBZ24" s="1024"/>
      <c r="PCA24" s="1024"/>
      <c r="PCB24" s="1024"/>
      <c r="PCC24" s="1024"/>
      <c r="PCD24" s="1024"/>
      <c r="PCE24" s="1024"/>
      <c r="PCF24" s="1024"/>
      <c r="PCG24" s="1024"/>
      <c r="PCH24" s="1024"/>
      <c r="PCI24" s="1024"/>
      <c r="PCJ24" s="1024"/>
      <c r="PCK24" s="1024"/>
      <c r="PCL24" s="1024"/>
      <c r="PCM24" s="1024"/>
      <c r="PCN24" s="1024"/>
      <c r="PCO24" s="1024"/>
      <c r="PCP24" s="1024"/>
      <c r="PCQ24" s="1024"/>
      <c r="PCR24" s="1024"/>
      <c r="PCS24" s="1024"/>
      <c r="PCT24" s="1024"/>
      <c r="PCU24" s="1024"/>
      <c r="PCV24" s="1024"/>
      <c r="PCW24" s="1024"/>
      <c r="PCX24" s="1024"/>
      <c r="PCY24" s="1024"/>
      <c r="PCZ24" s="1024"/>
      <c r="PDA24" s="1024"/>
      <c r="PDB24" s="1024"/>
      <c r="PDC24" s="1024"/>
      <c r="PDD24" s="1024"/>
      <c r="PDE24" s="1024"/>
      <c r="PDF24" s="1024"/>
      <c r="PDG24" s="1024"/>
      <c r="PDH24" s="1024"/>
      <c r="PDI24" s="1024"/>
      <c r="PDJ24" s="1024"/>
      <c r="PDK24" s="1024"/>
      <c r="PDL24" s="1024"/>
      <c r="PDM24" s="1024"/>
      <c r="PDN24" s="1024"/>
      <c r="PDO24" s="1024"/>
      <c r="PDP24" s="1024"/>
      <c r="PDQ24" s="1024"/>
      <c r="PDR24" s="1024"/>
      <c r="PDS24" s="1024"/>
      <c r="PDT24" s="1024"/>
      <c r="PDU24" s="1024"/>
      <c r="PDV24" s="1024"/>
      <c r="PDW24" s="1024"/>
      <c r="PDX24" s="1024"/>
      <c r="PDY24" s="1024"/>
      <c r="PDZ24" s="1024"/>
      <c r="PEA24" s="1024"/>
      <c r="PEB24" s="1024"/>
      <c r="PEC24" s="1024"/>
      <c r="PED24" s="1024"/>
      <c r="PEE24" s="1024"/>
      <c r="PEF24" s="1024"/>
      <c r="PEG24" s="1024"/>
      <c r="PEH24" s="1024"/>
      <c r="PEI24" s="1024"/>
      <c r="PEJ24" s="1024"/>
      <c r="PEK24" s="1024"/>
      <c r="PEL24" s="1024"/>
      <c r="PEM24" s="1024"/>
      <c r="PEN24" s="1024"/>
      <c r="PEO24" s="1024"/>
      <c r="PEP24" s="1024"/>
      <c r="PEQ24" s="1024"/>
      <c r="PER24" s="1024"/>
      <c r="PES24" s="1024"/>
      <c r="PET24" s="1024"/>
      <c r="PEU24" s="1024"/>
      <c r="PEV24" s="1024"/>
      <c r="PEW24" s="1024"/>
      <c r="PEX24" s="1024"/>
      <c r="PEY24" s="1024"/>
      <c r="PEZ24" s="1024"/>
      <c r="PFA24" s="1024"/>
      <c r="PFB24" s="1024"/>
      <c r="PFC24" s="1024"/>
      <c r="PFD24" s="1024"/>
      <c r="PFE24" s="1024"/>
      <c r="PFF24" s="1024"/>
      <c r="PFG24" s="1024"/>
      <c r="PFH24" s="1024"/>
      <c r="PFI24" s="1024"/>
      <c r="PFJ24" s="1024"/>
      <c r="PFK24" s="1024"/>
      <c r="PFL24" s="1024"/>
      <c r="PFM24" s="1024"/>
      <c r="PFN24" s="1024"/>
      <c r="PFO24" s="1024"/>
      <c r="PFP24" s="1024"/>
      <c r="PFQ24" s="1024"/>
      <c r="PFR24" s="1024"/>
      <c r="PFS24" s="1024"/>
      <c r="PFT24" s="1024"/>
      <c r="PFU24" s="1024"/>
      <c r="PFV24" s="1024"/>
      <c r="PFW24" s="1024"/>
      <c r="PFX24" s="1024"/>
      <c r="PFY24" s="1024"/>
      <c r="PFZ24" s="1024"/>
      <c r="PGA24" s="1024"/>
      <c r="PGB24" s="1024"/>
      <c r="PGC24" s="1024"/>
      <c r="PGD24" s="1024"/>
      <c r="PGE24" s="1024"/>
      <c r="PGF24" s="1024"/>
      <c r="PGG24" s="1024"/>
      <c r="PGH24" s="1024"/>
      <c r="PGI24" s="1024"/>
      <c r="PGJ24" s="1024"/>
      <c r="PGK24" s="1024"/>
      <c r="PGL24" s="1024"/>
      <c r="PGM24" s="1024"/>
      <c r="PGN24" s="1024"/>
      <c r="PGO24" s="1024"/>
      <c r="PGP24" s="1024"/>
      <c r="PGQ24" s="1024"/>
      <c r="PGR24" s="1024"/>
      <c r="PGS24" s="1024"/>
      <c r="PGT24" s="1024"/>
      <c r="PGU24" s="1024"/>
      <c r="PGV24" s="1024"/>
      <c r="PGW24" s="1024"/>
      <c r="PGX24" s="1024"/>
      <c r="PGY24" s="1024"/>
      <c r="PGZ24" s="1024"/>
      <c r="PHA24" s="1024"/>
      <c r="PHB24" s="1024"/>
      <c r="PHC24" s="1024"/>
      <c r="PHD24" s="1024"/>
      <c r="PHE24" s="1024"/>
      <c r="PHF24" s="1024"/>
      <c r="PHG24" s="1024"/>
      <c r="PHH24" s="1024"/>
      <c r="PHI24" s="1024"/>
      <c r="PHJ24" s="1024"/>
      <c r="PHK24" s="1024"/>
      <c r="PHL24" s="1024"/>
      <c r="PHM24" s="1024"/>
      <c r="PHN24" s="1024"/>
      <c r="PHO24" s="1024"/>
      <c r="PHP24" s="1024"/>
      <c r="PHQ24" s="1024"/>
      <c r="PHR24" s="1024"/>
      <c r="PHS24" s="1024"/>
      <c r="PHT24" s="1024"/>
      <c r="PHU24" s="1024"/>
      <c r="PHV24" s="1024"/>
      <c r="PHW24" s="1024"/>
      <c r="PHX24" s="1024"/>
      <c r="PHY24" s="1024"/>
      <c r="PHZ24" s="1024"/>
      <c r="PIA24" s="1024"/>
      <c r="PIB24" s="1024"/>
      <c r="PIC24" s="1024"/>
      <c r="PID24" s="1024"/>
      <c r="PIE24" s="1024"/>
      <c r="PIF24" s="1024"/>
      <c r="PIG24" s="1024"/>
      <c r="PIH24" s="1024"/>
      <c r="PII24" s="1024"/>
      <c r="PIJ24" s="1024"/>
      <c r="PIK24" s="1024"/>
      <c r="PIL24" s="1024"/>
      <c r="PIM24" s="1024"/>
      <c r="PIN24" s="1024"/>
      <c r="PIO24" s="1024"/>
      <c r="PIP24" s="1024"/>
      <c r="PIQ24" s="1024"/>
      <c r="PIR24" s="1024"/>
      <c r="PIS24" s="1024"/>
      <c r="PIT24" s="1024"/>
      <c r="PIU24" s="1024"/>
      <c r="PIV24" s="1024"/>
      <c r="PIW24" s="1024"/>
      <c r="PIX24" s="1024"/>
      <c r="PIY24" s="1024"/>
      <c r="PIZ24" s="1024"/>
      <c r="PJA24" s="1024"/>
      <c r="PJB24" s="1024"/>
      <c r="PJC24" s="1024"/>
      <c r="PJD24" s="1024"/>
      <c r="PJE24" s="1024"/>
      <c r="PJF24" s="1024"/>
      <c r="PJG24" s="1024"/>
      <c r="PJH24" s="1024"/>
      <c r="PJI24" s="1024"/>
      <c r="PJJ24" s="1024"/>
      <c r="PJK24" s="1024"/>
      <c r="PJL24" s="1024"/>
      <c r="PJM24" s="1024"/>
      <c r="PJN24" s="1024"/>
      <c r="PJO24" s="1024"/>
      <c r="PJP24" s="1024"/>
      <c r="PJQ24" s="1024"/>
      <c r="PJR24" s="1024"/>
      <c r="PJS24" s="1024"/>
      <c r="PJT24" s="1024"/>
      <c r="PJU24" s="1024"/>
      <c r="PJV24" s="1024"/>
      <c r="PJW24" s="1024"/>
      <c r="PJX24" s="1024"/>
      <c r="PJY24" s="1024"/>
      <c r="PJZ24" s="1024"/>
      <c r="PKA24" s="1024"/>
      <c r="PKB24" s="1024"/>
      <c r="PKC24" s="1024"/>
      <c r="PKD24" s="1024"/>
      <c r="PKE24" s="1024"/>
      <c r="PKF24" s="1024"/>
      <c r="PKG24" s="1024"/>
      <c r="PKH24" s="1024"/>
      <c r="PKI24" s="1024"/>
      <c r="PKJ24" s="1024"/>
      <c r="PKK24" s="1024"/>
      <c r="PKL24" s="1024"/>
      <c r="PKM24" s="1024"/>
      <c r="PKN24" s="1024"/>
      <c r="PKO24" s="1024"/>
      <c r="PKP24" s="1024"/>
      <c r="PKQ24" s="1024"/>
      <c r="PKR24" s="1024"/>
      <c r="PKS24" s="1024"/>
      <c r="PKT24" s="1024"/>
      <c r="PKU24" s="1024"/>
      <c r="PKV24" s="1024"/>
      <c r="PKW24" s="1024"/>
      <c r="PKX24" s="1024"/>
      <c r="PKY24" s="1024"/>
      <c r="PKZ24" s="1024"/>
      <c r="PLA24" s="1024"/>
      <c r="PLB24" s="1024"/>
      <c r="PLC24" s="1024"/>
      <c r="PLD24" s="1024"/>
      <c r="PLE24" s="1024"/>
      <c r="PLF24" s="1024"/>
      <c r="PLG24" s="1024"/>
      <c r="PLH24" s="1024"/>
      <c r="PLI24" s="1024"/>
      <c r="PLJ24" s="1024"/>
      <c r="PLK24" s="1024"/>
      <c r="PLL24" s="1024"/>
      <c r="PLM24" s="1024"/>
      <c r="PLN24" s="1024"/>
      <c r="PLO24" s="1024"/>
      <c r="PLP24" s="1024"/>
      <c r="PLQ24" s="1024"/>
      <c r="PLR24" s="1024"/>
      <c r="PLS24" s="1024"/>
      <c r="PLT24" s="1024"/>
      <c r="PLU24" s="1024"/>
      <c r="PLV24" s="1024"/>
      <c r="PLW24" s="1024"/>
      <c r="PLX24" s="1024"/>
      <c r="PLY24" s="1024"/>
      <c r="PLZ24" s="1024"/>
      <c r="PMA24" s="1024"/>
      <c r="PMB24" s="1024"/>
      <c r="PMC24" s="1024"/>
      <c r="PMD24" s="1024"/>
      <c r="PME24" s="1024"/>
      <c r="PMF24" s="1024"/>
      <c r="PMG24" s="1024"/>
      <c r="PMH24" s="1024"/>
      <c r="PMI24" s="1024"/>
      <c r="PMJ24" s="1024"/>
      <c r="PMK24" s="1024"/>
      <c r="PML24" s="1024"/>
      <c r="PMM24" s="1024"/>
      <c r="PMN24" s="1024"/>
      <c r="PMO24" s="1024"/>
      <c r="PMP24" s="1024"/>
      <c r="PMQ24" s="1024"/>
      <c r="PMR24" s="1024"/>
      <c r="PMS24" s="1024"/>
      <c r="PMT24" s="1024"/>
      <c r="PMU24" s="1024"/>
      <c r="PMV24" s="1024"/>
      <c r="PMW24" s="1024"/>
      <c r="PMX24" s="1024"/>
      <c r="PMY24" s="1024"/>
      <c r="PMZ24" s="1024"/>
      <c r="PNA24" s="1024"/>
      <c r="PNB24" s="1024"/>
      <c r="PNC24" s="1024"/>
      <c r="PND24" s="1024"/>
      <c r="PNE24" s="1024"/>
      <c r="PNF24" s="1024"/>
      <c r="PNG24" s="1024"/>
      <c r="PNH24" s="1024"/>
      <c r="PNI24" s="1024"/>
      <c r="PNJ24" s="1024"/>
      <c r="PNK24" s="1024"/>
      <c r="PNL24" s="1024"/>
      <c r="PNM24" s="1024"/>
      <c r="PNN24" s="1024"/>
      <c r="PNO24" s="1024"/>
      <c r="PNP24" s="1024"/>
      <c r="PNQ24" s="1024"/>
      <c r="PNR24" s="1024"/>
      <c r="PNS24" s="1024"/>
      <c r="PNT24" s="1024"/>
      <c r="PNU24" s="1024"/>
      <c r="PNV24" s="1024"/>
      <c r="PNW24" s="1024"/>
      <c r="PNX24" s="1024"/>
      <c r="PNY24" s="1024"/>
      <c r="PNZ24" s="1024"/>
      <c r="POA24" s="1024"/>
      <c r="POB24" s="1024"/>
      <c r="POC24" s="1024"/>
      <c r="POD24" s="1024"/>
      <c r="POE24" s="1024"/>
      <c r="POF24" s="1024"/>
      <c r="POG24" s="1024"/>
      <c r="POH24" s="1024"/>
      <c r="POI24" s="1024"/>
      <c r="POJ24" s="1024"/>
      <c r="POK24" s="1024"/>
      <c r="POL24" s="1024"/>
      <c r="POM24" s="1024"/>
      <c r="PON24" s="1024"/>
      <c r="POO24" s="1024"/>
      <c r="POP24" s="1024"/>
      <c r="POQ24" s="1024"/>
      <c r="POR24" s="1024"/>
      <c r="POS24" s="1024"/>
      <c r="POT24" s="1024"/>
      <c r="POU24" s="1024"/>
      <c r="POV24" s="1024"/>
      <c r="POW24" s="1024"/>
      <c r="POX24" s="1024"/>
      <c r="POY24" s="1024"/>
      <c r="POZ24" s="1024"/>
      <c r="PPA24" s="1024"/>
      <c r="PPB24" s="1024"/>
      <c r="PPC24" s="1024"/>
      <c r="PPD24" s="1024"/>
      <c r="PPE24" s="1024"/>
      <c r="PPF24" s="1024"/>
      <c r="PPG24" s="1024"/>
      <c r="PPH24" s="1024"/>
      <c r="PPI24" s="1024"/>
      <c r="PPJ24" s="1024"/>
      <c r="PPK24" s="1024"/>
      <c r="PPL24" s="1024"/>
      <c r="PPM24" s="1024"/>
      <c r="PPN24" s="1024"/>
      <c r="PPO24" s="1024"/>
      <c r="PPP24" s="1024"/>
      <c r="PPQ24" s="1024"/>
      <c r="PPR24" s="1024"/>
      <c r="PPS24" s="1024"/>
      <c r="PPT24" s="1024"/>
      <c r="PPU24" s="1024"/>
      <c r="PPV24" s="1024"/>
      <c r="PPW24" s="1024"/>
      <c r="PPX24" s="1024"/>
      <c r="PPY24" s="1024"/>
      <c r="PPZ24" s="1024"/>
      <c r="PQA24" s="1024"/>
      <c r="PQB24" s="1024"/>
      <c r="PQC24" s="1024"/>
      <c r="PQD24" s="1024"/>
      <c r="PQE24" s="1024"/>
      <c r="PQF24" s="1024"/>
      <c r="PQG24" s="1024"/>
      <c r="PQH24" s="1024"/>
      <c r="PQI24" s="1024"/>
      <c r="PQJ24" s="1024"/>
      <c r="PQK24" s="1024"/>
      <c r="PQL24" s="1024"/>
      <c r="PQM24" s="1024"/>
      <c r="PQN24" s="1024"/>
      <c r="PQO24" s="1024"/>
      <c r="PQP24" s="1024"/>
      <c r="PQQ24" s="1024"/>
      <c r="PQR24" s="1024"/>
      <c r="PQS24" s="1024"/>
      <c r="PQT24" s="1024"/>
      <c r="PQU24" s="1024"/>
      <c r="PQV24" s="1024"/>
      <c r="PQW24" s="1024"/>
      <c r="PQX24" s="1024"/>
      <c r="PQY24" s="1024"/>
      <c r="PQZ24" s="1024"/>
      <c r="PRA24" s="1024"/>
      <c r="PRB24" s="1024"/>
      <c r="PRC24" s="1024"/>
      <c r="PRD24" s="1024"/>
      <c r="PRE24" s="1024"/>
      <c r="PRF24" s="1024"/>
      <c r="PRG24" s="1024"/>
      <c r="PRH24" s="1024"/>
      <c r="PRI24" s="1024"/>
      <c r="PRJ24" s="1024"/>
      <c r="PRK24" s="1024"/>
      <c r="PRL24" s="1024"/>
      <c r="PRM24" s="1024"/>
      <c r="PRN24" s="1024"/>
      <c r="PRO24" s="1024"/>
      <c r="PRP24" s="1024"/>
      <c r="PRQ24" s="1024"/>
      <c r="PRR24" s="1024"/>
      <c r="PRS24" s="1024"/>
      <c r="PRT24" s="1024"/>
      <c r="PRU24" s="1024"/>
      <c r="PRV24" s="1024"/>
      <c r="PRW24" s="1024"/>
      <c r="PRX24" s="1024"/>
      <c r="PRY24" s="1024"/>
      <c r="PRZ24" s="1024"/>
      <c r="PSA24" s="1024"/>
      <c r="PSB24" s="1024"/>
      <c r="PSC24" s="1024"/>
      <c r="PSD24" s="1024"/>
      <c r="PSE24" s="1024"/>
      <c r="PSF24" s="1024"/>
      <c r="PSG24" s="1024"/>
      <c r="PSH24" s="1024"/>
      <c r="PSI24" s="1024"/>
      <c r="PSJ24" s="1024"/>
      <c r="PSK24" s="1024"/>
      <c r="PSL24" s="1024"/>
      <c r="PSM24" s="1024"/>
      <c r="PSN24" s="1024"/>
      <c r="PSO24" s="1024"/>
      <c r="PSP24" s="1024"/>
      <c r="PSQ24" s="1024"/>
      <c r="PSR24" s="1024"/>
      <c r="PSS24" s="1024"/>
      <c r="PST24" s="1024"/>
      <c r="PSU24" s="1024"/>
      <c r="PSV24" s="1024"/>
      <c r="PSW24" s="1024"/>
      <c r="PSX24" s="1024"/>
      <c r="PSY24" s="1024"/>
      <c r="PSZ24" s="1024"/>
      <c r="PTA24" s="1024"/>
      <c r="PTB24" s="1024"/>
      <c r="PTC24" s="1024"/>
      <c r="PTD24" s="1024"/>
      <c r="PTE24" s="1024"/>
      <c r="PTF24" s="1024"/>
      <c r="PTG24" s="1024"/>
      <c r="PTH24" s="1024"/>
      <c r="PTI24" s="1024"/>
      <c r="PTJ24" s="1024"/>
      <c r="PTK24" s="1024"/>
      <c r="PTL24" s="1024"/>
      <c r="PTM24" s="1024"/>
      <c r="PTN24" s="1024"/>
      <c r="PTO24" s="1024"/>
      <c r="PTP24" s="1024"/>
      <c r="PTQ24" s="1024"/>
      <c r="PTR24" s="1024"/>
      <c r="PTS24" s="1024"/>
      <c r="PTT24" s="1024"/>
      <c r="PTU24" s="1024"/>
      <c r="PTV24" s="1024"/>
      <c r="PTW24" s="1024"/>
      <c r="PTX24" s="1024"/>
      <c r="PTY24" s="1024"/>
      <c r="PTZ24" s="1024"/>
      <c r="PUA24" s="1024"/>
      <c r="PUB24" s="1024"/>
      <c r="PUC24" s="1024"/>
      <c r="PUD24" s="1024"/>
      <c r="PUE24" s="1024"/>
      <c r="PUF24" s="1024"/>
      <c r="PUG24" s="1024"/>
      <c r="PUH24" s="1024"/>
      <c r="PUI24" s="1024"/>
      <c r="PUJ24" s="1024"/>
      <c r="PUK24" s="1024"/>
      <c r="PUL24" s="1024"/>
      <c r="PUM24" s="1024"/>
      <c r="PUN24" s="1024"/>
      <c r="PUO24" s="1024"/>
      <c r="PUP24" s="1024"/>
      <c r="PUQ24" s="1024"/>
      <c r="PUR24" s="1024"/>
      <c r="PUS24" s="1024"/>
      <c r="PUT24" s="1024"/>
      <c r="PUU24" s="1024"/>
      <c r="PUV24" s="1024"/>
      <c r="PUW24" s="1024"/>
      <c r="PUX24" s="1024"/>
      <c r="PUY24" s="1024"/>
      <c r="PUZ24" s="1024"/>
      <c r="PVA24" s="1024"/>
      <c r="PVB24" s="1024"/>
      <c r="PVC24" s="1024"/>
      <c r="PVD24" s="1024"/>
      <c r="PVE24" s="1024"/>
      <c r="PVF24" s="1024"/>
      <c r="PVG24" s="1024"/>
      <c r="PVH24" s="1024"/>
      <c r="PVI24" s="1024"/>
      <c r="PVJ24" s="1024"/>
      <c r="PVK24" s="1024"/>
      <c r="PVL24" s="1024"/>
      <c r="PVM24" s="1024"/>
      <c r="PVN24" s="1024"/>
      <c r="PVO24" s="1024"/>
      <c r="PVP24" s="1024"/>
      <c r="PVQ24" s="1024"/>
      <c r="PVR24" s="1024"/>
      <c r="PVS24" s="1024"/>
      <c r="PVT24" s="1024"/>
      <c r="PVU24" s="1024"/>
      <c r="PVV24" s="1024"/>
      <c r="PVW24" s="1024"/>
      <c r="PVX24" s="1024"/>
      <c r="PVY24" s="1024"/>
      <c r="PVZ24" s="1024"/>
      <c r="PWA24" s="1024"/>
      <c r="PWB24" s="1024"/>
      <c r="PWC24" s="1024"/>
      <c r="PWD24" s="1024"/>
      <c r="PWE24" s="1024"/>
      <c r="PWF24" s="1024"/>
      <c r="PWG24" s="1024"/>
      <c r="PWH24" s="1024"/>
      <c r="PWI24" s="1024"/>
      <c r="PWJ24" s="1024"/>
      <c r="PWK24" s="1024"/>
      <c r="PWL24" s="1024"/>
      <c r="PWM24" s="1024"/>
      <c r="PWN24" s="1024"/>
      <c r="PWO24" s="1024"/>
      <c r="PWP24" s="1024"/>
      <c r="PWQ24" s="1024"/>
      <c r="PWR24" s="1024"/>
      <c r="PWS24" s="1024"/>
      <c r="PWT24" s="1024"/>
      <c r="PWU24" s="1024"/>
      <c r="PWV24" s="1024"/>
      <c r="PWW24" s="1024"/>
      <c r="PWX24" s="1024"/>
      <c r="PWY24" s="1024"/>
      <c r="PWZ24" s="1024"/>
      <c r="PXA24" s="1024"/>
      <c r="PXB24" s="1024"/>
      <c r="PXC24" s="1024"/>
      <c r="PXD24" s="1024"/>
      <c r="PXE24" s="1024"/>
      <c r="PXF24" s="1024"/>
      <c r="PXG24" s="1024"/>
      <c r="PXH24" s="1024"/>
      <c r="PXI24" s="1024"/>
      <c r="PXJ24" s="1024"/>
      <c r="PXK24" s="1024"/>
      <c r="PXL24" s="1024"/>
      <c r="PXM24" s="1024"/>
      <c r="PXN24" s="1024"/>
      <c r="PXO24" s="1024"/>
      <c r="PXP24" s="1024"/>
      <c r="PXQ24" s="1024"/>
      <c r="PXR24" s="1024"/>
      <c r="PXS24" s="1024"/>
      <c r="PXT24" s="1024"/>
      <c r="PXU24" s="1024"/>
      <c r="PXV24" s="1024"/>
      <c r="PXW24" s="1024"/>
      <c r="PXX24" s="1024"/>
      <c r="PXY24" s="1024"/>
      <c r="PXZ24" s="1024"/>
      <c r="PYA24" s="1024"/>
      <c r="PYB24" s="1024"/>
      <c r="PYC24" s="1024"/>
      <c r="PYD24" s="1024"/>
      <c r="PYE24" s="1024"/>
      <c r="PYF24" s="1024"/>
      <c r="PYG24" s="1024"/>
      <c r="PYH24" s="1024"/>
      <c r="PYI24" s="1024"/>
      <c r="PYJ24" s="1024"/>
      <c r="PYK24" s="1024"/>
      <c r="PYL24" s="1024"/>
      <c r="PYM24" s="1024"/>
      <c r="PYN24" s="1024"/>
      <c r="PYO24" s="1024"/>
      <c r="PYP24" s="1024"/>
      <c r="PYQ24" s="1024"/>
      <c r="PYR24" s="1024"/>
      <c r="PYS24" s="1024"/>
      <c r="PYT24" s="1024"/>
      <c r="PYU24" s="1024"/>
      <c r="PYV24" s="1024"/>
      <c r="PYW24" s="1024"/>
      <c r="PYX24" s="1024"/>
      <c r="PYY24" s="1024"/>
      <c r="PYZ24" s="1024"/>
      <c r="PZA24" s="1024"/>
      <c r="PZB24" s="1024"/>
      <c r="PZC24" s="1024"/>
      <c r="PZD24" s="1024"/>
      <c r="PZE24" s="1024"/>
      <c r="PZF24" s="1024"/>
      <c r="PZG24" s="1024"/>
      <c r="PZH24" s="1024"/>
      <c r="PZI24" s="1024"/>
      <c r="PZJ24" s="1024"/>
      <c r="PZK24" s="1024"/>
      <c r="PZL24" s="1024"/>
      <c r="PZM24" s="1024"/>
      <c r="PZN24" s="1024"/>
      <c r="PZO24" s="1024"/>
      <c r="PZP24" s="1024"/>
      <c r="PZQ24" s="1024"/>
      <c r="PZR24" s="1024"/>
      <c r="PZS24" s="1024"/>
      <c r="PZT24" s="1024"/>
      <c r="PZU24" s="1024"/>
      <c r="PZV24" s="1024"/>
      <c r="PZW24" s="1024"/>
      <c r="PZX24" s="1024"/>
      <c r="PZY24" s="1024"/>
      <c r="PZZ24" s="1024"/>
      <c r="QAA24" s="1024"/>
      <c r="QAB24" s="1024"/>
      <c r="QAC24" s="1024"/>
      <c r="QAD24" s="1024"/>
      <c r="QAE24" s="1024"/>
      <c r="QAF24" s="1024"/>
      <c r="QAG24" s="1024"/>
      <c r="QAH24" s="1024"/>
      <c r="QAI24" s="1024"/>
      <c r="QAJ24" s="1024"/>
      <c r="QAK24" s="1024"/>
      <c r="QAL24" s="1024"/>
      <c r="QAM24" s="1024"/>
      <c r="QAN24" s="1024"/>
      <c r="QAO24" s="1024"/>
      <c r="QAP24" s="1024"/>
      <c r="QAQ24" s="1024"/>
      <c r="QAR24" s="1024"/>
      <c r="QAS24" s="1024"/>
      <c r="QAT24" s="1024"/>
      <c r="QAU24" s="1024"/>
      <c r="QAV24" s="1024"/>
      <c r="QAW24" s="1024"/>
      <c r="QAX24" s="1024"/>
      <c r="QAY24" s="1024"/>
      <c r="QAZ24" s="1024"/>
      <c r="QBA24" s="1024"/>
      <c r="QBB24" s="1024"/>
      <c r="QBC24" s="1024"/>
      <c r="QBD24" s="1024"/>
      <c r="QBE24" s="1024"/>
      <c r="QBF24" s="1024"/>
      <c r="QBG24" s="1024"/>
      <c r="QBH24" s="1024"/>
      <c r="QBI24" s="1024"/>
      <c r="QBJ24" s="1024"/>
      <c r="QBK24" s="1024"/>
      <c r="QBL24" s="1024"/>
      <c r="QBM24" s="1024"/>
      <c r="QBN24" s="1024"/>
      <c r="QBO24" s="1024"/>
      <c r="QBP24" s="1024"/>
      <c r="QBQ24" s="1024"/>
      <c r="QBR24" s="1024"/>
      <c r="QBS24" s="1024"/>
      <c r="QBT24" s="1024"/>
      <c r="QBU24" s="1024"/>
      <c r="QBV24" s="1024"/>
      <c r="QBW24" s="1024"/>
      <c r="QBX24" s="1024"/>
      <c r="QBY24" s="1024"/>
      <c r="QBZ24" s="1024"/>
      <c r="QCA24" s="1024"/>
      <c r="QCB24" s="1024"/>
      <c r="QCC24" s="1024"/>
      <c r="QCD24" s="1024"/>
      <c r="QCE24" s="1024"/>
      <c r="QCF24" s="1024"/>
      <c r="QCG24" s="1024"/>
      <c r="QCH24" s="1024"/>
      <c r="QCI24" s="1024"/>
      <c r="QCJ24" s="1024"/>
      <c r="QCK24" s="1024"/>
      <c r="QCL24" s="1024"/>
      <c r="QCM24" s="1024"/>
      <c r="QCN24" s="1024"/>
      <c r="QCO24" s="1024"/>
      <c r="QCP24" s="1024"/>
      <c r="QCQ24" s="1024"/>
      <c r="QCR24" s="1024"/>
      <c r="QCS24" s="1024"/>
      <c r="QCT24" s="1024"/>
      <c r="QCU24" s="1024"/>
      <c r="QCV24" s="1024"/>
      <c r="QCW24" s="1024"/>
      <c r="QCX24" s="1024"/>
      <c r="QCY24" s="1024"/>
      <c r="QCZ24" s="1024"/>
      <c r="QDA24" s="1024"/>
      <c r="QDB24" s="1024"/>
      <c r="QDC24" s="1024"/>
      <c r="QDD24" s="1024"/>
      <c r="QDE24" s="1024"/>
      <c r="QDF24" s="1024"/>
      <c r="QDG24" s="1024"/>
      <c r="QDH24" s="1024"/>
      <c r="QDI24" s="1024"/>
      <c r="QDJ24" s="1024"/>
      <c r="QDK24" s="1024"/>
      <c r="QDL24" s="1024"/>
      <c r="QDM24" s="1024"/>
      <c r="QDN24" s="1024"/>
      <c r="QDO24" s="1024"/>
      <c r="QDP24" s="1024"/>
      <c r="QDQ24" s="1024"/>
      <c r="QDR24" s="1024"/>
      <c r="QDS24" s="1024"/>
      <c r="QDT24" s="1024"/>
      <c r="QDU24" s="1024"/>
      <c r="QDV24" s="1024"/>
      <c r="QDW24" s="1024"/>
      <c r="QDX24" s="1024"/>
      <c r="QDY24" s="1024"/>
      <c r="QDZ24" s="1024"/>
      <c r="QEA24" s="1024"/>
      <c r="QEB24" s="1024"/>
      <c r="QEC24" s="1024"/>
      <c r="QED24" s="1024"/>
      <c r="QEE24" s="1024"/>
      <c r="QEF24" s="1024"/>
      <c r="QEG24" s="1024"/>
      <c r="QEH24" s="1024"/>
      <c r="QEI24" s="1024"/>
      <c r="QEJ24" s="1024"/>
      <c r="QEK24" s="1024"/>
      <c r="QEL24" s="1024"/>
      <c r="QEM24" s="1024"/>
      <c r="QEN24" s="1024"/>
      <c r="QEO24" s="1024"/>
      <c r="QEP24" s="1024"/>
      <c r="QEQ24" s="1024"/>
      <c r="QER24" s="1024"/>
      <c r="QES24" s="1024"/>
      <c r="QET24" s="1024"/>
      <c r="QEU24" s="1024"/>
      <c r="QEV24" s="1024"/>
      <c r="QEW24" s="1024"/>
      <c r="QEX24" s="1024"/>
      <c r="QEY24" s="1024"/>
      <c r="QEZ24" s="1024"/>
      <c r="QFA24" s="1024"/>
      <c r="QFB24" s="1024"/>
      <c r="QFC24" s="1024"/>
      <c r="QFD24" s="1024"/>
      <c r="QFE24" s="1024"/>
      <c r="QFF24" s="1024"/>
      <c r="QFG24" s="1024"/>
      <c r="QFH24" s="1024"/>
      <c r="QFI24" s="1024"/>
      <c r="QFJ24" s="1024"/>
      <c r="QFK24" s="1024"/>
      <c r="QFL24" s="1024"/>
      <c r="QFM24" s="1024"/>
      <c r="QFN24" s="1024"/>
      <c r="QFO24" s="1024"/>
      <c r="QFP24" s="1024"/>
      <c r="QFQ24" s="1024"/>
      <c r="QFR24" s="1024"/>
      <c r="QFS24" s="1024"/>
      <c r="QFT24" s="1024"/>
      <c r="QFU24" s="1024"/>
      <c r="QFV24" s="1024"/>
      <c r="QFW24" s="1024"/>
      <c r="QFX24" s="1024"/>
      <c r="QFY24" s="1024"/>
      <c r="QFZ24" s="1024"/>
      <c r="QGA24" s="1024"/>
      <c r="QGB24" s="1024"/>
      <c r="QGC24" s="1024"/>
      <c r="QGD24" s="1024"/>
      <c r="QGE24" s="1024"/>
      <c r="QGF24" s="1024"/>
      <c r="QGG24" s="1024"/>
      <c r="QGH24" s="1024"/>
      <c r="QGI24" s="1024"/>
      <c r="QGJ24" s="1024"/>
      <c r="QGK24" s="1024"/>
      <c r="QGL24" s="1024"/>
      <c r="QGM24" s="1024"/>
      <c r="QGN24" s="1024"/>
      <c r="QGO24" s="1024"/>
      <c r="QGP24" s="1024"/>
      <c r="QGQ24" s="1024"/>
      <c r="QGR24" s="1024"/>
      <c r="QGS24" s="1024"/>
      <c r="QGT24" s="1024"/>
      <c r="QGU24" s="1024"/>
      <c r="QGV24" s="1024"/>
      <c r="QGW24" s="1024"/>
      <c r="QGX24" s="1024"/>
      <c r="QGY24" s="1024"/>
      <c r="QGZ24" s="1024"/>
      <c r="QHA24" s="1024"/>
      <c r="QHB24" s="1024"/>
      <c r="QHC24" s="1024"/>
      <c r="QHD24" s="1024"/>
      <c r="QHE24" s="1024"/>
      <c r="QHF24" s="1024"/>
      <c r="QHG24" s="1024"/>
      <c r="QHH24" s="1024"/>
      <c r="QHI24" s="1024"/>
      <c r="QHJ24" s="1024"/>
      <c r="QHK24" s="1024"/>
      <c r="QHL24" s="1024"/>
      <c r="QHM24" s="1024"/>
      <c r="QHN24" s="1024"/>
      <c r="QHO24" s="1024"/>
      <c r="QHP24" s="1024"/>
      <c r="QHQ24" s="1024"/>
      <c r="QHR24" s="1024"/>
      <c r="QHS24" s="1024"/>
      <c r="QHT24" s="1024"/>
      <c r="QHU24" s="1024"/>
      <c r="QHV24" s="1024"/>
      <c r="QHW24" s="1024"/>
      <c r="QHX24" s="1024"/>
      <c r="QHY24" s="1024"/>
      <c r="QHZ24" s="1024"/>
      <c r="QIA24" s="1024"/>
      <c r="QIB24" s="1024"/>
      <c r="QIC24" s="1024"/>
      <c r="QID24" s="1024"/>
      <c r="QIE24" s="1024"/>
      <c r="QIF24" s="1024"/>
      <c r="QIG24" s="1024"/>
      <c r="QIH24" s="1024"/>
      <c r="QII24" s="1024"/>
      <c r="QIJ24" s="1024"/>
      <c r="QIK24" s="1024"/>
      <c r="QIL24" s="1024"/>
      <c r="QIM24" s="1024"/>
      <c r="QIN24" s="1024"/>
      <c r="QIO24" s="1024"/>
      <c r="QIP24" s="1024"/>
      <c r="QIQ24" s="1024"/>
      <c r="QIR24" s="1024"/>
      <c r="QIS24" s="1024"/>
      <c r="QIT24" s="1024"/>
      <c r="QIU24" s="1024"/>
      <c r="QIV24" s="1024"/>
      <c r="QIW24" s="1024"/>
      <c r="QIX24" s="1024"/>
      <c r="QIY24" s="1024"/>
      <c r="QIZ24" s="1024"/>
      <c r="QJA24" s="1024"/>
      <c r="QJB24" s="1024"/>
      <c r="QJC24" s="1024"/>
      <c r="QJD24" s="1024"/>
      <c r="QJE24" s="1024"/>
      <c r="QJF24" s="1024"/>
      <c r="QJG24" s="1024"/>
      <c r="QJH24" s="1024"/>
      <c r="QJI24" s="1024"/>
      <c r="QJJ24" s="1024"/>
      <c r="QJK24" s="1024"/>
      <c r="QJL24" s="1024"/>
      <c r="QJM24" s="1024"/>
      <c r="QJN24" s="1024"/>
      <c r="QJO24" s="1024"/>
      <c r="QJP24" s="1024"/>
      <c r="QJQ24" s="1024"/>
      <c r="QJR24" s="1024"/>
      <c r="QJS24" s="1024"/>
      <c r="QJT24" s="1024"/>
      <c r="QJU24" s="1024"/>
      <c r="QJV24" s="1024"/>
      <c r="QJW24" s="1024"/>
      <c r="QJX24" s="1024"/>
      <c r="QJY24" s="1024"/>
      <c r="QJZ24" s="1024"/>
      <c r="QKA24" s="1024"/>
      <c r="QKB24" s="1024"/>
      <c r="QKC24" s="1024"/>
      <c r="QKD24" s="1024"/>
      <c r="QKE24" s="1024"/>
      <c r="QKF24" s="1024"/>
      <c r="QKG24" s="1024"/>
      <c r="QKH24" s="1024"/>
      <c r="QKI24" s="1024"/>
      <c r="QKJ24" s="1024"/>
      <c r="QKK24" s="1024"/>
      <c r="QKL24" s="1024"/>
      <c r="QKM24" s="1024"/>
      <c r="QKN24" s="1024"/>
      <c r="QKO24" s="1024"/>
      <c r="QKP24" s="1024"/>
      <c r="QKQ24" s="1024"/>
      <c r="QKR24" s="1024"/>
      <c r="QKS24" s="1024"/>
      <c r="QKT24" s="1024"/>
      <c r="QKU24" s="1024"/>
      <c r="QKV24" s="1024"/>
      <c r="QKW24" s="1024"/>
      <c r="QKX24" s="1024"/>
      <c r="QKY24" s="1024"/>
      <c r="QKZ24" s="1024"/>
      <c r="QLA24" s="1024"/>
      <c r="QLB24" s="1024"/>
      <c r="QLC24" s="1024"/>
      <c r="QLD24" s="1024"/>
      <c r="QLE24" s="1024"/>
      <c r="QLF24" s="1024"/>
      <c r="QLG24" s="1024"/>
      <c r="QLH24" s="1024"/>
      <c r="QLI24" s="1024"/>
      <c r="QLJ24" s="1024"/>
      <c r="QLK24" s="1024"/>
      <c r="QLL24" s="1024"/>
      <c r="QLM24" s="1024"/>
      <c r="QLN24" s="1024"/>
      <c r="QLO24" s="1024"/>
      <c r="QLP24" s="1024"/>
      <c r="QLQ24" s="1024"/>
      <c r="QLR24" s="1024"/>
      <c r="QLS24" s="1024"/>
      <c r="QLT24" s="1024"/>
      <c r="QLU24" s="1024"/>
      <c r="QLV24" s="1024"/>
      <c r="QLW24" s="1024"/>
      <c r="QLX24" s="1024"/>
      <c r="QLY24" s="1024"/>
      <c r="QLZ24" s="1024"/>
      <c r="QMA24" s="1024"/>
      <c r="QMB24" s="1024"/>
      <c r="QMC24" s="1024"/>
      <c r="QMD24" s="1024"/>
      <c r="QME24" s="1024"/>
      <c r="QMF24" s="1024"/>
      <c r="QMG24" s="1024"/>
      <c r="QMH24" s="1024"/>
      <c r="QMI24" s="1024"/>
      <c r="QMJ24" s="1024"/>
      <c r="QMK24" s="1024"/>
      <c r="QML24" s="1024"/>
      <c r="QMM24" s="1024"/>
      <c r="QMN24" s="1024"/>
      <c r="QMO24" s="1024"/>
      <c r="QMP24" s="1024"/>
      <c r="QMQ24" s="1024"/>
      <c r="QMR24" s="1024"/>
      <c r="QMS24" s="1024"/>
      <c r="QMT24" s="1024"/>
      <c r="QMU24" s="1024"/>
      <c r="QMV24" s="1024"/>
      <c r="QMW24" s="1024"/>
      <c r="QMX24" s="1024"/>
      <c r="QMY24" s="1024"/>
      <c r="QMZ24" s="1024"/>
      <c r="QNA24" s="1024"/>
      <c r="QNB24" s="1024"/>
      <c r="QNC24" s="1024"/>
      <c r="QND24" s="1024"/>
      <c r="QNE24" s="1024"/>
      <c r="QNF24" s="1024"/>
      <c r="QNG24" s="1024"/>
      <c r="QNH24" s="1024"/>
      <c r="QNI24" s="1024"/>
      <c r="QNJ24" s="1024"/>
      <c r="QNK24" s="1024"/>
      <c r="QNL24" s="1024"/>
      <c r="QNM24" s="1024"/>
      <c r="QNN24" s="1024"/>
      <c r="QNO24" s="1024"/>
      <c r="QNP24" s="1024"/>
      <c r="QNQ24" s="1024"/>
      <c r="QNR24" s="1024"/>
      <c r="QNS24" s="1024"/>
      <c r="QNT24" s="1024"/>
      <c r="QNU24" s="1024"/>
      <c r="QNV24" s="1024"/>
      <c r="QNW24" s="1024"/>
      <c r="QNX24" s="1024"/>
      <c r="QNY24" s="1024"/>
      <c r="QNZ24" s="1024"/>
      <c r="QOA24" s="1024"/>
      <c r="QOB24" s="1024"/>
      <c r="QOC24" s="1024"/>
      <c r="QOD24" s="1024"/>
      <c r="QOE24" s="1024"/>
      <c r="QOF24" s="1024"/>
      <c r="QOG24" s="1024"/>
      <c r="QOH24" s="1024"/>
      <c r="QOI24" s="1024"/>
      <c r="QOJ24" s="1024"/>
      <c r="QOK24" s="1024"/>
      <c r="QOL24" s="1024"/>
      <c r="QOM24" s="1024"/>
      <c r="QON24" s="1024"/>
      <c r="QOO24" s="1024"/>
      <c r="QOP24" s="1024"/>
      <c r="QOQ24" s="1024"/>
      <c r="QOR24" s="1024"/>
      <c r="QOS24" s="1024"/>
      <c r="QOT24" s="1024"/>
      <c r="QOU24" s="1024"/>
      <c r="QOV24" s="1024"/>
      <c r="QOW24" s="1024"/>
      <c r="QOX24" s="1024"/>
      <c r="QOY24" s="1024"/>
      <c r="QOZ24" s="1024"/>
      <c r="QPA24" s="1024"/>
      <c r="QPB24" s="1024"/>
      <c r="QPC24" s="1024"/>
      <c r="QPD24" s="1024"/>
      <c r="QPE24" s="1024"/>
      <c r="QPF24" s="1024"/>
      <c r="QPG24" s="1024"/>
      <c r="QPH24" s="1024"/>
      <c r="QPI24" s="1024"/>
      <c r="QPJ24" s="1024"/>
      <c r="QPK24" s="1024"/>
      <c r="QPL24" s="1024"/>
      <c r="QPM24" s="1024"/>
      <c r="QPN24" s="1024"/>
      <c r="QPO24" s="1024"/>
      <c r="QPP24" s="1024"/>
      <c r="QPQ24" s="1024"/>
      <c r="QPR24" s="1024"/>
      <c r="QPS24" s="1024"/>
      <c r="QPT24" s="1024"/>
      <c r="QPU24" s="1024"/>
      <c r="QPV24" s="1024"/>
      <c r="QPW24" s="1024"/>
      <c r="QPX24" s="1024"/>
      <c r="QPY24" s="1024"/>
      <c r="QPZ24" s="1024"/>
      <c r="QQA24" s="1024"/>
      <c r="QQB24" s="1024"/>
      <c r="QQC24" s="1024"/>
      <c r="QQD24" s="1024"/>
      <c r="QQE24" s="1024"/>
      <c r="QQF24" s="1024"/>
      <c r="QQG24" s="1024"/>
      <c r="QQH24" s="1024"/>
      <c r="QQI24" s="1024"/>
      <c r="QQJ24" s="1024"/>
      <c r="QQK24" s="1024"/>
      <c r="QQL24" s="1024"/>
      <c r="QQM24" s="1024"/>
      <c r="QQN24" s="1024"/>
      <c r="QQO24" s="1024"/>
      <c r="QQP24" s="1024"/>
      <c r="QQQ24" s="1024"/>
      <c r="QQR24" s="1024"/>
      <c r="QQS24" s="1024"/>
      <c r="QQT24" s="1024"/>
      <c r="QQU24" s="1024"/>
      <c r="QQV24" s="1024"/>
      <c r="QQW24" s="1024"/>
      <c r="QQX24" s="1024"/>
      <c r="QQY24" s="1024"/>
      <c r="QQZ24" s="1024"/>
      <c r="QRA24" s="1024"/>
      <c r="QRB24" s="1024"/>
      <c r="QRC24" s="1024"/>
      <c r="QRD24" s="1024"/>
      <c r="QRE24" s="1024"/>
      <c r="QRF24" s="1024"/>
      <c r="QRG24" s="1024"/>
      <c r="QRH24" s="1024"/>
      <c r="QRI24" s="1024"/>
      <c r="QRJ24" s="1024"/>
      <c r="QRK24" s="1024"/>
      <c r="QRL24" s="1024"/>
      <c r="QRM24" s="1024"/>
      <c r="QRN24" s="1024"/>
      <c r="QRO24" s="1024"/>
      <c r="QRP24" s="1024"/>
      <c r="QRQ24" s="1024"/>
      <c r="QRR24" s="1024"/>
      <c r="QRS24" s="1024"/>
      <c r="QRT24" s="1024"/>
      <c r="QRU24" s="1024"/>
      <c r="QRV24" s="1024"/>
      <c r="QRW24" s="1024"/>
      <c r="QRX24" s="1024"/>
      <c r="QRY24" s="1024"/>
      <c r="QRZ24" s="1024"/>
      <c r="QSA24" s="1024"/>
      <c r="QSB24" s="1024"/>
      <c r="QSC24" s="1024"/>
      <c r="QSD24" s="1024"/>
      <c r="QSE24" s="1024"/>
      <c r="QSF24" s="1024"/>
      <c r="QSG24" s="1024"/>
      <c r="QSH24" s="1024"/>
      <c r="QSI24" s="1024"/>
      <c r="QSJ24" s="1024"/>
      <c r="QSK24" s="1024"/>
      <c r="QSL24" s="1024"/>
      <c r="QSM24" s="1024"/>
      <c r="QSN24" s="1024"/>
      <c r="QSO24" s="1024"/>
      <c r="QSP24" s="1024"/>
      <c r="QSQ24" s="1024"/>
      <c r="QSR24" s="1024"/>
      <c r="QSS24" s="1024"/>
      <c r="QST24" s="1024"/>
      <c r="QSU24" s="1024"/>
      <c r="QSV24" s="1024"/>
      <c r="QSW24" s="1024"/>
      <c r="QSX24" s="1024"/>
      <c r="QSY24" s="1024"/>
      <c r="QSZ24" s="1024"/>
      <c r="QTA24" s="1024"/>
      <c r="QTB24" s="1024"/>
      <c r="QTC24" s="1024"/>
      <c r="QTD24" s="1024"/>
      <c r="QTE24" s="1024"/>
      <c r="QTF24" s="1024"/>
      <c r="QTG24" s="1024"/>
      <c r="QTH24" s="1024"/>
      <c r="QTI24" s="1024"/>
      <c r="QTJ24" s="1024"/>
      <c r="QTK24" s="1024"/>
      <c r="QTL24" s="1024"/>
      <c r="QTM24" s="1024"/>
      <c r="QTN24" s="1024"/>
      <c r="QTO24" s="1024"/>
      <c r="QTP24" s="1024"/>
      <c r="QTQ24" s="1024"/>
      <c r="QTR24" s="1024"/>
      <c r="QTS24" s="1024"/>
      <c r="QTT24" s="1024"/>
      <c r="QTU24" s="1024"/>
      <c r="QTV24" s="1024"/>
      <c r="QTW24" s="1024"/>
      <c r="QTX24" s="1024"/>
      <c r="QTY24" s="1024"/>
      <c r="QTZ24" s="1024"/>
      <c r="QUA24" s="1024"/>
      <c r="QUB24" s="1024"/>
      <c r="QUC24" s="1024"/>
      <c r="QUD24" s="1024"/>
      <c r="QUE24" s="1024"/>
      <c r="QUF24" s="1024"/>
      <c r="QUG24" s="1024"/>
      <c r="QUH24" s="1024"/>
      <c r="QUI24" s="1024"/>
      <c r="QUJ24" s="1024"/>
      <c r="QUK24" s="1024"/>
      <c r="QUL24" s="1024"/>
      <c r="QUM24" s="1024"/>
      <c r="QUN24" s="1024"/>
      <c r="QUO24" s="1024"/>
      <c r="QUP24" s="1024"/>
      <c r="QUQ24" s="1024"/>
      <c r="QUR24" s="1024"/>
      <c r="QUS24" s="1024"/>
      <c r="QUT24" s="1024"/>
      <c r="QUU24" s="1024"/>
      <c r="QUV24" s="1024"/>
      <c r="QUW24" s="1024"/>
      <c r="QUX24" s="1024"/>
      <c r="QUY24" s="1024"/>
      <c r="QUZ24" s="1024"/>
      <c r="QVA24" s="1024"/>
      <c r="QVB24" s="1024"/>
      <c r="QVC24" s="1024"/>
      <c r="QVD24" s="1024"/>
      <c r="QVE24" s="1024"/>
      <c r="QVF24" s="1024"/>
      <c r="QVG24" s="1024"/>
      <c r="QVH24" s="1024"/>
      <c r="QVI24" s="1024"/>
      <c r="QVJ24" s="1024"/>
      <c r="QVK24" s="1024"/>
      <c r="QVL24" s="1024"/>
      <c r="QVM24" s="1024"/>
      <c r="QVN24" s="1024"/>
      <c r="QVO24" s="1024"/>
      <c r="QVP24" s="1024"/>
      <c r="QVQ24" s="1024"/>
      <c r="QVR24" s="1024"/>
      <c r="QVS24" s="1024"/>
      <c r="QVT24" s="1024"/>
      <c r="QVU24" s="1024"/>
      <c r="QVV24" s="1024"/>
      <c r="QVW24" s="1024"/>
      <c r="QVX24" s="1024"/>
      <c r="QVY24" s="1024"/>
      <c r="QVZ24" s="1024"/>
      <c r="QWA24" s="1024"/>
      <c r="QWB24" s="1024"/>
      <c r="QWC24" s="1024"/>
      <c r="QWD24" s="1024"/>
      <c r="QWE24" s="1024"/>
      <c r="QWF24" s="1024"/>
      <c r="QWG24" s="1024"/>
      <c r="QWH24" s="1024"/>
      <c r="QWI24" s="1024"/>
      <c r="QWJ24" s="1024"/>
      <c r="QWK24" s="1024"/>
      <c r="QWL24" s="1024"/>
      <c r="QWM24" s="1024"/>
      <c r="QWN24" s="1024"/>
      <c r="QWO24" s="1024"/>
      <c r="QWP24" s="1024"/>
      <c r="QWQ24" s="1024"/>
      <c r="QWR24" s="1024"/>
      <c r="QWS24" s="1024"/>
      <c r="QWT24" s="1024"/>
      <c r="QWU24" s="1024"/>
      <c r="QWV24" s="1024"/>
      <c r="QWW24" s="1024"/>
      <c r="QWX24" s="1024"/>
      <c r="QWY24" s="1024"/>
      <c r="QWZ24" s="1024"/>
      <c r="QXA24" s="1024"/>
      <c r="QXB24" s="1024"/>
      <c r="QXC24" s="1024"/>
      <c r="QXD24" s="1024"/>
      <c r="QXE24" s="1024"/>
      <c r="QXF24" s="1024"/>
      <c r="QXG24" s="1024"/>
      <c r="QXH24" s="1024"/>
      <c r="QXI24" s="1024"/>
      <c r="QXJ24" s="1024"/>
      <c r="QXK24" s="1024"/>
      <c r="QXL24" s="1024"/>
      <c r="QXM24" s="1024"/>
      <c r="QXN24" s="1024"/>
      <c r="QXO24" s="1024"/>
      <c r="QXP24" s="1024"/>
      <c r="QXQ24" s="1024"/>
      <c r="QXR24" s="1024"/>
      <c r="QXS24" s="1024"/>
      <c r="QXT24" s="1024"/>
      <c r="QXU24" s="1024"/>
      <c r="QXV24" s="1024"/>
      <c r="QXW24" s="1024"/>
      <c r="QXX24" s="1024"/>
      <c r="QXY24" s="1024"/>
      <c r="QXZ24" s="1024"/>
      <c r="QYA24" s="1024"/>
      <c r="QYB24" s="1024"/>
      <c r="QYC24" s="1024"/>
      <c r="QYD24" s="1024"/>
      <c r="QYE24" s="1024"/>
      <c r="QYF24" s="1024"/>
      <c r="QYG24" s="1024"/>
      <c r="QYH24" s="1024"/>
      <c r="QYI24" s="1024"/>
      <c r="QYJ24" s="1024"/>
      <c r="QYK24" s="1024"/>
      <c r="QYL24" s="1024"/>
      <c r="QYM24" s="1024"/>
      <c r="QYN24" s="1024"/>
      <c r="QYO24" s="1024"/>
      <c r="QYP24" s="1024"/>
      <c r="QYQ24" s="1024"/>
      <c r="QYR24" s="1024"/>
      <c r="QYS24" s="1024"/>
      <c r="QYT24" s="1024"/>
      <c r="QYU24" s="1024"/>
      <c r="QYV24" s="1024"/>
      <c r="QYW24" s="1024"/>
      <c r="QYX24" s="1024"/>
      <c r="QYY24" s="1024"/>
      <c r="QYZ24" s="1024"/>
      <c r="QZA24" s="1024"/>
      <c r="QZB24" s="1024"/>
      <c r="QZC24" s="1024"/>
      <c r="QZD24" s="1024"/>
      <c r="QZE24" s="1024"/>
      <c r="QZF24" s="1024"/>
      <c r="QZG24" s="1024"/>
      <c r="QZH24" s="1024"/>
      <c r="QZI24" s="1024"/>
      <c r="QZJ24" s="1024"/>
      <c r="QZK24" s="1024"/>
      <c r="QZL24" s="1024"/>
      <c r="QZM24" s="1024"/>
      <c r="QZN24" s="1024"/>
      <c r="QZO24" s="1024"/>
      <c r="QZP24" s="1024"/>
      <c r="QZQ24" s="1024"/>
      <c r="QZR24" s="1024"/>
      <c r="QZS24" s="1024"/>
      <c r="QZT24" s="1024"/>
      <c r="QZU24" s="1024"/>
      <c r="QZV24" s="1024"/>
      <c r="QZW24" s="1024"/>
      <c r="QZX24" s="1024"/>
      <c r="QZY24" s="1024"/>
      <c r="QZZ24" s="1024"/>
      <c r="RAA24" s="1024"/>
      <c r="RAB24" s="1024"/>
      <c r="RAC24" s="1024"/>
      <c r="RAD24" s="1024"/>
      <c r="RAE24" s="1024"/>
      <c r="RAF24" s="1024"/>
      <c r="RAG24" s="1024"/>
      <c r="RAH24" s="1024"/>
      <c r="RAI24" s="1024"/>
      <c r="RAJ24" s="1024"/>
      <c r="RAK24" s="1024"/>
      <c r="RAL24" s="1024"/>
      <c r="RAM24" s="1024"/>
      <c r="RAN24" s="1024"/>
      <c r="RAO24" s="1024"/>
      <c r="RAP24" s="1024"/>
      <c r="RAQ24" s="1024"/>
      <c r="RAR24" s="1024"/>
      <c r="RAS24" s="1024"/>
      <c r="RAT24" s="1024"/>
      <c r="RAU24" s="1024"/>
      <c r="RAV24" s="1024"/>
      <c r="RAW24" s="1024"/>
      <c r="RAX24" s="1024"/>
      <c r="RAY24" s="1024"/>
      <c r="RAZ24" s="1024"/>
      <c r="RBA24" s="1024"/>
      <c r="RBB24" s="1024"/>
      <c r="RBC24" s="1024"/>
      <c r="RBD24" s="1024"/>
      <c r="RBE24" s="1024"/>
      <c r="RBF24" s="1024"/>
      <c r="RBG24" s="1024"/>
      <c r="RBH24" s="1024"/>
      <c r="RBI24" s="1024"/>
      <c r="RBJ24" s="1024"/>
      <c r="RBK24" s="1024"/>
      <c r="RBL24" s="1024"/>
      <c r="RBM24" s="1024"/>
      <c r="RBN24" s="1024"/>
      <c r="RBO24" s="1024"/>
      <c r="RBP24" s="1024"/>
      <c r="RBQ24" s="1024"/>
      <c r="RBR24" s="1024"/>
      <c r="RBS24" s="1024"/>
      <c r="RBT24" s="1024"/>
      <c r="RBU24" s="1024"/>
      <c r="RBV24" s="1024"/>
      <c r="RBW24" s="1024"/>
      <c r="RBX24" s="1024"/>
      <c r="RBY24" s="1024"/>
      <c r="RBZ24" s="1024"/>
      <c r="RCA24" s="1024"/>
      <c r="RCB24" s="1024"/>
      <c r="RCC24" s="1024"/>
      <c r="RCD24" s="1024"/>
      <c r="RCE24" s="1024"/>
      <c r="RCF24" s="1024"/>
      <c r="RCG24" s="1024"/>
      <c r="RCH24" s="1024"/>
      <c r="RCI24" s="1024"/>
      <c r="RCJ24" s="1024"/>
      <c r="RCK24" s="1024"/>
      <c r="RCL24" s="1024"/>
      <c r="RCM24" s="1024"/>
      <c r="RCN24" s="1024"/>
      <c r="RCO24" s="1024"/>
      <c r="RCP24" s="1024"/>
      <c r="RCQ24" s="1024"/>
      <c r="RCR24" s="1024"/>
      <c r="RCS24" s="1024"/>
      <c r="RCT24" s="1024"/>
      <c r="RCU24" s="1024"/>
      <c r="RCV24" s="1024"/>
      <c r="RCW24" s="1024"/>
      <c r="RCX24" s="1024"/>
      <c r="RCY24" s="1024"/>
      <c r="RCZ24" s="1024"/>
      <c r="RDA24" s="1024"/>
      <c r="RDB24" s="1024"/>
      <c r="RDC24" s="1024"/>
      <c r="RDD24" s="1024"/>
      <c r="RDE24" s="1024"/>
      <c r="RDF24" s="1024"/>
      <c r="RDG24" s="1024"/>
      <c r="RDH24" s="1024"/>
      <c r="RDI24" s="1024"/>
      <c r="RDJ24" s="1024"/>
      <c r="RDK24" s="1024"/>
      <c r="RDL24" s="1024"/>
      <c r="RDM24" s="1024"/>
      <c r="RDN24" s="1024"/>
      <c r="RDO24" s="1024"/>
      <c r="RDP24" s="1024"/>
      <c r="RDQ24" s="1024"/>
      <c r="RDR24" s="1024"/>
      <c r="RDS24" s="1024"/>
      <c r="RDT24" s="1024"/>
      <c r="RDU24" s="1024"/>
      <c r="RDV24" s="1024"/>
      <c r="RDW24" s="1024"/>
      <c r="RDX24" s="1024"/>
      <c r="RDY24" s="1024"/>
      <c r="RDZ24" s="1024"/>
      <c r="REA24" s="1024"/>
      <c r="REB24" s="1024"/>
      <c r="REC24" s="1024"/>
      <c r="RED24" s="1024"/>
      <c r="REE24" s="1024"/>
      <c r="REF24" s="1024"/>
      <c r="REG24" s="1024"/>
      <c r="REH24" s="1024"/>
      <c r="REI24" s="1024"/>
      <c r="REJ24" s="1024"/>
      <c r="REK24" s="1024"/>
      <c r="REL24" s="1024"/>
      <c r="REM24" s="1024"/>
      <c r="REN24" s="1024"/>
      <c r="REO24" s="1024"/>
      <c r="REP24" s="1024"/>
      <c r="REQ24" s="1024"/>
      <c r="RER24" s="1024"/>
      <c r="RES24" s="1024"/>
      <c r="RET24" s="1024"/>
      <c r="REU24" s="1024"/>
      <c r="REV24" s="1024"/>
      <c r="REW24" s="1024"/>
      <c r="REX24" s="1024"/>
      <c r="REY24" s="1024"/>
      <c r="REZ24" s="1024"/>
      <c r="RFA24" s="1024"/>
      <c r="RFB24" s="1024"/>
      <c r="RFC24" s="1024"/>
      <c r="RFD24" s="1024"/>
      <c r="RFE24" s="1024"/>
      <c r="RFF24" s="1024"/>
      <c r="RFG24" s="1024"/>
      <c r="RFH24" s="1024"/>
      <c r="RFI24" s="1024"/>
      <c r="RFJ24" s="1024"/>
      <c r="RFK24" s="1024"/>
      <c r="RFL24" s="1024"/>
      <c r="RFM24" s="1024"/>
      <c r="RFN24" s="1024"/>
      <c r="RFO24" s="1024"/>
      <c r="RFP24" s="1024"/>
      <c r="RFQ24" s="1024"/>
      <c r="RFR24" s="1024"/>
      <c r="RFS24" s="1024"/>
      <c r="RFT24" s="1024"/>
      <c r="RFU24" s="1024"/>
      <c r="RFV24" s="1024"/>
      <c r="RFW24" s="1024"/>
      <c r="RFX24" s="1024"/>
      <c r="RFY24" s="1024"/>
      <c r="RFZ24" s="1024"/>
      <c r="RGA24" s="1024"/>
      <c r="RGB24" s="1024"/>
      <c r="RGC24" s="1024"/>
      <c r="RGD24" s="1024"/>
      <c r="RGE24" s="1024"/>
      <c r="RGF24" s="1024"/>
      <c r="RGG24" s="1024"/>
      <c r="RGH24" s="1024"/>
      <c r="RGI24" s="1024"/>
      <c r="RGJ24" s="1024"/>
      <c r="RGK24" s="1024"/>
      <c r="RGL24" s="1024"/>
      <c r="RGM24" s="1024"/>
      <c r="RGN24" s="1024"/>
      <c r="RGO24" s="1024"/>
      <c r="RGP24" s="1024"/>
      <c r="RGQ24" s="1024"/>
      <c r="RGR24" s="1024"/>
      <c r="RGS24" s="1024"/>
      <c r="RGT24" s="1024"/>
      <c r="RGU24" s="1024"/>
      <c r="RGV24" s="1024"/>
      <c r="RGW24" s="1024"/>
      <c r="RGX24" s="1024"/>
      <c r="RGY24" s="1024"/>
      <c r="RGZ24" s="1024"/>
      <c r="RHA24" s="1024"/>
      <c r="RHB24" s="1024"/>
      <c r="RHC24" s="1024"/>
      <c r="RHD24" s="1024"/>
      <c r="RHE24" s="1024"/>
      <c r="RHF24" s="1024"/>
      <c r="RHG24" s="1024"/>
      <c r="RHH24" s="1024"/>
      <c r="RHI24" s="1024"/>
      <c r="RHJ24" s="1024"/>
      <c r="RHK24" s="1024"/>
      <c r="RHL24" s="1024"/>
      <c r="RHM24" s="1024"/>
      <c r="RHN24" s="1024"/>
      <c r="RHO24" s="1024"/>
      <c r="RHP24" s="1024"/>
      <c r="RHQ24" s="1024"/>
      <c r="RHR24" s="1024"/>
      <c r="RHS24" s="1024"/>
      <c r="RHT24" s="1024"/>
      <c r="RHU24" s="1024"/>
      <c r="RHV24" s="1024"/>
      <c r="RHW24" s="1024"/>
      <c r="RHX24" s="1024"/>
      <c r="RHY24" s="1024"/>
      <c r="RHZ24" s="1024"/>
      <c r="RIA24" s="1024"/>
      <c r="RIB24" s="1024"/>
      <c r="RIC24" s="1024"/>
      <c r="RID24" s="1024"/>
      <c r="RIE24" s="1024"/>
      <c r="RIF24" s="1024"/>
      <c r="RIG24" s="1024"/>
      <c r="RIH24" s="1024"/>
      <c r="RII24" s="1024"/>
      <c r="RIJ24" s="1024"/>
      <c r="RIK24" s="1024"/>
      <c r="RIL24" s="1024"/>
      <c r="RIM24" s="1024"/>
      <c r="RIN24" s="1024"/>
      <c r="RIO24" s="1024"/>
      <c r="RIP24" s="1024"/>
      <c r="RIQ24" s="1024"/>
      <c r="RIR24" s="1024"/>
      <c r="RIS24" s="1024"/>
      <c r="RIT24" s="1024"/>
      <c r="RIU24" s="1024"/>
      <c r="RIV24" s="1024"/>
      <c r="RIW24" s="1024"/>
      <c r="RIX24" s="1024"/>
      <c r="RIY24" s="1024"/>
      <c r="RIZ24" s="1024"/>
      <c r="RJA24" s="1024"/>
      <c r="RJB24" s="1024"/>
      <c r="RJC24" s="1024"/>
      <c r="RJD24" s="1024"/>
      <c r="RJE24" s="1024"/>
      <c r="RJF24" s="1024"/>
      <c r="RJG24" s="1024"/>
      <c r="RJH24" s="1024"/>
      <c r="RJI24" s="1024"/>
      <c r="RJJ24" s="1024"/>
      <c r="RJK24" s="1024"/>
      <c r="RJL24" s="1024"/>
      <c r="RJM24" s="1024"/>
      <c r="RJN24" s="1024"/>
      <c r="RJO24" s="1024"/>
      <c r="RJP24" s="1024"/>
      <c r="RJQ24" s="1024"/>
      <c r="RJR24" s="1024"/>
      <c r="RJS24" s="1024"/>
      <c r="RJT24" s="1024"/>
      <c r="RJU24" s="1024"/>
      <c r="RJV24" s="1024"/>
      <c r="RJW24" s="1024"/>
      <c r="RJX24" s="1024"/>
      <c r="RJY24" s="1024"/>
      <c r="RJZ24" s="1024"/>
      <c r="RKA24" s="1024"/>
      <c r="RKB24" s="1024"/>
      <c r="RKC24" s="1024"/>
      <c r="RKD24" s="1024"/>
      <c r="RKE24" s="1024"/>
      <c r="RKF24" s="1024"/>
      <c r="RKG24" s="1024"/>
      <c r="RKH24" s="1024"/>
      <c r="RKI24" s="1024"/>
      <c r="RKJ24" s="1024"/>
      <c r="RKK24" s="1024"/>
      <c r="RKL24" s="1024"/>
      <c r="RKM24" s="1024"/>
      <c r="RKN24" s="1024"/>
      <c r="RKO24" s="1024"/>
      <c r="RKP24" s="1024"/>
      <c r="RKQ24" s="1024"/>
      <c r="RKR24" s="1024"/>
      <c r="RKS24" s="1024"/>
      <c r="RKT24" s="1024"/>
      <c r="RKU24" s="1024"/>
      <c r="RKV24" s="1024"/>
      <c r="RKW24" s="1024"/>
      <c r="RKX24" s="1024"/>
      <c r="RKY24" s="1024"/>
      <c r="RKZ24" s="1024"/>
      <c r="RLA24" s="1024"/>
      <c r="RLB24" s="1024"/>
      <c r="RLC24" s="1024"/>
      <c r="RLD24" s="1024"/>
      <c r="RLE24" s="1024"/>
      <c r="RLF24" s="1024"/>
      <c r="RLG24" s="1024"/>
      <c r="RLH24" s="1024"/>
      <c r="RLI24" s="1024"/>
      <c r="RLJ24" s="1024"/>
      <c r="RLK24" s="1024"/>
      <c r="RLL24" s="1024"/>
      <c r="RLM24" s="1024"/>
      <c r="RLN24" s="1024"/>
      <c r="RLO24" s="1024"/>
      <c r="RLP24" s="1024"/>
      <c r="RLQ24" s="1024"/>
      <c r="RLR24" s="1024"/>
      <c r="RLS24" s="1024"/>
      <c r="RLT24" s="1024"/>
      <c r="RLU24" s="1024"/>
      <c r="RLV24" s="1024"/>
      <c r="RLW24" s="1024"/>
      <c r="RLX24" s="1024"/>
      <c r="RLY24" s="1024"/>
      <c r="RLZ24" s="1024"/>
      <c r="RMA24" s="1024"/>
      <c r="RMB24" s="1024"/>
      <c r="RMC24" s="1024"/>
      <c r="RMD24" s="1024"/>
      <c r="RME24" s="1024"/>
      <c r="RMF24" s="1024"/>
      <c r="RMG24" s="1024"/>
      <c r="RMH24" s="1024"/>
      <c r="RMI24" s="1024"/>
      <c r="RMJ24" s="1024"/>
      <c r="RMK24" s="1024"/>
      <c r="RML24" s="1024"/>
      <c r="RMM24" s="1024"/>
      <c r="RMN24" s="1024"/>
      <c r="RMO24" s="1024"/>
      <c r="RMP24" s="1024"/>
      <c r="RMQ24" s="1024"/>
      <c r="RMR24" s="1024"/>
      <c r="RMS24" s="1024"/>
      <c r="RMT24" s="1024"/>
      <c r="RMU24" s="1024"/>
      <c r="RMV24" s="1024"/>
      <c r="RMW24" s="1024"/>
      <c r="RMX24" s="1024"/>
      <c r="RMY24" s="1024"/>
      <c r="RMZ24" s="1024"/>
      <c r="RNA24" s="1024"/>
      <c r="RNB24" s="1024"/>
      <c r="RNC24" s="1024"/>
      <c r="RND24" s="1024"/>
      <c r="RNE24" s="1024"/>
      <c r="RNF24" s="1024"/>
      <c r="RNG24" s="1024"/>
      <c r="RNH24" s="1024"/>
      <c r="RNI24" s="1024"/>
      <c r="RNJ24" s="1024"/>
      <c r="RNK24" s="1024"/>
      <c r="RNL24" s="1024"/>
      <c r="RNM24" s="1024"/>
      <c r="RNN24" s="1024"/>
      <c r="RNO24" s="1024"/>
      <c r="RNP24" s="1024"/>
      <c r="RNQ24" s="1024"/>
      <c r="RNR24" s="1024"/>
      <c r="RNS24" s="1024"/>
      <c r="RNT24" s="1024"/>
      <c r="RNU24" s="1024"/>
      <c r="RNV24" s="1024"/>
      <c r="RNW24" s="1024"/>
      <c r="RNX24" s="1024"/>
      <c r="RNY24" s="1024"/>
      <c r="RNZ24" s="1024"/>
      <c r="ROA24" s="1024"/>
      <c r="ROB24" s="1024"/>
      <c r="ROC24" s="1024"/>
      <c r="ROD24" s="1024"/>
      <c r="ROE24" s="1024"/>
      <c r="ROF24" s="1024"/>
      <c r="ROG24" s="1024"/>
      <c r="ROH24" s="1024"/>
      <c r="ROI24" s="1024"/>
      <c r="ROJ24" s="1024"/>
      <c r="ROK24" s="1024"/>
      <c r="ROL24" s="1024"/>
      <c r="ROM24" s="1024"/>
      <c r="RON24" s="1024"/>
      <c r="ROO24" s="1024"/>
      <c r="ROP24" s="1024"/>
      <c r="ROQ24" s="1024"/>
      <c r="ROR24" s="1024"/>
      <c r="ROS24" s="1024"/>
      <c r="ROT24" s="1024"/>
      <c r="ROU24" s="1024"/>
      <c r="ROV24" s="1024"/>
      <c r="ROW24" s="1024"/>
      <c r="ROX24" s="1024"/>
      <c r="ROY24" s="1024"/>
      <c r="ROZ24" s="1024"/>
      <c r="RPA24" s="1024"/>
      <c r="RPB24" s="1024"/>
      <c r="RPC24" s="1024"/>
      <c r="RPD24" s="1024"/>
      <c r="RPE24" s="1024"/>
      <c r="RPF24" s="1024"/>
      <c r="RPG24" s="1024"/>
      <c r="RPH24" s="1024"/>
      <c r="RPI24" s="1024"/>
      <c r="RPJ24" s="1024"/>
      <c r="RPK24" s="1024"/>
      <c r="RPL24" s="1024"/>
      <c r="RPM24" s="1024"/>
      <c r="RPN24" s="1024"/>
      <c r="RPO24" s="1024"/>
      <c r="RPP24" s="1024"/>
      <c r="RPQ24" s="1024"/>
      <c r="RPR24" s="1024"/>
      <c r="RPS24" s="1024"/>
      <c r="RPT24" s="1024"/>
      <c r="RPU24" s="1024"/>
      <c r="RPV24" s="1024"/>
      <c r="RPW24" s="1024"/>
      <c r="RPX24" s="1024"/>
      <c r="RPY24" s="1024"/>
      <c r="RPZ24" s="1024"/>
      <c r="RQA24" s="1024"/>
      <c r="RQB24" s="1024"/>
      <c r="RQC24" s="1024"/>
      <c r="RQD24" s="1024"/>
      <c r="RQE24" s="1024"/>
      <c r="RQF24" s="1024"/>
      <c r="RQG24" s="1024"/>
      <c r="RQH24" s="1024"/>
      <c r="RQI24" s="1024"/>
      <c r="RQJ24" s="1024"/>
      <c r="RQK24" s="1024"/>
      <c r="RQL24" s="1024"/>
      <c r="RQM24" s="1024"/>
      <c r="RQN24" s="1024"/>
      <c r="RQO24" s="1024"/>
      <c r="RQP24" s="1024"/>
      <c r="RQQ24" s="1024"/>
      <c r="RQR24" s="1024"/>
      <c r="RQS24" s="1024"/>
      <c r="RQT24" s="1024"/>
      <c r="RQU24" s="1024"/>
      <c r="RQV24" s="1024"/>
      <c r="RQW24" s="1024"/>
      <c r="RQX24" s="1024"/>
      <c r="RQY24" s="1024"/>
      <c r="RQZ24" s="1024"/>
      <c r="RRA24" s="1024"/>
      <c r="RRB24" s="1024"/>
      <c r="RRC24" s="1024"/>
      <c r="RRD24" s="1024"/>
      <c r="RRE24" s="1024"/>
      <c r="RRF24" s="1024"/>
      <c r="RRG24" s="1024"/>
      <c r="RRH24" s="1024"/>
      <c r="RRI24" s="1024"/>
      <c r="RRJ24" s="1024"/>
      <c r="RRK24" s="1024"/>
      <c r="RRL24" s="1024"/>
      <c r="RRM24" s="1024"/>
      <c r="RRN24" s="1024"/>
      <c r="RRO24" s="1024"/>
      <c r="RRP24" s="1024"/>
      <c r="RRQ24" s="1024"/>
      <c r="RRR24" s="1024"/>
      <c r="RRS24" s="1024"/>
      <c r="RRT24" s="1024"/>
      <c r="RRU24" s="1024"/>
      <c r="RRV24" s="1024"/>
      <c r="RRW24" s="1024"/>
      <c r="RRX24" s="1024"/>
      <c r="RRY24" s="1024"/>
      <c r="RRZ24" s="1024"/>
      <c r="RSA24" s="1024"/>
      <c r="RSB24" s="1024"/>
      <c r="RSC24" s="1024"/>
      <c r="RSD24" s="1024"/>
      <c r="RSE24" s="1024"/>
      <c r="RSF24" s="1024"/>
      <c r="RSG24" s="1024"/>
      <c r="RSH24" s="1024"/>
      <c r="RSI24" s="1024"/>
      <c r="RSJ24" s="1024"/>
      <c r="RSK24" s="1024"/>
      <c r="RSL24" s="1024"/>
      <c r="RSM24" s="1024"/>
      <c r="RSN24" s="1024"/>
      <c r="RSO24" s="1024"/>
      <c r="RSP24" s="1024"/>
      <c r="RSQ24" s="1024"/>
      <c r="RSR24" s="1024"/>
      <c r="RSS24" s="1024"/>
      <c r="RST24" s="1024"/>
      <c r="RSU24" s="1024"/>
      <c r="RSV24" s="1024"/>
      <c r="RSW24" s="1024"/>
      <c r="RSX24" s="1024"/>
      <c r="RSY24" s="1024"/>
      <c r="RSZ24" s="1024"/>
      <c r="RTA24" s="1024"/>
      <c r="RTB24" s="1024"/>
      <c r="RTC24" s="1024"/>
      <c r="RTD24" s="1024"/>
      <c r="RTE24" s="1024"/>
      <c r="RTF24" s="1024"/>
      <c r="RTG24" s="1024"/>
      <c r="RTH24" s="1024"/>
      <c r="RTI24" s="1024"/>
      <c r="RTJ24" s="1024"/>
      <c r="RTK24" s="1024"/>
      <c r="RTL24" s="1024"/>
      <c r="RTM24" s="1024"/>
      <c r="RTN24" s="1024"/>
      <c r="RTO24" s="1024"/>
      <c r="RTP24" s="1024"/>
      <c r="RTQ24" s="1024"/>
      <c r="RTR24" s="1024"/>
      <c r="RTS24" s="1024"/>
      <c r="RTT24" s="1024"/>
      <c r="RTU24" s="1024"/>
      <c r="RTV24" s="1024"/>
      <c r="RTW24" s="1024"/>
      <c r="RTX24" s="1024"/>
      <c r="RTY24" s="1024"/>
      <c r="RTZ24" s="1024"/>
      <c r="RUA24" s="1024"/>
      <c r="RUB24" s="1024"/>
      <c r="RUC24" s="1024"/>
      <c r="RUD24" s="1024"/>
      <c r="RUE24" s="1024"/>
      <c r="RUF24" s="1024"/>
      <c r="RUG24" s="1024"/>
      <c r="RUH24" s="1024"/>
      <c r="RUI24" s="1024"/>
      <c r="RUJ24" s="1024"/>
      <c r="RUK24" s="1024"/>
      <c r="RUL24" s="1024"/>
      <c r="RUM24" s="1024"/>
      <c r="RUN24" s="1024"/>
      <c r="RUO24" s="1024"/>
      <c r="RUP24" s="1024"/>
      <c r="RUQ24" s="1024"/>
      <c r="RUR24" s="1024"/>
      <c r="RUS24" s="1024"/>
      <c r="RUT24" s="1024"/>
      <c r="RUU24" s="1024"/>
      <c r="RUV24" s="1024"/>
      <c r="RUW24" s="1024"/>
      <c r="RUX24" s="1024"/>
      <c r="RUY24" s="1024"/>
      <c r="RUZ24" s="1024"/>
      <c r="RVA24" s="1024"/>
      <c r="RVB24" s="1024"/>
      <c r="RVC24" s="1024"/>
      <c r="RVD24" s="1024"/>
      <c r="RVE24" s="1024"/>
      <c r="RVF24" s="1024"/>
      <c r="RVG24" s="1024"/>
      <c r="RVH24" s="1024"/>
      <c r="RVI24" s="1024"/>
      <c r="RVJ24" s="1024"/>
      <c r="RVK24" s="1024"/>
      <c r="RVL24" s="1024"/>
      <c r="RVM24" s="1024"/>
      <c r="RVN24" s="1024"/>
      <c r="RVO24" s="1024"/>
      <c r="RVP24" s="1024"/>
      <c r="RVQ24" s="1024"/>
      <c r="RVR24" s="1024"/>
      <c r="RVS24" s="1024"/>
      <c r="RVT24" s="1024"/>
      <c r="RVU24" s="1024"/>
      <c r="RVV24" s="1024"/>
      <c r="RVW24" s="1024"/>
      <c r="RVX24" s="1024"/>
      <c r="RVY24" s="1024"/>
      <c r="RVZ24" s="1024"/>
      <c r="RWA24" s="1024"/>
      <c r="RWB24" s="1024"/>
      <c r="RWC24" s="1024"/>
      <c r="RWD24" s="1024"/>
      <c r="RWE24" s="1024"/>
      <c r="RWF24" s="1024"/>
      <c r="RWG24" s="1024"/>
      <c r="RWH24" s="1024"/>
      <c r="RWI24" s="1024"/>
      <c r="RWJ24" s="1024"/>
      <c r="RWK24" s="1024"/>
      <c r="RWL24" s="1024"/>
      <c r="RWM24" s="1024"/>
      <c r="RWN24" s="1024"/>
      <c r="RWO24" s="1024"/>
      <c r="RWP24" s="1024"/>
      <c r="RWQ24" s="1024"/>
      <c r="RWR24" s="1024"/>
      <c r="RWS24" s="1024"/>
      <c r="RWT24" s="1024"/>
      <c r="RWU24" s="1024"/>
      <c r="RWV24" s="1024"/>
      <c r="RWW24" s="1024"/>
      <c r="RWX24" s="1024"/>
      <c r="RWY24" s="1024"/>
      <c r="RWZ24" s="1024"/>
      <c r="RXA24" s="1024"/>
      <c r="RXB24" s="1024"/>
      <c r="RXC24" s="1024"/>
      <c r="RXD24" s="1024"/>
      <c r="RXE24" s="1024"/>
      <c r="RXF24" s="1024"/>
      <c r="RXG24" s="1024"/>
      <c r="RXH24" s="1024"/>
      <c r="RXI24" s="1024"/>
      <c r="RXJ24" s="1024"/>
      <c r="RXK24" s="1024"/>
      <c r="RXL24" s="1024"/>
      <c r="RXM24" s="1024"/>
      <c r="RXN24" s="1024"/>
      <c r="RXO24" s="1024"/>
      <c r="RXP24" s="1024"/>
      <c r="RXQ24" s="1024"/>
      <c r="RXR24" s="1024"/>
      <c r="RXS24" s="1024"/>
      <c r="RXT24" s="1024"/>
      <c r="RXU24" s="1024"/>
      <c r="RXV24" s="1024"/>
      <c r="RXW24" s="1024"/>
      <c r="RXX24" s="1024"/>
      <c r="RXY24" s="1024"/>
      <c r="RXZ24" s="1024"/>
      <c r="RYA24" s="1024"/>
      <c r="RYB24" s="1024"/>
      <c r="RYC24" s="1024"/>
      <c r="RYD24" s="1024"/>
      <c r="RYE24" s="1024"/>
      <c r="RYF24" s="1024"/>
      <c r="RYG24" s="1024"/>
      <c r="RYH24" s="1024"/>
      <c r="RYI24" s="1024"/>
      <c r="RYJ24" s="1024"/>
      <c r="RYK24" s="1024"/>
      <c r="RYL24" s="1024"/>
      <c r="RYM24" s="1024"/>
      <c r="RYN24" s="1024"/>
      <c r="RYO24" s="1024"/>
      <c r="RYP24" s="1024"/>
      <c r="RYQ24" s="1024"/>
      <c r="RYR24" s="1024"/>
      <c r="RYS24" s="1024"/>
      <c r="RYT24" s="1024"/>
      <c r="RYU24" s="1024"/>
      <c r="RYV24" s="1024"/>
      <c r="RYW24" s="1024"/>
      <c r="RYX24" s="1024"/>
      <c r="RYY24" s="1024"/>
      <c r="RYZ24" s="1024"/>
      <c r="RZA24" s="1024"/>
      <c r="RZB24" s="1024"/>
      <c r="RZC24" s="1024"/>
      <c r="RZD24" s="1024"/>
      <c r="RZE24" s="1024"/>
      <c r="RZF24" s="1024"/>
      <c r="RZG24" s="1024"/>
      <c r="RZH24" s="1024"/>
      <c r="RZI24" s="1024"/>
      <c r="RZJ24" s="1024"/>
      <c r="RZK24" s="1024"/>
      <c r="RZL24" s="1024"/>
      <c r="RZM24" s="1024"/>
      <c r="RZN24" s="1024"/>
      <c r="RZO24" s="1024"/>
      <c r="RZP24" s="1024"/>
      <c r="RZQ24" s="1024"/>
      <c r="RZR24" s="1024"/>
      <c r="RZS24" s="1024"/>
      <c r="RZT24" s="1024"/>
      <c r="RZU24" s="1024"/>
      <c r="RZV24" s="1024"/>
      <c r="RZW24" s="1024"/>
      <c r="RZX24" s="1024"/>
      <c r="RZY24" s="1024"/>
      <c r="RZZ24" s="1024"/>
      <c r="SAA24" s="1024"/>
      <c r="SAB24" s="1024"/>
      <c r="SAC24" s="1024"/>
      <c r="SAD24" s="1024"/>
      <c r="SAE24" s="1024"/>
      <c r="SAF24" s="1024"/>
      <c r="SAG24" s="1024"/>
      <c r="SAH24" s="1024"/>
      <c r="SAI24" s="1024"/>
      <c r="SAJ24" s="1024"/>
      <c r="SAK24" s="1024"/>
      <c r="SAL24" s="1024"/>
      <c r="SAM24" s="1024"/>
      <c r="SAN24" s="1024"/>
      <c r="SAO24" s="1024"/>
      <c r="SAP24" s="1024"/>
      <c r="SAQ24" s="1024"/>
      <c r="SAR24" s="1024"/>
      <c r="SAS24" s="1024"/>
      <c r="SAT24" s="1024"/>
      <c r="SAU24" s="1024"/>
      <c r="SAV24" s="1024"/>
      <c r="SAW24" s="1024"/>
      <c r="SAX24" s="1024"/>
      <c r="SAY24" s="1024"/>
      <c r="SAZ24" s="1024"/>
      <c r="SBA24" s="1024"/>
      <c r="SBB24" s="1024"/>
      <c r="SBC24" s="1024"/>
      <c r="SBD24" s="1024"/>
      <c r="SBE24" s="1024"/>
      <c r="SBF24" s="1024"/>
      <c r="SBG24" s="1024"/>
      <c r="SBH24" s="1024"/>
      <c r="SBI24" s="1024"/>
      <c r="SBJ24" s="1024"/>
      <c r="SBK24" s="1024"/>
      <c r="SBL24" s="1024"/>
      <c r="SBM24" s="1024"/>
      <c r="SBN24" s="1024"/>
      <c r="SBO24" s="1024"/>
      <c r="SBP24" s="1024"/>
      <c r="SBQ24" s="1024"/>
      <c r="SBR24" s="1024"/>
      <c r="SBS24" s="1024"/>
      <c r="SBT24" s="1024"/>
      <c r="SBU24" s="1024"/>
      <c r="SBV24" s="1024"/>
      <c r="SBW24" s="1024"/>
      <c r="SBX24" s="1024"/>
      <c r="SBY24" s="1024"/>
      <c r="SBZ24" s="1024"/>
      <c r="SCA24" s="1024"/>
      <c r="SCB24" s="1024"/>
      <c r="SCC24" s="1024"/>
      <c r="SCD24" s="1024"/>
      <c r="SCE24" s="1024"/>
      <c r="SCF24" s="1024"/>
      <c r="SCG24" s="1024"/>
      <c r="SCH24" s="1024"/>
      <c r="SCI24" s="1024"/>
      <c r="SCJ24" s="1024"/>
      <c r="SCK24" s="1024"/>
      <c r="SCL24" s="1024"/>
      <c r="SCM24" s="1024"/>
      <c r="SCN24" s="1024"/>
      <c r="SCO24" s="1024"/>
      <c r="SCP24" s="1024"/>
      <c r="SCQ24" s="1024"/>
      <c r="SCR24" s="1024"/>
      <c r="SCS24" s="1024"/>
      <c r="SCT24" s="1024"/>
      <c r="SCU24" s="1024"/>
      <c r="SCV24" s="1024"/>
      <c r="SCW24" s="1024"/>
      <c r="SCX24" s="1024"/>
      <c r="SCY24" s="1024"/>
      <c r="SCZ24" s="1024"/>
      <c r="SDA24" s="1024"/>
      <c r="SDB24" s="1024"/>
      <c r="SDC24" s="1024"/>
      <c r="SDD24" s="1024"/>
      <c r="SDE24" s="1024"/>
      <c r="SDF24" s="1024"/>
      <c r="SDG24" s="1024"/>
      <c r="SDH24" s="1024"/>
      <c r="SDI24" s="1024"/>
      <c r="SDJ24" s="1024"/>
      <c r="SDK24" s="1024"/>
      <c r="SDL24" s="1024"/>
      <c r="SDM24" s="1024"/>
      <c r="SDN24" s="1024"/>
      <c r="SDO24" s="1024"/>
      <c r="SDP24" s="1024"/>
      <c r="SDQ24" s="1024"/>
      <c r="SDR24" s="1024"/>
      <c r="SDS24" s="1024"/>
      <c r="SDT24" s="1024"/>
      <c r="SDU24" s="1024"/>
      <c r="SDV24" s="1024"/>
      <c r="SDW24" s="1024"/>
      <c r="SDX24" s="1024"/>
      <c r="SDY24" s="1024"/>
      <c r="SDZ24" s="1024"/>
      <c r="SEA24" s="1024"/>
      <c r="SEB24" s="1024"/>
      <c r="SEC24" s="1024"/>
      <c r="SED24" s="1024"/>
      <c r="SEE24" s="1024"/>
      <c r="SEF24" s="1024"/>
      <c r="SEG24" s="1024"/>
      <c r="SEH24" s="1024"/>
      <c r="SEI24" s="1024"/>
      <c r="SEJ24" s="1024"/>
      <c r="SEK24" s="1024"/>
      <c r="SEL24" s="1024"/>
      <c r="SEM24" s="1024"/>
      <c r="SEN24" s="1024"/>
      <c r="SEO24" s="1024"/>
      <c r="SEP24" s="1024"/>
      <c r="SEQ24" s="1024"/>
      <c r="SER24" s="1024"/>
      <c r="SES24" s="1024"/>
      <c r="SET24" s="1024"/>
      <c r="SEU24" s="1024"/>
      <c r="SEV24" s="1024"/>
      <c r="SEW24" s="1024"/>
      <c r="SEX24" s="1024"/>
      <c r="SEY24" s="1024"/>
      <c r="SEZ24" s="1024"/>
      <c r="SFA24" s="1024"/>
      <c r="SFB24" s="1024"/>
      <c r="SFC24" s="1024"/>
      <c r="SFD24" s="1024"/>
      <c r="SFE24" s="1024"/>
      <c r="SFF24" s="1024"/>
      <c r="SFG24" s="1024"/>
      <c r="SFH24" s="1024"/>
      <c r="SFI24" s="1024"/>
      <c r="SFJ24" s="1024"/>
      <c r="SFK24" s="1024"/>
      <c r="SFL24" s="1024"/>
      <c r="SFM24" s="1024"/>
      <c r="SFN24" s="1024"/>
      <c r="SFO24" s="1024"/>
      <c r="SFP24" s="1024"/>
      <c r="SFQ24" s="1024"/>
      <c r="SFR24" s="1024"/>
      <c r="SFS24" s="1024"/>
      <c r="SFT24" s="1024"/>
      <c r="SFU24" s="1024"/>
      <c r="SFV24" s="1024"/>
      <c r="SFW24" s="1024"/>
      <c r="SFX24" s="1024"/>
      <c r="SFY24" s="1024"/>
      <c r="SFZ24" s="1024"/>
      <c r="SGA24" s="1024"/>
      <c r="SGB24" s="1024"/>
      <c r="SGC24" s="1024"/>
      <c r="SGD24" s="1024"/>
      <c r="SGE24" s="1024"/>
      <c r="SGF24" s="1024"/>
      <c r="SGG24" s="1024"/>
      <c r="SGH24" s="1024"/>
      <c r="SGI24" s="1024"/>
      <c r="SGJ24" s="1024"/>
      <c r="SGK24" s="1024"/>
      <c r="SGL24" s="1024"/>
      <c r="SGM24" s="1024"/>
      <c r="SGN24" s="1024"/>
      <c r="SGO24" s="1024"/>
      <c r="SGP24" s="1024"/>
      <c r="SGQ24" s="1024"/>
      <c r="SGR24" s="1024"/>
      <c r="SGS24" s="1024"/>
      <c r="SGT24" s="1024"/>
      <c r="SGU24" s="1024"/>
      <c r="SGV24" s="1024"/>
      <c r="SGW24" s="1024"/>
      <c r="SGX24" s="1024"/>
      <c r="SGY24" s="1024"/>
      <c r="SGZ24" s="1024"/>
      <c r="SHA24" s="1024"/>
      <c r="SHB24" s="1024"/>
      <c r="SHC24" s="1024"/>
      <c r="SHD24" s="1024"/>
      <c r="SHE24" s="1024"/>
      <c r="SHF24" s="1024"/>
      <c r="SHG24" s="1024"/>
      <c r="SHH24" s="1024"/>
      <c r="SHI24" s="1024"/>
      <c r="SHJ24" s="1024"/>
      <c r="SHK24" s="1024"/>
      <c r="SHL24" s="1024"/>
      <c r="SHM24" s="1024"/>
      <c r="SHN24" s="1024"/>
      <c r="SHO24" s="1024"/>
      <c r="SHP24" s="1024"/>
      <c r="SHQ24" s="1024"/>
      <c r="SHR24" s="1024"/>
      <c r="SHS24" s="1024"/>
      <c r="SHT24" s="1024"/>
      <c r="SHU24" s="1024"/>
      <c r="SHV24" s="1024"/>
      <c r="SHW24" s="1024"/>
      <c r="SHX24" s="1024"/>
      <c r="SHY24" s="1024"/>
      <c r="SHZ24" s="1024"/>
      <c r="SIA24" s="1024"/>
      <c r="SIB24" s="1024"/>
      <c r="SIC24" s="1024"/>
      <c r="SID24" s="1024"/>
      <c r="SIE24" s="1024"/>
      <c r="SIF24" s="1024"/>
      <c r="SIG24" s="1024"/>
      <c r="SIH24" s="1024"/>
      <c r="SII24" s="1024"/>
      <c r="SIJ24" s="1024"/>
      <c r="SIK24" s="1024"/>
      <c r="SIL24" s="1024"/>
      <c r="SIM24" s="1024"/>
      <c r="SIN24" s="1024"/>
      <c r="SIO24" s="1024"/>
      <c r="SIP24" s="1024"/>
      <c r="SIQ24" s="1024"/>
      <c r="SIR24" s="1024"/>
      <c r="SIS24" s="1024"/>
      <c r="SIT24" s="1024"/>
      <c r="SIU24" s="1024"/>
      <c r="SIV24" s="1024"/>
      <c r="SIW24" s="1024"/>
      <c r="SIX24" s="1024"/>
      <c r="SIY24" s="1024"/>
      <c r="SIZ24" s="1024"/>
      <c r="SJA24" s="1024"/>
      <c r="SJB24" s="1024"/>
      <c r="SJC24" s="1024"/>
      <c r="SJD24" s="1024"/>
      <c r="SJE24" s="1024"/>
      <c r="SJF24" s="1024"/>
      <c r="SJG24" s="1024"/>
      <c r="SJH24" s="1024"/>
      <c r="SJI24" s="1024"/>
      <c r="SJJ24" s="1024"/>
      <c r="SJK24" s="1024"/>
      <c r="SJL24" s="1024"/>
      <c r="SJM24" s="1024"/>
      <c r="SJN24" s="1024"/>
      <c r="SJO24" s="1024"/>
      <c r="SJP24" s="1024"/>
      <c r="SJQ24" s="1024"/>
      <c r="SJR24" s="1024"/>
      <c r="SJS24" s="1024"/>
      <c r="SJT24" s="1024"/>
      <c r="SJU24" s="1024"/>
      <c r="SJV24" s="1024"/>
      <c r="SJW24" s="1024"/>
      <c r="SJX24" s="1024"/>
      <c r="SJY24" s="1024"/>
      <c r="SJZ24" s="1024"/>
      <c r="SKA24" s="1024"/>
      <c r="SKB24" s="1024"/>
      <c r="SKC24" s="1024"/>
      <c r="SKD24" s="1024"/>
      <c r="SKE24" s="1024"/>
      <c r="SKF24" s="1024"/>
      <c r="SKG24" s="1024"/>
      <c r="SKH24" s="1024"/>
      <c r="SKI24" s="1024"/>
      <c r="SKJ24" s="1024"/>
      <c r="SKK24" s="1024"/>
      <c r="SKL24" s="1024"/>
      <c r="SKM24" s="1024"/>
      <c r="SKN24" s="1024"/>
      <c r="SKO24" s="1024"/>
      <c r="SKP24" s="1024"/>
      <c r="SKQ24" s="1024"/>
      <c r="SKR24" s="1024"/>
      <c r="SKS24" s="1024"/>
      <c r="SKT24" s="1024"/>
      <c r="SKU24" s="1024"/>
      <c r="SKV24" s="1024"/>
      <c r="SKW24" s="1024"/>
      <c r="SKX24" s="1024"/>
      <c r="SKY24" s="1024"/>
      <c r="SKZ24" s="1024"/>
      <c r="SLA24" s="1024"/>
      <c r="SLB24" s="1024"/>
      <c r="SLC24" s="1024"/>
      <c r="SLD24" s="1024"/>
      <c r="SLE24" s="1024"/>
      <c r="SLF24" s="1024"/>
      <c r="SLG24" s="1024"/>
      <c r="SLH24" s="1024"/>
      <c r="SLI24" s="1024"/>
      <c r="SLJ24" s="1024"/>
      <c r="SLK24" s="1024"/>
      <c r="SLL24" s="1024"/>
      <c r="SLM24" s="1024"/>
      <c r="SLN24" s="1024"/>
      <c r="SLO24" s="1024"/>
      <c r="SLP24" s="1024"/>
      <c r="SLQ24" s="1024"/>
      <c r="SLR24" s="1024"/>
      <c r="SLS24" s="1024"/>
      <c r="SLT24" s="1024"/>
      <c r="SLU24" s="1024"/>
      <c r="SLV24" s="1024"/>
      <c r="SLW24" s="1024"/>
      <c r="SLX24" s="1024"/>
      <c r="SLY24" s="1024"/>
      <c r="SLZ24" s="1024"/>
      <c r="SMA24" s="1024"/>
      <c r="SMB24" s="1024"/>
      <c r="SMC24" s="1024"/>
      <c r="SMD24" s="1024"/>
      <c r="SME24" s="1024"/>
      <c r="SMF24" s="1024"/>
      <c r="SMG24" s="1024"/>
      <c r="SMH24" s="1024"/>
      <c r="SMI24" s="1024"/>
      <c r="SMJ24" s="1024"/>
      <c r="SMK24" s="1024"/>
      <c r="SML24" s="1024"/>
      <c r="SMM24" s="1024"/>
      <c r="SMN24" s="1024"/>
      <c r="SMO24" s="1024"/>
      <c r="SMP24" s="1024"/>
      <c r="SMQ24" s="1024"/>
      <c r="SMR24" s="1024"/>
      <c r="SMS24" s="1024"/>
      <c r="SMT24" s="1024"/>
      <c r="SMU24" s="1024"/>
      <c r="SMV24" s="1024"/>
      <c r="SMW24" s="1024"/>
      <c r="SMX24" s="1024"/>
      <c r="SMY24" s="1024"/>
      <c r="SMZ24" s="1024"/>
      <c r="SNA24" s="1024"/>
      <c r="SNB24" s="1024"/>
      <c r="SNC24" s="1024"/>
      <c r="SND24" s="1024"/>
      <c r="SNE24" s="1024"/>
      <c r="SNF24" s="1024"/>
      <c r="SNG24" s="1024"/>
      <c r="SNH24" s="1024"/>
      <c r="SNI24" s="1024"/>
      <c r="SNJ24" s="1024"/>
      <c r="SNK24" s="1024"/>
      <c r="SNL24" s="1024"/>
      <c r="SNM24" s="1024"/>
      <c r="SNN24" s="1024"/>
      <c r="SNO24" s="1024"/>
      <c r="SNP24" s="1024"/>
      <c r="SNQ24" s="1024"/>
      <c r="SNR24" s="1024"/>
      <c r="SNS24" s="1024"/>
      <c r="SNT24" s="1024"/>
      <c r="SNU24" s="1024"/>
      <c r="SNV24" s="1024"/>
      <c r="SNW24" s="1024"/>
      <c r="SNX24" s="1024"/>
      <c r="SNY24" s="1024"/>
      <c r="SNZ24" s="1024"/>
      <c r="SOA24" s="1024"/>
      <c r="SOB24" s="1024"/>
      <c r="SOC24" s="1024"/>
      <c r="SOD24" s="1024"/>
      <c r="SOE24" s="1024"/>
      <c r="SOF24" s="1024"/>
      <c r="SOG24" s="1024"/>
      <c r="SOH24" s="1024"/>
      <c r="SOI24" s="1024"/>
      <c r="SOJ24" s="1024"/>
      <c r="SOK24" s="1024"/>
      <c r="SOL24" s="1024"/>
      <c r="SOM24" s="1024"/>
      <c r="SON24" s="1024"/>
      <c r="SOO24" s="1024"/>
      <c r="SOP24" s="1024"/>
      <c r="SOQ24" s="1024"/>
      <c r="SOR24" s="1024"/>
      <c r="SOS24" s="1024"/>
      <c r="SOT24" s="1024"/>
      <c r="SOU24" s="1024"/>
      <c r="SOV24" s="1024"/>
      <c r="SOW24" s="1024"/>
      <c r="SOX24" s="1024"/>
      <c r="SOY24" s="1024"/>
      <c r="SOZ24" s="1024"/>
      <c r="SPA24" s="1024"/>
      <c r="SPB24" s="1024"/>
      <c r="SPC24" s="1024"/>
      <c r="SPD24" s="1024"/>
      <c r="SPE24" s="1024"/>
      <c r="SPF24" s="1024"/>
      <c r="SPG24" s="1024"/>
      <c r="SPH24" s="1024"/>
      <c r="SPI24" s="1024"/>
      <c r="SPJ24" s="1024"/>
      <c r="SPK24" s="1024"/>
      <c r="SPL24" s="1024"/>
      <c r="SPM24" s="1024"/>
      <c r="SPN24" s="1024"/>
      <c r="SPO24" s="1024"/>
      <c r="SPP24" s="1024"/>
      <c r="SPQ24" s="1024"/>
      <c r="SPR24" s="1024"/>
      <c r="SPS24" s="1024"/>
      <c r="SPT24" s="1024"/>
      <c r="SPU24" s="1024"/>
      <c r="SPV24" s="1024"/>
      <c r="SPW24" s="1024"/>
      <c r="SPX24" s="1024"/>
      <c r="SPY24" s="1024"/>
      <c r="SPZ24" s="1024"/>
      <c r="SQA24" s="1024"/>
      <c r="SQB24" s="1024"/>
      <c r="SQC24" s="1024"/>
      <c r="SQD24" s="1024"/>
      <c r="SQE24" s="1024"/>
      <c r="SQF24" s="1024"/>
      <c r="SQG24" s="1024"/>
      <c r="SQH24" s="1024"/>
      <c r="SQI24" s="1024"/>
      <c r="SQJ24" s="1024"/>
      <c r="SQK24" s="1024"/>
      <c r="SQL24" s="1024"/>
      <c r="SQM24" s="1024"/>
      <c r="SQN24" s="1024"/>
      <c r="SQO24" s="1024"/>
      <c r="SQP24" s="1024"/>
      <c r="SQQ24" s="1024"/>
      <c r="SQR24" s="1024"/>
      <c r="SQS24" s="1024"/>
      <c r="SQT24" s="1024"/>
      <c r="SQU24" s="1024"/>
      <c r="SQV24" s="1024"/>
      <c r="SQW24" s="1024"/>
      <c r="SQX24" s="1024"/>
      <c r="SQY24" s="1024"/>
      <c r="SQZ24" s="1024"/>
      <c r="SRA24" s="1024"/>
      <c r="SRB24" s="1024"/>
      <c r="SRC24" s="1024"/>
      <c r="SRD24" s="1024"/>
      <c r="SRE24" s="1024"/>
      <c r="SRF24" s="1024"/>
      <c r="SRG24" s="1024"/>
      <c r="SRH24" s="1024"/>
      <c r="SRI24" s="1024"/>
      <c r="SRJ24" s="1024"/>
      <c r="SRK24" s="1024"/>
      <c r="SRL24" s="1024"/>
      <c r="SRM24" s="1024"/>
      <c r="SRN24" s="1024"/>
      <c r="SRO24" s="1024"/>
      <c r="SRP24" s="1024"/>
      <c r="SRQ24" s="1024"/>
      <c r="SRR24" s="1024"/>
      <c r="SRS24" s="1024"/>
      <c r="SRT24" s="1024"/>
      <c r="SRU24" s="1024"/>
      <c r="SRV24" s="1024"/>
      <c r="SRW24" s="1024"/>
      <c r="SRX24" s="1024"/>
      <c r="SRY24" s="1024"/>
      <c r="SRZ24" s="1024"/>
      <c r="SSA24" s="1024"/>
      <c r="SSB24" s="1024"/>
      <c r="SSC24" s="1024"/>
      <c r="SSD24" s="1024"/>
      <c r="SSE24" s="1024"/>
      <c r="SSF24" s="1024"/>
      <c r="SSG24" s="1024"/>
      <c r="SSH24" s="1024"/>
      <c r="SSI24" s="1024"/>
      <c r="SSJ24" s="1024"/>
      <c r="SSK24" s="1024"/>
      <c r="SSL24" s="1024"/>
      <c r="SSM24" s="1024"/>
      <c r="SSN24" s="1024"/>
      <c r="SSO24" s="1024"/>
      <c r="SSP24" s="1024"/>
      <c r="SSQ24" s="1024"/>
      <c r="SSR24" s="1024"/>
      <c r="SSS24" s="1024"/>
      <c r="SST24" s="1024"/>
      <c r="SSU24" s="1024"/>
      <c r="SSV24" s="1024"/>
      <c r="SSW24" s="1024"/>
      <c r="SSX24" s="1024"/>
      <c r="SSY24" s="1024"/>
      <c r="SSZ24" s="1024"/>
      <c r="STA24" s="1024"/>
      <c r="STB24" s="1024"/>
      <c r="STC24" s="1024"/>
      <c r="STD24" s="1024"/>
      <c r="STE24" s="1024"/>
      <c r="STF24" s="1024"/>
      <c r="STG24" s="1024"/>
      <c r="STH24" s="1024"/>
      <c r="STI24" s="1024"/>
      <c r="STJ24" s="1024"/>
      <c r="STK24" s="1024"/>
      <c r="STL24" s="1024"/>
      <c r="STM24" s="1024"/>
      <c r="STN24" s="1024"/>
      <c r="STO24" s="1024"/>
      <c r="STP24" s="1024"/>
      <c r="STQ24" s="1024"/>
      <c r="STR24" s="1024"/>
      <c r="STS24" s="1024"/>
      <c r="STT24" s="1024"/>
      <c r="STU24" s="1024"/>
      <c r="STV24" s="1024"/>
      <c r="STW24" s="1024"/>
      <c r="STX24" s="1024"/>
      <c r="STY24" s="1024"/>
      <c r="STZ24" s="1024"/>
      <c r="SUA24" s="1024"/>
      <c r="SUB24" s="1024"/>
      <c r="SUC24" s="1024"/>
      <c r="SUD24" s="1024"/>
      <c r="SUE24" s="1024"/>
      <c r="SUF24" s="1024"/>
      <c r="SUG24" s="1024"/>
      <c r="SUH24" s="1024"/>
      <c r="SUI24" s="1024"/>
      <c r="SUJ24" s="1024"/>
      <c r="SUK24" s="1024"/>
      <c r="SUL24" s="1024"/>
      <c r="SUM24" s="1024"/>
      <c r="SUN24" s="1024"/>
      <c r="SUO24" s="1024"/>
      <c r="SUP24" s="1024"/>
      <c r="SUQ24" s="1024"/>
      <c r="SUR24" s="1024"/>
      <c r="SUS24" s="1024"/>
      <c r="SUT24" s="1024"/>
      <c r="SUU24" s="1024"/>
      <c r="SUV24" s="1024"/>
      <c r="SUW24" s="1024"/>
      <c r="SUX24" s="1024"/>
      <c r="SUY24" s="1024"/>
      <c r="SUZ24" s="1024"/>
      <c r="SVA24" s="1024"/>
      <c r="SVB24" s="1024"/>
      <c r="SVC24" s="1024"/>
      <c r="SVD24" s="1024"/>
      <c r="SVE24" s="1024"/>
      <c r="SVF24" s="1024"/>
      <c r="SVG24" s="1024"/>
      <c r="SVH24" s="1024"/>
      <c r="SVI24" s="1024"/>
      <c r="SVJ24" s="1024"/>
      <c r="SVK24" s="1024"/>
      <c r="SVL24" s="1024"/>
      <c r="SVM24" s="1024"/>
      <c r="SVN24" s="1024"/>
      <c r="SVO24" s="1024"/>
      <c r="SVP24" s="1024"/>
      <c r="SVQ24" s="1024"/>
      <c r="SVR24" s="1024"/>
      <c r="SVS24" s="1024"/>
      <c r="SVT24" s="1024"/>
      <c r="SVU24" s="1024"/>
      <c r="SVV24" s="1024"/>
      <c r="SVW24" s="1024"/>
      <c r="SVX24" s="1024"/>
      <c r="SVY24" s="1024"/>
      <c r="SVZ24" s="1024"/>
      <c r="SWA24" s="1024"/>
      <c r="SWB24" s="1024"/>
      <c r="SWC24" s="1024"/>
      <c r="SWD24" s="1024"/>
      <c r="SWE24" s="1024"/>
      <c r="SWF24" s="1024"/>
      <c r="SWG24" s="1024"/>
      <c r="SWH24" s="1024"/>
      <c r="SWI24" s="1024"/>
      <c r="SWJ24" s="1024"/>
      <c r="SWK24" s="1024"/>
      <c r="SWL24" s="1024"/>
      <c r="SWM24" s="1024"/>
      <c r="SWN24" s="1024"/>
      <c r="SWO24" s="1024"/>
      <c r="SWP24" s="1024"/>
      <c r="SWQ24" s="1024"/>
      <c r="SWR24" s="1024"/>
      <c r="SWS24" s="1024"/>
      <c r="SWT24" s="1024"/>
      <c r="SWU24" s="1024"/>
      <c r="SWV24" s="1024"/>
      <c r="SWW24" s="1024"/>
      <c r="SWX24" s="1024"/>
      <c r="SWY24" s="1024"/>
      <c r="SWZ24" s="1024"/>
      <c r="SXA24" s="1024"/>
      <c r="SXB24" s="1024"/>
      <c r="SXC24" s="1024"/>
      <c r="SXD24" s="1024"/>
      <c r="SXE24" s="1024"/>
      <c r="SXF24" s="1024"/>
      <c r="SXG24" s="1024"/>
      <c r="SXH24" s="1024"/>
      <c r="SXI24" s="1024"/>
      <c r="SXJ24" s="1024"/>
      <c r="SXK24" s="1024"/>
      <c r="SXL24" s="1024"/>
      <c r="SXM24" s="1024"/>
      <c r="SXN24" s="1024"/>
      <c r="SXO24" s="1024"/>
      <c r="SXP24" s="1024"/>
      <c r="SXQ24" s="1024"/>
      <c r="SXR24" s="1024"/>
      <c r="SXS24" s="1024"/>
      <c r="SXT24" s="1024"/>
      <c r="SXU24" s="1024"/>
      <c r="SXV24" s="1024"/>
      <c r="SXW24" s="1024"/>
      <c r="SXX24" s="1024"/>
      <c r="SXY24" s="1024"/>
      <c r="SXZ24" s="1024"/>
      <c r="SYA24" s="1024"/>
      <c r="SYB24" s="1024"/>
      <c r="SYC24" s="1024"/>
      <c r="SYD24" s="1024"/>
      <c r="SYE24" s="1024"/>
      <c r="SYF24" s="1024"/>
      <c r="SYG24" s="1024"/>
      <c r="SYH24" s="1024"/>
      <c r="SYI24" s="1024"/>
      <c r="SYJ24" s="1024"/>
      <c r="SYK24" s="1024"/>
      <c r="SYL24" s="1024"/>
      <c r="SYM24" s="1024"/>
      <c r="SYN24" s="1024"/>
      <c r="SYO24" s="1024"/>
      <c r="SYP24" s="1024"/>
      <c r="SYQ24" s="1024"/>
      <c r="SYR24" s="1024"/>
      <c r="SYS24" s="1024"/>
      <c r="SYT24" s="1024"/>
      <c r="SYU24" s="1024"/>
      <c r="SYV24" s="1024"/>
      <c r="SYW24" s="1024"/>
      <c r="SYX24" s="1024"/>
      <c r="SYY24" s="1024"/>
      <c r="SYZ24" s="1024"/>
      <c r="SZA24" s="1024"/>
      <c r="SZB24" s="1024"/>
      <c r="SZC24" s="1024"/>
      <c r="SZD24" s="1024"/>
      <c r="SZE24" s="1024"/>
      <c r="SZF24" s="1024"/>
      <c r="SZG24" s="1024"/>
      <c r="SZH24" s="1024"/>
      <c r="SZI24" s="1024"/>
      <c r="SZJ24" s="1024"/>
      <c r="SZK24" s="1024"/>
      <c r="SZL24" s="1024"/>
      <c r="SZM24" s="1024"/>
      <c r="SZN24" s="1024"/>
      <c r="SZO24" s="1024"/>
      <c r="SZP24" s="1024"/>
      <c r="SZQ24" s="1024"/>
      <c r="SZR24" s="1024"/>
      <c r="SZS24" s="1024"/>
      <c r="SZT24" s="1024"/>
      <c r="SZU24" s="1024"/>
      <c r="SZV24" s="1024"/>
      <c r="SZW24" s="1024"/>
      <c r="SZX24" s="1024"/>
      <c r="SZY24" s="1024"/>
      <c r="SZZ24" s="1024"/>
      <c r="TAA24" s="1024"/>
      <c r="TAB24" s="1024"/>
      <c r="TAC24" s="1024"/>
      <c r="TAD24" s="1024"/>
      <c r="TAE24" s="1024"/>
      <c r="TAF24" s="1024"/>
      <c r="TAG24" s="1024"/>
      <c r="TAH24" s="1024"/>
      <c r="TAI24" s="1024"/>
      <c r="TAJ24" s="1024"/>
      <c r="TAK24" s="1024"/>
      <c r="TAL24" s="1024"/>
      <c r="TAM24" s="1024"/>
      <c r="TAN24" s="1024"/>
      <c r="TAO24" s="1024"/>
      <c r="TAP24" s="1024"/>
      <c r="TAQ24" s="1024"/>
      <c r="TAR24" s="1024"/>
      <c r="TAS24" s="1024"/>
      <c r="TAT24" s="1024"/>
      <c r="TAU24" s="1024"/>
      <c r="TAV24" s="1024"/>
      <c r="TAW24" s="1024"/>
      <c r="TAX24" s="1024"/>
      <c r="TAY24" s="1024"/>
      <c r="TAZ24" s="1024"/>
      <c r="TBA24" s="1024"/>
      <c r="TBB24" s="1024"/>
      <c r="TBC24" s="1024"/>
      <c r="TBD24" s="1024"/>
      <c r="TBE24" s="1024"/>
      <c r="TBF24" s="1024"/>
      <c r="TBG24" s="1024"/>
      <c r="TBH24" s="1024"/>
      <c r="TBI24" s="1024"/>
      <c r="TBJ24" s="1024"/>
      <c r="TBK24" s="1024"/>
      <c r="TBL24" s="1024"/>
      <c r="TBM24" s="1024"/>
      <c r="TBN24" s="1024"/>
      <c r="TBO24" s="1024"/>
      <c r="TBP24" s="1024"/>
      <c r="TBQ24" s="1024"/>
      <c r="TBR24" s="1024"/>
      <c r="TBS24" s="1024"/>
      <c r="TBT24" s="1024"/>
      <c r="TBU24" s="1024"/>
      <c r="TBV24" s="1024"/>
      <c r="TBW24" s="1024"/>
      <c r="TBX24" s="1024"/>
      <c r="TBY24" s="1024"/>
      <c r="TBZ24" s="1024"/>
      <c r="TCA24" s="1024"/>
      <c r="TCB24" s="1024"/>
      <c r="TCC24" s="1024"/>
      <c r="TCD24" s="1024"/>
      <c r="TCE24" s="1024"/>
      <c r="TCF24" s="1024"/>
      <c r="TCG24" s="1024"/>
      <c r="TCH24" s="1024"/>
      <c r="TCI24" s="1024"/>
      <c r="TCJ24" s="1024"/>
      <c r="TCK24" s="1024"/>
      <c r="TCL24" s="1024"/>
      <c r="TCM24" s="1024"/>
      <c r="TCN24" s="1024"/>
      <c r="TCO24" s="1024"/>
      <c r="TCP24" s="1024"/>
      <c r="TCQ24" s="1024"/>
      <c r="TCR24" s="1024"/>
      <c r="TCS24" s="1024"/>
      <c r="TCT24" s="1024"/>
      <c r="TCU24" s="1024"/>
      <c r="TCV24" s="1024"/>
      <c r="TCW24" s="1024"/>
      <c r="TCX24" s="1024"/>
      <c r="TCY24" s="1024"/>
      <c r="TCZ24" s="1024"/>
      <c r="TDA24" s="1024"/>
      <c r="TDB24" s="1024"/>
      <c r="TDC24" s="1024"/>
      <c r="TDD24" s="1024"/>
      <c r="TDE24" s="1024"/>
      <c r="TDF24" s="1024"/>
      <c r="TDG24" s="1024"/>
      <c r="TDH24" s="1024"/>
      <c r="TDI24" s="1024"/>
      <c r="TDJ24" s="1024"/>
      <c r="TDK24" s="1024"/>
      <c r="TDL24" s="1024"/>
      <c r="TDM24" s="1024"/>
      <c r="TDN24" s="1024"/>
      <c r="TDO24" s="1024"/>
      <c r="TDP24" s="1024"/>
      <c r="TDQ24" s="1024"/>
      <c r="TDR24" s="1024"/>
      <c r="TDS24" s="1024"/>
      <c r="TDT24" s="1024"/>
      <c r="TDU24" s="1024"/>
      <c r="TDV24" s="1024"/>
      <c r="TDW24" s="1024"/>
      <c r="TDX24" s="1024"/>
      <c r="TDY24" s="1024"/>
      <c r="TDZ24" s="1024"/>
      <c r="TEA24" s="1024"/>
      <c r="TEB24" s="1024"/>
      <c r="TEC24" s="1024"/>
      <c r="TED24" s="1024"/>
      <c r="TEE24" s="1024"/>
      <c r="TEF24" s="1024"/>
      <c r="TEG24" s="1024"/>
      <c r="TEH24" s="1024"/>
      <c r="TEI24" s="1024"/>
      <c r="TEJ24" s="1024"/>
      <c r="TEK24" s="1024"/>
      <c r="TEL24" s="1024"/>
      <c r="TEM24" s="1024"/>
      <c r="TEN24" s="1024"/>
      <c r="TEO24" s="1024"/>
      <c r="TEP24" s="1024"/>
      <c r="TEQ24" s="1024"/>
      <c r="TER24" s="1024"/>
      <c r="TES24" s="1024"/>
      <c r="TET24" s="1024"/>
      <c r="TEU24" s="1024"/>
      <c r="TEV24" s="1024"/>
      <c r="TEW24" s="1024"/>
      <c r="TEX24" s="1024"/>
      <c r="TEY24" s="1024"/>
      <c r="TEZ24" s="1024"/>
      <c r="TFA24" s="1024"/>
      <c r="TFB24" s="1024"/>
      <c r="TFC24" s="1024"/>
      <c r="TFD24" s="1024"/>
      <c r="TFE24" s="1024"/>
      <c r="TFF24" s="1024"/>
      <c r="TFG24" s="1024"/>
      <c r="TFH24" s="1024"/>
      <c r="TFI24" s="1024"/>
      <c r="TFJ24" s="1024"/>
      <c r="TFK24" s="1024"/>
      <c r="TFL24" s="1024"/>
      <c r="TFM24" s="1024"/>
      <c r="TFN24" s="1024"/>
      <c r="TFO24" s="1024"/>
      <c r="TFP24" s="1024"/>
      <c r="TFQ24" s="1024"/>
      <c r="TFR24" s="1024"/>
      <c r="TFS24" s="1024"/>
      <c r="TFT24" s="1024"/>
      <c r="TFU24" s="1024"/>
      <c r="TFV24" s="1024"/>
      <c r="TFW24" s="1024"/>
      <c r="TFX24" s="1024"/>
      <c r="TFY24" s="1024"/>
      <c r="TFZ24" s="1024"/>
      <c r="TGA24" s="1024"/>
      <c r="TGB24" s="1024"/>
      <c r="TGC24" s="1024"/>
      <c r="TGD24" s="1024"/>
      <c r="TGE24" s="1024"/>
      <c r="TGF24" s="1024"/>
      <c r="TGG24" s="1024"/>
      <c r="TGH24" s="1024"/>
      <c r="TGI24" s="1024"/>
      <c r="TGJ24" s="1024"/>
      <c r="TGK24" s="1024"/>
      <c r="TGL24" s="1024"/>
      <c r="TGM24" s="1024"/>
      <c r="TGN24" s="1024"/>
      <c r="TGO24" s="1024"/>
      <c r="TGP24" s="1024"/>
      <c r="TGQ24" s="1024"/>
      <c r="TGR24" s="1024"/>
      <c r="TGS24" s="1024"/>
      <c r="TGT24" s="1024"/>
      <c r="TGU24" s="1024"/>
      <c r="TGV24" s="1024"/>
      <c r="TGW24" s="1024"/>
      <c r="TGX24" s="1024"/>
      <c r="TGY24" s="1024"/>
      <c r="TGZ24" s="1024"/>
      <c r="THA24" s="1024"/>
      <c r="THB24" s="1024"/>
      <c r="THC24" s="1024"/>
      <c r="THD24" s="1024"/>
      <c r="THE24" s="1024"/>
      <c r="THF24" s="1024"/>
      <c r="THG24" s="1024"/>
      <c r="THH24" s="1024"/>
      <c r="THI24" s="1024"/>
      <c r="THJ24" s="1024"/>
      <c r="THK24" s="1024"/>
      <c r="THL24" s="1024"/>
      <c r="THM24" s="1024"/>
      <c r="THN24" s="1024"/>
      <c r="THO24" s="1024"/>
      <c r="THP24" s="1024"/>
      <c r="THQ24" s="1024"/>
      <c r="THR24" s="1024"/>
      <c r="THS24" s="1024"/>
      <c r="THT24" s="1024"/>
      <c r="THU24" s="1024"/>
      <c r="THV24" s="1024"/>
      <c r="THW24" s="1024"/>
      <c r="THX24" s="1024"/>
      <c r="THY24" s="1024"/>
      <c r="THZ24" s="1024"/>
      <c r="TIA24" s="1024"/>
      <c r="TIB24" s="1024"/>
      <c r="TIC24" s="1024"/>
      <c r="TID24" s="1024"/>
      <c r="TIE24" s="1024"/>
      <c r="TIF24" s="1024"/>
      <c r="TIG24" s="1024"/>
      <c r="TIH24" s="1024"/>
      <c r="TII24" s="1024"/>
      <c r="TIJ24" s="1024"/>
      <c r="TIK24" s="1024"/>
      <c r="TIL24" s="1024"/>
      <c r="TIM24" s="1024"/>
      <c r="TIN24" s="1024"/>
      <c r="TIO24" s="1024"/>
      <c r="TIP24" s="1024"/>
      <c r="TIQ24" s="1024"/>
      <c r="TIR24" s="1024"/>
      <c r="TIS24" s="1024"/>
      <c r="TIT24" s="1024"/>
      <c r="TIU24" s="1024"/>
      <c r="TIV24" s="1024"/>
      <c r="TIW24" s="1024"/>
      <c r="TIX24" s="1024"/>
      <c r="TIY24" s="1024"/>
      <c r="TIZ24" s="1024"/>
      <c r="TJA24" s="1024"/>
      <c r="TJB24" s="1024"/>
      <c r="TJC24" s="1024"/>
      <c r="TJD24" s="1024"/>
      <c r="TJE24" s="1024"/>
      <c r="TJF24" s="1024"/>
      <c r="TJG24" s="1024"/>
      <c r="TJH24" s="1024"/>
      <c r="TJI24" s="1024"/>
      <c r="TJJ24" s="1024"/>
      <c r="TJK24" s="1024"/>
      <c r="TJL24" s="1024"/>
      <c r="TJM24" s="1024"/>
      <c r="TJN24" s="1024"/>
      <c r="TJO24" s="1024"/>
      <c r="TJP24" s="1024"/>
      <c r="TJQ24" s="1024"/>
      <c r="TJR24" s="1024"/>
      <c r="TJS24" s="1024"/>
      <c r="TJT24" s="1024"/>
      <c r="TJU24" s="1024"/>
      <c r="TJV24" s="1024"/>
      <c r="TJW24" s="1024"/>
      <c r="TJX24" s="1024"/>
      <c r="TJY24" s="1024"/>
      <c r="TJZ24" s="1024"/>
      <c r="TKA24" s="1024"/>
      <c r="TKB24" s="1024"/>
      <c r="TKC24" s="1024"/>
      <c r="TKD24" s="1024"/>
      <c r="TKE24" s="1024"/>
      <c r="TKF24" s="1024"/>
      <c r="TKG24" s="1024"/>
      <c r="TKH24" s="1024"/>
      <c r="TKI24" s="1024"/>
      <c r="TKJ24" s="1024"/>
      <c r="TKK24" s="1024"/>
      <c r="TKL24" s="1024"/>
      <c r="TKM24" s="1024"/>
      <c r="TKN24" s="1024"/>
      <c r="TKO24" s="1024"/>
      <c r="TKP24" s="1024"/>
      <c r="TKQ24" s="1024"/>
      <c r="TKR24" s="1024"/>
      <c r="TKS24" s="1024"/>
      <c r="TKT24" s="1024"/>
      <c r="TKU24" s="1024"/>
      <c r="TKV24" s="1024"/>
      <c r="TKW24" s="1024"/>
      <c r="TKX24" s="1024"/>
      <c r="TKY24" s="1024"/>
      <c r="TKZ24" s="1024"/>
      <c r="TLA24" s="1024"/>
      <c r="TLB24" s="1024"/>
      <c r="TLC24" s="1024"/>
      <c r="TLD24" s="1024"/>
      <c r="TLE24" s="1024"/>
      <c r="TLF24" s="1024"/>
      <c r="TLG24" s="1024"/>
      <c r="TLH24" s="1024"/>
      <c r="TLI24" s="1024"/>
      <c r="TLJ24" s="1024"/>
      <c r="TLK24" s="1024"/>
      <c r="TLL24" s="1024"/>
      <c r="TLM24" s="1024"/>
      <c r="TLN24" s="1024"/>
      <c r="TLO24" s="1024"/>
      <c r="TLP24" s="1024"/>
      <c r="TLQ24" s="1024"/>
      <c r="TLR24" s="1024"/>
      <c r="TLS24" s="1024"/>
      <c r="TLT24" s="1024"/>
      <c r="TLU24" s="1024"/>
      <c r="TLV24" s="1024"/>
      <c r="TLW24" s="1024"/>
      <c r="TLX24" s="1024"/>
      <c r="TLY24" s="1024"/>
      <c r="TLZ24" s="1024"/>
      <c r="TMA24" s="1024"/>
      <c r="TMB24" s="1024"/>
      <c r="TMC24" s="1024"/>
      <c r="TMD24" s="1024"/>
      <c r="TME24" s="1024"/>
      <c r="TMF24" s="1024"/>
      <c r="TMG24" s="1024"/>
      <c r="TMH24" s="1024"/>
      <c r="TMI24" s="1024"/>
      <c r="TMJ24" s="1024"/>
      <c r="TMK24" s="1024"/>
      <c r="TML24" s="1024"/>
      <c r="TMM24" s="1024"/>
      <c r="TMN24" s="1024"/>
      <c r="TMO24" s="1024"/>
      <c r="TMP24" s="1024"/>
      <c r="TMQ24" s="1024"/>
      <c r="TMR24" s="1024"/>
      <c r="TMS24" s="1024"/>
      <c r="TMT24" s="1024"/>
      <c r="TMU24" s="1024"/>
      <c r="TMV24" s="1024"/>
      <c r="TMW24" s="1024"/>
      <c r="TMX24" s="1024"/>
      <c r="TMY24" s="1024"/>
      <c r="TMZ24" s="1024"/>
      <c r="TNA24" s="1024"/>
      <c r="TNB24" s="1024"/>
      <c r="TNC24" s="1024"/>
      <c r="TND24" s="1024"/>
      <c r="TNE24" s="1024"/>
      <c r="TNF24" s="1024"/>
      <c r="TNG24" s="1024"/>
      <c r="TNH24" s="1024"/>
      <c r="TNI24" s="1024"/>
      <c r="TNJ24" s="1024"/>
      <c r="TNK24" s="1024"/>
      <c r="TNL24" s="1024"/>
      <c r="TNM24" s="1024"/>
      <c r="TNN24" s="1024"/>
      <c r="TNO24" s="1024"/>
      <c r="TNP24" s="1024"/>
      <c r="TNQ24" s="1024"/>
      <c r="TNR24" s="1024"/>
      <c r="TNS24" s="1024"/>
      <c r="TNT24" s="1024"/>
      <c r="TNU24" s="1024"/>
      <c r="TNV24" s="1024"/>
      <c r="TNW24" s="1024"/>
      <c r="TNX24" s="1024"/>
      <c r="TNY24" s="1024"/>
      <c r="TNZ24" s="1024"/>
      <c r="TOA24" s="1024"/>
      <c r="TOB24" s="1024"/>
      <c r="TOC24" s="1024"/>
      <c r="TOD24" s="1024"/>
      <c r="TOE24" s="1024"/>
      <c r="TOF24" s="1024"/>
      <c r="TOG24" s="1024"/>
      <c r="TOH24" s="1024"/>
      <c r="TOI24" s="1024"/>
      <c r="TOJ24" s="1024"/>
      <c r="TOK24" s="1024"/>
      <c r="TOL24" s="1024"/>
      <c r="TOM24" s="1024"/>
      <c r="TON24" s="1024"/>
      <c r="TOO24" s="1024"/>
      <c r="TOP24" s="1024"/>
      <c r="TOQ24" s="1024"/>
      <c r="TOR24" s="1024"/>
      <c r="TOS24" s="1024"/>
      <c r="TOT24" s="1024"/>
      <c r="TOU24" s="1024"/>
      <c r="TOV24" s="1024"/>
      <c r="TOW24" s="1024"/>
      <c r="TOX24" s="1024"/>
      <c r="TOY24" s="1024"/>
      <c r="TOZ24" s="1024"/>
      <c r="TPA24" s="1024"/>
      <c r="TPB24" s="1024"/>
      <c r="TPC24" s="1024"/>
      <c r="TPD24" s="1024"/>
      <c r="TPE24" s="1024"/>
      <c r="TPF24" s="1024"/>
      <c r="TPG24" s="1024"/>
      <c r="TPH24" s="1024"/>
      <c r="TPI24" s="1024"/>
      <c r="TPJ24" s="1024"/>
      <c r="TPK24" s="1024"/>
      <c r="TPL24" s="1024"/>
      <c r="TPM24" s="1024"/>
      <c r="TPN24" s="1024"/>
      <c r="TPO24" s="1024"/>
      <c r="TPP24" s="1024"/>
      <c r="TPQ24" s="1024"/>
      <c r="TPR24" s="1024"/>
      <c r="TPS24" s="1024"/>
      <c r="TPT24" s="1024"/>
      <c r="TPU24" s="1024"/>
      <c r="TPV24" s="1024"/>
      <c r="TPW24" s="1024"/>
      <c r="TPX24" s="1024"/>
      <c r="TPY24" s="1024"/>
      <c r="TPZ24" s="1024"/>
      <c r="TQA24" s="1024"/>
      <c r="TQB24" s="1024"/>
      <c r="TQC24" s="1024"/>
      <c r="TQD24" s="1024"/>
      <c r="TQE24" s="1024"/>
      <c r="TQF24" s="1024"/>
      <c r="TQG24" s="1024"/>
      <c r="TQH24" s="1024"/>
      <c r="TQI24" s="1024"/>
      <c r="TQJ24" s="1024"/>
      <c r="TQK24" s="1024"/>
      <c r="TQL24" s="1024"/>
      <c r="TQM24" s="1024"/>
      <c r="TQN24" s="1024"/>
      <c r="TQO24" s="1024"/>
      <c r="TQP24" s="1024"/>
      <c r="TQQ24" s="1024"/>
      <c r="TQR24" s="1024"/>
      <c r="TQS24" s="1024"/>
      <c r="TQT24" s="1024"/>
      <c r="TQU24" s="1024"/>
      <c r="TQV24" s="1024"/>
      <c r="TQW24" s="1024"/>
      <c r="TQX24" s="1024"/>
      <c r="TQY24" s="1024"/>
      <c r="TQZ24" s="1024"/>
      <c r="TRA24" s="1024"/>
      <c r="TRB24" s="1024"/>
      <c r="TRC24" s="1024"/>
      <c r="TRD24" s="1024"/>
      <c r="TRE24" s="1024"/>
      <c r="TRF24" s="1024"/>
      <c r="TRG24" s="1024"/>
      <c r="TRH24" s="1024"/>
      <c r="TRI24" s="1024"/>
      <c r="TRJ24" s="1024"/>
      <c r="TRK24" s="1024"/>
      <c r="TRL24" s="1024"/>
      <c r="TRM24" s="1024"/>
      <c r="TRN24" s="1024"/>
      <c r="TRO24" s="1024"/>
      <c r="TRP24" s="1024"/>
      <c r="TRQ24" s="1024"/>
      <c r="TRR24" s="1024"/>
      <c r="TRS24" s="1024"/>
      <c r="TRT24" s="1024"/>
      <c r="TRU24" s="1024"/>
      <c r="TRV24" s="1024"/>
      <c r="TRW24" s="1024"/>
      <c r="TRX24" s="1024"/>
      <c r="TRY24" s="1024"/>
      <c r="TRZ24" s="1024"/>
      <c r="TSA24" s="1024"/>
      <c r="TSB24" s="1024"/>
      <c r="TSC24" s="1024"/>
      <c r="TSD24" s="1024"/>
      <c r="TSE24" s="1024"/>
      <c r="TSF24" s="1024"/>
      <c r="TSG24" s="1024"/>
      <c r="TSH24" s="1024"/>
      <c r="TSI24" s="1024"/>
      <c r="TSJ24" s="1024"/>
      <c r="TSK24" s="1024"/>
      <c r="TSL24" s="1024"/>
      <c r="TSM24" s="1024"/>
      <c r="TSN24" s="1024"/>
      <c r="TSO24" s="1024"/>
      <c r="TSP24" s="1024"/>
      <c r="TSQ24" s="1024"/>
      <c r="TSR24" s="1024"/>
      <c r="TSS24" s="1024"/>
      <c r="TST24" s="1024"/>
      <c r="TSU24" s="1024"/>
      <c r="TSV24" s="1024"/>
      <c r="TSW24" s="1024"/>
      <c r="TSX24" s="1024"/>
      <c r="TSY24" s="1024"/>
      <c r="TSZ24" s="1024"/>
      <c r="TTA24" s="1024"/>
      <c r="TTB24" s="1024"/>
      <c r="TTC24" s="1024"/>
      <c r="TTD24" s="1024"/>
      <c r="TTE24" s="1024"/>
      <c r="TTF24" s="1024"/>
      <c r="TTG24" s="1024"/>
      <c r="TTH24" s="1024"/>
      <c r="TTI24" s="1024"/>
      <c r="TTJ24" s="1024"/>
      <c r="TTK24" s="1024"/>
      <c r="TTL24" s="1024"/>
      <c r="TTM24" s="1024"/>
      <c r="TTN24" s="1024"/>
      <c r="TTO24" s="1024"/>
      <c r="TTP24" s="1024"/>
      <c r="TTQ24" s="1024"/>
      <c r="TTR24" s="1024"/>
      <c r="TTS24" s="1024"/>
      <c r="TTT24" s="1024"/>
      <c r="TTU24" s="1024"/>
      <c r="TTV24" s="1024"/>
      <c r="TTW24" s="1024"/>
      <c r="TTX24" s="1024"/>
      <c r="TTY24" s="1024"/>
      <c r="TTZ24" s="1024"/>
      <c r="TUA24" s="1024"/>
      <c r="TUB24" s="1024"/>
      <c r="TUC24" s="1024"/>
      <c r="TUD24" s="1024"/>
      <c r="TUE24" s="1024"/>
      <c r="TUF24" s="1024"/>
      <c r="TUG24" s="1024"/>
      <c r="TUH24" s="1024"/>
      <c r="TUI24" s="1024"/>
      <c r="TUJ24" s="1024"/>
      <c r="TUK24" s="1024"/>
      <c r="TUL24" s="1024"/>
      <c r="TUM24" s="1024"/>
      <c r="TUN24" s="1024"/>
      <c r="TUO24" s="1024"/>
      <c r="TUP24" s="1024"/>
      <c r="TUQ24" s="1024"/>
      <c r="TUR24" s="1024"/>
      <c r="TUS24" s="1024"/>
      <c r="TUT24" s="1024"/>
      <c r="TUU24" s="1024"/>
      <c r="TUV24" s="1024"/>
      <c r="TUW24" s="1024"/>
      <c r="TUX24" s="1024"/>
      <c r="TUY24" s="1024"/>
      <c r="TUZ24" s="1024"/>
      <c r="TVA24" s="1024"/>
      <c r="TVB24" s="1024"/>
      <c r="TVC24" s="1024"/>
      <c r="TVD24" s="1024"/>
      <c r="TVE24" s="1024"/>
      <c r="TVF24" s="1024"/>
      <c r="TVG24" s="1024"/>
      <c r="TVH24" s="1024"/>
      <c r="TVI24" s="1024"/>
      <c r="TVJ24" s="1024"/>
      <c r="TVK24" s="1024"/>
      <c r="TVL24" s="1024"/>
      <c r="TVM24" s="1024"/>
      <c r="TVN24" s="1024"/>
      <c r="TVO24" s="1024"/>
      <c r="TVP24" s="1024"/>
      <c r="TVQ24" s="1024"/>
      <c r="TVR24" s="1024"/>
      <c r="TVS24" s="1024"/>
      <c r="TVT24" s="1024"/>
      <c r="TVU24" s="1024"/>
      <c r="TVV24" s="1024"/>
      <c r="TVW24" s="1024"/>
      <c r="TVX24" s="1024"/>
      <c r="TVY24" s="1024"/>
      <c r="TVZ24" s="1024"/>
      <c r="TWA24" s="1024"/>
      <c r="TWB24" s="1024"/>
      <c r="TWC24" s="1024"/>
      <c r="TWD24" s="1024"/>
      <c r="TWE24" s="1024"/>
      <c r="TWF24" s="1024"/>
      <c r="TWG24" s="1024"/>
      <c r="TWH24" s="1024"/>
      <c r="TWI24" s="1024"/>
      <c r="TWJ24" s="1024"/>
      <c r="TWK24" s="1024"/>
      <c r="TWL24" s="1024"/>
      <c r="TWM24" s="1024"/>
      <c r="TWN24" s="1024"/>
      <c r="TWO24" s="1024"/>
      <c r="TWP24" s="1024"/>
      <c r="TWQ24" s="1024"/>
      <c r="TWR24" s="1024"/>
      <c r="TWS24" s="1024"/>
      <c r="TWT24" s="1024"/>
      <c r="TWU24" s="1024"/>
      <c r="TWV24" s="1024"/>
      <c r="TWW24" s="1024"/>
      <c r="TWX24" s="1024"/>
      <c r="TWY24" s="1024"/>
      <c r="TWZ24" s="1024"/>
      <c r="TXA24" s="1024"/>
      <c r="TXB24" s="1024"/>
      <c r="TXC24" s="1024"/>
      <c r="TXD24" s="1024"/>
      <c r="TXE24" s="1024"/>
      <c r="TXF24" s="1024"/>
      <c r="TXG24" s="1024"/>
      <c r="TXH24" s="1024"/>
      <c r="TXI24" s="1024"/>
      <c r="TXJ24" s="1024"/>
      <c r="TXK24" s="1024"/>
      <c r="TXL24" s="1024"/>
      <c r="TXM24" s="1024"/>
      <c r="TXN24" s="1024"/>
      <c r="TXO24" s="1024"/>
      <c r="TXP24" s="1024"/>
      <c r="TXQ24" s="1024"/>
      <c r="TXR24" s="1024"/>
      <c r="TXS24" s="1024"/>
      <c r="TXT24" s="1024"/>
      <c r="TXU24" s="1024"/>
      <c r="TXV24" s="1024"/>
      <c r="TXW24" s="1024"/>
      <c r="TXX24" s="1024"/>
      <c r="TXY24" s="1024"/>
      <c r="TXZ24" s="1024"/>
      <c r="TYA24" s="1024"/>
      <c r="TYB24" s="1024"/>
      <c r="TYC24" s="1024"/>
      <c r="TYD24" s="1024"/>
      <c r="TYE24" s="1024"/>
      <c r="TYF24" s="1024"/>
      <c r="TYG24" s="1024"/>
      <c r="TYH24" s="1024"/>
      <c r="TYI24" s="1024"/>
      <c r="TYJ24" s="1024"/>
      <c r="TYK24" s="1024"/>
      <c r="TYL24" s="1024"/>
      <c r="TYM24" s="1024"/>
      <c r="TYN24" s="1024"/>
      <c r="TYO24" s="1024"/>
      <c r="TYP24" s="1024"/>
      <c r="TYQ24" s="1024"/>
      <c r="TYR24" s="1024"/>
      <c r="TYS24" s="1024"/>
      <c r="TYT24" s="1024"/>
      <c r="TYU24" s="1024"/>
      <c r="TYV24" s="1024"/>
      <c r="TYW24" s="1024"/>
      <c r="TYX24" s="1024"/>
      <c r="TYY24" s="1024"/>
      <c r="TYZ24" s="1024"/>
      <c r="TZA24" s="1024"/>
      <c r="TZB24" s="1024"/>
      <c r="TZC24" s="1024"/>
      <c r="TZD24" s="1024"/>
      <c r="TZE24" s="1024"/>
      <c r="TZF24" s="1024"/>
      <c r="TZG24" s="1024"/>
      <c r="TZH24" s="1024"/>
      <c r="TZI24" s="1024"/>
      <c r="TZJ24" s="1024"/>
      <c r="TZK24" s="1024"/>
      <c r="TZL24" s="1024"/>
      <c r="TZM24" s="1024"/>
      <c r="TZN24" s="1024"/>
      <c r="TZO24" s="1024"/>
      <c r="TZP24" s="1024"/>
      <c r="TZQ24" s="1024"/>
      <c r="TZR24" s="1024"/>
      <c r="TZS24" s="1024"/>
      <c r="TZT24" s="1024"/>
      <c r="TZU24" s="1024"/>
      <c r="TZV24" s="1024"/>
      <c r="TZW24" s="1024"/>
      <c r="TZX24" s="1024"/>
      <c r="TZY24" s="1024"/>
      <c r="TZZ24" s="1024"/>
      <c r="UAA24" s="1024"/>
      <c r="UAB24" s="1024"/>
      <c r="UAC24" s="1024"/>
      <c r="UAD24" s="1024"/>
      <c r="UAE24" s="1024"/>
      <c r="UAF24" s="1024"/>
      <c r="UAG24" s="1024"/>
      <c r="UAH24" s="1024"/>
      <c r="UAI24" s="1024"/>
      <c r="UAJ24" s="1024"/>
      <c r="UAK24" s="1024"/>
      <c r="UAL24" s="1024"/>
      <c r="UAM24" s="1024"/>
      <c r="UAN24" s="1024"/>
      <c r="UAO24" s="1024"/>
      <c r="UAP24" s="1024"/>
      <c r="UAQ24" s="1024"/>
      <c r="UAR24" s="1024"/>
      <c r="UAS24" s="1024"/>
      <c r="UAT24" s="1024"/>
      <c r="UAU24" s="1024"/>
      <c r="UAV24" s="1024"/>
      <c r="UAW24" s="1024"/>
      <c r="UAX24" s="1024"/>
      <c r="UAY24" s="1024"/>
      <c r="UAZ24" s="1024"/>
      <c r="UBA24" s="1024"/>
      <c r="UBB24" s="1024"/>
      <c r="UBC24" s="1024"/>
      <c r="UBD24" s="1024"/>
      <c r="UBE24" s="1024"/>
      <c r="UBF24" s="1024"/>
      <c r="UBG24" s="1024"/>
      <c r="UBH24" s="1024"/>
      <c r="UBI24" s="1024"/>
      <c r="UBJ24" s="1024"/>
      <c r="UBK24" s="1024"/>
      <c r="UBL24" s="1024"/>
      <c r="UBM24" s="1024"/>
      <c r="UBN24" s="1024"/>
      <c r="UBO24" s="1024"/>
      <c r="UBP24" s="1024"/>
      <c r="UBQ24" s="1024"/>
      <c r="UBR24" s="1024"/>
      <c r="UBS24" s="1024"/>
      <c r="UBT24" s="1024"/>
      <c r="UBU24" s="1024"/>
      <c r="UBV24" s="1024"/>
      <c r="UBW24" s="1024"/>
      <c r="UBX24" s="1024"/>
      <c r="UBY24" s="1024"/>
      <c r="UBZ24" s="1024"/>
      <c r="UCA24" s="1024"/>
      <c r="UCB24" s="1024"/>
      <c r="UCC24" s="1024"/>
      <c r="UCD24" s="1024"/>
      <c r="UCE24" s="1024"/>
      <c r="UCF24" s="1024"/>
      <c r="UCG24" s="1024"/>
      <c r="UCH24" s="1024"/>
      <c r="UCI24" s="1024"/>
      <c r="UCJ24" s="1024"/>
      <c r="UCK24" s="1024"/>
      <c r="UCL24" s="1024"/>
      <c r="UCM24" s="1024"/>
      <c r="UCN24" s="1024"/>
      <c r="UCO24" s="1024"/>
      <c r="UCP24" s="1024"/>
      <c r="UCQ24" s="1024"/>
      <c r="UCR24" s="1024"/>
      <c r="UCS24" s="1024"/>
      <c r="UCT24" s="1024"/>
      <c r="UCU24" s="1024"/>
      <c r="UCV24" s="1024"/>
      <c r="UCW24" s="1024"/>
      <c r="UCX24" s="1024"/>
      <c r="UCY24" s="1024"/>
      <c r="UCZ24" s="1024"/>
      <c r="UDA24" s="1024"/>
      <c r="UDB24" s="1024"/>
      <c r="UDC24" s="1024"/>
      <c r="UDD24" s="1024"/>
      <c r="UDE24" s="1024"/>
      <c r="UDF24" s="1024"/>
      <c r="UDG24" s="1024"/>
      <c r="UDH24" s="1024"/>
      <c r="UDI24" s="1024"/>
      <c r="UDJ24" s="1024"/>
      <c r="UDK24" s="1024"/>
      <c r="UDL24" s="1024"/>
      <c r="UDM24" s="1024"/>
      <c r="UDN24" s="1024"/>
      <c r="UDO24" s="1024"/>
      <c r="UDP24" s="1024"/>
      <c r="UDQ24" s="1024"/>
      <c r="UDR24" s="1024"/>
      <c r="UDS24" s="1024"/>
      <c r="UDT24" s="1024"/>
      <c r="UDU24" s="1024"/>
      <c r="UDV24" s="1024"/>
      <c r="UDW24" s="1024"/>
      <c r="UDX24" s="1024"/>
      <c r="UDY24" s="1024"/>
      <c r="UDZ24" s="1024"/>
      <c r="UEA24" s="1024"/>
      <c r="UEB24" s="1024"/>
      <c r="UEC24" s="1024"/>
      <c r="UED24" s="1024"/>
      <c r="UEE24" s="1024"/>
      <c r="UEF24" s="1024"/>
      <c r="UEG24" s="1024"/>
      <c r="UEH24" s="1024"/>
      <c r="UEI24" s="1024"/>
      <c r="UEJ24" s="1024"/>
      <c r="UEK24" s="1024"/>
      <c r="UEL24" s="1024"/>
      <c r="UEM24" s="1024"/>
      <c r="UEN24" s="1024"/>
      <c r="UEO24" s="1024"/>
      <c r="UEP24" s="1024"/>
      <c r="UEQ24" s="1024"/>
      <c r="UER24" s="1024"/>
      <c r="UES24" s="1024"/>
      <c r="UET24" s="1024"/>
      <c r="UEU24" s="1024"/>
      <c r="UEV24" s="1024"/>
      <c r="UEW24" s="1024"/>
      <c r="UEX24" s="1024"/>
      <c r="UEY24" s="1024"/>
      <c r="UEZ24" s="1024"/>
      <c r="UFA24" s="1024"/>
      <c r="UFB24" s="1024"/>
      <c r="UFC24" s="1024"/>
      <c r="UFD24" s="1024"/>
      <c r="UFE24" s="1024"/>
      <c r="UFF24" s="1024"/>
      <c r="UFG24" s="1024"/>
      <c r="UFH24" s="1024"/>
      <c r="UFI24" s="1024"/>
      <c r="UFJ24" s="1024"/>
      <c r="UFK24" s="1024"/>
      <c r="UFL24" s="1024"/>
      <c r="UFM24" s="1024"/>
      <c r="UFN24" s="1024"/>
      <c r="UFO24" s="1024"/>
      <c r="UFP24" s="1024"/>
      <c r="UFQ24" s="1024"/>
      <c r="UFR24" s="1024"/>
      <c r="UFS24" s="1024"/>
      <c r="UFT24" s="1024"/>
      <c r="UFU24" s="1024"/>
      <c r="UFV24" s="1024"/>
      <c r="UFW24" s="1024"/>
      <c r="UFX24" s="1024"/>
      <c r="UFY24" s="1024"/>
      <c r="UFZ24" s="1024"/>
      <c r="UGA24" s="1024"/>
      <c r="UGB24" s="1024"/>
      <c r="UGC24" s="1024"/>
      <c r="UGD24" s="1024"/>
      <c r="UGE24" s="1024"/>
      <c r="UGF24" s="1024"/>
      <c r="UGG24" s="1024"/>
      <c r="UGH24" s="1024"/>
      <c r="UGI24" s="1024"/>
      <c r="UGJ24" s="1024"/>
      <c r="UGK24" s="1024"/>
      <c r="UGL24" s="1024"/>
      <c r="UGM24" s="1024"/>
      <c r="UGN24" s="1024"/>
      <c r="UGO24" s="1024"/>
      <c r="UGP24" s="1024"/>
      <c r="UGQ24" s="1024"/>
      <c r="UGR24" s="1024"/>
      <c r="UGS24" s="1024"/>
      <c r="UGT24" s="1024"/>
      <c r="UGU24" s="1024"/>
      <c r="UGV24" s="1024"/>
      <c r="UGW24" s="1024"/>
      <c r="UGX24" s="1024"/>
      <c r="UGY24" s="1024"/>
      <c r="UGZ24" s="1024"/>
      <c r="UHA24" s="1024"/>
      <c r="UHB24" s="1024"/>
      <c r="UHC24" s="1024"/>
      <c r="UHD24" s="1024"/>
      <c r="UHE24" s="1024"/>
      <c r="UHF24" s="1024"/>
      <c r="UHG24" s="1024"/>
      <c r="UHH24" s="1024"/>
      <c r="UHI24" s="1024"/>
      <c r="UHJ24" s="1024"/>
      <c r="UHK24" s="1024"/>
      <c r="UHL24" s="1024"/>
      <c r="UHM24" s="1024"/>
      <c r="UHN24" s="1024"/>
      <c r="UHO24" s="1024"/>
      <c r="UHP24" s="1024"/>
      <c r="UHQ24" s="1024"/>
      <c r="UHR24" s="1024"/>
      <c r="UHS24" s="1024"/>
      <c r="UHT24" s="1024"/>
      <c r="UHU24" s="1024"/>
      <c r="UHV24" s="1024"/>
      <c r="UHW24" s="1024"/>
      <c r="UHX24" s="1024"/>
      <c r="UHY24" s="1024"/>
      <c r="UHZ24" s="1024"/>
      <c r="UIA24" s="1024"/>
      <c r="UIB24" s="1024"/>
      <c r="UIC24" s="1024"/>
      <c r="UID24" s="1024"/>
      <c r="UIE24" s="1024"/>
      <c r="UIF24" s="1024"/>
      <c r="UIG24" s="1024"/>
      <c r="UIH24" s="1024"/>
      <c r="UII24" s="1024"/>
      <c r="UIJ24" s="1024"/>
      <c r="UIK24" s="1024"/>
      <c r="UIL24" s="1024"/>
      <c r="UIM24" s="1024"/>
      <c r="UIN24" s="1024"/>
      <c r="UIO24" s="1024"/>
      <c r="UIP24" s="1024"/>
      <c r="UIQ24" s="1024"/>
      <c r="UIR24" s="1024"/>
      <c r="UIS24" s="1024"/>
      <c r="UIT24" s="1024"/>
      <c r="UIU24" s="1024"/>
      <c r="UIV24" s="1024"/>
      <c r="UIW24" s="1024"/>
      <c r="UIX24" s="1024"/>
      <c r="UIY24" s="1024"/>
      <c r="UIZ24" s="1024"/>
      <c r="UJA24" s="1024"/>
      <c r="UJB24" s="1024"/>
      <c r="UJC24" s="1024"/>
      <c r="UJD24" s="1024"/>
      <c r="UJE24" s="1024"/>
      <c r="UJF24" s="1024"/>
      <c r="UJG24" s="1024"/>
      <c r="UJH24" s="1024"/>
      <c r="UJI24" s="1024"/>
      <c r="UJJ24" s="1024"/>
      <c r="UJK24" s="1024"/>
      <c r="UJL24" s="1024"/>
      <c r="UJM24" s="1024"/>
      <c r="UJN24" s="1024"/>
      <c r="UJO24" s="1024"/>
      <c r="UJP24" s="1024"/>
      <c r="UJQ24" s="1024"/>
      <c r="UJR24" s="1024"/>
      <c r="UJS24" s="1024"/>
      <c r="UJT24" s="1024"/>
      <c r="UJU24" s="1024"/>
      <c r="UJV24" s="1024"/>
      <c r="UJW24" s="1024"/>
      <c r="UJX24" s="1024"/>
      <c r="UJY24" s="1024"/>
      <c r="UJZ24" s="1024"/>
      <c r="UKA24" s="1024"/>
      <c r="UKB24" s="1024"/>
      <c r="UKC24" s="1024"/>
      <c r="UKD24" s="1024"/>
      <c r="UKE24" s="1024"/>
      <c r="UKF24" s="1024"/>
      <c r="UKG24" s="1024"/>
      <c r="UKH24" s="1024"/>
      <c r="UKI24" s="1024"/>
      <c r="UKJ24" s="1024"/>
      <c r="UKK24" s="1024"/>
      <c r="UKL24" s="1024"/>
      <c r="UKM24" s="1024"/>
      <c r="UKN24" s="1024"/>
      <c r="UKO24" s="1024"/>
      <c r="UKP24" s="1024"/>
      <c r="UKQ24" s="1024"/>
      <c r="UKR24" s="1024"/>
      <c r="UKS24" s="1024"/>
      <c r="UKT24" s="1024"/>
      <c r="UKU24" s="1024"/>
      <c r="UKV24" s="1024"/>
      <c r="UKW24" s="1024"/>
      <c r="UKX24" s="1024"/>
      <c r="UKY24" s="1024"/>
      <c r="UKZ24" s="1024"/>
      <c r="ULA24" s="1024"/>
      <c r="ULB24" s="1024"/>
      <c r="ULC24" s="1024"/>
      <c r="ULD24" s="1024"/>
      <c r="ULE24" s="1024"/>
      <c r="ULF24" s="1024"/>
      <c r="ULG24" s="1024"/>
      <c r="ULH24" s="1024"/>
      <c r="ULI24" s="1024"/>
      <c r="ULJ24" s="1024"/>
      <c r="ULK24" s="1024"/>
      <c r="ULL24" s="1024"/>
      <c r="ULM24" s="1024"/>
      <c r="ULN24" s="1024"/>
      <c r="ULO24" s="1024"/>
      <c r="ULP24" s="1024"/>
      <c r="ULQ24" s="1024"/>
      <c r="ULR24" s="1024"/>
      <c r="ULS24" s="1024"/>
      <c r="ULT24" s="1024"/>
      <c r="ULU24" s="1024"/>
      <c r="ULV24" s="1024"/>
      <c r="ULW24" s="1024"/>
      <c r="ULX24" s="1024"/>
      <c r="ULY24" s="1024"/>
      <c r="ULZ24" s="1024"/>
      <c r="UMA24" s="1024"/>
      <c r="UMB24" s="1024"/>
      <c r="UMC24" s="1024"/>
      <c r="UMD24" s="1024"/>
      <c r="UME24" s="1024"/>
      <c r="UMF24" s="1024"/>
      <c r="UMG24" s="1024"/>
      <c r="UMH24" s="1024"/>
      <c r="UMI24" s="1024"/>
      <c r="UMJ24" s="1024"/>
      <c r="UMK24" s="1024"/>
      <c r="UML24" s="1024"/>
      <c r="UMM24" s="1024"/>
      <c r="UMN24" s="1024"/>
      <c r="UMO24" s="1024"/>
      <c r="UMP24" s="1024"/>
      <c r="UMQ24" s="1024"/>
      <c r="UMR24" s="1024"/>
      <c r="UMS24" s="1024"/>
      <c r="UMT24" s="1024"/>
      <c r="UMU24" s="1024"/>
      <c r="UMV24" s="1024"/>
      <c r="UMW24" s="1024"/>
      <c r="UMX24" s="1024"/>
      <c r="UMY24" s="1024"/>
      <c r="UMZ24" s="1024"/>
      <c r="UNA24" s="1024"/>
      <c r="UNB24" s="1024"/>
      <c r="UNC24" s="1024"/>
      <c r="UND24" s="1024"/>
      <c r="UNE24" s="1024"/>
      <c r="UNF24" s="1024"/>
      <c r="UNG24" s="1024"/>
      <c r="UNH24" s="1024"/>
      <c r="UNI24" s="1024"/>
      <c r="UNJ24" s="1024"/>
      <c r="UNK24" s="1024"/>
      <c r="UNL24" s="1024"/>
      <c r="UNM24" s="1024"/>
      <c r="UNN24" s="1024"/>
      <c r="UNO24" s="1024"/>
      <c r="UNP24" s="1024"/>
      <c r="UNQ24" s="1024"/>
      <c r="UNR24" s="1024"/>
      <c r="UNS24" s="1024"/>
      <c r="UNT24" s="1024"/>
      <c r="UNU24" s="1024"/>
      <c r="UNV24" s="1024"/>
      <c r="UNW24" s="1024"/>
      <c r="UNX24" s="1024"/>
      <c r="UNY24" s="1024"/>
      <c r="UNZ24" s="1024"/>
      <c r="UOA24" s="1024"/>
      <c r="UOB24" s="1024"/>
      <c r="UOC24" s="1024"/>
      <c r="UOD24" s="1024"/>
      <c r="UOE24" s="1024"/>
      <c r="UOF24" s="1024"/>
      <c r="UOG24" s="1024"/>
      <c r="UOH24" s="1024"/>
      <c r="UOI24" s="1024"/>
      <c r="UOJ24" s="1024"/>
      <c r="UOK24" s="1024"/>
      <c r="UOL24" s="1024"/>
      <c r="UOM24" s="1024"/>
      <c r="UON24" s="1024"/>
      <c r="UOO24" s="1024"/>
      <c r="UOP24" s="1024"/>
      <c r="UOQ24" s="1024"/>
      <c r="UOR24" s="1024"/>
      <c r="UOS24" s="1024"/>
      <c r="UOT24" s="1024"/>
      <c r="UOU24" s="1024"/>
      <c r="UOV24" s="1024"/>
      <c r="UOW24" s="1024"/>
      <c r="UOX24" s="1024"/>
      <c r="UOY24" s="1024"/>
      <c r="UOZ24" s="1024"/>
      <c r="UPA24" s="1024"/>
      <c r="UPB24" s="1024"/>
      <c r="UPC24" s="1024"/>
      <c r="UPD24" s="1024"/>
      <c r="UPE24" s="1024"/>
      <c r="UPF24" s="1024"/>
      <c r="UPG24" s="1024"/>
      <c r="UPH24" s="1024"/>
      <c r="UPI24" s="1024"/>
      <c r="UPJ24" s="1024"/>
      <c r="UPK24" s="1024"/>
      <c r="UPL24" s="1024"/>
      <c r="UPM24" s="1024"/>
      <c r="UPN24" s="1024"/>
      <c r="UPO24" s="1024"/>
      <c r="UPP24" s="1024"/>
      <c r="UPQ24" s="1024"/>
      <c r="UPR24" s="1024"/>
      <c r="UPS24" s="1024"/>
      <c r="UPT24" s="1024"/>
      <c r="UPU24" s="1024"/>
      <c r="UPV24" s="1024"/>
      <c r="UPW24" s="1024"/>
      <c r="UPX24" s="1024"/>
      <c r="UPY24" s="1024"/>
      <c r="UPZ24" s="1024"/>
      <c r="UQA24" s="1024"/>
      <c r="UQB24" s="1024"/>
      <c r="UQC24" s="1024"/>
      <c r="UQD24" s="1024"/>
      <c r="UQE24" s="1024"/>
      <c r="UQF24" s="1024"/>
      <c r="UQG24" s="1024"/>
      <c r="UQH24" s="1024"/>
      <c r="UQI24" s="1024"/>
      <c r="UQJ24" s="1024"/>
      <c r="UQK24" s="1024"/>
      <c r="UQL24" s="1024"/>
      <c r="UQM24" s="1024"/>
      <c r="UQN24" s="1024"/>
      <c r="UQO24" s="1024"/>
      <c r="UQP24" s="1024"/>
      <c r="UQQ24" s="1024"/>
      <c r="UQR24" s="1024"/>
      <c r="UQS24" s="1024"/>
      <c r="UQT24" s="1024"/>
      <c r="UQU24" s="1024"/>
      <c r="UQV24" s="1024"/>
      <c r="UQW24" s="1024"/>
      <c r="UQX24" s="1024"/>
      <c r="UQY24" s="1024"/>
      <c r="UQZ24" s="1024"/>
      <c r="URA24" s="1024"/>
      <c r="URB24" s="1024"/>
      <c r="URC24" s="1024"/>
      <c r="URD24" s="1024"/>
      <c r="URE24" s="1024"/>
      <c r="URF24" s="1024"/>
      <c r="URG24" s="1024"/>
      <c r="URH24" s="1024"/>
      <c r="URI24" s="1024"/>
      <c r="URJ24" s="1024"/>
      <c r="URK24" s="1024"/>
      <c r="URL24" s="1024"/>
      <c r="URM24" s="1024"/>
      <c r="URN24" s="1024"/>
      <c r="URO24" s="1024"/>
      <c r="URP24" s="1024"/>
      <c r="URQ24" s="1024"/>
      <c r="URR24" s="1024"/>
      <c r="URS24" s="1024"/>
      <c r="URT24" s="1024"/>
      <c r="URU24" s="1024"/>
      <c r="URV24" s="1024"/>
      <c r="URW24" s="1024"/>
      <c r="URX24" s="1024"/>
      <c r="URY24" s="1024"/>
      <c r="URZ24" s="1024"/>
      <c r="USA24" s="1024"/>
      <c r="USB24" s="1024"/>
      <c r="USC24" s="1024"/>
      <c r="USD24" s="1024"/>
      <c r="USE24" s="1024"/>
      <c r="USF24" s="1024"/>
      <c r="USG24" s="1024"/>
      <c r="USH24" s="1024"/>
      <c r="USI24" s="1024"/>
      <c r="USJ24" s="1024"/>
      <c r="USK24" s="1024"/>
      <c r="USL24" s="1024"/>
      <c r="USM24" s="1024"/>
      <c r="USN24" s="1024"/>
      <c r="USO24" s="1024"/>
      <c r="USP24" s="1024"/>
      <c r="USQ24" s="1024"/>
      <c r="USR24" s="1024"/>
      <c r="USS24" s="1024"/>
      <c r="UST24" s="1024"/>
      <c r="USU24" s="1024"/>
      <c r="USV24" s="1024"/>
      <c r="USW24" s="1024"/>
      <c r="USX24" s="1024"/>
      <c r="USY24" s="1024"/>
      <c r="USZ24" s="1024"/>
      <c r="UTA24" s="1024"/>
      <c r="UTB24" s="1024"/>
      <c r="UTC24" s="1024"/>
      <c r="UTD24" s="1024"/>
      <c r="UTE24" s="1024"/>
      <c r="UTF24" s="1024"/>
      <c r="UTG24" s="1024"/>
      <c r="UTH24" s="1024"/>
      <c r="UTI24" s="1024"/>
      <c r="UTJ24" s="1024"/>
      <c r="UTK24" s="1024"/>
      <c r="UTL24" s="1024"/>
      <c r="UTM24" s="1024"/>
      <c r="UTN24" s="1024"/>
      <c r="UTO24" s="1024"/>
      <c r="UTP24" s="1024"/>
      <c r="UTQ24" s="1024"/>
      <c r="UTR24" s="1024"/>
      <c r="UTS24" s="1024"/>
      <c r="UTT24" s="1024"/>
      <c r="UTU24" s="1024"/>
      <c r="UTV24" s="1024"/>
      <c r="UTW24" s="1024"/>
      <c r="UTX24" s="1024"/>
      <c r="UTY24" s="1024"/>
      <c r="UTZ24" s="1024"/>
      <c r="UUA24" s="1024"/>
      <c r="UUB24" s="1024"/>
      <c r="UUC24" s="1024"/>
      <c r="UUD24" s="1024"/>
      <c r="UUE24" s="1024"/>
      <c r="UUF24" s="1024"/>
      <c r="UUG24" s="1024"/>
      <c r="UUH24" s="1024"/>
      <c r="UUI24" s="1024"/>
      <c r="UUJ24" s="1024"/>
      <c r="UUK24" s="1024"/>
      <c r="UUL24" s="1024"/>
      <c r="UUM24" s="1024"/>
      <c r="UUN24" s="1024"/>
      <c r="UUO24" s="1024"/>
      <c r="UUP24" s="1024"/>
      <c r="UUQ24" s="1024"/>
      <c r="UUR24" s="1024"/>
      <c r="UUS24" s="1024"/>
      <c r="UUT24" s="1024"/>
      <c r="UUU24" s="1024"/>
      <c r="UUV24" s="1024"/>
      <c r="UUW24" s="1024"/>
      <c r="UUX24" s="1024"/>
      <c r="UUY24" s="1024"/>
      <c r="UUZ24" s="1024"/>
      <c r="UVA24" s="1024"/>
      <c r="UVB24" s="1024"/>
      <c r="UVC24" s="1024"/>
      <c r="UVD24" s="1024"/>
      <c r="UVE24" s="1024"/>
      <c r="UVF24" s="1024"/>
      <c r="UVG24" s="1024"/>
      <c r="UVH24" s="1024"/>
      <c r="UVI24" s="1024"/>
      <c r="UVJ24" s="1024"/>
      <c r="UVK24" s="1024"/>
      <c r="UVL24" s="1024"/>
      <c r="UVM24" s="1024"/>
      <c r="UVN24" s="1024"/>
      <c r="UVO24" s="1024"/>
      <c r="UVP24" s="1024"/>
      <c r="UVQ24" s="1024"/>
      <c r="UVR24" s="1024"/>
      <c r="UVS24" s="1024"/>
      <c r="UVT24" s="1024"/>
      <c r="UVU24" s="1024"/>
      <c r="UVV24" s="1024"/>
      <c r="UVW24" s="1024"/>
      <c r="UVX24" s="1024"/>
      <c r="UVY24" s="1024"/>
      <c r="UVZ24" s="1024"/>
      <c r="UWA24" s="1024"/>
      <c r="UWB24" s="1024"/>
      <c r="UWC24" s="1024"/>
      <c r="UWD24" s="1024"/>
      <c r="UWE24" s="1024"/>
      <c r="UWF24" s="1024"/>
      <c r="UWG24" s="1024"/>
      <c r="UWH24" s="1024"/>
      <c r="UWI24" s="1024"/>
      <c r="UWJ24" s="1024"/>
      <c r="UWK24" s="1024"/>
      <c r="UWL24" s="1024"/>
      <c r="UWM24" s="1024"/>
      <c r="UWN24" s="1024"/>
      <c r="UWO24" s="1024"/>
      <c r="UWP24" s="1024"/>
      <c r="UWQ24" s="1024"/>
      <c r="UWR24" s="1024"/>
      <c r="UWS24" s="1024"/>
      <c r="UWT24" s="1024"/>
      <c r="UWU24" s="1024"/>
      <c r="UWV24" s="1024"/>
      <c r="UWW24" s="1024"/>
      <c r="UWX24" s="1024"/>
      <c r="UWY24" s="1024"/>
      <c r="UWZ24" s="1024"/>
      <c r="UXA24" s="1024"/>
      <c r="UXB24" s="1024"/>
      <c r="UXC24" s="1024"/>
      <c r="UXD24" s="1024"/>
      <c r="UXE24" s="1024"/>
      <c r="UXF24" s="1024"/>
      <c r="UXG24" s="1024"/>
      <c r="UXH24" s="1024"/>
      <c r="UXI24" s="1024"/>
      <c r="UXJ24" s="1024"/>
      <c r="UXK24" s="1024"/>
      <c r="UXL24" s="1024"/>
      <c r="UXM24" s="1024"/>
      <c r="UXN24" s="1024"/>
      <c r="UXO24" s="1024"/>
      <c r="UXP24" s="1024"/>
      <c r="UXQ24" s="1024"/>
      <c r="UXR24" s="1024"/>
      <c r="UXS24" s="1024"/>
      <c r="UXT24" s="1024"/>
      <c r="UXU24" s="1024"/>
      <c r="UXV24" s="1024"/>
      <c r="UXW24" s="1024"/>
      <c r="UXX24" s="1024"/>
      <c r="UXY24" s="1024"/>
      <c r="UXZ24" s="1024"/>
      <c r="UYA24" s="1024"/>
      <c r="UYB24" s="1024"/>
      <c r="UYC24" s="1024"/>
      <c r="UYD24" s="1024"/>
      <c r="UYE24" s="1024"/>
      <c r="UYF24" s="1024"/>
      <c r="UYG24" s="1024"/>
      <c r="UYH24" s="1024"/>
      <c r="UYI24" s="1024"/>
      <c r="UYJ24" s="1024"/>
      <c r="UYK24" s="1024"/>
      <c r="UYL24" s="1024"/>
      <c r="UYM24" s="1024"/>
      <c r="UYN24" s="1024"/>
      <c r="UYO24" s="1024"/>
      <c r="UYP24" s="1024"/>
      <c r="UYQ24" s="1024"/>
      <c r="UYR24" s="1024"/>
      <c r="UYS24" s="1024"/>
      <c r="UYT24" s="1024"/>
      <c r="UYU24" s="1024"/>
      <c r="UYV24" s="1024"/>
      <c r="UYW24" s="1024"/>
      <c r="UYX24" s="1024"/>
      <c r="UYY24" s="1024"/>
      <c r="UYZ24" s="1024"/>
      <c r="UZA24" s="1024"/>
      <c r="UZB24" s="1024"/>
      <c r="UZC24" s="1024"/>
      <c r="UZD24" s="1024"/>
      <c r="UZE24" s="1024"/>
      <c r="UZF24" s="1024"/>
      <c r="UZG24" s="1024"/>
      <c r="UZH24" s="1024"/>
      <c r="UZI24" s="1024"/>
      <c r="UZJ24" s="1024"/>
      <c r="UZK24" s="1024"/>
      <c r="UZL24" s="1024"/>
      <c r="UZM24" s="1024"/>
      <c r="UZN24" s="1024"/>
      <c r="UZO24" s="1024"/>
      <c r="UZP24" s="1024"/>
      <c r="UZQ24" s="1024"/>
      <c r="UZR24" s="1024"/>
      <c r="UZS24" s="1024"/>
      <c r="UZT24" s="1024"/>
      <c r="UZU24" s="1024"/>
      <c r="UZV24" s="1024"/>
      <c r="UZW24" s="1024"/>
      <c r="UZX24" s="1024"/>
      <c r="UZY24" s="1024"/>
      <c r="UZZ24" s="1024"/>
      <c r="VAA24" s="1024"/>
      <c r="VAB24" s="1024"/>
      <c r="VAC24" s="1024"/>
      <c r="VAD24" s="1024"/>
      <c r="VAE24" s="1024"/>
      <c r="VAF24" s="1024"/>
      <c r="VAG24" s="1024"/>
      <c r="VAH24" s="1024"/>
      <c r="VAI24" s="1024"/>
      <c r="VAJ24" s="1024"/>
      <c r="VAK24" s="1024"/>
      <c r="VAL24" s="1024"/>
      <c r="VAM24" s="1024"/>
      <c r="VAN24" s="1024"/>
      <c r="VAO24" s="1024"/>
      <c r="VAP24" s="1024"/>
      <c r="VAQ24" s="1024"/>
      <c r="VAR24" s="1024"/>
      <c r="VAS24" s="1024"/>
      <c r="VAT24" s="1024"/>
      <c r="VAU24" s="1024"/>
      <c r="VAV24" s="1024"/>
      <c r="VAW24" s="1024"/>
      <c r="VAX24" s="1024"/>
      <c r="VAY24" s="1024"/>
      <c r="VAZ24" s="1024"/>
      <c r="VBA24" s="1024"/>
      <c r="VBB24" s="1024"/>
      <c r="VBC24" s="1024"/>
      <c r="VBD24" s="1024"/>
      <c r="VBE24" s="1024"/>
      <c r="VBF24" s="1024"/>
      <c r="VBG24" s="1024"/>
      <c r="VBH24" s="1024"/>
      <c r="VBI24" s="1024"/>
      <c r="VBJ24" s="1024"/>
      <c r="VBK24" s="1024"/>
      <c r="VBL24" s="1024"/>
      <c r="VBM24" s="1024"/>
      <c r="VBN24" s="1024"/>
      <c r="VBO24" s="1024"/>
      <c r="VBP24" s="1024"/>
      <c r="VBQ24" s="1024"/>
      <c r="VBR24" s="1024"/>
      <c r="VBS24" s="1024"/>
      <c r="VBT24" s="1024"/>
      <c r="VBU24" s="1024"/>
      <c r="VBV24" s="1024"/>
      <c r="VBW24" s="1024"/>
      <c r="VBX24" s="1024"/>
      <c r="VBY24" s="1024"/>
      <c r="VBZ24" s="1024"/>
      <c r="VCA24" s="1024"/>
      <c r="VCB24" s="1024"/>
      <c r="VCC24" s="1024"/>
      <c r="VCD24" s="1024"/>
      <c r="VCE24" s="1024"/>
      <c r="VCF24" s="1024"/>
      <c r="VCG24" s="1024"/>
      <c r="VCH24" s="1024"/>
      <c r="VCI24" s="1024"/>
      <c r="VCJ24" s="1024"/>
      <c r="VCK24" s="1024"/>
      <c r="VCL24" s="1024"/>
      <c r="VCM24" s="1024"/>
      <c r="VCN24" s="1024"/>
      <c r="VCO24" s="1024"/>
      <c r="VCP24" s="1024"/>
      <c r="VCQ24" s="1024"/>
      <c r="VCR24" s="1024"/>
      <c r="VCS24" s="1024"/>
      <c r="VCT24" s="1024"/>
      <c r="VCU24" s="1024"/>
      <c r="VCV24" s="1024"/>
      <c r="VCW24" s="1024"/>
      <c r="VCX24" s="1024"/>
      <c r="VCY24" s="1024"/>
      <c r="VCZ24" s="1024"/>
      <c r="VDA24" s="1024"/>
      <c r="VDB24" s="1024"/>
      <c r="VDC24" s="1024"/>
      <c r="VDD24" s="1024"/>
      <c r="VDE24" s="1024"/>
      <c r="VDF24" s="1024"/>
      <c r="VDG24" s="1024"/>
      <c r="VDH24" s="1024"/>
      <c r="VDI24" s="1024"/>
      <c r="VDJ24" s="1024"/>
      <c r="VDK24" s="1024"/>
      <c r="VDL24" s="1024"/>
      <c r="VDM24" s="1024"/>
      <c r="VDN24" s="1024"/>
      <c r="VDO24" s="1024"/>
      <c r="VDP24" s="1024"/>
      <c r="VDQ24" s="1024"/>
      <c r="VDR24" s="1024"/>
      <c r="VDS24" s="1024"/>
      <c r="VDT24" s="1024"/>
      <c r="VDU24" s="1024"/>
      <c r="VDV24" s="1024"/>
      <c r="VDW24" s="1024"/>
      <c r="VDX24" s="1024"/>
      <c r="VDY24" s="1024"/>
      <c r="VDZ24" s="1024"/>
      <c r="VEA24" s="1024"/>
      <c r="VEB24" s="1024"/>
      <c r="VEC24" s="1024"/>
      <c r="VED24" s="1024"/>
      <c r="VEE24" s="1024"/>
      <c r="VEF24" s="1024"/>
      <c r="VEG24" s="1024"/>
      <c r="VEH24" s="1024"/>
      <c r="VEI24" s="1024"/>
      <c r="VEJ24" s="1024"/>
      <c r="VEK24" s="1024"/>
      <c r="VEL24" s="1024"/>
      <c r="VEM24" s="1024"/>
      <c r="VEN24" s="1024"/>
      <c r="VEO24" s="1024"/>
      <c r="VEP24" s="1024"/>
      <c r="VEQ24" s="1024"/>
      <c r="VER24" s="1024"/>
      <c r="VES24" s="1024"/>
      <c r="VET24" s="1024"/>
      <c r="VEU24" s="1024"/>
      <c r="VEV24" s="1024"/>
      <c r="VEW24" s="1024"/>
      <c r="VEX24" s="1024"/>
      <c r="VEY24" s="1024"/>
      <c r="VEZ24" s="1024"/>
      <c r="VFA24" s="1024"/>
      <c r="VFB24" s="1024"/>
      <c r="VFC24" s="1024"/>
      <c r="VFD24" s="1024"/>
      <c r="VFE24" s="1024"/>
      <c r="VFF24" s="1024"/>
      <c r="VFG24" s="1024"/>
      <c r="VFH24" s="1024"/>
      <c r="VFI24" s="1024"/>
      <c r="VFJ24" s="1024"/>
      <c r="VFK24" s="1024"/>
      <c r="VFL24" s="1024"/>
      <c r="VFM24" s="1024"/>
      <c r="VFN24" s="1024"/>
      <c r="VFO24" s="1024"/>
      <c r="VFP24" s="1024"/>
      <c r="VFQ24" s="1024"/>
      <c r="VFR24" s="1024"/>
      <c r="VFS24" s="1024"/>
      <c r="VFT24" s="1024"/>
      <c r="VFU24" s="1024"/>
      <c r="VFV24" s="1024"/>
      <c r="VFW24" s="1024"/>
      <c r="VFX24" s="1024"/>
      <c r="VFY24" s="1024"/>
      <c r="VFZ24" s="1024"/>
      <c r="VGA24" s="1024"/>
      <c r="VGB24" s="1024"/>
      <c r="VGC24" s="1024"/>
      <c r="VGD24" s="1024"/>
      <c r="VGE24" s="1024"/>
      <c r="VGF24" s="1024"/>
      <c r="VGG24" s="1024"/>
      <c r="VGH24" s="1024"/>
      <c r="VGI24" s="1024"/>
      <c r="VGJ24" s="1024"/>
      <c r="VGK24" s="1024"/>
      <c r="VGL24" s="1024"/>
      <c r="VGM24" s="1024"/>
      <c r="VGN24" s="1024"/>
      <c r="VGO24" s="1024"/>
      <c r="VGP24" s="1024"/>
      <c r="VGQ24" s="1024"/>
      <c r="VGR24" s="1024"/>
      <c r="VGS24" s="1024"/>
      <c r="VGT24" s="1024"/>
      <c r="VGU24" s="1024"/>
      <c r="VGV24" s="1024"/>
      <c r="VGW24" s="1024"/>
      <c r="VGX24" s="1024"/>
      <c r="VGY24" s="1024"/>
      <c r="VGZ24" s="1024"/>
      <c r="VHA24" s="1024"/>
      <c r="VHB24" s="1024"/>
      <c r="VHC24" s="1024"/>
      <c r="VHD24" s="1024"/>
      <c r="VHE24" s="1024"/>
      <c r="VHF24" s="1024"/>
      <c r="VHG24" s="1024"/>
      <c r="VHH24" s="1024"/>
      <c r="VHI24" s="1024"/>
      <c r="VHJ24" s="1024"/>
      <c r="VHK24" s="1024"/>
      <c r="VHL24" s="1024"/>
      <c r="VHM24" s="1024"/>
      <c r="VHN24" s="1024"/>
      <c r="VHO24" s="1024"/>
      <c r="VHP24" s="1024"/>
      <c r="VHQ24" s="1024"/>
      <c r="VHR24" s="1024"/>
      <c r="VHS24" s="1024"/>
      <c r="VHT24" s="1024"/>
      <c r="VHU24" s="1024"/>
      <c r="VHV24" s="1024"/>
      <c r="VHW24" s="1024"/>
      <c r="VHX24" s="1024"/>
      <c r="VHY24" s="1024"/>
      <c r="VHZ24" s="1024"/>
      <c r="VIA24" s="1024"/>
      <c r="VIB24" s="1024"/>
      <c r="VIC24" s="1024"/>
      <c r="VID24" s="1024"/>
      <c r="VIE24" s="1024"/>
      <c r="VIF24" s="1024"/>
      <c r="VIG24" s="1024"/>
      <c r="VIH24" s="1024"/>
      <c r="VII24" s="1024"/>
      <c r="VIJ24" s="1024"/>
      <c r="VIK24" s="1024"/>
      <c r="VIL24" s="1024"/>
      <c r="VIM24" s="1024"/>
      <c r="VIN24" s="1024"/>
      <c r="VIO24" s="1024"/>
      <c r="VIP24" s="1024"/>
      <c r="VIQ24" s="1024"/>
      <c r="VIR24" s="1024"/>
      <c r="VIS24" s="1024"/>
      <c r="VIT24" s="1024"/>
      <c r="VIU24" s="1024"/>
      <c r="VIV24" s="1024"/>
      <c r="VIW24" s="1024"/>
      <c r="VIX24" s="1024"/>
      <c r="VIY24" s="1024"/>
      <c r="VIZ24" s="1024"/>
      <c r="VJA24" s="1024"/>
      <c r="VJB24" s="1024"/>
      <c r="VJC24" s="1024"/>
      <c r="VJD24" s="1024"/>
      <c r="VJE24" s="1024"/>
      <c r="VJF24" s="1024"/>
      <c r="VJG24" s="1024"/>
      <c r="VJH24" s="1024"/>
      <c r="VJI24" s="1024"/>
      <c r="VJJ24" s="1024"/>
      <c r="VJK24" s="1024"/>
      <c r="VJL24" s="1024"/>
      <c r="VJM24" s="1024"/>
      <c r="VJN24" s="1024"/>
      <c r="VJO24" s="1024"/>
      <c r="VJP24" s="1024"/>
      <c r="VJQ24" s="1024"/>
      <c r="VJR24" s="1024"/>
      <c r="VJS24" s="1024"/>
      <c r="VJT24" s="1024"/>
      <c r="VJU24" s="1024"/>
      <c r="VJV24" s="1024"/>
      <c r="VJW24" s="1024"/>
      <c r="VJX24" s="1024"/>
      <c r="VJY24" s="1024"/>
      <c r="VJZ24" s="1024"/>
      <c r="VKA24" s="1024"/>
      <c r="VKB24" s="1024"/>
      <c r="VKC24" s="1024"/>
      <c r="VKD24" s="1024"/>
      <c r="VKE24" s="1024"/>
      <c r="VKF24" s="1024"/>
      <c r="VKG24" s="1024"/>
      <c r="VKH24" s="1024"/>
      <c r="VKI24" s="1024"/>
      <c r="VKJ24" s="1024"/>
      <c r="VKK24" s="1024"/>
      <c r="VKL24" s="1024"/>
      <c r="VKM24" s="1024"/>
      <c r="VKN24" s="1024"/>
      <c r="VKO24" s="1024"/>
      <c r="VKP24" s="1024"/>
      <c r="VKQ24" s="1024"/>
      <c r="VKR24" s="1024"/>
      <c r="VKS24" s="1024"/>
      <c r="VKT24" s="1024"/>
      <c r="VKU24" s="1024"/>
      <c r="VKV24" s="1024"/>
      <c r="VKW24" s="1024"/>
      <c r="VKX24" s="1024"/>
      <c r="VKY24" s="1024"/>
      <c r="VKZ24" s="1024"/>
      <c r="VLA24" s="1024"/>
      <c r="VLB24" s="1024"/>
      <c r="VLC24" s="1024"/>
      <c r="VLD24" s="1024"/>
      <c r="VLE24" s="1024"/>
      <c r="VLF24" s="1024"/>
      <c r="VLG24" s="1024"/>
      <c r="VLH24" s="1024"/>
      <c r="VLI24" s="1024"/>
      <c r="VLJ24" s="1024"/>
      <c r="VLK24" s="1024"/>
      <c r="VLL24" s="1024"/>
      <c r="VLM24" s="1024"/>
      <c r="VLN24" s="1024"/>
      <c r="VLO24" s="1024"/>
      <c r="VLP24" s="1024"/>
      <c r="VLQ24" s="1024"/>
      <c r="VLR24" s="1024"/>
      <c r="VLS24" s="1024"/>
      <c r="VLT24" s="1024"/>
      <c r="VLU24" s="1024"/>
      <c r="VLV24" s="1024"/>
      <c r="VLW24" s="1024"/>
      <c r="VLX24" s="1024"/>
      <c r="VLY24" s="1024"/>
      <c r="VLZ24" s="1024"/>
      <c r="VMA24" s="1024"/>
      <c r="VMB24" s="1024"/>
      <c r="VMC24" s="1024"/>
      <c r="VMD24" s="1024"/>
      <c r="VME24" s="1024"/>
      <c r="VMF24" s="1024"/>
      <c r="VMG24" s="1024"/>
      <c r="VMH24" s="1024"/>
      <c r="VMI24" s="1024"/>
      <c r="VMJ24" s="1024"/>
      <c r="VMK24" s="1024"/>
      <c r="VML24" s="1024"/>
      <c r="VMM24" s="1024"/>
      <c r="VMN24" s="1024"/>
      <c r="VMO24" s="1024"/>
      <c r="VMP24" s="1024"/>
      <c r="VMQ24" s="1024"/>
      <c r="VMR24" s="1024"/>
      <c r="VMS24" s="1024"/>
      <c r="VMT24" s="1024"/>
      <c r="VMU24" s="1024"/>
      <c r="VMV24" s="1024"/>
      <c r="VMW24" s="1024"/>
      <c r="VMX24" s="1024"/>
      <c r="VMY24" s="1024"/>
      <c r="VMZ24" s="1024"/>
      <c r="VNA24" s="1024"/>
      <c r="VNB24" s="1024"/>
      <c r="VNC24" s="1024"/>
      <c r="VND24" s="1024"/>
      <c r="VNE24" s="1024"/>
      <c r="VNF24" s="1024"/>
      <c r="VNG24" s="1024"/>
      <c r="VNH24" s="1024"/>
      <c r="VNI24" s="1024"/>
      <c r="VNJ24" s="1024"/>
      <c r="VNK24" s="1024"/>
      <c r="VNL24" s="1024"/>
      <c r="VNM24" s="1024"/>
      <c r="VNN24" s="1024"/>
      <c r="VNO24" s="1024"/>
      <c r="VNP24" s="1024"/>
      <c r="VNQ24" s="1024"/>
      <c r="VNR24" s="1024"/>
      <c r="VNS24" s="1024"/>
      <c r="VNT24" s="1024"/>
      <c r="VNU24" s="1024"/>
      <c r="VNV24" s="1024"/>
      <c r="VNW24" s="1024"/>
      <c r="VNX24" s="1024"/>
      <c r="VNY24" s="1024"/>
      <c r="VNZ24" s="1024"/>
      <c r="VOA24" s="1024"/>
      <c r="VOB24" s="1024"/>
      <c r="VOC24" s="1024"/>
      <c r="VOD24" s="1024"/>
      <c r="VOE24" s="1024"/>
      <c r="VOF24" s="1024"/>
      <c r="VOG24" s="1024"/>
      <c r="VOH24" s="1024"/>
      <c r="VOI24" s="1024"/>
      <c r="VOJ24" s="1024"/>
      <c r="VOK24" s="1024"/>
      <c r="VOL24" s="1024"/>
      <c r="VOM24" s="1024"/>
      <c r="VON24" s="1024"/>
      <c r="VOO24" s="1024"/>
      <c r="VOP24" s="1024"/>
      <c r="VOQ24" s="1024"/>
      <c r="VOR24" s="1024"/>
      <c r="VOS24" s="1024"/>
      <c r="VOT24" s="1024"/>
      <c r="VOU24" s="1024"/>
      <c r="VOV24" s="1024"/>
      <c r="VOW24" s="1024"/>
      <c r="VOX24" s="1024"/>
      <c r="VOY24" s="1024"/>
      <c r="VOZ24" s="1024"/>
      <c r="VPA24" s="1024"/>
      <c r="VPB24" s="1024"/>
      <c r="VPC24" s="1024"/>
      <c r="VPD24" s="1024"/>
      <c r="VPE24" s="1024"/>
      <c r="VPF24" s="1024"/>
      <c r="VPG24" s="1024"/>
      <c r="VPH24" s="1024"/>
      <c r="VPI24" s="1024"/>
      <c r="VPJ24" s="1024"/>
      <c r="VPK24" s="1024"/>
      <c r="VPL24" s="1024"/>
      <c r="VPM24" s="1024"/>
      <c r="VPN24" s="1024"/>
      <c r="VPO24" s="1024"/>
      <c r="VPP24" s="1024"/>
      <c r="VPQ24" s="1024"/>
      <c r="VPR24" s="1024"/>
      <c r="VPS24" s="1024"/>
      <c r="VPT24" s="1024"/>
      <c r="VPU24" s="1024"/>
      <c r="VPV24" s="1024"/>
      <c r="VPW24" s="1024"/>
      <c r="VPX24" s="1024"/>
      <c r="VPY24" s="1024"/>
      <c r="VPZ24" s="1024"/>
      <c r="VQA24" s="1024"/>
      <c r="VQB24" s="1024"/>
      <c r="VQC24" s="1024"/>
      <c r="VQD24" s="1024"/>
      <c r="VQE24" s="1024"/>
      <c r="VQF24" s="1024"/>
      <c r="VQG24" s="1024"/>
      <c r="VQH24" s="1024"/>
      <c r="VQI24" s="1024"/>
      <c r="VQJ24" s="1024"/>
      <c r="VQK24" s="1024"/>
      <c r="VQL24" s="1024"/>
      <c r="VQM24" s="1024"/>
      <c r="VQN24" s="1024"/>
      <c r="VQO24" s="1024"/>
      <c r="VQP24" s="1024"/>
      <c r="VQQ24" s="1024"/>
      <c r="VQR24" s="1024"/>
      <c r="VQS24" s="1024"/>
      <c r="VQT24" s="1024"/>
      <c r="VQU24" s="1024"/>
      <c r="VQV24" s="1024"/>
      <c r="VQW24" s="1024"/>
      <c r="VQX24" s="1024"/>
      <c r="VQY24" s="1024"/>
      <c r="VQZ24" s="1024"/>
      <c r="VRA24" s="1024"/>
      <c r="VRB24" s="1024"/>
      <c r="VRC24" s="1024"/>
      <c r="VRD24" s="1024"/>
      <c r="VRE24" s="1024"/>
      <c r="VRF24" s="1024"/>
      <c r="VRG24" s="1024"/>
      <c r="VRH24" s="1024"/>
      <c r="VRI24" s="1024"/>
      <c r="VRJ24" s="1024"/>
      <c r="VRK24" s="1024"/>
      <c r="VRL24" s="1024"/>
      <c r="VRM24" s="1024"/>
      <c r="VRN24" s="1024"/>
      <c r="VRO24" s="1024"/>
      <c r="VRP24" s="1024"/>
      <c r="VRQ24" s="1024"/>
      <c r="VRR24" s="1024"/>
      <c r="VRS24" s="1024"/>
      <c r="VRT24" s="1024"/>
      <c r="VRU24" s="1024"/>
      <c r="VRV24" s="1024"/>
      <c r="VRW24" s="1024"/>
      <c r="VRX24" s="1024"/>
      <c r="VRY24" s="1024"/>
      <c r="VRZ24" s="1024"/>
      <c r="VSA24" s="1024"/>
      <c r="VSB24" s="1024"/>
      <c r="VSC24" s="1024"/>
      <c r="VSD24" s="1024"/>
      <c r="VSE24" s="1024"/>
      <c r="VSF24" s="1024"/>
      <c r="VSG24" s="1024"/>
      <c r="VSH24" s="1024"/>
      <c r="VSI24" s="1024"/>
      <c r="VSJ24" s="1024"/>
      <c r="VSK24" s="1024"/>
      <c r="VSL24" s="1024"/>
      <c r="VSM24" s="1024"/>
      <c r="VSN24" s="1024"/>
      <c r="VSO24" s="1024"/>
      <c r="VSP24" s="1024"/>
      <c r="VSQ24" s="1024"/>
      <c r="VSR24" s="1024"/>
      <c r="VSS24" s="1024"/>
      <c r="VST24" s="1024"/>
      <c r="VSU24" s="1024"/>
      <c r="VSV24" s="1024"/>
      <c r="VSW24" s="1024"/>
      <c r="VSX24" s="1024"/>
      <c r="VSY24" s="1024"/>
      <c r="VSZ24" s="1024"/>
      <c r="VTA24" s="1024"/>
      <c r="VTB24" s="1024"/>
      <c r="VTC24" s="1024"/>
      <c r="VTD24" s="1024"/>
      <c r="VTE24" s="1024"/>
      <c r="VTF24" s="1024"/>
      <c r="VTG24" s="1024"/>
      <c r="VTH24" s="1024"/>
      <c r="VTI24" s="1024"/>
      <c r="VTJ24" s="1024"/>
      <c r="VTK24" s="1024"/>
      <c r="VTL24" s="1024"/>
      <c r="VTM24" s="1024"/>
      <c r="VTN24" s="1024"/>
      <c r="VTO24" s="1024"/>
      <c r="VTP24" s="1024"/>
      <c r="VTQ24" s="1024"/>
      <c r="VTR24" s="1024"/>
      <c r="VTS24" s="1024"/>
      <c r="VTT24" s="1024"/>
      <c r="VTU24" s="1024"/>
      <c r="VTV24" s="1024"/>
      <c r="VTW24" s="1024"/>
      <c r="VTX24" s="1024"/>
      <c r="VTY24" s="1024"/>
      <c r="VTZ24" s="1024"/>
      <c r="VUA24" s="1024"/>
      <c r="VUB24" s="1024"/>
      <c r="VUC24" s="1024"/>
      <c r="VUD24" s="1024"/>
      <c r="VUE24" s="1024"/>
      <c r="VUF24" s="1024"/>
      <c r="VUG24" s="1024"/>
      <c r="VUH24" s="1024"/>
      <c r="VUI24" s="1024"/>
      <c r="VUJ24" s="1024"/>
      <c r="VUK24" s="1024"/>
      <c r="VUL24" s="1024"/>
      <c r="VUM24" s="1024"/>
      <c r="VUN24" s="1024"/>
      <c r="VUO24" s="1024"/>
      <c r="VUP24" s="1024"/>
      <c r="VUQ24" s="1024"/>
      <c r="VUR24" s="1024"/>
      <c r="VUS24" s="1024"/>
      <c r="VUT24" s="1024"/>
      <c r="VUU24" s="1024"/>
      <c r="VUV24" s="1024"/>
      <c r="VUW24" s="1024"/>
      <c r="VUX24" s="1024"/>
      <c r="VUY24" s="1024"/>
      <c r="VUZ24" s="1024"/>
      <c r="VVA24" s="1024"/>
      <c r="VVB24" s="1024"/>
      <c r="VVC24" s="1024"/>
      <c r="VVD24" s="1024"/>
      <c r="VVE24" s="1024"/>
      <c r="VVF24" s="1024"/>
      <c r="VVG24" s="1024"/>
      <c r="VVH24" s="1024"/>
      <c r="VVI24" s="1024"/>
      <c r="VVJ24" s="1024"/>
      <c r="VVK24" s="1024"/>
      <c r="VVL24" s="1024"/>
      <c r="VVM24" s="1024"/>
      <c r="VVN24" s="1024"/>
      <c r="VVO24" s="1024"/>
      <c r="VVP24" s="1024"/>
      <c r="VVQ24" s="1024"/>
      <c r="VVR24" s="1024"/>
      <c r="VVS24" s="1024"/>
      <c r="VVT24" s="1024"/>
      <c r="VVU24" s="1024"/>
      <c r="VVV24" s="1024"/>
      <c r="VVW24" s="1024"/>
      <c r="VVX24" s="1024"/>
      <c r="VVY24" s="1024"/>
      <c r="VVZ24" s="1024"/>
      <c r="VWA24" s="1024"/>
      <c r="VWB24" s="1024"/>
      <c r="VWC24" s="1024"/>
      <c r="VWD24" s="1024"/>
      <c r="VWE24" s="1024"/>
      <c r="VWF24" s="1024"/>
      <c r="VWG24" s="1024"/>
      <c r="VWH24" s="1024"/>
      <c r="VWI24" s="1024"/>
      <c r="VWJ24" s="1024"/>
      <c r="VWK24" s="1024"/>
      <c r="VWL24" s="1024"/>
      <c r="VWM24" s="1024"/>
      <c r="VWN24" s="1024"/>
      <c r="VWO24" s="1024"/>
      <c r="VWP24" s="1024"/>
      <c r="VWQ24" s="1024"/>
      <c r="VWR24" s="1024"/>
      <c r="VWS24" s="1024"/>
      <c r="VWT24" s="1024"/>
      <c r="VWU24" s="1024"/>
      <c r="VWV24" s="1024"/>
      <c r="VWW24" s="1024"/>
      <c r="VWX24" s="1024"/>
      <c r="VWY24" s="1024"/>
      <c r="VWZ24" s="1024"/>
      <c r="VXA24" s="1024"/>
      <c r="VXB24" s="1024"/>
      <c r="VXC24" s="1024"/>
      <c r="VXD24" s="1024"/>
      <c r="VXE24" s="1024"/>
      <c r="VXF24" s="1024"/>
      <c r="VXG24" s="1024"/>
      <c r="VXH24" s="1024"/>
      <c r="VXI24" s="1024"/>
      <c r="VXJ24" s="1024"/>
      <c r="VXK24" s="1024"/>
      <c r="VXL24" s="1024"/>
      <c r="VXM24" s="1024"/>
      <c r="VXN24" s="1024"/>
      <c r="VXO24" s="1024"/>
      <c r="VXP24" s="1024"/>
      <c r="VXQ24" s="1024"/>
      <c r="VXR24" s="1024"/>
      <c r="VXS24" s="1024"/>
      <c r="VXT24" s="1024"/>
      <c r="VXU24" s="1024"/>
      <c r="VXV24" s="1024"/>
      <c r="VXW24" s="1024"/>
      <c r="VXX24" s="1024"/>
      <c r="VXY24" s="1024"/>
      <c r="VXZ24" s="1024"/>
      <c r="VYA24" s="1024"/>
      <c r="VYB24" s="1024"/>
      <c r="VYC24" s="1024"/>
      <c r="VYD24" s="1024"/>
      <c r="VYE24" s="1024"/>
      <c r="VYF24" s="1024"/>
      <c r="VYG24" s="1024"/>
      <c r="VYH24" s="1024"/>
      <c r="VYI24" s="1024"/>
      <c r="VYJ24" s="1024"/>
      <c r="VYK24" s="1024"/>
      <c r="VYL24" s="1024"/>
      <c r="VYM24" s="1024"/>
      <c r="VYN24" s="1024"/>
      <c r="VYO24" s="1024"/>
      <c r="VYP24" s="1024"/>
      <c r="VYQ24" s="1024"/>
      <c r="VYR24" s="1024"/>
      <c r="VYS24" s="1024"/>
      <c r="VYT24" s="1024"/>
      <c r="VYU24" s="1024"/>
      <c r="VYV24" s="1024"/>
      <c r="VYW24" s="1024"/>
      <c r="VYX24" s="1024"/>
      <c r="VYY24" s="1024"/>
      <c r="VYZ24" s="1024"/>
      <c r="VZA24" s="1024"/>
      <c r="VZB24" s="1024"/>
      <c r="VZC24" s="1024"/>
      <c r="VZD24" s="1024"/>
      <c r="VZE24" s="1024"/>
      <c r="VZF24" s="1024"/>
      <c r="VZG24" s="1024"/>
      <c r="VZH24" s="1024"/>
      <c r="VZI24" s="1024"/>
      <c r="VZJ24" s="1024"/>
      <c r="VZK24" s="1024"/>
      <c r="VZL24" s="1024"/>
      <c r="VZM24" s="1024"/>
      <c r="VZN24" s="1024"/>
      <c r="VZO24" s="1024"/>
      <c r="VZP24" s="1024"/>
      <c r="VZQ24" s="1024"/>
      <c r="VZR24" s="1024"/>
      <c r="VZS24" s="1024"/>
      <c r="VZT24" s="1024"/>
      <c r="VZU24" s="1024"/>
      <c r="VZV24" s="1024"/>
      <c r="VZW24" s="1024"/>
      <c r="VZX24" s="1024"/>
      <c r="VZY24" s="1024"/>
      <c r="VZZ24" s="1024"/>
      <c r="WAA24" s="1024"/>
      <c r="WAB24" s="1024"/>
      <c r="WAC24" s="1024"/>
      <c r="WAD24" s="1024"/>
      <c r="WAE24" s="1024"/>
      <c r="WAF24" s="1024"/>
      <c r="WAG24" s="1024"/>
      <c r="WAH24" s="1024"/>
      <c r="WAI24" s="1024"/>
      <c r="WAJ24" s="1024"/>
      <c r="WAK24" s="1024"/>
      <c r="WAL24" s="1024"/>
      <c r="WAM24" s="1024"/>
      <c r="WAN24" s="1024"/>
      <c r="WAO24" s="1024"/>
      <c r="WAP24" s="1024"/>
      <c r="WAQ24" s="1024"/>
      <c r="WAR24" s="1024"/>
      <c r="WAS24" s="1024"/>
      <c r="WAT24" s="1024"/>
      <c r="WAU24" s="1024"/>
      <c r="WAV24" s="1024"/>
      <c r="WAW24" s="1024"/>
      <c r="WAX24" s="1024"/>
      <c r="WAY24" s="1024"/>
      <c r="WAZ24" s="1024"/>
      <c r="WBA24" s="1024"/>
      <c r="WBB24" s="1024"/>
      <c r="WBC24" s="1024"/>
      <c r="WBD24" s="1024"/>
      <c r="WBE24" s="1024"/>
      <c r="WBF24" s="1024"/>
      <c r="WBG24" s="1024"/>
      <c r="WBH24" s="1024"/>
      <c r="WBI24" s="1024"/>
      <c r="WBJ24" s="1024"/>
      <c r="WBK24" s="1024"/>
      <c r="WBL24" s="1024"/>
      <c r="WBM24" s="1024"/>
      <c r="WBN24" s="1024"/>
      <c r="WBO24" s="1024"/>
      <c r="WBP24" s="1024"/>
      <c r="WBQ24" s="1024"/>
      <c r="WBR24" s="1024"/>
      <c r="WBS24" s="1024"/>
      <c r="WBT24" s="1024"/>
      <c r="WBU24" s="1024"/>
      <c r="WBV24" s="1024"/>
      <c r="WBW24" s="1024"/>
      <c r="WBX24" s="1024"/>
      <c r="WBY24" s="1024"/>
      <c r="WBZ24" s="1024"/>
      <c r="WCA24" s="1024"/>
      <c r="WCB24" s="1024"/>
      <c r="WCC24" s="1024"/>
      <c r="WCD24" s="1024"/>
      <c r="WCE24" s="1024"/>
      <c r="WCF24" s="1024"/>
      <c r="WCG24" s="1024"/>
      <c r="WCH24" s="1024"/>
      <c r="WCI24" s="1024"/>
      <c r="WCJ24" s="1024"/>
      <c r="WCK24" s="1024"/>
      <c r="WCL24" s="1024"/>
      <c r="WCM24" s="1024"/>
      <c r="WCN24" s="1024"/>
      <c r="WCO24" s="1024"/>
      <c r="WCP24" s="1024"/>
      <c r="WCQ24" s="1024"/>
      <c r="WCR24" s="1024"/>
      <c r="WCS24" s="1024"/>
      <c r="WCT24" s="1024"/>
      <c r="WCU24" s="1024"/>
      <c r="WCV24" s="1024"/>
      <c r="WCW24" s="1024"/>
      <c r="WCX24" s="1024"/>
      <c r="WCY24" s="1024"/>
      <c r="WCZ24" s="1024"/>
      <c r="WDA24" s="1024"/>
      <c r="WDB24" s="1024"/>
      <c r="WDC24" s="1024"/>
      <c r="WDD24" s="1024"/>
      <c r="WDE24" s="1024"/>
      <c r="WDF24" s="1024"/>
      <c r="WDG24" s="1024"/>
      <c r="WDH24" s="1024"/>
      <c r="WDI24" s="1024"/>
      <c r="WDJ24" s="1024"/>
      <c r="WDK24" s="1024"/>
      <c r="WDL24" s="1024"/>
      <c r="WDM24" s="1024"/>
      <c r="WDN24" s="1024"/>
      <c r="WDO24" s="1024"/>
      <c r="WDP24" s="1024"/>
      <c r="WDQ24" s="1024"/>
      <c r="WDR24" s="1024"/>
      <c r="WDS24" s="1024"/>
      <c r="WDT24" s="1024"/>
      <c r="WDU24" s="1024"/>
      <c r="WDV24" s="1024"/>
      <c r="WDW24" s="1024"/>
      <c r="WDX24" s="1024"/>
      <c r="WDY24" s="1024"/>
      <c r="WDZ24" s="1024"/>
      <c r="WEA24" s="1024"/>
      <c r="WEB24" s="1024"/>
      <c r="WEC24" s="1024"/>
      <c r="WED24" s="1024"/>
      <c r="WEE24" s="1024"/>
      <c r="WEF24" s="1024"/>
      <c r="WEG24" s="1024"/>
      <c r="WEH24" s="1024"/>
      <c r="WEI24" s="1024"/>
      <c r="WEJ24" s="1024"/>
      <c r="WEK24" s="1024"/>
      <c r="WEL24" s="1024"/>
      <c r="WEM24" s="1024"/>
      <c r="WEN24" s="1024"/>
      <c r="WEO24" s="1024"/>
      <c r="WEP24" s="1024"/>
      <c r="WEQ24" s="1024"/>
      <c r="WER24" s="1024"/>
      <c r="WES24" s="1024"/>
      <c r="WET24" s="1024"/>
      <c r="WEU24" s="1024"/>
      <c r="WEV24" s="1024"/>
      <c r="WEW24" s="1024"/>
      <c r="WEX24" s="1024"/>
      <c r="WEY24" s="1024"/>
      <c r="WEZ24" s="1024"/>
      <c r="WFA24" s="1024"/>
      <c r="WFB24" s="1024"/>
      <c r="WFC24" s="1024"/>
      <c r="WFD24" s="1024"/>
      <c r="WFE24" s="1024"/>
      <c r="WFF24" s="1024"/>
      <c r="WFG24" s="1024"/>
      <c r="WFH24" s="1024"/>
      <c r="WFI24" s="1024"/>
      <c r="WFJ24" s="1024"/>
      <c r="WFK24" s="1024"/>
      <c r="WFL24" s="1024"/>
      <c r="WFM24" s="1024"/>
      <c r="WFN24" s="1024"/>
      <c r="WFO24" s="1024"/>
      <c r="WFP24" s="1024"/>
      <c r="WFQ24" s="1024"/>
      <c r="WFR24" s="1024"/>
      <c r="WFS24" s="1024"/>
      <c r="WFT24" s="1024"/>
      <c r="WFU24" s="1024"/>
      <c r="WFV24" s="1024"/>
      <c r="WFW24" s="1024"/>
      <c r="WFX24" s="1024"/>
      <c r="WFY24" s="1024"/>
      <c r="WFZ24" s="1024"/>
      <c r="WGA24" s="1024"/>
      <c r="WGB24" s="1024"/>
      <c r="WGC24" s="1024"/>
      <c r="WGD24" s="1024"/>
      <c r="WGE24" s="1024"/>
      <c r="WGF24" s="1024"/>
      <c r="WGG24" s="1024"/>
      <c r="WGH24" s="1024"/>
      <c r="WGI24" s="1024"/>
      <c r="WGJ24" s="1024"/>
      <c r="WGK24" s="1024"/>
      <c r="WGL24" s="1024"/>
      <c r="WGM24" s="1024"/>
      <c r="WGN24" s="1024"/>
      <c r="WGO24" s="1024"/>
      <c r="WGP24" s="1024"/>
      <c r="WGQ24" s="1024"/>
      <c r="WGR24" s="1024"/>
      <c r="WGS24" s="1024"/>
      <c r="WGT24" s="1024"/>
      <c r="WGU24" s="1024"/>
      <c r="WGV24" s="1024"/>
      <c r="WGW24" s="1024"/>
      <c r="WGX24" s="1024"/>
      <c r="WGY24" s="1024"/>
      <c r="WGZ24" s="1024"/>
      <c r="WHA24" s="1024"/>
      <c r="WHB24" s="1024"/>
      <c r="WHC24" s="1024"/>
      <c r="WHD24" s="1024"/>
      <c r="WHE24" s="1024"/>
      <c r="WHF24" s="1024"/>
      <c r="WHG24" s="1024"/>
      <c r="WHH24" s="1024"/>
      <c r="WHI24" s="1024"/>
      <c r="WHJ24" s="1024"/>
      <c r="WHK24" s="1024"/>
      <c r="WHL24" s="1024"/>
      <c r="WHM24" s="1024"/>
      <c r="WHN24" s="1024"/>
      <c r="WHO24" s="1024"/>
      <c r="WHP24" s="1024"/>
      <c r="WHQ24" s="1024"/>
      <c r="WHR24" s="1024"/>
      <c r="WHS24" s="1024"/>
      <c r="WHT24" s="1024"/>
      <c r="WHU24" s="1024"/>
      <c r="WHV24" s="1024"/>
      <c r="WHW24" s="1024"/>
      <c r="WHX24" s="1024"/>
      <c r="WHY24" s="1024"/>
      <c r="WHZ24" s="1024"/>
      <c r="WIA24" s="1024"/>
      <c r="WIB24" s="1024"/>
      <c r="WIC24" s="1024"/>
      <c r="WID24" s="1024"/>
      <c r="WIE24" s="1024"/>
      <c r="WIF24" s="1024"/>
      <c r="WIG24" s="1024"/>
      <c r="WIH24" s="1024"/>
      <c r="WII24" s="1024"/>
      <c r="WIJ24" s="1024"/>
      <c r="WIK24" s="1024"/>
      <c r="WIL24" s="1024"/>
      <c r="WIM24" s="1024"/>
      <c r="WIN24" s="1024"/>
      <c r="WIO24" s="1024"/>
      <c r="WIP24" s="1024"/>
      <c r="WIQ24" s="1024"/>
      <c r="WIR24" s="1024"/>
      <c r="WIS24" s="1024"/>
      <c r="WIT24" s="1024"/>
      <c r="WIU24" s="1024"/>
      <c r="WIV24" s="1024"/>
      <c r="WIW24" s="1024"/>
      <c r="WIX24" s="1024"/>
      <c r="WIY24" s="1024"/>
      <c r="WIZ24" s="1024"/>
      <c r="WJA24" s="1024"/>
      <c r="WJB24" s="1024"/>
      <c r="WJC24" s="1024"/>
      <c r="WJD24" s="1024"/>
      <c r="WJE24" s="1024"/>
      <c r="WJF24" s="1024"/>
      <c r="WJG24" s="1024"/>
      <c r="WJH24" s="1024"/>
      <c r="WJI24" s="1024"/>
      <c r="WJJ24" s="1024"/>
      <c r="WJK24" s="1024"/>
      <c r="WJL24" s="1024"/>
      <c r="WJM24" s="1024"/>
      <c r="WJN24" s="1024"/>
      <c r="WJO24" s="1024"/>
      <c r="WJP24" s="1024"/>
      <c r="WJQ24" s="1024"/>
      <c r="WJR24" s="1024"/>
      <c r="WJS24" s="1024"/>
      <c r="WJT24" s="1024"/>
      <c r="WJU24" s="1024"/>
      <c r="WJV24" s="1024"/>
      <c r="WJW24" s="1024"/>
      <c r="WJX24" s="1024"/>
      <c r="WJY24" s="1024"/>
      <c r="WJZ24" s="1024"/>
      <c r="WKA24" s="1024"/>
      <c r="WKB24" s="1024"/>
      <c r="WKC24" s="1024"/>
      <c r="WKD24" s="1024"/>
      <c r="WKE24" s="1024"/>
      <c r="WKF24" s="1024"/>
      <c r="WKG24" s="1024"/>
      <c r="WKH24" s="1024"/>
      <c r="WKI24" s="1024"/>
      <c r="WKJ24" s="1024"/>
      <c r="WKK24" s="1024"/>
      <c r="WKL24" s="1024"/>
      <c r="WKM24" s="1024"/>
      <c r="WKN24" s="1024"/>
      <c r="WKO24" s="1024"/>
      <c r="WKP24" s="1024"/>
      <c r="WKQ24" s="1024"/>
      <c r="WKR24" s="1024"/>
      <c r="WKS24" s="1024"/>
      <c r="WKT24" s="1024"/>
      <c r="WKU24" s="1024"/>
      <c r="WKV24" s="1024"/>
      <c r="WKW24" s="1024"/>
      <c r="WKX24" s="1024"/>
      <c r="WKY24" s="1024"/>
      <c r="WKZ24" s="1024"/>
      <c r="WLA24" s="1024"/>
      <c r="WLB24" s="1024"/>
      <c r="WLC24" s="1024"/>
      <c r="WLD24" s="1024"/>
      <c r="WLE24" s="1024"/>
      <c r="WLF24" s="1024"/>
      <c r="WLG24" s="1024"/>
      <c r="WLH24" s="1024"/>
      <c r="WLI24" s="1024"/>
      <c r="WLJ24" s="1024"/>
      <c r="WLK24" s="1024"/>
      <c r="WLL24" s="1024"/>
      <c r="WLM24" s="1024"/>
      <c r="WLN24" s="1024"/>
      <c r="WLO24" s="1024"/>
      <c r="WLP24" s="1024"/>
      <c r="WLQ24" s="1024"/>
      <c r="WLR24" s="1024"/>
      <c r="WLS24" s="1024"/>
      <c r="WLT24" s="1024"/>
      <c r="WLU24" s="1024"/>
      <c r="WLV24" s="1024"/>
      <c r="WLW24" s="1024"/>
      <c r="WLX24" s="1024"/>
      <c r="WLY24" s="1024"/>
      <c r="WLZ24" s="1024"/>
      <c r="WMA24" s="1024"/>
      <c r="WMB24" s="1024"/>
      <c r="WMC24" s="1024"/>
      <c r="WMD24" s="1024"/>
      <c r="WME24" s="1024"/>
      <c r="WMF24" s="1024"/>
      <c r="WMG24" s="1024"/>
      <c r="WMH24" s="1024"/>
      <c r="WMI24" s="1024"/>
      <c r="WMJ24" s="1024"/>
      <c r="WMK24" s="1024"/>
      <c r="WML24" s="1024"/>
      <c r="WMM24" s="1024"/>
      <c r="WMN24" s="1024"/>
      <c r="WMO24" s="1024"/>
      <c r="WMP24" s="1024"/>
      <c r="WMQ24" s="1024"/>
      <c r="WMR24" s="1024"/>
      <c r="WMS24" s="1024"/>
      <c r="WMT24" s="1024"/>
      <c r="WMU24" s="1024"/>
      <c r="WMV24" s="1024"/>
      <c r="WMW24" s="1024"/>
      <c r="WMX24" s="1024"/>
      <c r="WMY24" s="1024"/>
      <c r="WMZ24" s="1024"/>
      <c r="WNA24" s="1024"/>
      <c r="WNB24" s="1024"/>
      <c r="WNC24" s="1024"/>
      <c r="WND24" s="1024"/>
      <c r="WNE24" s="1024"/>
      <c r="WNF24" s="1024"/>
      <c r="WNG24" s="1024"/>
      <c r="WNH24" s="1024"/>
      <c r="WNI24" s="1024"/>
      <c r="WNJ24" s="1024"/>
      <c r="WNK24" s="1024"/>
      <c r="WNL24" s="1024"/>
      <c r="WNM24" s="1024"/>
      <c r="WNN24" s="1024"/>
      <c r="WNO24" s="1024"/>
      <c r="WNP24" s="1024"/>
      <c r="WNQ24" s="1024"/>
      <c r="WNR24" s="1024"/>
      <c r="WNS24" s="1024"/>
      <c r="WNT24" s="1024"/>
      <c r="WNU24" s="1024"/>
      <c r="WNV24" s="1024"/>
      <c r="WNW24" s="1024"/>
      <c r="WNX24" s="1024"/>
      <c r="WNY24" s="1024"/>
      <c r="WNZ24" s="1024"/>
      <c r="WOA24" s="1024"/>
      <c r="WOB24" s="1024"/>
      <c r="WOC24" s="1024"/>
      <c r="WOD24" s="1024"/>
      <c r="WOE24" s="1024"/>
      <c r="WOF24" s="1024"/>
      <c r="WOG24" s="1024"/>
      <c r="WOH24" s="1024"/>
      <c r="WOI24" s="1024"/>
      <c r="WOJ24" s="1024"/>
      <c r="WOK24" s="1024"/>
      <c r="WOL24" s="1024"/>
      <c r="WOM24" s="1024"/>
      <c r="WON24" s="1024"/>
      <c r="WOO24" s="1024"/>
      <c r="WOP24" s="1024"/>
      <c r="WOQ24" s="1024"/>
      <c r="WOR24" s="1024"/>
      <c r="WOS24" s="1024"/>
      <c r="WOT24" s="1024"/>
      <c r="WOU24" s="1024"/>
      <c r="WOV24" s="1024"/>
      <c r="WOW24" s="1024"/>
      <c r="WOX24" s="1024"/>
      <c r="WOY24" s="1024"/>
      <c r="WOZ24" s="1024"/>
      <c r="WPA24" s="1024"/>
      <c r="WPB24" s="1024"/>
      <c r="WPC24" s="1024"/>
      <c r="WPD24" s="1024"/>
      <c r="WPE24" s="1024"/>
      <c r="WPF24" s="1024"/>
      <c r="WPG24" s="1024"/>
      <c r="WPH24" s="1024"/>
      <c r="WPI24" s="1024"/>
      <c r="WPJ24" s="1024"/>
      <c r="WPK24" s="1024"/>
      <c r="WPL24" s="1024"/>
      <c r="WPM24" s="1024"/>
      <c r="WPN24" s="1024"/>
      <c r="WPO24" s="1024"/>
      <c r="WPP24" s="1024"/>
      <c r="WPQ24" s="1024"/>
      <c r="WPR24" s="1024"/>
      <c r="WPS24" s="1024"/>
      <c r="WPT24" s="1024"/>
      <c r="WPU24" s="1024"/>
      <c r="WPV24" s="1024"/>
      <c r="WPW24" s="1024"/>
      <c r="WPX24" s="1024"/>
      <c r="WPY24" s="1024"/>
      <c r="WPZ24" s="1024"/>
      <c r="WQA24" s="1024"/>
      <c r="WQB24" s="1024"/>
      <c r="WQC24" s="1024"/>
      <c r="WQD24" s="1024"/>
      <c r="WQE24" s="1024"/>
      <c r="WQF24" s="1024"/>
      <c r="WQG24" s="1024"/>
      <c r="WQH24" s="1024"/>
      <c r="WQI24" s="1024"/>
      <c r="WQJ24" s="1024"/>
      <c r="WQK24" s="1024"/>
      <c r="WQL24" s="1024"/>
      <c r="WQM24" s="1024"/>
      <c r="WQN24" s="1024"/>
      <c r="WQO24" s="1024"/>
      <c r="WQP24" s="1024"/>
      <c r="WQQ24" s="1024"/>
      <c r="WQR24" s="1024"/>
      <c r="WQS24" s="1024"/>
      <c r="WQT24" s="1024"/>
      <c r="WQU24" s="1024"/>
      <c r="WQV24" s="1024"/>
      <c r="WQW24" s="1024"/>
      <c r="WQX24" s="1024"/>
      <c r="WQY24" s="1024"/>
      <c r="WQZ24" s="1024"/>
      <c r="WRA24" s="1024"/>
      <c r="WRB24" s="1024"/>
      <c r="WRC24" s="1024"/>
      <c r="WRD24" s="1024"/>
      <c r="WRE24" s="1024"/>
      <c r="WRF24" s="1024"/>
      <c r="WRG24" s="1024"/>
      <c r="WRH24" s="1024"/>
      <c r="WRI24" s="1024"/>
      <c r="WRJ24" s="1024"/>
      <c r="WRK24" s="1024"/>
      <c r="WRL24" s="1024"/>
      <c r="WRM24" s="1024"/>
      <c r="WRN24" s="1024"/>
      <c r="WRO24" s="1024"/>
      <c r="WRP24" s="1024"/>
      <c r="WRQ24" s="1024"/>
      <c r="WRR24" s="1024"/>
      <c r="WRS24" s="1024"/>
      <c r="WRT24" s="1024"/>
      <c r="WRU24" s="1024"/>
      <c r="WRV24" s="1024"/>
      <c r="WRW24" s="1024"/>
      <c r="WRX24" s="1024"/>
      <c r="WRY24" s="1024"/>
      <c r="WRZ24" s="1024"/>
      <c r="WSA24" s="1024"/>
      <c r="WSB24" s="1024"/>
      <c r="WSC24" s="1024"/>
      <c r="WSD24" s="1024"/>
      <c r="WSE24" s="1024"/>
      <c r="WSF24" s="1024"/>
      <c r="WSG24" s="1024"/>
      <c r="WSH24" s="1024"/>
      <c r="WSI24" s="1024"/>
      <c r="WSJ24" s="1024"/>
      <c r="WSK24" s="1024"/>
      <c r="WSL24" s="1024"/>
      <c r="WSM24" s="1024"/>
      <c r="WSN24" s="1024"/>
      <c r="WSO24" s="1024"/>
      <c r="WSP24" s="1024"/>
      <c r="WSQ24" s="1024"/>
      <c r="WSR24" s="1024"/>
      <c r="WSS24" s="1024"/>
      <c r="WST24" s="1024"/>
      <c r="WSU24" s="1024"/>
      <c r="WSV24" s="1024"/>
      <c r="WSW24" s="1024"/>
      <c r="WSX24" s="1024"/>
      <c r="WSY24" s="1024"/>
      <c r="WSZ24" s="1024"/>
      <c r="WTA24" s="1024"/>
      <c r="WTB24" s="1024"/>
      <c r="WTC24" s="1024"/>
      <c r="WTD24" s="1024"/>
      <c r="WTE24" s="1024"/>
      <c r="WTF24" s="1024"/>
      <c r="WTG24" s="1024"/>
      <c r="WTH24" s="1024"/>
      <c r="WTI24" s="1024"/>
      <c r="WTJ24" s="1024"/>
      <c r="WTK24" s="1024"/>
      <c r="WTL24" s="1024"/>
      <c r="WTM24" s="1024"/>
      <c r="WTN24" s="1024"/>
      <c r="WTO24" s="1024"/>
      <c r="WTP24" s="1024"/>
      <c r="WTQ24" s="1024"/>
      <c r="WTR24" s="1024"/>
      <c r="WTS24" s="1024"/>
      <c r="WTT24" s="1024"/>
      <c r="WTU24" s="1024"/>
      <c r="WTV24" s="1024"/>
      <c r="WTW24" s="1024"/>
      <c r="WTX24" s="1024"/>
      <c r="WTY24" s="1024"/>
      <c r="WTZ24" s="1024"/>
      <c r="WUA24" s="1024"/>
      <c r="WUB24" s="1024"/>
      <c r="WUC24" s="1024"/>
      <c r="WUD24" s="1024"/>
      <c r="WUE24" s="1024"/>
      <c r="WUF24" s="1024"/>
      <c r="WUG24" s="1024"/>
      <c r="WUH24" s="1024"/>
      <c r="WUI24" s="1024"/>
      <c r="WUJ24" s="1024"/>
      <c r="WUK24" s="1024"/>
      <c r="WUL24" s="1024"/>
      <c r="WUM24" s="1024"/>
      <c r="WUN24" s="1024"/>
      <c r="WUO24" s="1024"/>
      <c r="WUP24" s="1024"/>
      <c r="WUQ24" s="1024"/>
      <c r="WUR24" s="1024"/>
      <c r="WUS24" s="1024"/>
      <c r="WUT24" s="1024"/>
      <c r="WUU24" s="1024"/>
      <c r="WUV24" s="1024"/>
      <c r="WUW24" s="1024"/>
      <c r="WUX24" s="1024"/>
      <c r="WUY24" s="1024"/>
      <c r="WUZ24" s="1024"/>
      <c r="WVA24" s="1024"/>
      <c r="WVB24" s="1024"/>
      <c r="WVC24" s="1024"/>
      <c r="WVD24" s="1024"/>
      <c r="WVE24" s="1024"/>
      <c r="WVF24" s="1024"/>
      <c r="WVG24" s="1024"/>
      <c r="WVH24" s="1024"/>
      <c r="WVI24" s="1024"/>
      <c r="WVJ24" s="1024"/>
      <c r="WVK24" s="1024"/>
      <c r="WVL24" s="1024"/>
      <c r="WVM24" s="1024"/>
      <c r="WVN24" s="1024"/>
      <c r="WVO24" s="1024"/>
      <c r="WVP24" s="1024"/>
      <c r="WVQ24" s="1024"/>
      <c r="WVR24" s="1024"/>
      <c r="WVS24" s="1024"/>
      <c r="WVT24" s="1024"/>
      <c r="WVU24" s="1024"/>
      <c r="WVV24" s="1024"/>
      <c r="WVW24" s="1024"/>
      <c r="WVX24" s="1024"/>
      <c r="WVY24" s="1024"/>
      <c r="WVZ24" s="1024"/>
      <c r="WWA24" s="1024"/>
      <c r="WWB24" s="1024"/>
      <c r="WWC24" s="1024"/>
      <c r="WWD24" s="1024"/>
      <c r="WWE24" s="1024"/>
      <c r="WWF24" s="1024"/>
      <c r="WWG24" s="1024"/>
      <c r="WWH24" s="1024"/>
      <c r="WWI24" s="1024"/>
      <c r="WWJ24" s="1024"/>
      <c r="WWK24" s="1024"/>
      <c r="WWL24" s="1024"/>
      <c r="WWM24" s="1024"/>
      <c r="WWN24" s="1024"/>
      <c r="WWO24" s="1024"/>
      <c r="WWP24" s="1024"/>
      <c r="WWQ24" s="1024"/>
      <c r="WWR24" s="1024"/>
      <c r="WWS24" s="1024"/>
      <c r="WWT24" s="1024"/>
      <c r="WWU24" s="1024"/>
      <c r="WWV24" s="1024"/>
      <c r="WWW24" s="1024"/>
      <c r="WWX24" s="1024"/>
      <c r="WWY24" s="1024"/>
      <c r="WWZ24" s="1024"/>
      <c r="WXA24" s="1024"/>
      <c r="WXB24" s="1024"/>
      <c r="WXC24" s="1024"/>
      <c r="WXD24" s="1024"/>
      <c r="WXE24" s="1024"/>
      <c r="WXF24" s="1024"/>
      <c r="WXG24" s="1024"/>
      <c r="WXH24" s="1024"/>
      <c r="WXI24" s="1024"/>
      <c r="WXJ24" s="1024"/>
      <c r="WXK24" s="1024"/>
      <c r="WXL24" s="1024"/>
      <c r="WXM24" s="1024"/>
      <c r="WXN24" s="1024"/>
      <c r="WXO24" s="1024"/>
      <c r="WXP24" s="1024"/>
      <c r="WXQ24" s="1024"/>
      <c r="WXR24" s="1024"/>
      <c r="WXS24" s="1024"/>
      <c r="WXT24" s="1024"/>
      <c r="WXU24" s="1024"/>
      <c r="WXV24" s="1024"/>
      <c r="WXW24" s="1024"/>
      <c r="WXX24" s="1024"/>
      <c r="WXY24" s="1024"/>
      <c r="WXZ24" s="1024"/>
      <c r="WYA24" s="1024"/>
      <c r="WYB24" s="1024"/>
      <c r="WYC24" s="1024"/>
      <c r="WYD24" s="1024"/>
      <c r="WYE24" s="1024"/>
      <c r="WYF24" s="1024"/>
      <c r="WYG24" s="1024"/>
      <c r="WYH24" s="1024"/>
      <c r="WYI24" s="1024"/>
      <c r="WYJ24" s="1024"/>
      <c r="WYK24" s="1024"/>
      <c r="WYL24" s="1024"/>
      <c r="WYM24" s="1024"/>
      <c r="WYN24" s="1024"/>
      <c r="WYO24" s="1024"/>
      <c r="WYP24" s="1024"/>
      <c r="WYQ24" s="1024"/>
      <c r="WYR24" s="1024"/>
      <c r="WYS24" s="1024"/>
      <c r="WYT24" s="1024"/>
      <c r="WYU24" s="1024"/>
      <c r="WYV24" s="1024"/>
      <c r="WYW24" s="1024"/>
      <c r="WYX24" s="1024"/>
      <c r="WYY24" s="1024"/>
      <c r="WYZ24" s="1024"/>
      <c r="WZA24" s="1024"/>
      <c r="WZB24" s="1024"/>
      <c r="WZC24" s="1024"/>
      <c r="WZD24" s="1024"/>
      <c r="WZE24" s="1024"/>
      <c r="WZF24" s="1024"/>
      <c r="WZG24" s="1024"/>
      <c r="WZH24" s="1024"/>
      <c r="WZI24" s="1024"/>
      <c r="WZJ24" s="1024"/>
      <c r="WZK24" s="1024"/>
      <c r="WZL24" s="1024"/>
      <c r="WZM24" s="1024"/>
      <c r="WZN24" s="1024"/>
      <c r="WZO24" s="1024"/>
      <c r="WZP24" s="1024"/>
      <c r="WZQ24" s="1024"/>
      <c r="WZR24" s="1024"/>
      <c r="WZS24" s="1024"/>
      <c r="WZT24" s="1024"/>
      <c r="WZU24" s="1024"/>
      <c r="WZV24" s="1024"/>
      <c r="WZW24" s="1024"/>
      <c r="WZX24" s="1024"/>
      <c r="WZY24" s="1024"/>
      <c r="WZZ24" s="1024"/>
      <c r="XAA24" s="1024"/>
      <c r="XAB24" s="1024"/>
      <c r="XAC24" s="1024"/>
      <c r="XAD24" s="1024"/>
      <c r="XAE24" s="1024"/>
      <c r="XAF24" s="1024"/>
      <c r="XAG24" s="1024"/>
      <c r="XAH24" s="1024"/>
      <c r="XAI24" s="1024"/>
      <c r="XAJ24" s="1024"/>
      <c r="XAK24" s="1024"/>
      <c r="XAL24" s="1024"/>
      <c r="XAM24" s="1024"/>
      <c r="XAN24" s="1024"/>
      <c r="XAO24" s="1024"/>
      <c r="XAP24" s="1024"/>
      <c r="XAQ24" s="1024"/>
      <c r="XAR24" s="1024"/>
      <c r="XAS24" s="1024"/>
      <c r="XAT24" s="1024"/>
      <c r="XAU24" s="1024"/>
      <c r="XAV24" s="1024"/>
      <c r="XAW24" s="1024"/>
      <c r="XAX24" s="1024"/>
      <c r="XAY24" s="1024"/>
      <c r="XAZ24" s="1024"/>
      <c r="XBA24" s="1024"/>
      <c r="XBB24" s="1024"/>
      <c r="XBC24" s="1024"/>
      <c r="XBD24" s="1024"/>
      <c r="XBE24" s="1024"/>
      <c r="XBF24" s="1024"/>
      <c r="XBG24" s="1024"/>
      <c r="XBH24" s="1024"/>
      <c r="XBI24" s="1024"/>
      <c r="XBJ24" s="1024"/>
      <c r="XBK24" s="1024"/>
      <c r="XBL24" s="1024"/>
      <c r="XBM24" s="1024"/>
      <c r="XBN24" s="1024"/>
      <c r="XBO24" s="1024"/>
      <c r="XBP24" s="1024"/>
      <c r="XBQ24" s="1024"/>
      <c r="XBR24" s="1024"/>
      <c r="XBS24" s="1024"/>
      <c r="XBT24" s="1024"/>
      <c r="XBU24" s="1024"/>
      <c r="XBV24" s="1024"/>
      <c r="XBW24" s="1024"/>
      <c r="XBX24" s="1024"/>
      <c r="XBY24" s="1024"/>
      <c r="XBZ24" s="1024"/>
      <c r="XCA24" s="1024"/>
      <c r="XCB24" s="1024"/>
      <c r="XCC24" s="1024"/>
      <c r="XCD24" s="1024"/>
      <c r="XCE24" s="1024"/>
      <c r="XCF24" s="1024"/>
      <c r="XCG24" s="1024"/>
      <c r="XCH24" s="1024"/>
      <c r="XCI24" s="1024"/>
      <c r="XCJ24" s="1024"/>
      <c r="XCK24" s="1024"/>
      <c r="XCL24" s="1024"/>
      <c r="XCM24" s="1024"/>
      <c r="XCN24" s="1024"/>
      <c r="XCO24" s="1024"/>
      <c r="XCP24" s="1024"/>
      <c r="XCQ24" s="1024"/>
      <c r="XCR24" s="1024"/>
      <c r="XCS24" s="1024"/>
      <c r="XCT24" s="1024"/>
      <c r="XCU24" s="1024"/>
      <c r="XCV24" s="1024"/>
      <c r="XCW24" s="1024"/>
      <c r="XCX24" s="1024"/>
      <c r="XCY24" s="1024"/>
      <c r="XCZ24" s="1024"/>
      <c r="XDA24" s="1024"/>
      <c r="XDB24" s="1024"/>
      <c r="XDC24" s="1024"/>
      <c r="XDD24" s="1024"/>
      <c r="XDE24" s="1024"/>
      <c r="XDF24" s="1024"/>
      <c r="XDG24" s="1024"/>
      <c r="XDH24" s="1024"/>
      <c r="XDI24" s="1024"/>
      <c r="XDJ24" s="1024"/>
      <c r="XDK24" s="1024"/>
      <c r="XDL24" s="1024"/>
      <c r="XDM24" s="1024"/>
      <c r="XDN24" s="1024"/>
      <c r="XDO24" s="1024"/>
      <c r="XDP24" s="1024"/>
      <c r="XDQ24" s="1024"/>
      <c r="XDR24" s="1024"/>
      <c r="XDS24" s="1024"/>
      <c r="XDT24" s="1024"/>
      <c r="XDU24" s="1024"/>
      <c r="XDV24" s="1024"/>
      <c r="XDW24" s="1024"/>
      <c r="XDX24" s="1024"/>
      <c r="XDY24" s="1024"/>
      <c r="XDZ24" s="1024"/>
      <c r="XEA24" s="1024"/>
      <c r="XEB24" s="1024"/>
      <c r="XEC24" s="1024"/>
      <c r="XED24" s="1024"/>
      <c r="XEE24" s="1024"/>
      <c r="XEF24" s="1024"/>
      <c r="XEG24" s="1024"/>
      <c r="XEH24" s="1024"/>
      <c r="XEI24" s="1024"/>
      <c r="XEJ24" s="1024"/>
      <c r="XEK24" s="1024"/>
      <c r="XEL24" s="1024"/>
      <c r="XEM24" s="1024"/>
      <c r="XEN24" s="1024"/>
      <c r="XEO24" s="1024"/>
      <c r="XEP24" s="1024"/>
      <c r="XEQ24" s="1024"/>
      <c r="XER24" s="1024"/>
      <c r="XES24" s="1024"/>
      <c r="XET24" s="1024"/>
      <c r="XEU24" s="1024"/>
      <c r="XEV24" s="1024"/>
      <c r="XEW24" s="1024"/>
      <c r="XEX24" s="1024"/>
      <c r="XEY24" s="1024"/>
      <c r="XEZ24" s="1024"/>
      <c r="XFA24" s="1024"/>
      <c r="XFB24" s="1024"/>
      <c r="XFC24" s="1024"/>
      <c r="XFD24" s="1024"/>
    </row>
    <row r="25" spans="1:16384" hidden="1" x14ac:dyDescent="0.2"/>
    <row r="26" spans="1:16384" hidden="1" x14ac:dyDescent="0.2"/>
    <row r="27" spans="1:16384" hidden="1" x14ac:dyDescent="0.2"/>
    <row r="28" spans="1:16384" hidden="1" x14ac:dyDescent="0.2"/>
    <row r="29" spans="1:16384" hidden="1" x14ac:dyDescent="0.2"/>
    <row r="30" spans="1:16384" hidden="1" x14ac:dyDescent="0.2"/>
    <row r="31" spans="1:16384" hidden="1" x14ac:dyDescent="0.2"/>
    <row r="32" spans="1:16384"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spans="1:6" hidden="1" x14ac:dyDescent="0.2"/>
    <row r="290" spans="1:6" hidden="1" x14ac:dyDescent="0.2"/>
    <row r="291" spans="1:6" hidden="1" x14ac:dyDescent="0.2"/>
    <row r="292" spans="1:6" hidden="1" x14ac:dyDescent="0.2"/>
    <row r="293" spans="1:6" hidden="1" x14ac:dyDescent="0.2"/>
    <row r="294" spans="1:6" hidden="1" x14ac:dyDescent="0.2"/>
    <row r="295" spans="1:6" hidden="1" x14ac:dyDescent="0.2"/>
    <row r="296" spans="1:6" hidden="1" x14ac:dyDescent="0.2"/>
    <row r="297" spans="1:6" hidden="1" x14ac:dyDescent="0.2"/>
    <row r="298" spans="1:6" hidden="1" x14ac:dyDescent="0.2"/>
    <row r="299" spans="1:6" x14ac:dyDescent="0.2">
      <c r="A299" s="157"/>
      <c r="B299" s="157"/>
      <c r="C299" s="227" t="s">
        <v>80</v>
      </c>
      <c r="F299" s="2" t="s">
        <v>230</v>
      </c>
    </row>
    <row r="300" spans="1:6" x14ac:dyDescent="0.2">
      <c r="A300" s="349">
        <v>1</v>
      </c>
      <c r="B300" s="400" t="str">
        <f t="shared" ref="B300:B311" si="14">IFERROR(INDEX(B$1:B$95,MATCH(A300,A$1:A$95,0)),"")</f>
        <v>Veronika Pirk</v>
      </c>
      <c r="C300" s="321">
        <v>4</v>
      </c>
      <c r="F300" s="1027" t="s">
        <v>547</v>
      </c>
    </row>
    <row r="301" spans="1:6" x14ac:dyDescent="0.2">
      <c r="A301" s="349">
        <v>2</v>
      </c>
      <c r="B301" s="400" t="str">
        <f t="shared" si="14"/>
        <v>Tõnis Neiland</v>
      </c>
      <c r="C301" s="321">
        <v>3</v>
      </c>
      <c r="F301" s="1027" t="s">
        <v>548</v>
      </c>
    </row>
    <row r="302" spans="1:6" x14ac:dyDescent="0.2">
      <c r="A302" s="349">
        <v>3</v>
      </c>
      <c r="B302" s="400" t="str">
        <f t="shared" si="14"/>
        <v>Kristel Tihhonjuk</v>
      </c>
      <c r="C302" s="321">
        <v>3</v>
      </c>
      <c r="F302" s="1027" t="s">
        <v>549</v>
      </c>
    </row>
    <row r="303" spans="1:6" x14ac:dyDescent="0.2">
      <c r="A303" s="349">
        <v>3</v>
      </c>
      <c r="B303" s="357" t="s">
        <v>111</v>
      </c>
      <c r="C303" s="321">
        <v>3</v>
      </c>
      <c r="F303" s="1027" t="s">
        <v>549</v>
      </c>
    </row>
    <row r="304" spans="1:6" x14ac:dyDescent="0.2">
      <c r="A304" s="349">
        <v>5</v>
      </c>
      <c r="B304" s="400" t="str">
        <f t="shared" si="14"/>
        <v>Olav Türk</v>
      </c>
      <c r="C304" s="321">
        <v>2</v>
      </c>
      <c r="F304" s="1027" t="s">
        <v>550</v>
      </c>
    </row>
    <row r="305" spans="1:6" x14ac:dyDescent="0.2">
      <c r="A305" s="349">
        <v>6</v>
      </c>
      <c r="B305" s="400" t="str">
        <f t="shared" si="14"/>
        <v>Jaan Saar</v>
      </c>
      <c r="C305" s="321">
        <v>2</v>
      </c>
      <c r="F305" s="1027" t="s">
        <v>549</v>
      </c>
    </row>
    <row r="306" spans="1:6" x14ac:dyDescent="0.2">
      <c r="A306" s="349">
        <v>7</v>
      </c>
      <c r="B306" s="400" t="str">
        <f t="shared" si="14"/>
        <v>Kenneth Muusikus</v>
      </c>
      <c r="C306" s="321">
        <v>2</v>
      </c>
      <c r="F306" s="1027" t="s">
        <v>551</v>
      </c>
    </row>
    <row r="307" spans="1:6" x14ac:dyDescent="0.2">
      <c r="A307" s="349">
        <v>8</v>
      </c>
      <c r="B307" s="400" t="str">
        <f t="shared" si="14"/>
        <v>Vadim Tihhonjuk</v>
      </c>
      <c r="C307" s="321">
        <v>2</v>
      </c>
      <c r="F307" s="1026" t="s">
        <v>568</v>
      </c>
    </row>
    <row r="308" spans="1:6" x14ac:dyDescent="0.2">
      <c r="A308" s="349">
        <v>9</v>
      </c>
      <c r="B308" s="400" t="str">
        <f t="shared" si="14"/>
        <v>Sander Rose</v>
      </c>
      <c r="C308" s="321">
        <v>2</v>
      </c>
      <c r="F308" s="1026" t="s">
        <v>562</v>
      </c>
    </row>
    <row r="309" spans="1:6" x14ac:dyDescent="0.2">
      <c r="A309" s="349">
        <v>10</v>
      </c>
      <c r="B309" s="400" t="str">
        <f t="shared" si="14"/>
        <v>Hillar Neiland</v>
      </c>
      <c r="C309" s="321">
        <v>1</v>
      </c>
      <c r="F309" s="1026" t="s">
        <v>562</v>
      </c>
    </row>
    <row r="310" spans="1:6" x14ac:dyDescent="0.2">
      <c r="A310" s="349">
        <v>11</v>
      </c>
      <c r="B310" s="400" t="str">
        <f t="shared" si="14"/>
        <v>Liidia Põllu</v>
      </c>
      <c r="C310" s="321">
        <v>0</v>
      </c>
      <c r="F310" s="1026" t="s">
        <v>569</v>
      </c>
    </row>
    <row r="311" spans="1:6" x14ac:dyDescent="0.2">
      <c r="A311" s="349">
        <v>12</v>
      </c>
      <c r="B311" s="400" t="str">
        <f t="shared" si="14"/>
        <v>Andrei Grintšak</v>
      </c>
      <c r="C311" s="321">
        <v>0</v>
      </c>
      <c r="F311" s="1026" t="s">
        <v>570</v>
      </c>
    </row>
  </sheetData>
  <conditionalFormatting sqref="AJ7:AJ18 AH7:AH18 AL7:AL18">
    <cfRule type="expression" dxfId="397" priority="36">
      <formula>AND(AG7="",FIND(",",AH7))</formula>
    </cfRule>
    <cfRule type="expression" dxfId="396" priority="38">
      <formula>AND(AG7="",COUNTIF(AH7,"*,*")=0)</formula>
    </cfRule>
  </conditionalFormatting>
  <conditionalFormatting sqref="AF7:AF18">
    <cfRule type="expression" dxfId="395" priority="37">
      <formula>AND(AE7="",COUNTIF(AF7,"*,*")=0)</formula>
    </cfRule>
  </conditionalFormatting>
  <conditionalFormatting sqref="AN7:AN18 AP7:AP18">
    <cfRule type="expression" dxfId="394" priority="34">
      <formula>AND(AM7="",COUNTIF(AN7,"*,*")=0)</formula>
    </cfRule>
    <cfRule type="expression" dxfId="393" priority="35">
      <formula>AND(AM7="",FIND(",",AN7))</formula>
    </cfRule>
  </conditionalFormatting>
  <conditionalFormatting sqref="A7:A18">
    <cfRule type="duplicateValues" dxfId="392" priority="33"/>
  </conditionalFormatting>
  <conditionalFormatting sqref="C7:C18">
    <cfRule type="expression" dxfId="391" priority="15">
      <formula>IF($C7&gt;$E7,TRUE)</formula>
    </cfRule>
  </conditionalFormatting>
  <conditionalFormatting sqref="E7:E18">
    <cfRule type="expression" dxfId="390" priority="16">
      <formula>IF($C7&lt;$E7,TRUE)</formula>
    </cfRule>
  </conditionalFormatting>
  <conditionalFormatting sqref="K7:K18">
    <cfRule type="expression" dxfId="389" priority="23">
      <formula>IF($K7&gt;$M7,TRUE)</formula>
    </cfRule>
  </conditionalFormatting>
  <conditionalFormatting sqref="M7:M18">
    <cfRule type="expression" dxfId="388" priority="24">
      <formula>IF($K7&lt;$M7,TRUE)</formula>
    </cfRule>
  </conditionalFormatting>
  <conditionalFormatting sqref="O7:O18">
    <cfRule type="expression" dxfId="387" priority="27">
      <formula>IF($O7&gt;$Q7,TRUE)</formula>
    </cfRule>
  </conditionalFormatting>
  <conditionalFormatting sqref="Q7:Q18">
    <cfRule type="expression" dxfId="386" priority="28">
      <formula>IF($O7&lt;$Q7,TRUE)</formula>
    </cfRule>
  </conditionalFormatting>
  <conditionalFormatting sqref="S7:S18">
    <cfRule type="expression" dxfId="385" priority="31">
      <formula>IF($S7&gt;$U7,TRUE)</formula>
    </cfRule>
  </conditionalFormatting>
  <conditionalFormatting sqref="U7:U18">
    <cfRule type="expression" dxfId="384" priority="32">
      <formula>IF($S7&lt;$U7,TRUE)</formula>
    </cfRule>
  </conditionalFormatting>
  <conditionalFormatting sqref="G7:G18">
    <cfRule type="expression" dxfId="383" priority="19">
      <formula>IF($G7&gt;$I7,TRUE)</formula>
    </cfRule>
  </conditionalFormatting>
  <conditionalFormatting sqref="I7:I18">
    <cfRule type="expression" dxfId="382" priority="20">
      <formula>IF($G7&lt;$I7,TRUE)</formula>
    </cfRule>
  </conditionalFormatting>
  <conditionalFormatting sqref="F7:F18">
    <cfRule type="containsText" dxfId="381" priority="6" operator="containsText" text="vaba voor">
      <formula>NOT(ISERROR(SEARCH("vaba voor",F7)))</formula>
    </cfRule>
  </conditionalFormatting>
  <conditionalFormatting sqref="N7:N18">
    <cfRule type="containsText" dxfId="380" priority="4" operator="containsText" text="vaba voor">
      <formula>NOT(ISERROR(SEARCH("vaba voor",N7)))</formula>
    </cfRule>
  </conditionalFormatting>
  <conditionalFormatting sqref="R7:R18">
    <cfRule type="containsText" dxfId="379" priority="7" operator="containsText" text="vaba voor">
      <formula>NOT(ISERROR(SEARCH("vaba voor",R7)))</formula>
    </cfRule>
  </conditionalFormatting>
  <conditionalFormatting sqref="V7:V18">
    <cfRule type="containsText" dxfId="378" priority="3" operator="containsText" text="vaba voor">
      <formula>NOT(ISERROR(SEARCH("vaba voor",V7)))</formula>
    </cfRule>
  </conditionalFormatting>
  <conditionalFormatting sqref="J7:J18">
    <cfRule type="containsText" dxfId="377" priority="5" operator="containsText" text="vaba voor">
      <formula>NOT(ISERROR(SEARCH("vaba voor",J7)))</formula>
    </cfRule>
  </conditionalFormatting>
  <conditionalFormatting sqref="C7:F18">
    <cfRule type="expression" dxfId="376" priority="11">
      <formula>IF(AND(ISNUMBER($C7),$C7=$E7),TRUE)</formula>
    </cfRule>
    <cfRule type="expression" dxfId="375" priority="13">
      <formula>IF($C7&gt;$E7,TRUE)</formula>
    </cfRule>
    <cfRule type="expression" dxfId="374" priority="14">
      <formula>IF($C7&lt;$E7,TRUE)</formula>
    </cfRule>
  </conditionalFormatting>
  <conditionalFormatting sqref="G7:J18">
    <cfRule type="expression" dxfId="373" priority="12">
      <formula>IF(AND(ISNUMBER($G7),$G7=$I7),TRUE)</formula>
    </cfRule>
    <cfRule type="expression" dxfId="372" priority="17">
      <formula>IF($G7&gt;$I7,TRUE)</formula>
    </cfRule>
    <cfRule type="expression" dxfId="371" priority="18">
      <formula>IF($G7&lt;$I7,TRUE)</formula>
    </cfRule>
  </conditionalFormatting>
  <conditionalFormatting sqref="K7:N18">
    <cfRule type="expression" dxfId="370" priority="10">
      <formula>IF(AND(ISNUMBER($K7),$K7=$M7),TRUE)</formula>
    </cfRule>
    <cfRule type="expression" dxfId="369" priority="21">
      <formula>IF($K7&gt;$M7,TRUE)</formula>
    </cfRule>
    <cfRule type="expression" dxfId="368" priority="22">
      <formula>IF($K7&lt;$M7,TRUE)</formula>
    </cfRule>
  </conditionalFormatting>
  <conditionalFormatting sqref="O7:R18">
    <cfRule type="expression" dxfId="367" priority="9">
      <formula>IF(AND(ISNUMBER($O7),$O7=$Q7),TRUE)</formula>
    </cfRule>
    <cfRule type="expression" dxfId="366" priority="25">
      <formula>IF($O7&gt;$Q7,TRUE)</formula>
    </cfRule>
    <cfRule type="expression" dxfId="365" priority="26">
      <formula>IF($O7&lt;$Q7,TRUE)</formula>
    </cfRule>
  </conditionalFormatting>
  <conditionalFormatting sqref="S7:V18">
    <cfRule type="expression" dxfId="364" priority="8">
      <formula>IF(AND(ISNUMBER($S7),$S7=$U7),TRUE)</formula>
    </cfRule>
    <cfRule type="expression" dxfId="363" priority="29">
      <formula>IF($S7&gt;$U7,TRUE)</formula>
    </cfRule>
    <cfRule type="expression" dxfId="362" priority="30">
      <formula>IF($S7&lt;$U7,TRUE)</formula>
    </cfRule>
  </conditionalFormatting>
  <conditionalFormatting sqref="C7:C18 G7:G18 K7:K18 O7:O18 S7:S18">
    <cfRule type="expression" dxfId="361" priority="1">
      <formula>AND(C7=0,E7=13)</formula>
    </cfRule>
  </conditionalFormatting>
  <conditionalFormatting sqref="E7:E18 I7:I18 M7:M18 Q7:Q18 U7:U18">
    <cfRule type="expression" dxfId="360" priority="2">
      <formula>AND(E7=0,C7=13)</formula>
    </cfRule>
  </conditionalFormatting>
  <conditionalFormatting sqref="B300:B302 B304:B311">
    <cfRule type="expression" dxfId="359" priority="1576">
      <formula>A300=3</formula>
    </cfRule>
    <cfRule type="expression" dxfId="358" priority="1577">
      <formula>A300=2</formula>
    </cfRule>
    <cfRule type="expression" dxfId="357" priority="1578">
      <formula>A300=1</formula>
    </cfRule>
    <cfRule type="containsBlanks" dxfId="356" priority="1579">
      <formula>LEN(TRIM(B300))=0</formula>
    </cfRule>
    <cfRule type="duplicateValues" dxfId="355" priority="1580"/>
  </conditionalFormatting>
  <pageMargins left="0.78740157480314965" right="0.39370078740157483" top="0.78740157480314965" bottom="0.39370078740157483" header="0.78740157480314965" footer="0"/>
  <pageSetup paperSize="9" fitToHeight="0" orientation="landscape" verticalDpi="1200" r:id="rId1"/>
  <headerFooter>
    <oddHeader>&amp;R&amp;P. leht &amp;N&amp; -st</oddHead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pageSetUpPr fitToPage="1"/>
  </sheetPr>
  <dimension ref="A1:AP308"/>
  <sheetViews>
    <sheetView showGridLines="0" showRowColHeaders="0" workbookViewId="0">
      <pane ySplit="1" topLeftCell="A2" activePane="bottomLeft" state="frozen"/>
      <selection pane="bottomLeft" activeCell="A5" sqref="A5"/>
    </sheetView>
  </sheetViews>
  <sheetFormatPr defaultRowHeight="12.75" x14ac:dyDescent="0.2"/>
  <cols>
    <col min="1" max="1" width="3.28515625" style="1024" customWidth="1"/>
    <col min="2" max="2" width="30.28515625" style="1024" bestFit="1" customWidth="1"/>
    <col min="3" max="3" width="4.7109375" style="1024" customWidth="1"/>
    <col min="4" max="4" width="1.140625" style="1024" customWidth="1"/>
    <col min="5" max="5" width="2.7109375" style="1024" customWidth="1"/>
    <col min="6" max="6" width="9.140625" style="1024"/>
    <col min="7" max="7" width="2.7109375" style="1024" customWidth="1"/>
    <col min="8" max="8" width="1.140625" style="1024" customWidth="1"/>
    <col min="9" max="9" width="2.7109375" style="1024" customWidth="1"/>
    <col min="10" max="10" width="9.140625" style="1024"/>
    <col min="11" max="11" width="2.7109375" style="1024" customWidth="1"/>
    <col min="12" max="12" width="1.140625" style="1024" customWidth="1"/>
    <col min="13" max="13" width="2.7109375" style="1024" customWidth="1"/>
    <col min="14" max="14" width="9.140625" style="1024"/>
    <col min="15" max="15" width="2.7109375" style="1024" customWidth="1"/>
    <col min="16" max="16" width="1.140625" style="1024" customWidth="1"/>
    <col min="17" max="17" width="2.7109375" style="1024" customWidth="1"/>
    <col min="18" max="18" width="9.140625" style="1024"/>
    <col min="19" max="19" width="2.7109375" style="1024" hidden="1" customWidth="1"/>
    <col min="20" max="20" width="1.140625" style="1024" hidden="1" customWidth="1"/>
    <col min="21" max="21" width="2.7109375" style="1024" hidden="1" customWidth="1"/>
    <col min="22" max="22" width="0" style="1024" hidden="1" customWidth="1"/>
    <col min="23" max="23" width="5.7109375" style="1024" customWidth="1"/>
    <col min="24" max="24" width="5.5703125" style="1024" customWidth="1"/>
    <col min="25" max="25" width="7.42578125" style="1024" customWidth="1"/>
    <col min="26" max="26" width="2.7109375" style="1024" customWidth="1"/>
    <col min="27" max="27" width="1.140625" style="1024" customWidth="1"/>
    <col min="28" max="28" width="2.7109375" style="1024" customWidth="1"/>
    <col min="29" max="29" width="4.7109375" style="1024" customWidth="1"/>
    <col min="30" max="31" width="9.140625" style="1024" hidden="1" customWidth="1"/>
    <col min="32" max="32" width="14.85546875" style="1024" hidden="1" customWidth="1"/>
    <col min="33" max="33" width="9.140625" style="1024" hidden="1" customWidth="1"/>
    <col min="34" max="34" width="14.85546875" style="1024" hidden="1" customWidth="1"/>
    <col min="35" max="35" width="9.140625" style="1024" hidden="1" customWidth="1"/>
    <col min="36" max="36" width="17.28515625" style="1024" hidden="1" customWidth="1"/>
    <col min="37" max="37" width="9.140625" style="1024" hidden="1" customWidth="1"/>
    <col min="38" max="38" width="13.85546875" style="1024" hidden="1" customWidth="1"/>
    <col min="39" max="39" width="9.140625" style="1024" hidden="1" customWidth="1"/>
    <col min="40" max="40" width="17.28515625" style="1024" hidden="1" customWidth="1"/>
    <col min="41" max="41" width="9.140625" style="1024" hidden="1" customWidth="1"/>
    <col min="42" max="42" width="13.85546875" style="1024" hidden="1" customWidth="1"/>
    <col min="43" max="16384" width="9.140625" style="1024"/>
  </cols>
  <sheetData>
    <row r="1" spans="1:42" x14ac:dyDescent="0.2">
      <c r="A1" s="226" t="str">
        <f>UPPER((Kalend!E15)&amp;" - "&amp;(Kalend!C15))&amp;" - "&amp;LOWER(Kalend!D15)&amp;" - "&amp;(Kalend!A15)&amp;" kell "&amp;(Kalend!B15)&amp;" - "&amp;(Kalend!F15)</f>
        <v>V5 - VOKA VI SISE-KV 5. ETAPP - duo - P, 07.01.2024 kell 11:00 - Voka petangihall</v>
      </c>
      <c r="O1" s="157"/>
      <c r="P1" s="157"/>
      <c r="Q1" s="198"/>
      <c r="R1" s="198"/>
      <c r="S1" s="198"/>
      <c r="T1" s="38"/>
      <c r="U1" s="38"/>
      <c r="V1" s="38"/>
      <c r="W1" s="157"/>
      <c r="X1" s="28"/>
      <c r="Y1" s="157"/>
      <c r="Z1" s="157"/>
      <c r="AD1" s="44" t="s">
        <v>72</v>
      </c>
      <c r="AE1" s="228"/>
      <c r="AF1" s="228"/>
      <c r="AG1" s="228"/>
      <c r="AH1" s="228"/>
      <c r="AI1" s="228"/>
      <c r="AJ1" s="228"/>
      <c r="AK1" s="228"/>
      <c r="AL1" s="228"/>
      <c r="AM1" s="228"/>
      <c r="AN1" s="228"/>
      <c r="AO1" s="351"/>
      <c r="AP1" s="351"/>
    </row>
    <row r="2" spans="1:42" x14ac:dyDescent="0.2">
      <c r="A2" s="628"/>
      <c r="F2" s="157"/>
      <c r="L2" s="632"/>
      <c r="M2" s="632"/>
      <c r="N2" s="632"/>
      <c r="O2" s="633"/>
      <c r="P2" s="633"/>
      <c r="Q2" s="633"/>
      <c r="R2" s="629" t="s">
        <v>235</v>
      </c>
      <c r="S2" s="633"/>
      <c r="T2" s="632"/>
      <c r="U2" s="632"/>
      <c r="V2" s="632"/>
      <c r="W2" s="630">
        <v>1</v>
      </c>
      <c r="X2" s="631" t="s">
        <v>236</v>
      </c>
      <c r="Y2" s="633"/>
      <c r="Z2" s="633"/>
      <c r="AA2" s="633"/>
      <c r="AB2" s="633"/>
      <c r="AE2" s="157"/>
      <c r="AG2" s="157"/>
      <c r="AH2" s="157"/>
      <c r="AI2" s="157"/>
      <c r="AJ2" s="157"/>
      <c r="AK2" s="157"/>
      <c r="AL2" s="157"/>
      <c r="AM2" s="157"/>
      <c r="AN2" s="157"/>
    </row>
    <row r="3" spans="1:42" x14ac:dyDescent="0.2">
      <c r="A3" s="628"/>
      <c r="F3" s="157"/>
      <c r="L3" s="633"/>
      <c r="M3" s="633"/>
      <c r="N3" s="633"/>
      <c r="O3" s="633"/>
      <c r="P3" s="633"/>
      <c r="Q3" s="633"/>
      <c r="R3" s="634" t="s">
        <v>237</v>
      </c>
      <c r="S3" s="633"/>
      <c r="T3" s="633"/>
      <c r="U3" s="633"/>
      <c r="V3" s="633"/>
      <c r="W3" s="630">
        <v>0.5</v>
      </c>
      <c r="X3" s="631" t="s">
        <v>236</v>
      </c>
      <c r="Y3" s="633"/>
      <c r="Z3" s="633"/>
      <c r="AA3" s="633"/>
      <c r="AB3" s="633"/>
      <c r="AE3" s="234"/>
      <c r="AF3" s="234"/>
      <c r="AG3" s="234"/>
      <c r="AH3" s="225"/>
      <c r="AI3" s="234"/>
      <c r="AJ3" s="234"/>
      <c r="AK3" s="234"/>
      <c r="AL3" s="234"/>
      <c r="AM3" s="234"/>
      <c r="AN3" s="234"/>
      <c r="AO3" s="234"/>
      <c r="AP3" s="234"/>
    </row>
    <row r="4" spans="1:42" x14ac:dyDescent="0.2">
      <c r="F4" s="157"/>
      <c r="L4" s="633"/>
      <c r="M4" s="633"/>
      <c r="N4" s="633"/>
      <c r="O4" s="633"/>
      <c r="P4" s="633"/>
      <c r="Q4" s="633"/>
      <c r="R4" s="635" t="s">
        <v>238</v>
      </c>
      <c r="S4" s="633"/>
      <c r="T4" s="633"/>
      <c r="U4" s="633"/>
      <c r="V4" s="633"/>
      <c r="W4" s="630">
        <v>0</v>
      </c>
      <c r="X4" s="631" t="s">
        <v>236</v>
      </c>
      <c r="Y4" s="633"/>
      <c r="Z4" s="633"/>
      <c r="AA4" s="633"/>
      <c r="AB4" s="633"/>
    </row>
    <row r="5" spans="1:42" x14ac:dyDescent="0.2">
      <c r="F5" s="157"/>
      <c r="L5" s="157"/>
      <c r="M5" s="157"/>
      <c r="N5" s="157"/>
      <c r="O5" s="157"/>
      <c r="P5" s="157"/>
      <c r="Q5" s="157"/>
      <c r="R5" s="157"/>
      <c r="S5" s="157"/>
      <c r="T5" s="157"/>
      <c r="U5" s="157"/>
      <c r="W5" s="157"/>
      <c r="X5" s="157"/>
      <c r="Y5" s="157"/>
      <c r="Z5" s="157"/>
      <c r="AA5" s="157"/>
      <c r="AB5" s="414" t="s">
        <v>310</v>
      </c>
      <c r="AD5" s="411" t="s">
        <v>215</v>
      </c>
    </row>
    <row r="6" spans="1:42" x14ac:dyDescent="0.2">
      <c r="A6" s="636" t="s">
        <v>10</v>
      </c>
      <c r="B6" s="636" t="s">
        <v>57</v>
      </c>
      <c r="C6" s="637" t="s">
        <v>172</v>
      </c>
      <c r="D6" s="638"/>
      <c r="E6" s="638"/>
      <c r="F6" s="639"/>
      <c r="G6" s="637" t="s">
        <v>175</v>
      </c>
      <c r="H6" s="638"/>
      <c r="I6" s="638"/>
      <c r="J6" s="639"/>
      <c r="K6" s="637" t="s">
        <v>178</v>
      </c>
      <c r="L6" s="638"/>
      <c r="M6" s="638"/>
      <c r="N6" s="639"/>
      <c r="O6" s="637" t="s">
        <v>181</v>
      </c>
      <c r="P6" s="638"/>
      <c r="Q6" s="638"/>
      <c r="R6" s="639"/>
      <c r="S6" s="637" t="s">
        <v>183</v>
      </c>
      <c r="T6" s="638"/>
      <c r="U6" s="638"/>
      <c r="V6" s="639"/>
      <c r="W6" s="636" t="s">
        <v>80</v>
      </c>
      <c r="X6" s="640" t="s">
        <v>297</v>
      </c>
      <c r="Y6" s="641" t="s">
        <v>347</v>
      </c>
      <c r="Z6" s="640"/>
      <c r="AA6" s="642" t="s">
        <v>298</v>
      </c>
      <c r="AB6" s="643"/>
      <c r="AC6" s="644" t="s">
        <v>171</v>
      </c>
      <c r="AD6" s="158" t="s">
        <v>302</v>
      </c>
      <c r="AE6" s="159"/>
      <c r="AF6" s="159" t="s">
        <v>231</v>
      </c>
      <c r="AG6" s="159"/>
      <c r="AH6" s="229" t="s">
        <v>232</v>
      </c>
      <c r="AI6" s="159"/>
      <c r="AJ6" s="159" t="s">
        <v>233</v>
      </c>
      <c r="AK6" s="160"/>
      <c r="AL6" s="159" t="s">
        <v>234</v>
      </c>
      <c r="AM6" s="160"/>
      <c r="AN6" s="160" t="s">
        <v>308</v>
      </c>
      <c r="AO6" s="410"/>
      <c r="AP6" s="160" t="s">
        <v>309</v>
      </c>
    </row>
    <row r="7" spans="1:42" x14ac:dyDescent="0.2">
      <c r="A7" s="620">
        <v>1</v>
      </c>
      <c r="B7" s="621" t="s">
        <v>356</v>
      </c>
      <c r="C7" s="390">
        <v>9</v>
      </c>
      <c r="D7" s="624" t="s">
        <v>299</v>
      </c>
      <c r="E7" s="624">
        <v>8</v>
      </c>
      <c r="F7" s="625" t="s">
        <v>355</v>
      </c>
      <c r="G7" s="390">
        <v>13</v>
      </c>
      <c r="H7" s="624" t="s">
        <v>299</v>
      </c>
      <c r="I7" s="624">
        <v>9</v>
      </c>
      <c r="J7" s="625" t="s">
        <v>518</v>
      </c>
      <c r="K7" s="390">
        <v>13</v>
      </c>
      <c r="L7" s="624" t="s">
        <v>299</v>
      </c>
      <c r="M7" s="624">
        <v>2</v>
      </c>
      <c r="N7" s="625" t="s">
        <v>352</v>
      </c>
      <c r="O7" s="390">
        <v>10</v>
      </c>
      <c r="P7" s="624" t="s">
        <v>299</v>
      </c>
      <c r="Q7" s="624">
        <v>9</v>
      </c>
      <c r="R7" s="625" t="s">
        <v>364</v>
      </c>
      <c r="S7" s="390"/>
      <c r="T7" s="624" t="s">
        <v>299</v>
      </c>
      <c r="U7" s="624"/>
      <c r="V7" s="625"/>
      <c r="W7" s="645">
        <f t="shared" ref="W7:W15" si="0">IF(C7&gt;E7,W$2,IF(C7&lt;E7,W$4,IF(ISNUMBER(C7),W$3,0)))+IF(G7&gt;I7,W$2,IF(G7&lt;I7,W$4,IF(ISNUMBER(G7),W$3,0)))+IF(K7&gt;M7,W$2,IF(K7&lt;M7,W$4,IF(ISNUMBER(K7),W$3,0)))+IF(O7&gt;Q7,W$2,IF(O7&lt;Q7,W$4,IF(ISNUMBER(O7),W$3,0)))+IF(S7&gt;U7,W$2,IF(S7&lt;U7,W$4,IF(ISNUMBER(S7),W$3,0)))</f>
        <v>4</v>
      </c>
      <c r="X7" s="646">
        <v>14</v>
      </c>
      <c r="Y7" s="646"/>
      <c r="Z7" s="622">
        <f t="shared" ref="Z7:Z15" si="1">C7+G7+K7+O7+S7</f>
        <v>45</v>
      </c>
      <c r="AA7" s="623" t="s">
        <v>299</v>
      </c>
      <c r="AB7" s="647">
        <f t="shared" ref="AB7:AB15" si="2">E7+I7+M7+Q7+U7</f>
        <v>28</v>
      </c>
      <c r="AC7" s="397">
        <f t="shared" ref="AC7:AC15" si="3">Z7-AB7</f>
        <v>17</v>
      </c>
      <c r="AD7" s="231">
        <f t="shared" ref="AD7:AD10" si="4">SUM(AE7:AL7)</f>
        <v>296</v>
      </c>
      <c r="AE7" s="232">
        <f>IFERROR(INDEX(V!$R:$R,MATCH(AF7,V!$L:$L,0)),"")</f>
        <v>172</v>
      </c>
      <c r="AF7" s="233" t="str">
        <f t="shared" ref="AF7:AF15" si="5">IFERROR(LEFT($B7,(FIND(",",$B7,1)-1)),"")</f>
        <v>Olav Türk</v>
      </c>
      <c r="AG7" s="232">
        <f>IFERROR(INDEX(V!$R:$R,MATCH(AH7,V!$L:$L,0)),"")</f>
        <v>124</v>
      </c>
      <c r="AH7" s="233" t="str">
        <f t="shared" ref="AH7:AH15" si="6">IFERROR(MID($B7,FIND(", ",$B7)+2,256),"")</f>
        <v>Sirje Maala</v>
      </c>
      <c r="AI7" s="232" t="str">
        <f>IFERROR(INDEX(V!$R:$R,MATCH(AJ7,V!$L:$L,0)),"")</f>
        <v/>
      </c>
      <c r="AJ7" s="233" t="str">
        <f t="shared" ref="AJ7:AJ15" si="7">IFERROR(MID($B7,FIND("^",SUBSTITUTE($B7,", ","^",1))+2,FIND("^",SUBSTITUTE($B7,", ","^",2))-FIND("^",SUBSTITUTE($B7,", ","^",1))-2),"")</f>
        <v/>
      </c>
      <c r="AK7" s="232" t="str">
        <f>IFERROR(INDEX(V!$R:$R,MATCH(AL7,V!$L:$L,0)),"")</f>
        <v/>
      </c>
      <c r="AL7" s="233" t="str">
        <f t="shared" ref="AL7:AL15" si="8">IFERROR(MID($B7,FIND(", ",$B7,FIND(", ",$B7,FIND(", ",$B7))+1)+2,30000),"")</f>
        <v/>
      </c>
      <c r="AM7" s="232" t="str">
        <f>IFERROR(INDEX(V!$R:$R,MATCH(AN7,V!$L:$L,0)),"")</f>
        <v/>
      </c>
      <c r="AN7" s="233" t="str">
        <f t="shared" ref="AN7:AN15" si="9">IFERROR(MID($B7,FIND(", ",$B7,FIND(", ",$B7)+1)+2,FIND(", ",$B7,FIND(", ",$B7,FIND(", ",$B7)+1)+1)-FIND(", ",$B7,FIND(", ",$B7)+1)-2),"")</f>
        <v/>
      </c>
      <c r="AO7" s="232" t="str">
        <f>IFERROR(INDEX(V!$R:$R,MATCH(AP7,V!$L:$L,0)),"")</f>
        <v/>
      </c>
      <c r="AP7" s="233" t="str">
        <f t="shared" ref="AP7:AP15" si="10">IFERROR(MID($B7,FIND(", ",$B7,FIND(", ",$B7,FIND(", ",$B7)+1)+1)+2,30000),"")</f>
        <v/>
      </c>
    </row>
    <row r="8" spans="1:42" x14ac:dyDescent="0.2">
      <c r="A8" s="620">
        <v>2</v>
      </c>
      <c r="B8" s="621" t="s">
        <v>364</v>
      </c>
      <c r="C8" s="390">
        <v>13</v>
      </c>
      <c r="D8" s="624" t="s">
        <v>299</v>
      </c>
      <c r="E8" s="624">
        <v>7</v>
      </c>
      <c r="F8" s="625" t="s">
        <v>571</v>
      </c>
      <c r="G8" s="390">
        <v>13</v>
      </c>
      <c r="H8" s="624" t="s">
        <v>299</v>
      </c>
      <c r="I8" s="624">
        <v>6</v>
      </c>
      <c r="J8" s="625" t="s">
        <v>352</v>
      </c>
      <c r="K8" s="390">
        <v>10</v>
      </c>
      <c r="L8" s="624" t="s">
        <v>299</v>
      </c>
      <c r="M8" s="624">
        <v>9</v>
      </c>
      <c r="N8" s="625" t="s">
        <v>572</v>
      </c>
      <c r="O8" s="390">
        <v>9</v>
      </c>
      <c r="P8" s="624" t="s">
        <v>299</v>
      </c>
      <c r="Q8" s="624">
        <v>10</v>
      </c>
      <c r="R8" s="625" t="s">
        <v>356</v>
      </c>
      <c r="S8" s="390"/>
      <c r="T8" s="624" t="s">
        <v>299</v>
      </c>
      <c r="U8" s="624"/>
      <c r="V8" s="625"/>
      <c r="W8" s="645">
        <f t="shared" si="0"/>
        <v>3</v>
      </c>
      <c r="X8" s="646">
        <v>20</v>
      </c>
      <c r="Y8" s="646"/>
      <c r="Z8" s="622">
        <f t="shared" si="1"/>
        <v>45</v>
      </c>
      <c r="AA8" s="623" t="s">
        <v>299</v>
      </c>
      <c r="AB8" s="647">
        <f t="shared" si="2"/>
        <v>32</v>
      </c>
      <c r="AC8" s="397">
        <f t="shared" si="3"/>
        <v>13</v>
      </c>
      <c r="AD8" s="231">
        <f t="shared" si="4"/>
        <v>298</v>
      </c>
      <c r="AE8" s="232">
        <f>IFERROR(INDEX(V!$R:$R,MATCH(AF8,V!$L:$L,0)),"")</f>
        <v>160</v>
      </c>
      <c r="AF8" s="233" t="str">
        <f t="shared" si="5"/>
        <v>Ivar Viljaste</v>
      </c>
      <c r="AG8" s="232">
        <f>IFERROR(INDEX(V!$R:$R,MATCH(AH8,V!$L:$L,0)),"")</f>
        <v>138</v>
      </c>
      <c r="AH8" s="233" t="str">
        <f t="shared" si="6"/>
        <v>Sirje Viljaste</v>
      </c>
      <c r="AI8" s="232" t="str">
        <f>IFERROR(INDEX(V!$R:$R,MATCH(AJ8,V!$L:$L,0)),"")</f>
        <v/>
      </c>
      <c r="AJ8" s="233" t="str">
        <f t="shared" si="7"/>
        <v/>
      </c>
      <c r="AK8" s="232" t="str">
        <f>IFERROR(INDEX(V!$R:$R,MATCH(AL8,V!$L:$L,0)),"")</f>
        <v/>
      </c>
      <c r="AL8" s="233" t="str">
        <f t="shared" si="8"/>
        <v/>
      </c>
      <c r="AM8" s="232" t="str">
        <f>IFERROR(INDEX(V!$R:$R,MATCH(AN8,V!$L:$L,0)),"")</f>
        <v/>
      </c>
      <c r="AN8" s="233" t="str">
        <f t="shared" si="9"/>
        <v/>
      </c>
      <c r="AO8" s="232" t="str">
        <f>IFERROR(INDEX(V!$R:$R,MATCH(AP8,V!$L:$L,0)),"")</f>
        <v/>
      </c>
      <c r="AP8" s="233" t="str">
        <f t="shared" si="10"/>
        <v/>
      </c>
    </row>
    <row r="9" spans="1:42" x14ac:dyDescent="0.2">
      <c r="A9" s="620">
        <v>3</v>
      </c>
      <c r="B9" s="626" t="s">
        <v>572</v>
      </c>
      <c r="C9" s="390">
        <v>13</v>
      </c>
      <c r="D9" s="624" t="s">
        <v>299</v>
      </c>
      <c r="E9" s="624">
        <v>9</v>
      </c>
      <c r="F9" s="625" t="s">
        <v>518</v>
      </c>
      <c r="G9" s="390">
        <v>13</v>
      </c>
      <c r="H9" s="624" t="s">
        <v>299</v>
      </c>
      <c r="I9" s="624">
        <v>1</v>
      </c>
      <c r="J9" s="625" t="s">
        <v>519</v>
      </c>
      <c r="K9" s="390">
        <v>9</v>
      </c>
      <c r="L9" s="624" t="s">
        <v>299</v>
      </c>
      <c r="M9" s="624">
        <v>10</v>
      </c>
      <c r="N9" s="625" t="s">
        <v>364</v>
      </c>
      <c r="O9" s="390">
        <v>13</v>
      </c>
      <c r="P9" s="624" t="s">
        <v>299</v>
      </c>
      <c r="Q9" s="624">
        <v>2</v>
      </c>
      <c r="R9" s="625" t="s">
        <v>352</v>
      </c>
      <c r="S9" s="390"/>
      <c r="T9" s="624" t="s">
        <v>299</v>
      </c>
      <c r="U9" s="624"/>
      <c r="V9" s="625"/>
      <c r="W9" s="645">
        <f t="shared" si="0"/>
        <v>3</v>
      </c>
      <c r="X9" s="646">
        <v>16</v>
      </c>
      <c r="Y9" s="646"/>
      <c r="Z9" s="622">
        <f t="shared" si="1"/>
        <v>48</v>
      </c>
      <c r="AA9" s="623" t="s">
        <v>299</v>
      </c>
      <c r="AB9" s="647">
        <f t="shared" si="2"/>
        <v>22</v>
      </c>
      <c r="AC9" s="397">
        <f t="shared" si="3"/>
        <v>26</v>
      </c>
      <c r="AD9" s="231">
        <f t="shared" si="4"/>
        <v>216</v>
      </c>
      <c r="AE9" s="232">
        <f>IFERROR(INDEX(V!$R:$R,MATCH(AF9,V!$L:$L,0)),"")</f>
        <v>168</v>
      </c>
      <c r="AF9" s="233" t="str">
        <f t="shared" si="5"/>
        <v>Hillar Neiland</v>
      </c>
      <c r="AG9" s="232">
        <f>IFERROR(INDEX(V!$R:$R,MATCH(AH9,V!$L:$L,0)),"")</f>
        <v>48</v>
      </c>
      <c r="AH9" s="233" t="str">
        <f t="shared" si="6"/>
        <v>Sander Rose</v>
      </c>
      <c r="AI9" s="232" t="str">
        <f>IFERROR(INDEX(V!$R:$R,MATCH(AJ9,V!$L:$L,0)),"")</f>
        <v/>
      </c>
      <c r="AJ9" s="233" t="str">
        <f t="shared" si="7"/>
        <v/>
      </c>
      <c r="AK9" s="232" t="str">
        <f>IFERROR(INDEX(V!$R:$R,MATCH(AL9,V!$L:$L,0)),"")</f>
        <v/>
      </c>
      <c r="AL9" s="233" t="str">
        <f t="shared" si="8"/>
        <v/>
      </c>
      <c r="AM9" s="232" t="str">
        <f>IFERROR(INDEX(V!$R:$R,MATCH(AN9,V!$L:$L,0)),"")</f>
        <v/>
      </c>
      <c r="AN9" s="233" t="str">
        <f t="shared" si="9"/>
        <v/>
      </c>
      <c r="AO9" s="232" t="str">
        <f>IFERROR(INDEX(V!$R:$R,MATCH(AP9,V!$L:$L,0)),"")</f>
        <v/>
      </c>
      <c r="AP9" s="233" t="str">
        <f t="shared" si="10"/>
        <v/>
      </c>
    </row>
    <row r="10" spans="1:42" x14ac:dyDescent="0.2">
      <c r="A10" s="620">
        <v>4</v>
      </c>
      <c r="B10" s="626" t="s">
        <v>519</v>
      </c>
      <c r="C10" s="390">
        <v>13</v>
      </c>
      <c r="D10" s="624" t="s">
        <v>299</v>
      </c>
      <c r="E10" s="624">
        <v>7</v>
      </c>
      <c r="F10" s="625" t="s">
        <v>341</v>
      </c>
      <c r="G10" s="390">
        <v>1</v>
      </c>
      <c r="H10" s="624" t="s">
        <v>299</v>
      </c>
      <c r="I10" s="624">
        <v>13</v>
      </c>
      <c r="J10" s="625" t="s">
        <v>572</v>
      </c>
      <c r="K10" s="390">
        <v>13</v>
      </c>
      <c r="L10" s="624" t="s">
        <v>299</v>
      </c>
      <c r="M10" s="624">
        <v>5</v>
      </c>
      <c r="N10" s="625" t="s">
        <v>571</v>
      </c>
      <c r="O10" s="390">
        <v>13</v>
      </c>
      <c r="P10" s="624" t="s">
        <v>299</v>
      </c>
      <c r="Q10" s="624">
        <v>7</v>
      </c>
      <c r="R10" s="625" t="s">
        <v>518</v>
      </c>
      <c r="S10" s="390"/>
      <c r="T10" s="624" t="s">
        <v>299</v>
      </c>
      <c r="U10" s="624"/>
      <c r="V10" s="625"/>
      <c r="W10" s="645">
        <f t="shared" si="0"/>
        <v>3</v>
      </c>
      <c r="X10" s="646">
        <v>12</v>
      </c>
      <c r="Y10" s="646"/>
      <c r="Z10" s="622">
        <f t="shared" si="1"/>
        <v>40</v>
      </c>
      <c r="AA10" s="623" t="s">
        <v>299</v>
      </c>
      <c r="AB10" s="647">
        <f t="shared" si="2"/>
        <v>32</v>
      </c>
      <c r="AC10" s="397">
        <f t="shared" si="3"/>
        <v>8</v>
      </c>
      <c r="AD10" s="231">
        <f t="shared" si="4"/>
        <v>178</v>
      </c>
      <c r="AE10" s="232">
        <f>IFERROR(INDEX(V!$R:$R,MATCH(AF10,V!$L:$L,0)),"")</f>
        <v>128</v>
      </c>
      <c r="AF10" s="233" t="str">
        <f t="shared" si="5"/>
        <v>Kaspar Mänd</v>
      </c>
      <c r="AG10" s="232">
        <f>IFERROR(INDEX(V!$R:$R,MATCH(AH10,V!$L:$L,0)),"")</f>
        <v>50</v>
      </c>
      <c r="AH10" s="233" t="str">
        <f t="shared" si="6"/>
        <v>Matti Vinni</v>
      </c>
      <c r="AI10" s="232" t="str">
        <f>IFERROR(INDEX(V!$R:$R,MATCH(AJ10,V!$L:$L,0)),"")</f>
        <v/>
      </c>
      <c r="AJ10" s="233" t="str">
        <f t="shared" si="7"/>
        <v/>
      </c>
      <c r="AK10" s="232" t="str">
        <f>IFERROR(INDEX(V!$R:$R,MATCH(AL10,V!$L:$L,0)),"")</f>
        <v/>
      </c>
      <c r="AL10" s="233" t="str">
        <f t="shared" si="8"/>
        <v/>
      </c>
      <c r="AM10" s="232" t="str">
        <f>IFERROR(INDEX(V!$R:$R,MATCH(AN10,V!$L:$L,0)),"")</f>
        <v/>
      </c>
      <c r="AN10" s="233" t="str">
        <f t="shared" si="9"/>
        <v/>
      </c>
      <c r="AO10" s="232" t="str">
        <f>IFERROR(INDEX(V!$R:$R,MATCH(AP10,V!$L:$L,0)),"")</f>
        <v/>
      </c>
      <c r="AP10" s="233" t="str">
        <f t="shared" si="10"/>
        <v/>
      </c>
    </row>
    <row r="11" spans="1:42" x14ac:dyDescent="0.2">
      <c r="A11" s="620">
        <v>5</v>
      </c>
      <c r="B11" s="621" t="s">
        <v>571</v>
      </c>
      <c r="C11" s="390">
        <v>7</v>
      </c>
      <c r="D11" s="624" t="s">
        <v>299</v>
      </c>
      <c r="E11" s="624">
        <v>13</v>
      </c>
      <c r="F11" s="625" t="s">
        <v>364</v>
      </c>
      <c r="G11" s="390">
        <v>13</v>
      </c>
      <c r="H11" s="624" t="s">
        <v>299</v>
      </c>
      <c r="I11" s="624">
        <v>8</v>
      </c>
      <c r="J11" s="625" t="s">
        <v>355</v>
      </c>
      <c r="K11" s="390">
        <v>5</v>
      </c>
      <c r="L11" s="624" t="s">
        <v>299</v>
      </c>
      <c r="M11" s="624">
        <v>13</v>
      </c>
      <c r="N11" s="625" t="s">
        <v>519</v>
      </c>
      <c r="O11" s="390">
        <v>13</v>
      </c>
      <c r="P11" s="624" t="s">
        <v>299</v>
      </c>
      <c r="Q11" s="624">
        <v>7</v>
      </c>
      <c r="R11" s="625" t="s">
        <v>341</v>
      </c>
      <c r="S11" s="390"/>
      <c r="T11" s="624" t="s">
        <v>299</v>
      </c>
      <c r="U11" s="624"/>
      <c r="V11" s="625"/>
      <c r="W11" s="645">
        <f t="shared" si="0"/>
        <v>2</v>
      </c>
      <c r="X11" s="646">
        <v>16</v>
      </c>
      <c r="Y11" s="646"/>
      <c r="Z11" s="622">
        <f t="shared" si="1"/>
        <v>38</v>
      </c>
      <c r="AA11" s="623" t="s">
        <v>299</v>
      </c>
      <c r="AB11" s="647">
        <f t="shared" si="2"/>
        <v>41</v>
      </c>
      <c r="AC11" s="397">
        <f t="shared" si="3"/>
        <v>-3</v>
      </c>
      <c r="AD11" s="231">
        <f t="shared" ref="AD11:AD13" si="11">SUM(AE11:AL11)</f>
        <v>102</v>
      </c>
      <c r="AE11" s="232">
        <f>IFERROR(INDEX(V!$R:$R,MATCH(AF11,V!$L:$L,0)),"")</f>
        <v>82</v>
      </c>
      <c r="AF11" s="233" t="str">
        <f t="shared" si="5"/>
        <v>Peep Peenema</v>
      </c>
      <c r="AG11" s="232">
        <f>IFERROR(INDEX(V!$R:$R,MATCH(AH11,V!$L:$L,0)),"")</f>
        <v>20</v>
      </c>
      <c r="AH11" s="233" t="str">
        <f t="shared" si="6"/>
        <v>Tarmo Bombe</v>
      </c>
      <c r="AI11" s="232" t="str">
        <f>IFERROR(INDEX(V!$R:$R,MATCH(AJ11,V!$L:$L,0)),"")</f>
        <v/>
      </c>
      <c r="AJ11" s="233" t="str">
        <f t="shared" si="7"/>
        <v/>
      </c>
      <c r="AK11" s="232" t="str">
        <f>IFERROR(INDEX(V!$R:$R,MATCH(AL11,V!$L:$L,0)),"")</f>
        <v/>
      </c>
      <c r="AL11" s="233" t="str">
        <f t="shared" si="8"/>
        <v/>
      </c>
      <c r="AM11" s="232" t="str">
        <f>IFERROR(INDEX(V!$R:$R,MATCH(AN11,V!$L:$L,0)),"")</f>
        <v/>
      </c>
      <c r="AN11" s="233" t="str">
        <f t="shared" si="9"/>
        <v/>
      </c>
      <c r="AO11" s="232" t="str">
        <f>IFERROR(INDEX(V!$R:$R,MATCH(AP11,V!$L:$L,0)),"")</f>
        <v/>
      </c>
      <c r="AP11" s="233" t="str">
        <f t="shared" si="10"/>
        <v/>
      </c>
    </row>
    <row r="12" spans="1:42" x14ac:dyDescent="0.2">
      <c r="A12" s="620">
        <v>6</v>
      </c>
      <c r="B12" s="626" t="s">
        <v>355</v>
      </c>
      <c r="C12" s="390">
        <v>8</v>
      </c>
      <c r="D12" s="624" t="s">
        <v>299</v>
      </c>
      <c r="E12" s="624">
        <v>9</v>
      </c>
      <c r="F12" s="625" t="s">
        <v>356</v>
      </c>
      <c r="G12" s="390">
        <v>8</v>
      </c>
      <c r="H12" s="624" t="s">
        <v>299</v>
      </c>
      <c r="I12" s="624">
        <v>13</v>
      </c>
      <c r="J12" s="625" t="s">
        <v>571</v>
      </c>
      <c r="K12" s="390">
        <v>13</v>
      </c>
      <c r="L12" s="624" t="s">
        <v>299</v>
      </c>
      <c r="M12" s="624">
        <v>7</v>
      </c>
      <c r="N12" s="625" t="s">
        <v>341</v>
      </c>
      <c r="O12" s="390">
        <v>13</v>
      </c>
      <c r="P12" s="624" t="s">
        <v>299</v>
      </c>
      <c r="Q12" s="624">
        <v>4</v>
      </c>
      <c r="R12" s="625" t="s">
        <v>359</v>
      </c>
      <c r="S12" s="390"/>
      <c r="T12" s="624" t="s">
        <v>299</v>
      </c>
      <c r="U12" s="624"/>
      <c r="V12" s="625"/>
      <c r="W12" s="645">
        <f t="shared" si="0"/>
        <v>2</v>
      </c>
      <c r="X12" s="646">
        <v>14</v>
      </c>
      <c r="Y12" s="646"/>
      <c r="Z12" s="622">
        <f t="shared" si="1"/>
        <v>42</v>
      </c>
      <c r="AA12" s="623" t="s">
        <v>299</v>
      </c>
      <c r="AB12" s="647">
        <f t="shared" si="2"/>
        <v>33</v>
      </c>
      <c r="AC12" s="397">
        <f t="shared" si="3"/>
        <v>9</v>
      </c>
      <c r="AD12" s="231">
        <f t="shared" si="11"/>
        <v>196</v>
      </c>
      <c r="AE12" s="232">
        <f>IFERROR(INDEX(V!$R:$R,MATCH(AF12,V!$L:$L,0)),"")</f>
        <v>88</v>
      </c>
      <c r="AF12" s="233" t="str">
        <f t="shared" si="5"/>
        <v>Kristel Tihhonjuk</v>
      </c>
      <c r="AG12" s="232">
        <f>IFERROR(INDEX(V!$R:$R,MATCH(AH12,V!$L:$L,0)),"")</f>
        <v>108</v>
      </c>
      <c r="AH12" s="233" t="str">
        <f t="shared" si="6"/>
        <v>Vadim Tihhonjuk</v>
      </c>
      <c r="AI12" s="232" t="str">
        <f>IFERROR(INDEX(V!$R:$R,MATCH(AJ12,V!$L:$L,0)),"")</f>
        <v/>
      </c>
      <c r="AJ12" s="233" t="str">
        <f t="shared" si="7"/>
        <v/>
      </c>
      <c r="AK12" s="232" t="str">
        <f>IFERROR(INDEX(V!$R:$R,MATCH(AL12,V!$L:$L,0)),"")</f>
        <v/>
      </c>
      <c r="AL12" s="233" t="str">
        <f t="shared" si="8"/>
        <v/>
      </c>
      <c r="AM12" s="232" t="str">
        <f>IFERROR(INDEX(V!$R:$R,MATCH(AN12,V!$L:$L,0)),"")</f>
        <v/>
      </c>
      <c r="AN12" s="233" t="str">
        <f t="shared" si="9"/>
        <v/>
      </c>
      <c r="AO12" s="232" t="str">
        <f>IFERROR(INDEX(V!$R:$R,MATCH(AP12,V!$L:$L,0)),"")</f>
        <v/>
      </c>
      <c r="AP12" s="233" t="str">
        <f t="shared" si="10"/>
        <v/>
      </c>
    </row>
    <row r="13" spans="1:42" x14ac:dyDescent="0.2">
      <c r="A13" s="620">
        <v>7</v>
      </c>
      <c r="B13" s="627" t="s">
        <v>518</v>
      </c>
      <c r="C13" s="390">
        <v>9</v>
      </c>
      <c r="D13" s="624" t="s">
        <v>299</v>
      </c>
      <c r="E13" s="624">
        <v>13</v>
      </c>
      <c r="F13" s="625" t="s">
        <v>572</v>
      </c>
      <c r="G13" s="390">
        <v>9</v>
      </c>
      <c r="H13" s="624" t="s">
        <v>299</v>
      </c>
      <c r="I13" s="624">
        <v>13</v>
      </c>
      <c r="J13" s="625" t="s">
        <v>356</v>
      </c>
      <c r="K13" s="390">
        <v>13</v>
      </c>
      <c r="L13" s="624" t="s">
        <v>299</v>
      </c>
      <c r="M13" s="624">
        <v>3</v>
      </c>
      <c r="N13" s="625" t="s">
        <v>359</v>
      </c>
      <c r="O13" s="390">
        <v>7</v>
      </c>
      <c r="P13" s="624" t="s">
        <v>299</v>
      </c>
      <c r="Q13" s="624">
        <v>13</v>
      </c>
      <c r="R13" s="625" t="s">
        <v>519</v>
      </c>
      <c r="S13" s="390"/>
      <c r="T13" s="624" t="s">
        <v>299</v>
      </c>
      <c r="U13" s="624"/>
      <c r="V13" s="625"/>
      <c r="W13" s="645">
        <f t="shared" si="0"/>
        <v>1</v>
      </c>
      <c r="X13" s="646">
        <v>22</v>
      </c>
      <c r="Y13" s="646"/>
      <c r="Z13" s="622">
        <f t="shared" si="1"/>
        <v>38</v>
      </c>
      <c r="AA13" s="623" t="s">
        <v>299</v>
      </c>
      <c r="AB13" s="647">
        <f t="shared" si="2"/>
        <v>42</v>
      </c>
      <c r="AC13" s="397">
        <f t="shared" si="3"/>
        <v>-4</v>
      </c>
      <c r="AD13" s="231">
        <f t="shared" si="11"/>
        <v>272</v>
      </c>
      <c r="AE13" s="232">
        <f>IFERROR(INDEX(V!$R:$R,MATCH(AF13,V!$L:$L,0)),"")</f>
        <v>136</v>
      </c>
      <c r="AF13" s="233" t="str">
        <f t="shared" si="5"/>
        <v>Aarne Välja</v>
      </c>
      <c r="AG13" s="232">
        <f>IFERROR(INDEX(V!$R:$R,MATCH(AH13,V!$L:$L,0)),"")</f>
        <v>136</v>
      </c>
      <c r="AH13" s="233" t="str">
        <f t="shared" si="6"/>
        <v>Jaan Sepp</v>
      </c>
      <c r="AI13" s="232" t="str">
        <f>IFERROR(INDEX(V!$R:$R,MATCH(AJ13,V!$L:$L,0)),"")</f>
        <v/>
      </c>
      <c r="AJ13" s="233" t="str">
        <f t="shared" si="7"/>
        <v/>
      </c>
      <c r="AK13" s="232" t="str">
        <f>IFERROR(INDEX(V!$R:$R,MATCH(AL13,V!$L:$L,0)),"")</f>
        <v/>
      </c>
      <c r="AL13" s="233" t="str">
        <f t="shared" si="8"/>
        <v/>
      </c>
      <c r="AM13" s="232" t="str">
        <f>IFERROR(INDEX(V!$R:$R,MATCH(AN13,V!$L:$L,0)),"")</f>
        <v/>
      </c>
      <c r="AN13" s="233" t="str">
        <f t="shared" si="9"/>
        <v/>
      </c>
      <c r="AO13" s="232" t="str">
        <f>IFERROR(INDEX(V!$R:$R,MATCH(AP13,V!$L:$L,0)),"")</f>
        <v/>
      </c>
      <c r="AP13" s="233" t="str">
        <f t="shared" si="10"/>
        <v/>
      </c>
    </row>
    <row r="14" spans="1:42" x14ac:dyDescent="0.2">
      <c r="A14" s="620">
        <v>8</v>
      </c>
      <c r="B14" s="627" t="s">
        <v>352</v>
      </c>
      <c r="C14" s="390">
        <v>13</v>
      </c>
      <c r="D14" s="624" t="s">
        <v>299</v>
      </c>
      <c r="E14" s="624">
        <v>7</v>
      </c>
      <c r="F14" s="625" t="s">
        <v>359</v>
      </c>
      <c r="G14" s="390">
        <v>6</v>
      </c>
      <c r="H14" s="624" t="s">
        <v>299</v>
      </c>
      <c r="I14" s="624">
        <v>13</v>
      </c>
      <c r="J14" s="625" t="s">
        <v>364</v>
      </c>
      <c r="K14" s="390">
        <v>2</v>
      </c>
      <c r="L14" s="624" t="s">
        <v>299</v>
      </c>
      <c r="M14" s="624">
        <v>13</v>
      </c>
      <c r="N14" s="625" t="s">
        <v>356</v>
      </c>
      <c r="O14" s="390">
        <v>2</v>
      </c>
      <c r="P14" s="624" t="s">
        <v>299</v>
      </c>
      <c r="Q14" s="624">
        <v>13</v>
      </c>
      <c r="R14" s="625" t="s">
        <v>572</v>
      </c>
      <c r="S14" s="390"/>
      <c r="T14" s="624" t="s">
        <v>299</v>
      </c>
      <c r="U14" s="624"/>
      <c r="V14" s="625"/>
      <c r="W14" s="645">
        <f t="shared" si="0"/>
        <v>1</v>
      </c>
      <c r="X14" s="646">
        <v>22</v>
      </c>
      <c r="Y14" s="646"/>
      <c r="Z14" s="622">
        <f t="shared" si="1"/>
        <v>23</v>
      </c>
      <c r="AA14" s="623" t="s">
        <v>299</v>
      </c>
      <c r="AB14" s="647">
        <f t="shared" si="2"/>
        <v>46</v>
      </c>
      <c r="AC14" s="397">
        <f t="shared" si="3"/>
        <v>-23</v>
      </c>
      <c r="AD14" s="231">
        <f t="shared" ref="AD14:AD15" si="12">SUM(AE14:AL14)</f>
        <v>272</v>
      </c>
      <c r="AE14" s="232">
        <f>IFERROR(INDEX(V!$R:$R,MATCH(AF14,V!$L:$L,0)),"")</f>
        <v>136</v>
      </c>
      <c r="AF14" s="233" t="str">
        <f t="shared" si="5"/>
        <v>Andrei Grintšak</v>
      </c>
      <c r="AG14" s="232">
        <f>IFERROR(INDEX(V!$R:$R,MATCH(AH14,V!$L:$L,0)),"")</f>
        <v>136</v>
      </c>
      <c r="AH14" s="233" t="str">
        <f t="shared" si="6"/>
        <v>Enn Tokman</v>
      </c>
      <c r="AI14" s="232" t="str">
        <f>IFERROR(INDEX(V!$R:$R,MATCH(AJ14,V!$L:$L,0)),"")</f>
        <v/>
      </c>
      <c r="AJ14" s="233" t="str">
        <f t="shared" si="7"/>
        <v/>
      </c>
      <c r="AK14" s="232" t="str">
        <f>IFERROR(INDEX(V!$R:$R,MATCH(AL14,V!$L:$L,0)),"")</f>
        <v/>
      </c>
      <c r="AL14" s="233" t="str">
        <f t="shared" si="8"/>
        <v/>
      </c>
      <c r="AM14" s="232" t="str">
        <f>IFERROR(INDEX(V!$R:$R,MATCH(AN14,V!$L:$L,0)),"")</f>
        <v/>
      </c>
      <c r="AN14" s="233" t="str">
        <f t="shared" si="9"/>
        <v/>
      </c>
      <c r="AO14" s="232" t="str">
        <f>IFERROR(INDEX(V!$R:$R,MATCH(AP14,V!$L:$L,0)),"")</f>
        <v/>
      </c>
      <c r="AP14" s="233" t="str">
        <f t="shared" si="10"/>
        <v/>
      </c>
    </row>
    <row r="15" spans="1:42" x14ac:dyDescent="0.2">
      <c r="A15" s="620">
        <v>9</v>
      </c>
      <c r="B15" s="626" t="s">
        <v>359</v>
      </c>
      <c r="C15" s="390">
        <v>7</v>
      </c>
      <c r="D15" s="624" t="s">
        <v>299</v>
      </c>
      <c r="E15" s="624">
        <v>13</v>
      </c>
      <c r="F15" s="625" t="s">
        <v>352</v>
      </c>
      <c r="G15" s="390">
        <v>13</v>
      </c>
      <c r="H15" s="624" t="s">
        <v>299</v>
      </c>
      <c r="I15" s="624">
        <v>7</v>
      </c>
      <c r="J15" s="625" t="s">
        <v>341</v>
      </c>
      <c r="K15" s="390">
        <v>3</v>
      </c>
      <c r="L15" s="624" t="s">
        <v>299</v>
      </c>
      <c r="M15" s="624">
        <v>13</v>
      </c>
      <c r="N15" s="625" t="s">
        <v>518</v>
      </c>
      <c r="O15" s="390">
        <v>4</v>
      </c>
      <c r="P15" s="624" t="s">
        <v>299</v>
      </c>
      <c r="Q15" s="624">
        <v>13</v>
      </c>
      <c r="R15" s="625" t="s">
        <v>355</v>
      </c>
      <c r="S15" s="390"/>
      <c r="T15" s="624" t="s">
        <v>299</v>
      </c>
      <c r="U15" s="624"/>
      <c r="V15" s="625"/>
      <c r="W15" s="645">
        <f t="shared" si="0"/>
        <v>1</v>
      </c>
      <c r="X15" s="646">
        <v>8</v>
      </c>
      <c r="Y15" s="646"/>
      <c r="Z15" s="622">
        <f t="shared" si="1"/>
        <v>27</v>
      </c>
      <c r="AA15" s="623" t="s">
        <v>299</v>
      </c>
      <c r="AB15" s="647">
        <f t="shared" si="2"/>
        <v>46</v>
      </c>
      <c r="AC15" s="397">
        <f t="shared" si="3"/>
        <v>-19</v>
      </c>
      <c r="AD15" s="231">
        <f t="shared" si="12"/>
        <v>64</v>
      </c>
      <c r="AE15" s="232">
        <f>IFERROR(INDEX(V!$R:$R,MATCH(AF15,V!$L:$L,0)),"")</f>
        <v>52</v>
      </c>
      <c r="AF15" s="233" t="str">
        <f t="shared" si="5"/>
        <v>Jaan Saar</v>
      </c>
      <c r="AG15" s="232">
        <f>IFERROR(INDEX(V!$R:$R,MATCH(AH15,V!$L:$L,0)),"")</f>
        <v>12</v>
      </c>
      <c r="AH15" s="233" t="str">
        <f t="shared" si="6"/>
        <v>Liidia Põllu</v>
      </c>
      <c r="AI15" s="232" t="str">
        <f>IFERROR(INDEX(V!$R:$R,MATCH(AJ15,V!$L:$L,0)),"")</f>
        <v/>
      </c>
      <c r="AJ15" s="233" t="str">
        <f t="shared" si="7"/>
        <v/>
      </c>
      <c r="AK15" s="232" t="str">
        <f>IFERROR(INDEX(V!$R:$R,MATCH(AL15,V!$L:$L,0)),"")</f>
        <v/>
      </c>
      <c r="AL15" s="233" t="str">
        <f t="shared" si="8"/>
        <v/>
      </c>
      <c r="AM15" s="232" t="str">
        <f>IFERROR(INDEX(V!$R:$R,MATCH(AN15,V!$L:$L,0)),"")</f>
        <v/>
      </c>
      <c r="AN15" s="233" t="str">
        <f t="shared" si="9"/>
        <v/>
      </c>
      <c r="AO15" s="232" t="str">
        <f>IFERROR(INDEX(V!$R:$R,MATCH(AP15,V!$L:$L,0)),"")</f>
        <v/>
      </c>
      <c r="AP15" s="233" t="str">
        <f t="shared" si="10"/>
        <v/>
      </c>
    </row>
    <row r="18" hidden="1" x14ac:dyDescent="0.2"/>
    <row r="19" hidden="1" x14ac:dyDescent="0.2"/>
    <row r="20" hidden="1" x14ac:dyDescent="0.2"/>
    <row r="21" hidden="1" x14ac:dyDescent="0.2"/>
    <row r="22" hidden="1" x14ac:dyDescent="0.2"/>
    <row r="23" hidden="1" x14ac:dyDescent="0.2"/>
    <row r="24" hidden="1" x14ac:dyDescent="0.2"/>
    <row r="25" hidden="1" x14ac:dyDescent="0.2"/>
    <row r="26" hidden="1" x14ac:dyDescent="0.2"/>
    <row r="27" hidden="1" x14ac:dyDescent="0.2"/>
    <row r="28" hidden="1" x14ac:dyDescent="0.2"/>
    <row r="29" hidden="1" x14ac:dyDescent="0.2"/>
    <row r="30" hidden="1" x14ac:dyDescent="0.2"/>
    <row r="31" hidden="1" x14ac:dyDescent="0.2"/>
    <row r="32"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spans="1:6" hidden="1" x14ac:dyDescent="0.2"/>
    <row r="290" spans="1:6" hidden="1" x14ac:dyDescent="0.2"/>
    <row r="291" spans="1:6" hidden="1" x14ac:dyDescent="0.2"/>
    <row r="292" spans="1:6" hidden="1" x14ac:dyDescent="0.2"/>
    <row r="293" spans="1:6" hidden="1" x14ac:dyDescent="0.2"/>
    <row r="294" spans="1:6" hidden="1" x14ac:dyDescent="0.2"/>
    <row r="295" spans="1:6" hidden="1" x14ac:dyDescent="0.2"/>
    <row r="296" spans="1:6" hidden="1" x14ac:dyDescent="0.2"/>
    <row r="297" spans="1:6" hidden="1" x14ac:dyDescent="0.2"/>
    <row r="298" spans="1:6" hidden="1" x14ac:dyDescent="0.2"/>
    <row r="299" spans="1:6" x14ac:dyDescent="0.2">
      <c r="A299" s="157"/>
      <c r="B299" s="157"/>
      <c r="C299" s="227" t="s">
        <v>230</v>
      </c>
      <c r="F299" s="599"/>
    </row>
    <row r="300" spans="1:6" x14ac:dyDescent="0.2">
      <c r="A300" s="349">
        <v>1</v>
      </c>
      <c r="B300" s="400" t="str">
        <f t="shared" ref="B300:B308" si="13">IFERROR(INDEX(B$1:B$95,MATCH(A300,A$1:A$95,0)),"")</f>
        <v>Olav Türk, Sirje Maala</v>
      </c>
      <c r="C300" s="321">
        <f>LARGE(A300:A400,1)*2+2-A300*2</f>
        <v>18</v>
      </c>
      <c r="F300" s="599"/>
    </row>
    <row r="301" spans="1:6" x14ac:dyDescent="0.2">
      <c r="A301" s="349">
        <v>2</v>
      </c>
      <c r="B301" s="400" t="str">
        <f t="shared" si="13"/>
        <v>Ivar Viljaste, Sirje Viljaste</v>
      </c>
      <c r="C301" s="321">
        <f t="shared" ref="C301:C308" si="14">LARGE(A301:A401,1)*2+2-A301*2</f>
        <v>16</v>
      </c>
      <c r="F301" s="599"/>
    </row>
    <row r="302" spans="1:6" x14ac:dyDescent="0.2">
      <c r="A302" s="349">
        <v>3</v>
      </c>
      <c r="B302" s="400" t="str">
        <f t="shared" si="13"/>
        <v>Hillar Neiland, Sander Rose</v>
      </c>
      <c r="C302" s="321">
        <f t="shared" si="14"/>
        <v>14</v>
      </c>
      <c r="F302" s="599"/>
    </row>
    <row r="303" spans="1:6" x14ac:dyDescent="0.2">
      <c r="A303" s="349">
        <v>4</v>
      </c>
      <c r="B303" s="400" t="str">
        <f t="shared" si="13"/>
        <v>Kaspar Mänd, Matti Vinni</v>
      </c>
      <c r="C303" s="321">
        <f t="shared" si="14"/>
        <v>12</v>
      </c>
      <c r="F303" s="599"/>
    </row>
    <row r="304" spans="1:6" x14ac:dyDescent="0.2">
      <c r="A304" s="349">
        <v>5</v>
      </c>
      <c r="B304" s="400" t="str">
        <f t="shared" si="13"/>
        <v>Peep Peenema, Tarmo Bombe</v>
      </c>
      <c r="C304" s="321">
        <f t="shared" si="14"/>
        <v>10</v>
      </c>
      <c r="F304" s="599"/>
    </row>
    <row r="305" spans="1:6" x14ac:dyDescent="0.2">
      <c r="A305" s="349">
        <v>6</v>
      </c>
      <c r="B305" s="400" t="str">
        <f t="shared" si="13"/>
        <v>Kristel Tihhonjuk, Vadim Tihhonjuk</v>
      </c>
      <c r="C305" s="321">
        <f t="shared" si="14"/>
        <v>8</v>
      </c>
      <c r="F305" s="599"/>
    </row>
    <row r="306" spans="1:6" x14ac:dyDescent="0.2">
      <c r="A306" s="349">
        <v>7</v>
      </c>
      <c r="B306" s="400" t="str">
        <f t="shared" si="13"/>
        <v>Aarne Välja, Jaan Sepp</v>
      </c>
      <c r="C306" s="321">
        <f t="shared" si="14"/>
        <v>6</v>
      </c>
      <c r="F306" s="599"/>
    </row>
    <row r="307" spans="1:6" x14ac:dyDescent="0.2">
      <c r="A307" s="349">
        <v>8</v>
      </c>
      <c r="B307" s="400" t="str">
        <f t="shared" si="13"/>
        <v>Andrei Grintšak, Enn Tokman</v>
      </c>
      <c r="C307" s="321">
        <f t="shared" si="14"/>
        <v>4</v>
      </c>
      <c r="F307" s="599"/>
    </row>
    <row r="308" spans="1:6" x14ac:dyDescent="0.2">
      <c r="A308" s="349">
        <v>9</v>
      </c>
      <c r="B308" s="400" t="str">
        <f t="shared" si="13"/>
        <v>Jaan Saar, Liidia Põllu</v>
      </c>
      <c r="C308" s="321">
        <f t="shared" si="14"/>
        <v>2</v>
      </c>
      <c r="F308" s="599"/>
    </row>
  </sheetData>
  <conditionalFormatting sqref="AJ7:AJ15 AH7:AH15 AL7:AL15">
    <cfRule type="expression" dxfId="354" priority="36">
      <formula>AND(AG7="",FIND(",",AH7))</formula>
    </cfRule>
    <cfRule type="expression" dxfId="353" priority="38">
      <formula>AND(AG7="",COUNTIF(AH7,"*,*")=0)</formula>
    </cfRule>
  </conditionalFormatting>
  <conditionalFormatting sqref="AF7:AF15">
    <cfRule type="expression" dxfId="352" priority="37">
      <formula>AND(AE7="",COUNTIF(AF7,"*,*")=0)</formula>
    </cfRule>
  </conditionalFormatting>
  <conditionalFormatting sqref="AN7:AN15 AP7:AP15">
    <cfRule type="expression" dxfId="351" priority="34">
      <formula>AND(AM7="",COUNTIF(AN7,"*,*")=0)</formula>
    </cfRule>
    <cfRule type="expression" dxfId="350" priority="35">
      <formula>AND(AM7="",FIND(",",AN7))</formula>
    </cfRule>
  </conditionalFormatting>
  <conditionalFormatting sqref="B300:B308">
    <cfRule type="expression" dxfId="349" priority="39">
      <formula>A300=3</formula>
    </cfRule>
    <cfRule type="expression" dxfId="348" priority="40">
      <formula>A300=2</formula>
    </cfRule>
    <cfRule type="expression" dxfId="347" priority="41">
      <formula>A300=1</formula>
    </cfRule>
    <cfRule type="containsBlanks" dxfId="346" priority="42">
      <formula>LEN(TRIM(B300))=0</formula>
    </cfRule>
    <cfRule type="duplicateValues" dxfId="345" priority="43"/>
  </conditionalFormatting>
  <conditionalFormatting sqref="A7:A15">
    <cfRule type="duplicateValues" dxfId="344" priority="33"/>
  </conditionalFormatting>
  <conditionalFormatting sqref="C7:C15">
    <cfRule type="expression" dxfId="343" priority="15">
      <formula>IF($C7&gt;$E7,TRUE)</formula>
    </cfRule>
  </conditionalFormatting>
  <conditionalFormatting sqref="E7:E15">
    <cfRule type="expression" dxfId="342" priority="16">
      <formula>IF($C7&lt;$E7,TRUE)</formula>
    </cfRule>
  </conditionalFormatting>
  <conditionalFormatting sqref="K7:K15">
    <cfRule type="expression" dxfId="341" priority="23">
      <formula>IF($K7&gt;$M7,TRUE)</formula>
    </cfRule>
  </conditionalFormatting>
  <conditionalFormatting sqref="M7:M15">
    <cfRule type="expression" dxfId="340" priority="24">
      <formula>IF($K7&lt;$M7,TRUE)</formula>
    </cfRule>
  </conditionalFormatting>
  <conditionalFormatting sqref="O7:O15">
    <cfRule type="expression" dxfId="339" priority="27">
      <formula>IF($O7&gt;$Q7,TRUE)</formula>
    </cfRule>
  </conditionalFormatting>
  <conditionalFormatting sqref="Q7:Q15">
    <cfRule type="expression" dxfId="338" priority="28">
      <formula>IF($O7&lt;$Q7,TRUE)</formula>
    </cfRule>
  </conditionalFormatting>
  <conditionalFormatting sqref="S7:S15">
    <cfRule type="expression" dxfId="337" priority="31">
      <formula>IF($S7&gt;$U7,TRUE)</formula>
    </cfRule>
  </conditionalFormatting>
  <conditionalFormatting sqref="U7:U15">
    <cfRule type="expression" dxfId="336" priority="32">
      <formula>IF($S7&lt;$U7,TRUE)</formula>
    </cfRule>
  </conditionalFormatting>
  <conditionalFormatting sqref="G7:G15">
    <cfRule type="expression" dxfId="335" priority="19">
      <formula>IF($G7&gt;$I7,TRUE)</formula>
    </cfRule>
  </conditionalFormatting>
  <conditionalFormatting sqref="I7:I15">
    <cfRule type="expression" dxfId="334" priority="20">
      <formula>IF($G7&lt;$I7,TRUE)</formula>
    </cfRule>
  </conditionalFormatting>
  <conditionalFormatting sqref="F7:F15">
    <cfRule type="containsText" dxfId="333" priority="6" operator="containsText" text="vaba voor">
      <formula>NOT(ISERROR(SEARCH("vaba voor",F7)))</formula>
    </cfRule>
  </conditionalFormatting>
  <conditionalFormatting sqref="N7:N15">
    <cfRule type="containsText" dxfId="332" priority="4" operator="containsText" text="vaba voor">
      <formula>NOT(ISERROR(SEARCH("vaba voor",N7)))</formula>
    </cfRule>
  </conditionalFormatting>
  <conditionalFormatting sqref="R7:R15">
    <cfRule type="containsText" dxfId="331" priority="7" operator="containsText" text="vaba voor">
      <formula>NOT(ISERROR(SEARCH("vaba voor",R7)))</formula>
    </cfRule>
  </conditionalFormatting>
  <conditionalFormatting sqref="V7:V15">
    <cfRule type="containsText" dxfId="330" priority="3" operator="containsText" text="vaba voor">
      <formula>NOT(ISERROR(SEARCH("vaba voor",V7)))</formula>
    </cfRule>
  </conditionalFormatting>
  <conditionalFormatting sqref="J7:J15">
    <cfRule type="containsText" dxfId="329" priority="5" operator="containsText" text="vaba voor">
      <formula>NOT(ISERROR(SEARCH("vaba voor",J7)))</formula>
    </cfRule>
  </conditionalFormatting>
  <conditionalFormatting sqref="C7:F15">
    <cfRule type="expression" dxfId="328" priority="11">
      <formula>IF(AND(ISNUMBER($C7),$C7=$E7),TRUE)</formula>
    </cfRule>
    <cfRule type="expression" dxfId="327" priority="13">
      <formula>IF($C7&gt;$E7,TRUE)</formula>
    </cfRule>
    <cfRule type="expression" dxfId="326" priority="14">
      <formula>IF($C7&lt;$E7,TRUE)</formula>
    </cfRule>
  </conditionalFormatting>
  <conditionalFormatting sqref="G7:J15">
    <cfRule type="expression" dxfId="325" priority="12">
      <formula>IF(AND(ISNUMBER($G7),$G7=$I7),TRUE)</formula>
    </cfRule>
    <cfRule type="expression" dxfId="324" priority="17">
      <formula>IF($G7&gt;$I7,TRUE)</formula>
    </cfRule>
    <cfRule type="expression" dxfId="323" priority="18">
      <formula>IF($G7&lt;$I7,TRUE)</formula>
    </cfRule>
  </conditionalFormatting>
  <conditionalFormatting sqref="K7:N15">
    <cfRule type="expression" dxfId="322" priority="10">
      <formula>IF(AND(ISNUMBER($K7),$K7=$M7),TRUE)</formula>
    </cfRule>
    <cfRule type="expression" dxfId="321" priority="21">
      <formula>IF($K7&gt;$M7,TRUE)</formula>
    </cfRule>
    <cfRule type="expression" dxfId="320" priority="22">
      <formula>IF($K7&lt;$M7,TRUE)</formula>
    </cfRule>
  </conditionalFormatting>
  <conditionalFormatting sqref="O7:R15">
    <cfRule type="expression" dxfId="319" priority="9">
      <formula>IF(AND(ISNUMBER($O7),$O7=$Q7),TRUE)</formula>
    </cfRule>
    <cfRule type="expression" dxfId="318" priority="25">
      <formula>IF($O7&gt;$Q7,TRUE)</formula>
    </cfRule>
    <cfRule type="expression" dxfId="317" priority="26">
      <formula>IF($O7&lt;$Q7,TRUE)</formula>
    </cfRule>
  </conditionalFormatting>
  <conditionalFormatting sqref="S7:V15">
    <cfRule type="expression" dxfId="316" priority="8">
      <formula>IF(AND(ISNUMBER($S7),$S7=$U7),TRUE)</formula>
    </cfRule>
    <cfRule type="expression" dxfId="315" priority="29">
      <formula>IF($S7&gt;$U7,TRUE)</formula>
    </cfRule>
    <cfRule type="expression" dxfId="314" priority="30">
      <formula>IF($S7&lt;$U7,TRUE)</formula>
    </cfRule>
  </conditionalFormatting>
  <conditionalFormatting sqref="C7:C15 G7:G15 K7:K15 O7:O15 S7:S15">
    <cfRule type="expression" dxfId="313" priority="1">
      <formula>AND(C7=0,E7=13)</formula>
    </cfRule>
  </conditionalFormatting>
  <conditionalFormatting sqref="E7:E15 I7:I15 M7:M15 Q7:Q15 U7:U15">
    <cfRule type="expression" dxfId="312" priority="2">
      <formula>AND(E7=0,C7=13)</formula>
    </cfRule>
  </conditionalFormatting>
  <pageMargins left="0.78740157480314965" right="0.39370078740157483" top="0.78740157480314965" bottom="0.39370078740157483" header="0.78740157480314965" footer="0"/>
  <pageSetup paperSize="9" fitToHeight="0" orientation="landscape" verticalDpi="1200" r:id="rId1"/>
  <headerFooter>
    <oddHeader>&amp;R&amp;P. leht &amp;N&amp; -st</oddHead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pageSetUpPr fitToPage="1"/>
  </sheetPr>
  <dimension ref="A1:AP310"/>
  <sheetViews>
    <sheetView showGridLines="0" showRowColHeaders="0" workbookViewId="0">
      <pane ySplit="1" topLeftCell="A2" activePane="bottomLeft" state="frozen"/>
      <selection pane="bottomLeft" activeCell="A5" sqref="A5"/>
    </sheetView>
  </sheetViews>
  <sheetFormatPr defaultRowHeight="12.75" x14ac:dyDescent="0.2"/>
  <cols>
    <col min="1" max="1" width="3.28515625" style="1024" customWidth="1"/>
    <col min="2" max="2" width="30.28515625" style="1024" bestFit="1" customWidth="1"/>
    <col min="3" max="3" width="4.7109375" style="1024" customWidth="1"/>
    <col min="4" max="4" width="1.140625" style="1024" customWidth="1"/>
    <col min="5" max="5" width="2.7109375" style="1024" customWidth="1"/>
    <col min="6" max="6" width="9.140625" style="1024"/>
    <col min="7" max="7" width="2.7109375" style="1024" customWidth="1"/>
    <col min="8" max="8" width="1.140625" style="1024" customWidth="1"/>
    <col min="9" max="9" width="2.7109375" style="1024" customWidth="1"/>
    <col min="10" max="10" width="9.140625" style="1024"/>
    <col min="11" max="11" width="2.7109375" style="1024" customWidth="1"/>
    <col min="12" max="12" width="1.140625" style="1024" customWidth="1"/>
    <col min="13" max="13" width="2.7109375" style="1024" customWidth="1"/>
    <col min="14" max="14" width="9.140625" style="1024"/>
    <col min="15" max="15" width="2.7109375" style="1024" customWidth="1"/>
    <col min="16" max="16" width="1.140625" style="1024" customWidth="1"/>
    <col min="17" max="17" width="2.7109375" style="1024" customWidth="1"/>
    <col min="18" max="18" width="9.140625" style="1024"/>
    <col min="19" max="19" width="2.7109375" style="1024" hidden="1" customWidth="1"/>
    <col min="20" max="20" width="1.140625" style="1024" hidden="1" customWidth="1"/>
    <col min="21" max="21" width="2.7109375" style="1024" hidden="1" customWidth="1"/>
    <col min="22" max="22" width="0" style="1024" hidden="1" customWidth="1"/>
    <col min="23" max="23" width="5.7109375" style="1024" customWidth="1"/>
    <col min="24" max="24" width="5.5703125" style="1024" customWidth="1"/>
    <col min="25" max="25" width="7.42578125" style="1024" customWidth="1"/>
    <col min="26" max="26" width="2.7109375" style="1024" customWidth="1"/>
    <col min="27" max="27" width="1.140625" style="1024" customWidth="1"/>
    <col min="28" max="28" width="2.7109375" style="1024" customWidth="1"/>
    <col min="29" max="29" width="4.7109375" style="1024" customWidth="1"/>
    <col min="30" max="31" width="9.140625" style="1024" hidden="1" customWidth="1"/>
    <col min="32" max="32" width="14.85546875" style="1024" hidden="1" customWidth="1"/>
    <col min="33" max="33" width="9.140625" style="1024" hidden="1" customWidth="1"/>
    <col min="34" max="34" width="14.85546875" style="1024" hidden="1" customWidth="1"/>
    <col min="35" max="35" width="9.140625" style="1024" hidden="1" customWidth="1"/>
    <col min="36" max="36" width="17.28515625" style="1024" hidden="1" customWidth="1"/>
    <col min="37" max="37" width="9.140625" style="1024" hidden="1" customWidth="1"/>
    <col min="38" max="38" width="13.85546875" style="1024" hidden="1" customWidth="1"/>
    <col min="39" max="39" width="9.140625" style="1024" hidden="1" customWidth="1"/>
    <col min="40" max="40" width="17.28515625" style="1024" hidden="1" customWidth="1"/>
    <col min="41" max="41" width="9.140625" style="1024" hidden="1" customWidth="1"/>
    <col min="42" max="42" width="13.85546875" style="1024" hidden="1" customWidth="1"/>
    <col min="43" max="16384" width="9.140625" style="1024"/>
  </cols>
  <sheetData>
    <row r="1" spans="1:42" x14ac:dyDescent="0.2">
      <c r="A1" s="226" t="str">
        <f>UPPER((Kalend!E16)&amp;" - "&amp;(Kalend!C16))&amp;" - "&amp;LOWER(Kalend!D16)&amp;" - "&amp;(Kalend!A16)&amp;" kell "&amp;(Kalend!B16)&amp;" - "&amp;(Kalend!F16)</f>
        <v>V6 - VOKA VI SISE-KV 6. ETAPP - duo - P, 21.01.2024 kell 11:00 - Voka petangihall</v>
      </c>
      <c r="O1" s="157"/>
      <c r="P1" s="157"/>
      <c r="Q1" s="198"/>
      <c r="R1" s="198"/>
      <c r="S1" s="198"/>
      <c r="T1" s="38"/>
      <c r="U1" s="38"/>
      <c r="V1" s="38"/>
      <c r="W1" s="157"/>
      <c r="X1" s="28"/>
      <c r="Y1" s="157"/>
      <c r="Z1" s="157"/>
      <c r="AD1" s="44" t="s">
        <v>72</v>
      </c>
      <c r="AE1" s="228"/>
      <c r="AF1" s="228"/>
      <c r="AG1" s="228"/>
      <c r="AH1" s="228"/>
      <c r="AI1" s="228"/>
      <c r="AJ1" s="228"/>
      <c r="AK1" s="228"/>
      <c r="AL1" s="228"/>
      <c r="AM1" s="228"/>
      <c r="AN1" s="228"/>
      <c r="AO1" s="351"/>
      <c r="AP1" s="351"/>
    </row>
    <row r="2" spans="1:42" x14ac:dyDescent="0.2">
      <c r="A2" s="628"/>
      <c r="F2" s="157"/>
      <c r="L2" s="632"/>
      <c r="M2" s="632"/>
      <c r="N2" s="632"/>
      <c r="O2" s="633"/>
      <c r="P2" s="633"/>
      <c r="Q2" s="633"/>
      <c r="R2" s="629" t="s">
        <v>235</v>
      </c>
      <c r="S2" s="633"/>
      <c r="T2" s="632"/>
      <c r="U2" s="632"/>
      <c r="V2" s="632"/>
      <c r="W2" s="630">
        <v>1</v>
      </c>
      <c r="X2" s="631" t="s">
        <v>236</v>
      </c>
      <c r="Y2" s="633"/>
      <c r="Z2" s="633"/>
      <c r="AA2" s="633"/>
      <c r="AB2" s="633"/>
      <c r="AE2" s="157"/>
      <c r="AG2" s="157"/>
      <c r="AH2" s="157"/>
      <c r="AI2" s="157"/>
      <c r="AJ2" s="157"/>
      <c r="AK2" s="157"/>
      <c r="AL2" s="157"/>
      <c r="AM2" s="157"/>
      <c r="AN2" s="157"/>
    </row>
    <row r="3" spans="1:42" x14ac:dyDescent="0.2">
      <c r="A3" s="628"/>
      <c r="F3" s="157"/>
      <c r="L3" s="633"/>
      <c r="M3" s="633"/>
      <c r="N3" s="633"/>
      <c r="O3" s="633"/>
      <c r="P3" s="633"/>
      <c r="Q3" s="633"/>
      <c r="R3" s="634" t="s">
        <v>237</v>
      </c>
      <c r="S3" s="633"/>
      <c r="T3" s="633"/>
      <c r="U3" s="633"/>
      <c r="V3" s="633"/>
      <c r="W3" s="630">
        <v>0.5</v>
      </c>
      <c r="X3" s="631" t="s">
        <v>236</v>
      </c>
      <c r="Y3" s="633"/>
      <c r="Z3" s="633"/>
      <c r="AA3" s="633"/>
      <c r="AB3" s="633"/>
      <c r="AE3" s="234"/>
      <c r="AF3" s="234"/>
      <c r="AG3" s="234"/>
      <c r="AH3" s="225"/>
      <c r="AI3" s="234"/>
      <c r="AJ3" s="234"/>
      <c r="AK3" s="234"/>
      <c r="AL3" s="234"/>
      <c r="AM3" s="234"/>
      <c r="AN3" s="234"/>
      <c r="AO3" s="234"/>
      <c r="AP3" s="234"/>
    </row>
    <row r="4" spans="1:42" x14ac:dyDescent="0.2">
      <c r="F4" s="157"/>
      <c r="L4" s="633"/>
      <c r="M4" s="633"/>
      <c r="N4" s="633"/>
      <c r="O4" s="633"/>
      <c r="P4" s="633"/>
      <c r="Q4" s="633"/>
      <c r="R4" s="635" t="s">
        <v>238</v>
      </c>
      <c r="S4" s="633"/>
      <c r="T4" s="633"/>
      <c r="U4" s="633"/>
      <c r="V4" s="633"/>
      <c r="W4" s="630">
        <v>0</v>
      </c>
      <c r="X4" s="631" t="s">
        <v>236</v>
      </c>
      <c r="Y4" s="633"/>
      <c r="Z4" s="633"/>
      <c r="AA4" s="633"/>
      <c r="AB4" s="633"/>
    </row>
    <row r="5" spans="1:42" x14ac:dyDescent="0.2">
      <c r="F5" s="157"/>
      <c r="L5" s="157"/>
      <c r="M5" s="157"/>
      <c r="N5" s="157"/>
      <c r="O5" s="157"/>
      <c r="P5" s="157"/>
      <c r="Q5" s="157"/>
      <c r="R5" s="157"/>
      <c r="S5" s="157"/>
      <c r="T5" s="157"/>
      <c r="U5" s="157"/>
      <c r="W5" s="157"/>
      <c r="X5" s="157"/>
      <c r="Y5" s="157"/>
      <c r="Z5" s="157"/>
      <c r="AA5" s="157"/>
      <c r="AB5" s="414" t="s">
        <v>310</v>
      </c>
      <c r="AD5" s="411" t="s">
        <v>215</v>
      </c>
    </row>
    <row r="6" spans="1:42" x14ac:dyDescent="0.2">
      <c r="A6" s="636" t="s">
        <v>10</v>
      </c>
      <c r="B6" s="636" t="s">
        <v>57</v>
      </c>
      <c r="C6" s="637" t="s">
        <v>172</v>
      </c>
      <c r="D6" s="638"/>
      <c r="E6" s="638"/>
      <c r="F6" s="639"/>
      <c r="G6" s="637" t="s">
        <v>175</v>
      </c>
      <c r="H6" s="638"/>
      <c r="I6" s="638"/>
      <c r="J6" s="639"/>
      <c r="K6" s="637" t="s">
        <v>178</v>
      </c>
      <c r="L6" s="638"/>
      <c r="M6" s="638"/>
      <c r="N6" s="639"/>
      <c r="O6" s="637" t="s">
        <v>181</v>
      </c>
      <c r="P6" s="638"/>
      <c r="Q6" s="638"/>
      <c r="R6" s="639"/>
      <c r="S6" s="637" t="s">
        <v>183</v>
      </c>
      <c r="T6" s="638"/>
      <c r="U6" s="638"/>
      <c r="V6" s="639"/>
      <c r="W6" s="636" t="s">
        <v>80</v>
      </c>
      <c r="X6" s="640" t="s">
        <v>297</v>
      </c>
      <c r="Y6" s="641" t="s">
        <v>347</v>
      </c>
      <c r="Z6" s="640"/>
      <c r="AA6" s="642" t="s">
        <v>298</v>
      </c>
      <c r="AB6" s="643"/>
      <c r="AC6" s="644" t="s">
        <v>171</v>
      </c>
      <c r="AD6" s="158" t="s">
        <v>302</v>
      </c>
      <c r="AE6" s="159"/>
      <c r="AF6" s="159" t="s">
        <v>231</v>
      </c>
      <c r="AG6" s="159"/>
      <c r="AH6" s="229" t="s">
        <v>232</v>
      </c>
      <c r="AI6" s="159"/>
      <c r="AJ6" s="159" t="s">
        <v>233</v>
      </c>
      <c r="AK6" s="160"/>
      <c r="AL6" s="159" t="s">
        <v>234</v>
      </c>
      <c r="AM6" s="160"/>
      <c r="AN6" s="160" t="s">
        <v>308</v>
      </c>
      <c r="AO6" s="410"/>
      <c r="AP6" s="160" t="s">
        <v>309</v>
      </c>
    </row>
    <row r="7" spans="1:42" x14ac:dyDescent="0.2">
      <c r="A7" s="620">
        <v>1</v>
      </c>
      <c r="B7" s="621" t="s">
        <v>521</v>
      </c>
      <c r="C7" s="390">
        <v>13</v>
      </c>
      <c r="D7" s="624" t="s">
        <v>299</v>
      </c>
      <c r="E7" s="624">
        <v>10</v>
      </c>
      <c r="F7" s="625" t="s">
        <v>355</v>
      </c>
      <c r="G7" s="390">
        <v>13</v>
      </c>
      <c r="H7" s="624" t="s">
        <v>299</v>
      </c>
      <c r="I7" s="624">
        <v>1</v>
      </c>
      <c r="J7" s="625" t="s">
        <v>354</v>
      </c>
      <c r="K7" s="390">
        <v>13</v>
      </c>
      <c r="L7" s="624" t="s">
        <v>299</v>
      </c>
      <c r="M7" s="624">
        <v>11</v>
      </c>
      <c r="N7" s="625" t="s">
        <v>364</v>
      </c>
      <c r="O7" s="390">
        <v>13</v>
      </c>
      <c r="P7" s="624" t="s">
        <v>299</v>
      </c>
      <c r="Q7" s="624">
        <v>7</v>
      </c>
      <c r="R7" s="625" t="s">
        <v>356</v>
      </c>
      <c r="S7" s="390"/>
      <c r="T7" s="624" t="s">
        <v>299</v>
      </c>
      <c r="U7" s="624"/>
      <c r="V7" s="625"/>
      <c r="W7" s="645">
        <f t="shared" ref="W7:W17" si="0">IF(C7&gt;E7,W$2,IF(C7&lt;E7,W$4,IF(ISNUMBER(C7),W$3,0)))+IF(G7&gt;I7,W$2,IF(G7&lt;I7,W$4,IF(ISNUMBER(G7),W$3,0)))+IF(K7&gt;M7,W$2,IF(K7&lt;M7,W$4,IF(ISNUMBER(K7),W$3,0)))+IF(O7&gt;Q7,W$2,IF(O7&lt;Q7,W$4,IF(ISNUMBER(O7),W$3,0)))+IF(S7&gt;U7,W$2,IF(S7&lt;U7,W$4,IF(ISNUMBER(S7),W$3,0)))</f>
        <v>4</v>
      </c>
      <c r="X7" s="646">
        <v>16</v>
      </c>
      <c r="Y7" s="646"/>
      <c r="Z7" s="622">
        <f t="shared" ref="Z7:Z17" si="1">C7+G7+K7+O7+S7</f>
        <v>52</v>
      </c>
      <c r="AA7" s="623" t="s">
        <v>299</v>
      </c>
      <c r="AB7" s="647">
        <f t="shared" ref="AB7:AB17" si="2">E7+I7+M7+Q7+U7</f>
        <v>29</v>
      </c>
      <c r="AC7" s="397">
        <f t="shared" ref="AC7:AC17" si="3">Z7-AB7</f>
        <v>23</v>
      </c>
      <c r="AD7" s="231">
        <f t="shared" ref="AD7:AD10" si="4">SUM(AE7:AL7)</f>
        <v>304</v>
      </c>
      <c r="AE7" s="232">
        <f>IFERROR(INDEX(V!$R:$R,MATCH(AF7,V!$L:$L,0)),"")</f>
        <v>136</v>
      </c>
      <c r="AF7" s="233" t="str">
        <f t="shared" ref="AF7:AF17" si="5">IFERROR(LEFT($B7,(FIND(",",$B7,1)-1)),"")</f>
        <v>Henri Mitt</v>
      </c>
      <c r="AG7" s="232">
        <f>IFERROR(INDEX(V!$R:$R,MATCH(AH7,V!$L:$L,0)),"")</f>
        <v>168</v>
      </c>
      <c r="AH7" s="233" t="str">
        <f t="shared" ref="AH7:AH17" si="6">IFERROR(MID($B7,FIND(", ",$B7)+2,256),"")</f>
        <v>Hillar Neiland</v>
      </c>
      <c r="AI7" s="232" t="str">
        <f>IFERROR(INDEX(V!$R:$R,MATCH(AJ7,V!$L:$L,0)),"")</f>
        <v/>
      </c>
      <c r="AJ7" s="233" t="str">
        <f t="shared" ref="AJ7:AJ17" si="7">IFERROR(MID($B7,FIND("^",SUBSTITUTE($B7,", ","^",1))+2,FIND("^",SUBSTITUTE($B7,", ","^",2))-FIND("^",SUBSTITUTE($B7,", ","^",1))-2),"")</f>
        <v/>
      </c>
      <c r="AK7" s="232" t="str">
        <f>IFERROR(INDEX(V!$R:$R,MATCH(AL7,V!$L:$L,0)),"")</f>
        <v/>
      </c>
      <c r="AL7" s="233" t="str">
        <f t="shared" ref="AL7:AL17" si="8">IFERROR(MID($B7,FIND(", ",$B7,FIND(", ",$B7,FIND(", ",$B7))+1)+2,30000),"")</f>
        <v/>
      </c>
      <c r="AM7" s="232" t="str">
        <f>IFERROR(INDEX(V!$R:$R,MATCH(AN7,V!$L:$L,0)),"")</f>
        <v/>
      </c>
      <c r="AN7" s="233" t="str">
        <f t="shared" ref="AN7:AN17" si="9">IFERROR(MID($B7,FIND(", ",$B7,FIND(", ",$B7)+1)+2,FIND(", ",$B7,FIND(", ",$B7,FIND(", ",$B7)+1)+1)-FIND(", ",$B7,FIND(", ",$B7)+1)-2),"")</f>
        <v/>
      </c>
      <c r="AO7" s="232" t="str">
        <f>IFERROR(INDEX(V!$R:$R,MATCH(AP7,V!$L:$L,0)),"")</f>
        <v/>
      </c>
      <c r="AP7" s="233" t="str">
        <f t="shared" ref="AP7:AP17" si="10">IFERROR(MID($B7,FIND(", ",$B7,FIND(", ",$B7,FIND(", ",$B7)+1)+1)+2,30000),"")</f>
        <v/>
      </c>
    </row>
    <row r="8" spans="1:42" x14ac:dyDescent="0.2">
      <c r="A8" s="620">
        <v>2</v>
      </c>
      <c r="B8" s="621" t="s">
        <v>356</v>
      </c>
      <c r="C8" s="390">
        <v>13</v>
      </c>
      <c r="D8" s="624" t="s">
        <v>299</v>
      </c>
      <c r="E8" s="624">
        <v>1</v>
      </c>
      <c r="F8" s="625" t="s">
        <v>571</v>
      </c>
      <c r="G8" s="390">
        <v>13</v>
      </c>
      <c r="H8" s="624" t="s">
        <v>299</v>
      </c>
      <c r="I8" s="624">
        <v>9</v>
      </c>
      <c r="J8" s="625" t="s">
        <v>364</v>
      </c>
      <c r="K8" s="390">
        <v>12</v>
      </c>
      <c r="L8" s="624" t="s">
        <v>299</v>
      </c>
      <c r="M8" s="624">
        <v>6</v>
      </c>
      <c r="N8" s="625" t="s">
        <v>391</v>
      </c>
      <c r="O8" s="390">
        <v>7</v>
      </c>
      <c r="P8" s="624" t="s">
        <v>299</v>
      </c>
      <c r="Q8" s="624">
        <v>13</v>
      </c>
      <c r="R8" s="625" t="s">
        <v>521</v>
      </c>
      <c r="S8" s="390"/>
      <c r="T8" s="624" t="s">
        <v>299</v>
      </c>
      <c r="U8" s="624"/>
      <c r="V8" s="625"/>
      <c r="W8" s="645">
        <f t="shared" si="0"/>
        <v>3</v>
      </c>
      <c r="X8" s="646">
        <v>20</v>
      </c>
      <c r="Y8" s="646"/>
      <c r="Z8" s="622">
        <f t="shared" si="1"/>
        <v>45</v>
      </c>
      <c r="AA8" s="623" t="s">
        <v>299</v>
      </c>
      <c r="AB8" s="647">
        <f t="shared" si="2"/>
        <v>29</v>
      </c>
      <c r="AC8" s="397">
        <f t="shared" si="3"/>
        <v>16</v>
      </c>
      <c r="AD8" s="231">
        <f t="shared" si="4"/>
        <v>296</v>
      </c>
      <c r="AE8" s="232">
        <f>IFERROR(INDEX(V!$R:$R,MATCH(AF8,V!$L:$L,0)),"")</f>
        <v>172</v>
      </c>
      <c r="AF8" s="233" t="str">
        <f t="shared" si="5"/>
        <v>Olav Türk</v>
      </c>
      <c r="AG8" s="232">
        <f>IFERROR(INDEX(V!$R:$R,MATCH(AH8,V!$L:$L,0)),"")</f>
        <v>124</v>
      </c>
      <c r="AH8" s="233" t="str">
        <f t="shared" si="6"/>
        <v>Sirje Maala</v>
      </c>
      <c r="AI8" s="232" t="str">
        <f>IFERROR(INDEX(V!$R:$R,MATCH(AJ8,V!$L:$L,0)),"")</f>
        <v/>
      </c>
      <c r="AJ8" s="233" t="str">
        <f t="shared" si="7"/>
        <v/>
      </c>
      <c r="AK8" s="232" t="str">
        <f>IFERROR(INDEX(V!$R:$R,MATCH(AL8,V!$L:$L,0)),"")</f>
        <v/>
      </c>
      <c r="AL8" s="233" t="str">
        <f t="shared" si="8"/>
        <v/>
      </c>
      <c r="AM8" s="232" t="str">
        <f>IFERROR(INDEX(V!$R:$R,MATCH(AN8,V!$L:$L,0)),"")</f>
        <v/>
      </c>
      <c r="AN8" s="233" t="str">
        <f t="shared" si="9"/>
        <v/>
      </c>
      <c r="AO8" s="232" t="str">
        <f>IFERROR(INDEX(V!$R:$R,MATCH(AP8,V!$L:$L,0)),"")</f>
        <v/>
      </c>
      <c r="AP8" s="233" t="str">
        <f t="shared" si="10"/>
        <v/>
      </c>
    </row>
    <row r="9" spans="1:42" x14ac:dyDescent="0.2">
      <c r="A9" s="620">
        <v>3</v>
      </c>
      <c r="B9" s="626" t="s">
        <v>518</v>
      </c>
      <c r="C9" s="390">
        <v>9</v>
      </c>
      <c r="D9" s="624" t="s">
        <v>299</v>
      </c>
      <c r="E9" s="624">
        <v>13</v>
      </c>
      <c r="F9" s="625" t="s">
        <v>354</v>
      </c>
      <c r="G9" s="390">
        <v>13</v>
      </c>
      <c r="H9" s="624" t="s">
        <v>299</v>
      </c>
      <c r="I9" s="624">
        <v>4</v>
      </c>
      <c r="J9" s="625" t="s">
        <v>355</v>
      </c>
      <c r="K9" s="390">
        <v>13</v>
      </c>
      <c r="L9" s="624" t="s">
        <v>299</v>
      </c>
      <c r="M9" s="624">
        <v>12</v>
      </c>
      <c r="N9" s="625" t="s">
        <v>352</v>
      </c>
      <c r="O9" s="390">
        <v>13</v>
      </c>
      <c r="P9" s="624" t="s">
        <v>299</v>
      </c>
      <c r="Q9" s="624">
        <v>9</v>
      </c>
      <c r="R9" s="625" t="s">
        <v>391</v>
      </c>
      <c r="S9" s="390"/>
      <c r="T9" s="624" t="s">
        <v>299</v>
      </c>
      <c r="U9" s="624"/>
      <c r="V9" s="625"/>
      <c r="W9" s="645">
        <f t="shared" si="0"/>
        <v>3</v>
      </c>
      <c r="X9" s="646">
        <v>14</v>
      </c>
      <c r="Y9" s="646"/>
      <c r="Z9" s="622">
        <f t="shared" si="1"/>
        <v>48</v>
      </c>
      <c r="AA9" s="623" t="s">
        <v>299</v>
      </c>
      <c r="AB9" s="647">
        <f t="shared" si="2"/>
        <v>38</v>
      </c>
      <c r="AC9" s="397">
        <f t="shared" si="3"/>
        <v>10</v>
      </c>
      <c r="AD9" s="231">
        <f t="shared" si="4"/>
        <v>272</v>
      </c>
      <c r="AE9" s="232">
        <f>IFERROR(INDEX(V!$R:$R,MATCH(AF9,V!$L:$L,0)),"")</f>
        <v>136</v>
      </c>
      <c r="AF9" s="233" t="str">
        <f t="shared" si="5"/>
        <v>Aarne Välja</v>
      </c>
      <c r="AG9" s="232">
        <f>IFERROR(INDEX(V!$R:$R,MATCH(AH9,V!$L:$L,0)),"")</f>
        <v>136</v>
      </c>
      <c r="AH9" s="233" t="str">
        <f t="shared" si="6"/>
        <v>Jaan Sepp</v>
      </c>
      <c r="AI9" s="232" t="str">
        <f>IFERROR(INDEX(V!$R:$R,MATCH(AJ9,V!$L:$L,0)),"")</f>
        <v/>
      </c>
      <c r="AJ9" s="233" t="str">
        <f t="shared" si="7"/>
        <v/>
      </c>
      <c r="AK9" s="232" t="str">
        <f>IFERROR(INDEX(V!$R:$R,MATCH(AL9,V!$L:$L,0)),"")</f>
        <v/>
      </c>
      <c r="AL9" s="233" t="str">
        <f t="shared" si="8"/>
        <v/>
      </c>
      <c r="AM9" s="232" t="str">
        <f>IFERROR(INDEX(V!$R:$R,MATCH(AN9,V!$L:$L,0)),"")</f>
        <v/>
      </c>
      <c r="AN9" s="233" t="str">
        <f t="shared" si="9"/>
        <v/>
      </c>
      <c r="AO9" s="232" t="str">
        <f>IFERROR(INDEX(V!$R:$R,MATCH(AP9,V!$L:$L,0)),"")</f>
        <v/>
      </c>
      <c r="AP9" s="233" t="str">
        <f t="shared" si="10"/>
        <v/>
      </c>
    </row>
    <row r="10" spans="1:42" x14ac:dyDescent="0.2">
      <c r="A10" s="620">
        <v>4</v>
      </c>
      <c r="B10" s="626" t="s">
        <v>391</v>
      </c>
      <c r="C10" s="390">
        <v>13</v>
      </c>
      <c r="D10" s="624" t="s">
        <v>299</v>
      </c>
      <c r="E10" s="624">
        <v>6</v>
      </c>
      <c r="F10" s="625" t="s">
        <v>352</v>
      </c>
      <c r="G10" s="390">
        <v>13</v>
      </c>
      <c r="H10" s="624" t="s">
        <v>299</v>
      </c>
      <c r="I10" s="624">
        <v>3</v>
      </c>
      <c r="J10" s="625" t="s">
        <v>257</v>
      </c>
      <c r="K10" s="390">
        <v>6</v>
      </c>
      <c r="L10" s="624" t="s">
        <v>299</v>
      </c>
      <c r="M10" s="624">
        <v>12</v>
      </c>
      <c r="N10" s="625" t="s">
        <v>356</v>
      </c>
      <c r="O10" s="390">
        <v>9</v>
      </c>
      <c r="P10" s="624" t="s">
        <v>299</v>
      </c>
      <c r="Q10" s="624">
        <v>13</v>
      </c>
      <c r="R10" s="625" t="s">
        <v>518</v>
      </c>
      <c r="S10" s="390"/>
      <c r="T10" s="624" t="s">
        <v>299</v>
      </c>
      <c r="U10" s="624"/>
      <c r="V10" s="625"/>
      <c r="W10" s="645">
        <f t="shared" si="0"/>
        <v>2</v>
      </c>
      <c r="X10" s="646">
        <v>20</v>
      </c>
      <c r="Y10" s="646"/>
      <c r="Z10" s="622">
        <f t="shared" si="1"/>
        <v>41</v>
      </c>
      <c r="AA10" s="623" t="s">
        <v>299</v>
      </c>
      <c r="AB10" s="647">
        <f t="shared" si="2"/>
        <v>34</v>
      </c>
      <c r="AC10" s="397">
        <f t="shared" si="3"/>
        <v>7</v>
      </c>
      <c r="AD10" s="231">
        <f t="shared" si="4"/>
        <v>144</v>
      </c>
      <c r="AE10" s="232">
        <f>IFERROR(INDEX(V!$R:$R,MATCH(AF10,V!$L:$L,0)),"")</f>
        <v>128</v>
      </c>
      <c r="AF10" s="233" t="str">
        <f t="shared" si="5"/>
        <v>Kaspar Mänd</v>
      </c>
      <c r="AG10" s="232">
        <f>IFERROR(INDEX(V!$R:$R,MATCH(AH10,V!$L:$L,0)),"")</f>
        <v>16</v>
      </c>
      <c r="AH10" s="233" t="str">
        <f t="shared" si="6"/>
        <v>Oskar Sepp</v>
      </c>
      <c r="AI10" s="232" t="str">
        <f>IFERROR(INDEX(V!$R:$R,MATCH(AJ10,V!$L:$L,0)),"")</f>
        <v/>
      </c>
      <c r="AJ10" s="233" t="str">
        <f t="shared" si="7"/>
        <v/>
      </c>
      <c r="AK10" s="232" t="str">
        <f>IFERROR(INDEX(V!$R:$R,MATCH(AL10,V!$L:$L,0)),"")</f>
        <v/>
      </c>
      <c r="AL10" s="233" t="str">
        <f t="shared" si="8"/>
        <v/>
      </c>
      <c r="AM10" s="232" t="str">
        <f>IFERROR(INDEX(V!$R:$R,MATCH(AN10,V!$L:$L,0)),"")</f>
        <v/>
      </c>
      <c r="AN10" s="233" t="str">
        <f t="shared" si="9"/>
        <v/>
      </c>
      <c r="AO10" s="232" t="str">
        <f>IFERROR(INDEX(V!$R:$R,MATCH(AP10,V!$L:$L,0)),"")</f>
        <v/>
      </c>
      <c r="AP10" s="233" t="str">
        <f t="shared" si="10"/>
        <v/>
      </c>
    </row>
    <row r="11" spans="1:42" x14ac:dyDescent="0.2">
      <c r="A11" s="620">
        <v>5</v>
      </c>
      <c r="B11" s="621" t="s">
        <v>364</v>
      </c>
      <c r="C11" s="390">
        <v>13</v>
      </c>
      <c r="D11" s="624" t="s">
        <v>299</v>
      </c>
      <c r="E11" s="624">
        <v>6</v>
      </c>
      <c r="F11" s="625" t="s">
        <v>359</v>
      </c>
      <c r="G11" s="390">
        <v>9</v>
      </c>
      <c r="H11" s="624" t="s">
        <v>299</v>
      </c>
      <c r="I11" s="624">
        <v>13</v>
      </c>
      <c r="J11" s="625" t="s">
        <v>356</v>
      </c>
      <c r="K11" s="390">
        <v>11</v>
      </c>
      <c r="L11" s="624" t="s">
        <v>299</v>
      </c>
      <c r="M11" s="624">
        <v>13</v>
      </c>
      <c r="N11" s="625" t="s">
        <v>521</v>
      </c>
      <c r="O11" s="390">
        <v>13</v>
      </c>
      <c r="P11" s="624" t="s">
        <v>299</v>
      </c>
      <c r="Q11" s="624">
        <v>9</v>
      </c>
      <c r="R11" s="625" t="s">
        <v>257</v>
      </c>
      <c r="S11" s="390"/>
      <c r="T11" s="624" t="s">
        <v>299</v>
      </c>
      <c r="U11" s="624"/>
      <c r="V11" s="625"/>
      <c r="W11" s="645">
        <f t="shared" si="0"/>
        <v>2</v>
      </c>
      <c r="X11" s="646">
        <v>20</v>
      </c>
      <c r="Y11" s="646"/>
      <c r="Z11" s="622">
        <f t="shared" si="1"/>
        <v>46</v>
      </c>
      <c r="AA11" s="623" t="s">
        <v>299</v>
      </c>
      <c r="AB11" s="647">
        <f t="shared" si="2"/>
        <v>41</v>
      </c>
      <c r="AC11" s="397">
        <f t="shared" si="3"/>
        <v>5</v>
      </c>
      <c r="AD11" s="231">
        <f t="shared" ref="AD11:AD13" si="11">SUM(AE11:AL11)</f>
        <v>298</v>
      </c>
      <c r="AE11" s="232">
        <f>IFERROR(INDEX(V!$R:$R,MATCH(AF11,V!$L:$L,0)),"")</f>
        <v>160</v>
      </c>
      <c r="AF11" s="233" t="str">
        <f t="shared" si="5"/>
        <v>Ivar Viljaste</v>
      </c>
      <c r="AG11" s="232">
        <f>IFERROR(INDEX(V!$R:$R,MATCH(AH11,V!$L:$L,0)),"")</f>
        <v>138</v>
      </c>
      <c r="AH11" s="233" t="str">
        <f t="shared" si="6"/>
        <v>Sirje Viljaste</v>
      </c>
      <c r="AI11" s="232" t="str">
        <f>IFERROR(INDEX(V!$R:$R,MATCH(AJ11,V!$L:$L,0)),"")</f>
        <v/>
      </c>
      <c r="AJ11" s="233" t="str">
        <f t="shared" si="7"/>
        <v/>
      </c>
      <c r="AK11" s="232" t="str">
        <f>IFERROR(INDEX(V!$R:$R,MATCH(AL11,V!$L:$L,0)),"")</f>
        <v/>
      </c>
      <c r="AL11" s="233" t="str">
        <f t="shared" si="8"/>
        <v/>
      </c>
      <c r="AM11" s="232" t="str">
        <f>IFERROR(INDEX(V!$R:$R,MATCH(AN11,V!$L:$L,0)),"")</f>
        <v/>
      </c>
      <c r="AN11" s="233" t="str">
        <f t="shared" si="9"/>
        <v/>
      </c>
      <c r="AO11" s="232" t="str">
        <f>IFERROR(INDEX(V!$R:$R,MATCH(AP11,V!$L:$L,0)),"")</f>
        <v/>
      </c>
      <c r="AP11" s="233" t="str">
        <f t="shared" si="10"/>
        <v/>
      </c>
    </row>
    <row r="12" spans="1:42" x14ac:dyDescent="0.2">
      <c r="A12" s="620">
        <v>6</v>
      </c>
      <c r="B12" s="626" t="s">
        <v>354</v>
      </c>
      <c r="C12" s="390">
        <v>13</v>
      </c>
      <c r="D12" s="624" t="s">
        <v>299</v>
      </c>
      <c r="E12" s="624">
        <v>9</v>
      </c>
      <c r="F12" s="625" t="s">
        <v>518</v>
      </c>
      <c r="G12" s="390">
        <v>1</v>
      </c>
      <c r="H12" s="624" t="s">
        <v>299</v>
      </c>
      <c r="I12" s="624">
        <v>13</v>
      </c>
      <c r="J12" s="625" t="s">
        <v>521</v>
      </c>
      <c r="K12" s="390">
        <v>12</v>
      </c>
      <c r="L12" s="624" t="s">
        <v>299</v>
      </c>
      <c r="M12" s="624">
        <v>13</v>
      </c>
      <c r="N12" s="625" t="s">
        <v>257</v>
      </c>
      <c r="O12" s="390">
        <v>13</v>
      </c>
      <c r="P12" s="624" t="s">
        <v>299</v>
      </c>
      <c r="Q12" s="624">
        <v>6</v>
      </c>
      <c r="R12" s="625" t="s">
        <v>355</v>
      </c>
      <c r="S12" s="390"/>
      <c r="T12" s="624" t="s">
        <v>299</v>
      </c>
      <c r="U12" s="624"/>
      <c r="V12" s="625"/>
      <c r="W12" s="645">
        <f t="shared" si="0"/>
        <v>2</v>
      </c>
      <c r="X12" s="646">
        <v>20</v>
      </c>
      <c r="Y12" s="646"/>
      <c r="Z12" s="622">
        <f t="shared" si="1"/>
        <v>39</v>
      </c>
      <c r="AA12" s="623" t="s">
        <v>299</v>
      </c>
      <c r="AB12" s="647">
        <f t="shared" si="2"/>
        <v>41</v>
      </c>
      <c r="AC12" s="397">
        <f t="shared" si="3"/>
        <v>-2</v>
      </c>
      <c r="AD12" s="231">
        <f t="shared" si="11"/>
        <v>130</v>
      </c>
      <c r="AE12" s="232">
        <f>IFERROR(INDEX(V!$R:$R,MATCH(AF12,V!$L:$L,0)),"")</f>
        <v>82</v>
      </c>
      <c r="AF12" s="233" t="str">
        <f t="shared" si="5"/>
        <v>Oleg Rõndenkov</v>
      </c>
      <c r="AG12" s="232">
        <f>IFERROR(INDEX(V!$R:$R,MATCH(AH12,V!$L:$L,0)),"")</f>
        <v>48</v>
      </c>
      <c r="AH12" s="233" t="str">
        <f t="shared" si="6"/>
        <v>Sander Rose</v>
      </c>
      <c r="AI12" s="232" t="str">
        <f>IFERROR(INDEX(V!$R:$R,MATCH(AJ12,V!$L:$L,0)),"")</f>
        <v/>
      </c>
      <c r="AJ12" s="233" t="str">
        <f t="shared" si="7"/>
        <v/>
      </c>
      <c r="AK12" s="232" t="str">
        <f>IFERROR(INDEX(V!$R:$R,MATCH(AL12,V!$L:$L,0)),"")</f>
        <v/>
      </c>
      <c r="AL12" s="233" t="str">
        <f t="shared" si="8"/>
        <v/>
      </c>
      <c r="AM12" s="232" t="str">
        <f>IFERROR(INDEX(V!$R:$R,MATCH(AN12,V!$L:$L,0)),"")</f>
        <v/>
      </c>
      <c r="AN12" s="233" t="str">
        <f t="shared" si="9"/>
        <v/>
      </c>
      <c r="AO12" s="232" t="str">
        <f>IFERROR(INDEX(V!$R:$R,MATCH(AP12,V!$L:$L,0)),"")</f>
        <v/>
      </c>
      <c r="AP12" s="233" t="str">
        <f t="shared" si="10"/>
        <v/>
      </c>
    </row>
    <row r="13" spans="1:42" x14ac:dyDescent="0.2">
      <c r="A13" s="620">
        <v>7</v>
      </c>
      <c r="B13" s="627" t="s">
        <v>352</v>
      </c>
      <c r="C13" s="390">
        <v>6</v>
      </c>
      <c r="D13" s="624" t="s">
        <v>299</v>
      </c>
      <c r="E13" s="624">
        <v>13</v>
      </c>
      <c r="F13" s="625" t="s">
        <v>391</v>
      </c>
      <c r="G13" s="390">
        <v>13</v>
      </c>
      <c r="H13" s="624" t="s">
        <v>299</v>
      </c>
      <c r="I13" s="624">
        <v>11</v>
      </c>
      <c r="J13" s="625" t="s">
        <v>359</v>
      </c>
      <c r="K13" s="390">
        <v>12</v>
      </c>
      <c r="L13" s="624" t="s">
        <v>299</v>
      </c>
      <c r="M13" s="624">
        <v>13</v>
      </c>
      <c r="N13" s="625" t="s">
        <v>518</v>
      </c>
      <c r="O13" s="390">
        <v>13</v>
      </c>
      <c r="P13" s="624" t="s">
        <v>299</v>
      </c>
      <c r="Q13" s="624">
        <v>7</v>
      </c>
      <c r="R13" s="625" t="s">
        <v>341</v>
      </c>
      <c r="S13" s="390"/>
      <c r="T13" s="624" t="s">
        <v>299</v>
      </c>
      <c r="U13" s="624"/>
      <c r="V13" s="625"/>
      <c r="W13" s="645">
        <f t="shared" si="0"/>
        <v>2</v>
      </c>
      <c r="X13" s="646">
        <v>12</v>
      </c>
      <c r="Y13" s="646"/>
      <c r="Z13" s="622">
        <f t="shared" si="1"/>
        <v>44</v>
      </c>
      <c r="AA13" s="623" t="s">
        <v>299</v>
      </c>
      <c r="AB13" s="647">
        <f t="shared" si="2"/>
        <v>44</v>
      </c>
      <c r="AC13" s="397">
        <f t="shared" si="3"/>
        <v>0</v>
      </c>
      <c r="AD13" s="231">
        <f t="shared" si="11"/>
        <v>272</v>
      </c>
      <c r="AE13" s="232">
        <f>IFERROR(INDEX(V!$R:$R,MATCH(AF13,V!$L:$L,0)),"")</f>
        <v>136</v>
      </c>
      <c r="AF13" s="233" t="str">
        <f t="shared" si="5"/>
        <v>Andrei Grintšak</v>
      </c>
      <c r="AG13" s="232">
        <f>IFERROR(INDEX(V!$R:$R,MATCH(AH13,V!$L:$L,0)),"")</f>
        <v>136</v>
      </c>
      <c r="AH13" s="233" t="str">
        <f t="shared" si="6"/>
        <v>Enn Tokman</v>
      </c>
      <c r="AI13" s="232" t="str">
        <f>IFERROR(INDEX(V!$R:$R,MATCH(AJ13,V!$L:$L,0)),"")</f>
        <v/>
      </c>
      <c r="AJ13" s="233" t="str">
        <f t="shared" si="7"/>
        <v/>
      </c>
      <c r="AK13" s="232" t="str">
        <f>IFERROR(INDEX(V!$R:$R,MATCH(AL13,V!$L:$L,0)),"")</f>
        <v/>
      </c>
      <c r="AL13" s="233" t="str">
        <f t="shared" si="8"/>
        <v/>
      </c>
      <c r="AM13" s="232" t="str">
        <f>IFERROR(INDEX(V!$R:$R,MATCH(AN13,V!$L:$L,0)),"")</f>
        <v/>
      </c>
      <c r="AN13" s="233" t="str">
        <f t="shared" si="9"/>
        <v/>
      </c>
      <c r="AO13" s="232" t="str">
        <f>IFERROR(INDEX(V!$R:$R,MATCH(AP13,V!$L:$L,0)),"")</f>
        <v/>
      </c>
      <c r="AP13" s="233" t="str">
        <f t="shared" si="10"/>
        <v/>
      </c>
    </row>
    <row r="14" spans="1:42" x14ac:dyDescent="0.2">
      <c r="A14" s="620">
        <v>8</v>
      </c>
      <c r="B14" s="627" t="s">
        <v>257</v>
      </c>
      <c r="C14" s="390">
        <v>13</v>
      </c>
      <c r="D14" s="624" t="s">
        <v>299</v>
      </c>
      <c r="E14" s="624">
        <v>7</v>
      </c>
      <c r="F14" s="625" t="s">
        <v>341</v>
      </c>
      <c r="G14" s="390">
        <v>3</v>
      </c>
      <c r="H14" s="624" t="s">
        <v>299</v>
      </c>
      <c r="I14" s="624">
        <v>13</v>
      </c>
      <c r="J14" s="625" t="s">
        <v>391</v>
      </c>
      <c r="K14" s="390">
        <v>13</v>
      </c>
      <c r="L14" s="624" t="s">
        <v>299</v>
      </c>
      <c r="M14" s="624">
        <v>12</v>
      </c>
      <c r="N14" s="625" t="s">
        <v>354</v>
      </c>
      <c r="O14" s="390">
        <v>9</v>
      </c>
      <c r="P14" s="624" t="s">
        <v>299</v>
      </c>
      <c r="Q14" s="624">
        <v>13</v>
      </c>
      <c r="R14" s="625" t="s">
        <v>364</v>
      </c>
      <c r="S14" s="390"/>
      <c r="T14" s="624" t="s">
        <v>299</v>
      </c>
      <c r="U14" s="624"/>
      <c r="V14" s="625"/>
      <c r="W14" s="645">
        <f t="shared" si="0"/>
        <v>2</v>
      </c>
      <c r="X14" s="646">
        <v>12</v>
      </c>
      <c r="Y14" s="646"/>
      <c r="Z14" s="622">
        <f t="shared" si="1"/>
        <v>38</v>
      </c>
      <c r="AA14" s="623" t="s">
        <v>299</v>
      </c>
      <c r="AB14" s="647">
        <f t="shared" si="2"/>
        <v>45</v>
      </c>
      <c r="AC14" s="397">
        <f t="shared" si="3"/>
        <v>-7</v>
      </c>
      <c r="AD14" s="231">
        <f t="shared" ref="AD14:AD15" si="12">SUM(AE14:AL14)</f>
        <v>196</v>
      </c>
      <c r="AE14" s="232">
        <f>IFERROR(INDEX(V!$R:$R,MATCH(AF14,V!$L:$L,0)),"")</f>
        <v>98</v>
      </c>
      <c r="AF14" s="233" t="str">
        <f t="shared" si="5"/>
        <v>Ljudmila Varendi</v>
      </c>
      <c r="AG14" s="232">
        <f>IFERROR(INDEX(V!$R:$R,MATCH(AH14,V!$L:$L,0)),"")</f>
        <v>98</v>
      </c>
      <c r="AH14" s="233" t="str">
        <f t="shared" si="6"/>
        <v>Viktor Švarõgin</v>
      </c>
      <c r="AI14" s="232" t="str">
        <f>IFERROR(INDEX(V!$R:$R,MATCH(AJ14,V!$L:$L,0)),"")</f>
        <v/>
      </c>
      <c r="AJ14" s="233" t="str">
        <f t="shared" si="7"/>
        <v/>
      </c>
      <c r="AK14" s="232" t="str">
        <f>IFERROR(INDEX(V!$R:$R,MATCH(AL14,V!$L:$L,0)),"")</f>
        <v/>
      </c>
      <c r="AL14" s="233" t="str">
        <f t="shared" si="8"/>
        <v/>
      </c>
      <c r="AM14" s="232" t="str">
        <f>IFERROR(INDEX(V!$R:$R,MATCH(AN14,V!$L:$L,0)),"")</f>
        <v/>
      </c>
      <c r="AN14" s="233" t="str">
        <f t="shared" si="9"/>
        <v/>
      </c>
      <c r="AO14" s="232" t="str">
        <f>IFERROR(INDEX(V!$R:$R,MATCH(AP14,V!$L:$L,0)),"")</f>
        <v/>
      </c>
      <c r="AP14" s="233" t="str">
        <f t="shared" si="10"/>
        <v/>
      </c>
    </row>
    <row r="15" spans="1:42" x14ac:dyDescent="0.2">
      <c r="A15" s="620">
        <v>9</v>
      </c>
      <c r="B15" s="626" t="s">
        <v>571</v>
      </c>
      <c r="C15" s="390">
        <v>1</v>
      </c>
      <c r="D15" s="624" t="s">
        <v>299</v>
      </c>
      <c r="E15" s="624">
        <v>13</v>
      </c>
      <c r="F15" s="625" t="s">
        <v>356</v>
      </c>
      <c r="G15" s="390">
        <v>13</v>
      </c>
      <c r="H15" s="624" t="s">
        <v>299</v>
      </c>
      <c r="I15" s="624">
        <v>7</v>
      </c>
      <c r="J15" s="625" t="s">
        <v>341</v>
      </c>
      <c r="K15" s="390">
        <v>1</v>
      </c>
      <c r="L15" s="624" t="s">
        <v>299</v>
      </c>
      <c r="M15" s="624">
        <v>13</v>
      </c>
      <c r="N15" s="625" t="s">
        <v>355</v>
      </c>
      <c r="O15" s="390">
        <v>13</v>
      </c>
      <c r="P15" s="624" t="s">
        <v>299</v>
      </c>
      <c r="Q15" s="624">
        <v>4</v>
      </c>
      <c r="R15" s="625" t="s">
        <v>359</v>
      </c>
      <c r="S15" s="390"/>
      <c r="T15" s="624" t="s">
        <v>299</v>
      </c>
      <c r="U15" s="624"/>
      <c r="V15" s="625"/>
      <c r="W15" s="645">
        <f t="shared" si="0"/>
        <v>2</v>
      </c>
      <c r="X15" s="646">
        <v>10</v>
      </c>
      <c r="Y15" s="646"/>
      <c r="Z15" s="622">
        <f t="shared" si="1"/>
        <v>28</v>
      </c>
      <c r="AA15" s="623" t="s">
        <v>299</v>
      </c>
      <c r="AB15" s="647">
        <f t="shared" si="2"/>
        <v>37</v>
      </c>
      <c r="AC15" s="397">
        <f t="shared" si="3"/>
        <v>-9</v>
      </c>
      <c r="AD15" s="231">
        <f t="shared" si="12"/>
        <v>102</v>
      </c>
      <c r="AE15" s="232">
        <f>IFERROR(INDEX(V!$R:$R,MATCH(AF15,V!$L:$L,0)),"")</f>
        <v>82</v>
      </c>
      <c r="AF15" s="233" t="str">
        <f t="shared" si="5"/>
        <v>Peep Peenema</v>
      </c>
      <c r="AG15" s="232">
        <f>IFERROR(INDEX(V!$R:$R,MATCH(AH15,V!$L:$L,0)),"")</f>
        <v>20</v>
      </c>
      <c r="AH15" s="233" t="str">
        <f t="shared" si="6"/>
        <v>Tarmo Bombe</v>
      </c>
      <c r="AI15" s="232" t="str">
        <f>IFERROR(INDEX(V!$R:$R,MATCH(AJ15,V!$L:$L,0)),"")</f>
        <v/>
      </c>
      <c r="AJ15" s="233" t="str">
        <f t="shared" si="7"/>
        <v/>
      </c>
      <c r="AK15" s="232" t="str">
        <f>IFERROR(INDEX(V!$R:$R,MATCH(AL15,V!$L:$L,0)),"")</f>
        <v/>
      </c>
      <c r="AL15" s="233" t="str">
        <f t="shared" si="8"/>
        <v/>
      </c>
      <c r="AM15" s="232" t="str">
        <f>IFERROR(INDEX(V!$R:$R,MATCH(AN15,V!$L:$L,0)),"")</f>
        <v/>
      </c>
      <c r="AN15" s="233" t="str">
        <f t="shared" si="9"/>
        <v/>
      </c>
      <c r="AO15" s="232" t="str">
        <f>IFERROR(INDEX(V!$R:$R,MATCH(AP15,V!$L:$L,0)),"")</f>
        <v/>
      </c>
      <c r="AP15" s="233" t="str">
        <f t="shared" si="10"/>
        <v/>
      </c>
    </row>
    <row r="16" spans="1:42" x14ac:dyDescent="0.2">
      <c r="A16" s="620">
        <v>10</v>
      </c>
      <c r="B16" s="627" t="s">
        <v>355</v>
      </c>
      <c r="C16" s="390">
        <v>10</v>
      </c>
      <c r="D16" s="624" t="s">
        <v>299</v>
      </c>
      <c r="E16" s="624">
        <v>13</v>
      </c>
      <c r="F16" s="625" t="s">
        <v>521</v>
      </c>
      <c r="G16" s="390">
        <v>4</v>
      </c>
      <c r="H16" s="624" t="s">
        <v>299</v>
      </c>
      <c r="I16" s="624">
        <v>13</v>
      </c>
      <c r="J16" s="625" t="s">
        <v>518</v>
      </c>
      <c r="K16" s="390">
        <v>13</v>
      </c>
      <c r="L16" s="624" t="s">
        <v>299</v>
      </c>
      <c r="M16" s="624">
        <v>1</v>
      </c>
      <c r="N16" s="625" t="s">
        <v>571</v>
      </c>
      <c r="O16" s="390">
        <v>6</v>
      </c>
      <c r="P16" s="624" t="s">
        <v>299</v>
      </c>
      <c r="Q16" s="624">
        <v>13</v>
      </c>
      <c r="R16" s="625" t="s">
        <v>354</v>
      </c>
      <c r="S16" s="390"/>
      <c r="T16" s="624" t="s">
        <v>299</v>
      </c>
      <c r="U16" s="624"/>
      <c r="V16" s="625"/>
      <c r="W16" s="645">
        <f t="shared" si="0"/>
        <v>1</v>
      </c>
      <c r="X16" s="646">
        <v>22</v>
      </c>
      <c r="Y16" s="646"/>
      <c r="Z16" s="622">
        <f t="shared" si="1"/>
        <v>33</v>
      </c>
      <c r="AA16" s="623" t="s">
        <v>299</v>
      </c>
      <c r="AB16" s="647">
        <f t="shared" si="2"/>
        <v>40</v>
      </c>
      <c r="AC16" s="397">
        <f t="shared" si="3"/>
        <v>-7</v>
      </c>
      <c r="AD16" s="231">
        <f t="shared" ref="AD16:AD17" si="13">SUM(AE16:AL16)</f>
        <v>196</v>
      </c>
      <c r="AE16" s="232">
        <f>IFERROR(INDEX(V!$R:$R,MATCH(AF16,V!$L:$L,0)),"")</f>
        <v>88</v>
      </c>
      <c r="AF16" s="233" t="str">
        <f t="shared" si="5"/>
        <v>Kristel Tihhonjuk</v>
      </c>
      <c r="AG16" s="232">
        <f>IFERROR(INDEX(V!$R:$R,MATCH(AH16,V!$L:$L,0)),"")</f>
        <v>108</v>
      </c>
      <c r="AH16" s="233" t="str">
        <f t="shared" si="6"/>
        <v>Vadim Tihhonjuk</v>
      </c>
      <c r="AI16" s="232" t="str">
        <f>IFERROR(INDEX(V!$R:$R,MATCH(AJ16,V!$L:$L,0)),"")</f>
        <v/>
      </c>
      <c r="AJ16" s="233" t="str">
        <f t="shared" si="7"/>
        <v/>
      </c>
      <c r="AK16" s="232" t="str">
        <f>IFERROR(INDEX(V!$R:$R,MATCH(AL16,V!$L:$L,0)),"")</f>
        <v/>
      </c>
      <c r="AL16" s="233" t="str">
        <f t="shared" si="8"/>
        <v/>
      </c>
      <c r="AM16" s="232" t="str">
        <f>IFERROR(INDEX(V!$R:$R,MATCH(AN16,V!$L:$L,0)),"")</f>
        <v/>
      </c>
      <c r="AN16" s="233" t="str">
        <f t="shared" si="9"/>
        <v/>
      </c>
      <c r="AO16" s="232" t="str">
        <f>IFERROR(INDEX(V!$R:$R,MATCH(AP16,V!$L:$L,0)),"")</f>
        <v/>
      </c>
      <c r="AP16" s="233" t="str">
        <f t="shared" si="10"/>
        <v/>
      </c>
    </row>
    <row r="17" spans="1:42" x14ac:dyDescent="0.2">
      <c r="A17" s="620">
        <v>11</v>
      </c>
      <c r="B17" s="626" t="s">
        <v>359</v>
      </c>
      <c r="C17" s="390">
        <v>6</v>
      </c>
      <c r="D17" s="624" t="s">
        <v>299</v>
      </c>
      <c r="E17" s="624">
        <v>13</v>
      </c>
      <c r="F17" s="625" t="s">
        <v>364</v>
      </c>
      <c r="G17" s="390">
        <v>11</v>
      </c>
      <c r="H17" s="624" t="s">
        <v>299</v>
      </c>
      <c r="I17" s="624">
        <v>13</v>
      </c>
      <c r="J17" s="625" t="s">
        <v>352</v>
      </c>
      <c r="K17" s="390">
        <v>13</v>
      </c>
      <c r="L17" s="624" t="s">
        <v>299</v>
      </c>
      <c r="M17" s="624">
        <v>7</v>
      </c>
      <c r="N17" s="625" t="s">
        <v>341</v>
      </c>
      <c r="O17" s="390">
        <v>4</v>
      </c>
      <c r="P17" s="624" t="s">
        <v>299</v>
      </c>
      <c r="Q17" s="624">
        <v>13</v>
      </c>
      <c r="R17" s="625" t="s">
        <v>571</v>
      </c>
      <c r="S17" s="390"/>
      <c r="T17" s="624" t="s">
        <v>299</v>
      </c>
      <c r="U17" s="624"/>
      <c r="V17" s="625"/>
      <c r="W17" s="645">
        <f t="shared" si="0"/>
        <v>1</v>
      </c>
      <c r="X17" s="646">
        <v>12</v>
      </c>
      <c r="Y17" s="646"/>
      <c r="Z17" s="622">
        <f t="shared" si="1"/>
        <v>34</v>
      </c>
      <c r="AA17" s="623" t="s">
        <v>299</v>
      </c>
      <c r="AB17" s="647">
        <f t="shared" si="2"/>
        <v>46</v>
      </c>
      <c r="AC17" s="397">
        <f t="shared" si="3"/>
        <v>-12</v>
      </c>
      <c r="AD17" s="231">
        <f t="shared" si="13"/>
        <v>64</v>
      </c>
      <c r="AE17" s="232">
        <f>IFERROR(INDEX(V!$R:$R,MATCH(AF17,V!$L:$L,0)),"")</f>
        <v>52</v>
      </c>
      <c r="AF17" s="233" t="str">
        <f t="shared" si="5"/>
        <v>Jaan Saar</v>
      </c>
      <c r="AG17" s="232">
        <f>IFERROR(INDEX(V!$R:$R,MATCH(AH17,V!$L:$L,0)),"")</f>
        <v>12</v>
      </c>
      <c r="AH17" s="233" t="str">
        <f t="shared" si="6"/>
        <v>Liidia Põllu</v>
      </c>
      <c r="AI17" s="232" t="str">
        <f>IFERROR(INDEX(V!$R:$R,MATCH(AJ17,V!$L:$L,0)),"")</f>
        <v/>
      </c>
      <c r="AJ17" s="233" t="str">
        <f t="shared" si="7"/>
        <v/>
      </c>
      <c r="AK17" s="232" t="str">
        <f>IFERROR(INDEX(V!$R:$R,MATCH(AL17,V!$L:$L,0)),"")</f>
        <v/>
      </c>
      <c r="AL17" s="233" t="str">
        <f t="shared" si="8"/>
        <v/>
      </c>
      <c r="AM17" s="232" t="str">
        <f>IFERROR(INDEX(V!$R:$R,MATCH(AN17,V!$L:$L,0)),"")</f>
        <v/>
      </c>
      <c r="AN17" s="233" t="str">
        <f t="shared" si="9"/>
        <v/>
      </c>
      <c r="AO17" s="232" t="str">
        <f>IFERROR(INDEX(V!$R:$R,MATCH(AP17,V!$L:$L,0)),"")</f>
        <v/>
      </c>
      <c r="AP17" s="233" t="str">
        <f t="shared" si="10"/>
        <v/>
      </c>
    </row>
    <row r="20" spans="1:42" hidden="1" x14ac:dyDescent="0.2"/>
    <row r="21" spans="1:42" hidden="1" x14ac:dyDescent="0.2"/>
    <row r="22" spans="1:42" hidden="1" x14ac:dyDescent="0.2"/>
    <row r="23" spans="1:42" hidden="1" x14ac:dyDescent="0.2"/>
    <row r="24" spans="1:42" hidden="1" x14ac:dyDescent="0.2"/>
    <row r="25" spans="1:42" hidden="1" x14ac:dyDescent="0.2"/>
    <row r="26" spans="1:42" hidden="1" x14ac:dyDescent="0.2"/>
    <row r="27" spans="1:42" hidden="1" x14ac:dyDescent="0.2"/>
    <row r="28" spans="1:42" hidden="1" x14ac:dyDescent="0.2"/>
    <row r="29" spans="1:42" hidden="1" x14ac:dyDescent="0.2"/>
    <row r="30" spans="1:42" hidden="1" x14ac:dyDescent="0.2"/>
    <row r="31" spans="1:42" hidden="1" x14ac:dyDescent="0.2"/>
    <row r="32" spans="1:42"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spans="1:6" hidden="1" x14ac:dyDescent="0.2"/>
    <row r="290" spans="1:6" hidden="1" x14ac:dyDescent="0.2"/>
    <row r="291" spans="1:6" hidden="1" x14ac:dyDescent="0.2"/>
    <row r="292" spans="1:6" hidden="1" x14ac:dyDescent="0.2"/>
    <row r="293" spans="1:6" hidden="1" x14ac:dyDescent="0.2"/>
    <row r="294" spans="1:6" hidden="1" x14ac:dyDescent="0.2"/>
    <row r="295" spans="1:6" hidden="1" x14ac:dyDescent="0.2"/>
    <row r="296" spans="1:6" hidden="1" x14ac:dyDescent="0.2"/>
    <row r="297" spans="1:6" hidden="1" x14ac:dyDescent="0.2"/>
    <row r="298" spans="1:6" hidden="1" x14ac:dyDescent="0.2"/>
    <row r="299" spans="1:6" x14ac:dyDescent="0.2">
      <c r="A299" s="157"/>
      <c r="B299" s="157"/>
      <c r="C299" s="227" t="s">
        <v>230</v>
      </c>
      <c r="F299" s="599"/>
    </row>
    <row r="300" spans="1:6" x14ac:dyDescent="0.2">
      <c r="A300" s="349">
        <v>1</v>
      </c>
      <c r="B300" s="400" t="str">
        <f t="shared" ref="B300:B310" si="14">IFERROR(INDEX(B$1:B$95,MATCH(A300,A$1:A$95,0)),"")</f>
        <v>Henri Mitt, Hillar Neiland</v>
      </c>
      <c r="C300" s="321">
        <f>LARGE(A300:A400,1)*2+2-A300*2</f>
        <v>22</v>
      </c>
      <c r="F300" s="599"/>
    </row>
    <row r="301" spans="1:6" x14ac:dyDescent="0.2">
      <c r="A301" s="349">
        <v>2</v>
      </c>
      <c r="B301" s="400" t="str">
        <f t="shared" si="14"/>
        <v>Olav Türk, Sirje Maala</v>
      </c>
      <c r="C301" s="321">
        <f t="shared" ref="C301:C310" si="15">LARGE(A301:A401,1)*2+2-A301*2</f>
        <v>20</v>
      </c>
      <c r="F301" s="599"/>
    </row>
    <row r="302" spans="1:6" x14ac:dyDescent="0.2">
      <c r="A302" s="349">
        <v>3</v>
      </c>
      <c r="B302" s="400" t="str">
        <f t="shared" si="14"/>
        <v>Aarne Välja, Jaan Sepp</v>
      </c>
      <c r="C302" s="321">
        <f t="shared" si="15"/>
        <v>18</v>
      </c>
      <c r="F302" s="599"/>
    </row>
    <row r="303" spans="1:6" x14ac:dyDescent="0.2">
      <c r="A303" s="349">
        <v>4</v>
      </c>
      <c r="B303" s="400" t="str">
        <f t="shared" si="14"/>
        <v>Kaspar Mänd, Oskar Sepp</v>
      </c>
      <c r="C303" s="321">
        <f t="shared" si="15"/>
        <v>16</v>
      </c>
      <c r="F303" s="599"/>
    </row>
    <row r="304" spans="1:6" x14ac:dyDescent="0.2">
      <c r="A304" s="349">
        <v>5</v>
      </c>
      <c r="B304" s="400" t="str">
        <f t="shared" si="14"/>
        <v>Ivar Viljaste, Sirje Viljaste</v>
      </c>
      <c r="C304" s="321">
        <f t="shared" si="15"/>
        <v>14</v>
      </c>
      <c r="F304" s="599"/>
    </row>
    <row r="305" spans="1:6" x14ac:dyDescent="0.2">
      <c r="A305" s="349">
        <v>6</v>
      </c>
      <c r="B305" s="400" t="str">
        <f t="shared" si="14"/>
        <v>Oleg Rõndenkov, Sander Rose</v>
      </c>
      <c r="C305" s="321">
        <f t="shared" si="15"/>
        <v>12</v>
      </c>
      <c r="F305" s="599"/>
    </row>
    <row r="306" spans="1:6" x14ac:dyDescent="0.2">
      <c r="A306" s="349">
        <v>7</v>
      </c>
      <c r="B306" s="400" t="str">
        <f t="shared" si="14"/>
        <v>Andrei Grintšak, Enn Tokman</v>
      </c>
      <c r="C306" s="321">
        <f t="shared" si="15"/>
        <v>10</v>
      </c>
      <c r="F306" s="599"/>
    </row>
    <row r="307" spans="1:6" x14ac:dyDescent="0.2">
      <c r="A307" s="349">
        <v>8</v>
      </c>
      <c r="B307" s="400" t="str">
        <f t="shared" si="14"/>
        <v>Ljudmila Varendi, Viktor Švarõgin</v>
      </c>
      <c r="C307" s="321">
        <f t="shared" si="15"/>
        <v>8</v>
      </c>
      <c r="F307" s="599"/>
    </row>
    <row r="308" spans="1:6" x14ac:dyDescent="0.2">
      <c r="A308" s="349">
        <v>9</v>
      </c>
      <c r="B308" s="400" t="str">
        <f t="shared" si="14"/>
        <v>Peep Peenema, Tarmo Bombe</v>
      </c>
      <c r="C308" s="321">
        <f t="shared" si="15"/>
        <v>6</v>
      </c>
      <c r="F308" s="599"/>
    </row>
    <row r="309" spans="1:6" x14ac:dyDescent="0.2">
      <c r="A309" s="349">
        <v>10</v>
      </c>
      <c r="B309" s="400" t="str">
        <f t="shared" si="14"/>
        <v>Kristel Tihhonjuk, Vadim Tihhonjuk</v>
      </c>
      <c r="C309" s="321">
        <f t="shared" si="15"/>
        <v>4</v>
      </c>
    </row>
    <row r="310" spans="1:6" x14ac:dyDescent="0.2">
      <c r="A310" s="349">
        <v>11</v>
      </c>
      <c r="B310" s="400" t="str">
        <f t="shared" si="14"/>
        <v>Jaan Saar, Liidia Põllu</v>
      </c>
      <c r="C310" s="321">
        <f t="shared" si="15"/>
        <v>2</v>
      </c>
    </row>
  </sheetData>
  <conditionalFormatting sqref="AJ7:AJ17 AH7:AH17 AL7:AL17">
    <cfRule type="expression" dxfId="311" priority="36">
      <formula>AND(AG7="",FIND(",",AH7))</formula>
    </cfRule>
    <cfRule type="expression" dxfId="310" priority="38">
      <formula>AND(AG7="",COUNTIF(AH7,"*,*")=0)</formula>
    </cfRule>
  </conditionalFormatting>
  <conditionalFormatting sqref="AF7:AF17">
    <cfRule type="expression" dxfId="309" priority="37">
      <formula>AND(AE7="",COUNTIF(AF7,"*,*")=0)</formula>
    </cfRule>
  </conditionalFormatting>
  <conditionalFormatting sqref="AN7:AN17 AP7:AP17">
    <cfRule type="expression" dxfId="308" priority="34">
      <formula>AND(AM7="",COUNTIF(AN7,"*,*")=0)</formula>
    </cfRule>
    <cfRule type="expression" dxfId="307" priority="35">
      <formula>AND(AM7="",FIND(",",AN7))</formula>
    </cfRule>
  </conditionalFormatting>
  <conditionalFormatting sqref="B300:B310">
    <cfRule type="expression" dxfId="306" priority="39">
      <formula>A300=3</formula>
    </cfRule>
    <cfRule type="expression" dxfId="305" priority="40">
      <formula>A300=2</formula>
    </cfRule>
    <cfRule type="expression" dxfId="304" priority="41">
      <formula>A300=1</formula>
    </cfRule>
    <cfRule type="containsBlanks" dxfId="303" priority="42">
      <formula>LEN(TRIM(B300))=0</formula>
    </cfRule>
    <cfRule type="duplicateValues" dxfId="302" priority="43"/>
  </conditionalFormatting>
  <conditionalFormatting sqref="A7:A17">
    <cfRule type="duplicateValues" dxfId="301" priority="33"/>
  </conditionalFormatting>
  <conditionalFormatting sqref="C7:C17">
    <cfRule type="expression" dxfId="300" priority="15">
      <formula>IF($C7&gt;$E7,TRUE)</formula>
    </cfRule>
  </conditionalFormatting>
  <conditionalFormatting sqref="E7:E17">
    <cfRule type="expression" dxfId="299" priority="16">
      <formula>IF($C7&lt;$E7,TRUE)</formula>
    </cfRule>
  </conditionalFormatting>
  <conditionalFormatting sqref="K7:K17">
    <cfRule type="expression" dxfId="298" priority="23">
      <formula>IF($K7&gt;$M7,TRUE)</formula>
    </cfRule>
  </conditionalFormatting>
  <conditionalFormatting sqref="M7:M17">
    <cfRule type="expression" dxfId="297" priority="24">
      <formula>IF($K7&lt;$M7,TRUE)</formula>
    </cfRule>
  </conditionalFormatting>
  <conditionalFormatting sqref="O7:O17">
    <cfRule type="expression" dxfId="296" priority="27">
      <formula>IF($O7&gt;$Q7,TRUE)</formula>
    </cfRule>
  </conditionalFormatting>
  <conditionalFormatting sqref="Q7:Q17">
    <cfRule type="expression" dxfId="295" priority="28">
      <formula>IF($O7&lt;$Q7,TRUE)</formula>
    </cfRule>
  </conditionalFormatting>
  <conditionalFormatting sqref="S7:S17">
    <cfRule type="expression" dxfId="294" priority="31">
      <formula>IF($S7&gt;$U7,TRUE)</formula>
    </cfRule>
  </conditionalFormatting>
  <conditionalFormatting sqref="U7:U17">
    <cfRule type="expression" dxfId="293" priority="32">
      <formula>IF($S7&lt;$U7,TRUE)</formula>
    </cfRule>
  </conditionalFormatting>
  <conditionalFormatting sqref="G7:G17">
    <cfRule type="expression" dxfId="292" priority="19">
      <formula>IF($G7&gt;$I7,TRUE)</formula>
    </cfRule>
  </conditionalFormatting>
  <conditionalFormatting sqref="I7:I17">
    <cfRule type="expression" dxfId="291" priority="20">
      <formula>IF($G7&lt;$I7,TRUE)</formula>
    </cfRule>
  </conditionalFormatting>
  <conditionalFormatting sqref="F7:F17">
    <cfRule type="containsText" dxfId="290" priority="6" operator="containsText" text="vaba voor">
      <formula>NOT(ISERROR(SEARCH("vaba voor",F7)))</formula>
    </cfRule>
  </conditionalFormatting>
  <conditionalFormatting sqref="N7:N17">
    <cfRule type="containsText" dxfId="289" priority="4" operator="containsText" text="vaba voor">
      <formula>NOT(ISERROR(SEARCH("vaba voor",N7)))</formula>
    </cfRule>
  </conditionalFormatting>
  <conditionalFormatting sqref="R7:R17">
    <cfRule type="containsText" dxfId="288" priority="7" operator="containsText" text="vaba voor">
      <formula>NOT(ISERROR(SEARCH("vaba voor",R7)))</formula>
    </cfRule>
  </conditionalFormatting>
  <conditionalFormatting sqref="V7:V17">
    <cfRule type="containsText" dxfId="287" priority="3" operator="containsText" text="vaba voor">
      <formula>NOT(ISERROR(SEARCH("vaba voor",V7)))</formula>
    </cfRule>
  </conditionalFormatting>
  <conditionalFormatting sqref="J7:J17">
    <cfRule type="containsText" dxfId="286" priority="5" operator="containsText" text="vaba voor">
      <formula>NOT(ISERROR(SEARCH("vaba voor",J7)))</formula>
    </cfRule>
  </conditionalFormatting>
  <conditionalFormatting sqref="C7:F17">
    <cfRule type="expression" dxfId="285" priority="11">
      <formula>IF(AND(ISNUMBER($C7),$C7=$E7),TRUE)</formula>
    </cfRule>
    <cfRule type="expression" dxfId="284" priority="13">
      <formula>IF($C7&gt;$E7,TRUE)</formula>
    </cfRule>
    <cfRule type="expression" dxfId="283" priority="14">
      <formula>IF($C7&lt;$E7,TRUE)</formula>
    </cfRule>
  </conditionalFormatting>
  <conditionalFormatting sqref="G7:J17">
    <cfRule type="expression" dxfId="282" priority="12">
      <formula>IF(AND(ISNUMBER($G7),$G7=$I7),TRUE)</formula>
    </cfRule>
    <cfRule type="expression" dxfId="281" priority="17">
      <formula>IF($G7&gt;$I7,TRUE)</formula>
    </cfRule>
    <cfRule type="expression" dxfId="280" priority="18">
      <formula>IF($G7&lt;$I7,TRUE)</formula>
    </cfRule>
  </conditionalFormatting>
  <conditionalFormatting sqref="K7:N17">
    <cfRule type="expression" dxfId="279" priority="10">
      <formula>IF(AND(ISNUMBER($K7),$K7=$M7),TRUE)</formula>
    </cfRule>
    <cfRule type="expression" dxfId="278" priority="21">
      <formula>IF($K7&gt;$M7,TRUE)</formula>
    </cfRule>
    <cfRule type="expression" dxfId="277" priority="22">
      <formula>IF($K7&lt;$M7,TRUE)</formula>
    </cfRule>
  </conditionalFormatting>
  <conditionalFormatting sqref="O7:R17">
    <cfRule type="expression" dxfId="276" priority="9">
      <formula>IF(AND(ISNUMBER($O7),$O7=$Q7),TRUE)</formula>
    </cfRule>
    <cfRule type="expression" dxfId="275" priority="25">
      <formula>IF($O7&gt;$Q7,TRUE)</formula>
    </cfRule>
    <cfRule type="expression" dxfId="274" priority="26">
      <formula>IF($O7&lt;$Q7,TRUE)</formula>
    </cfRule>
  </conditionalFormatting>
  <conditionalFormatting sqref="S7:V17">
    <cfRule type="expression" dxfId="273" priority="8">
      <formula>IF(AND(ISNUMBER($S7),$S7=$U7),TRUE)</formula>
    </cfRule>
    <cfRule type="expression" dxfId="272" priority="29">
      <formula>IF($S7&gt;$U7,TRUE)</formula>
    </cfRule>
    <cfRule type="expression" dxfId="271" priority="30">
      <formula>IF($S7&lt;$U7,TRUE)</formula>
    </cfRule>
  </conditionalFormatting>
  <conditionalFormatting sqref="C7:C17 G7:G17 K7:K17 O7:O17 S7:S17">
    <cfRule type="expression" dxfId="270" priority="1">
      <formula>AND(C7=0,E7=13)</formula>
    </cfRule>
  </conditionalFormatting>
  <conditionalFormatting sqref="E7:E17 I7:I17 M7:M17 Q7:Q17 U7:U17">
    <cfRule type="expression" dxfId="269" priority="2">
      <formula>AND(E7=0,C7=13)</formula>
    </cfRule>
  </conditionalFormatting>
  <pageMargins left="0.78740157480314965" right="0.39370078740157483" top="0.78740157480314965" bottom="0.39370078740157483" header="0.78740157480314965" footer="0"/>
  <pageSetup paperSize="9" fitToHeight="0" orientation="landscape" verticalDpi="1200" r:id="rId1"/>
  <headerFooter>
    <oddHeader>&amp;R&amp;P. leht &amp;N&amp; -st</oddHead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pageSetUpPr fitToPage="1"/>
  </sheetPr>
  <dimension ref="A1:AP311"/>
  <sheetViews>
    <sheetView showGridLines="0" showRowColHeaders="0" workbookViewId="0">
      <pane ySplit="1" topLeftCell="A2" activePane="bottomLeft" state="frozen"/>
      <selection pane="bottomLeft" activeCell="A5" sqref="A5"/>
    </sheetView>
  </sheetViews>
  <sheetFormatPr defaultRowHeight="12.75" x14ac:dyDescent="0.2"/>
  <cols>
    <col min="1" max="1" width="3.28515625" style="1024" customWidth="1"/>
    <col min="2" max="2" width="32.5703125" style="1024" bestFit="1" customWidth="1"/>
    <col min="3" max="3" width="4.7109375" style="1024" customWidth="1"/>
    <col min="4" max="4" width="1.140625" style="1024" customWidth="1"/>
    <col min="5" max="5" width="2.7109375" style="1024" customWidth="1"/>
    <col min="6" max="6" width="9.140625" style="1024"/>
    <col min="7" max="7" width="2.7109375" style="1024" customWidth="1"/>
    <col min="8" max="8" width="1.140625" style="1024" customWidth="1"/>
    <col min="9" max="9" width="2.7109375" style="1024" customWidth="1"/>
    <col min="10" max="10" width="9.140625" style="1024"/>
    <col min="11" max="11" width="2.7109375" style="1024" customWidth="1"/>
    <col min="12" max="12" width="1.140625" style="1024" customWidth="1"/>
    <col min="13" max="13" width="2.7109375" style="1024" customWidth="1"/>
    <col min="14" max="14" width="9.140625" style="1024"/>
    <col min="15" max="15" width="2.7109375" style="1024" customWidth="1"/>
    <col min="16" max="16" width="1.140625" style="1024" customWidth="1"/>
    <col min="17" max="17" width="2.7109375" style="1024" customWidth="1"/>
    <col min="18" max="18" width="9.140625" style="1024"/>
    <col min="19" max="19" width="2.7109375" style="1024" hidden="1" customWidth="1"/>
    <col min="20" max="20" width="1.140625" style="1024" hidden="1" customWidth="1"/>
    <col min="21" max="21" width="2.7109375" style="1024" hidden="1" customWidth="1"/>
    <col min="22" max="22" width="0" style="1024" hidden="1" customWidth="1"/>
    <col min="23" max="23" width="5.7109375" style="1024" customWidth="1"/>
    <col min="24" max="24" width="5.5703125" style="1024" customWidth="1"/>
    <col min="25" max="25" width="7.42578125" style="1024" customWidth="1"/>
    <col min="26" max="26" width="2.7109375" style="1024" customWidth="1"/>
    <col min="27" max="27" width="1.140625" style="1024" customWidth="1"/>
    <col min="28" max="28" width="2.7109375" style="1024" customWidth="1"/>
    <col min="29" max="29" width="4.7109375" style="1024" customWidth="1"/>
    <col min="30" max="31" width="9.140625" style="1024" hidden="1" customWidth="1"/>
    <col min="32" max="32" width="15.7109375" style="1024" hidden="1" customWidth="1"/>
    <col min="33" max="33" width="9.140625" style="1024" hidden="1" customWidth="1"/>
    <col min="34" max="34" width="14.85546875" style="1024" hidden="1" customWidth="1"/>
    <col min="35" max="35" width="9.140625" style="1024" hidden="1" customWidth="1"/>
    <col min="36" max="36" width="17.28515625" style="1024" hidden="1" customWidth="1"/>
    <col min="37" max="37" width="9.140625" style="1024" hidden="1" customWidth="1"/>
    <col min="38" max="38" width="13.85546875" style="1024" hidden="1" customWidth="1"/>
    <col min="39" max="39" width="9.140625" style="1024" hidden="1" customWidth="1"/>
    <col min="40" max="40" width="17.28515625" style="1024" hidden="1" customWidth="1"/>
    <col min="41" max="41" width="9.140625" style="1024" hidden="1" customWidth="1"/>
    <col min="42" max="42" width="13.85546875" style="1024" hidden="1" customWidth="1"/>
    <col min="43" max="16384" width="9.140625" style="1024"/>
  </cols>
  <sheetData>
    <row r="1" spans="1:42" x14ac:dyDescent="0.2">
      <c r="A1" s="226" t="str">
        <f>UPPER((Kalend!E19)&amp;" - "&amp;(Kalend!C19))&amp;" - "&amp;LOWER(Kalend!D19)&amp;" - "&amp;(Kalend!A19)&amp;" kell "&amp;(Kalend!B19)&amp;" - "&amp;(Kalend!F19)</f>
        <v>V7 - VOKA VI SISE-KV 7. ETAPP - duo - P, 11.02.2024 kell 11:00 - Voka petangihall</v>
      </c>
      <c r="O1" s="157"/>
      <c r="P1" s="157"/>
      <c r="Q1" s="198"/>
      <c r="R1" s="198"/>
      <c r="S1" s="198"/>
      <c r="T1" s="38"/>
      <c r="U1" s="38"/>
      <c r="V1" s="38"/>
      <c r="W1" s="157"/>
      <c r="X1" s="28"/>
      <c r="Y1" s="157"/>
      <c r="Z1" s="157"/>
      <c r="AD1" s="44" t="s">
        <v>72</v>
      </c>
      <c r="AE1" s="228"/>
      <c r="AF1" s="228"/>
      <c r="AG1" s="228"/>
      <c r="AH1" s="228"/>
      <c r="AI1" s="228"/>
      <c r="AJ1" s="228"/>
      <c r="AK1" s="228"/>
      <c r="AL1" s="228"/>
      <c r="AM1" s="228"/>
      <c r="AN1" s="228"/>
      <c r="AO1" s="351"/>
      <c r="AP1" s="351"/>
    </row>
    <row r="2" spans="1:42" x14ac:dyDescent="0.2">
      <c r="A2" s="628"/>
      <c r="F2" s="157"/>
      <c r="L2" s="632"/>
      <c r="M2" s="632"/>
      <c r="N2" s="632"/>
      <c r="O2" s="633"/>
      <c r="P2" s="633"/>
      <c r="Q2" s="633"/>
      <c r="R2" s="629" t="s">
        <v>235</v>
      </c>
      <c r="S2" s="633"/>
      <c r="T2" s="632"/>
      <c r="U2" s="632"/>
      <c r="V2" s="632"/>
      <c r="W2" s="630">
        <v>1</v>
      </c>
      <c r="X2" s="631" t="s">
        <v>236</v>
      </c>
      <c r="Y2" s="633"/>
      <c r="Z2" s="633"/>
      <c r="AA2" s="633"/>
      <c r="AB2" s="633"/>
      <c r="AE2" s="157"/>
      <c r="AG2" s="157"/>
      <c r="AH2" s="157"/>
      <c r="AI2" s="157"/>
      <c r="AJ2" s="157"/>
      <c r="AK2" s="157"/>
      <c r="AL2" s="157"/>
      <c r="AM2" s="157"/>
      <c r="AN2" s="157"/>
    </row>
    <row r="3" spans="1:42" x14ac:dyDescent="0.2">
      <c r="A3" s="628"/>
      <c r="F3" s="157"/>
      <c r="L3" s="633"/>
      <c r="M3" s="633"/>
      <c r="N3" s="633"/>
      <c r="O3" s="633"/>
      <c r="P3" s="633"/>
      <c r="Q3" s="633"/>
      <c r="R3" s="634" t="s">
        <v>237</v>
      </c>
      <c r="S3" s="633"/>
      <c r="T3" s="633"/>
      <c r="U3" s="633"/>
      <c r="V3" s="633"/>
      <c r="W3" s="630">
        <v>0.5</v>
      </c>
      <c r="X3" s="631" t="s">
        <v>236</v>
      </c>
      <c r="Y3" s="633"/>
      <c r="Z3" s="633"/>
      <c r="AA3" s="633"/>
      <c r="AB3" s="633"/>
      <c r="AE3" s="234"/>
      <c r="AF3" s="234"/>
      <c r="AG3" s="234"/>
      <c r="AH3" s="225"/>
      <c r="AI3" s="234"/>
      <c r="AJ3" s="234"/>
      <c r="AK3" s="234"/>
      <c r="AL3" s="234"/>
      <c r="AM3" s="234"/>
      <c r="AN3" s="234"/>
      <c r="AO3" s="234"/>
      <c r="AP3" s="234"/>
    </row>
    <row r="4" spans="1:42" x14ac:dyDescent="0.2">
      <c r="F4" s="157"/>
      <c r="L4" s="633"/>
      <c r="M4" s="633"/>
      <c r="N4" s="633"/>
      <c r="O4" s="633"/>
      <c r="P4" s="633"/>
      <c r="Q4" s="633"/>
      <c r="R4" s="635" t="s">
        <v>238</v>
      </c>
      <c r="S4" s="633"/>
      <c r="T4" s="633"/>
      <c r="U4" s="633"/>
      <c r="V4" s="633"/>
      <c r="W4" s="630">
        <v>0</v>
      </c>
      <c r="X4" s="631" t="s">
        <v>236</v>
      </c>
      <c r="Y4" s="633"/>
      <c r="Z4" s="633"/>
      <c r="AA4" s="633"/>
      <c r="AB4" s="633"/>
    </row>
    <row r="5" spans="1:42" x14ac:dyDescent="0.2">
      <c r="F5" s="157"/>
      <c r="L5" s="157"/>
      <c r="M5" s="157"/>
      <c r="N5" s="157"/>
      <c r="O5" s="157"/>
      <c r="P5" s="157"/>
      <c r="Q5" s="157"/>
      <c r="R5" s="157"/>
      <c r="S5" s="157"/>
      <c r="T5" s="157"/>
      <c r="U5" s="157"/>
      <c r="W5" s="157"/>
      <c r="X5" s="157"/>
      <c r="Y5" s="157"/>
      <c r="Z5" s="157"/>
      <c r="AA5" s="157"/>
      <c r="AB5" s="414" t="s">
        <v>310</v>
      </c>
      <c r="AD5" s="411" t="s">
        <v>215</v>
      </c>
    </row>
    <row r="6" spans="1:42" x14ac:dyDescent="0.2">
      <c r="A6" s="636" t="s">
        <v>10</v>
      </c>
      <c r="B6" s="636" t="s">
        <v>57</v>
      </c>
      <c r="C6" s="637" t="s">
        <v>172</v>
      </c>
      <c r="D6" s="638"/>
      <c r="E6" s="638"/>
      <c r="F6" s="639"/>
      <c r="G6" s="637" t="s">
        <v>175</v>
      </c>
      <c r="H6" s="638"/>
      <c r="I6" s="638"/>
      <c r="J6" s="639"/>
      <c r="K6" s="637" t="s">
        <v>178</v>
      </c>
      <c r="L6" s="638"/>
      <c r="M6" s="638"/>
      <c r="N6" s="639"/>
      <c r="O6" s="637" t="s">
        <v>181</v>
      </c>
      <c r="P6" s="638"/>
      <c r="Q6" s="638"/>
      <c r="R6" s="639"/>
      <c r="S6" s="637" t="s">
        <v>183</v>
      </c>
      <c r="T6" s="638"/>
      <c r="U6" s="638"/>
      <c r="V6" s="639"/>
      <c r="W6" s="636" t="s">
        <v>80</v>
      </c>
      <c r="X6" s="640" t="s">
        <v>297</v>
      </c>
      <c r="Y6" s="641" t="s">
        <v>347</v>
      </c>
      <c r="Z6" s="640"/>
      <c r="AA6" s="642" t="s">
        <v>298</v>
      </c>
      <c r="AB6" s="643"/>
      <c r="AC6" s="644" t="s">
        <v>171</v>
      </c>
      <c r="AD6" s="158" t="s">
        <v>302</v>
      </c>
      <c r="AE6" s="159"/>
      <c r="AF6" s="159" t="s">
        <v>231</v>
      </c>
      <c r="AG6" s="159"/>
      <c r="AH6" s="229" t="s">
        <v>232</v>
      </c>
      <c r="AI6" s="159"/>
      <c r="AJ6" s="159" t="s">
        <v>233</v>
      </c>
      <c r="AK6" s="160"/>
      <c r="AL6" s="159" t="s">
        <v>234</v>
      </c>
      <c r="AM6" s="160"/>
      <c r="AN6" s="160" t="s">
        <v>308</v>
      </c>
      <c r="AO6" s="410"/>
      <c r="AP6" s="160" t="s">
        <v>309</v>
      </c>
    </row>
    <row r="7" spans="1:42" x14ac:dyDescent="0.2">
      <c r="A7" s="620">
        <v>1</v>
      </c>
      <c r="B7" s="621" t="s">
        <v>521</v>
      </c>
      <c r="C7" s="390">
        <v>13</v>
      </c>
      <c r="D7" s="624" t="s">
        <v>299</v>
      </c>
      <c r="E7" s="624">
        <v>9</v>
      </c>
      <c r="F7" s="625" t="s">
        <v>523</v>
      </c>
      <c r="G7" s="390">
        <v>13</v>
      </c>
      <c r="H7" s="624" t="s">
        <v>299</v>
      </c>
      <c r="I7" s="624">
        <v>3</v>
      </c>
      <c r="J7" s="625" t="s">
        <v>583</v>
      </c>
      <c r="K7" s="390">
        <v>13</v>
      </c>
      <c r="L7" s="624" t="s">
        <v>299</v>
      </c>
      <c r="M7" s="624">
        <v>10</v>
      </c>
      <c r="N7" s="625" t="s">
        <v>352</v>
      </c>
      <c r="O7" s="390">
        <v>13</v>
      </c>
      <c r="P7" s="624" t="s">
        <v>299</v>
      </c>
      <c r="Q7" s="624">
        <v>12</v>
      </c>
      <c r="R7" s="625" t="s">
        <v>380</v>
      </c>
      <c r="S7" s="390"/>
      <c r="T7" s="624" t="s">
        <v>299</v>
      </c>
      <c r="U7" s="624"/>
      <c r="V7" s="625"/>
      <c r="W7" s="645">
        <f t="shared" ref="W7:W18" si="0">IF(C7&gt;E7,W$2,IF(C7&lt;E7,W$4,IF(ISNUMBER(C7),W$3,0)))+IF(G7&gt;I7,W$2,IF(G7&lt;I7,W$4,IF(ISNUMBER(G7),W$3,0)))+IF(K7&gt;M7,W$2,IF(K7&lt;M7,W$4,IF(ISNUMBER(K7),W$3,0)))+IF(O7&gt;Q7,W$2,IF(O7&lt;Q7,W$4,IF(ISNUMBER(O7),W$3,0)))+IF(S7&gt;U7,W$2,IF(S7&lt;U7,W$4,IF(ISNUMBER(S7),W$3,0)))</f>
        <v>4</v>
      </c>
      <c r="X7" s="646">
        <v>14</v>
      </c>
      <c r="Y7" s="646"/>
      <c r="Z7" s="622">
        <f t="shared" ref="Z7:Z18" si="1">C7+G7+K7+O7+S7</f>
        <v>52</v>
      </c>
      <c r="AA7" s="623" t="s">
        <v>299</v>
      </c>
      <c r="AB7" s="647">
        <f t="shared" ref="AB7:AB18" si="2">E7+I7+M7+Q7+U7</f>
        <v>34</v>
      </c>
      <c r="AC7" s="397">
        <f t="shared" ref="AC7:AC18" si="3">Z7-AB7</f>
        <v>18</v>
      </c>
      <c r="AD7" s="231">
        <f t="shared" ref="AD7:AD10" si="4">SUM(AE7:AL7)</f>
        <v>304</v>
      </c>
      <c r="AE7" s="232">
        <f>IFERROR(INDEX(V!$R:$R,MATCH(AF7,V!$L:$L,0)),"")</f>
        <v>136</v>
      </c>
      <c r="AF7" s="233" t="str">
        <f t="shared" ref="AF7:AF18" si="5">IFERROR(LEFT($B7,(FIND(",",$B7,1)-1)),"")</f>
        <v>Henri Mitt</v>
      </c>
      <c r="AG7" s="232">
        <f>IFERROR(INDEX(V!$R:$R,MATCH(AH7,V!$L:$L,0)),"")</f>
        <v>168</v>
      </c>
      <c r="AH7" s="233" t="str">
        <f t="shared" ref="AH7:AH18" si="6">IFERROR(MID($B7,FIND(", ",$B7)+2,256),"")</f>
        <v>Hillar Neiland</v>
      </c>
      <c r="AI7" s="232" t="str">
        <f>IFERROR(INDEX(V!$R:$R,MATCH(AJ7,V!$L:$L,0)),"")</f>
        <v/>
      </c>
      <c r="AJ7" s="233" t="str">
        <f t="shared" ref="AJ7:AJ18" si="7">IFERROR(MID($B7,FIND("^",SUBSTITUTE($B7,", ","^",1))+2,FIND("^",SUBSTITUTE($B7,", ","^",2))-FIND("^",SUBSTITUTE($B7,", ","^",1))-2),"")</f>
        <v/>
      </c>
      <c r="AK7" s="232" t="str">
        <f>IFERROR(INDEX(V!$R:$R,MATCH(AL7,V!$L:$L,0)),"")</f>
        <v/>
      </c>
      <c r="AL7" s="233" t="str">
        <f t="shared" ref="AL7:AL18" si="8">IFERROR(MID($B7,FIND(", ",$B7,FIND(", ",$B7,FIND(", ",$B7))+1)+2,30000),"")</f>
        <v/>
      </c>
      <c r="AM7" s="232" t="str">
        <f>IFERROR(INDEX(V!$R:$R,MATCH(AN7,V!$L:$L,0)),"")</f>
        <v/>
      </c>
      <c r="AN7" s="233" t="str">
        <f t="shared" ref="AN7:AN18" si="9">IFERROR(MID($B7,FIND(", ",$B7,FIND(", ",$B7)+1)+2,FIND(", ",$B7,FIND(", ",$B7,FIND(", ",$B7)+1)+1)-FIND(", ",$B7,FIND(", ",$B7)+1)-2),"")</f>
        <v/>
      </c>
      <c r="AO7" s="232" t="str">
        <f>IFERROR(INDEX(V!$R:$R,MATCH(AP7,V!$L:$L,0)),"")</f>
        <v/>
      </c>
      <c r="AP7" s="233" t="str">
        <f t="shared" ref="AP7:AP18" si="10">IFERROR(MID($B7,FIND(", ",$B7,FIND(", ",$B7,FIND(", ",$B7)+1)+1)+2,30000),"")</f>
        <v/>
      </c>
    </row>
    <row r="8" spans="1:42" x14ac:dyDescent="0.2">
      <c r="A8" s="620">
        <v>2</v>
      </c>
      <c r="B8" s="621" t="s">
        <v>380</v>
      </c>
      <c r="C8" s="390">
        <v>13</v>
      </c>
      <c r="D8" s="624" t="s">
        <v>299</v>
      </c>
      <c r="E8" s="624">
        <v>3</v>
      </c>
      <c r="F8" s="625" t="s">
        <v>518</v>
      </c>
      <c r="G8" s="390">
        <v>13</v>
      </c>
      <c r="H8" s="624" t="s">
        <v>299</v>
      </c>
      <c r="I8" s="624">
        <v>6</v>
      </c>
      <c r="J8" s="625" t="s">
        <v>364</v>
      </c>
      <c r="K8" s="390">
        <v>13</v>
      </c>
      <c r="L8" s="624" t="s">
        <v>299</v>
      </c>
      <c r="M8" s="624">
        <v>9</v>
      </c>
      <c r="N8" s="625" t="s">
        <v>350</v>
      </c>
      <c r="O8" s="390">
        <v>12</v>
      </c>
      <c r="P8" s="624" t="s">
        <v>299</v>
      </c>
      <c r="Q8" s="624">
        <v>13</v>
      </c>
      <c r="R8" s="625" t="s">
        <v>521</v>
      </c>
      <c r="S8" s="390"/>
      <c r="T8" s="624" t="s">
        <v>299</v>
      </c>
      <c r="U8" s="624"/>
      <c r="V8" s="625"/>
      <c r="W8" s="645">
        <f t="shared" si="0"/>
        <v>3</v>
      </c>
      <c r="X8" s="646">
        <v>22</v>
      </c>
      <c r="Y8" s="646"/>
      <c r="Z8" s="622">
        <f t="shared" si="1"/>
        <v>51</v>
      </c>
      <c r="AA8" s="623" t="s">
        <v>299</v>
      </c>
      <c r="AB8" s="647">
        <f t="shared" si="2"/>
        <v>31</v>
      </c>
      <c r="AC8" s="397">
        <f t="shared" si="3"/>
        <v>20</v>
      </c>
      <c r="AD8" s="231">
        <f t="shared" si="4"/>
        <v>144</v>
      </c>
      <c r="AE8" s="232">
        <f>IFERROR(INDEX(V!$R:$R,MATCH(AF8,V!$L:$L,0)),"")</f>
        <v>62</v>
      </c>
      <c r="AF8" s="233" t="str">
        <f t="shared" si="5"/>
        <v>Johannes Neiland</v>
      </c>
      <c r="AG8" s="232">
        <f>IFERROR(INDEX(V!$R:$R,MATCH(AH8,V!$L:$L,0)),"")</f>
        <v>82</v>
      </c>
      <c r="AH8" s="233" t="str">
        <f t="shared" si="6"/>
        <v>Tõnis Neiland</v>
      </c>
      <c r="AI8" s="232" t="str">
        <f>IFERROR(INDEX(V!$R:$R,MATCH(AJ8,V!$L:$L,0)),"")</f>
        <v/>
      </c>
      <c r="AJ8" s="233" t="str">
        <f t="shared" si="7"/>
        <v/>
      </c>
      <c r="AK8" s="232" t="str">
        <f>IFERROR(INDEX(V!$R:$R,MATCH(AL8,V!$L:$L,0)),"")</f>
        <v/>
      </c>
      <c r="AL8" s="233" t="str">
        <f t="shared" si="8"/>
        <v/>
      </c>
      <c r="AM8" s="232" t="str">
        <f>IFERROR(INDEX(V!$R:$R,MATCH(AN8,V!$L:$L,0)),"")</f>
        <v/>
      </c>
      <c r="AN8" s="233" t="str">
        <f t="shared" si="9"/>
        <v/>
      </c>
      <c r="AO8" s="232" t="str">
        <f>IFERROR(INDEX(V!$R:$R,MATCH(AP8,V!$L:$L,0)),"")</f>
        <v/>
      </c>
      <c r="AP8" s="233" t="str">
        <f t="shared" si="10"/>
        <v/>
      </c>
    </row>
    <row r="9" spans="1:42" x14ac:dyDescent="0.2">
      <c r="A9" s="620">
        <v>3</v>
      </c>
      <c r="B9" s="626" t="s">
        <v>583</v>
      </c>
      <c r="C9" s="390">
        <v>13</v>
      </c>
      <c r="D9" s="624" t="s">
        <v>299</v>
      </c>
      <c r="E9" s="624">
        <v>3</v>
      </c>
      <c r="F9" s="625" t="s">
        <v>257</v>
      </c>
      <c r="G9" s="390">
        <v>3</v>
      </c>
      <c r="H9" s="624" t="s">
        <v>299</v>
      </c>
      <c r="I9" s="624">
        <v>13</v>
      </c>
      <c r="J9" s="625" t="s">
        <v>521</v>
      </c>
      <c r="K9" s="390">
        <v>13</v>
      </c>
      <c r="L9" s="624" t="s">
        <v>299</v>
      </c>
      <c r="M9" s="624">
        <v>11</v>
      </c>
      <c r="N9" s="625" t="s">
        <v>364</v>
      </c>
      <c r="O9" s="390">
        <v>13</v>
      </c>
      <c r="P9" s="624" t="s">
        <v>299</v>
      </c>
      <c r="Q9" s="624">
        <v>1</v>
      </c>
      <c r="R9" s="625" t="s">
        <v>350</v>
      </c>
      <c r="S9" s="390"/>
      <c r="T9" s="624" t="s">
        <v>299</v>
      </c>
      <c r="U9" s="624"/>
      <c r="V9" s="625"/>
      <c r="W9" s="645">
        <f t="shared" si="0"/>
        <v>3</v>
      </c>
      <c r="X9" s="646">
        <v>20</v>
      </c>
      <c r="Y9" s="646"/>
      <c r="Z9" s="622">
        <f t="shared" si="1"/>
        <v>42</v>
      </c>
      <c r="AA9" s="623" t="s">
        <v>299</v>
      </c>
      <c r="AB9" s="647">
        <f t="shared" si="2"/>
        <v>28</v>
      </c>
      <c r="AC9" s="397">
        <f t="shared" si="3"/>
        <v>14</v>
      </c>
      <c r="AD9" s="231">
        <f t="shared" si="4"/>
        <v>190</v>
      </c>
      <c r="AE9" s="232">
        <f>IFERROR(INDEX(V!$R:$R,MATCH(AF9,V!$L:$L,0)),"")</f>
        <v>82</v>
      </c>
      <c r="AF9" s="233" t="str">
        <f t="shared" si="5"/>
        <v>Peep Peenema</v>
      </c>
      <c r="AG9" s="232">
        <f>IFERROR(INDEX(V!$R:$R,MATCH(AH9,V!$L:$L,0)),"")</f>
        <v>108</v>
      </c>
      <c r="AH9" s="233" t="str">
        <f t="shared" si="6"/>
        <v>Vadim Tihhonjuk</v>
      </c>
      <c r="AI9" s="232" t="str">
        <f>IFERROR(INDEX(V!$R:$R,MATCH(AJ9,V!$L:$L,0)),"")</f>
        <v/>
      </c>
      <c r="AJ9" s="233" t="str">
        <f t="shared" si="7"/>
        <v/>
      </c>
      <c r="AK9" s="232" t="str">
        <f>IFERROR(INDEX(V!$R:$R,MATCH(AL9,V!$L:$L,0)),"")</f>
        <v/>
      </c>
      <c r="AL9" s="233" t="str">
        <f t="shared" si="8"/>
        <v/>
      </c>
      <c r="AM9" s="232" t="str">
        <f>IFERROR(INDEX(V!$R:$R,MATCH(AN9,V!$L:$L,0)),"")</f>
        <v/>
      </c>
      <c r="AN9" s="233" t="str">
        <f t="shared" si="9"/>
        <v/>
      </c>
      <c r="AO9" s="232" t="str">
        <f>IFERROR(INDEX(V!$R:$R,MATCH(AP9,V!$L:$L,0)),"")</f>
        <v/>
      </c>
      <c r="AP9" s="233" t="str">
        <f t="shared" si="10"/>
        <v/>
      </c>
    </row>
    <row r="10" spans="1:42" x14ac:dyDescent="0.2">
      <c r="A10" s="620">
        <v>4</v>
      </c>
      <c r="B10" s="626" t="s">
        <v>518</v>
      </c>
      <c r="C10" s="390">
        <v>3</v>
      </c>
      <c r="D10" s="624" t="s">
        <v>299</v>
      </c>
      <c r="E10" s="624">
        <v>13</v>
      </c>
      <c r="F10" s="625" t="s">
        <v>380</v>
      </c>
      <c r="G10" s="390">
        <v>13</v>
      </c>
      <c r="H10" s="624" t="s">
        <v>299</v>
      </c>
      <c r="I10" s="624">
        <v>6</v>
      </c>
      <c r="J10" s="625" t="s">
        <v>523</v>
      </c>
      <c r="K10" s="390">
        <v>13</v>
      </c>
      <c r="L10" s="624" t="s">
        <v>299</v>
      </c>
      <c r="M10" s="624">
        <v>7</v>
      </c>
      <c r="N10" s="625" t="s">
        <v>356</v>
      </c>
      <c r="O10" s="390">
        <v>13</v>
      </c>
      <c r="P10" s="624" t="s">
        <v>299</v>
      </c>
      <c r="Q10" s="624">
        <v>8</v>
      </c>
      <c r="R10" s="625" t="s">
        <v>257</v>
      </c>
      <c r="S10" s="390"/>
      <c r="T10" s="624" t="s">
        <v>299</v>
      </c>
      <c r="U10" s="624"/>
      <c r="V10" s="625"/>
      <c r="W10" s="645">
        <f t="shared" si="0"/>
        <v>3</v>
      </c>
      <c r="X10" s="646">
        <v>14</v>
      </c>
      <c r="Y10" s="646"/>
      <c r="Z10" s="622">
        <f t="shared" si="1"/>
        <v>42</v>
      </c>
      <c r="AA10" s="623" t="s">
        <v>299</v>
      </c>
      <c r="AB10" s="647">
        <f t="shared" si="2"/>
        <v>34</v>
      </c>
      <c r="AC10" s="397">
        <f t="shared" si="3"/>
        <v>8</v>
      </c>
      <c r="AD10" s="231">
        <f t="shared" si="4"/>
        <v>272</v>
      </c>
      <c r="AE10" s="232">
        <f>IFERROR(INDEX(V!$R:$R,MATCH(AF10,V!$L:$L,0)),"")</f>
        <v>136</v>
      </c>
      <c r="AF10" s="233" t="str">
        <f t="shared" si="5"/>
        <v>Aarne Välja</v>
      </c>
      <c r="AG10" s="232">
        <f>IFERROR(INDEX(V!$R:$R,MATCH(AH10,V!$L:$L,0)),"")</f>
        <v>136</v>
      </c>
      <c r="AH10" s="233" t="str">
        <f t="shared" si="6"/>
        <v>Jaan Sepp</v>
      </c>
      <c r="AI10" s="232" t="str">
        <f>IFERROR(INDEX(V!$R:$R,MATCH(AJ10,V!$L:$L,0)),"")</f>
        <v/>
      </c>
      <c r="AJ10" s="233" t="str">
        <f t="shared" si="7"/>
        <v/>
      </c>
      <c r="AK10" s="232" t="str">
        <f>IFERROR(INDEX(V!$R:$R,MATCH(AL10,V!$L:$L,0)),"")</f>
        <v/>
      </c>
      <c r="AL10" s="233" t="str">
        <f t="shared" si="8"/>
        <v/>
      </c>
      <c r="AM10" s="232" t="str">
        <f>IFERROR(INDEX(V!$R:$R,MATCH(AN10,V!$L:$L,0)),"")</f>
        <v/>
      </c>
      <c r="AN10" s="233" t="str">
        <f t="shared" si="9"/>
        <v/>
      </c>
      <c r="AO10" s="232" t="str">
        <f>IFERROR(INDEX(V!$R:$R,MATCH(AP10,V!$L:$L,0)),"")</f>
        <v/>
      </c>
      <c r="AP10" s="233" t="str">
        <f t="shared" si="10"/>
        <v/>
      </c>
    </row>
    <row r="11" spans="1:42" x14ac:dyDescent="0.2">
      <c r="A11" s="620">
        <v>5</v>
      </c>
      <c r="B11" s="621" t="s">
        <v>350</v>
      </c>
      <c r="C11" s="390">
        <v>13</v>
      </c>
      <c r="D11" s="624" t="s">
        <v>299</v>
      </c>
      <c r="E11" s="624">
        <v>12</v>
      </c>
      <c r="F11" s="625" t="s">
        <v>352</v>
      </c>
      <c r="G11" s="390">
        <v>13</v>
      </c>
      <c r="H11" s="624" t="s">
        <v>299</v>
      </c>
      <c r="I11" s="624">
        <v>7</v>
      </c>
      <c r="J11" s="625" t="s">
        <v>356</v>
      </c>
      <c r="K11" s="390">
        <v>9</v>
      </c>
      <c r="L11" s="624" t="s">
        <v>299</v>
      </c>
      <c r="M11" s="624">
        <v>13</v>
      </c>
      <c r="N11" s="625" t="s">
        <v>380</v>
      </c>
      <c r="O11" s="390">
        <v>1</v>
      </c>
      <c r="P11" s="624" t="s">
        <v>299</v>
      </c>
      <c r="Q11" s="624">
        <v>13</v>
      </c>
      <c r="R11" s="625" t="s">
        <v>583</v>
      </c>
      <c r="S11" s="390"/>
      <c r="T11" s="624" t="s">
        <v>299</v>
      </c>
      <c r="U11" s="624"/>
      <c r="V11" s="625"/>
      <c r="W11" s="645">
        <f t="shared" si="0"/>
        <v>2</v>
      </c>
      <c r="X11" s="646">
        <v>18</v>
      </c>
      <c r="Y11" s="646"/>
      <c r="Z11" s="622">
        <f t="shared" si="1"/>
        <v>36</v>
      </c>
      <c r="AA11" s="623" t="s">
        <v>299</v>
      </c>
      <c r="AB11" s="647">
        <f t="shared" si="2"/>
        <v>45</v>
      </c>
      <c r="AC11" s="397">
        <f t="shared" si="3"/>
        <v>-9</v>
      </c>
      <c r="AD11" s="231">
        <f t="shared" ref="AD11:AD13" si="11">SUM(AE11:AL11)</f>
        <v>88</v>
      </c>
      <c r="AE11" s="232">
        <f>IFERROR(INDEX(V!$R:$R,MATCH(AF11,V!$L:$L,0)),"")</f>
        <v>88</v>
      </c>
      <c r="AF11" s="621" t="s">
        <v>350</v>
      </c>
      <c r="AG11" s="232" t="str">
        <f>IFERROR(INDEX(V!$R:$R,MATCH(AH11,V!$L:$L,0)),"")</f>
        <v/>
      </c>
      <c r="AH11" s="233" t="str">
        <f t="shared" si="6"/>
        <v/>
      </c>
      <c r="AI11" s="232" t="str">
        <f>IFERROR(INDEX(V!$R:$R,MATCH(AJ11,V!$L:$L,0)),"")</f>
        <v/>
      </c>
      <c r="AJ11" s="233" t="str">
        <f t="shared" si="7"/>
        <v/>
      </c>
      <c r="AK11" s="232" t="str">
        <f>IFERROR(INDEX(V!$R:$R,MATCH(AL11,V!$L:$L,0)),"")</f>
        <v/>
      </c>
      <c r="AL11" s="233" t="str">
        <f t="shared" si="8"/>
        <v/>
      </c>
      <c r="AM11" s="232" t="str">
        <f>IFERROR(INDEX(V!$R:$R,MATCH(AN11,V!$L:$L,0)),"")</f>
        <v/>
      </c>
      <c r="AN11" s="233" t="str">
        <f t="shared" si="9"/>
        <v/>
      </c>
      <c r="AO11" s="232" t="str">
        <f>IFERROR(INDEX(V!$R:$R,MATCH(AP11,V!$L:$L,0)),"")</f>
        <v/>
      </c>
      <c r="AP11" s="233" t="str">
        <f t="shared" si="10"/>
        <v/>
      </c>
    </row>
    <row r="12" spans="1:42" x14ac:dyDescent="0.2">
      <c r="A12" s="620">
        <v>6</v>
      </c>
      <c r="B12" s="626" t="s">
        <v>364</v>
      </c>
      <c r="C12" s="390">
        <v>13</v>
      </c>
      <c r="D12" s="624" t="s">
        <v>299</v>
      </c>
      <c r="E12" s="624">
        <v>2</v>
      </c>
      <c r="F12" s="625" t="s">
        <v>346</v>
      </c>
      <c r="G12" s="390">
        <v>6</v>
      </c>
      <c r="H12" s="624" t="s">
        <v>299</v>
      </c>
      <c r="I12" s="624">
        <v>13</v>
      </c>
      <c r="J12" s="625" t="s">
        <v>380</v>
      </c>
      <c r="K12" s="390">
        <v>11</v>
      </c>
      <c r="L12" s="624" t="s">
        <v>299</v>
      </c>
      <c r="M12" s="624">
        <v>13</v>
      </c>
      <c r="N12" s="625" t="s">
        <v>583</v>
      </c>
      <c r="O12" s="390">
        <v>13</v>
      </c>
      <c r="P12" s="624" t="s">
        <v>299</v>
      </c>
      <c r="Q12" s="624">
        <v>9</v>
      </c>
      <c r="R12" s="625" t="s">
        <v>352</v>
      </c>
      <c r="S12" s="390"/>
      <c r="T12" s="624" t="s">
        <v>299</v>
      </c>
      <c r="U12" s="624"/>
      <c r="V12" s="625"/>
      <c r="W12" s="645">
        <f t="shared" si="0"/>
        <v>2</v>
      </c>
      <c r="X12" s="646">
        <v>14</v>
      </c>
      <c r="Y12" s="646"/>
      <c r="Z12" s="622">
        <f t="shared" si="1"/>
        <v>43</v>
      </c>
      <c r="AA12" s="623" t="s">
        <v>299</v>
      </c>
      <c r="AB12" s="647">
        <f t="shared" si="2"/>
        <v>37</v>
      </c>
      <c r="AC12" s="397">
        <f t="shared" si="3"/>
        <v>6</v>
      </c>
      <c r="AD12" s="231">
        <f t="shared" si="11"/>
        <v>298</v>
      </c>
      <c r="AE12" s="232">
        <f>IFERROR(INDEX(V!$R:$R,MATCH(AF12,V!$L:$L,0)),"")</f>
        <v>160</v>
      </c>
      <c r="AF12" s="233" t="str">
        <f t="shared" si="5"/>
        <v>Ivar Viljaste</v>
      </c>
      <c r="AG12" s="232">
        <f>IFERROR(INDEX(V!$R:$R,MATCH(AH12,V!$L:$L,0)),"")</f>
        <v>138</v>
      </c>
      <c r="AH12" s="233" t="str">
        <f t="shared" si="6"/>
        <v>Sirje Viljaste</v>
      </c>
      <c r="AI12" s="232" t="str">
        <f>IFERROR(INDEX(V!$R:$R,MATCH(AJ12,V!$L:$L,0)),"")</f>
        <v/>
      </c>
      <c r="AJ12" s="233" t="str">
        <f t="shared" si="7"/>
        <v/>
      </c>
      <c r="AK12" s="232" t="str">
        <f>IFERROR(INDEX(V!$R:$R,MATCH(AL12,V!$L:$L,0)),"")</f>
        <v/>
      </c>
      <c r="AL12" s="233" t="str">
        <f t="shared" si="8"/>
        <v/>
      </c>
      <c r="AM12" s="232" t="str">
        <f>IFERROR(INDEX(V!$R:$R,MATCH(AN12,V!$L:$L,0)),"")</f>
        <v/>
      </c>
      <c r="AN12" s="233" t="str">
        <f t="shared" si="9"/>
        <v/>
      </c>
      <c r="AO12" s="232" t="str">
        <f>IFERROR(INDEX(V!$R:$R,MATCH(AP12,V!$L:$L,0)),"")</f>
        <v/>
      </c>
      <c r="AP12" s="233" t="str">
        <f t="shared" si="10"/>
        <v/>
      </c>
    </row>
    <row r="13" spans="1:42" x14ac:dyDescent="0.2">
      <c r="A13" s="620">
        <v>7</v>
      </c>
      <c r="B13" s="627" t="s">
        <v>356</v>
      </c>
      <c r="C13" s="390">
        <v>13</v>
      </c>
      <c r="D13" s="624" t="s">
        <v>299</v>
      </c>
      <c r="E13" s="624">
        <v>10</v>
      </c>
      <c r="F13" s="625" t="s">
        <v>353</v>
      </c>
      <c r="G13" s="390">
        <v>7</v>
      </c>
      <c r="H13" s="624" t="s">
        <v>299</v>
      </c>
      <c r="I13" s="624">
        <v>13</v>
      </c>
      <c r="J13" s="625" t="s">
        <v>350</v>
      </c>
      <c r="K13" s="390">
        <v>7</v>
      </c>
      <c r="L13" s="624" t="s">
        <v>299</v>
      </c>
      <c r="M13" s="624">
        <v>13</v>
      </c>
      <c r="N13" s="625" t="s">
        <v>518</v>
      </c>
      <c r="O13" s="390">
        <v>13</v>
      </c>
      <c r="P13" s="624" t="s">
        <v>299</v>
      </c>
      <c r="Q13" s="624">
        <v>11</v>
      </c>
      <c r="R13" s="625" t="s">
        <v>346</v>
      </c>
      <c r="S13" s="390"/>
      <c r="T13" s="624" t="s">
        <v>299</v>
      </c>
      <c r="U13" s="624"/>
      <c r="V13" s="625"/>
      <c r="W13" s="645">
        <f t="shared" si="0"/>
        <v>2</v>
      </c>
      <c r="X13" s="646">
        <v>14</v>
      </c>
      <c r="Y13" s="646"/>
      <c r="Z13" s="622">
        <f t="shared" si="1"/>
        <v>40</v>
      </c>
      <c r="AA13" s="623" t="s">
        <v>299</v>
      </c>
      <c r="AB13" s="647">
        <f t="shared" si="2"/>
        <v>47</v>
      </c>
      <c r="AC13" s="397">
        <f t="shared" si="3"/>
        <v>-7</v>
      </c>
      <c r="AD13" s="231">
        <f t="shared" si="11"/>
        <v>296</v>
      </c>
      <c r="AE13" s="232">
        <f>IFERROR(INDEX(V!$R:$R,MATCH(AF13,V!$L:$L,0)),"")</f>
        <v>172</v>
      </c>
      <c r="AF13" s="233" t="str">
        <f t="shared" si="5"/>
        <v>Olav Türk</v>
      </c>
      <c r="AG13" s="232">
        <f>IFERROR(INDEX(V!$R:$R,MATCH(AH13,V!$L:$L,0)),"")</f>
        <v>124</v>
      </c>
      <c r="AH13" s="233" t="str">
        <f t="shared" si="6"/>
        <v>Sirje Maala</v>
      </c>
      <c r="AI13" s="232" t="str">
        <f>IFERROR(INDEX(V!$R:$R,MATCH(AJ13,V!$L:$L,0)),"")</f>
        <v/>
      </c>
      <c r="AJ13" s="233" t="str">
        <f t="shared" si="7"/>
        <v/>
      </c>
      <c r="AK13" s="232" t="str">
        <f>IFERROR(INDEX(V!$R:$R,MATCH(AL13,V!$L:$L,0)),"")</f>
        <v/>
      </c>
      <c r="AL13" s="233" t="str">
        <f t="shared" si="8"/>
        <v/>
      </c>
      <c r="AM13" s="232" t="str">
        <f>IFERROR(INDEX(V!$R:$R,MATCH(AN13,V!$L:$L,0)),"")</f>
        <v/>
      </c>
      <c r="AN13" s="233" t="str">
        <f t="shared" si="9"/>
        <v/>
      </c>
      <c r="AO13" s="232" t="str">
        <f>IFERROR(INDEX(V!$R:$R,MATCH(AP13,V!$L:$L,0)),"")</f>
        <v/>
      </c>
      <c r="AP13" s="233" t="str">
        <f t="shared" si="10"/>
        <v/>
      </c>
    </row>
    <row r="14" spans="1:42" x14ac:dyDescent="0.2">
      <c r="A14" s="620">
        <v>8</v>
      </c>
      <c r="B14" s="627" t="s">
        <v>257</v>
      </c>
      <c r="C14" s="390">
        <v>3</v>
      </c>
      <c r="D14" s="624" t="s">
        <v>299</v>
      </c>
      <c r="E14" s="624">
        <v>13</v>
      </c>
      <c r="F14" s="625" t="s">
        <v>583</v>
      </c>
      <c r="G14" s="390">
        <v>13</v>
      </c>
      <c r="H14" s="624" t="s">
        <v>299</v>
      </c>
      <c r="I14" s="624">
        <v>5</v>
      </c>
      <c r="J14" s="625" t="s">
        <v>346</v>
      </c>
      <c r="K14" s="390">
        <v>13</v>
      </c>
      <c r="L14" s="624" t="s">
        <v>299</v>
      </c>
      <c r="M14" s="624">
        <v>11</v>
      </c>
      <c r="N14" s="625" t="s">
        <v>523</v>
      </c>
      <c r="O14" s="390">
        <v>8</v>
      </c>
      <c r="P14" s="624" t="s">
        <v>299</v>
      </c>
      <c r="Q14" s="624">
        <v>13</v>
      </c>
      <c r="R14" s="625" t="s">
        <v>518</v>
      </c>
      <c r="S14" s="390"/>
      <c r="T14" s="624" t="s">
        <v>299</v>
      </c>
      <c r="U14" s="624"/>
      <c r="V14" s="625"/>
      <c r="W14" s="645">
        <f t="shared" si="0"/>
        <v>2</v>
      </c>
      <c r="X14" s="646">
        <v>12</v>
      </c>
      <c r="Y14" s="646"/>
      <c r="Z14" s="622">
        <f t="shared" si="1"/>
        <v>37</v>
      </c>
      <c r="AA14" s="623" t="s">
        <v>299</v>
      </c>
      <c r="AB14" s="647">
        <f t="shared" si="2"/>
        <v>42</v>
      </c>
      <c r="AC14" s="397">
        <f t="shared" si="3"/>
        <v>-5</v>
      </c>
      <c r="AD14" s="231">
        <f t="shared" ref="AD14:AD15" si="12">SUM(AE14:AL14)</f>
        <v>196</v>
      </c>
      <c r="AE14" s="232">
        <f>IFERROR(INDEX(V!$R:$R,MATCH(AF14,V!$L:$L,0)),"")</f>
        <v>98</v>
      </c>
      <c r="AF14" s="233" t="str">
        <f t="shared" si="5"/>
        <v>Ljudmila Varendi</v>
      </c>
      <c r="AG14" s="232">
        <f>IFERROR(INDEX(V!$R:$R,MATCH(AH14,V!$L:$L,0)),"")</f>
        <v>98</v>
      </c>
      <c r="AH14" s="233" t="str">
        <f t="shared" si="6"/>
        <v>Viktor Švarõgin</v>
      </c>
      <c r="AI14" s="232" t="str">
        <f>IFERROR(INDEX(V!$R:$R,MATCH(AJ14,V!$L:$L,0)),"")</f>
        <v/>
      </c>
      <c r="AJ14" s="233" t="str">
        <f t="shared" si="7"/>
        <v/>
      </c>
      <c r="AK14" s="232" t="str">
        <f>IFERROR(INDEX(V!$R:$R,MATCH(AL14,V!$L:$L,0)),"")</f>
        <v/>
      </c>
      <c r="AL14" s="233" t="str">
        <f t="shared" si="8"/>
        <v/>
      </c>
      <c r="AM14" s="232" t="str">
        <f>IFERROR(INDEX(V!$R:$R,MATCH(AN14,V!$L:$L,0)),"")</f>
        <v/>
      </c>
      <c r="AN14" s="233" t="str">
        <f t="shared" si="9"/>
        <v/>
      </c>
      <c r="AO14" s="232" t="str">
        <f>IFERROR(INDEX(V!$R:$R,MATCH(AP14,V!$L:$L,0)),"")</f>
        <v/>
      </c>
      <c r="AP14" s="233" t="str">
        <f t="shared" si="10"/>
        <v/>
      </c>
    </row>
    <row r="15" spans="1:42" x14ac:dyDescent="0.2">
      <c r="A15" s="620">
        <v>9</v>
      </c>
      <c r="B15" s="626" t="s">
        <v>353</v>
      </c>
      <c r="C15" s="390">
        <v>10</v>
      </c>
      <c r="D15" s="624" t="s">
        <v>299</v>
      </c>
      <c r="E15" s="624">
        <v>13</v>
      </c>
      <c r="F15" s="625" t="s">
        <v>356</v>
      </c>
      <c r="G15" s="390">
        <v>1</v>
      </c>
      <c r="H15" s="624" t="s">
        <v>299</v>
      </c>
      <c r="I15" s="624">
        <v>13</v>
      </c>
      <c r="J15" s="625" t="s">
        <v>352</v>
      </c>
      <c r="K15" s="390">
        <v>13</v>
      </c>
      <c r="L15" s="624" t="s">
        <v>299</v>
      </c>
      <c r="M15" s="624">
        <v>7</v>
      </c>
      <c r="N15" s="625" t="s">
        <v>346</v>
      </c>
      <c r="O15" s="390">
        <v>13</v>
      </c>
      <c r="P15" s="624" t="s">
        <v>299</v>
      </c>
      <c r="Q15" s="624">
        <v>9</v>
      </c>
      <c r="R15" s="625" t="s">
        <v>523</v>
      </c>
      <c r="S15" s="390"/>
      <c r="T15" s="624" t="s">
        <v>299</v>
      </c>
      <c r="U15" s="624"/>
      <c r="V15" s="625"/>
      <c r="W15" s="645">
        <f t="shared" si="0"/>
        <v>2</v>
      </c>
      <c r="X15" s="646">
        <v>6</v>
      </c>
      <c r="Y15" s="646"/>
      <c r="Z15" s="622">
        <f t="shared" si="1"/>
        <v>37</v>
      </c>
      <c r="AA15" s="623" t="s">
        <v>299</v>
      </c>
      <c r="AB15" s="647">
        <f t="shared" si="2"/>
        <v>42</v>
      </c>
      <c r="AC15" s="397">
        <f t="shared" si="3"/>
        <v>-5</v>
      </c>
      <c r="AD15" s="231">
        <f t="shared" si="12"/>
        <v>58</v>
      </c>
      <c r="AE15" s="232">
        <f>IFERROR(INDEX(V!$R:$R,MATCH(AF15,V!$L:$L,0)),"")</f>
        <v>50</v>
      </c>
      <c r="AF15" s="233" t="str">
        <f t="shared" si="5"/>
        <v>Matti Vinni</v>
      </c>
      <c r="AG15" s="232">
        <f>IFERROR(INDEX(V!$R:$R,MATCH(AH15,V!$L:$L,0)),"")</f>
        <v>8</v>
      </c>
      <c r="AH15" s="233" t="str">
        <f t="shared" si="6"/>
        <v>Vello Vasser</v>
      </c>
      <c r="AI15" s="232" t="str">
        <f>IFERROR(INDEX(V!$R:$R,MATCH(AJ15,V!$L:$L,0)),"")</f>
        <v/>
      </c>
      <c r="AJ15" s="233" t="str">
        <f t="shared" si="7"/>
        <v/>
      </c>
      <c r="AK15" s="232" t="str">
        <f>IFERROR(INDEX(V!$R:$R,MATCH(AL15,V!$L:$L,0)),"")</f>
        <v/>
      </c>
      <c r="AL15" s="233" t="str">
        <f t="shared" si="8"/>
        <v/>
      </c>
      <c r="AM15" s="232" t="str">
        <f>IFERROR(INDEX(V!$R:$R,MATCH(AN15,V!$L:$L,0)),"")</f>
        <v/>
      </c>
      <c r="AN15" s="233" t="str">
        <f t="shared" si="9"/>
        <v/>
      </c>
      <c r="AO15" s="232" t="str">
        <f>IFERROR(INDEX(V!$R:$R,MATCH(AP15,V!$L:$L,0)),"")</f>
        <v/>
      </c>
      <c r="AP15" s="233" t="str">
        <f t="shared" si="10"/>
        <v/>
      </c>
    </row>
    <row r="16" spans="1:42" x14ac:dyDescent="0.2">
      <c r="A16" s="620">
        <v>10</v>
      </c>
      <c r="B16" s="627" t="s">
        <v>352</v>
      </c>
      <c r="C16" s="390">
        <v>12</v>
      </c>
      <c r="D16" s="624" t="s">
        <v>299</v>
      </c>
      <c r="E16" s="624">
        <v>13</v>
      </c>
      <c r="F16" s="625" t="s">
        <v>350</v>
      </c>
      <c r="G16" s="390">
        <v>13</v>
      </c>
      <c r="H16" s="624" t="s">
        <v>299</v>
      </c>
      <c r="I16" s="624">
        <v>1</v>
      </c>
      <c r="J16" s="625" t="s">
        <v>353</v>
      </c>
      <c r="K16" s="390">
        <v>10</v>
      </c>
      <c r="L16" s="624" t="s">
        <v>299</v>
      </c>
      <c r="M16" s="624">
        <v>13</v>
      </c>
      <c r="N16" s="625" t="s">
        <v>521</v>
      </c>
      <c r="O16" s="390">
        <v>9</v>
      </c>
      <c r="P16" s="624" t="s">
        <v>299</v>
      </c>
      <c r="Q16" s="624">
        <v>13</v>
      </c>
      <c r="R16" s="625" t="s">
        <v>364</v>
      </c>
      <c r="S16" s="390"/>
      <c r="T16" s="624" t="s">
        <v>299</v>
      </c>
      <c r="U16" s="624"/>
      <c r="V16" s="625"/>
      <c r="W16" s="645">
        <f t="shared" si="0"/>
        <v>1</v>
      </c>
      <c r="X16" s="646">
        <v>20</v>
      </c>
      <c r="Y16" s="646"/>
      <c r="Z16" s="622">
        <f t="shared" si="1"/>
        <v>44</v>
      </c>
      <c r="AA16" s="623" t="s">
        <v>299</v>
      </c>
      <c r="AB16" s="647">
        <f t="shared" si="2"/>
        <v>40</v>
      </c>
      <c r="AC16" s="397">
        <f t="shared" si="3"/>
        <v>4</v>
      </c>
      <c r="AD16" s="231">
        <f t="shared" ref="AD16:AD18" si="13">SUM(AE16:AL16)</f>
        <v>272</v>
      </c>
      <c r="AE16" s="232">
        <f>IFERROR(INDEX(V!$R:$R,MATCH(AF16,V!$L:$L,0)),"")</f>
        <v>136</v>
      </c>
      <c r="AF16" s="233" t="str">
        <f t="shared" si="5"/>
        <v>Andrei Grintšak</v>
      </c>
      <c r="AG16" s="232">
        <f>IFERROR(INDEX(V!$R:$R,MATCH(AH16,V!$L:$L,0)),"")</f>
        <v>136</v>
      </c>
      <c r="AH16" s="233" t="str">
        <f t="shared" si="6"/>
        <v>Enn Tokman</v>
      </c>
      <c r="AI16" s="232" t="str">
        <f>IFERROR(INDEX(V!$R:$R,MATCH(AJ16,V!$L:$L,0)),"")</f>
        <v/>
      </c>
      <c r="AJ16" s="233" t="str">
        <f t="shared" si="7"/>
        <v/>
      </c>
      <c r="AK16" s="232" t="str">
        <f>IFERROR(INDEX(V!$R:$R,MATCH(AL16,V!$L:$L,0)),"")</f>
        <v/>
      </c>
      <c r="AL16" s="233" t="str">
        <f t="shared" si="8"/>
        <v/>
      </c>
      <c r="AM16" s="232" t="str">
        <f>IFERROR(INDEX(V!$R:$R,MATCH(AN16,V!$L:$L,0)),"")</f>
        <v/>
      </c>
      <c r="AN16" s="233" t="str">
        <f t="shared" si="9"/>
        <v/>
      </c>
      <c r="AO16" s="232" t="str">
        <f>IFERROR(INDEX(V!$R:$R,MATCH(AP16,V!$L:$L,0)),"")</f>
        <v/>
      </c>
      <c r="AP16" s="233" t="str">
        <f t="shared" si="10"/>
        <v/>
      </c>
    </row>
    <row r="17" spans="1:42" x14ac:dyDescent="0.2">
      <c r="A17" s="620">
        <v>11</v>
      </c>
      <c r="B17" s="626" t="s">
        <v>523</v>
      </c>
      <c r="C17" s="390">
        <v>9</v>
      </c>
      <c r="D17" s="624" t="s">
        <v>299</v>
      </c>
      <c r="E17" s="624">
        <v>13</v>
      </c>
      <c r="F17" s="625" t="s">
        <v>521</v>
      </c>
      <c r="G17" s="390">
        <v>6</v>
      </c>
      <c r="H17" s="624" t="s">
        <v>299</v>
      </c>
      <c r="I17" s="624">
        <v>13</v>
      </c>
      <c r="J17" s="625" t="s">
        <v>518</v>
      </c>
      <c r="K17" s="390">
        <v>11</v>
      </c>
      <c r="L17" s="624" t="s">
        <v>299</v>
      </c>
      <c r="M17" s="624">
        <v>13</v>
      </c>
      <c r="N17" s="625" t="s">
        <v>257</v>
      </c>
      <c r="O17" s="390">
        <v>9</v>
      </c>
      <c r="P17" s="624" t="s">
        <v>299</v>
      </c>
      <c r="Q17" s="624">
        <v>13</v>
      </c>
      <c r="R17" s="625" t="s">
        <v>353</v>
      </c>
      <c r="S17" s="390"/>
      <c r="T17" s="624" t="s">
        <v>299</v>
      </c>
      <c r="U17" s="624"/>
      <c r="V17" s="625"/>
      <c r="W17" s="645">
        <f t="shared" si="0"/>
        <v>0</v>
      </c>
      <c r="X17" s="646">
        <v>22</v>
      </c>
      <c r="Y17" s="646"/>
      <c r="Z17" s="622">
        <f t="shared" si="1"/>
        <v>35</v>
      </c>
      <c r="AA17" s="623" t="s">
        <v>299</v>
      </c>
      <c r="AB17" s="647">
        <f t="shared" si="2"/>
        <v>52</v>
      </c>
      <c r="AC17" s="397">
        <f t="shared" si="3"/>
        <v>-17</v>
      </c>
      <c r="AD17" s="231">
        <f t="shared" si="13"/>
        <v>82</v>
      </c>
      <c r="AE17" s="232">
        <f>IFERROR(INDEX(V!$R:$R,MATCH(AF17,V!$L:$L,0)),"")</f>
        <v>20</v>
      </c>
      <c r="AF17" s="233" t="str">
        <f t="shared" si="5"/>
        <v>Airi Veski</v>
      </c>
      <c r="AG17" s="232">
        <f>IFERROR(INDEX(V!$R:$R,MATCH(AH17,V!$L:$L,0)),"")</f>
        <v>62</v>
      </c>
      <c r="AH17" s="233" t="str">
        <f t="shared" si="6"/>
        <v>Andres Veski</v>
      </c>
      <c r="AI17" s="232" t="str">
        <f>IFERROR(INDEX(V!$R:$R,MATCH(AJ17,V!$L:$L,0)),"")</f>
        <v/>
      </c>
      <c r="AJ17" s="233" t="str">
        <f t="shared" si="7"/>
        <v/>
      </c>
      <c r="AK17" s="232" t="str">
        <f>IFERROR(INDEX(V!$R:$R,MATCH(AL17,V!$L:$L,0)),"")</f>
        <v/>
      </c>
      <c r="AL17" s="233" t="str">
        <f t="shared" si="8"/>
        <v/>
      </c>
      <c r="AM17" s="232" t="str">
        <f>IFERROR(INDEX(V!$R:$R,MATCH(AN17,V!$L:$L,0)),"")</f>
        <v/>
      </c>
      <c r="AN17" s="233" t="str">
        <f t="shared" si="9"/>
        <v/>
      </c>
      <c r="AO17" s="232" t="str">
        <f>IFERROR(INDEX(V!$R:$R,MATCH(AP17,V!$L:$L,0)),"")</f>
        <v/>
      </c>
      <c r="AP17" s="233" t="str">
        <f t="shared" si="10"/>
        <v/>
      </c>
    </row>
    <row r="18" spans="1:42" x14ac:dyDescent="0.2">
      <c r="A18" s="620">
        <v>12</v>
      </c>
      <c r="B18" s="627" t="s">
        <v>346</v>
      </c>
      <c r="C18" s="390">
        <v>2</v>
      </c>
      <c r="D18" s="624" t="s">
        <v>299</v>
      </c>
      <c r="E18" s="624">
        <v>13</v>
      </c>
      <c r="F18" s="625" t="s">
        <v>364</v>
      </c>
      <c r="G18" s="390">
        <v>5</v>
      </c>
      <c r="H18" s="624" t="s">
        <v>299</v>
      </c>
      <c r="I18" s="624">
        <v>13</v>
      </c>
      <c r="J18" s="625" t="s">
        <v>257</v>
      </c>
      <c r="K18" s="390">
        <v>7</v>
      </c>
      <c r="L18" s="624" t="s">
        <v>299</v>
      </c>
      <c r="M18" s="624">
        <v>13</v>
      </c>
      <c r="N18" s="625" t="s">
        <v>353</v>
      </c>
      <c r="O18" s="390">
        <v>11</v>
      </c>
      <c r="P18" s="624" t="s">
        <v>299</v>
      </c>
      <c r="Q18" s="624">
        <v>13</v>
      </c>
      <c r="R18" s="625" t="s">
        <v>356</v>
      </c>
      <c r="S18" s="390"/>
      <c r="T18" s="624" t="s">
        <v>299</v>
      </c>
      <c r="U18" s="624"/>
      <c r="V18" s="625"/>
      <c r="W18" s="645">
        <f t="shared" si="0"/>
        <v>0</v>
      </c>
      <c r="X18" s="646">
        <v>16</v>
      </c>
      <c r="Y18" s="646"/>
      <c r="Z18" s="622">
        <f t="shared" si="1"/>
        <v>25</v>
      </c>
      <c r="AA18" s="623" t="s">
        <v>299</v>
      </c>
      <c r="AB18" s="647">
        <f t="shared" si="2"/>
        <v>52</v>
      </c>
      <c r="AC18" s="397">
        <f t="shared" si="3"/>
        <v>-27</v>
      </c>
      <c r="AD18" s="231">
        <f t="shared" si="13"/>
        <v>58</v>
      </c>
      <c r="AE18" s="232">
        <f>IFERROR(INDEX(V!$R:$R,MATCH(AF18,V!$L:$L,0)),"")</f>
        <v>28</v>
      </c>
      <c r="AF18" s="233" t="str">
        <f t="shared" si="5"/>
        <v>Boriss Klubov</v>
      </c>
      <c r="AG18" s="232">
        <f>IFERROR(INDEX(V!$R:$R,MATCH(AH18,V!$L:$L,0)),"")</f>
        <v>30</v>
      </c>
      <c r="AH18" s="233" t="str">
        <f t="shared" si="6"/>
        <v>Elmo Lageda</v>
      </c>
      <c r="AI18" s="232" t="str">
        <f>IFERROR(INDEX(V!$R:$R,MATCH(AJ18,V!$L:$L,0)),"")</f>
        <v/>
      </c>
      <c r="AJ18" s="233" t="str">
        <f t="shared" si="7"/>
        <v/>
      </c>
      <c r="AK18" s="232" t="str">
        <f>IFERROR(INDEX(V!$R:$R,MATCH(AL18,V!$L:$L,0)),"")</f>
        <v/>
      </c>
      <c r="AL18" s="233" t="str">
        <f t="shared" si="8"/>
        <v/>
      </c>
      <c r="AM18" s="232" t="str">
        <f>IFERROR(INDEX(V!$R:$R,MATCH(AN18,V!$L:$L,0)),"")</f>
        <v/>
      </c>
      <c r="AN18" s="233" t="str">
        <f t="shared" si="9"/>
        <v/>
      </c>
      <c r="AO18" s="232" t="str">
        <f>IFERROR(INDEX(V!$R:$R,MATCH(AP18,V!$L:$L,0)),"")</f>
        <v/>
      </c>
      <c r="AP18" s="233" t="str">
        <f t="shared" si="10"/>
        <v/>
      </c>
    </row>
    <row r="21" spans="1:42" hidden="1" x14ac:dyDescent="0.2"/>
    <row r="22" spans="1:42" hidden="1" x14ac:dyDescent="0.2"/>
    <row r="23" spans="1:42" hidden="1" x14ac:dyDescent="0.2"/>
    <row r="24" spans="1:42" hidden="1" x14ac:dyDescent="0.2"/>
    <row r="25" spans="1:42" hidden="1" x14ac:dyDescent="0.2"/>
    <row r="26" spans="1:42" hidden="1" x14ac:dyDescent="0.2"/>
    <row r="27" spans="1:42" hidden="1" x14ac:dyDescent="0.2"/>
    <row r="28" spans="1:42" hidden="1" x14ac:dyDescent="0.2"/>
    <row r="29" spans="1:42" hidden="1" x14ac:dyDescent="0.2"/>
    <row r="30" spans="1:42" hidden="1" x14ac:dyDescent="0.2"/>
    <row r="31" spans="1:42" hidden="1" x14ac:dyDescent="0.2"/>
    <row r="32" spans="1:42"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spans="1:6" hidden="1" x14ac:dyDescent="0.2"/>
    <row r="290" spans="1:6" hidden="1" x14ac:dyDescent="0.2"/>
    <row r="291" spans="1:6" hidden="1" x14ac:dyDescent="0.2"/>
    <row r="292" spans="1:6" hidden="1" x14ac:dyDescent="0.2"/>
    <row r="293" spans="1:6" hidden="1" x14ac:dyDescent="0.2"/>
    <row r="294" spans="1:6" hidden="1" x14ac:dyDescent="0.2"/>
    <row r="295" spans="1:6" hidden="1" x14ac:dyDescent="0.2"/>
    <row r="296" spans="1:6" hidden="1" x14ac:dyDescent="0.2"/>
    <row r="297" spans="1:6" hidden="1" x14ac:dyDescent="0.2"/>
    <row r="298" spans="1:6" hidden="1" x14ac:dyDescent="0.2"/>
    <row r="299" spans="1:6" x14ac:dyDescent="0.2">
      <c r="A299" s="157"/>
      <c r="B299" s="157"/>
      <c r="C299" s="227" t="s">
        <v>230</v>
      </c>
      <c r="F299" s="599"/>
    </row>
    <row r="300" spans="1:6" x14ac:dyDescent="0.2">
      <c r="A300" s="349">
        <v>1</v>
      </c>
      <c r="B300" s="400" t="str">
        <f t="shared" ref="B300:B311" si="14">IFERROR(INDEX(B$1:B$95,MATCH(A300,A$1:A$95,0)),"")</f>
        <v>Henri Mitt, Hillar Neiland</v>
      </c>
      <c r="C300" s="321">
        <f>LARGE(A300:A400,1)*2+2-A300*2</f>
        <v>24</v>
      </c>
      <c r="F300" s="599"/>
    </row>
    <row r="301" spans="1:6" x14ac:dyDescent="0.2">
      <c r="A301" s="349">
        <v>2</v>
      </c>
      <c r="B301" s="400" t="str">
        <f t="shared" si="14"/>
        <v>Johannes Neiland, Tõnis Neiland</v>
      </c>
      <c r="C301" s="321">
        <f t="shared" ref="C301:C311" si="15">LARGE(A301:A401,1)*2+2-A301*2</f>
        <v>22</v>
      </c>
      <c r="F301" s="599"/>
    </row>
    <row r="302" spans="1:6" x14ac:dyDescent="0.2">
      <c r="A302" s="349">
        <v>3</v>
      </c>
      <c r="B302" s="400" t="str">
        <f t="shared" si="14"/>
        <v>Peep Peenema, Vadim Tihhonjuk</v>
      </c>
      <c r="C302" s="321">
        <f t="shared" si="15"/>
        <v>20</v>
      </c>
      <c r="F302" s="599"/>
    </row>
    <row r="303" spans="1:6" x14ac:dyDescent="0.2">
      <c r="A303" s="349">
        <v>4</v>
      </c>
      <c r="B303" s="400" t="str">
        <f t="shared" si="14"/>
        <v>Aarne Välja, Jaan Sepp</v>
      </c>
      <c r="C303" s="321">
        <f t="shared" si="15"/>
        <v>18</v>
      </c>
      <c r="F303" s="599"/>
    </row>
    <row r="304" spans="1:6" x14ac:dyDescent="0.2">
      <c r="A304" s="349">
        <v>5</v>
      </c>
      <c r="B304" s="400" t="str">
        <f t="shared" si="14"/>
        <v>Kristel Tihhonjuk</v>
      </c>
      <c r="C304" s="321">
        <f t="shared" si="15"/>
        <v>16</v>
      </c>
      <c r="F304" s="599"/>
    </row>
    <row r="305" spans="1:6" x14ac:dyDescent="0.2">
      <c r="A305" s="349">
        <v>6</v>
      </c>
      <c r="B305" s="400" t="str">
        <f t="shared" si="14"/>
        <v>Ivar Viljaste, Sirje Viljaste</v>
      </c>
      <c r="C305" s="321">
        <f t="shared" si="15"/>
        <v>14</v>
      </c>
      <c r="F305" s="599"/>
    </row>
    <row r="306" spans="1:6" x14ac:dyDescent="0.2">
      <c r="A306" s="349">
        <v>7</v>
      </c>
      <c r="B306" s="400" t="str">
        <f t="shared" si="14"/>
        <v>Olav Türk, Sirje Maala</v>
      </c>
      <c r="C306" s="321">
        <f t="shared" si="15"/>
        <v>12</v>
      </c>
      <c r="F306" s="599"/>
    </row>
    <row r="307" spans="1:6" x14ac:dyDescent="0.2">
      <c r="A307" s="349">
        <v>8</v>
      </c>
      <c r="B307" s="400" t="str">
        <f t="shared" si="14"/>
        <v>Ljudmila Varendi, Viktor Švarõgin</v>
      </c>
      <c r="C307" s="321">
        <f t="shared" si="15"/>
        <v>10</v>
      </c>
      <c r="F307" s="599"/>
    </row>
    <row r="308" spans="1:6" x14ac:dyDescent="0.2">
      <c r="A308" s="349">
        <v>9</v>
      </c>
      <c r="B308" s="400" t="str">
        <f t="shared" si="14"/>
        <v>Matti Vinni, Vello Vasser</v>
      </c>
      <c r="C308" s="321">
        <f t="shared" si="15"/>
        <v>8</v>
      </c>
      <c r="F308" s="599"/>
    </row>
    <row r="309" spans="1:6" x14ac:dyDescent="0.2">
      <c r="A309" s="349">
        <v>10</v>
      </c>
      <c r="B309" s="400" t="str">
        <f t="shared" si="14"/>
        <v>Andrei Grintšak, Enn Tokman</v>
      </c>
      <c r="C309" s="321">
        <f t="shared" si="15"/>
        <v>6</v>
      </c>
    </row>
    <row r="310" spans="1:6" x14ac:dyDescent="0.2">
      <c r="A310" s="349">
        <v>11</v>
      </c>
      <c r="B310" s="400" t="str">
        <f t="shared" si="14"/>
        <v>Airi Veski, Andres Veski</v>
      </c>
      <c r="C310" s="321">
        <f t="shared" si="15"/>
        <v>4</v>
      </c>
    </row>
    <row r="311" spans="1:6" x14ac:dyDescent="0.2">
      <c r="A311" s="349">
        <v>12</v>
      </c>
      <c r="B311" s="400" t="str">
        <f t="shared" si="14"/>
        <v>Boriss Klubov, Elmo Lageda</v>
      </c>
      <c r="C311" s="321">
        <f t="shared" si="15"/>
        <v>2</v>
      </c>
    </row>
  </sheetData>
  <conditionalFormatting sqref="AJ7:AJ18 AH7:AH18 AL7:AL18">
    <cfRule type="expression" dxfId="268" priority="36">
      <formula>AND(AG7="",FIND(",",AH7))</formula>
    </cfRule>
    <cfRule type="expression" dxfId="267" priority="38">
      <formula>AND(AG7="",COUNTIF(AH7,"*,*")=0)</formula>
    </cfRule>
  </conditionalFormatting>
  <conditionalFormatting sqref="AF7:AF10 AF12:AF18">
    <cfRule type="expression" dxfId="266" priority="37">
      <formula>AND(AE7="",COUNTIF(AF7,"*,*")=0)</formula>
    </cfRule>
  </conditionalFormatting>
  <conditionalFormatting sqref="AN7:AN18 AP7:AP18">
    <cfRule type="expression" dxfId="265" priority="34">
      <formula>AND(AM7="",COUNTIF(AN7,"*,*")=0)</formula>
    </cfRule>
    <cfRule type="expression" dxfId="264" priority="35">
      <formula>AND(AM7="",FIND(",",AN7))</formula>
    </cfRule>
  </conditionalFormatting>
  <conditionalFormatting sqref="B300:B311">
    <cfRule type="expression" dxfId="263" priority="39">
      <formula>A300=3</formula>
    </cfRule>
    <cfRule type="expression" dxfId="262" priority="40">
      <formula>A300=2</formula>
    </cfRule>
    <cfRule type="expression" dxfId="261" priority="41">
      <formula>A300=1</formula>
    </cfRule>
    <cfRule type="containsBlanks" dxfId="260" priority="42">
      <formula>LEN(TRIM(B300))=0</formula>
    </cfRule>
    <cfRule type="duplicateValues" dxfId="259" priority="43"/>
  </conditionalFormatting>
  <conditionalFormatting sqref="A7:A18">
    <cfRule type="duplicateValues" dxfId="258" priority="33"/>
  </conditionalFormatting>
  <conditionalFormatting sqref="C7:C18">
    <cfRule type="expression" dxfId="257" priority="15">
      <formula>IF($C7&gt;$E7,TRUE)</formula>
    </cfRule>
  </conditionalFormatting>
  <conditionalFormatting sqref="E7:E18">
    <cfRule type="expression" dxfId="256" priority="16">
      <formula>IF($C7&lt;$E7,TRUE)</formula>
    </cfRule>
  </conditionalFormatting>
  <conditionalFormatting sqref="K7:K18">
    <cfRule type="expression" dxfId="255" priority="23">
      <formula>IF($K7&gt;$M7,TRUE)</formula>
    </cfRule>
  </conditionalFormatting>
  <conditionalFormatting sqref="M7:M18">
    <cfRule type="expression" dxfId="254" priority="24">
      <formula>IF($K7&lt;$M7,TRUE)</formula>
    </cfRule>
  </conditionalFormatting>
  <conditionalFormatting sqref="O7:O18">
    <cfRule type="expression" dxfId="253" priority="27">
      <formula>IF($O7&gt;$Q7,TRUE)</formula>
    </cfRule>
  </conditionalFormatting>
  <conditionalFormatting sqref="Q7:Q18">
    <cfRule type="expression" dxfId="252" priority="28">
      <formula>IF($O7&lt;$Q7,TRUE)</formula>
    </cfRule>
  </conditionalFormatting>
  <conditionalFormatting sqref="S7:S18">
    <cfRule type="expression" dxfId="251" priority="31">
      <formula>IF($S7&gt;$U7,TRUE)</formula>
    </cfRule>
  </conditionalFormatting>
  <conditionalFormatting sqref="U7:U18">
    <cfRule type="expression" dxfId="250" priority="32">
      <formula>IF($S7&lt;$U7,TRUE)</formula>
    </cfRule>
  </conditionalFormatting>
  <conditionalFormatting sqref="G7:G18">
    <cfRule type="expression" dxfId="249" priority="19">
      <formula>IF($G7&gt;$I7,TRUE)</formula>
    </cfRule>
  </conditionalFormatting>
  <conditionalFormatting sqref="I7:I18">
    <cfRule type="expression" dxfId="248" priority="20">
      <formula>IF($G7&lt;$I7,TRUE)</formula>
    </cfRule>
  </conditionalFormatting>
  <conditionalFormatting sqref="F7:F18">
    <cfRule type="containsText" dxfId="247" priority="6" operator="containsText" text="vaba voor">
      <formula>NOT(ISERROR(SEARCH("vaba voor",F7)))</formula>
    </cfRule>
  </conditionalFormatting>
  <conditionalFormatting sqref="N7:N18">
    <cfRule type="containsText" dxfId="246" priority="4" operator="containsText" text="vaba voor">
      <formula>NOT(ISERROR(SEARCH("vaba voor",N7)))</formula>
    </cfRule>
  </conditionalFormatting>
  <conditionalFormatting sqref="R7:R18">
    <cfRule type="containsText" dxfId="245" priority="7" operator="containsText" text="vaba voor">
      <formula>NOT(ISERROR(SEARCH("vaba voor",R7)))</formula>
    </cfRule>
  </conditionalFormatting>
  <conditionalFormatting sqref="V7:V18">
    <cfRule type="containsText" dxfId="244" priority="3" operator="containsText" text="vaba voor">
      <formula>NOT(ISERROR(SEARCH("vaba voor",V7)))</formula>
    </cfRule>
  </conditionalFormatting>
  <conditionalFormatting sqref="J7:J18">
    <cfRule type="containsText" dxfId="243" priority="5" operator="containsText" text="vaba voor">
      <formula>NOT(ISERROR(SEARCH("vaba voor",J7)))</formula>
    </cfRule>
  </conditionalFormatting>
  <conditionalFormatting sqref="C7:F18">
    <cfRule type="expression" dxfId="242" priority="11">
      <formula>IF(AND(ISNUMBER($C7),$C7=$E7),TRUE)</formula>
    </cfRule>
    <cfRule type="expression" dxfId="241" priority="13">
      <formula>IF($C7&gt;$E7,TRUE)</formula>
    </cfRule>
    <cfRule type="expression" dxfId="240" priority="14">
      <formula>IF($C7&lt;$E7,TRUE)</formula>
    </cfRule>
  </conditionalFormatting>
  <conditionalFormatting sqref="G7:J18">
    <cfRule type="expression" dxfId="239" priority="12">
      <formula>IF(AND(ISNUMBER($G7),$G7=$I7),TRUE)</formula>
    </cfRule>
    <cfRule type="expression" dxfId="238" priority="17">
      <formula>IF($G7&gt;$I7,TRUE)</formula>
    </cfRule>
    <cfRule type="expression" dxfId="237" priority="18">
      <formula>IF($G7&lt;$I7,TRUE)</formula>
    </cfRule>
  </conditionalFormatting>
  <conditionalFormatting sqref="K7:N18">
    <cfRule type="expression" dxfId="236" priority="10">
      <formula>IF(AND(ISNUMBER($K7),$K7=$M7),TRUE)</formula>
    </cfRule>
    <cfRule type="expression" dxfId="235" priority="21">
      <formula>IF($K7&gt;$M7,TRUE)</formula>
    </cfRule>
    <cfRule type="expression" dxfId="234" priority="22">
      <formula>IF($K7&lt;$M7,TRUE)</formula>
    </cfRule>
  </conditionalFormatting>
  <conditionalFormatting sqref="O7:R18">
    <cfRule type="expression" dxfId="233" priority="9">
      <formula>IF(AND(ISNUMBER($O7),$O7=$Q7),TRUE)</formula>
    </cfRule>
    <cfRule type="expression" dxfId="232" priority="25">
      <formula>IF($O7&gt;$Q7,TRUE)</formula>
    </cfRule>
    <cfRule type="expression" dxfId="231" priority="26">
      <formula>IF($O7&lt;$Q7,TRUE)</formula>
    </cfRule>
  </conditionalFormatting>
  <conditionalFormatting sqref="S7:V18">
    <cfRule type="expression" dxfId="230" priority="8">
      <formula>IF(AND(ISNUMBER($S7),$S7=$U7),TRUE)</formula>
    </cfRule>
    <cfRule type="expression" dxfId="229" priority="29">
      <formula>IF($S7&gt;$U7,TRUE)</formula>
    </cfRule>
    <cfRule type="expression" dxfId="228" priority="30">
      <formula>IF($S7&lt;$U7,TRUE)</formula>
    </cfRule>
  </conditionalFormatting>
  <conditionalFormatting sqref="C7:C18 G7:G18 K7:K18 O7:O18 S7:S18">
    <cfRule type="expression" dxfId="227" priority="1">
      <formula>AND(C7=0,E7=13)</formula>
    </cfRule>
  </conditionalFormatting>
  <conditionalFormatting sqref="E7:E18 I7:I18 M7:M18 Q7:Q18 U7:U18">
    <cfRule type="expression" dxfId="226" priority="2">
      <formula>AND(E7=0,C7=13)</formula>
    </cfRule>
  </conditionalFormatting>
  <pageMargins left="0.78740157480314965" right="0.39370078740157483" top="0.78740157480314965" bottom="0.39370078740157483" header="0.78740157480314965" footer="0"/>
  <pageSetup paperSize="9" fitToHeight="0" orientation="landscape" verticalDpi="1200" r:id="rId1"/>
  <headerFooter>
    <oddHeader>&amp;R&amp;P. leht &amp;N&amp; -st</oddHead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pageSetUpPr fitToPage="1"/>
  </sheetPr>
  <dimension ref="A1:AP311"/>
  <sheetViews>
    <sheetView showGridLines="0" showRowColHeaders="0" workbookViewId="0">
      <pane ySplit="1" topLeftCell="A2" activePane="bottomLeft" state="frozen"/>
      <selection pane="bottomLeft" activeCell="A5" sqref="A5"/>
    </sheetView>
  </sheetViews>
  <sheetFormatPr defaultRowHeight="12.75" x14ac:dyDescent="0.2"/>
  <cols>
    <col min="1" max="1" width="3.28515625" style="1024" customWidth="1"/>
    <col min="2" max="2" width="30.28515625" style="1024" bestFit="1" customWidth="1"/>
    <col min="3" max="3" width="4.7109375" style="1024" customWidth="1"/>
    <col min="4" max="4" width="1.140625" style="1024" customWidth="1"/>
    <col min="5" max="5" width="2.7109375" style="1024" customWidth="1"/>
    <col min="6" max="6" width="9.140625" style="1024"/>
    <col min="7" max="7" width="2.7109375" style="1024" customWidth="1"/>
    <col min="8" max="8" width="1.140625" style="1024" customWidth="1"/>
    <col min="9" max="9" width="2.7109375" style="1024" customWidth="1"/>
    <col min="10" max="10" width="9.140625" style="1024"/>
    <col min="11" max="11" width="2.7109375" style="1024" customWidth="1"/>
    <col min="12" max="12" width="1.140625" style="1024" customWidth="1"/>
    <col min="13" max="13" width="2.7109375" style="1024" customWidth="1"/>
    <col min="14" max="14" width="9.140625" style="1024"/>
    <col min="15" max="15" width="2.7109375" style="1024" customWidth="1"/>
    <col min="16" max="16" width="1.140625" style="1024" customWidth="1"/>
    <col min="17" max="17" width="2.7109375" style="1024" customWidth="1"/>
    <col min="18" max="18" width="9.140625" style="1024"/>
    <col min="19" max="19" width="2.7109375" style="1024" hidden="1" customWidth="1"/>
    <col min="20" max="20" width="1.140625" style="1024" hidden="1" customWidth="1"/>
    <col min="21" max="21" width="2.7109375" style="1024" hidden="1" customWidth="1"/>
    <col min="22" max="22" width="0" style="1024" hidden="1" customWidth="1"/>
    <col min="23" max="23" width="5.7109375" style="1024" customWidth="1"/>
    <col min="24" max="24" width="5.5703125" style="1024" customWidth="1"/>
    <col min="25" max="25" width="7.42578125" style="1024" customWidth="1"/>
    <col min="26" max="26" width="2.7109375" style="1024" customWidth="1"/>
    <col min="27" max="27" width="1.140625" style="1024" customWidth="1"/>
    <col min="28" max="28" width="2.7109375" style="1024" customWidth="1"/>
    <col min="29" max="29" width="4.7109375" style="1024" customWidth="1"/>
    <col min="30" max="31" width="9.140625" style="1024" hidden="1" customWidth="1"/>
    <col min="32" max="32" width="15.7109375" style="1024" hidden="1" customWidth="1"/>
    <col min="33" max="33" width="9.140625" style="1024" hidden="1" customWidth="1"/>
    <col min="34" max="34" width="14.85546875" style="1024" hidden="1" customWidth="1"/>
    <col min="35" max="35" width="9.140625" style="1024" hidden="1" customWidth="1"/>
    <col min="36" max="36" width="17.28515625" style="1024" hidden="1" customWidth="1"/>
    <col min="37" max="37" width="9.140625" style="1024" hidden="1" customWidth="1"/>
    <col min="38" max="38" width="13.85546875" style="1024" hidden="1" customWidth="1"/>
    <col min="39" max="39" width="9.140625" style="1024" hidden="1" customWidth="1"/>
    <col min="40" max="40" width="17.28515625" style="1024" hidden="1" customWidth="1"/>
    <col min="41" max="41" width="9.140625" style="1024" hidden="1" customWidth="1"/>
    <col min="42" max="42" width="13.85546875" style="1024" hidden="1" customWidth="1"/>
    <col min="43" max="16384" width="9.140625" style="1024"/>
  </cols>
  <sheetData>
    <row r="1" spans="1:42" x14ac:dyDescent="0.2">
      <c r="A1" s="226" t="str">
        <f>UPPER((Kalend!E20)&amp;" - "&amp;(Kalend!C20))&amp;" - "&amp;LOWER(Kalend!D20)&amp;" - "&amp;(Kalend!A20)&amp;" kell "&amp;(Kalend!B20)&amp;" - "&amp;(Kalend!F20)</f>
        <v>V8 - VOKA VI SISE-KV 8. ETAPP - duo - P, 18.02.2024 kell 11:00 - Voka petangihall</v>
      </c>
      <c r="O1" s="157"/>
      <c r="P1" s="157"/>
      <c r="Q1" s="198"/>
      <c r="R1" s="198"/>
      <c r="S1" s="198"/>
      <c r="T1" s="38"/>
      <c r="U1" s="38"/>
      <c r="V1" s="38"/>
      <c r="W1" s="157"/>
      <c r="X1" s="28"/>
      <c r="Y1" s="157"/>
      <c r="Z1" s="157"/>
      <c r="AD1" s="44" t="s">
        <v>72</v>
      </c>
      <c r="AE1" s="228"/>
      <c r="AF1" s="228"/>
      <c r="AG1" s="228"/>
      <c r="AH1" s="228"/>
      <c r="AI1" s="228"/>
      <c r="AJ1" s="228"/>
      <c r="AK1" s="228"/>
      <c r="AL1" s="228"/>
      <c r="AM1" s="228"/>
      <c r="AN1" s="228"/>
      <c r="AO1" s="351"/>
      <c r="AP1" s="351"/>
    </row>
    <row r="2" spans="1:42" x14ac:dyDescent="0.2">
      <c r="A2" s="628"/>
      <c r="F2" s="157"/>
      <c r="L2" s="632"/>
      <c r="M2" s="632"/>
      <c r="N2" s="632"/>
      <c r="O2" s="633"/>
      <c r="P2" s="633"/>
      <c r="Q2" s="633"/>
      <c r="R2" s="629" t="s">
        <v>235</v>
      </c>
      <c r="S2" s="633"/>
      <c r="T2" s="632"/>
      <c r="U2" s="632"/>
      <c r="V2" s="632"/>
      <c r="W2" s="630">
        <v>1</v>
      </c>
      <c r="X2" s="631" t="s">
        <v>236</v>
      </c>
      <c r="Y2" s="633"/>
      <c r="Z2" s="633"/>
      <c r="AA2" s="633"/>
      <c r="AB2" s="633"/>
      <c r="AE2" s="157"/>
      <c r="AG2" s="157"/>
      <c r="AH2" s="157"/>
      <c r="AI2" s="157"/>
      <c r="AJ2" s="157"/>
      <c r="AK2" s="157"/>
      <c r="AL2" s="157"/>
      <c r="AM2" s="157"/>
      <c r="AN2" s="157"/>
    </row>
    <row r="3" spans="1:42" x14ac:dyDescent="0.2">
      <c r="A3" s="628"/>
      <c r="F3" s="157"/>
      <c r="L3" s="633"/>
      <c r="M3" s="633"/>
      <c r="N3" s="633"/>
      <c r="O3" s="633"/>
      <c r="P3" s="633"/>
      <c r="Q3" s="633"/>
      <c r="R3" s="634" t="s">
        <v>237</v>
      </c>
      <c r="S3" s="633"/>
      <c r="T3" s="633"/>
      <c r="U3" s="633"/>
      <c r="V3" s="633"/>
      <c r="W3" s="630">
        <v>0.5</v>
      </c>
      <c r="X3" s="631" t="s">
        <v>236</v>
      </c>
      <c r="Y3" s="633"/>
      <c r="Z3" s="633"/>
      <c r="AA3" s="633"/>
      <c r="AB3" s="633"/>
      <c r="AE3" s="234"/>
      <c r="AF3" s="234"/>
      <c r="AG3" s="234"/>
      <c r="AH3" s="225"/>
      <c r="AI3" s="234"/>
      <c r="AJ3" s="234"/>
      <c r="AK3" s="234"/>
      <c r="AL3" s="234"/>
      <c r="AM3" s="234"/>
      <c r="AN3" s="234"/>
      <c r="AO3" s="234"/>
      <c r="AP3" s="234"/>
    </row>
    <row r="4" spans="1:42" x14ac:dyDescent="0.2">
      <c r="F4" s="157"/>
      <c r="L4" s="633"/>
      <c r="M4" s="633"/>
      <c r="N4" s="633"/>
      <c r="O4" s="633"/>
      <c r="P4" s="633"/>
      <c r="Q4" s="633"/>
      <c r="R4" s="635" t="s">
        <v>238</v>
      </c>
      <c r="S4" s="633"/>
      <c r="T4" s="633"/>
      <c r="U4" s="633"/>
      <c r="V4" s="633"/>
      <c r="W4" s="630">
        <v>0</v>
      </c>
      <c r="X4" s="631" t="s">
        <v>236</v>
      </c>
      <c r="Y4" s="633"/>
      <c r="Z4" s="633"/>
      <c r="AA4" s="633"/>
      <c r="AB4" s="633"/>
    </row>
    <row r="5" spans="1:42" x14ac:dyDescent="0.2">
      <c r="F5" s="157"/>
      <c r="L5" s="157"/>
      <c r="M5" s="157"/>
      <c r="N5" s="157"/>
      <c r="O5" s="157"/>
      <c r="P5" s="157"/>
      <c r="Q5" s="157"/>
      <c r="R5" s="157"/>
      <c r="S5" s="157"/>
      <c r="T5" s="157"/>
      <c r="U5" s="157"/>
      <c r="W5" s="157"/>
      <c r="X5" s="157"/>
      <c r="Y5" s="157"/>
      <c r="Z5" s="157"/>
      <c r="AA5" s="157"/>
      <c r="AB5" s="414" t="s">
        <v>310</v>
      </c>
      <c r="AD5" s="411" t="s">
        <v>215</v>
      </c>
    </row>
    <row r="6" spans="1:42" x14ac:dyDescent="0.2">
      <c r="A6" s="636" t="s">
        <v>10</v>
      </c>
      <c r="B6" s="636" t="s">
        <v>57</v>
      </c>
      <c r="C6" s="637" t="s">
        <v>172</v>
      </c>
      <c r="D6" s="638"/>
      <c r="E6" s="638"/>
      <c r="F6" s="639"/>
      <c r="G6" s="637" t="s">
        <v>175</v>
      </c>
      <c r="H6" s="638"/>
      <c r="I6" s="638"/>
      <c r="J6" s="639"/>
      <c r="K6" s="637" t="s">
        <v>178</v>
      </c>
      <c r="L6" s="638"/>
      <c r="M6" s="638"/>
      <c r="N6" s="639"/>
      <c r="O6" s="637" t="s">
        <v>181</v>
      </c>
      <c r="P6" s="638"/>
      <c r="Q6" s="638"/>
      <c r="R6" s="639"/>
      <c r="S6" s="637" t="s">
        <v>183</v>
      </c>
      <c r="T6" s="638"/>
      <c r="U6" s="638"/>
      <c r="V6" s="639"/>
      <c r="W6" s="636" t="s">
        <v>80</v>
      </c>
      <c r="X6" s="640" t="s">
        <v>297</v>
      </c>
      <c r="Y6" s="641" t="s">
        <v>347</v>
      </c>
      <c r="Z6" s="640"/>
      <c r="AA6" s="642" t="s">
        <v>298</v>
      </c>
      <c r="AB6" s="643"/>
      <c r="AC6" s="644" t="s">
        <v>171</v>
      </c>
      <c r="AD6" s="158" t="s">
        <v>302</v>
      </c>
      <c r="AE6" s="159"/>
      <c r="AF6" s="159" t="s">
        <v>231</v>
      </c>
      <c r="AG6" s="159"/>
      <c r="AH6" s="229" t="s">
        <v>232</v>
      </c>
      <c r="AI6" s="159"/>
      <c r="AJ6" s="159" t="s">
        <v>233</v>
      </c>
      <c r="AK6" s="160"/>
      <c r="AL6" s="159" t="s">
        <v>234</v>
      </c>
      <c r="AM6" s="160"/>
      <c r="AN6" s="160" t="s">
        <v>308</v>
      </c>
      <c r="AO6" s="410"/>
      <c r="AP6" s="160" t="s">
        <v>309</v>
      </c>
    </row>
    <row r="7" spans="1:42" x14ac:dyDescent="0.2">
      <c r="A7" s="620">
        <v>1</v>
      </c>
      <c r="B7" s="621" t="s">
        <v>521</v>
      </c>
      <c r="C7" s="390">
        <v>13</v>
      </c>
      <c r="D7" s="624" t="s">
        <v>299</v>
      </c>
      <c r="E7" s="624">
        <v>3</v>
      </c>
      <c r="F7" s="625" t="s">
        <v>584</v>
      </c>
      <c r="G7" s="390">
        <v>13</v>
      </c>
      <c r="H7" s="624" t="s">
        <v>299</v>
      </c>
      <c r="I7" s="624">
        <v>5</v>
      </c>
      <c r="J7" s="625" t="s">
        <v>355</v>
      </c>
      <c r="K7" s="390">
        <v>13</v>
      </c>
      <c r="L7" s="624" t="s">
        <v>299</v>
      </c>
      <c r="M7" s="624">
        <v>10</v>
      </c>
      <c r="N7" s="625" t="s">
        <v>352</v>
      </c>
      <c r="O7" s="390">
        <v>13</v>
      </c>
      <c r="P7" s="624" t="s">
        <v>299</v>
      </c>
      <c r="Q7" s="624">
        <v>8</v>
      </c>
      <c r="R7" s="625" t="s">
        <v>390</v>
      </c>
      <c r="S7" s="390"/>
      <c r="T7" s="624" t="s">
        <v>299</v>
      </c>
      <c r="U7" s="624"/>
      <c r="V7" s="625"/>
      <c r="W7" s="645">
        <f t="shared" ref="W7:W18" si="0">IF(C7&gt;E7,W$2,IF(C7&lt;E7,W$4,IF(ISNUMBER(C7),W$3,0)))+IF(G7&gt;I7,W$2,IF(G7&lt;I7,W$4,IF(ISNUMBER(G7),W$3,0)))+IF(K7&gt;M7,W$2,IF(K7&lt;M7,W$4,IF(ISNUMBER(K7),W$3,0)))+IF(O7&gt;Q7,W$2,IF(O7&lt;Q7,W$4,IF(ISNUMBER(O7),W$3,0)))+IF(S7&gt;U7,W$2,IF(S7&lt;U7,W$4,IF(ISNUMBER(S7),W$3,0)))</f>
        <v>4</v>
      </c>
      <c r="X7" s="646">
        <v>16</v>
      </c>
      <c r="Y7" s="646"/>
      <c r="Z7" s="622">
        <f t="shared" ref="Z7:Z18" si="1">C7+G7+K7+O7+S7</f>
        <v>52</v>
      </c>
      <c r="AA7" s="623" t="s">
        <v>299</v>
      </c>
      <c r="AB7" s="647">
        <f t="shared" ref="AB7:AB18" si="2">E7+I7+M7+Q7+U7</f>
        <v>26</v>
      </c>
      <c r="AC7" s="397">
        <f t="shared" ref="AC7:AC18" si="3">Z7-AB7</f>
        <v>26</v>
      </c>
      <c r="AD7" s="231">
        <f t="shared" ref="AD7:AD10" si="4">SUM(AE7:AL7)</f>
        <v>304</v>
      </c>
      <c r="AE7" s="232">
        <f>IFERROR(INDEX(V!$R:$R,MATCH(AF7,V!$L:$L,0)),"")</f>
        <v>136</v>
      </c>
      <c r="AF7" s="233" t="str">
        <f t="shared" ref="AF7:AF18" si="5">IFERROR(LEFT($B7,(FIND(",",$B7,1)-1)),"")</f>
        <v>Henri Mitt</v>
      </c>
      <c r="AG7" s="232">
        <f>IFERROR(INDEX(V!$R:$R,MATCH(AH7,V!$L:$L,0)),"")</f>
        <v>168</v>
      </c>
      <c r="AH7" s="233" t="str">
        <f t="shared" ref="AH7:AH18" si="6">IFERROR(MID($B7,FIND(", ",$B7)+2,256),"")</f>
        <v>Hillar Neiland</v>
      </c>
      <c r="AI7" s="232" t="str">
        <f>IFERROR(INDEX(V!$R:$R,MATCH(AJ7,V!$L:$L,0)),"")</f>
        <v/>
      </c>
      <c r="AJ7" s="233" t="str">
        <f t="shared" ref="AJ7:AJ18" si="7">IFERROR(MID($B7,FIND("^",SUBSTITUTE($B7,", ","^",1))+2,FIND("^",SUBSTITUTE($B7,", ","^",2))-FIND("^",SUBSTITUTE($B7,", ","^",1))-2),"")</f>
        <v/>
      </c>
      <c r="AK7" s="232" t="str">
        <f>IFERROR(INDEX(V!$R:$R,MATCH(AL7,V!$L:$L,0)),"")</f>
        <v/>
      </c>
      <c r="AL7" s="233" t="str">
        <f t="shared" ref="AL7:AL18" si="8">IFERROR(MID($B7,FIND(", ",$B7,FIND(", ",$B7,FIND(", ",$B7))+1)+2,30000),"")</f>
        <v/>
      </c>
      <c r="AM7" s="232" t="str">
        <f>IFERROR(INDEX(V!$R:$R,MATCH(AN7,V!$L:$L,0)),"")</f>
        <v/>
      </c>
      <c r="AN7" s="233" t="str">
        <f t="shared" ref="AN7:AN18" si="9">IFERROR(MID($B7,FIND(", ",$B7,FIND(", ",$B7)+1)+2,FIND(", ",$B7,FIND(", ",$B7,FIND(", ",$B7)+1)+1)-FIND(", ",$B7,FIND(", ",$B7)+1)-2),"")</f>
        <v/>
      </c>
      <c r="AO7" s="232" t="str">
        <f>IFERROR(INDEX(V!$R:$R,MATCH(AP7,V!$L:$L,0)),"")</f>
        <v/>
      </c>
      <c r="AP7" s="233" t="str">
        <f t="shared" ref="AP7:AP18" si="10">IFERROR(MID($B7,FIND(", ",$B7,FIND(", ",$B7,FIND(", ",$B7)+1)+1)+2,30000),"")</f>
        <v/>
      </c>
    </row>
    <row r="8" spans="1:42" x14ac:dyDescent="0.2">
      <c r="A8" s="620">
        <v>2</v>
      </c>
      <c r="B8" s="621" t="s">
        <v>352</v>
      </c>
      <c r="C8" s="390">
        <v>13</v>
      </c>
      <c r="D8" s="624" t="s">
        <v>299</v>
      </c>
      <c r="E8" s="624">
        <v>6</v>
      </c>
      <c r="F8" s="625" t="s">
        <v>257</v>
      </c>
      <c r="G8" s="390">
        <v>13</v>
      </c>
      <c r="H8" s="624" t="s">
        <v>299</v>
      </c>
      <c r="I8" s="624">
        <v>10</v>
      </c>
      <c r="J8" s="625" t="s">
        <v>390</v>
      </c>
      <c r="K8" s="390">
        <v>10</v>
      </c>
      <c r="L8" s="624" t="s">
        <v>299</v>
      </c>
      <c r="M8" s="624">
        <v>13</v>
      </c>
      <c r="N8" s="625" t="s">
        <v>521</v>
      </c>
      <c r="O8" s="390">
        <v>12</v>
      </c>
      <c r="P8" s="624" t="s">
        <v>299</v>
      </c>
      <c r="Q8" s="624">
        <v>10</v>
      </c>
      <c r="R8" s="625" t="s">
        <v>355</v>
      </c>
      <c r="S8" s="390"/>
      <c r="T8" s="624" t="s">
        <v>299</v>
      </c>
      <c r="U8" s="624"/>
      <c r="V8" s="625"/>
      <c r="W8" s="645">
        <f t="shared" si="0"/>
        <v>3</v>
      </c>
      <c r="X8" s="646">
        <v>18</v>
      </c>
      <c r="Y8" s="646"/>
      <c r="Z8" s="622">
        <f t="shared" si="1"/>
        <v>48</v>
      </c>
      <c r="AA8" s="623" t="s">
        <v>299</v>
      </c>
      <c r="AB8" s="647">
        <f t="shared" si="2"/>
        <v>39</v>
      </c>
      <c r="AC8" s="397">
        <f t="shared" si="3"/>
        <v>9</v>
      </c>
      <c r="AD8" s="231">
        <f t="shared" si="4"/>
        <v>272</v>
      </c>
      <c r="AE8" s="232">
        <f>IFERROR(INDEX(V!$R:$R,MATCH(AF8,V!$L:$L,0)),"")</f>
        <v>136</v>
      </c>
      <c r="AF8" s="233" t="str">
        <f t="shared" si="5"/>
        <v>Andrei Grintšak</v>
      </c>
      <c r="AG8" s="232">
        <f>IFERROR(INDEX(V!$R:$R,MATCH(AH8,V!$L:$L,0)),"")</f>
        <v>136</v>
      </c>
      <c r="AH8" s="233" t="str">
        <f t="shared" si="6"/>
        <v>Enn Tokman</v>
      </c>
      <c r="AI8" s="232" t="str">
        <f>IFERROR(INDEX(V!$R:$R,MATCH(AJ8,V!$L:$L,0)),"")</f>
        <v/>
      </c>
      <c r="AJ8" s="233" t="str">
        <f t="shared" si="7"/>
        <v/>
      </c>
      <c r="AK8" s="232" t="str">
        <f>IFERROR(INDEX(V!$R:$R,MATCH(AL8,V!$L:$L,0)),"")</f>
        <v/>
      </c>
      <c r="AL8" s="233" t="str">
        <f t="shared" si="8"/>
        <v/>
      </c>
      <c r="AM8" s="232" t="str">
        <f>IFERROR(INDEX(V!$R:$R,MATCH(AN8,V!$L:$L,0)),"")</f>
        <v/>
      </c>
      <c r="AN8" s="233" t="str">
        <f t="shared" si="9"/>
        <v/>
      </c>
      <c r="AO8" s="232" t="str">
        <f>IFERROR(INDEX(V!$R:$R,MATCH(AP8,V!$L:$L,0)),"")</f>
        <v/>
      </c>
      <c r="AP8" s="233" t="str">
        <f t="shared" si="10"/>
        <v/>
      </c>
    </row>
    <row r="9" spans="1:42" x14ac:dyDescent="0.2">
      <c r="A9" s="620">
        <v>3</v>
      </c>
      <c r="B9" s="626" t="s">
        <v>533</v>
      </c>
      <c r="C9" s="390">
        <v>7</v>
      </c>
      <c r="D9" s="624" t="s">
        <v>299</v>
      </c>
      <c r="E9" s="624">
        <v>13</v>
      </c>
      <c r="F9" s="625" t="s">
        <v>390</v>
      </c>
      <c r="G9" s="390">
        <v>11</v>
      </c>
      <c r="H9" s="624" t="s">
        <v>299</v>
      </c>
      <c r="I9" s="624">
        <v>10</v>
      </c>
      <c r="J9" s="625" t="s">
        <v>585</v>
      </c>
      <c r="K9" s="390">
        <v>13</v>
      </c>
      <c r="L9" s="624" t="s">
        <v>299</v>
      </c>
      <c r="M9" s="624">
        <v>9</v>
      </c>
      <c r="N9" s="625" t="s">
        <v>346</v>
      </c>
      <c r="O9" s="390">
        <v>13</v>
      </c>
      <c r="P9" s="624" t="s">
        <v>299</v>
      </c>
      <c r="Q9" s="624">
        <v>8</v>
      </c>
      <c r="R9" s="625" t="s">
        <v>518</v>
      </c>
      <c r="S9" s="390"/>
      <c r="T9" s="624" t="s">
        <v>299</v>
      </c>
      <c r="U9" s="624"/>
      <c r="V9" s="625"/>
      <c r="W9" s="645">
        <f t="shared" si="0"/>
        <v>3</v>
      </c>
      <c r="X9" s="646">
        <v>12</v>
      </c>
      <c r="Y9" s="646"/>
      <c r="Z9" s="622">
        <f t="shared" si="1"/>
        <v>44</v>
      </c>
      <c r="AA9" s="623" t="s">
        <v>299</v>
      </c>
      <c r="AB9" s="647">
        <f t="shared" si="2"/>
        <v>40</v>
      </c>
      <c r="AC9" s="397">
        <f t="shared" si="3"/>
        <v>4</v>
      </c>
      <c r="AD9" s="231">
        <f t="shared" si="4"/>
        <v>210</v>
      </c>
      <c r="AE9" s="232">
        <f>IFERROR(INDEX(V!$R:$R,MATCH(AF9,V!$L:$L,0)),"")</f>
        <v>128</v>
      </c>
      <c r="AF9" s="233" t="str">
        <f t="shared" si="5"/>
        <v>Kaspar Mänd</v>
      </c>
      <c r="AG9" s="232">
        <f>IFERROR(INDEX(V!$R:$R,MATCH(AH9,V!$L:$L,0)),"")</f>
        <v>82</v>
      </c>
      <c r="AH9" s="233" t="str">
        <f t="shared" si="6"/>
        <v>Oleg Rõndenkov</v>
      </c>
      <c r="AI9" s="232" t="str">
        <f>IFERROR(INDEX(V!$R:$R,MATCH(AJ9,V!$L:$L,0)),"")</f>
        <v/>
      </c>
      <c r="AJ9" s="233" t="str">
        <f t="shared" si="7"/>
        <v/>
      </c>
      <c r="AK9" s="232" t="str">
        <f>IFERROR(INDEX(V!$R:$R,MATCH(AL9,V!$L:$L,0)),"")</f>
        <v/>
      </c>
      <c r="AL9" s="233" t="str">
        <f t="shared" si="8"/>
        <v/>
      </c>
      <c r="AM9" s="232" t="str">
        <f>IFERROR(INDEX(V!$R:$R,MATCH(AN9,V!$L:$L,0)),"")</f>
        <v/>
      </c>
      <c r="AN9" s="233" t="str">
        <f t="shared" si="9"/>
        <v/>
      </c>
      <c r="AO9" s="232" t="str">
        <f>IFERROR(INDEX(V!$R:$R,MATCH(AP9,V!$L:$L,0)),"")</f>
        <v/>
      </c>
      <c r="AP9" s="233" t="str">
        <f t="shared" si="10"/>
        <v/>
      </c>
    </row>
    <row r="10" spans="1:42" x14ac:dyDescent="0.2">
      <c r="A10" s="620">
        <v>4</v>
      </c>
      <c r="B10" s="626" t="s">
        <v>364</v>
      </c>
      <c r="C10" s="390">
        <v>13</v>
      </c>
      <c r="D10" s="624" t="s">
        <v>299</v>
      </c>
      <c r="E10" s="624">
        <v>10</v>
      </c>
      <c r="F10" s="625" t="s">
        <v>346</v>
      </c>
      <c r="G10" s="390">
        <v>13</v>
      </c>
      <c r="H10" s="624" t="s">
        <v>299</v>
      </c>
      <c r="I10" s="624">
        <v>11</v>
      </c>
      <c r="J10" s="625" t="s">
        <v>518</v>
      </c>
      <c r="K10" s="390">
        <v>7</v>
      </c>
      <c r="L10" s="624" t="s">
        <v>299</v>
      </c>
      <c r="M10" s="624">
        <v>13</v>
      </c>
      <c r="N10" s="625" t="s">
        <v>390</v>
      </c>
      <c r="O10" s="390">
        <v>13</v>
      </c>
      <c r="P10" s="624" t="s">
        <v>299</v>
      </c>
      <c r="Q10" s="624">
        <v>7</v>
      </c>
      <c r="R10" s="625" t="s">
        <v>252</v>
      </c>
      <c r="S10" s="390"/>
      <c r="T10" s="624" t="s">
        <v>299</v>
      </c>
      <c r="U10" s="624"/>
      <c r="V10" s="625"/>
      <c r="W10" s="645">
        <f t="shared" si="0"/>
        <v>3</v>
      </c>
      <c r="X10" s="646">
        <v>10</v>
      </c>
      <c r="Y10" s="646"/>
      <c r="Z10" s="622">
        <f t="shared" si="1"/>
        <v>46</v>
      </c>
      <c r="AA10" s="623" t="s">
        <v>299</v>
      </c>
      <c r="AB10" s="647">
        <f t="shared" si="2"/>
        <v>41</v>
      </c>
      <c r="AC10" s="397">
        <f t="shared" si="3"/>
        <v>5</v>
      </c>
      <c r="AD10" s="231">
        <f t="shared" si="4"/>
        <v>298</v>
      </c>
      <c r="AE10" s="232">
        <f>IFERROR(INDEX(V!$R:$R,MATCH(AF10,V!$L:$L,0)),"")</f>
        <v>160</v>
      </c>
      <c r="AF10" s="233" t="str">
        <f t="shared" si="5"/>
        <v>Ivar Viljaste</v>
      </c>
      <c r="AG10" s="232">
        <f>IFERROR(INDEX(V!$R:$R,MATCH(AH10,V!$L:$L,0)),"")</f>
        <v>138</v>
      </c>
      <c r="AH10" s="233" t="str">
        <f t="shared" si="6"/>
        <v>Sirje Viljaste</v>
      </c>
      <c r="AI10" s="232" t="str">
        <f>IFERROR(INDEX(V!$R:$R,MATCH(AJ10,V!$L:$L,0)),"")</f>
        <v/>
      </c>
      <c r="AJ10" s="233" t="str">
        <f t="shared" si="7"/>
        <v/>
      </c>
      <c r="AK10" s="232" t="str">
        <f>IFERROR(INDEX(V!$R:$R,MATCH(AL10,V!$L:$L,0)),"")</f>
        <v/>
      </c>
      <c r="AL10" s="233" t="str">
        <f t="shared" si="8"/>
        <v/>
      </c>
      <c r="AM10" s="232" t="str">
        <f>IFERROR(INDEX(V!$R:$R,MATCH(AN10,V!$L:$L,0)),"")</f>
        <v/>
      </c>
      <c r="AN10" s="233" t="str">
        <f t="shared" si="9"/>
        <v/>
      </c>
      <c r="AO10" s="232" t="str">
        <f>IFERROR(INDEX(V!$R:$R,MATCH(AP10,V!$L:$L,0)),"")</f>
        <v/>
      </c>
      <c r="AP10" s="233" t="str">
        <f t="shared" si="10"/>
        <v/>
      </c>
    </row>
    <row r="11" spans="1:42" x14ac:dyDescent="0.2">
      <c r="A11" s="620">
        <v>5</v>
      </c>
      <c r="B11" s="621" t="s">
        <v>319</v>
      </c>
      <c r="C11" s="390">
        <v>13</v>
      </c>
      <c r="D11" s="624" t="s">
        <v>299</v>
      </c>
      <c r="E11" s="624">
        <v>7</v>
      </c>
      <c r="F11" s="625" t="s">
        <v>533</v>
      </c>
      <c r="G11" s="390">
        <v>10</v>
      </c>
      <c r="H11" s="624" t="s">
        <v>299</v>
      </c>
      <c r="I11" s="624">
        <v>13</v>
      </c>
      <c r="J11" s="625" t="s">
        <v>352</v>
      </c>
      <c r="K11" s="390">
        <v>13</v>
      </c>
      <c r="L11" s="624" t="s">
        <v>299</v>
      </c>
      <c r="M11" s="624">
        <v>7</v>
      </c>
      <c r="N11" s="625" t="s">
        <v>364</v>
      </c>
      <c r="O11" s="390">
        <v>8</v>
      </c>
      <c r="P11" s="624" t="s">
        <v>299</v>
      </c>
      <c r="Q11" s="624">
        <v>13</v>
      </c>
      <c r="R11" s="625" t="s">
        <v>521</v>
      </c>
      <c r="S11" s="390"/>
      <c r="T11" s="624" t="s">
        <v>299</v>
      </c>
      <c r="U11" s="624"/>
      <c r="V11" s="625"/>
      <c r="W11" s="645">
        <f t="shared" si="0"/>
        <v>2</v>
      </c>
      <c r="X11" s="646">
        <v>26</v>
      </c>
      <c r="Y11" s="646"/>
      <c r="Z11" s="622">
        <f t="shared" si="1"/>
        <v>44</v>
      </c>
      <c r="AA11" s="623" t="s">
        <v>299</v>
      </c>
      <c r="AB11" s="647">
        <f t="shared" si="2"/>
        <v>40</v>
      </c>
      <c r="AC11" s="397">
        <f t="shared" si="3"/>
        <v>4</v>
      </c>
      <c r="AD11" s="231">
        <f t="shared" ref="AD11:AD13" si="11">SUM(AE11:AL11)</f>
        <v>0</v>
      </c>
      <c r="AE11" s="232" t="str">
        <f>IFERROR(INDEX(V!$R:$R,MATCH(AF11,V!$L:$L,0)),"")</f>
        <v/>
      </c>
      <c r="AF11" s="233" t="str">
        <f t="shared" si="5"/>
        <v/>
      </c>
      <c r="AG11" s="232" t="str">
        <f>IFERROR(INDEX(V!$R:$R,MATCH(AH11,V!$L:$L,0)),"")</f>
        <v/>
      </c>
      <c r="AH11" s="233" t="str">
        <f t="shared" si="6"/>
        <v/>
      </c>
      <c r="AI11" s="232" t="str">
        <f>IFERROR(INDEX(V!$R:$R,MATCH(AJ11,V!$L:$L,0)),"")</f>
        <v/>
      </c>
      <c r="AJ11" s="233" t="str">
        <f t="shared" si="7"/>
        <v/>
      </c>
      <c r="AK11" s="232" t="str">
        <f>IFERROR(INDEX(V!$R:$R,MATCH(AL11,V!$L:$L,0)),"")</f>
        <v/>
      </c>
      <c r="AL11" s="233" t="str">
        <f t="shared" si="8"/>
        <v/>
      </c>
      <c r="AM11" s="232" t="str">
        <f>IFERROR(INDEX(V!$R:$R,MATCH(AN11,V!$L:$L,0)),"")</f>
        <v/>
      </c>
      <c r="AN11" s="233" t="str">
        <f t="shared" si="9"/>
        <v/>
      </c>
      <c r="AO11" s="232" t="str">
        <f>IFERROR(INDEX(V!$R:$R,MATCH(AP11,V!$L:$L,0)),"")</f>
        <v/>
      </c>
      <c r="AP11" s="233" t="str">
        <f t="shared" si="10"/>
        <v/>
      </c>
    </row>
    <row r="12" spans="1:42" x14ac:dyDescent="0.2">
      <c r="A12" s="620">
        <v>6</v>
      </c>
      <c r="B12" s="626" t="s">
        <v>355</v>
      </c>
      <c r="C12" s="390">
        <v>13</v>
      </c>
      <c r="D12" s="624" t="s">
        <v>299</v>
      </c>
      <c r="E12" s="624">
        <v>6</v>
      </c>
      <c r="F12" s="625" t="s">
        <v>585</v>
      </c>
      <c r="G12" s="390">
        <v>5</v>
      </c>
      <c r="H12" s="624" t="s">
        <v>299</v>
      </c>
      <c r="I12" s="624">
        <v>13</v>
      </c>
      <c r="J12" s="625" t="s">
        <v>521</v>
      </c>
      <c r="K12" s="390">
        <v>13</v>
      </c>
      <c r="L12" s="624" t="s">
        <v>299</v>
      </c>
      <c r="M12" s="624">
        <v>4</v>
      </c>
      <c r="N12" s="625" t="s">
        <v>252</v>
      </c>
      <c r="O12" s="390">
        <v>10</v>
      </c>
      <c r="P12" s="624" t="s">
        <v>299</v>
      </c>
      <c r="Q12" s="624">
        <v>12</v>
      </c>
      <c r="R12" s="625" t="s">
        <v>352</v>
      </c>
      <c r="S12" s="390"/>
      <c r="T12" s="624" t="s">
        <v>299</v>
      </c>
      <c r="U12" s="624"/>
      <c r="V12" s="625"/>
      <c r="W12" s="645">
        <f t="shared" si="0"/>
        <v>2</v>
      </c>
      <c r="X12" s="646">
        <v>20</v>
      </c>
      <c r="Y12" s="646"/>
      <c r="Z12" s="622">
        <f t="shared" si="1"/>
        <v>41</v>
      </c>
      <c r="AA12" s="623" t="s">
        <v>299</v>
      </c>
      <c r="AB12" s="647">
        <f t="shared" si="2"/>
        <v>35</v>
      </c>
      <c r="AC12" s="397">
        <f t="shared" si="3"/>
        <v>6</v>
      </c>
      <c r="AD12" s="231">
        <f t="shared" si="11"/>
        <v>196</v>
      </c>
      <c r="AE12" s="232">
        <f>IFERROR(INDEX(V!$R:$R,MATCH(AF12,V!$L:$L,0)),"")</f>
        <v>88</v>
      </c>
      <c r="AF12" s="233" t="str">
        <f t="shared" si="5"/>
        <v>Kristel Tihhonjuk</v>
      </c>
      <c r="AG12" s="232">
        <f>IFERROR(INDEX(V!$R:$R,MATCH(AH12,V!$L:$L,0)),"")</f>
        <v>108</v>
      </c>
      <c r="AH12" s="233" t="str">
        <f t="shared" si="6"/>
        <v>Vadim Tihhonjuk</v>
      </c>
      <c r="AI12" s="232" t="str">
        <f>IFERROR(INDEX(V!$R:$R,MATCH(AJ12,V!$L:$L,0)),"")</f>
        <v/>
      </c>
      <c r="AJ12" s="233" t="str">
        <f t="shared" si="7"/>
        <v/>
      </c>
      <c r="AK12" s="232" t="str">
        <f>IFERROR(INDEX(V!$R:$R,MATCH(AL12,V!$L:$L,0)),"")</f>
        <v/>
      </c>
      <c r="AL12" s="233" t="str">
        <f t="shared" si="8"/>
        <v/>
      </c>
      <c r="AM12" s="232" t="str">
        <f>IFERROR(INDEX(V!$R:$R,MATCH(AN12,V!$L:$L,0)),"")</f>
        <v/>
      </c>
      <c r="AN12" s="233" t="str">
        <f t="shared" si="9"/>
        <v/>
      </c>
      <c r="AO12" s="232" t="str">
        <f>IFERROR(INDEX(V!$R:$R,MATCH(AP12,V!$L:$L,0)),"")</f>
        <v/>
      </c>
      <c r="AP12" s="233" t="str">
        <f t="shared" si="10"/>
        <v/>
      </c>
    </row>
    <row r="13" spans="1:42" x14ac:dyDescent="0.2">
      <c r="A13" s="620">
        <v>7</v>
      </c>
      <c r="B13" s="627" t="s">
        <v>518</v>
      </c>
      <c r="C13" s="390">
        <v>13</v>
      </c>
      <c r="D13" s="624" t="s">
        <v>299</v>
      </c>
      <c r="E13" s="624">
        <v>9</v>
      </c>
      <c r="F13" s="625" t="s">
        <v>252</v>
      </c>
      <c r="G13" s="390">
        <v>11</v>
      </c>
      <c r="H13" s="624" t="s">
        <v>299</v>
      </c>
      <c r="I13" s="624">
        <v>13</v>
      </c>
      <c r="J13" s="625" t="s">
        <v>364</v>
      </c>
      <c r="K13" s="390">
        <v>13</v>
      </c>
      <c r="L13" s="624" t="s">
        <v>299</v>
      </c>
      <c r="M13" s="624">
        <v>4</v>
      </c>
      <c r="N13" s="625" t="s">
        <v>257</v>
      </c>
      <c r="O13" s="390">
        <v>8</v>
      </c>
      <c r="P13" s="624" t="s">
        <v>299</v>
      </c>
      <c r="Q13" s="624">
        <v>13</v>
      </c>
      <c r="R13" s="625" t="s">
        <v>533</v>
      </c>
      <c r="S13" s="390"/>
      <c r="T13" s="624" t="s">
        <v>299</v>
      </c>
      <c r="U13" s="624"/>
      <c r="V13" s="625"/>
      <c r="W13" s="645">
        <f t="shared" si="0"/>
        <v>2</v>
      </c>
      <c r="X13" s="646">
        <v>16</v>
      </c>
      <c r="Y13" s="646"/>
      <c r="Z13" s="622">
        <f t="shared" si="1"/>
        <v>45</v>
      </c>
      <c r="AA13" s="623" t="s">
        <v>299</v>
      </c>
      <c r="AB13" s="647">
        <f t="shared" si="2"/>
        <v>39</v>
      </c>
      <c r="AC13" s="397">
        <f t="shared" si="3"/>
        <v>6</v>
      </c>
      <c r="AD13" s="231">
        <f t="shared" si="11"/>
        <v>272</v>
      </c>
      <c r="AE13" s="232">
        <f>IFERROR(INDEX(V!$R:$R,MATCH(AF13,V!$L:$L,0)),"")</f>
        <v>136</v>
      </c>
      <c r="AF13" s="233" t="str">
        <f t="shared" si="5"/>
        <v>Aarne Välja</v>
      </c>
      <c r="AG13" s="232">
        <f>IFERROR(INDEX(V!$R:$R,MATCH(AH13,V!$L:$L,0)),"")</f>
        <v>136</v>
      </c>
      <c r="AH13" s="233" t="str">
        <f t="shared" si="6"/>
        <v>Jaan Sepp</v>
      </c>
      <c r="AI13" s="232" t="str">
        <f>IFERROR(INDEX(V!$R:$R,MATCH(AJ13,V!$L:$L,0)),"")</f>
        <v/>
      </c>
      <c r="AJ13" s="233" t="str">
        <f t="shared" si="7"/>
        <v/>
      </c>
      <c r="AK13" s="232" t="str">
        <f>IFERROR(INDEX(V!$R:$R,MATCH(AL13,V!$L:$L,0)),"")</f>
        <v/>
      </c>
      <c r="AL13" s="233" t="str">
        <f t="shared" si="8"/>
        <v/>
      </c>
      <c r="AM13" s="232" t="str">
        <f>IFERROR(INDEX(V!$R:$R,MATCH(AN13,V!$L:$L,0)),"")</f>
        <v/>
      </c>
      <c r="AN13" s="233" t="str">
        <f t="shared" si="9"/>
        <v/>
      </c>
      <c r="AO13" s="232" t="str">
        <f>IFERROR(INDEX(V!$R:$R,MATCH(AP13,V!$L:$L,0)),"")</f>
        <v/>
      </c>
      <c r="AP13" s="233" t="str">
        <f t="shared" si="10"/>
        <v/>
      </c>
    </row>
    <row r="14" spans="1:42" x14ac:dyDescent="0.2">
      <c r="A14" s="620">
        <v>8</v>
      </c>
      <c r="B14" s="627" t="s">
        <v>585</v>
      </c>
      <c r="C14" s="390">
        <v>6</v>
      </c>
      <c r="D14" s="624" t="s">
        <v>299</v>
      </c>
      <c r="E14" s="624">
        <v>13</v>
      </c>
      <c r="F14" s="625" t="s">
        <v>355</v>
      </c>
      <c r="G14" s="390">
        <v>10</v>
      </c>
      <c r="H14" s="624" t="s">
        <v>299</v>
      </c>
      <c r="I14" s="624">
        <v>11</v>
      </c>
      <c r="J14" s="625" t="s">
        <v>533</v>
      </c>
      <c r="K14" s="390">
        <v>13</v>
      </c>
      <c r="L14" s="624" t="s">
        <v>299</v>
      </c>
      <c r="M14" s="624">
        <v>10</v>
      </c>
      <c r="N14" s="625" t="s">
        <v>584</v>
      </c>
      <c r="O14" s="390">
        <v>13</v>
      </c>
      <c r="P14" s="624" t="s">
        <v>299</v>
      </c>
      <c r="Q14" s="624">
        <v>8</v>
      </c>
      <c r="R14" s="625" t="s">
        <v>257</v>
      </c>
      <c r="S14" s="390"/>
      <c r="T14" s="624" t="s">
        <v>299</v>
      </c>
      <c r="U14" s="624"/>
      <c r="V14" s="625"/>
      <c r="W14" s="645">
        <f t="shared" si="0"/>
        <v>2</v>
      </c>
      <c r="X14" s="646">
        <v>14</v>
      </c>
      <c r="Y14" s="646"/>
      <c r="Z14" s="622">
        <f t="shared" si="1"/>
        <v>42</v>
      </c>
      <c r="AA14" s="623" t="s">
        <v>299</v>
      </c>
      <c r="AB14" s="647">
        <f t="shared" si="2"/>
        <v>42</v>
      </c>
      <c r="AC14" s="397">
        <f t="shared" si="3"/>
        <v>0</v>
      </c>
      <c r="AD14" s="231">
        <f t="shared" ref="AD14:AD15" si="12">SUM(AE14:AL14)</f>
        <v>234</v>
      </c>
      <c r="AE14" s="232">
        <f>IFERROR(INDEX(V!$R:$R,MATCH(AF14,V!$L:$L,0)),"")</f>
        <v>62</v>
      </c>
      <c r="AF14" s="233" t="str">
        <f t="shared" si="5"/>
        <v>Johannes Neiland</v>
      </c>
      <c r="AG14" s="232">
        <f>IFERROR(INDEX(V!$R:$R,MATCH(AH14,V!$L:$L,0)),"")</f>
        <v>172</v>
      </c>
      <c r="AH14" s="233" t="str">
        <f t="shared" si="6"/>
        <v>Olav Türk</v>
      </c>
      <c r="AI14" s="232" t="str">
        <f>IFERROR(INDEX(V!$R:$R,MATCH(AJ14,V!$L:$L,0)),"")</f>
        <v/>
      </c>
      <c r="AJ14" s="233" t="str">
        <f t="shared" si="7"/>
        <v/>
      </c>
      <c r="AK14" s="232" t="str">
        <f>IFERROR(INDEX(V!$R:$R,MATCH(AL14,V!$L:$L,0)),"")</f>
        <v/>
      </c>
      <c r="AL14" s="233" t="str">
        <f t="shared" si="8"/>
        <v/>
      </c>
      <c r="AM14" s="232" t="str">
        <f>IFERROR(INDEX(V!$R:$R,MATCH(AN14,V!$L:$L,0)),"")</f>
        <v/>
      </c>
      <c r="AN14" s="233" t="str">
        <f t="shared" si="9"/>
        <v/>
      </c>
      <c r="AO14" s="232" t="str">
        <f>IFERROR(INDEX(V!$R:$R,MATCH(AP14,V!$L:$L,0)),"")</f>
        <v/>
      </c>
      <c r="AP14" s="233" t="str">
        <f t="shared" si="10"/>
        <v/>
      </c>
    </row>
    <row r="15" spans="1:42" x14ac:dyDescent="0.2">
      <c r="A15" s="620">
        <v>9</v>
      </c>
      <c r="B15" s="626" t="s">
        <v>257</v>
      </c>
      <c r="C15" s="390">
        <v>6</v>
      </c>
      <c r="D15" s="624" t="s">
        <v>299</v>
      </c>
      <c r="E15" s="624">
        <v>13</v>
      </c>
      <c r="F15" s="625" t="s">
        <v>352</v>
      </c>
      <c r="G15" s="390">
        <v>13</v>
      </c>
      <c r="H15" s="624" t="s">
        <v>299</v>
      </c>
      <c r="I15" s="624">
        <v>5</v>
      </c>
      <c r="J15" s="625" t="s">
        <v>584</v>
      </c>
      <c r="K15" s="390">
        <v>4</v>
      </c>
      <c r="L15" s="624" t="s">
        <v>299</v>
      </c>
      <c r="M15" s="624">
        <v>13</v>
      </c>
      <c r="N15" s="625" t="s">
        <v>518</v>
      </c>
      <c r="O15" s="390">
        <v>8</v>
      </c>
      <c r="P15" s="624" t="s">
        <v>299</v>
      </c>
      <c r="Q15" s="624">
        <v>13</v>
      </c>
      <c r="R15" s="625" t="s">
        <v>585</v>
      </c>
      <c r="S15" s="390"/>
      <c r="T15" s="624" t="s">
        <v>299</v>
      </c>
      <c r="U15" s="624"/>
      <c r="V15" s="625"/>
      <c r="W15" s="645">
        <f t="shared" si="0"/>
        <v>1</v>
      </c>
      <c r="X15" s="646">
        <v>16</v>
      </c>
      <c r="Y15" s="646"/>
      <c r="Z15" s="622">
        <f t="shared" si="1"/>
        <v>31</v>
      </c>
      <c r="AA15" s="623" t="s">
        <v>299</v>
      </c>
      <c r="AB15" s="647">
        <f t="shared" si="2"/>
        <v>44</v>
      </c>
      <c r="AC15" s="397">
        <f t="shared" si="3"/>
        <v>-13</v>
      </c>
      <c r="AD15" s="231">
        <f t="shared" si="12"/>
        <v>196</v>
      </c>
      <c r="AE15" s="232">
        <f>IFERROR(INDEX(V!$R:$R,MATCH(AF15,V!$L:$L,0)),"")</f>
        <v>98</v>
      </c>
      <c r="AF15" s="233" t="str">
        <f t="shared" si="5"/>
        <v>Ljudmila Varendi</v>
      </c>
      <c r="AG15" s="232">
        <f>IFERROR(INDEX(V!$R:$R,MATCH(AH15,V!$L:$L,0)),"")</f>
        <v>98</v>
      </c>
      <c r="AH15" s="233" t="str">
        <f t="shared" si="6"/>
        <v>Viktor Švarõgin</v>
      </c>
      <c r="AI15" s="232" t="str">
        <f>IFERROR(INDEX(V!$R:$R,MATCH(AJ15,V!$L:$L,0)),"")</f>
        <v/>
      </c>
      <c r="AJ15" s="233" t="str">
        <f t="shared" si="7"/>
        <v/>
      </c>
      <c r="AK15" s="232" t="str">
        <f>IFERROR(INDEX(V!$R:$R,MATCH(AL15,V!$L:$L,0)),"")</f>
        <v/>
      </c>
      <c r="AL15" s="233" t="str">
        <f t="shared" si="8"/>
        <v/>
      </c>
      <c r="AM15" s="232" t="str">
        <f>IFERROR(INDEX(V!$R:$R,MATCH(AN15,V!$L:$L,0)),"")</f>
        <v/>
      </c>
      <c r="AN15" s="233" t="str">
        <f t="shared" si="9"/>
        <v/>
      </c>
      <c r="AO15" s="232" t="str">
        <f>IFERROR(INDEX(V!$R:$R,MATCH(AP15,V!$L:$L,0)),"")</f>
        <v/>
      </c>
      <c r="AP15" s="233" t="str">
        <f t="shared" si="10"/>
        <v/>
      </c>
    </row>
    <row r="16" spans="1:42" x14ac:dyDescent="0.2">
      <c r="A16" s="620">
        <v>10</v>
      </c>
      <c r="B16" s="627" t="s">
        <v>252</v>
      </c>
      <c r="C16" s="390">
        <v>9</v>
      </c>
      <c r="D16" s="624" t="s">
        <v>299</v>
      </c>
      <c r="E16" s="624">
        <v>13</v>
      </c>
      <c r="F16" s="625" t="s">
        <v>518</v>
      </c>
      <c r="G16" s="390">
        <v>13</v>
      </c>
      <c r="H16" s="624" t="s">
        <v>299</v>
      </c>
      <c r="I16" s="624">
        <v>1</v>
      </c>
      <c r="J16" s="625" t="s">
        <v>346</v>
      </c>
      <c r="K16" s="390">
        <v>4</v>
      </c>
      <c r="L16" s="624" t="s">
        <v>299</v>
      </c>
      <c r="M16" s="624">
        <v>13</v>
      </c>
      <c r="N16" s="625" t="s">
        <v>355</v>
      </c>
      <c r="O16" s="390">
        <v>7</v>
      </c>
      <c r="P16" s="624" t="s">
        <v>299</v>
      </c>
      <c r="Q16" s="624">
        <v>13</v>
      </c>
      <c r="R16" s="625" t="s">
        <v>364</v>
      </c>
      <c r="S16" s="390"/>
      <c r="T16" s="624" t="s">
        <v>299</v>
      </c>
      <c r="U16" s="624"/>
      <c r="V16" s="625"/>
      <c r="W16" s="645">
        <f t="shared" si="0"/>
        <v>1</v>
      </c>
      <c r="X16" s="646">
        <v>14</v>
      </c>
      <c r="Y16" s="646"/>
      <c r="Z16" s="622">
        <f t="shared" si="1"/>
        <v>33</v>
      </c>
      <c r="AA16" s="623" t="s">
        <v>299</v>
      </c>
      <c r="AB16" s="647">
        <f t="shared" si="2"/>
        <v>40</v>
      </c>
      <c r="AC16" s="397">
        <f t="shared" si="3"/>
        <v>-7</v>
      </c>
      <c r="AD16" s="231">
        <f t="shared" ref="AD16:AD18" si="13">SUM(AE16:AL16)</f>
        <v>94</v>
      </c>
      <c r="AE16" s="232">
        <f>IFERROR(INDEX(V!$R:$R,MATCH(AF16,V!$L:$L,0)),"")</f>
        <v>62</v>
      </c>
      <c r="AF16" s="233" t="str">
        <f t="shared" si="5"/>
        <v>Andres Veski</v>
      </c>
      <c r="AG16" s="232">
        <f>IFERROR(INDEX(V!$R:$R,MATCH(AH16,V!$L:$L,0)),"")</f>
        <v>32</v>
      </c>
      <c r="AH16" s="233" t="str">
        <f t="shared" si="6"/>
        <v>Svetlana Veski</v>
      </c>
      <c r="AI16" s="232" t="str">
        <f>IFERROR(INDEX(V!$R:$R,MATCH(AJ16,V!$L:$L,0)),"")</f>
        <v/>
      </c>
      <c r="AJ16" s="233" t="str">
        <f t="shared" si="7"/>
        <v/>
      </c>
      <c r="AK16" s="232" t="str">
        <f>IFERROR(INDEX(V!$R:$R,MATCH(AL16,V!$L:$L,0)),"")</f>
        <v/>
      </c>
      <c r="AL16" s="233" t="str">
        <f t="shared" si="8"/>
        <v/>
      </c>
      <c r="AM16" s="232" t="str">
        <f>IFERROR(INDEX(V!$R:$R,MATCH(AN16,V!$L:$L,0)),"")</f>
        <v/>
      </c>
      <c r="AN16" s="233" t="str">
        <f t="shared" si="9"/>
        <v/>
      </c>
      <c r="AO16" s="232" t="str">
        <f>IFERROR(INDEX(V!$R:$R,MATCH(AP16,V!$L:$L,0)),"")</f>
        <v/>
      </c>
      <c r="AP16" s="233" t="str">
        <f t="shared" si="10"/>
        <v/>
      </c>
    </row>
    <row r="17" spans="1:42" x14ac:dyDescent="0.2">
      <c r="A17" s="620">
        <v>11</v>
      </c>
      <c r="B17" s="626" t="s">
        <v>584</v>
      </c>
      <c r="C17" s="390">
        <v>3</v>
      </c>
      <c r="D17" s="624" t="s">
        <v>299</v>
      </c>
      <c r="E17" s="624">
        <v>13</v>
      </c>
      <c r="F17" s="625" t="s">
        <v>521</v>
      </c>
      <c r="G17" s="390">
        <v>5</v>
      </c>
      <c r="H17" s="624" t="s">
        <v>299</v>
      </c>
      <c r="I17" s="624">
        <v>13</v>
      </c>
      <c r="J17" s="625" t="s">
        <v>257</v>
      </c>
      <c r="K17" s="390">
        <v>10</v>
      </c>
      <c r="L17" s="624" t="s">
        <v>299</v>
      </c>
      <c r="M17" s="624">
        <v>13</v>
      </c>
      <c r="N17" s="625" t="s">
        <v>585</v>
      </c>
      <c r="O17" s="390">
        <v>13</v>
      </c>
      <c r="P17" s="624" t="s">
        <v>299</v>
      </c>
      <c r="Q17" s="624">
        <v>7</v>
      </c>
      <c r="R17" s="625" t="s">
        <v>346</v>
      </c>
      <c r="S17" s="390"/>
      <c r="T17" s="624" t="s">
        <v>299</v>
      </c>
      <c r="U17" s="624"/>
      <c r="V17" s="625"/>
      <c r="W17" s="645">
        <f t="shared" si="0"/>
        <v>1</v>
      </c>
      <c r="X17" s="646">
        <v>14</v>
      </c>
      <c r="Y17" s="646"/>
      <c r="Z17" s="622">
        <f t="shared" si="1"/>
        <v>31</v>
      </c>
      <c r="AA17" s="623" t="s">
        <v>299</v>
      </c>
      <c r="AB17" s="647">
        <f t="shared" si="2"/>
        <v>46</v>
      </c>
      <c r="AC17" s="397">
        <f t="shared" si="3"/>
        <v>-15</v>
      </c>
      <c r="AD17" s="231">
        <f t="shared" si="13"/>
        <v>72</v>
      </c>
      <c r="AE17" s="232">
        <f>IFERROR(INDEX(V!$R:$R,MATCH(AF17,V!$L:$L,0)),"")</f>
        <v>52</v>
      </c>
      <c r="AF17" s="233" t="str">
        <f t="shared" si="5"/>
        <v>Jaan Saar</v>
      </c>
      <c r="AG17" s="232">
        <f>IFERROR(INDEX(V!$R:$R,MATCH(AH17,V!$L:$L,0)),"")</f>
        <v>20</v>
      </c>
      <c r="AH17" s="233" t="str">
        <f t="shared" si="6"/>
        <v>Tarmo Bombe</v>
      </c>
      <c r="AI17" s="232" t="str">
        <f>IFERROR(INDEX(V!$R:$R,MATCH(AJ17,V!$L:$L,0)),"")</f>
        <v/>
      </c>
      <c r="AJ17" s="233" t="str">
        <f t="shared" si="7"/>
        <v/>
      </c>
      <c r="AK17" s="232" t="str">
        <f>IFERROR(INDEX(V!$R:$R,MATCH(AL17,V!$L:$L,0)),"")</f>
        <v/>
      </c>
      <c r="AL17" s="233" t="str">
        <f t="shared" si="8"/>
        <v/>
      </c>
      <c r="AM17" s="232" t="str">
        <f>IFERROR(INDEX(V!$R:$R,MATCH(AN17,V!$L:$L,0)),"")</f>
        <v/>
      </c>
      <c r="AN17" s="233" t="str">
        <f t="shared" si="9"/>
        <v/>
      </c>
      <c r="AO17" s="232" t="str">
        <f>IFERROR(INDEX(V!$R:$R,MATCH(AP17,V!$L:$L,0)),"")</f>
        <v/>
      </c>
      <c r="AP17" s="233" t="str">
        <f t="shared" si="10"/>
        <v/>
      </c>
    </row>
    <row r="18" spans="1:42" x14ac:dyDescent="0.2">
      <c r="A18" s="620">
        <v>12</v>
      </c>
      <c r="B18" s="627" t="s">
        <v>346</v>
      </c>
      <c r="C18" s="390">
        <v>10</v>
      </c>
      <c r="D18" s="624" t="s">
        <v>299</v>
      </c>
      <c r="E18" s="624">
        <v>13</v>
      </c>
      <c r="F18" s="625" t="s">
        <v>364</v>
      </c>
      <c r="G18" s="390">
        <v>1</v>
      </c>
      <c r="H18" s="624" t="s">
        <v>299</v>
      </c>
      <c r="I18" s="624">
        <v>13</v>
      </c>
      <c r="J18" s="625" t="s">
        <v>252</v>
      </c>
      <c r="K18" s="390">
        <v>9</v>
      </c>
      <c r="L18" s="624" t="s">
        <v>299</v>
      </c>
      <c r="M18" s="624">
        <v>13</v>
      </c>
      <c r="N18" s="625" t="s">
        <v>533</v>
      </c>
      <c r="O18" s="390">
        <v>7</v>
      </c>
      <c r="P18" s="624" t="s">
        <v>299</v>
      </c>
      <c r="Q18" s="624">
        <v>13</v>
      </c>
      <c r="R18" s="625" t="s">
        <v>584</v>
      </c>
      <c r="S18" s="390"/>
      <c r="T18" s="624" t="s">
        <v>299</v>
      </c>
      <c r="U18" s="624"/>
      <c r="V18" s="625"/>
      <c r="W18" s="645">
        <f t="shared" si="0"/>
        <v>0</v>
      </c>
      <c r="X18" s="646">
        <v>16</v>
      </c>
      <c r="Y18" s="646"/>
      <c r="Z18" s="622">
        <f t="shared" si="1"/>
        <v>27</v>
      </c>
      <c r="AA18" s="623" t="s">
        <v>299</v>
      </c>
      <c r="AB18" s="647">
        <f t="shared" si="2"/>
        <v>52</v>
      </c>
      <c r="AC18" s="397">
        <f t="shared" si="3"/>
        <v>-25</v>
      </c>
      <c r="AD18" s="231">
        <f t="shared" si="13"/>
        <v>58</v>
      </c>
      <c r="AE18" s="232">
        <f>IFERROR(INDEX(V!$R:$R,MATCH(AF18,V!$L:$L,0)),"")</f>
        <v>28</v>
      </c>
      <c r="AF18" s="233" t="str">
        <f t="shared" si="5"/>
        <v>Boriss Klubov</v>
      </c>
      <c r="AG18" s="232">
        <f>IFERROR(INDEX(V!$R:$R,MATCH(AH18,V!$L:$L,0)),"")</f>
        <v>30</v>
      </c>
      <c r="AH18" s="233" t="str">
        <f t="shared" si="6"/>
        <v>Elmo Lageda</v>
      </c>
      <c r="AI18" s="232" t="str">
        <f>IFERROR(INDEX(V!$R:$R,MATCH(AJ18,V!$L:$L,0)),"")</f>
        <v/>
      </c>
      <c r="AJ18" s="233" t="str">
        <f t="shared" si="7"/>
        <v/>
      </c>
      <c r="AK18" s="232" t="str">
        <f>IFERROR(INDEX(V!$R:$R,MATCH(AL18,V!$L:$L,0)),"")</f>
        <v/>
      </c>
      <c r="AL18" s="233" t="str">
        <f t="shared" si="8"/>
        <v/>
      </c>
      <c r="AM18" s="232" t="str">
        <f>IFERROR(INDEX(V!$R:$R,MATCH(AN18,V!$L:$L,0)),"")</f>
        <v/>
      </c>
      <c r="AN18" s="233" t="str">
        <f t="shared" si="9"/>
        <v/>
      </c>
      <c r="AO18" s="232" t="str">
        <f>IFERROR(INDEX(V!$R:$R,MATCH(AP18,V!$L:$L,0)),"")</f>
        <v/>
      </c>
      <c r="AP18" s="233" t="str">
        <f t="shared" si="10"/>
        <v/>
      </c>
    </row>
    <row r="21" spans="1:42" hidden="1" x14ac:dyDescent="0.2"/>
    <row r="22" spans="1:42" hidden="1" x14ac:dyDescent="0.2"/>
    <row r="23" spans="1:42" hidden="1" x14ac:dyDescent="0.2"/>
    <row r="24" spans="1:42" hidden="1" x14ac:dyDescent="0.2"/>
    <row r="25" spans="1:42" hidden="1" x14ac:dyDescent="0.2"/>
    <row r="26" spans="1:42" hidden="1" x14ac:dyDescent="0.2"/>
    <row r="27" spans="1:42" hidden="1" x14ac:dyDescent="0.2"/>
    <row r="28" spans="1:42" hidden="1" x14ac:dyDescent="0.2"/>
    <row r="29" spans="1:42" hidden="1" x14ac:dyDescent="0.2"/>
    <row r="30" spans="1:42" hidden="1" x14ac:dyDescent="0.2"/>
    <row r="31" spans="1:42" hidden="1" x14ac:dyDescent="0.2"/>
    <row r="32" spans="1:42"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spans="1:6" hidden="1" x14ac:dyDescent="0.2"/>
    <row r="290" spans="1:6" hidden="1" x14ac:dyDescent="0.2"/>
    <row r="291" spans="1:6" hidden="1" x14ac:dyDescent="0.2"/>
    <row r="292" spans="1:6" hidden="1" x14ac:dyDescent="0.2"/>
    <row r="293" spans="1:6" hidden="1" x14ac:dyDescent="0.2"/>
    <row r="294" spans="1:6" hidden="1" x14ac:dyDescent="0.2"/>
    <row r="295" spans="1:6" hidden="1" x14ac:dyDescent="0.2"/>
    <row r="296" spans="1:6" hidden="1" x14ac:dyDescent="0.2"/>
    <row r="297" spans="1:6" hidden="1" x14ac:dyDescent="0.2"/>
    <row r="298" spans="1:6" hidden="1" x14ac:dyDescent="0.2"/>
    <row r="299" spans="1:6" x14ac:dyDescent="0.2">
      <c r="A299" s="157"/>
      <c r="B299" s="157"/>
      <c r="C299" s="227" t="s">
        <v>230</v>
      </c>
      <c r="F299" s="599"/>
    </row>
    <row r="300" spans="1:6" x14ac:dyDescent="0.2">
      <c r="A300" s="349">
        <v>1</v>
      </c>
      <c r="B300" s="400" t="str">
        <f t="shared" ref="B300:B311" si="14">IFERROR(INDEX(B$1:B$95,MATCH(A300,A$1:A$95,0)),"")</f>
        <v>Henri Mitt, Hillar Neiland</v>
      </c>
      <c r="C300" s="321">
        <f>LARGE(A300:A400,1)*2+2-A300*2</f>
        <v>24</v>
      </c>
      <c r="F300" s="599"/>
    </row>
    <row r="301" spans="1:6" x14ac:dyDescent="0.2">
      <c r="A301" s="349">
        <v>2</v>
      </c>
      <c r="B301" s="400" t="str">
        <f t="shared" si="14"/>
        <v>Andrei Grintšak, Enn Tokman</v>
      </c>
      <c r="C301" s="321">
        <f t="shared" ref="C301:C311" si="15">LARGE(A301:A401,1)*2+2-A301*2</f>
        <v>22</v>
      </c>
      <c r="F301" s="599"/>
    </row>
    <row r="302" spans="1:6" x14ac:dyDescent="0.2">
      <c r="A302" s="349">
        <v>3</v>
      </c>
      <c r="B302" s="400" t="str">
        <f t="shared" si="14"/>
        <v>Kaspar Mänd, Oleg Rõndenkov</v>
      </c>
      <c r="C302" s="321">
        <f t="shared" si="15"/>
        <v>20</v>
      </c>
      <c r="F302" s="599"/>
    </row>
    <row r="303" spans="1:6" x14ac:dyDescent="0.2">
      <c r="A303" s="349">
        <v>4</v>
      </c>
      <c r="B303" s="400" t="str">
        <f t="shared" si="14"/>
        <v>Ivar Viljaste, Sirje Viljaste</v>
      </c>
      <c r="C303" s="321">
        <f t="shared" si="15"/>
        <v>18</v>
      </c>
      <c r="F303" s="599"/>
    </row>
    <row r="304" spans="1:6" x14ac:dyDescent="0.2">
      <c r="A304" s="349">
        <v>5</v>
      </c>
      <c r="B304" s="400" t="str">
        <f t="shared" si="14"/>
        <v>Sirje Maala</v>
      </c>
      <c r="C304" s="321">
        <f t="shared" si="15"/>
        <v>16</v>
      </c>
      <c r="F304" s="599"/>
    </row>
    <row r="305" spans="1:6" x14ac:dyDescent="0.2">
      <c r="A305" s="349">
        <v>6</v>
      </c>
      <c r="B305" s="400" t="str">
        <f t="shared" si="14"/>
        <v>Kristel Tihhonjuk, Vadim Tihhonjuk</v>
      </c>
      <c r="C305" s="321">
        <f t="shared" si="15"/>
        <v>14</v>
      </c>
      <c r="F305" s="599"/>
    </row>
    <row r="306" spans="1:6" x14ac:dyDescent="0.2">
      <c r="A306" s="349">
        <v>7</v>
      </c>
      <c r="B306" s="400" t="str">
        <f t="shared" si="14"/>
        <v>Aarne Välja, Jaan Sepp</v>
      </c>
      <c r="C306" s="321">
        <f t="shared" si="15"/>
        <v>12</v>
      </c>
      <c r="F306" s="599"/>
    </row>
    <row r="307" spans="1:6" x14ac:dyDescent="0.2">
      <c r="A307" s="349">
        <v>8</v>
      </c>
      <c r="B307" s="400" t="str">
        <f t="shared" si="14"/>
        <v>Johannes Neiland, Olav Türk</v>
      </c>
      <c r="C307" s="321">
        <f t="shared" si="15"/>
        <v>10</v>
      </c>
      <c r="F307" s="599"/>
    </row>
    <row r="308" spans="1:6" x14ac:dyDescent="0.2">
      <c r="A308" s="349">
        <v>9</v>
      </c>
      <c r="B308" s="400" t="str">
        <f t="shared" si="14"/>
        <v>Ljudmila Varendi, Viktor Švarõgin</v>
      </c>
      <c r="C308" s="321">
        <f t="shared" si="15"/>
        <v>8</v>
      </c>
      <c r="F308" s="599"/>
    </row>
    <row r="309" spans="1:6" x14ac:dyDescent="0.2">
      <c r="A309" s="349">
        <v>10</v>
      </c>
      <c r="B309" s="400" t="str">
        <f t="shared" si="14"/>
        <v>Andres Veski, Svetlana Veski</v>
      </c>
      <c r="C309" s="321">
        <f t="shared" si="15"/>
        <v>6</v>
      </c>
    </row>
    <row r="310" spans="1:6" x14ac:dyDescent="0.2">
      <c r="A310" s="349">
        <v>11</v>
      </c>
      <c r="B310" s="400" t="str">
        <f t="shared" si="14"/>
        <v>Jaan Saar, Tarmo Bombe</v>
      </c>
      <c r="C310" s="321">
        <f t="shared" si="15"/>
        <v>4</v>
      </c>
    </row>
    <row r="311" spans="1:6" x14ac:dyDescent="0.2">
      <c r="A311" s="349">
        <v>12</v>
      </c>
      <c r="B311" s="400" t="str">
        <f t="shared" si="14"/>
        <v>Boriss Klubov, Elmo Lageda</v>
      </c>
      <c r="C311" s="321">
        <f t="shared" si="15"/>
        <v>2</v>
      </c>
    </row>
  </sheetData>
  <conditionalFormatting sqref="AJ7:AJ18 AH7:AH18 AL7:AL18">
    <cfRule type="expression" dxfId="225" priority="36">
      <formula>AND(AG7="",FIND(",",AH7))</formula>
    </cfRule>
    <cfRule type="expression" dxfId="224" priority="38">
      <formula>AND(AG7="",COUNTIF(AH7,"*,*")=0)</formula>
    </cfRule>
  </conditionalFormatting>
  <conditionalFormatting sqref="AF7:AF18">
    <cfRule type="expression" dxfId="223" priority="37">
      <formula>AND(AE7="",COUNTIF(AF7,"*,*")=0)</formula>
    </cfRule>
  </conditionalFormatting>
  <conditionalFormatting sqref="AN7:AN18 AP7:AP18">
    <cfRule type="expression" dxfId="222" priority="34">
      <formula>AND(AM7="",COUNTIF(AN7,"*,*")=0)</formula>
    </cfRule>
    <cfRule type="expression" dxfId="221" priority="35">
      <formula>AND(AM7="",FIND(",",AN7))</formula>
    </cfRule>
  </conditionalFormatting>
  <conditionalFormatting sqref="B300:B311">
    <cfRule type="expression" dxfId="220" priority="39">
      <formula>A300=3</formula>
    </cfRule>
    <cfRule type="expression" dxfId="219" priority="40">
      <formula>A300=2</formula>
    </cfRule>
    <cfRule type="expression" dxfId="218" priority="41">
      <formula>A300=1</formula>
    </cfRule>
    <cfRule type="containsBlanks" dxfId="217" priority="42">
      <formula>LEN(TRIM(B300))=0</formula>
    </cfRule>
    <cfRule type="duplicateValues" dxfId="216" priority="43"/>
  </conditionalFormatting>
  <conditionalFormatting sqref="A7:A18">
    <cfRule type="duplicateValues" dxfId="215" priority="33"/>
  </conditionalFormatting>
  <conditionalFormatting sqref="C7:C18">
    <cfRule type="expression" dxfId="214" priority="15">
      <formula>IF($C7&gt;$E7,TRUE)</formula>
    </cfRule>
  </conditionalFormatting>
  <conditionalFormatting sqref="E7:E18">
    <cfRule type="expression" dxfId="213" priority="16">
      <formula>IF($C7&lt;$E7,TRUE)</formula>
    </cfRule>
  </conditionalFormatting>
  <conditionalFormatting sqref="K7:K18">
    <cfRule type="expression" dxfId="212" priority="23">
      <formula>IF($K7&gt;$M7,TRUE)</formula>
    </cfRule>
  </conditionalFormatting>
  <conditionalFormatting sqref="M7:M18">
    <cfRule type="expression" dxfId="211" priority="24">
      <formula>IF($K7&lt;$M7,TRUE)</formula>
    </cfRule>
  </conditionalFormatting>
  <conditionalFormatting sqref="O7:O18">
    <cfRule type="expression" dxfId="210" priority="27">
      <formula>IF($O7&gt;$Q7,TRUE)</formula>
    </cfRule>
  </conditionalFormatting>
  <conditionalFormatting sqref="Q7:Q18">
    <cfRule type="expression" dxfId="209" priority="28">
      <formula>IF($O7&lt;$Q7,TRUE)</formula>
    </cfRule>
  </conditionalFormatting>
  <conditionalFormatting sqref="S7:S18">
    <cfRule type="expression" dxfId="208" priority="31">
      <formula>IF($S7&gt;$U7,TRUE)</formula>
    </cfRule>
  </conditionalFormatting>
  <conditionalFormatting sqref="U7:U18">
    <cfRule type="expression" dxfId="207" priority="32">
      <formula>IF($S7&lt;$U7,TRUE)</formula>
    </cfRule>
  </conditionalFormatting>
  <conditionalFormatting sqref="G7:G18">
    <cfRule type="expression" dxfId="206" priority="19">
      <formula>IF($G7&gt;$I7,TRUE)</formula>
    </cfRule>
  </conditionalFormatting>
  <conditionalFormatting sqref="I7:I18">
    <cfRule type="expression" dxfId="205" priority="20">
      <formula>IF($G7&lt;$I7,TRUE)</formula>
    </cfRule>
  </conditionalFormatting>
  <conditionalFormatting sqref="F7:F18">
    <cfRule type="containsText" dxfId="204" priority="6" operator="containsText" text="vaba voor">
      <formula>NOT(ISERROR(SEARCH("vaba voor",F7)))</formula>
    </cfRule>
  </conditionalFormatting>
  <conditionalFormatting sqref="N7:N18">
    <cfRule type="containsText" dxfId="203" priority="4" operator="containsText" text="vaba voor">
      <formula>NOT(ISERROR(SEARCH("vaba voor",N7)))</formula>
    </cfRule>
  </conditionalFormatting>
  <conditionalFormatting sqref="R7:R18">
    <cfRule type="containsText" dxfId="202" priority="7" operator="containsText" text="vaba voor">
      <formula>NOT(ISERROR(SEARCH("vaba voor",R7)))</formula>
    </cfRule>
  </conditionalFormatting>
  <conditionalFormatting sqref="V7:V18">
    <cfRule type="containsText" dxfId="201" priority="3" operator="containsText" text="vaba voor">
      <formula>NOT(ISERROR(SEARCH("vaba voor",V7)))</formula>
    </cfRule>
  </conditionalFormatting>
  <conditionalFormatting sqref="J7:J18">
    <cfRule type="containsText" dxfId="200" priority="5" operator="containsText" text="vaba voor">
      <formula>NOT(ISERROR(SEARCH("vaba voor",J7)))</formula>
    </cfRule>
  </conditionalFormatting>
  <conditionalFormatting sqref="C7:F18">
    <cfRule type="expression" dxfId="199" priority="11">
      <formula>IF(AND(ISNUMBER($C7),$C7=$E7),TRUE)</formula>
    </cfRule>
    <cfRule type="expression" dxfId="198" priority="13">
      <formula>IF($C7&gt;$E7,TRUE)</formula>
    </cfRule>
    <cfRule type="expression" dxfId="197" priority="14">
      <formula>IF($C7&lt;$E7,TRUE)</formula>
    </cfRule>
  </conditionalFormatting>
  <conditionalFormatting sqref="G7:J18">
    <cfRule type="expression" dxfId="196" priority="12">
      <formula>IF(AND(ISNUMBER($G7),$G7=$I7),TRUE)</formula>
    </cfRule>
    <cfRule type="expression" dxfId="195" priority="17">
      <formula>IF($G7&gt;$I7,TRUE)</formula>
    </cfRule>
    <cfRule type="expression" dxfId="194" priority="18">
      <formula>IF($G7&lt;$I7,TRUE)</formula>
    </cfRule>
  </conditionalFormatting>
  <conditionalFormatting sqref="K7:N18">
    <cfRule type="expression" dxfId="193" priority="10">
      <formula>IF(AND(ISNUMBER($K7),$K7=$M7),TRUE)</formula>
    </cfRule>
    <cfRule type="expression" dxfId="192" priority="21">
      <formula>IF($K7&gt;$M7,TRUE)</formula>
    </cfRule>
    <cfRule type="expression" dxfId="191" priority="22">
      <formula>IF($K7&lt;$M7,TRUE)</formula>
    </cfRule>
  </conditionalFormatting>
  <conditionalFormatting sqref="O7:R18">
    <cfRule type="expression" dxfId="190" priority="9">
      <formula>IF(AND(ISNUMBER($O7),$O7=$Q7),TRUE)</formula>
    </cfRule>
    <cfRule type="expression" dxfId="189" priority="25">
      <formula>IF($O7&gt;$Q7,TRUE)</formula>
    </cfRule>
    <cfRule type="expression" dxfId="188" priority="26">
      <formula>IF($O7&lt;$Q7,TRUE)</formula>
    </cfRule>
  </conditionalFormatting>
  <conditionalFormatting sqref="S7:V18">
    <cfRule type="expression" dxfId="187" priority="8">
      <formula>IF(AND(ISNUMBER($S7),$S7=$U7),TRUE)</formula>
    </cfRule>
    <cfRule type="expression" dxfId="186" priority="29">
      <formula>IF($S7&gt;$U7,TRUE)</formula>
    </cfRule>
    <cfRule type="expression" dxfId="185" priority="30">
      <formula>IF($S7&lt;$U7,TRUE)</formula>
    </cfRule>
  </conditionalFormatting>
  <conditionalFormatting sqref="C7:C18 G7:G18 K7:K18 O7:O18 S7:S18">
    <cfRule type="expression" dxfId="184" priority="1">
      <formula>AND(C7=0,E7=13)</formula>
    </cfRule>
  </conditionalFormatting>
  <conditionalFormatting sqref="E7:E18 I7:I18 M7:M18 Q7:Q18 U7:U18">
    <cfRule type="expression" dxfId="183" priority="2">
      <formula>AND(E7=0,C7=13)</formula>
    </cfRule>
  </conditionalFormatting>
  <pageMargins left="0.78740157480314965" right="0.39370078740157483" top="0.78740157480314965" bottom="0.39370078740157483" header="0.78740157480314965" footer="0"/>
  <pageSetup paperSize="9" fitToHeight="0" orientation="landscape" verticalDpi="1200" r:id="rId1"/>
  <headerFooter>
    <oddHeader>&amp;R&amp;P. leht &amp;N&amp; -st</oddHead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pageSetUpPr fitToPage="1"/>
  </sheetPr>
  <dimension ref="A1:AP309"/>
  <sheetViews>
    <sheetView showGridLines="0" showRowColHeaders="0" workbookViewId="0">
      <pane ySplit="1" topLeftCell="A2" activePane="bottomLeft" state="frozen"/>
      <selection pane="bottomLeft" activeCell="A5" sqref="A5"/>
    </sheetView>
  </sheetViews>
  <sheetFormatPr defaultRowHeight="12.75" x14ac:dyDescent="0.2"/>
  <cols>
    <col min="1" max="1" width="3.28515625" style="1024" customWidth="1"/>
    <col min="2" max="2" width="41.85546875" style="1024" customWidth="1"/>
    <col min="3" max="3" width="4.7109375" style="1024" customWidth="1"/>
    <col min="4" max="4" width="1.140625" style="1024" customWidth="1"/>
    <col min="5" max="5" width="2.7109375" style="1024" customWidth="1"/>
    <col min="6" max="6" width="9.140625" style="1024"/>
    <col min="7" max="7" width="2.7109375" style="1024" customWidth="1"/>
    <col min="8" max="8" width="1.140625" style="1024" customWidth="1"/>
    <col min="9" max="9" width="2.7109375" style="1024" customWidth="1"/>
    <col min="10" max="10" width="9.140625" style="1024"/>
    <col min="11" max="11" width="2.7109375" style="1024" customWidth="1"/>
    <col min="12" max="12" width="1.140625" style="1024" customWidth="1"/>
    <col min="13" max="13" width="2.7109375" style="1024" customWidth="1"/>
    <col min="14" max="14" width="9.140625" style="1024"/>
    <col min="15" max="15" width="2.7109375" style="1024" customWidth="1"/>
    <col min="16" max="16" width="1.140625" style="1024" customWidth="1"/>
    <col min="17" max="17" width="2.7109375" style="1024" customWidth="1"/>
    <col min="18" max="18" width="9.140625" style="1024"/>
    <col min="19" max="19" width="2.7109375" style="1024" hidden="1" customWidth="1"/>
    <col min="20" max="20" width="1.140625" style="1024" hidden="1" customWidth="1"/>
    <col min="21" max="21" width="2.7109375" style="1024" hidden="1" customWidth="1"/>
    <col min="22" max="22" width="0" style="1024" hidden="1" customWidth="1"/>
    <col min="23" max="23" width="5.7109375" style="1024" customWidth="1"/>
    <col min="24" max="24" width="5.5703125" style="1024" customWidth="1"/>
    <col min="25" max="25" width="7.42578125" style="1024" customWidth="1"/>
    <col min="26" max="26" width="2.7109375" style="1024" customWidth="1"/>
    <col min="27" max="27" width="1.140625" style="1024" customWidth="1"/>
    <col min="28" max="28" width="2.7109375" style="1024" customWidth="1"/>
    <col min="29" max="29" width="4.7109375" style="1024" customWidth="1"/>
    <col min="30" max="31" width="9.140625" style="1024" hidden="1" customWidth="1"/>
    <col min="32" max="32" width="14.85546875" style="1024" hidden="1" customWidth="1"/>
    <col min="33" max="33" width="9.140625" style="1024" hidden="1" customWidth="1"/>
    <col min="34" max="34" width="30.140625" style="1024" hidden="1" customWidth="1"/>
    <col min="35" max="35" width="9.140625" style="1024" hidden="1" customWidth="1"/>
    <col min="36" max="36" width="17.28515625" style="1024" hidden="1" customWidth="1"/>
    <col min="37" max="37" width="9.140625" style="1024" hidden="1" customWidth="1"/>
    <col min="38" max="38" width="13.85546875" style="1024" hidden="1" customWidth="1"/>
    <col min="39" max="39" width="9.140625" style="1024" hidden="1" customWidth="1"/>
    <col min="40" max="40" width="17.28515625" style="1024" hidden="1" customWidth="1"/>
    <col min="41" max="41" width="9.140625" style="1024" hidden="1" customWidth="1"/>
    <col min="42" max="42" width="13.85546875" style="1024" hidden="1" customWidth="1"/>
    <col min="43" max="16384" width="9.140625" style="1024"/>
  </cols>
  <sheetData>
    <row r="1" spans="1:42" x14ac:dyDescent="0.2">
      <c r="A1" s="226" t="str">
        <f>UPPER((Kalend!E24)&amp;" - "&amp;(Kalend!C24))&amp;" - "&amp;LOWER(Kalend!D24)&amp;" - "&amp;(Kalend!A24)&amp;" kell "&amp;(Kalend!B24)&amp;" - "&amp;(Kalend!F24)</f>
        <v>V9 - VOKA VI SISE-KV 9. ETAPP - duo - P, 10.03.2024 kell 11:00 - Voka petangihall</v>
      </c>
      <c r="O1" s="157"/>
      <c r="P1" s="157"/>
      <c r="Q1" s="198"/>
      <c r="R1" s="198"/>
      <c r="S1" s="198"/>
      <c r="T1" s="38"/>
      <c r="U1" s="38"/>
      <c r="V1" s="38"/>
      <c r="W1" s="157"/>
      <c r="X1" s="28"/>
      <c r="Y1" s="157"/>
      <c r="Z1" s="157"/>
      <c r="AD1" s="44" t="s">
        <v>72</v>
      </c>
      <c r="AE1" s="228"/>
      <c r="AF1" s="228"/>
      <c r="AG1" s="228"/>
      <c r="AH1" s="228"/>
      <c r="AI1" s="228"/>
      <c r="AJ1" s="228"/>
      <c r="AK1" s="228"/>
      <c r="AL1" s="228"/>
      <c r="AM1" s="228"/>
      <c r="AN1" s="228"/>
      <c r="AO1" s="351"/>
      <c r="AP1" s="351"/>
    </row>
    <row r="2" spans="1:42" x14ac:dyDescent="0.2">
      <c r="A2" s="628"/>
      <c r="F2" s="157"/>
      <c r="L2" s="632"/>
      <c r="M2" s="632"/>
      <c r="N2" s="632"/>
      <c r="O2" s="633"/>
      <c r="P2" s="633"/>
      <c r="Q2" s="633"/>
      <c r="R2" s="629" t="s">
        <v>235</v>
      </c>
      <c r="S2" s="633"/>
      <c r="T2" s="632"/>
      <c r="U2" s="632"/>
      <c r="V2" s="632"/>
      <c r="W2" s="630">
        <v>1</v>
      </c>
      <c r="X2" s="631" t="s">
        <v>236</v>
      </c>
      <c r="Y2" s="633"/>
      <c r="Z2" s="633"/>
      <c r="AA2" s="633"/>
      <c r="AB2" s="633"/>
      <c r="AE2" s="157"/>
      <c r="AG2" s="157"/>
      <c r="AH2" s="157"/>
      <c r="AI2" s="157"/>
      <c r="AJ2" s="157"/>
      <c r="AK2" s="157"/>
      <c r="AL2" s="157"/>
      <c r="AM2" s="157"/>
      <c r="AN2" s="157"/>
    </row>
    <row r="3" spans="1:42" x14ac:dyDescent="0.2">
      <c r="A3" s="628"/>
      <c r="F3" s="157"/>
      <c r="L3" s="633"/>
      <c r="M3" s="633"/>
      <c r="N3" s="633"/>
      <c r="O3" s="633"/>
      <c r="P3" s="633"/>
      <c r="Q3" s="633"/>
      <c r="R3" s="634" t="s">
        <v>237</v>
      </c>
      <c r="S3" s="633"/>
      <c r="T3" s="633"/>
      <c r="U3" s="633"/>
      <c r="V3" s="633"/>
      <c r="W3" s="630">
        <v>0.5</v>
      </c>
      <c r="X3" s="631" t="s">
        <v>236</v>
      </c>
      <c r="Y3" s="633"/>
      <c r="Z3" s="633"/>
      <c r="AA3" s="633"/>
      <c r="AB3" s="633"/>
      <c r="AE3" s="234"/>
      <c r="AF3" s="234"/>
      <c r="AG3" s="234"/>
      <c r="AH3" s="225"/>
      <c r="AI3" s="234"/>
      <c r="AJ3" s="234"/>
      <c r="AK3" s="234"/>
      <c r="AL3" s="234"/>
      <c r="AM3" s="234"/>
      <c r="AN3" s="234"/>
      <c r="AO3" s="234"/>
      <c r="AP3" s="234"/>
    </row>
    <row r="4" spans="1:42" x14ac:dyDescent="0.2">
      <c r="F4" s="157"/>
      <c r="L4" s="633"/>
      <c r="M4" s="633"/>
      <c r="N4" s="633"/>
      <c r="O4" s="633"/>
      <c r="P4" s="633"/>
      <c r="Q4" s="633"/>
      <c r="R4" s="635" t="s">
        <v>238</v>
      </c>
      <c r="S4" s="633"/>
      <c r="T4" s="633"/>
      <c r="U4" s="633"/>
      <c r="V4" s="633"/>
      <c r="W4" s="630">
        <v>0</v>
      </c>
      <c r="X4" s="631" t="s">
        <v>236</v>
      </c>
      <c r="Y4" s="633"/>
      <c r="Z4" s="633"/>
      <c r="AA4" s="633"/>
      <c r="AB4" s="633"/>
    </row>
    <row r="5" spans="1:42" x14ac:dyDescent="0.2">
      <c r="F5" s="157"/>
      <c r="L5" s="157"/>
      <c r="M5" s="157"/>
      <c r="N5" s="157"/>
      <c r="O5" s="157"/>
      <c r="P5" s="157"/>
      <c r="Q5" s="157"/>
      <c r="R5" s="157"/>
      <c r="S5" s="157"/>
      <c r="T5" s="157"/>
      <c r="U5" s="157"/>
      <c r="W5" s="157"/>
      <c r="X5" s="157"/>
      <c r="Y5" s="157"/>
      <c r="Z5" s="157"/>
      <c r="AA5" s="157"/>
      <c r="AB5" s="414" t="s">
        <v>310</v>
      </c>
      <c r="AD5" s="411" t="s">
        <v>215</v>
      </c>
    </row>
    <row r="6" spans="1:42" x14ac:dyDescent="0.2">
      <c r="A6" s="636" t="s">
        <v>10</v>
      </c>
      <c r="B6" s="636" t="s">
        <v>57</v>
      </c>
      <c r="C6" s="637" t="s">
        <v>172</v>
      </c>
      <c r="D6" s="638"/>
      <c r="E6" s="638"/>
      <c r="F6" s="639"/>
      <c r="G6" s="637" t="s">
        <v>175</v>
      </c>
      <c r="H6" s="638"/>
      <c r="I6" s="638"/>
      <c r="J6" s="639"/>
      <c r="K6" s="637" t="s">
        <v>178</v>
      </c>
      <c r="L6" s="638"/>
      <c r="M6" s="638"/>
      <c r="N6" s="639"/>
      <c r="O6" s="637" t="s">
        <v>181</v>
      </c>
      <c r="P6" s="638"/>
      <c r="Q6" s="638"/>
      <c r="R6" s="639"/>
      <c r="S6" s="637" t="s">
        <v>183</v>
      </c>
      <c r="T6" s="638"/>
      <c r="U6" s="638"/>
      <c r="V6" s="639"/>
      <c r="W6" s="636" t="s">
        <v>80</v>
      </c>
      <c r="X6" s="640" t="s">
        <v>297</v>
      </c>
      <c r="Y6" s="641" t="s">
        <v>347</v>
      </c>
      <c r="Z6" s="640"/>
      <c r="AA6" s="642" t="s">
        <v>298</v>
      </c>
      <c r="AB6" s="643"/>
      <c r="AC6" s="644" t="s">
        <v>171</v>
      </c>
      <c r="AD6" s="158" t="s">
        <v>302</v>
      </c>
      <c r="AE6" s="159"/>
      <c r="AF6" s="159" t="s">
        <v>231</v>
      </c>
      <c r="AG6" s="159"/>
      <c r="AH6" s="229" t="s">
        <v>232</v>
      </c>
      <c r="AI6" s="159"/>
      <c r="AJ6" s="159" t="s">
        <v>233</v>
      </c>
      <c r="AK6" s="160"/>
      <c r="AL6" s="159" t="s">
        <v>234</v>
      </c>
      <c r="AM6" s="160"/>
      <c r="AN6" s="160" t="s">
        <v>308</v>
      </c>
      <c r="AO6" s="410"/>
      <c r="AP6" s="160" t="s">
        <v>309</v>
      </c>
    </row>
    <row r="7" spans="1:42" x14ac:dyDescent="0.2">
      <c r="A7" s="620">
        <v>1</v>
      </c>
      <c r="B7" s="621" t="s">
        <v>591</v>
      </c>
      <c r="C7" s="390">
        <v>13</v>
      </c>
      <c r="D7" s="624" t="s">
        <v>299</v>
      </c>
      <c r="E7" s="624">
        <v>6</v>
      </c>
      <c r="F7" s="625" t="s">
        <v>346</v>
      </c>
      <c r="G7" s="390">
        <v>13</v>
      </c>
      <c r="H7" s="624" t="s">
        <v>299</v>
      </c>
      <c r="I7" s="624">
        <v>6</v>
      </c>
      <c r="J7" s="625" t="s">
        <v>592</v>
      </c>
      <c r="K7" s="390">
        <v>13</v>
      </c>
      <c r="L7" s="624" t="s">
        <v>299</v>
      </c>
      <c r="M7" s="624">
        <v>6</v>
      </c>
      <c r="N7" s="625" t="s">
        <v>352</v>
      </c>
      <c r="O7" s="390">
        <v>3</v>
      </c>
      <c r="P7" s="624" t="s">
        <v>299</v>
      </c>
      <c r="Q7" s="624">
        <v>13</v>
      </c>
      <c r="R7" s="625" t="s">
        <v>518</v>
      </c>
      <c r="S7" s="390"/>
      <c r="T7" s="624" t="s">
        <v>299</v>
      </c>
      <c r="U7" s="624"/>
      <c r="V7" s="625"/>
      <c r="W7" s="645">
        <f t="shared" ref="W7:W16" si="0">IF(C7&gt;E7,W$2,IF(C7&lt;E7,W$4,IF(ISNUMBER(C7),W$3,0)))+IF(G7&gt;I7,W$2,IF(G7&lt;I7,W$4,IF(ISNUMBER(G7),W$3,0)))+IF(K7&gt;M7,W$2,IF(K7&lt;M7,W$4,IF(ISNUMBER(K7),W$3,0)))+IF(O7&gt;Q7,W$2,IF(O7&lt;Q7,W$4,IF(ISNUMBER(O7),W$3,0)))+IF(S7&gt;U7,W$2,IF(S7&lt;U7,W$4,IF(ISNUMBER(S7),W$3,0)))</f>
        <v>3</v>
      </c>
      <c r="X7" s="646">
        <v>20</v>
      </c>
      <c r="Y7" s="646">
        <v>66</v>
      </c>
      <c r="Z7" s="622">
        <f t="shared" ref="Z7:Z16" si="1">C7+G7+K7+O7+S7</f>
        <v>42</v>
      </c>
      <c r="AA7" s="623" t="s">
        <v>299</v>
      </c>
      <c r="AB7" s="647">
        <f t="shared" ref="AB7:AB16" si="2">E7+I7+M7+Q7+U7</f>
        <v>31</v>
      </c>
      <c r="AC7" s="397">
        <f t="shared" ref="AC7:AC16" si="3">Z7-AB7</f>
        <v>11</v>
      </c>
      <c r="AD7" s="231">
        <f t="shared" ref="AD7:AD10" si="4">SUM(AE7:AL7)</f>
        <v>332</v>
      </c>
      <c r="AE7" s="232">
        <f>IFERROR(INDEX(V!$R:$R,MATCH(AF7,V!$L:$L,0)),"")</f>
        <v>160</v>
      </c>
      <c r="AF7" s="233" t="str">
        <f t="shared" ref="AF7:AF16" si="5">IFERROR(LEFT($B7,(FIND(",",$B7,1)-1)),"")</f>
        <v>Ivar Viljaste</v>
      </c>
      <c r="AG7" s="232">
        <f>IFERROR(INDEX(V!$R:$R,MATCH(AH7,V!$L:$L,0)),"")</f>
        <v>172</v>
      </c>
      <c r="AH7" s="233" t="str">
        <f t="shared" ref="AH7:AH16" si="6">IFERROR(MID($B7,FIND(", ",$B7)+2,256),"")</f>
        <v>Olav Türk</v>
      </c>
      <c r="AI7" s="232" t="str">
        <f>IFERROR(INDEX(V!$R:$R,MATCH(AJ7,V!$L:$L,0)),"")</f>
        <v/>
      </c>
      <c r="AJ7" s="233" t="str">
        <f t="shared" ref="AJ7:AJ16" si="7">IFERROR(MID($B7,FIND("^",SUBSTITUTE($B7,", ","^",1))+2,FIND("^",SUBSTITUTE($B7,", ","^",2))-FIND("^",SUBSTITUTE($B7,", ","^",1))-2),"")</f>
        <v/>
      </c>
      <c r="AK7" s="232" t="str">
        <f>IFERROR(INDEX(V!$R:$R,MATCH(AL7,V!$L:$L,0)),"")</f>
        <v/>
      </c>
      <c r="AL7" s="233" t="str">
        <f t="shared" ref="AL7:AL16" si="8">IFERROR(MID($B7,FIND(", ",$B7,FIND(", ",$B7,FIND(", ",$B7))+1)+2,30000),"")</f>
        <v/>
      </c>
      <c r="AM7" s="232" t="str">
        <f>IFERROR(INDEX(V!$R:$R,MATCH(AN7,V!$L:$L,0)),"")</f>
        <v/>
      </c>
      <c r="AN7" s="233" t="str">
        <f t="shared" ref="AN7:AN16" si="9">IFERROR(MID($B7,FIND(", ",$B7,FIND(", ",$B7)+1)+2,FIND(", ",$B7,FIND(", ",$B7,FIND(", ",$B7)+1)+1)-FIND(", ",$B7,FIND(", ",$B7)+1)-2),"")</f>
        <v/>
      </c>
      <c r="AO7" s="232" t="str">
        <f>IFERROR(INDEX(V!$R:$R,MATCH(AP7,V!$L:$L,0)),"")</f>
        <v/>
      </c>
      <c r="AP7" s="233" t="str">
        <f t="shared" ref="AP7:AP16" si="10">IFERROR(MID($B7,FIND(", ",$B7,FIND(", ",$B7,FIND(", ",$B7)+1)+1)+2,30000),"")</f>
        <v/>
      </c>
    </row>
    <row r="8" spans="1:42" x14ac:dyDescent="0.2">
      <c r="A8" s="620">
        <v>2</v>
      </c>
      <c r="B8" s="621" t="s">
        <v>352</v>
      </c>
      <c r="C8" s="390">
        <v>13</v>
      </c>
      <c r="D8" s="624" t="s">
        <v>299</v>
      </c>
      <c r="E8" s="624">
        <v>8</v>
      </c>
      <c r="F8" s="625" t="s">
        <v>257</v>
      </c>
      <c r="G8" s="390">
        <v>13</v>
      </c>
      <c r="H8" s="624" t="s">
        <v>299</v>
      </c>
      <c r="I8" s="624">
        <v>7</v>
      </c>
      <c r="J8" s="625" t="s">
        <v>518</v>
      </c>
      <c r="K8" s="390">
        <v>6</v>
      </c>
      <c r="L8" s="624" t="s">
        <v>299</v>
      </c>
      <c r="M8" s="624">
        <v>13</v>
      </c>
      <c r="N8" s="625" t="s">
        <v>591</v>
      </c>
      <c r="O8" s="390">
        <v>12</v>
      </c>
      <c r="P8" s="624" t="s">
        <v>299</v>
      </c>
      <c r="Q8" s="624">
        <v>11</v>
      </c>
      <c r="R8" s="625" t="s">
        <v>592</v>
      </c>
      <c r="S8" s="390"/>
      <c r="T8" s="624" t="s">
        <v>299</v>
      </c>
      <c r="U8" s="624"/>
      <c r="V8" s="625"/>
      <c r="W8" s="645">
        <f t="shared" si="0"/>
        <v>3</v>
      </c>
      <c r="X8" s="646">
        <v>18</v>
      </c>
      <c r="Y8" s="646">
        <v>74</v>
      </c>
      <c r="Z8" s="622">
        <f t="shared" si="1"/>
        <v>44</v>
      </c>
      <c r="AA8" s="623" t="s">
        <v>299</v>
      </c>
      <c r="AB8" s="647">
        <f t="shared" si="2"/>
        <v>39</v>
      </c>
      <c r="AC8" s="397">
        <f t="shared" si="3"/>
        <v>5</v>
      </c>
      <c r="AD8" s="231">
        <f t="shared" si="4"/>
        <v>272</v>
      </c>
      <c r="AE8" s="232">
        <f>IFERROR(INDEX(V!$R:$R,MATCH(AF8,V!$L:$L,0)),"")</f>
        <v>136</v>
      </c>
      <c r="AF8" s="233" t="str">
        <f t="shared" si="5"/>
        <v>Andrei Grintšak</v>
      </c>
      <c r="AG8" s="232">
        <f>IFERROR(INDEX(V!$R:$R,MATCH(AH8,V!$L:$L,0)),"")</f>
        <v>136</v>
      </c>
      <c r="AH8" s="233" t="str">
        <f t="shared" si="6"/>
        <v>Enn Tokman</v>
      </c>
      <c r="AI8" s="232" t="str">
        <f>IFERROR(INDEX(V!$R:$R,MATCH(AJ8,V!$L:$L,0)),"")</f>
        <v/>
      </c>
      <c r="AJ8" s="233" t="str">
        <f t="shared" si="7"/>
        <v/>
      </c>
      <c r="AK8" s="232" t="str">
        <f>IFERROR(INDEX(V!$R:$R,MATCH(AL8,V!$L:$L,0)),"")</f>
        <v/>
      </c>
      <c r="AL8" s="233" t="str">
        <f t="shared" si="8"/>
        <v/>
      </c>
      <c r="AM8" s="232" t="str">
        <f>IFERROR(INDEX(V!$R:$R,MATCH(AN8,V!$L:$L,0)),"")</f>
        <v/>
      </c>
      <c r="AN8" s="233" t="str">
        <f t="shared" si="9"/>
        <v/>
      </c>
      <c r="AO8" s="232" t="str">
        <f>IFERROR(INDEX(V!$R:$R,MATCH(AP8,V!$L:$L,0)),"")</f>
        <v/>
      </c>
      <c r="AP8" s="233" t="str">
        <f t="shared" si="10"/>
        <v/>
      </c>
    </row>
    <row r="9" spans="1:42" x14ac:dyDescent="0.2">
      <c r="A9" s="620">
        <v>3</v>
      </c>
      <c r="B9" s="626" t="s">
        <v>518</v>
      </c>
      <c r="C9" s="390">
        <v>13</v>
      </c>
      <c r="D9" s="624" t="s">
        <v>299</v>
      </c>
      <c r="E9" s="624">
        <v>9</v>
      </c>
      <c r="F9" s="625" t="s">
        <v>354</v>
      </c>
      <c r="G9" s="390">
        <v>7</v>
      </c>
      <c r="H9" s="624" t="s">
        <v>299</v>
      </c>
      <c r="I9" s="624">
        <v>13</v>
      </c>
      <c r="J9" s="625" t="s">
        <v>352</v>
      </c>
      <c r="K9" s="390">
        <v>13</v>
      </c>
      <c r="L9" s="624" t="s">
        <v>299</v>
      </c>
      <c r="M9" s="624">
        <v>11</v>
      </c>
      <c r="N9" s="625" t="s">
        <v>593</v>
      </c>
      <c r="O9" s="390">
        <v>13</v>
      </c>
      <c r="P9" s="624" t="s">
        <v>299</v>
      </c>
      <c r="Q9" s="624">
        <v>3</v>
      </c>
      <c r="R9" s="625" t="s">
        <v>591</v>
      </c>
      <c r="S9" s="390"/>
      <c r="T9" s="624" t="s">
        <v>299</v>
      </c>
      <c r="U9" s="624"/>
      <c r="V9" s="625"/>
      <c r="W9" s="645">
        <f t="shared" si="0"/>
        <v>3</v>
      </c>
      <c r="X9" s="646">
        <v>14</v>
      </c>
      <c r="Y9" s="646">
        <v>76</v>
      </c>
      <c r="Z9" s="622">
        <f t="shared" si="1"/>
        <v>46</v>
      </c>
      <c r="AA9" s="623" t="s">
        <v>299</v>
      </c>
      <c r="AB9" s="647">
        <f t="shared" si="2"/>
        <v>36</v>
      </c>
      <c r="AC9" s="397">
        <f t="shared" si="3"/>
        <v>10</v>
      </c>
      <c r="AD9" s="231">
        <f t="shared" si="4"/>
        <v>272</v>
      </c>
      <c r="AE9" s="232">
        <f>IFERROR(INDEX(V!$R:$R,MATCH(AF9,V!$L:$L,0)),"")</f>
        <v>136</v>
      </c>
      <c r="AF9" s="233" t="str">
        <f t="shared" si="5"/>
        <v>Aarne Välja</v>
      </c>
      <c r="AG9" s="232">
        <f>IFERROR(INDEX(V!$R:$R,MATCH(AH9,V!$L:$L,0)),"")</f>
        <v>136</v>
      </c>
      <c r="AH9" s="233" t="str">
        <f t="shared" si="6"/>
        <v>Jaan Sepp</v>
      </c>
      <c r="AI9" s="232" t="str">
        <f>IFERROR(INDEX(V!$R:$R,MATCH(AJ9,V!$L:$L,0)),"")</f>
        <v/>
      </c>
      <c r="AJ9" s="233" t="str">
        <f t="shared" si="7"/>
        <v/>
      </c>
      <c r="AK9" s="232" t="str">
        <f>IFERROR(INDEX(V!$R:$R,MATCH(AL9,V!$L:$L,0)),"")</f>
        <v/>
      </c>
      <c r="AL9" s="233" t="str">
        <f t="shared" si="8"/>
        <v/>
      </c>
      <c r="AM9" s="232" t="str">
        <f>IFERROR(INDEX(V!$R:$R,MATCH(AN9,V!$L:$L,0)),"")</f>
        <v/>
      </c>
      <c r="AN9" s="233" t="str">
        <f t="shared" si="9"/>
        <v/>
      </c>
      <c r="AO9" s="232" t="str">
        <f>IFERROR(INDEX(V!$R:$R,MATCH(AP9,V!$L:$L,0)),"")</f>
        <v/>
      </c>
      <c r="AP9" s="233" t="str">
        <f t="shared" si="10"/>
        <v/>
      </c>
    </row>
    <row r="10" spans="1:42" ht="25.5" x14ac:dyDescent="0.2">
      <c r="A10" s="620">
        <v>4</v>
      </c>
      <c r="B10" s="626" t="s">
        <v>594</v>
      </c>
      <c r="C10" s="390">
        <v>12</v>
      </c>
      <c r="D10" s="624" t="s">
        <v>299</v>
      </c>
      <c r="E10" s="624">
        <v>10</v>
      </c>
      <c r="F10" s="625" t="s">
        <v>593</v>
      </c>
      <c r="G10" s="390">
        <v>13</v>
      </c>
      <c r="H10" s="624" t="s">
        <v>299</v>
      </c>
      <c r="I10" s="624">
        <v>7</v>
      </c>
      <c r="J10" s="625" t="s">
        <v>354</v>
      </c>
      <c r="K10" s="390">
        <v>1</v>
      </c>
      <c r="L10" s="624" t="s">
        <v>299</v>
      </c>
      <c r="M10" s="624">
        <v>13</v>
      </c>
      <c r="N10" s="625" t="s">
        <v>592</v>
      </c>
      <c r="O10" s="390">
        <v>13</v>
      </c>
      <c r="P10" s="624" t="s">
        <v>299</v>
      </c>
      <c r="Q10" s="624">
        <v>7</v>
      </c>
      <c r="R10" s="625" t="s">
        <v>257</v>
      </c>
      <c r="S10" s="390"/>
      <c r="T10" s="624" t="s">
        <v>299</v>
      </c>
      <c r="U10" s="624"/>
      <c r="V10" s="625"/>
      <c r="W10" s="645">
        <f t="shared" si="0"/>
        <v>3</v>
      </c>
      <c r="X10" s="646">
        <v>8</v>
      </c>
      <c r="Y10" s="646">
        <v>78</v>
      </c>
      <c r="Z10" s="622">
        <f t="shared" si="1"/>
        <v>39</v>
      </c>
      <c r="AA10" s="623" t="s">
        <v>299</v>
      </c>
      <c r="AB10" s="647">
        <f t="shared" si="2"/>
        <v>37</v>
      </c>
      <c r="AC10" s="397">
        <f t="shared" si="3"/>
        <v>2</v>
      </c>
      <c r="AD10" s="231">
        <f t="shared" si="4"/>
        <v>206</v>
      </c>
      <c r="AE10" s="232">
        <f>IFERROR(INDEX(V!$R:$R,MATCH(AF10,V!$L:$L,0)),"")</f>
        <v>62</v>
      </c>
      <c r="AF10" s="233" t="str">
        <f t="shared" si="5"/>
        <v>Andres Veski</v>
      </c>
      <c r="AG10" s="232" t="str">
        <f>IFERROR(INDEX(V!$R:$R,MATCH(AH10,V!$L:$L,0)),"")</f>
        <v/>
      </c>
      <c r="AH10" s="233" t="str">
        <f t="shared" si="6"/>
        <v>Johannes Neiland, Peep Peenema</v>
      </c>
      <c r="AI10" s="232">
        <f>IFERROR(INDEX(V!$R:$R,MATCH(AJ10,V!$L:$L,0)),"")</f>
        <v>62</v>
      </c>
      <c r="AJ10" s="233" t="str">
        <f t="shared" si="7"/>
        <v>Johannes Neiland</v>
      </c>
      <c r="AK10" s="232">
        <f>IFERROR(INDEX(V!$R:$R,MATCH(AL10,V!$L:$L,0)),"")</f>
        <v>82</v>
      </c>
      <c r="AL10" s="233" t="str">
        <f t="shared" si="8"/>
        <v>Peep Peenema</v>
      </c>
      <c r="AM10" s="232" t="str">
        <f>IFERROR(INDEX(V!$R:$R,MATCH(AN10,V!$L:$L,0)),"")</f>
        <v/>
      </c>
      <c r="AN10" s="233" t="str">
        <f t="shared" si="9"/>
        <v/>
      </c>
      <c r="AO10" s="232" t="str">
        <f>IFERROR(INDEX(V!$R:$R,MATCH(AP10,V!$L:$L,0)),"")</f>
        <v/>
      </c>
      <c r="AP10" s="233" t="str">
        <f t="shared" si="10"/>
        <v/>
      </c>
    </row>
    <row r="11" spans="1:42" x14ac:dyDescent="0.2">
      <c r="A11" s="620">
        <v>5</v>
      </c>
      <c r="B11" s="621" t="s">
        <v>592</v>
      </c>
      <c r="C11" s="390">
        <v>13</v>
      </c>
      <c r="D11" s="624" t="s">
        <v>299</v>
      </c>
      <c r="E11" s="624">
        <v>5</v>
      </c>
      <c r="F11" s="625" t="s">
        <v>355</v>
      </c>
      <c r="G11" s="390">
        <v>6</v>
      </c>
      <c r="H11" s="624" t="s">
        <v>299</v>
      </c>
      <c r="I11" s="624">
        <v>13</v>
      </c>
      <c r="J11" s="625" t="s">
        <v>591</v>
      </c>
      <c r="K11" s="390">
        <v>13</v>
      </c>
      <c r="L11" s="624" t="s">
        <v>299</v>
      </c>
      <c r="M11" s="624">
        <v>1</v>
      </c>
      <c r="N11" s="625" t="s">
        <v>594</v>
      </c>
      <c r="O11" s="390">
        <v>11</v>
      </c>
      <c r="P11" s="624" t="s">
        <v>299</v>
      </c>
      <c r="Q11" s="624">
        <v>12</v>
      </c>
      <c r="R11" s="625" t="s">
        <v>352</v>
      </c>
      <c r="S11" s="390"/>
      <c r="T11" s="624" t="s">
        <v>299</v>
      </c>
      <c r="U11" s="624"/>
      <c r="V11" s="625"/>
      <c r="W11" s="645">
        <f t="shared" si="0"/>
        <v>2</v>
      </c>
      <c r="X11" s="646">
        <v>22</v>
      </c>
      <c r="Y11" s="646">
        <v>56</v>
      </c>
      <c r="Z11" s="622">
        <f t="shared" si="1"/>
        <v>43</v>
      </c>
      <c r="AA11" s="623" t="s">
        <v>299</v>
      </c>
      <c r="AB11" s="647">
        <f t="shared" si="2"/>
        <v>31</v>
      </c>
      <c r="AC11" s="397">
        <f t="shared" si="3"/>
        <v>12</v>
      </c>
      <c r="AD11" s="231">
        <f t="shared" ref="AD11:AD13" si="11">SUM(AE11:AL11)</f>
        <v>250</v>
      </c>
      <c r="AE11" s="232">
        <f>IFERROR(INDEX(V!$R:$R,MATCH(AF11,V!$L:$L,0)),"")</f>
        <v>168</v>
      </c>
      <c r="AF11" s="233" t="str">
        <f t="shared" si="5"/>
        <v>Hillar Neiland</v>
      </c>
      <c r="AG11" s="232">
        <f>IFERROR(INDEX(V!$R:$R,MATCH(AH11,V!$L:$L,0)),"")</f>
        <v>82</v>
      </c>
      <c r="AH11" s="233" t="str">
        <f t="shared" si="6"/>
        <v>Tõnis Neiland</v>
      </c>
      <c r="AI11" s="232" t="str">
        <f>IFERROR(INDEX(V!$R:$R,MATCH(AJ11,V!$L:$L,0)),"")</f>
        <v/>
      </c>
      <c r="AJ11" s="233" t="str">
        <f t="shared" si="7"/>
        <v/>
      </c>
      <c r="AK11" s="232" t="str">
        <f>IFERROR(INDEX(V!$R:$R,MATCH(AL11,V!$L:$L,0)),"")</f>
        <v/>
      </c>
      <c r="AL11" s="233" t="str">
        <f t="shared" si="8"/>
        <v/>
      </c>
      <c r="AM11" s="232" t="str">
        <f>IFERROR(INDEX(V!$R:$R,MATCH(AN11,V!$L:$L,0)),"")</f>
        <v/>
      </c>
      <c r="AN11" s="233" t="str">
        <f t="shared" si="9"/>
        <v/>
      </c>
      <c r="AO11" s="232" t="str">
        <f>IFERROR(INDEX(V!$R:$R,MATCH(AP11,V!$L:$L,0)),"")</f>
        <v/>
      </c>
      <c r="AP11" s="233" t="str">
        <f t="shared" si="10"/>
        <v/>
      </c>
    </row>
    <row r="12" spans="1:42" x14ac:dyDescent="0.2">
      <c r="A12" s="620">
        <v>6</v>
      </c>
      <c r="B12" s="626" t="s">
        <v>346</v>
      </c>
      <c r="C12" s="390">
        <v>6</v>
      </c>
      <c r="D12" s="624" t="s">
        <v>299</v>
      </c>
      <c r="E12" s="624">
        <v>13</v>
      </c>
      <c r="F12" s="625" t="s">
        <v>591</v>
      </c>
      <c r="G12" s="390">
        <v>11</v>
      </c>
      <c r="H12" s="624" t="s">
        <v>299</v>
      </c>
      <c r="I12" s="624">
        <v>13</v>
      </c>
      <c r="J12" s="625" t="s">
        <v>355</v>
      </c>
      <c r="K12" s="390">
        <v>13</v>
      </c>
      <c r="L12" s="624" t="s">
        <v>299</v>
      </c>
      <c r="M12" s="624">
        <v>5</v>
      </c>
      <c r="N12" s="625" t="s">
        <v>354</v>
      </c>
      <c r="O12" s="390">
        <v>11</v>
      </c>
      <c r="P12" s="624" t="s">
        <v>299</v>
      </c>
      <c r="Q12" s="624">
        <v>7</v>
      </c>
      <c r="R12" s="625" t="s">
        <v>593</v>
      </c>
      <c r="S12" s="390"/>
      <c r="T12" s="624" t="s">
        <v>299</v>
      </c>
      <c r="U12" s="624"/>
      <c r="V12" s="625"/>
      <c r="W12" s="645">
        <f t="shared" si="0"/>
        <v>2</v>
      </c>
      <c r="X12" s="646">
        <v>12</v>
      </c>
      <c r="Y12" s="646">
        <v>68</v>
      </c>
      <c r="Z12" s="622">
        <f t="shared" si="1"/>
        <v>41</v>
      </c>
      <c r="AA12" s="623" t="s">
        <v>299</v>
      </c>
      <c r="AB12" s="647">
        <f t="shared" si="2"/>
        <v>38</v>
      </c>
      <c r="AC12" s="397">
        <f t="shared" si="3"/>
        <v>3</v>
      </c>
      <c r="AD12" s="231">
        <f t="shared" si="11"/>
        <v>58</v>
      </c>
      <c r="AE12" s="232">
        <f>IFERROR(INDEX(V!$R:$R,MATCH(AF12,V!$L:$L,0)),"")</f>
        <v>28</v>
      </c>
      <c r="AF12" s="233" t="str">
        <f t="shared" si="5"/>
        <v>Boriss Klubov</v>
      </c>
      <c r="AG12" s="232">
        <f>IFERROR(INDEX(V!$R:$R,MATCH(AH12,V!$L:$L,0)),"")</f>
        <v>30</v>
      </c>
      <c r="AH12" s="233" t="str">
        <f t="shared" si="6"/>
        <v>Elmo Lageda</v>
      </c>
      <c r="AI12" s="232" t="str">
        <f>IFERROR(INDEX(V!$R:$R,MATCH(AJ12,V!$L:$L,0)),"")</f>
        <v/>
      </c>
      <c r="AJ12" s="233" t="str">
        <f t="shared" si="7"/>
        <v/>
      </c>
      <c r="AK12" s="232" t="str">
        <f>IFERROR(INDEX(V!$R:$R,MATCH(AL12,V!$L:$L,0)),"")</f>
        <v/>
      </c>
      <c r="AL12" s="233" t="str">
        <f t="shared" si="8"/>
        <v/>
      </c>
      <c r="AM12" s="232" t="str">
        <f>IFERROR(INDEX(V!$R:$R,MATCH(AN12,V!$L:$L,0)),"")</f>
        <v/>
      </c>
      <c r="AN12" s="233" t="str">
        <f t="shared" si="9"/>
        <v/>
      </c>
      <c r="AO12" s="232" t="str">
        <f>IFERROR(INDEX(V!$R:$R,MATCH(AP12,V!$L:$L,0)),"")</f>
        <v/>
      </c>
      <c r="AP12" s="233" t="str">
        <f t="shared" si="10"/>
        <v/>
      </c>
    </row>
    <row r="13" spans="1:42" x14ac:dyDescent="0.2">
      <c r="A13" s="620">
        <v>7</v>
      </c>
      <c r="B13" s="627" t="s">
        <v>355</v>
      </c>
      <c r="C13" s="390">
        <v>5</v>
      </c>
      <c r="D13" s="624" t="s">
        <v>299</v>
      </c>
      <c r="E13" s="624">
        <v>13</v>
      </c>
      <c r="F13" s="625" t="s">
        <v>592</v>
      </c>
      <c r="G13" s="390">
        <v>13</v>
      </c>
      <c r="H13" s="624" t="s">
        <v>299</v>
      </c>
      <c r="I13" s="624">
        <v>11</v>
      </c>
      <c r="J13" s="625" t="s">
        <v>346</v>
      </c>
      <c r="K13" s="390">
        <v>7</v>
      </c>
      <c r="L13" s="624" t="s">
        <v>299</v>
      </c>
      <c r="M13" s="624">
        <v>13</v>
      </c>
      <c r="N13" s="625" t="s">
        <v>257</v>
      </c>
      <c r="O13" s="390">
        <v>13</v>
      </c>
      <c r="P13" s="624" t="s">
        <v>299</v>
      </c>
      <c r="Q13" s="624">
        <v>8</v>
      </c>
      <c r="R13" s="625" t="s">
        <v>354</v>
      </c>
      <c r="S13" s="390"/>
      <c r="T13" s="624" t="s">
        <v>299</v>
      </c>
      <c r="U13" s="624"/>
      <c r="V13" s="625"/>
      <c r="W13" s="645">
        <f t="shared" si="0"/>
        <v>2</v>
      </c>
      <c r="X13" s="646">
        <v>10</v>
      </c>
      <c r="Y13" s="646">
        <v>72</v>
      </c>
      <c r="Z13" s="622">
        <f t="shared" si="1"/>
        <v>38</v>
      </c>
      <c r="AA13" s="623" t="s">
        <v>299</v>
      </c>
      <c r="AB13" s="647">
        <f t="shared" si="2"/>
        <v>45</v>
      </c>
      <c r="AC13" s="397">
        <f t="shared" si="3"/>
        <v>-7</v>
      </c>
      <c r="AD13" s="231">
        <f t="shared" si="11"/>
        <v>196</v>
      </c>
      <c r="AE13" s="232">
        <f>IFERROR(INDEX(V!$R:$R,MATCH(AF13,V!$L:$L,0)),"")</f>
        <v>88</v>
      </c>
      <c r="AF13" s="233" t="str">
        <f t="shared" si="5"/>
        <v>Kristel Tihhonjuk</v>
      </c>
      <c r="AG13" s="232">
        <f>IFERROR(INDEX(V!$R:$R,MATCH(AH13,V!$L:$L,0)),"")</f>
        <v>108</v>
      </c>
      <c r="AH13" s="233" t="str">
        <f t="shared" si="6"/>
        <v>Vadim Tihhonjuk</v>
      </c>
      <c r="AI13" s="232" t="str">
        <f>IFERROR(INDEX(V!$R:$R,MATCH(AJ13,V!$L:$L,0)),"")</f>
        <v/>
      </c>
      <c r="AJ13" s="233" t="str">
        <f t="shared" si="7"/>
        <v/>
      </c>
      <c r="AK13" s="232" t="str">
        <f>IFERROR(INDEX(V!$R:$R,MATCH(AL13,V!$L:$L,0)),"")</f>
        <v/>
      </c>
      <c r="AL13" s="233" t="str">
        <f t="shared" si="8"/>
        <v/>
      </c>
      <c r="AM13" s="232" t="str">
        <f>IFERROR(INDEX(V!$R:$R,MATCH(AN13,V!$L:$L,0)),"")</f>
        <v/>
      </c>
      <c r="AN13" s="233" t="str">
        <f t="shared" si="9"/>
        <v/>
      </c>
      <c r="AO13" s="232" t="str">
        <f>IFERROR(INDEX(V!$R:$R,MATCH(AP13,V!$L:$L,0)),"")</f>
        <v/>
      </c>
      <c r="AP13" s="233" t="str">
        <f t="shared" si="10"/>
        <v/>
      </c>
    </row>
    <row r="14" spans="1:42" x14ac:dyDescent="0.2">
      <c r="A14" s="620">
        <v>8</v>
      </c>
      <c r="B14" s="627" t="s">
        <v>257</v>
      </c>
      <c r="C14" s="390">
        <v>8</v>
      </c>
      <c r="D14" s="624" t="s">
        <v>299</v>
      </c>
      <c r="E14" s="624">
        <v>13</v>
      </c>
      <c r="F14" s="625" t="s">
        <v>352</v>
      </c>
      <c r="G14" s="390">
        <v>10</v>
      </c>
      <c r="H14" s="624" t="s">
        <v>299</v>
      </c>
      <c r="I14" s="624">
        <v>11</v>
      </c>
      <c r="J14" s="625" t="s">
        <v>593</v>
      </c>
      <c r="K14" s="390">
        <v>13</v>
      </c>
      <c r="L14" s="624" t="s">
        <v>299</v>
      </c>
      <c r="M14" s="624">
        <v>7</v>
      </c>
      <c r="N14" s="625" t="s">
        <v>355</v>
      </c>
      <c r="O14" s="390">
        <v>7</v>
      </c>
      <c r="P14" s="624" t="s">
        <v>299</v>
      </c>
      <c r="Q14" s="624">
        <v>13</v>
      </c>
      <c r="R14" s="625" t="s">
        <v>594</v>
      </c>
      <c r="S14" s="390"/>
      <c r="T14" s="624" t="s">
        <v>299</v>
      </c>
      <c r="U14" s="624"/>
      <c r="V14" s="625"/>
      <c r="W14" s="645">
        <f t="shared" si="0"/>
        <v>1</v>
      </c>
      <c r="X14" s="646">
        <v>18</v>
      </c>
      <c r="Y14" s="646">
        <v>54</v>
      </c>
      <c r="Z14" s="622">
        <f t="shared" si="1"/>
        <v>38</v>
      </c>
      <c r="AA14" s="623" t="s">
        <v>299</v>
      </c>
      <c r="AB14" s="647">
        <f t="shared" si="2"/>
        <v>44</v>
      </c>
      <c r="AC14" s="397">
        <f t="shared" si="3"/>
        <v>-6</v>
      </c>
      <c r="AD14" s="231">
        <f t="shared" ref="AD14:AD15" si="12">SUM(AE14:AL14)</f>
        <v>196</v>
      </c>
      <c r="AE14" s="232">
        <f>IFERROR(INDEX(V!$R:$R,MATCH(AF14,V!$L:$L,0)),"")</f>
        <v>98</v>
      </c>
      <c r="AF14" s="233" t="str">
        <f t="shared" si="5"/>
        <v>Ljudmila Varendi</v>
      </c>
      <c r="AG14" s="232">
        <f>IFERROR(INDEX(V!$R:$R,MATCH(AH14,V!$L:$L,0)),"")</f>
        <v>98</v>
      </c>
      <c r="AH14" s="233" t="str">
        <f t="shared" si="6"/>
        <v>Viktor Švarõgin</v>
      </c>
      <c r="AI14" s="232" t="str">
        <f>IFERROR(INDEX(V!$R:$R,MATCH(AJ14,V!$L:$L,0)),"")</f>
        <v/>
      </c>
      <c r="AJ14" s="233" t="str">
        <f t="shared" si="7"/>
        <v/>
      </c>
      <c r="AK14" s="232" t="str">
        <f>IFERROR(INDEX(V!$R:$R,MATCH(AL14,V!$L:$L,0)),"")</f>
        <v/>
      </c>
      <c r="AL14" s="233" t="str">
        <f t="shared" si="8"/>
        <v/>
      </c>
      <c r="AM14" s="232" t="str">
        <f>IFERROR(INDEX(V!$R:$R,MATCH(AN14,V!$L:$L,0)),"")</f>
        <v/>
      </c>
      <c r="AN14" s="233" t="str">
        <f t="shared" si="9"/>
        <v/>
      </c>
      <c r="AO14" s="232" t="str">
        <f>IFERROR(INDEX(V!$R:$R,MATCH(AP14,V!$L:$L,0)),"")</f>
        <v/>
      </c>
      <c r="AP14" s="233" t="str">
        <f t="shared" si="10"/>
        <v/>
      </c>
    </row>
    <row r="15" spans="1:42" x14ac:dyDescent="0.2">
      <c r="A15" s="620">
        <v>9</v>
      </c>
      <c r="B15" s="626" t="s">
        <v>593</v>
      </c>
      <c r="C15" s="390">
        <v>10</v>
      </c>
      <c r="D15" s="624" t="s">
        <v>299</v>
      </c>
      <c r="E15" s="624">
        <v>12</v>
      </c>
      <c r="F15" s="625" t="s">
        <v>594</v>
      </c>
      <c r="G15" s="390">
        <v>11</v>
      </c>
      <c r="H15" s="624" t="s">
        <v>299</v>
      </c>
      <c r="I15" s="624">
        <v>10</v>
      </c>
      <c r="J15" s="625" t="s">
        <v>257</v>
      </c>
      <c r="K15" s="390">
        <v>11</v>
      </c>
      <c r="L15" s="624" t="s">
        <v>299</v>
      </c>
      <c r="M15" s="624">
        <v>13</v>
      </c>
      <c r="N15" s="625" t="s">
        <v>518</v>
      </c>
      <c r="O15" s="390">
        <v>7</v>
      </c>
      <c r="P15" s="624" t="s">
        <v>299</v>
      </c>
      <c r="Q15" s="624">
        <v>11</v>
      </c>
      <c r="R15" s="625" t="s">
        <v>346</v>
      </c>
      <c r="S15" s="390"/>
      <c r="T15" s="624" t="s">
        <v>299</v>
      </c>
      <c r="U15" s="624"/>
      <c r="V15" s="625"/>
      <c r="W15" s="645">
        <f t="shared" si="0"/>
        <v>1</v>
      </c>
      <c r="X15" s="646">
        <v>18</v>
      </c>
      <c r="Y15" s="646">
        <v>52</v>
      </c>
      <c r="Z15" s="622">
        <f t="shared" si="1"/>
        <v>39</v>
      </c>
      <c r="AA15" s="623" t="s">
        <v>299</v>
      </c>
      <c r="AB15" s="647">
        <f t="shared" si="2"/>
        <v>46</v>
      </c>
      <c r="AC15" s="397">
        <f t="shared" si="3"/>
        <v>-7</v>
      </c>
      <c r="AD15" s="231">
        <f t="shared" si="12"/>
        <v>262</v>
      </c>
      <c r="AE15" s="232">
        <f>IFERROR(INDEX(V!$R:$R,MATCH(AF15,V!$L:$L,0)),"")</f>
        <v>124</v>
      </c>
      <c r="AF15" s="233" t="str">
        <f t="shared" si="5"/>
        <v>Sirje Maala</v>
      </c>
      <c r="AG15" s="232">
        <f>IFERROR(INDEX(V!$R:$R,MATCH(AH15,V!$L:$L,0)),"")</f>
        <v>138</v>
      </c>
      <c r="AH15" s="233" t="str">
        <f t="shared" si="6"/>
        <v>Sirje Viljaste</v>
      </c>
      <c r="AI15" s="232" t="str">
        <f>IFERROR(INDEX(V!$R:$R,MATCH(AJ15,V!$L:$L,0)),"")</f>
        <v/>
      </c>
      <c r="AJ15" s="233" t="str">
        <f t="shared" si="7"/>
        <v/>
      </c>
      <c r="AK15" s="232" t="str">
        <f>IFERROR(INDEX(V!$R:$R,MATCH(AL15,V!$L:$L,0)),"")</f>
        <v/>
      </c>
      <c r="AL15" s="233" t="str">
        <f t="shared" si="8"/>
        <v/>
      </c>
      <c r="AM15" s="232" t="str">
        <f>IFERROR(INDEX(V!$R:$R,MATCH(AN15,V!$L:$L,0)),"")</f>
        <v/>
      </c>
      <c r="AN15" s="233" t="str">
        <f t="shared" si="9"/>
        <v/>
      </c>
      <c r="AO15" s="232" t="str">
        <f>IFERROR(INDEX(V!$R:$R,MATCH(AP15,V!$L:$L,0)),"")</f>
        <v/>
      </c>
      <c r="AP15" s="233" t="str">
        <f t="shared" si="10"/>
        <v/>
      </c>
    </row>
    <row r="16" spans="1:42" x14ac:dyDescent="0.2">
      <c r="A16" s="620">
        <v>10</v>
      </c>
      <c r="B16" s="627" t="s">
        <v>354</v>
      </c>
      <c r="C16" s="390">
        <v>9</v>
      </c>
      <c r="D16" s="624" t="s">
        <v>299</v>
      </c>
      <c r="E16" s="624">
        <v>13</v>
      </c>
      <c r="F16" s="625" t="s">
        <v>518</v>
      </c>
      <c r="G16" s="390">
        <v>7</v>
      </c>
      <c r="H16" s="624" t="s">
        <v>299</v>
      </c>
      <c r="I16" s="624">
        <v>13</v>
      </c>
      <c r="J16" s="625" t="s">
        <v>594</v>
      </c>
      <c r="K16" s="390">
        <v>5</v>
      </c>
      <c r="L16" s="624" t="s">
        <v>299</v>
      </c>
      <c r="M16" s="624">
        <v>13</v>
      </c>
      <c r="N16" s="625" t="s">
        <v>346</v>
      </c>
      <c r="O16" s="390">
        <v>8</v>
      </c>
      <c r="P16" s="624" t="s">
        <v>299</v>
      </c>
      <c r="Q16" s="624">
        <v>13</v>
      </c>
      <c r="R16" s="625" t="s">
        <v>355</v>
      </c>
      <c r="S16" s="390"/>
      <c r="T16" s="624" t="s">
        <v>299</v>
      </c>
      <c r="U16" s="624"/>
      <c r="V16" s="625"/>
      <c r="W16" s="645">
        <f t="shared" si="0"/>
        <v>0</v>
      </c>
      <c r="X16" s="646">
        <v>20</v>
      </c>
      <c r="Y16" s="646">
        <v>44</v>
      </c>
      <c r="Z16" s="622">
        <f t="shared" si="1"/>
        <v>29</v>
      </c>
      <c r="AA16" s="623" t="s">
        <v>299</v>
      </c>
      <c r="AB16" s="647">
        <f t="shared" si="2"/>
        <v>52</v>
      </c>
      <c r="AC16" s="397">
        <f t="shared" si="3"/>
        <v>-23</v>
      </c>
      <c r="AD16" s="231">
        <f t="shared" ref="AD16" si="13">SUM(AE16:AL16)</f>
        <v>130</v>
      </c>
      <c r="AE16" s="232">
        <f>IFERROR(INDEX(V!$R:$R,MATCH(AF16,V!$L:$L,0)),"")</f>
        <v>82</v>
      </c>
      <c r="AF16" s="233" t="str">
        <f t="shared" si="5"/>
        <v>Oleg Rõndenkov</v>
      </c>
      <c r="AG16" s="232">
        <f>IFERROR(INDEX(V!$R:$R,MATCH(AH16,V!$L:$L,0)),"")</f>
        <v>48</v>
      </c>
      <c r="AH16" s="233" t="str">
        <f t="shared" si="6"/>
        <v>Sander Rose</v>
      </c>
      <c r="AI16" s="232" t="str">
        <f>IFERROR(INDEX(V!$R:$R,MATCH(AJ16,V!$L:$L,0)),"")</f>
        <v/>
      </c>
      <c r="AJ16" s="233" t="str">
        <f t="shared" si="7"/>
        <v/>
      </c>
      <c r="AK16" s="232" t="str">
        <f>IFERROR(INDEX(V!$R:$R,MATCH(AL16,V!$L:$L,0)),"")</f>
        <v/>
      </c>
      <c r="AL16" s="233" t="str">
        <f t="shared" si="8"/>
        <v/>
      </c>
      <c r="AM16" s="232" t="str">
        <f>IFERROR(INDEX(V!$R:$R,MATCH(AN16,V!$L:$L,0)),"")</f>
        <v/>
      </c>
      <c r="AN16" s="233" t="str">
        <f t="shared" si="9"/>
        <v/>
      </c>
      <c r="AO16" s="232" t="str">
        <f>IFERROR(INDEX(V!$R:$R,MATCH(AP16,V!$L:$L,0)),"")</f>
        <v/>
      </c>
      <c r="AP16" s="233" t="str">
        <f t="shared" si="10"/>
        <v/>
      </c>
    </row>
    <row r="19" hidden="1" x14ac:dyDescent="0.2"/>
    <row r="20" hidden="1" x14ac:dyDescent="0.2"/>
    <row r="21" hidden="1" x14ac:dyDescent="0.2"/>
    <row r="22" hidden="1" x14ac:dyDescent="0.2"/>
    <row r="23" hidden="1" x14ac:dyDescent="0.2"/>
    <row r="24" hidden="1" x14ac:dyDescent="0.2"/>
    <row r="25" hidden="1" x14ac:dyDescent="0.2"/>
    <row r="26" hidden="1" x14ac:dyDescent="0.2"/>
    <row r="27" hidden="1" x14ac:dyDescent="0.2"/>
    <row r="28" hidden="1" x14ac:dyDescent="0.2"/>
    <row r="29" hidden="1" x14ac:dyDescent="0.2"/>
    <row r="30" hidden="1" x14ac:dyDescent="0.2"/>
    <row r="31" hidden="1" x14ac:dyDescent="0.2"/>
    <row r="32"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spans="1:6" hidden="1" x14ac:dyDescent="0.2"/>
    <row r="290" spans="1:6" hidden="1" x14ac:dyDescent="0.2"/>
    <row r="291" spans="1:6" hidden="1" x14ac:dyDescent="0.2"/>
    <row r="292" spans="1:6" hidden="1" x14ac:dyDescent="0.2"/>
    <row r="293" spans="1:6" hidden="1" x14ac:dyDescent="0.2"/>
    <row r="294" spans="1:6" hidden="1" x14ac:dyDescent="0.2"/>
    <row r="295" spans="1:6" hidden="1" x14ac:dyDescent="0.2"/>
    <row r="296" spans="1:6" hidden="1" x14ac:dyDescent="0.2"/>
    <row r="297" spans="1:6" hidden="1" x14ac:dyDescent="0.2"/>
    <row r="298" spans="1:6" hidden="1" x14ac:dyDescent="0.2"/>
    <row r="299" spans="1:6" x14ac:dyDescent="0.2">
      <c r="A299" s="157"/>
      <c r="B299" s="157"/>
      <c r="C299" s="227" t="s">
        <v>230</v>
      </c>
      <c r="F299" s="599"/>
    </row>
    <row r="300" spans="1:6" x14ac:dyDescent="0.2">
      <c r="A300" s="349">
        <v>1</v>
      </c>
      <c r="B300" s="400" t="str">
        <f t="shared" ref="B300:B309" si="14">IFERROR(INDEX(B$1:B$95,MATCH(A300,A$1:A$95,0)),"")</f>
        <v>Ivar Viljaste, Olav Türk</v>
      </c>
      <c r="C300" s="321">
        <f>LARGE(A300:A400,1)*2+2-A300*2</f>
        <v>20</v>
      </c>
      <c r="F300" s="599"/>
    </row>
    <row r="301" spans="1:6" x14ac:dyDescent="0.2">
      <c r="A301" s="349">
        <v>2</v>
      </c>
      <c r="B301" s="400" t="str">
        <f t="shared" si="14"/>
        <v>Andrei Grintšak, Enn Tokman</v>
      </c>
      <c r="C301" s="321">
        <f t="shared" ref="C301:C309" si="15">LARGE(A301:A401,1)*2+2-A301*2</f>
        <v>18</v>
      </c>
      <c r="F301" s="599"/>
    </row>
    <row r="302" spans="1:6" x14ac:dyDescent="0.2">
      <c r="A302" s="349">
        <v>3</v>
      </c>
      <c r="B302" s="400" t="str">
        <f t="shared" si="14"/>
        <v>Aarne Välja, Jaan Sepp</v>
      </c>
      <c r="C302" s="321">
        <f t="shared" si="15"/>
        <v>16</v>
      </c>
      <c r="F302" s="599"/>
    </row>
    <row r="303" spans="1:6" x14ac:dyDescent="0.2">
      <c r="A303" s="349">
        <v>4</v>
      </c>
      <c r="B303" s="400" t="str">
        <f t="shared" si="14"/>
        <v>Andres Veski, Johannes Neiland, Peep Peenema</v>
      </c>
      <c r="C303" s="321">
        <f t="shared" si="15"/>
        <v>14</v>
      </c>
      <c r="F303" s="599"/>
    </row>
    <row r="304" spans="1:6" x14ac:dyDescent="0.2">
      <c r="A304" s="349">
        <v>5</v>
      </c>
      <c r="B304" s="400" t="str">
        <f t="shared" si="14"/>
        <v>Hillar Neiland, Tõnis Neiland</v>
      </c>
      <c r="C304" s="321">
        <f t="shared" si="15"/>
        <v>12</v>
      </c>
      <c r="F304" s="599"/>
    </row>
    <row r="305" spans="1:6" x14ac:dyDescent="0.2">
      <c r="A305" s="349">
        <v>6</v>
      </c>
      <c r="B305" s="400" t="str">
        <f t="shared" si="14"/>
        <v>Boriss Klubov, Elmo Lageda</v>
      </c>
      <c r="C305" s="321">
        <f t="shared" si="15"/>
        <v>10</v>
      </c>
      <c r="F305" s="599"/>
    </row>
    <row r="306" spans="1:6" x14ac:dyDescent="0.2">
      <c r="A306" s="349">
        <v>7</v>
      </c>
      <c r="B306" s="400" t="str">
        <f t="shared" si="14"/>
        <v>Kristel Tihhonjuk, Vadim Tihhonjuk</v>
      </c>
      <c r="C306" s="321">
        <f t="shared" si="15"/>
        <v>8</v>
      </c>
      <c r="F306" s="599"/>
    </row>
    <row r="307" spans="1:6" x14ac:dyDescent="0.2">
      <c r="A307" s="349">
        <v>8</v>
      </c>
      <c r="B307" s="400" t="str">
        <f t="shared" si="14"/>
        <v>Ljudmila Varendi, Viktor Švarõgin</v>
      </c>
      <c r="C307" s="321">
        <f t="shared" si="15"/>
        <v>6</v>
      </c>
      <c r="F307" s="599"/>
    </row>
    <row r="308" spans="1:6" x14ac:dyDescent="0.2">
      <c r="A308" s="349">
        <v>9</v>
      </c>
      <c r="B308" s="400" t="str">
        <f t="shared" si="14"/>
        <v>Sirje Maala, Sirje Viljaste</v>
      </c>
      <c r="C308" s="321">
        <f t="shared" si="15"/>
        <v>4</v>
      </c>
      <c r="F308" s="599"/>
    </row>
    <row r="309" spans="1:6" x14ac:dyDescent="0.2">
      <c r="A309" s="349">
        <v>10</v>
      </c>
      <c r="B309" s="400" t="str">
        <f t="shared" si="14"/>
        <v>Oleg Rõndenkov, Sander Rose</v>
      </c>
      <c r="C309" s="321">
        <f t="shared" si="15"/>
        <v>2</v>
      </c>
    </row>
  </sheetData>
  <conditionalFormatting sqref="AJ7:AJ16 AH7:AH16 AL7:AL16">
    <cfRule type="expression" dxfId="182" priority="36">
      <formula>AND(AG7="",FIND(",",AH7))</formula>
    </cfRule>
    <cfRule type="expression" dxfId="181" priority="38">
      <formula>AND(AG7="",COUNTIF(AH7,"*,*")=0)</formula>
    </cfRule>
  </conditionalFormatting>
  <conditionalFormatting sqref="AF7:AF16">
    <cfRule type="expression" dxfId="180" priority="37">
      <formula>AND(AE7="",COUNTIF(AF7,"*,*")=0)</formula>
    </cfRule>
  </conditionalFormatting>
  <conditionalFormatting sqref="AN7:AN16 AP7:AP16">
    <cfRule type="expression" dxfId="179" priority="34">
      <formula>AND(AM7="",COUNTIF(AN7,"*,*")=0)</formula>
    </cfRule>
    <cfRule type="expression" dxfId="178" priority="35">
      <formula>AND(AM7="",FIND(",",AN7))</formula>
    </cfRule>
  </conditionalFormatting>
  <conditionalFormatting sqref="B300:B309">
    <cfRule type="expression" dxfId="177" priority="39">
      <formula>A300=3</formula>
    </cfRule>
    <cfRule type="expression" dxfId="176" priority="40">
      <formula>A300=2</formula>
    </cfRule>
    <cfRule type="expression" dxfId="175" priority="41">
      <formula>A300=1</formula>
    </cfRule>
    <cfRule type="containsBlanks" dxfId="174" priority="42">
      <formula>LEN(TRIM(B300))=0</formula>
    </cfRule>
    <cfRule type="duplicateValues" dxfId="173" priority="43"/>
  </conditionalFormatting>
  <conditionalFormatting sqref="A7:A16">
    <cfRule type="duplicateValues" dxfId="172" priority="33"/>
  </conditionalFormatting>
  <conditionalFormatting sqref="C7:C16">
    <cfRule type="expression" dxfId="171" priority="15">
      <formula>IF($C7&gt;$E7,TRUE)</formula>
    </cfRule>
  </conditionalFormatting>
  <conditionalFormatting sqref="E7:E16">
    <cfRule type="expression" dxfId="170" priority="16">
      <formula>IF($C7&lt;$E7,TRUE)</formula>
    </cfRule>
  </conditionalFormatting>
  <conditionalFormatting sqref="K7:K16">
    <cfRule type="expression" dxfId="169" priority="23">
      <formula>IF($K7&gt;$M7,TRUE)</formula>
    </cfRule>
  </conditionalFormatting>
  <conditionalFormatting sqref="M7:M16">
    <cfRule type="expression" dxfId="168" priority="24">
      <formula>IF($K7&lt;$M7,TRUE)</formula>
    </cfRule>
  </conditionalFormatting>
  <conditionalFormatting sqref="O7:O16">
    <cfRule type="expression" dxfId="167" priority="27">
      <formula>IF($O7&gt;$Q7,TRUE)</formula>
    </cfRule>
  </conditionalFormatting>
  <conditionalFormatting sqref="Q7:Q16">
    <cfRule type="expression" dxfId="166" priority="28">
      <formula>IF($O7&lt;$Q7,TRUE)</formula>
    </cfRule>
  </conditionalFormatting>
  <conditionalFormatting sqref="S7:S16">
    <cfRule type="expression" dxfId="165" priority="31">
      <formula>IF($S7&gt;$U7,TRUE)</formula>
    </cfRule>
  </conditionalFormatting>
  <conditionalFormatting sqref="U7:U16">
    <cfRule type="expression" dxfId="164" priority="32">
      <formula>IF($S7&lt;$U7,TRUE)</formula>
    </cfRule>
  </conditionalFormatting>
  <conditionalFormatting sqref="G7:G16">
    <cfRule type="expression" dxfId="163" priority="19">
      <formula>IF($G7&gt;$I7,TRUE)</formula>
    </cfRule>
  </conditionalFormatting>
  <conditionalFormatting sqref="I7:I16">
    <cfRule type="expression" dxfId="162" priority="20">
      <formula>IF($G7&lt;$I7,TRUE)</formula>
    </cfRule>
  </conditionalFormatting>
  <conditionalFormatting sqref="F7:F16">
    <cfRule type="containsText" dxfId="161" priority="6" operator="containsText" text="vaba voor">
      <formula>NOT(ISERROR(SEARCH("vaba voor",F7)))</formula>
    </cfRule>
  </conditionalFormatting>
  <conditionalFormatting sqref="N7:N16">
    <cfRule type="containsText" dxfId="160" priority="4" operator="containsText" text="vaba voor">
      <formula>NOT(ISERROR(SEARCH("vaba voor",N7)))</formula>
    </cfRule>
  </conditionalFormatting>
  <conditionalFormatting sqref="R7:R16">
    <cfRule type="containsText" dxfId="159" priority="7" operator="containsText" text="vaba voor">
      <formula>NOT(ISERROR(SEARCH("vaba voor",R7)))</formula>
    </cfRule>
  </conditionalFormatting>
  <conditionalFormatting sqref="V7:V16">
    <cfRule type="containsText" dxfId="158" priority="3" operator="containsText" text="vaba voor">
      <formula>NOT(ISERROR(SEARCH("vaba voor",V7)))</formula>
    </cfRule>
  </conditionalFormatting>
  <conditionalFormatting sqref="J7:J16">
    <cfRule type="containsText" dxfId="157" priority="5" operator="containsText" text="vaba voor">
      <formula>NOT(ISERROR(SEARCH("vaba voor",J7)))</formula>
    </cfRule>
  </conditionalFormatting>
  <conditionalFormatting sqref="C7:F16">
    <cfRule type="expression" dxfId="156" priority="11">
      <formula>IF(AND(ISNUMBER($C7),$C7=$E7),TRUE)</formula>
    </cfRule>
    <cfRule type="expression" dxfId="155" priority="13">
      <formula>IF($C7&gt;$E7,TRUE)</formula>
    </cfRule>
    <cfRule type="expression" dxfId="154" priority="14">
      <formula>IF($C7&lt;$E7,TRUE)</formula>
    </cfRule>
  </conditionalFormatting>
  <conditionalFormatting sqref="G7:J16">
    <cfRule type="expression" dxfId="153" priority="12">
      <formula>IF(AND(ISNUMBER($G7),$G7=$I7),TRUE)</formula>
    </cfRule>
    <cfRule type="expression" dxfId="152" priority="17">
      <formula>IF($G7&gt;$I7,TRUE)</formula>
    </cfRule>
    <cfRule type="expression" dxfId="151" priority="18">
      <formula>IF($G7&lt;$I7,TRUE)</formula>
    </cfRule>
  </conditionalFormatting>
  <conditionalFormatting sqref="K7:N16">
    <cfRule type="expression" dxfId="150" priority="10">
      <formula>IF(AND(ISNUMBER($K7),$K7=$M7),TRUE)</formula>
    </cfRule>
    <cfRule type="expression" dxfId="149" priority="21">
      <formula>IF($K7&gt;$M7,TRUE)</formula>
    </cfRule>
    <cfRule type="expression" dxfId="148" priority="22">
      <formula>IF($K7&lt;$M7,TRUE)</formula>
    </cfRule>
  </conditionalFormatting>
  <conditionalFormatting sqref="O7:R16">
    <cfRule type="expression" dxfId="147" priority="9">
      <formula>IF(AND(ISNUMBER($O7),$O7=$Q7),TRUE)</formula>
    </cfRule>
    <cfRule type="expression" dxfId="146" priority="25">
      <formula>IF($O7&gt;$Q7,TRUE)</formula>
    </cfRule>
    <cfRule type="expression" dxfId="145" priority="26">
      <formula>IF($O7&lt;$Q7,TRUE)</formula>
    </cfRule>
  </conditionalFormatting>
  <conditionalFormatting sqref="S7:V16">
    <cfRule type="expression" dxfId="144" priority="8">
      <formula>IF(AND(ISNUMBER($S7),$S7=$U7),TRUE)</formula>
    </cfRule>
    <cfRule type="expression" dxfId="143" priority="29">
      <formula>IF($S7&gt;$U7,TRUE)</formula>
    </cfRule>
    <cfRule type="expression" dxfId="142" priority="30">
      <formula>IF($S7&lt;$U7,TRUE)</formula>
    </cfRule>
  </conditionalFormatting>
  <conditionalFormatting sqref="C7:C16 G7:G16 K7:K16 O7:O16 S7:S16">
    <cfRule type="expression" dxfId="141" priority="1">
      <formula>AND(C7=0,E7=13)</formula>
    </cfRule>
  </conditionalFormatting>
  <conditionalFormatting sqref="E7:E16 I7:I16 M7:M16 Q7:Q16 U7:U16">
    <cfRule type="expression" dxfId="140" priority="2">
      <formula>AND(E7=0,C7=13)</formula>
    </cfRule>
  </conditionalFormatting>
  <pageMargins left="0.51181102362204722" right="0.39370078740157483" top="0.78740157480314965" bottom="0.39370078740157483" header="0.78740157480314965" footer="0"/>
  <pageSetup paperSize="9" scale="99" fitToHeight="0" orientation="landscape" verticalDpi="1200" r:id="rId1"/>
  <headerFooter>
    <oddHeader>&amp;R&amp;P. leht &amp;N&amp; -st</oddHead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pageSetUpPr fitToPage="1"/>
  </sheetPr>
  <dimension ref="A1:AP310"/>
  <sheetViews>
    <sheetView showGridLines="0" showRowColHeaders="0" workbookViewId="0">
      <pane ySplit="1" topLeftCell="A2" activePane="bottomLeft" state="frozen"/>
      <selection pane="bottomLeft" activeCell="A5" sqref="A5"/>
    </sheetView>
  </sheetViews>
  <sheetFormatPr defaultRowHeight="12.75" x14ac:dyDescent="0.2"/>
  <cols>
    <col min="1" max="1" width="3.28515625" style="1024" customWidth="1"/>
    <col min="2" max="2" width="37.7109375" style="1024" bestFit="1" customWidth="1"/>
    <col min="3" max="3" width="4.7109375" style="1024" customWidth="1"/>
    <col min="4" max="4" width="1.140625" style="1024" customWidth="1"/>
    <col min="5" max="5" width="2.7109375" style="1024" customWidth="1"/>
    <col min="6" max="6" width="9.140625" style="1024"/>
    <col min="7" max="7" width="2.7109375" style="1024" customWidth="1"/>
    <col min="8" max="8" width="1.140625" style="1024" customWidth="1"/>
    <col min="9" max="9" width="2.7109375" style="1024" customWidth="1"/>
    <col min="10" max="10" width="9.140625" style="1024"/>
    <col min="11" max="11" width="2.7109375" style="1024" customWidth="1"/>
    <col min="12" max="12" width="1.140625" style="1024" customWidth="1"/>
    <col min="13" max="13" width="2.7109375" style="1024" customWidth="1"/>
    <col min="14" max="14" width="9.140625" style="1024"/>
    <col min="15" max="15" width="2.7109375" style="1024" customWidth="1"/>
    <col min="16" max="16" width="1.140625" style="1024" customWidth="1"/>
    <col min="17" max="17" width="2.7109375" style="1024" customWidth="1"/>
    <col min="18" max="18" width="9.140625" style="1024"/>
    <col min="19" max="19" width="2.7109375" style="1024" hidden="1" customWidth="1"/>
    <col min="20" max="20" width="1.140625" style="1024" hidden="1" customWidth="1"/>
    <col min="21" max="21" width="2.7109375" style="1024" hidden="1" customWidth="1"/>
    <col min="22" max="22" width="0" style="1024" hidden="1" customWidth="1"/>
    <col min="23" max="23" width="5.7109375" style="1024" customWidth="1"/>
    <col min="24" max="24" width="5.5703125" style="1024" customWidth="1"/>
    <col min="25" max="25" width="7.42578125" style="1024" customWidth="1"/>
    <col min="26" max="26" width="2.7109375" style="1024" customWidth="1"/>
    <col min="27" max="27" width="1.140625" style="1024" customWidth="1"/>
    <col min="28" max="28" width="2.7109375" style="1024" customWidth="1"/>
    <col min="29" max="29" width="4.7109375" style="1024" customWidth="1"/>
    <col min="30" max="31" width="9.140625" style="1024" hidden="1" customWidth="1"/>
    <col min="32" max="32" width="15.5703125" style="1024" hidden="1" customWidth="1"/>
    <col min="33" max="33" width="9.140625" style="1024" hidden="1" customWidth="1"/>
    <col min="34" max="34" width="24.5703125" style="1024" hidden="1" customWidth="1"/>
    <col min="35" max="35" width="9.140625" style="1024" hidden="1" customWidth="1"/>
    <col min="36" max="36" width="17.28515625" style="1024" hidden="1" customWidth="1"/>
    <col min="37" max="37" width="9.140625" style="1024" hidden="1" customWidth="1"/>
    <col min="38" max="38" width="13.85546875" style="1024" hidden="1" customWidth="1"/>
    <col min="39" max="39" width="9.140625" style="1024" hidden="1" customWidth="1"/>
    <col min="40" max="40" width="17.28515625" style="1024" hidden="1" customWidth="1"/>
    <col min="41" max="41" width="9.140625" style="1024" hidden="1" customWidth="1"/>
    <col min="42" max="42" width="13.85546875" style="1024" hidden="1" customWidth="1"/>
    <col min="43" max="16384" width="9.140625" style="1024"/>
  </cols>
  <sheetData>
    <row r="1" spans="1:42" x14ac:dyDescent="0.2">
      <c r="A1" s="226" t="str">
        <f>UPPER((Kalend!E26)&amp;" - "&amp;(Kalend!C26))&amp;" - "&amp;LOWER(Kalend!D26)&amp;" - "&amp;(Kalend!A26)&amp;" kell "&amp;(Kalend!B26)&amp;" - "&amp;(Kalend!F26)</f>
        <v>V10 - VOKA VI SISE-KV 10. ETAPP - duo - P, 24.03.2024 kell 11:00 - Voka petangihall</v>
      </c>
      <c r="O1" s="157"/>
      <c r="P1" s="157"/>
      <c r="Q1" s="198"/>
      <c r="R1" s="198"/>
      <c r="S1" s="198"/>
      <c r="T1" s="38"/>
      <c r="U1" s="38"/>
      <c r="V1" s="38"/>
      <c r="W1" s="157"/>
      <c r="X1" s="28"/>
      <c r="Y1" s="157"/>
      <c r="Z1" s="157"/>
      <c r="AD1" s="44" t="s">
        <v>72</v>
      </c>
      <c r="AE1" s="228"/>
      <c r="AF1" s="228"/>
      <c r="AG1" s="228"/>
      <c r="AH1" s="228"/>
      <c r="AI1" s="228"/>
      <c r="AJ1" s="228"/>
      <c r="AK1" s="228"/>
      <c r="AL1" s="228"/>
      <c r="AM1" s="228"/>
      <c r="AN1" s="228"/>
      <c r="AO1" s="351"/>
      <c r="AP1" s="351"/>
    </row>
    <row r="2" spans="1:42" x14ac:dyDescent="0.2">
      <c r="A2" s="628"/>
      <c r="F2" s="157"/>
      <c r="L2" s="632"/>
      <c r="M2" s="632"/>
      <c r="N2" s="632"/>
      <c r="O2" s="633"/>
      <c r="P2" s="633"/>
      <c r="Q2" s="633"/>
      <c r="R2" s="629" t="s">
        <v>235</v>
      </c>
      <c r="S2" s="633"/>
      <c r="T2" s="632"/>
      <c r="U2" s="632"/>
      <c r="V2" s="632"/>
      <c r="W2" s="630">
        <v>1</v>
      </c>
      <c r="X2" s="631" t="s">
        <v>236</v>
      </c>
      <c r="Y2" s="633"/>
      <c r="Z2" s="633"/>
      <c r="AA2" s="633"/>
      <c r="AB2" s="633"/>
      <c r="AE2" s="157"/>
      <c r="AG2" s="157"/>
      <c r="AH2" s="157"/>
      <c r="AI2" s="157"/>
      <c r="AJ2" s="157"/>
      <c r="AK2" s="157"/>
      <c r="AL2" s="157"/>
      <c r="AM2" s="157"/>
      <c r="AN2" s="157"/>
    </row>
    <row r="3" spans="1:42" x14ac:dyDescent="0.2">
      <c r="A3" s="628"/>
      <c r="F3" s="157"/>
      <c r="L3" s="633"/>
      <c r="M3" s="633"/>
      <c r="N3" s="633"/>
      <c r="O3" s="633"/>
      <c r="P3" s="633"/>
      <c r="Q3" s="633"/>
      <c r="R3" s="634" t="s">
        <v>237</v>
      </c>
      <c r="S3" s="633"/>
      <c r="T3" s="633"/>
      <c r="U3" s="633"/>
      <c r="V3" s="633"/>
      <c r="W3" s="630">
        <v>0.5</v>
      </c>
      <c r="X3" s="631" t="s">
        <v>236</v>
      </c>
      <c r="Y3" s="633"/>
      <c r="Z3" s="633"/>
      <c r="AA3" s="633"/>
      <c r="AB3" s="633"/>
      <c r="AE3" s="234"/>
      <c r="AF3" s="234"/>
      <c r="AG3" s="234"/>
      <c r="AH3" s="225"/>
      <c r="AI3" s="234"/>
      <c r="AJ3" s="234"/>
      <c r="AK3" s="234"/>
      <c r="AL3" s="234"/>
      <c r="AM3" s="234"/>
      <c r="AN3" s="234"/>
      <c r="AO3" s="234"/>
      <c r="AP3" s="234"/>
    </row>
    <row r="4" spans="1:42" x14ac:dyDescent="0.2">
      <c r="F4" s="157"/>
      <c r="L4" s="633"/>
      <c r="M4" s="633"/>
      <c r="N4" s="633"/>
      <c r="O4" s="633"/>
      <c r="P4" s="633"/>
      <c r="Q4" s="633"/>
      <c r="R4" s="635" t="s">
        <v>238</v>
      </c>
      <c r="S4" s="633"/>
      <c r="T4" s="633"/>
      <c r="U4" s="633"/>
      <c r="V4" s="633"/>
      <c r="W4" s="630">
        <v>0</v>
      </c>
      <c r="X4" s="631" t="s">
        <v>236</v>
      </c>
      <c r="Y4" s="633"/>
      <c r="Z4" s="633"/>
      <c r="AA4" s="633"/>
      <c r="AB4" s="633"/>
    </row>
    <row r="5" spans="1:42" x14ac:dyDescent="0.2">
      <c r="F5" s="157"/>
      <c r="L5" s="157"/>
      <c r="M5" s="157"/>
      <c r="N5" s="157"/>
      <c r="O5" s="157"/>
      <c r="P5" s="157"/>
      <c r="Q5" s="157"/>
      <c r="R5" s="157"/>
      <c r="S5" s="157"/>
      <c r="T5" s="157"/>
      <c r="U5" s="157"/>
      <c r="W5" s="157"/>
      <c r="X5" s="157"/>
      <c r="Y5" s="157"/>
      <c r="Z5" s="157"/>
      <c r="AA5" s="157"/>
      <c r="AB5" s="414" t="s">
        <v>310</v>
      </c>
      <c r="AD5" s="411" t="s">
        <v>215</v>
      </c>
    </row>
    <row r="6" spans="1:42" x14ac:dyDescent="0.2">
      <c r="A6" s="636" t="s">
        <v>10</v>
      </c>
      <c r="B6" s="636" t="s">
        <v>57</v>
      </c>
      <c r="C6" s="637" t="s">
        <v>172</v>
      </c>
      <c r="D6" s="638"/>
      <c r="E6" s="638"/>
      <c r="F6" s="639"/>
      <c r="G6" s="637" t="s">
        <v>175</v>
      </c>
      <c r="H6" s="638"/>
      <c r="I6" s="638"/>
      <c r="J6" s="639"/>
      <c r="K6" s="637" t="s">
        <v>178</v>
      </c>
      <c r="L6" s="638"/>
      <c r="M6" s="638"/>
      <c r="N6" s="639"/>
      <c r="O6" s="637" t="s">
        <v>181</v>
      </c>
      <c r="P6" s="638"/>
      <c r="Q6" s="638"/>
      <c r="R6" s="639"/>
      <c r="S6" s="637" t="s">
        <v>183</v>
      </c>
      <c r="T6" s="638"/>
      <c r="U6" s="638"/>
      <c r="V6" s="639"/>
      <c r="W6" s="636" t="s">
        <v>80</v>
      </c>
      <c r="X6" s="640" t="s">
        <v>297</v>
      </c>
      <c r="Y6" s="641" t="s">
        <v>347</v>
      </c>
      <c r="Z6" s="640"/>
      <c r="AA6" s="642" t="s">
        <v>298</v>
      </c>
      <c r="AB6" s="643"/>
      <c r="AC6" s="644" t="s">
        <v>171</v>
      </c>
      <c r="AD6" s="158" t="s">
        <v>302</v>
      </c>
      <c r="AE6" s="159"/>
      <c r="AF6" s="159" t="s">
        <v>231</v>
      </c>
      <c r="AG6" s="159"/>
      <c r="AH6" s="229" t="s">
        <v>232</v>
      </c>
      <c r="AI6" s="159"/>
      <c r="AJ6" s="159" t="s">
        <v>233</v>
      </c>
      <c r="AK6" s="160"/>
      <c r="AL6" s="159" t="s">
        <v>234</v>
      </c>
      <c r="AM6" s="160"/>
      <c r="AN6" s="160" t="s">
        <v>308</v>
      </c>
      <c r="AO6" s="410"/>
      <c r="AP6" s="160" t="s">
        <v>309</v>
      </c>
    </row>
    <row r="7" spans="1:42" x14ac:dyDescent="0.2">
      <c r="A7" s="620">
        <v>1</v>
      </c>
      <c r="B7" s="621" t="s">
        <v>406</v>
      </c>
      <c r="C7" s="390">
        <v>13</v>
      </c>
      <c r="D7" s="624" t="s">
        <v>299</v>
      </c>
      <c r="E7" s="624">
        <v>1</v>
      </c>
      <c r="F7" s="625" t="s">
        <v>252</v>
      </c>
      <c r="G7" s="390">
        <v>13</v>
      </c>
      <c r="H7" s="624" t="s">
        <v>299</v>
      </c>
      <c r="I7" s="624">
        <v>5</v>
      </c>
      <c r="J7" s="625" t="s">
        <v>518</v>
      </c>
      <c r="K7" s="390">
        <v>13</v>
      </c>
      <c r="L7" s="624" t="s">
        <v>299</v>
      </c>
      <c r="M7" s="624">
        <v>1</v>
      </c>
      <c r="N7" s="625" t="s">
        <v>519</v>
      </c>
      <c r="O7" s="390">
        <v>13</v>
      </c>
      <c r="P7" s="624" t="s">
        <v>299</v>
      </c>
      <c r="Q7" s="624">
        <v>8</v>
      </c>
      <c r="R7" s="625" t="s">
        <v>591</v>
      </c>
      <c r="S7" s="390"/>
      <c r="T7" s="624" t="s">
        <v>299</v>
      </c>
      <c r="U7" s="624"/>
      <c r="V7" s="625"/>
      <c r="W7" s="645">
        <f t="shared" ref="W7:W19" si="0">IF(C7&gt;E7,W$2,IF(C7&lt;E7,W$4,IF(ISNUMBER(C7),W$3,0)))+IF(G7&gt;I7,W$2,IF(G7&lt;I7,W$4,IF(ISNUMBER(G7),W$3,0)))+IF(K7&gt;M7,W$2,IF(K7&lt;M7,W$4,IF(ISNUMBER(K7),W$3,0)))+IF(O7&gt;Q7,W$2,IF(O7&lt;Q7,W$4,IF(ISNUMBER(O7),W$3,0)))+IF(S7&gt;U7,W$2,IF(S7&lt;U7,W$4,IF(ISNUMBER(S7),W$3,0)))</f>
        <v>4</v>
      </c>
      <c r="X7" s="646">
        <v>16</v>
      </c>
      <c r="Y7" s="646">
        <v>76</v>
      </c>
      <c r="Z7" s="622">
        <f t="shared" ref="Z7:Z19" si="1">C7+G7+K7+O7+S7</f>
        <v>52</v>
      </c>
      <c r="AA7" s="623" t="s">
        <v>299</v>
      </c>
      <c r="AB7" s="647">
        <f t="shared" ref="AB7:AB19" si="2">E7+I7+M7+Q7+U7</f>
        <v>15</v>
      </c>
      <c r="AC7" s="397">
        <f t="shared" ref="AC7:AC19" si="3">Z7-AB7</f>
        <v>37</v>
      </c>
      <c r="AD7" s="231">
        <f t="shared" ref="AD7:AD10" si="4">SUM(AE7:AL7)</f>
        <v>386</v>
      </c>
      <c r="AE7" s="232">
        <f>IFERROR(INDEX(V!$R:$R,MATCH(AF7,V!$L:$L,0)),"")</f>
        <v>136</v>
      </c>
      <c r="AF7" s="233" t="str">
        <f t="shared" ref="AF7:AF19" si="5">IFERROR(LEFT($B7,(FIND(",",$B7,1)-1)),"")</f>
        <v>Henri Mitt</v>
      </c>
      <c r="AG7" s="232" t="str">
        <f>IFERROR(INDEX(V!$R:$R,MATCH(AH7,V!$L:$L,0)),"")</f>
        <v/>
      </c>
      <c r="AH7" s="233" t="str">
        <f t="shared" ref="AH7:AH19" si="6">IFERROR(MID($B7,FIND(", ",$B7)+2,256),"")</f>
        <v>Hillar Neiland, Tõnis Neiland</v>
      </c>
      <c r="AI7" s="232">
        <f>IFERROR(INDEX(V!$R:$R,MATCH(AJ7,V!$L:$L,0)),"")</f>
        <v>168</v>
      </c>
      <c r="AJ7" s="233" t="str">
        <f t="shared" ref="AJ7:AJ19" si="7">IFERROR(MID($B7,FIND("^",SUBSTITUTE($B7,", ","^",1))+2,FIND("^",SUBSTITUTE($B7,", ","^",2))-FIND("^",SUBSTITUTE($B7,", ","^",1))-2),"")</f>
        <v>Hillar Neiland</v>
      </c>
      <c r="AK7" s="232">
        <f>IFERROR(INDEX(V!$R:$R,MATCH(AL7,V!$L:$L,0)),"")</f>
        <v>82</v>
      </c>
      <c r="AL7" s="233" t="str">
        <f t="shared" ref="AL7:AL19" si="8">IFERROR(MID($B7,FIND(", ",$B7,FIND(", ",$B7,FIND(", ",$B7))+1)+2,30000),"")</f>
        <v>Tõnis Neiland</v>
      </c>
      <c r="AM7" s="232" t="str">
        <f>IFERROR(INDEX(V!$R:$R,MATCH(AN7,V!$L:$L,0)),"")</f>
        <v/>
      </c>
      <c r="AN7" s="233" t="str">
        <f t="shared" ref="AN7:AN19" si="9">IFERROR(MID($B7,FIND(", ",$B7,FIND(", ",$B7)+1)+2,FIND(", ",$B7,FIND(", ",$B7,FIND(", ",$B7)+1)+1)-FIND(", ",$B7,FIND(", ",$B7)+1)-2),"")</f>
        <v/>
      </c>
      <c r="AO7" s="232" t="str">
        <f>IFERROR(INDEX(V!$R:$R,MATCH(AP7,V!$L:$L,0)),"")</f>
        <v/>
      </c>
      <c r="AP7" s="233" t="str">
        <f t="shared" ref="AP7:AP19" si="10">IFERROR(MID($B7,FIND(", ",$B7,FIND(", ",$B7,FIND(", ",$B7)+1)+1)+2,30000),"")</f>
        <v/>
      </c>
    </row>
    <row r="8" spans="1:42" x14ac:dyDescent="0.2">
      <c r="A8" s="620">
        <v>2</v>
      </c>
      <c r="B8" s="621" t="s">
        <v>591</v>
      </c>
      <c r="C8" s="390">
        <v>13</v>
      </c>
      <c r="D8" s="624" t="s">
        <v>299</v>
      </c>
      <c r="E8" s="624">
        <v>4</v>
      </c>
      <c r="F8" s="625" t="s">
        <v>634</v>
      </c>
      <c r="G8" s="390">
        <v>11</v>
      </c>
      <c r="H8" s="624" t="s">
        <v>299</v>
      </c>
      <c r="I8" s="624">
        <v>10</v>
      </c>
      <c r="J8" s="625" t="s">
        <v>635</v>
      </c>
      <c r="K8" s="390">
        <v>13</v>
      </c>
      <c r="L8" s="624" t="s">
        <v>299</v>
      </c>
      <c r="M8" s="624">
        <v>9</v>
      </c>
      <c r="N8" s="625" t="s">
        <v>593</v>
      </c>
      <c r="O8" s="390">
        <v>8</v>
      </c>
      <c r="P8" s="624" t="s">
        <v>299</v>
      </c>
      <c r="Q8" s="624">
        <v>13</v>
      </c>
      <c r="R8" s="625" t="s">
        <v>406</v>
      </c>
      <c r="S8" s="390"/>
      <c r="T8" s="624" t="s">
        <v>299</v>
      </c>
      <c r="U8" s="624"/>
      <c r="V8" s="625"/>
      <c r="W8" s="645">
        <f t="shared" si="0"/>
        <v>3</v>
      </c>
      <c r="X8" s="646">
        <v>20</v>
      </c>
      <c r="Y8" s="646">
        <v>66</v>
      </c>
      <c r="Z8" s="622">
        <f t="shared" si="1"/>
        <v>45</v>
      </c>
      <c r="AA8" s="623" t="s">
        <v>299</v>
      </c>
      <c r="AB8" s="647">
        <f t="shared" si="2"/>
        <v>36</v>
      </c>
      <c r="AC8" s="397">
        <f t="shared" si="3"/>
        <v>9</v>
      </c>
      <c r="AD8" s="231">
        <f t="shared" si="4"/>
        <v>332</v>
      </c>
      <c r="AE8" s="232">
        <f>IFERROR(INDEX(V!$R:$R,MATCH(AF8,V!$L:$L,0)),"")</f>
        <v>160</v>
      </c>
      <c r="AF8" s="233" t="str">
        <f t="shared" si="5"/>
        <v>Ivar Viljaste</v>
      </c>
      <c r="AG8" s="232">
        <f>IFERROR(INDEX(V!$R:$R,MATCH(AH8,V!$L:$L,0)),"")</f>
        <v>172</v>
      </c>
      <c r="AH8" s="233" t="str">
        <f t="shared" si="6"/>
        <v>Olav Türk</v>
      </c>
      <c r="AI8" s="232" t="str">
        <f>IFERROR(INDEX(V!$R:$R,MATCH(AJ8,V!$L:$L,0)),"")</f>
        <v/>
      </c>
      <c r="AJ8" s="233" t="str">
        <f t="shared" si="7"/>
        <v/>
      </c>
      <c r="AK8" s="232" t="str">
        <f>IFERROR(INDEX(V!$R:$R,MATCH(AL8,V!$L:$L,0)),"")</f>
        <v/>
      </c>
      <c r="AL8" s="233" t="str">
        <f t="shared" si="8"/>
        <v/>
      </c>
      <c r="AM8" s="232" t="str">
        <f>IFERROR(INDEX(V!$R:$R,MATCH(AN8,V!$L:$L,0)),"")</f>
        <v/>
      </c>
      <c r="AN8" s="233" t="str">
        <f t="shared" si="9"/>
        <v/>
      </c>
      <c r="AO8" s="232" t="str">
        <f>IFERROR(INDEX(V!$R:$R,MATCH(AP8,V!$L:$L,0)),"")</f>
        <v/>
      </c>
      <c r="AP8" s="233" t="str">
        <f t="shared" si="10"/>
        <v/>
      </c>
    </row>
    <row r="9" spans="1:42" x14ac:dyDescent="0.2">
      <c r="A9" s="620">
        <v>3</v>
      </c>
      <c r="B9" s="626" t="s">
        <v>635</v>
      </c>
      <c r="C9" s="390">
        <v>13</v>
      </c>
      <c r="D9" s="624" t="s">
        <v>299</v>
      </c>
      <c r="E9" s="624">
        <v>12</v>
      </c>
      <c r="F9" s="625" t="s">
        <v>352</v>
      </c>
      <c r="G9" s="390">
        <v>10</v>
      </c>
      <c r="H9" s="624" t="s">
        <v>299</v>
      </c>
      <c r="I9" s="624">
        <v>11</v>
      </c>
      <c r="J9" s="625" t="s">
        <v>591</v>
      </c>
      <c r="K9" s="390">
        <v>11</v>
      </c>
      <c r="L9" s="624" t="s">
        <v>299</v>
      </c>
      <c r="M9" s="624">
        <v>10</v>
      </c>
      <c r="N9" s="625" t="s">
        <v>518</v>
      </c>
      <c r="O9" s="390">
        <v>13</v>
      </c>
      <c r="P9" s="624" t="s">
        <v>299</v>
      </c>
      <c r="Q9" s="624">
        <v>6</v>
      </c>
      <c r="R9" s="625" t="s">
        <v>519</v>
      </c>
      <c r="S9" s="390"/>
      <c r="T9" s="624" t="s">
        <v>299</v>
      </c>
      <c r="U9" s="624"/>
      <c r="V9" s="625"/>
      <c r="W9" s="645">
        <f t="shared" si="0"/>
        <v>3</v>
      </c>
      <c r="X9" s="646">
        <v>18</v>
      </c>
      <c r="Y9" s="646">
        <v>78</v>
      </c>
      <c r="Z9" s="622">
        <f t="shared" si="1"/>
        <v>47</v>
      </c>
      <c r="AA9" s="623" t="s">
        <v>299</v>
      </c>
      <c r="AB9" s="647">
        <f t="shared" si="2"/>
        <v>39</v>
      </c>
      <c r="AC9" s="397">
        <f t="shared" si="3"/>
        <v>8</v>
      </c>
      <c r="AD9" s="231">
        <f t="shared" si="4"/>
        <v>160</v>
      </c>
      <c r="AE9" s="232">
        <f>IFERROR(INDEX(V!$R:$R,MATCH(AF9,V!$L:$L,0)),"")</f>
        <v>52</v>
      </c>
      <c r="AF9" s="233" t="str">
        <f t="shared" si="5"/>
        <v>Jaan Saar</v>
      </c>
      <c r="AG9" s="232">
        <f>IFERROR(INDEX(V!$R:$R,MATCH(AH9,V!$L:$L,0)),"")</f>
        <v>108</v>
      </c>
      <c r="AH9" s="233" t="str">
        <f t="shared" si="6"/>
        <v>Vadim Tihhonjuk</v>
      </c>
      <c r="AI9" s="232" t="str">
        <f>IFERROR(INDEX(V!$R:$R,MATCH(AJ9,V!$L:$L,0)),"")</f>
        <v/>
      </c>
      <c r="AJ9" s="233" t="str">
        <f t="shared" si="7"/>
        <v/>
      </c>
      <c r="AK9" s="232" t="str">
        <f>IFERROR(INDEX(V!$R:$R,MATCH(AL9,V!$L:$L,0)),"")</f>
        <v/>
      </c>
      <c r="AL9" s="233" t="str">
        <f t="shared" si="8"/>
        <v/>
      </c>
      <c r="AM9" s="232" t="str">
        <f>IFERROR(INDEX(V!$R:$R,MATCH(AN9,V!$L:$L,0)),"")</f>
        <v/>
      </c>
      <c r="AN9" s="233" t="str">
        <f t="shared" si="9"/>
        <v/>
      </c>
      <c r="AO9" s="232" t="str">
        <f>IFERROR(INDEX(V!$R:$R,MATCH(AP9,V!$L:$L,0)),"")</f>
        <v/>
      </c>
      <c r="AP9" s="233" t="str">
        <f t="shared" si="10"/>
        <v/>
      </c>
    </row>
    <row r="10" spans="1:42" x14ac:dyDescent="0.2">
      <c r="A10" s="620">
        <v>4</v>
      </c>
      <c r="B10" s="626" t="s">
        <v>352</v>
      </c>
      <c r="C10" s="390">
        <v>12</v>
      </c>
      <c r="D10" s="624" t="s">
        <v>299</v>
      </c>
      <c r="E10" s="624">
        <v>13</v>
      </c>
      <c r="F10" s="625" t="s">
        <v>635</v>
      </c>
      <c r="G10" s="390">
        <v>13</v>
      </c>
      <c r="H10" s="624" t="s">
        <v>299</v>
      </c>
      <c r="I10" s="624">
        <v>9</v>
      </c>
      <c r="J10" s="625" t="s">
        <v>634</v>
      </c>
      <c r="K10" s="390">
        <v>12</v>
      </c>
      <c r="L10" s="624" t="s">
        <v>299</v>
      </c>
      <c r="M10" s="624">
        <v>11</v>
      </c>
      <c r="N10" s="625" t="s">
        <v>257</v>
      </c>
      <c r="O10" s="390">
        <v>13</v>
      </c>
      <c r="P10" s="624" t="s">
        <v>299</v>
      </c>
      <c r="Q10" s="624">
        <v>3</v>
      </c>
      <c r="R10" s="625" t="s">
        <v>518</v>
      </c>
      <c r="S10" s="390"/>
      <c r="T10" s="624" t="s">
        <v>299</v>
      </c>
      <c r="U10" s="624"/>
      <c r="V10" s="625"/>
      <c r="W10" s="645">
        <f t="shared" si="0"/>
        <v>3</v>
      </c>
      <c r="X10" s="646">
        <v>14</v>
      </c>
      <c r="Y10" s="646">
        <v>72</v>
      </c>
      <c r="Z10" s="622">
        <f t="shared" si="1"/>
        <v>50</v>
      </c>
      <c r="AA10" s="623" t="s">
        <v>299</v>
      </c>
      <c r="AB10" s="647">
        <f t="shared" si="2"/>
        <v>36</v>
      </c>
      <c r="AC10" s="397">
        <f t="shared" si="3"/>
        <v>14</v>
      </c>
      <c r="AD10" s="231">
        <f t="shared" si="4"/>
        <v>272</v>
      </c>
      <c r="AE10" s="232">
        <f>IFERROR(INDEX(V!$R:$R,MATCH(AF10,V!$L:$L,0)),"")</f>
        <v>136</v>
      </c>
      <c r="AF10" s="233" t="str">
        <f t="shared" si="5"/>
        <v>Andrei Grintšak</v>
      </c>
      <c r="AG10" s="232">
        <f>IFERROR(INDEX(V!$R:$R,MATCH(AH10,V!$L:$L,0)),"")</f>
        <v>136</v>
      </c>
      <c r="AH10" s="233" t="str">
        <f t="shared" si="6"/>
        <v>Enn Tokman</v>
      </c>
      <c r="AI10" s="232" t="str">
        <f>IFERROR(INDEX(V!$R:$R,MATCH(AJ10,V!$L:$L,0)),"")</f>
        <v/>
      </c>
      <c r="AJ10" s="233" t="str">
        <f t="shared" si="7"/>
        <v/>
      </c>
      <c r="AK10" s="232" t="str">
        <f>IFERROR(INDEX(V!$R:$R,MATCH(AL10,V!$L:$L,0)),"")</f>
        <v/>
      </c>
      <c r="AL10" s="233" t="str">
        <f t="shared" si="8"/>
        <v/>
      </c>
      <c r="AM10" s="232" t="str">
        <f>IFERROR(INDEX(V!$R:$R,MATCH(AN10,V!$L:$L,0)),"")</f>
        <v/>
      </c>
      <c r="AN10" s="233" t="str">
        <f t="shared" si="9"/>
        <v/>
      </c>
      <c r="AO10" s="232" t="str">
        <f>IFERROR(INDEX(V!$R:$R,MATCH(AP10,V!$L:$L,0)),"")</f>
        <v/>
      </c>
      <c r="AP10" s="233" t="str">
        <f t="shared" si="10"/>
        <v/>
      </c>
    </row>
    <row r="11" spans="1:42" x14ac:dyDescent="0.2">
      <c r="A11" s="620">
        <v>5</v>
      </c>
      <c r="B11" s="621" t="s">
        <v>519</v>
      </c>
      <c r="C11" s="390">
        <v>13</v>
      </c>
      <c r="D11" s="624" t="s">
        <v>299</v>
      </c>
      <c r="E11" s="624">
        <v>10</v>
      </c>
      <c r="F11" s="625" t="s">
        <v>593</v>
      </c>
      <c r="G11" s="390">
        <v>13</v>
      </c>
      <c r="H11" s="624" t="s">
        <v>299</v>
      </c>
      <c r="I11" s="624">
        <v>6</v>
      </c>
      <c r="J11" s="625" t="s">
        <v>257</v>
      </c>
      <c r="K11" s="390">
        <v>1</v>
      </c>
      <c r="L11" s="624" t="s">
        <v>299</v>
      </c>
      <c r="M11" s="624">
        <v>13</v>
      </c>
      <c r="N11" s="625" t="s">
        <v>406</v>
      </c>
      <c r="O11" s="390">
        <v>6</v>
      </c>
      <c r="P11" s="624" t="s">
        <v>299</v>
      </c>
      <c r="Q11" s="624">
        <v>13</v>
      </c>
      <c r="R11" s="625" t="s">
        <v>635</v>
      </c>
      <c r="S11" s="390"/>
      <c r="T11" s="624" t="s">
        <v>299</v>
      </c>
      <c r="U11" s="624"/>
      <c r="V11" s="625"/>
      <c r="W11" s="645">
        <f t="shared" si="0"/>
        <v>2</v>
      </c>
      <c r="X11" s="646">
        <v>22</v>
      </c>
      <c r="Y11" s="646">
        <v>58</v>
      </c>
      <c r="Z11" s="622">
        <f t="shared" si="1"/>
        <v>33</v>
      </c>
      <c r="AA11" s="623" t="s">
        <v>299</v>
      </c>
      <c r="AB11" s="647">
        <f t="shared" si="2"/>
        <v>42</v>
      </c>
      <c r="AC11" s="397">
        <f t="shared" si="3"/>
        <v>-9</v>
      </c>
      <c r="AD11" s="231">
        <f t="shared" ref="AD11:AD13" si="11">SUM(AE11:AL11)</f>
        <v>178</v>
      </c>
      <c r="AE11" s="232">
        <f>IFERROR(INDEX(V!$R:$R,MATCH(AF11,V!$L:$L,0)),"")</f>
        <v>128</v>
      </c>
      <c r="AF11" s="233" t="str">
        <f t="shared" si="5"/>
        <v>Kaspar Mänd</v>
      </c>
      <c r="AG11" s="232">
        <f>IFERROR(INDEX(V!$R:$R,MATCH(AH11,V!$L:$L,0)),"")</f>
        <v>50</v>
      </c>
      <c r="AH11" s="233" t="str">
        <f t="shared" si="6"/>
        <v>Matti Vinni</v>
      </c>
      <c r="AI11" s="232" t="str">
        <f>IFERROR(INDEX(V!$R:$R,MATCH(AJ11,V!$L:$L,0)),"")</f>
        <v/>
      </c>
      <c r="AJ11" s="233" t="str">
        <f t="shared" si="7"/>
        <v/>
      </c>
      <c r="AK11" s="232" t="str">
        <f>IFERROR(INDEX(V!$R:$R,MATCH(AL11,V!$L:$L,0)),"")</f>
        <v/>
      </c>
      <c r="AL11" s="233" t="str">
        <f t="shared" si="8"/>
        <v/>
      </c>
      <c r="AM11" s="232" t="str">
        <f>IFERROR(INDEX(V!$R:$R,MATCH(AN11,V!$L:$L,0)),"")</f>
        <v/>
      </c>
      <c r="AN11" s="233" t="str">
        <f t="shared" si="9"/>
        <v/>
      </c>
      <c r="AO11" s="232" t="str">
        <f>IFERROR(INDEX(V!$R:$R,MATCH(AP11,V!$L:$L,0)),"")</f>
        <v/>
      </c>
      <c r="AP11" s="233" t="str">
        <f t="shared" si="10"/>
        <v/>
      </c>
    </row>
    <row r="12" spans="1:42" x14ac:dyDescent="0.2">
      <c r="A12" s="620">
        <v>6</v>
      </c>
      <c r="B12" s="626" t="s">
        <v>257</v>
      </c>
      <c r="C12" s="390">
        <v>13</v>
      </c>
      <c r="D12" s="624" t="s">
        <v>299</v>
      </c>
      <c r="E12" s="624">
        <v>7</v>
      </c>
      <c r="F12" s="625" t="s">
        <v>341</v>
      </c>
      <c r="G12" s="390">
        <v>6</v>
      </c>
      <c r="H12" s="624" t="s">
        <v>299</v>
      </c>
      <c r="I12" s="624">
        <v>13</v>
      </c>
      <c r="J12" s="625" t="s">
        <v>519</v>
      </c>
      <c r="K12" s="390">
        <v>11</v>
      </c>
      <c r="L12" s="624" t="s">
        <v>299</v>
      </c>
      <c r="M12" s="624">
        <v>12</v>
      </c>
      <c r="N12" s="625" t="s">
        <v>352</v>
      </c>
      <c r="O12" s="390">
        <v>13</v>
      </c>
      <c r="P12" s="624" t="s">
        <v>299</v>
      </c>
      <c r="Q12" s="624">
        <v>10</v>
      </c>
      <c r="R12" s="625" t="s">
        <v>634</v>
      </c>
      <c r="S12" s="390"/>
      <c r="T12" s="624" t="s">
        <v>299</v>
      </c>
      <c r="U12" s="624"/>
      <c r="V12" s="625"/>
      <c r="W12" s="645">
        <f t="shared" si="0"/>
        <v>2</v>
      </c>
      <c r="X12" s="646">
        <v>12</v>
      </c>
      <c r="Y12" s="646">
        <v>56</v>
      </c>
      <c r="Z12" s="622">
        <f t="shared" si="1"/>
        <v>43</v>
      </c>
      <c r="AA12" s="623" t="s">
        <v>299</v>
      </c>
      <c r="AB12" s="647">
        <f t="shared" si="2"/>
        <v>42</v>
      </c>
      <c r="AC12" s="397">
        <f t="shared" si="3"/>
        <v>1</v>
      </c>
      <c r="AD12" s="231">
        <f t="shared" si="11"/>
        <v>196</v>
      </c>
      <c r="AE12" s="232">
        <f>IFERROR(INDEX(V!$R:$R,MATCH(AF12,V!$L:$L,0)),"")</f>
        <v>98</v>
      </c>
      <c r="AF12" s="233" t="str">
        <f t="shared" si="5"/>
        <v>Ljudmila Varendi</v>
      </c>
      <c r="AG12" s="232">
        <f>IFERROR(INDEX(V!$R:$R,MATCH(AH12,V!$L:$L,0)),"")</f>
        <v>98</v>
      </c>
      <c r="AH12" s="233" t="str">
        <f t="shared" si="6"/>
        <v>Viktor Švarõgin</v>
      </c>
      <c r="AI12" s="232" t="str">
        <f>IFERROR(INDEX(V!$R:$R,MATCH(AJ12,V!$L:$L,0)),"")</f>
        <v/>
      </c>
      <c r="AJ12" s="233" t="str">
        <f t="shared" si="7"/>
        <v/>
      </c>
      <c r="AK12" s="232" t="str">
        <f>IFERROR(INDEX(V!$R:$R,MATCH(AL12,V!$L:$L,0)),"")</f>
        <v/>
      </c>
      <c r="AL12" s="233" t="str">
        <f t="shared" si="8"/>
        <v/>
      </c>
      <c r="AM12" s="232" t="str">
        <f>IFERROR(INDEX(V!$R:$R,MATCH(AN12,V!$L:$L,0)),"")</f>
        <v/>
      </c>
      <c r="AN12" s="233" t="str">
        <f t="shared" si="9"/>
        <v/>
      </c>
      <c r="AO12" s="232" t="str">
        <f>IFERROR(INDEX(V!$R:$R,MATCH(AP12,V!$L:$L,0)),"")</f>
        <v/>
      </c>
      <c r="AP12" s="233" t="str">
        <f t="shared" si="10"/>
        <v/>
      </c>
    </row>
    <row r="13" spans="1:42" x14ac:dyDescent="0.2">
      <c r="A13" s="620">
        <v>7</v>
      </c>
      <c r="B13" s="627" t="s">
        <v>593</v>
      </c>
      <c r="C13" s="390">
        <v>10</v>
      </c>
      <c r="D13" s="624" t="s">
        <v>299</v>
      </c>
      <c r="E13" s="624">
        <v>13</v>
      </c>
      <c r="F13" s="625" t="s">
        <v>519</v>
      </c>
      <c r="G13" s="390">
        <v>13</v>
      </c>
      <c r="H13" s="624" t="s">
        <v>299</v>
      </c>
      <c r="I13" s="624">
        <v>7</v>
      </c>
      <c r="J13" s="625" t="s">
        <v>520</v>
      </c>
      <c r="K13" s="390">
        <v>9</v>
      </c>
      <c r="L13" s="624" t="s">
        <v>299</v>
      </c>
      <c r="M13" s="624">
        <v>13</v>
      </c>
      <c r="N13" s="625" t="s">
        <v>591</v>
      </c>
      <c r="O13" s="390">
        <v>13</v>
      </c>
      <c r="P13" s="624" t="s">
        <v>299</v>
      </c>
      <c r="Q13" s="624">
        <v>7</v>
      </c>
      <c r="R13" s="625" t="s">
        <v>341</v>
      </c>
      <c r="S13" s="390"/>
      <c r="T13" s="624" t="s">
        <v>299</v>
      </c>
      <c r="U13" s="624"/>
      <c r="V13" s="625"/>
      <c r="W13" s="645">
        <f t="shared" si="0"/>
        <v>2</v>
      </c>
      <c r="X13" s="646">
        <v>12</v>
      </c>
      <c r="Y13" s="646">
        <v>52</v>
      </c>
      <c r="Z13" s="622">
        <f t="shared" si="1"/>
        <v>45</v>
      </c>
      <c r="AA13" s="623" t="s">
        <v>299</v>
      </c>
      <c r="AB13" s="647">
        <f t="shared" si="2"/>
        <v>40</v>
      </c>
      <c r="AC13" s="397">
        <f t="shared" si="3"/>
        <v>5</v>
      </c>
      <c r="AD13" s="231">
        <f t="shared" si="11"/>
        <v>262</v>
      </c>
      <c r="AE13" s="232">
        <f>IFERROR(INDEX(V!$R:$R,MATCH(AF13,V!$L:$L,0)),"")</f>
        <v>124</v>
      </c>
      <c r="AF13" s="233" t="str">
        <f t="shared" si="5"/>
        <v>Sirje Maala</v>
      </c>
      <c r="AG13" s="232">
        <f>IFERROR(INDEX(V!$R:$R,MATCH(AH13,V!$L:$L,0)),"")</f>
        <v>138</v>
      </c>
      <c r="AH13" s="233" t="str">
        <f t="shared" si="6"/>
        <v>Sirje Viljaste</v>
      </c>
      <c r="AI13" s="232" t="str">
        <f>IFERROR(INDEX(V!$R:$R,MATCH(AJ13,V!$L:$L,0)),"")</f>
        <v/>
      </c>
      <c r="AJ13" s="233" t="str">
        <f t="shared" si="7"/>
        <v/>
      </c>
      <c r="AK13" s="232" t="str">
        <f>IFERROR(INDEX(V!$R:$R,MATCH(AL13,V!$L:$L,0)),"")</f>
        <v/>
      </c>
      <c r="AL13" s="233" t="str">
        <f t="shared" si="8"/>
        <v/>
      </c>
      <c r="AM13" s="232" t="str">
        <f>IFERROR(INDEX(V!$R:$R,MATCH(AN13,V!$L:$L,0)),"")</f>
        <v/>
      </c>
      <c r="AN13" s="233" t="str">
        <f t="shared" si="9"/>
        <v/>
      </c>
      <c r="AO13" s="232" t="str">
        <f>IFERROR(INDEX(V!$R:$R,MATCH(AP13,V!$L:$L,0)),"")</f>
        <v/>
      </c>
      <c r="AP13" s="233" t="str">
        <f t="shared" si="10"/>
        <v/>
      </c>
    </row>
    <row r="14" spans="1:42" x14ac:dyDescent="0.2">
      <c r="A14" s="620">
        <v>8</v>
      </c>
      <c r="B14" s="627" t="s">
        <v>252</v>
      </c>
      <c r="C14" s="390">
        <v>1</v>
      </c>
      <c r="D14" s="624" t="s">
        <v>299</v>
      </c>
      <c r="E14" s="624">
        <v>13</v>
      </c>
      <c r="F14" s="625" t="s">
        <v>406</v>
      </c>
      <c r="G14" s="390">
        <v>13</v>
      </c>
      <c r="H14" s="624" t="s">
        <v>299</v>
      </c>
      <c r="I14" s="624">
        <v>7</v>
      </c>
      <c r="J14" s="625" t="s">
        <v>341</v>
      </c>
      <c r="K14" s="390">
        <v>11</v>
      </c>
      <c r="L14" s="624" t="s">
        <v>299</v>
      </c>
      <c r="M14" s="624">
        <v>13</v>
      </c>
      <c r="N14" s="625" t="s">
        <v>634</v>
      </c>
      <c r="O14" s="390">
        <v>13</v>
      </c>
      <c r="P14" s="624" t="s">
        <v>299</v>
      </c>
      <c r="Q14" s="624">
        <v>6</v>
      </c>
      <c r="R14" s="625" t="s">
        <v>520</v>
      </c>
      <c r="S14" s="390"/>
      <c r="T14" s="624" t="s">
        <v>299</v>
      </c>
      <c r="U14" s="624"/>
      <c r="V14" s="625"/>
      <c r="W14" s="645">
        <f t="shared" si="0"/>
        <v>2</v>
      </c>
      <c r="X14" s="646">
        <v>12</v>
      </c>
      <c r="Y14" s="646">
        <v>46</v>
      </c>
      <c r="Z14" s="622">
        <f t="shared" si="1"/>
        <v>38</v>
      </c>
      <c r="AA14" s="623" t="s">
        <v>299</v>
      </c>
      <c r="AB14" s="647">
        <f t="shared" si="2"/>
        <v>39</v>
      </c>
      <c r="AC14" s="397">
        <f t="shared" si="3"/>
        <v>-1</v>
      </c>
      <c r="AD14" s="231">
        <f t="shared" ref="AD14:AD15" si="12">SUM(AE14:AL14)</f>
        <v>94</v>
      </c>
      <c r="AE14" s="232">
        <f>IFERROR(INDEX(V!$R:$R,MATCH(AF14,V!$L:$L,0)),"")</f>
        <v>62</v>
      </c>
      <c r="AF14" s="233" t="str">
        <f t="shared" si="5"/>
        <v>Andres Veski</v>
      </c>
      <c r="AG14" s="232">
        <f>IFERROR(INDEX(V!$R:$R,MATCH(AH14,V!$L:$L,0)),"")</f>
        <v>32</v>
      </c>
      <c r="AH14" s="233" t="str">
        <f t="shared" si="6"/>
        <v>Svetlana Veski</v>
      </c>
      <c r="AI14" s="232" t="str">
        <f>IFERROR(INDEX(V!$R:$R,MATCH(AJ14,V!$L:$L,0)),"")</f>
        <v/>
      </c>
      <c r="AJ14" s="233" t="str">
        <f t="shared" si="7"/>
        <v/>
      </c>
      <c r="AK14" s="232" t="str">
        <f>IFERROR(INDEX(V!$R:$R,MATCH(AL14,V!$L:$L,0)),"")</f>
        <v/>
      </c>
      <c r="AL14" s="233" t="str">
        <f t="shared" si="8"/>
        <v/>
      </c>
      <c r="AM14" s="232" t="str">
        <f>IFERROR(INDEX(V!$R:$R,MATCH(AN14,V!$L:$L,0)),"")</f>
        <v/>
      </c>
      <c r="AN14" s="233" t="str">
        <f t="shared" si="9"/>
        <v/>
      </c>
      <c r="AO14" s="232" t="str">
        <f>IFERROR(INDEX(V!$R:$R,MATCH(AP14,V!$L:$L,0)),"")</f>
        <v/>
      </c>
      <c r="AP14" s="233" t="str">
        <f t="shared" si="10"/>
        <v/>
      </c>
    </row>
    <row r="15" spans="1:42" x14ac:dyDescent="0.2">
      <c r="A15" s="620">
        <v>9</v>
      </c>
      <c r="B15" s="626" t="s">
        <v>518</v>
      </c>
      <c r="C15" s="390">
        <v>13</v>
      </c>
      <c r="D15" s="624" t="s">
        <v>299</v>
      </c>
      <c r="E15" s="624">
        <v>10</v>
      </c>
      <c r="F15" s="625" t="s">
        <v>520</v>
      </c>
      <c r="G15" s="390">
        <v>5</v>
      </c>
      <c r="H15" s="624" t="s">
        <v>299</v>
      </c>
      <c r="I15" s="624">
        <v>13</v>
      </c>
      <c r="J15" s="625" t="s">
        <v>406</v>
      </c>
      <c r="K15" s="390">
        <v>10</v>
      </c>
      <c r="L15" s="624" t="s">
        <v>299</v>
      </c>
      <c r="M15" s="624">
        <v>11</v>
      </c>
      <c r="N15" s="625" t="s">
        <v>635</v>
      </c>
      <c r="O15" s="390">
        <v>3</v>
      </c>
      <c r="P15" s="624" t="s">
        <v>299</v>
      </c>
      <c r="Q15" s="624">
        <v>13</v>
      </c>
      <c r="R15" s="625" t="s">
        <v>352</v>
      </c>
      <c r="S15" s="390"/>
      <c r="T15" s="624" t="s">
        <v>299</v>
      </c>
      <c r="U15" s="624"/>
      <c r="V15" s="625"/>
      <c r="W15" s="645">
        <f t="shared" si="0"/>
        <v>1</v>
      </c>
      <c r="X15" s="646">
        <v>22</v>
      </c>
      <c r="Y15" s="646">
        <v>58</v>
      </c>
      <c r="Z15" s="622">
        <f t="shared" si="1"/>
        <v>31</v>
      </c>
      <c r="AA15" s="623" t="s">
        <v>299</v>
      </c>
      <c r="AB15" s="647">
        <f t="shared" si="2"/>
        <v>47</v>
      </c>
      <c r="AC15" s="397">
        <f t="shared" si="3"/>
        <v>-16</v>
      </c>
      <c r="AD15" s="231">
        <f t="shared" si="12"/>
        <v>272</v>
      </c>
      <c r="AE15" s="232">
        <f>IFERROR(INDEX(V!$R:$R,MATCH(AF15,V!$L:$L,0)),"")</f>
        <v>136</v>
      </c>
      <c r="AF15" s="233" t="str">
        <f t="shared" si="5"/>
        <v>Aarne Välja</v>
      </c>
      <c r="AG15" s="232">
        <f>IFERROR(INDEX(V!$R:$R,MATCH(AH15,V!$L:$L,0)),"")</f>
        <v>136</v>
      </c>
      <c r="AH15" s="233" t="str">
        <f t="shared" si="6"/>
        <v>Jaan Sepp</v>
      </c>
      <c r="AI15" s="232" t="str">
        <f>IFERROR(INDEX(V!$R:$R,MATCH(AJ15,V!$L:$L,0)),"")</f>
        <v/>
      </c>
      <c r="AJ15" s="233" t="str">
        <f t="shared" si="7"/>
        <v/>
      </c>
      <c r="AK15" s="232" t="str">
        <f>IFERROR(INDEX(V!$R:$R,MATCH(AL15,V!$L:$L,0)),"")</f>
        <v/>
      </c>
      <c r="AL15" s="233" t="str">
        <f t="shared" si="8"/>
        <v/>
      </c>
      <c r="AM15" s="232" t="str">
        <f>IFERROR(INDEX(V!$R:$R,MATCH(AN15,V!$L:$L,0)),"")</f>
        <v/>
      </c>
      <c r="AN15" s="233" t="str">
        <f t="shared" si="9"/>
        <v/>
      </c>
      <c r="AO15" s="232" t="str">
        <f>IFERROR(INDEX(V!$R:$R,MATCH(AP15,V!$L:$L,0)),"")</f>
        <v/>
      </c>
      <c r="AP15" s="233" t="str">
        <f t="shared" si="10"/>
        <v/>
      </c>
    </row>
    <row r="16" spans="1:42" x14ac:dyDescent="0.2">
      <c r="A16" s="620">
        <v>10</v>
      </c>
      <c r="B16" s="627" t="s">
        <v>634</v>
      </c>
      <c r="C16" s="390">
        <v>4</v>
      </c>
      <c r="D16" s="624" t="s">
        <v>299</v>
      </c>
      <c r="E16" s="624">
        <v>13</v>
      </c>
      <c r="F16" s="625" t="s">
        <v>591</v>
      </c>
      <c r="G16" s="390">
        <v>9</v>
      </c>
      <c r="H16" s="624" t="s">
        <v>299</v>
      </c>
      <c r="I16" s="624">
        <v>13</v>
      </c>
      <c r="J16" s="625" t="s">
        <v>352</v>
      </c>
      <c r="K16" s="390">
        <v>13</v>
      </c>
      <c r="L16" s="624" t="s">
        <v>299</v>
      </c>
      <c r="M16" s="624">
        <v>11</v>
      </c>
      <c r="N16" s="625" t="s">
        <v>252</v>
      </c>
      <c r="O16" s="390">
        <v>10</v>
      </c>
      <c r="P16" s="624" t="s">
        <v>299</v>
      </c>
      <c r="Q16" s="624">
        <v>13</v>
      </c>
      <c r="R16" s="625" t="s">
        <v>257</v>
      </c>
      <c r="S16" s="390"/>
      <c r="T16" s="624" t="s">
        <v>299</v>
      </c>
      <c r="U16" s="624"/>
      <c r="V16" s="625"/>
      <c r="W16" s="645">
        <f t="shared" si="0"/>
        <v>1</v>
      </c>
      <c r="X16" s="646">
        <v>20</v>
      </c>
      <c r="Y16" s="646">
        <v>58</v>
      </c>
      <c r="Z16" s="622">
        <f t="shared" si="1"/>
        <v>36</v>
      </c>
      <c r="AA16" s="623" t="s">
        <v>299</v>
      </c>
      <c r="AB16" s="647">
        <f t="shared" si="2"/>
        <v>50</v>
      </c>
      <c r="AC16" s="397">
        <f t="shared" si="3"/>
        <v>-14</v>
      </c>
      <c r="AD16" s="231">
        <f t="shared" ref="AD16:AD19" si="13">SUM(AE16:AL16)</f>
        <v>8</v>
      </c>
      <c r="AE16" s="232">
        <f>IFERROR(INDEX(V!$R:$R,MATCH(AF16,V!$L:$L,0)),"")</f>
        <v>4</v>
      </c>
      <c r="AF16" s="233" t="str">
        <f t="shared" si="5"/>
        <v>Berit Kuusmann</v>
      </c>
      <c r="AG16" s="232">
        <f>IFERROR(INDEX(V!$R:$R,MATCH(AH16,V!$L:$L,0)),"")</f>
        <v>4</v>
      </c>
      <c r="AH16" s="233" t="str">
        <f t="shared" si="6"/>
        <v>Marko Rooden</v>
      </c>
      <c r="AI16" s="232" t="str">
        <f>IFERROR(INDEX(V!$R:$R,MATCH(AJ16,V!$L:$L,0)),"")</f>
        <v/>
      </c>
      <c r="AJ16" s="233" t="str">
        <f t="shared" si="7"/>
        <v/>
      </c>
      <c r="AK16" s="232" t="str">
        <f>IFERROR(INDEX(V!$R:$R,MATCH(AL16,V!$L:$L,0)),"")</f>
        <v/>
      </c>
      <c r="AL16" s="233" t="str">
        <f t="shared" si="8"/>
        <v/>
      </c>
      <c r="AM16" s="232" t="str">
        <f>IFERROR(INDEX(V!$R:$R,MATCH(AN16,V!$L:$L,0)),"")</f>
        <v/>
      </c>
      <c r="AN16" s="233" t="str">
        <f t="shared" si="9"/>
        <v/>
      </c>
      <c r="AO16" s="232" t="str">
        <f>IFERROR(INDEX(V!$R:$R,MATCH(AP16,V!$L:$L,0)),"")</f>
        <v/>
      </c>
      <c r="AP16" s="233" t="str">
        <f t="shared" si="10"/>
        <v/>
      </c>
    </row>
    <row r="17" spans="1:42" x14ac:dyDescent="0.2">
      <c r="A17" s="620">
        <v>11</v>
      </c>
      <c r="B17" s="626" t="s">
        <v>520</v>
      </c>
      <c r="C17" s="390">
        <v>10</v>
      </c>
      <c r="D17" s="624" t="s">
        <v>299</v>
      </c>
      <c r="E17" s="624">
        <v>13</v>
      </c>
      <c r="F17" s="625" t="s">
        <v>518</v>
      </c>
      <c r="G17" s="390">
        <v>7</v>
      </c>
      <c r="H17" s="624" t="s">
        <v>299</v>
      </c>
      <c r="I17" s="624">
        <v>13</v>
      </c>
      <c r="J17" s="625" t="s">
        <v>593</v>
      </c>
      <c r="K17" s="390">
        <v>13</v>
      </c>
      <c r="L17" s="624" t="s">
        <v>299</v>
      </c>
      <c r="M17" s="624">
        <v>7</v>
      </c>
      <c r="N17" s="625" t="s">
        <v>341</v>
      </c>
      <c r="O17" s="390">
        <v>6</v>
      </c>
      <c r="P17" s="624" t="s">
        <v>299</v>
      </c>
      <c r="Q17" s="624">
        <v>13</v>
      </c>
      <c r="R17" s="625" t="s">
        <v>252</v>
      </c>
      <c r="S17" s="390"/>
      <c r="T17" s="624" t="s">
        <v>299</v>
      </c>
      <c r="U17" s="624"/>
      <c r="V17" s="625"/>
      <c r="W17" s="645">
        <f t="shared" si="0"/>
        <v>1</v>
      </c>
      <c r="X17" s="646">
        <v>10</v>
      </c>
      <c r="Y17" s="646">
        <v>46</v>
      </c>
      <c r="Z17" s="622">
        <f t="shared" si="1"/>
        <v>36</v>
      </c>
      <c r="AA17" s="623" t="s">
        <v>299</v>
      </c>
      <c r="AB17" s="647">
        <f t="shared" si="2"/>
        <v>46</v>
      </c>
      <c r="AC17" s="397">
        <f t="shared" si="3"/>
        <v>-10</v>
      </c>
      <c r="AD17" s="231">
        <f t="shared" si="13"/>
        <v>130</v>
      </c>
      <c r="AE17" s="232">
        <f>IFERROR(INDEX(V!$R:$R,MATCH(AF17,V!$L:$L,0)),"")</f>
        <v>82</v>
      </c>
      <c r="AF17" s="233" t="str">
        <f t="shared" si="5"/>
        <v>Peep Peenema</v>
      </c>
      <c r="AG17" s="232">
        <f>IFERROR(INDEX(V!$R:$R,MATCH(AH17,V!$L:$L,0)),"")</f>
        <v>48</v>
      </c>
      <c r="AH17" s="233" t="str">
        <f t="shared" si="6"/>
        <v>Sander Rose</v>
      </c>
      <c r="AI17" s="232" t="str">
        <f>IFERROR(INDEX(V!$R:$R,MATCH(AJ17,V!$L:$L,0)),"")</f>
        <v/>
      </c>
      <c r="AJ17" s="233" t="str">
        <f t="shared" si="7"/>
        <v/>
      </c>
      <c r="AK17" s="232" t="str">
        <f>IFERROR(INDEX(V!$R:$R,MATCH(AL17,V!$L:$L,0)),"")</f>
        <v/>
      </c>
      <c r="AL17" s="233" t="str">
        <f t="shared" si="8"/>
        <v/>
      </c>
      <c r="AM17" s="232" t="str">
        <f>IFERROR(INDEX(V!$R:$R,MATCH(AN17,V!$L:$L,0)),"")</f>
        <v/>
      </c>
      <c r="AN17" s="233" t="str">
        <f t="shared" si="9"/>
        <v/>
      </c>
      <c r="AO17" s="232" t="str">
        <f>IFERROR(INDEX(V!$R:$R,MATCH(AP17,V!$L:$L,0)),"")</f>
        <v/>
      </c>
      <c r="AP17" s="233" t="str">
        <f t="shared" si="10"/>
        <v/>
      </c>
    </row>
    <row r="20" spans="1:42" hidden="1" x14ac:dyDescent="0.2"/>
    <row r="21" spans="1:42" hidden="1" x14ac:dyDescent="0.2"/>
    <row r="22" spans="1:42" hidden="1" x14ac:dyDescent="0.2"/>
    <row r="23" spans="1:42" hidden="1" x14ac:dyDescent="0.2"/>
    <row r="24" spans="1:42" hidden="1" x14ac:dyDescent="0.2"/>
    <row r="25" spans="1:42" hidden="1" x14ac:dyDescent="0.2"/>
    <row r="26" spans="1:42" hidden="1" x14ac:dyDescent="0.2"/>
    <row r="27" spans="1:42" hidden="1" x14ac:dyDescent="0.2"/>
    <row r="28" spans="1:42" hidden="1" x14ac:dyDescent="0.2"/>
    <row r="29" spans="1:42" hidden="1" x14ac:dyDescent="0.2"/>
    <row r="30" spans="1:42" hidden="1" x14ac:dyDescent="0.2"/>
    <row r="31" spans="1:42" hidden="1" x14ac:dyDescent="0.2"/>
    <row r="32" spans="1:42"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spans="1:6" hidden="1" x14ac:dyDescent="0.2"/>
    <row r="290" spans="1:6" hidden="1" x14ac:dyDescent="0.2"/>
    <row r="291" spans="1:6" hidden="1" x14ac:dyDescent="0.2"/>
    <row r="292" spans="1:6" hidden="1" x14ac:dyDescent="0.2"/>
    <row r="293" spans="1:6" hidden="1" x14ac:dyDescent="0.2"/>
    <row r="294" spans="1:6" hidden="1" x14ac:dyDescent="0.2"/>
    <row r="295" spans="1:6" hidden="1" x14ac:dyDescent="0.2"/>
    <row r="296" spans="1:6" hidden="1" x14ac:dyDescent="0.2"/>
    <row r="297" spans="1:6" hidden="1" x14ac:dyDescent="0.2"/>
    <row r="298" spans="1:6" hidden="1" x14ac:dyDescent="0.2"/>
    <row r="299" spans="1:6" x14ac:dyDescent="0.2">
      <c r="A299" s="157"/>
      <c r="B299" s="157"/>
      <c r="C299" s="227" t="s">
        <v>230</v>
      </c>
      <c r="F299" s="599"/>
    </row>
    <row r="300" spans="1:6" x14ac:dyDescent="0.2">
      <c r="A300" s="349">
        <v>1</v>
      </c>
      <c r="B300" s="400" t="str">
        <f t="shared" ref="B300:B312" si="14">IFERROR(INDEX(B$1:B$95,MATCH(A300,A$1:A$95,0)),"")</f>
        <v>Henri Mitt, Hillar Neiland, Tõnis Neiland</v>
      </c>
      <c r="C300" s="321">
        <f>LARGE(A300:A400,1)*2+2-A300*2</f>
        <v>22</v>
      </c>
      <c r="F300" s="599"/>
    </row>
    <row r="301" spans="1:6" x14ac:dyDescent="0.2">
      <c r="A301" s="349">
        <v>2</v>
      </c>
      <c r="B301" s="400" t="str">
        <f t="shared" si="14"/>
        <v>Ivar Viljaste, Olav Türk</v>
      </c>
      <c r="C301" s="321">
        <f t="shared" ref="C301:C312" si="15">LARGE(A301:A401,1)*2+2-A301*2</f>
        <v>20</v>
      </c>
      <c r="F301" s="599"/>
    </row>
    <row r="302" spans="1:6" x14ac:dyDescent="0.2">
      <c r="A302" s="349">
        <v>3</v>
      </c>
      <c r="B302" s="400" t="str">
        <f t="shared" si="14"/>
        <v>Jaan Saar, Vadim Tihhonjuk</v>
      </c>
      <c r="C302" s="321">
        <f t="shared" si="15"/>
        <v>18</v>
      </c>
      <c r="F302" s="599"/>
    </row>
    <row r="303" spans="1:6" x14ac:dyDescent="0.2">
      <c r="A303" s="349">
        <v>4</v>
      </c>
      <c r="B303" s="400" t="str">
        <f t="shared" si="14"/>
        <v>Andrei Grintšak, Enn Tokman</v>
      </c>
      <c r="C303" s="321">
        <f t="shared" si="15"/>
        <v>16</v>
      </c>
      <c r="F303" s="599"/>
    </row>
    <row r="304" spans="1:6" x14ac:dyDescent="0.2">
      <c r="A304" s="349">
        <v>5</v>
      </c>
      <c r="B304" s="400" t="str">
        <f t="shared" si="14"/>
        <v>Kaspar Mänd, Matti Vinni</v>
      </c>
      <c r="C304" s="321">
        <f t="shared" si="15"/>
        <v>14</v>
      </c>
      <c r="F304" s="599"/>
    </row>
    <row r="305" spans="1:6" x14ac:dyDescent="0.2">
      <c r="A305" s="349">
        <v>6</v>
      </c>
      <c r="B305" s="400" t="str">
        <f t="shared" si="14"/>
        <v>Ljudmila Varendi, Viktor Švarõgin</v>
      </c>
      <c r="C305" s="321">
        <f t="shared" si="15"/>
        <v>12</v>
      </c>
      <c r="F305" s="599"/>
    </row>
    <row r="306" spans="1:6" x14ac:dyDescent="0.2">
      <c r="A306" s="349">
        <v>7</v>
      </c>
      <c r="B306" s="400" t="str">
        <f t="shared" si="14"/>
        <v>Sirje Maala, Sirje Viljaste</v>
      </c>
      <c r="C306" s="321">
        <f t="shared" si="15"/>
        <v>10</v>
      </c>
      <c r="F306" s="599"/>
    </row>
    <row r="307" spans="1:6" x14ac:dyDescent="0.2">
      <c r="A307" s="349">
        <v>8</v>
      </c>
      <c r="B307" s="400" t="str">
        <f t="shared" si="14"/>
        <v>Andres Veski, Svetlana Veski</v>
      </c>
      <c r="C307" s="321">
        <f t="shared" si="15"/>
        <v>8</v>
      </c>
      <c r="F307" s="599"/>
    </row>
    <row r="308" spans="1:6" x14ac:dyDescent="0.2">
      <c r="A308" s="349">
        <v>9</v>
      </c>
      <c r="B308" s="400" t="str">
        <f t="shared" si="14"/>
        <v>Aarne Välja, Jaan Sepp</v>
      </c>
      <c r="C308" s="321">
        <f t="shared" si="15"/>
        <v>6</v>
      </c>
      <c r="F308" s="599"/>
    </row>
    <row r="309" spans="1:6" x14ac:dyDescent="0.2">
      <c r="A309" s="349">
        <v>10</v>
      </c>
      <c r="B309" s="400" t="str">
        <f t="shared" si="14"/>
        <v>Berit Kuusmann, Marko Rooden</v>
      </c>
      <c r="C309" s="321">
        <f t="shared" si="15"/>
        <v>4</v>
      </c>
    </row>
    <row r="310" spans="1:6" x14ac:dyDescent="0.2">
      <c r="A310" s="349">
        <v>11</v>
      </c>
      <c r="B310" s="400" t="str">
        <f t="shared" si="14"/>
        <v>Peep Peenema, Sander Rose</v>
      </c>
      <c r="C310" s="321">
        <f t="shared" si="15"/>
        <v>2</v>
      </c>
    </row>
  </sheetData>
  <conditionalFormatting sqref="AJ7:AJ17 AH7:AH17 AL7:AL17">
    <cfRule type="expression" dxfId="139" priority="36">
      <formula>AND(AG7="",FIND(",",AH7))</formula>
    </cfRule>
    <cfRule type="expression" dxfId="138" priority="38">
      <formula>AND(AG7="",COUNTIF(AH7,"*,*")=0)</formula>
    </cfRule>
  </conditionalFormatting>
  <conditionalFormatting sqref="AF7:AF17">
    <cfRule type="expression" dxfId="137" priority="37">
      <formula>AND(AE7="",COUNTIF(AF7,"*,*")=0)</formula>
    </cfRule>
  </conditionalFormatting>
  <conditionalFormatting sqref="AN7:AN17 AP7:AP17">
    <cfRule type="expression" dxfId="136" priority="34">
      <formula>AND(AM7="",COUNTIF(AN7,"*,*")=0)</formula>
    </cfRule>
    <cfRule type="expression" dxfId="135" priority="35">
      <formula>AND(AM7="",FIND(",",AN7))</formula>
    </cfRule>
  </conditionalFormatting>
  <conditionalFormatting sqref="B300:B310">
    <cfRule type="expression" dxfId="134" priority="39">
      <formula>A300=3</formula>
    </cfRule>
    <cfRule type="expression" dxfId="133" priority="40">
      <formula>A300=2</formula>
    </cfRule>
    <cfRule type="expression" dxfId="132" priority="41">
      <formula>A300=1</formula>
    </cfRule>
    <cfRule type="containsBlanks" dxfId="131" priority="42">
      <formula>LEN(TRIM(B300))=0</formula>
    </cfRule>
    <cfRule type="duplicateValues" dxfId="130" priority="43"/>
  </conditionalFormatting>
  <conditionalFormatting sqref="A7:A17">
    <cfRule type="duplicateValues" dxfId="129" priority="33"/>
  </conditionalFormatting>
  <conditionalFormatting sqref="C7:C17">
    <cfRule type="expression" dxfId="128" priority="15">
      <formula>IF($C7&gt;$E7,TRUE)</formula>
    </cfRule>
  </conditionalFormatting>
  <conditionalFormatting sqref="E7:E17">
    <cfRule type="expression" dxfId="127" priority="16">
      <formula>IF($C7&lt;$E7,TRUE)</formula>
    </cfRule>
  </conditionalFormatting>
  <conditionalFormatting sqref="K7:K17">
    <cfRule type="expression" dxfId="126" priority="23">
      <formula>IF($K7&gt;$M7,TRUE)</formula>
    </cfRule>
  </conditionalFormatting>
  <conditionalFormatting sqref="M7:M17">
    <cfRule type="expression" dxfId="125" priority="24">
      <formula>IF($K7&lt;$M7,TRUE)</formula>
    </cfRule>
  </conditionalFormatting>
  <conditionalFormatting sqref="O7:O17">
    <cfRule type="expression" dxfId="124" priority="27">
      <formula>IF($O7&gt;$Q7,TRUE)</formula>
    </cfRule>
  </conditionalFormatting>
  <conditionalFormatting sqref="Q7:Q17">
    <cfRule type="expression" dxfId="123" priority="28">
      <formula>IF($O7&lt;$Q7,TRUE)</formula>
    </cfRule>
  </conditionalFormatting>
  <conditionalFormatting sqref="S7:S17">
    <cfRule type="expression" dxfId="122" priority="31">
      <formula>IF($S7&gt;$U7,TRUE)</formula>
    </cfRule>
  </conditionalFormatting>
  <conditionalFormatting sqref="U7:U17">
    <cfRule type="expression" dxfId="121" priority="32">
      <formula>IF($S7&lt;$U7,TRUE)</formula>
    </cfRule>
  </conditionalFormatting>
  <conditionalFormatting sqref="G7:G17">
    <cfRule type="expression" dxfId="120" priority="19">
      <formula>IF($G7&gt;$I7,TRUE)</formula>
    </cfRule>
  </conditionalFormatting>
  <conditionalFormatting sqref="I7:I17">
    <cfRule type="expression" dxfId="119" priority="20">
      <formula>IF($G7&lt;$I7,TRUE)</formula>
    </cfRule>
  </conditionalFormatting>
  <conditionalFormatting sqref="F7:F17">
    <cfRule type="containsText" dxfId="118" priority="6" operator="containsText" text="vaba voor">
      <formula>NOT(ISERROR(SEARCH("vaba voor",F7)))</formula>
    </cfRule>
  </conditionalFormatting>
  <conditionalFormatting sqref="N7:N17">
    <cfRule type="containsText" dxfId="117" priority="4" operator="containsText" text="vaba voor">
      <formula>NOT(ISERROR(SEARCH("vaba voor",N7)))</formula>
    </cfRule>
  </conditionalFormatting>
  <conditionalFormatting sqref="R7:R17">
    <cfRule type="containsText" dxfId="116" priority="7" operator="containsText" text="vaba voor">
      <formula>NOT(ISERROR(SEARCH("vaba voor",R7)))</formula>
    </cfRule>
  </conditionalFormatting>
  <conditionalFormatting sqref="V7:V17">
    <cfRule type="containsText" dxfId="115" priority="3" operator="containsText" text="vaba voor">
      <formula>NOT(ISERROR(SEARCH("vaba voor",V7)))</formula>
    </cfRule>
  </conditionalFormatting>
  <conditionalFormatting sqref="J7:J17">
    <cfRule type="containsText" dxfId="114" priority="5" operator="containsText" text="vaba voor">
      <formula>NOT(ISERROR(SEARCH("vaba voor",J7)))</formula>
    </cfRule>
  </conditionalFormatting>
  <conditionalFormatting sqref="C7:F17">
    <cfRule type="expression" dxfId="113" priority="11">
      <formula>IF(AND(ISNUMBER($C7),$C7=$E7),TRUE)</formula>
    </cfRule>
    <cfRule type="expression" dxfId="112" priority="13">
      <formula>IF($C7&gt;$E7,TRUE)</formula>
    </cfRule>
    <cfRule type="expression" dxfId="111" priority="14">
      <formula>IF($C7&lt;$E7,TRUE)</formula>
    </cfRule>
  </conditionalFormatting>
  <conditionalFormatting sqref="G7:J17">
    <cfRule type="expression" dxfId="110" priority="12">
      <formula>IF(AND(ISNUMBER($G7),$G7=$I7),TRUE)</formula>
    </cfRule>
    <cfRule type="expression" dxfId="109" priority="17">
      <formula>IF($G7&gt;$I7,TRUE)</formula>
    </cfRule>
    <cfRule type="expression" dxfId="108" priority="18">
      <formula>IF($G7&lt;$I7,TRUE)</formula>
    </cfRule>
  </conditionalFormatting>
  <conditionalFormatting sqref="K7:N17">
    <cfRule type="expression" dxfId="107" priority="10">
      <formula>IF(AND(ISNUMBER($K7),$K7=$M7),TRUE)</formula>
    </cfRule>
    <cfRule type="expression" dxfId="106" priority="21">
      <formula>IF($K7&gt;$M7,TRUE)</formula>
    </cfRule>
    <cfRule type="expression" dxfId="105" priority="22">
      <formula>IF($K7&lt;$M7,TRUE)</formula>
    </cfRule>
  </conditionalFormatting>
  <conditionalFormatting sqref="O7:R17">
    <cfRule type="expression" dxfId="104" priority="9">
      <formula>IF(AND(ISNUMBER($O7),$O7=$Q7),TRUE)</formula>
    </cfRule>
    <cfRule type="expression" dxfId="103" priority="25">
      <formula>IF($O7&gt;$Q7,TRUE)</formula>
    </cfRule>
    <cfRule type="expression" dxfId="102" priority="26">
      <formula>IF($O7&lt;$Q7,TRUE)</formula>
    </cfRule>
  </conditionalFormatting>
  <conditionalFormatting sqref="S7:V17">
    <cfRule type="expression" dxfId="101" priority="8">
      <formula>IF(AND(ISNUMBER($S7),$S7=$U7),TRUE)</formula>
    </cfRule>
    <cfRule type="expression" dxfId="100" priority="29">
      <formula>IF($S7&gt;$U7,TRUE)</formula>
    </cfRule>
    <cfRule type="expression" dxfId="99" priority="30">
      <formula>IF($S7&lt;$U7,TRUE)</formula>
    </cfRule>
  </conditionalFormatting>
  <conditionalFormatting sqref="C7:C17 G7:G17 K7:K17 O7:O17 S7:S17">
    <cfRule type="expression" dxfId="98" priority="1">
      <formula>AND(C7=0,E7=13)</formula>
    </cfRule>
  </conditionalFormatting>
  <conditionalFormatting sqref="E7:E17 I7:I17 M7:M17 Q7:Q17 U7:U17">
    <cfRule type="expression" dxfId="97" priority="2">
      <formula>AND(E7=0,C7=13)</formula>
    </cfRule>
  </conditionalFormatting>
  <pageMargins left="0.78740157480314965" right="0.39370078740157483" top="0.78740157480314965" bottom="0.39370078740157483" header="0.78740157480314965" footer="0"/>
  <pageSetup paperSize="9" scale="99" fitToHeight="0" orientation="landscape" verticalDpi="1200" r:id="rId1"/>
  <headerFooter>
    <oddHeader>&amp;R&amp;P. leht &amp;N&amp; -st</oddHead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CC00"/>
    <pageSetUpPr fitToPage="1"/>
  </sheetPr>
  <dimension ref="A1:BR122"/>
  <sheetViews>
    <sheetView showGridLines="0" zoomScaleNormal="100" workbookViewId="0">
      <pane ySplit="6" topLeftCell="A7" activePane="bottomLeft" state="frozen"/>
      <selection pane="bottomLeft" activeCell="AB1" sqref="AB1"/>
    </sheetView>
  </sheetViews>
  <sheetFormatPr defaultRowHeight="12.75" x14ac:dyDescent="0.2"/>
  <cols>
    <col min="1" max="1" width="6.140625" style="1" customWidth="1"/>
    <col min="2" max="2" width="7.42578125" style="1" hidden="1" customWidth="1"/>
    <col min="3" max="3" width="7.5703125" style="1" customWidth="1"/>
    <col min="4" max="4" width="9.140625" style="1" hidden="1" customWidth="1"/>
    <col min="5" max="5" width="3.140625" style="1" hidden="1" customWidth="1"/>
    <col min="6" max="6" width="4.42578125" style="1" hidden="1" customWidth="1"/>
    <col min="7" max="7" width="3" style="1" customWidth="1"/>
    <col min="8" max="8" width="6.7109375" style="1" hidden="1" customWidth="1"/>
    <col min="9" max="9" width="2.7109375" style="1" customWidth="1"/>
    <col min="10" max="10" width="8.28515625" style="1" hidden="1" customWidth="1"/>
    <col min="11" max="11" width="6" style="1" customWidth="1"/>
    <col min="12" max="12" width="21.140625" style="1" customWidth="1"/>
    <col min="13" max="16" width="3" style="1" hidden="1" customWidth="1"/>
    <col min="17" max="17" width="10" style="1" hidden="1" customWidth="1"/>
    <col min="18" max="18" width="7.5703125" style="1" customWidth="1"/>
    <col min="19" max="19" width="26.5703125" style="1" hidden="1" customWidth="1"/>
    <col min="20" max="20" width="28.28515625" style="1" hidden="1" customWidth="1"/>
    <col min="21" max="21" width="9" style="1" hidden="1" customWidth="1"/>
    <col min="22" max="22" width="7.5703125" style="1" hidden="1" customWidth="1"/>
    <col min="23" max="23" width="32" style="1" hidden="1" customWidth="1"/>
    <col min="24" max="24" width="11.28515625" style="1" hidden="1" customWidth="1"/>
    <col min="25" max="25" width="5" style="1" hidden="1" customWidth="1"/>
    <col min="26" max="31" width="3.28515625" style="1" customWidth="1"/>
    <col min="32" max="32" width="3.28515625" style="1" bestFit="1" customWidth="1"/>
    <col min="33" max="34" width="3.28515625" style="1" customWidth="1"/>
    <col min="35" max="35" width="4.140625" style="1" customWidth="1"/>
    <col min="36" max="36" width="3" style="1" hidden="1" customWidth="1"/>
    <col min="37" max="37" width="6.28515625" style="1" hidden="1" customWidth="1"/>
    <col min="38" max="38" width="8" style="1" hidden="1" customWidth="1"/>
    <col min="39" max="39" width="5.42578125" style="1" hidden="1" customWidth="1"/>
    <col min="40" max="42" width="3.28515625" style="1" customWidth="1"/>
    <col min="43" max="43" width="0.140625" style="1" customWidth="1"/>
    <col min="46" max="55" width="8" style="1" hidden="1" customWidth="1"/>
    <col min="56" max="56" width="7" style="1" hidden="1" customWidth="1"/>
    <col min="57" max="57" width="9.140625" style="1" hidden="1" customWidth="1"/>
    <col min="58" max="60" width="9.140625" style="783" hidden="1" customWidth="1"/>
    <col min="61" max="70" width="9.140625" style="1" hidden="1" customWidth="1"/>
    <col min="71" max="16384" width="9.140625" style="1"/>
  </cols>
  <sheetData>
    <row r="1" spans="1:70" x14ac:dyDescent="0.2">
      <c r="A1" s="48"/>
      <c r="B1" s="46"/>
      <c r="C1" s="51" t="s">
        <v>529</v>
      </c>
      <c r="D1" s="49"/>
      <c r="E1" s="49"/>
      <c r="F1" s="49"/>
      <c r="H1" s="49"/>
      <c r="J1" s="49"/>
      <c r="K1" s="50"/>
      <c r="L1" s="48"/>
      <c r="M1" s="52"/>
      <c r="N1" s="52"/>
      <c r="O1" s="52"/>
      <c r="P1" s="53"/>
      <c r="Q1" s="53"/>
      <c r="R1" s="54"/>
      <c r="S1" s="52"/>
      <c r="T1" s="52"/>
      <c r="U1" s="52"/>
      <c r="V1" s="52"/>
      <c r="W1" s="52"/>
      <c r="X1" s="52"/>
      <c r="Y1" s="459"/>
      <c r="Z1" s="54"/>
      <c r="AA1" s="54"/>
      <c r="AB1" s="54"/>
      <c r="AC1" s="54"/>
      <c r="AD1" s="54"/>
      <c r="AE1" s="32" t="str">
        <f>HYPERLINK("#'Juh Voka 6. sise-KV'!B1","Juhend")</f>
        <v>Juhend</v>
      </c>
      <c r="AF1" s="54" t="s">
        <v>32</v>
      </c>
      <c r="AG1" s="54"/>
      <c r="AI1" s="350" t="s">
        <v>71</v>
      </c>
      <c r="AJ1" s="55"/>
      <c r="AK1" s="55"/>
      <c r="AL1" s="351"/>
      <c r="AM1" s="351"/>
      <c r="AN1" s="45" t="s">
        <v>68</v>
      </c>
      <c r="AO1" s="45"/>
      <c r="AP1" s="56"/>
      <c r="AQ1" s="48"/>
      <c r="AT1" s="44" t="s">
        <v>72</v>
      </c>
      <c r="AU1" s="46"/>
      <c r="AV1" s="46"/>
      <c r="AW1" s="46"/>
      <c r="AX1" s="46"/>
      <c r="AY1" s="46"/>
      <c r="AZ1" s="46"/>
      <c r="BA1" s="46"/>
      <c r="BB1" s="46"/>
      <c r="BC1" s="46"/>
      <c r="BD1" s="46"/>
      <c r="BI1" s="44" t="s">
        <v>72</v>
      </c>
      <c r="BJ1" s="46"/>
      <c r="BK1" s="46"/>
      <c r="BL1" s="46"/>
      <c r="BM1" s="46"/>
      <c r="BN1" s="46"/>
      <c r="BO1" s="46"/>
      <c r="BP1" s="46"/>
      <c r="BQ1" s="46"/>
      <c r="BR1" s="46"/>
    </row>
    <row r="2" spans="1:70" x14ac:dyDescent="0.2">
      <c r="A2" s="48"/>
      <c r="B2" s="48"/>
      <c r="C2" s="57" t="s">
        <v>334</v>
      </c>
      <c r="D2" s="50"/>
      <c r="E2" s="50"/>
      <c r="F2" s="50"/>
      <c r="H2" s="50"/>
      <c r="J2" s="50"/>
      <c r="K2" s="50"/>
      <c r="L2" s="48"/>
      <c r="M2" s="54"/>
      <c r="N2" s="54"/>
      <c r="O2" s="54"/>
      <c r="P2" s="58"/>
      <c r="Q2" s="58"/>
      <c r="R2" s="54"/>
      <c r="S2" s="54"/>
      <c r="T2" s="54"/>
      <c r="U2" s="54"/>
      <c r="V2" s="54"/>
      <c r="W2" s="54"/>
      <c r="X2" s="54"/>
      <c r="Y2" s="456"/>
      <c r="Z2" s="54"/>
      <c r="AA2" s="54"/>
      <c r="AB2" s="54"/>
      <c r="AC2" s="54"/>
      <c r="AD2" s="54"/>
      <c r="AE2" s="54"/>
      <c r="AF2" s="54"/>
      <c r="AG2" s="59"/>
      <c r="AH2" s="59"/>
      <c r="AI2" s="59"/>
      <c r="AJ2" s="54"/>
      <c r="AK2" s="54"/>
      <c r="AL2" s="54"/>
      <c r="AN2" s="46" t="s">
        <v>69</v>
      </c>
      <c r="AO2" s="46"/>
      <c r="AP2" s="48"/>
      <c r="AQ2" s="48"/>
      <c r="AT2" s="60">
        <v>3</v>
      </c>
      <c r="AU2" s="61" t="s">
        <v>255</v>
      </c>
      <c r="AV2" s="62"/>
      <c r="AW2" s="62"/>
      <c r="AX2" s="62"/>
      <c r="AY2" s="62"/>
      <c r="AZ2" s="62"/>
      <c r="BA2" s="48"/>
      <c r="BB2" s="48"/>
      <c r="BC2" s="48"/>
      <c r="BD2" s="48"/>
    </row>
    <row r="3" spans="1:70" x14ac:dyDescent="0.2">
      <c r="A3" s="48"/>
      <c r="B3" s="48"/>
      <c r="C3" s="57"/>
      <c r="D3" s="50"/>
      <c r="E3" s="50"/>
      <c r="F3" s="50"/>
      <c r="H3" s="50"/>
      <c r="J3" s="50"/>
      <c r="K3" s="50"/>
      <c r="L3" s="48"/>
      <c r="M3" s="54"/>
      <c r="N3" s="54"/>
      <c r="O3" s="54"/>
      <c r="P3" s="58"/>
      <c r="Q3" s="58"/>
      <c r="R3" s="58"/>
      <c r="S3" s="54">
        <f>COUNTIF((Q$7:Q$117),"&lt;&gt;Viru SK")</f>
        <v>58</v>
      </c>
      <c r="T3" s="54"/>
      <c r="U3" s="54"/>
      <c r="V3" s="54"/>
      <c r="W3" s="54"/>
      <c r="X3" s="54"/>
      <c r="Y3" s="456"/>
      <c r="Z3" s="54"/>
      <c r="AA3" s="54"/>
      <c r="AB3" s="54"/>
      <c r="AC3" s="54"/>
      <c r="AD3" s="54"/>
      <c r="AE3" s="54"/>
      <c r="AF3" s="54"/>
      <c r="AG3" s="54"/>
      <c r="AH3" s="54"/>
      <c r="AI3" s="54"/>
      <c r="AJ3" s="54"/>
      <c r="AK3" s="54"/>
      <c r="AL3" s="54"/>
      <c r="AN3" s="47" t="s">
        <v>70</v>
      </c>
      <c r="AO3" s="47"/>
      <c r="AP3" s="48"/>
      <c r="AQ3" s="48"/>
      <c r="AT3" s="60">
        <v>1</v>
      </c>
      <c r="AU3" s="61" t="s">
        <v>254</v>
      </c>
      <c r="AV3" s="62"/>
      <c r="AW3" s="62"/>
      <c r="AX3" s="62"/>
      <c r="AY3" s="62"/>
      <c r="AZ3" s="62"/>
      <c r="BA3" s="62"/>
      <c r="BB3" s="62"/>
      <c r="BC3" s="48"/>
      <c r="BD3" s="48"/>
    </row>
    <row r="4" spans="1:70" ht="29.25" customHeight="1" x14ac:dyDescent="0.2">
      <c r="A4" s="594"/>
      <c r="B4" s="359"/>
      <c r="C4" s="362"/>
      <c r="D4" s="363"/>
      <c r="E4" s="63"/>
      <c r="F4" s="63"/>
      <c r="G4" s="63"/>
      <c r="H4" s="63"/>
      <c r="I4" s="63"/>
      <c r="J4" s="63"/>
      <c r="K4" s="63"/>
      <c r="L4" s="63"/>
      <c r="M4" s="63"/>
      <c r="N4" s="63"/>
      <c r="O4" s="63"/>
      <c r="P4" s="63"/>
      <c r="Q4" s="63"/>
      <c r="R4" s="366"/>
      <c r="S4" s="64" t="s">
        <v>73</v>
      </c>
      <c r="T4" s="64"/>
      <c r="U4" s="65" t="s">
        <v>74</v>
      </c>
      <c r="V4" s="64" t="s">
        <v>75</v>
      </c>
      <c r="W4" s="64" t="s">
        <v>76</v>
      </c>
      <c r="X4" s="64"/>
      <c r="Y4" s="66" t="s">
        <v>77</v>
      </c>
      <c r="Z4" s="67" t="str">
        <f>MID(Kalend!$A7,4,5)</f>
        <v>12.11</v>
      </c>
      <c r="AA4" s="67" t="str">
        <f>MID(Kalend!$A8,4,5)</f>
        <v>26.11</v>
      </c>
      <c r="AB4" s="67" t="str">
        <f>MID(Kalend!$A10,4,5)</f>
        <v>03.12</v>
      </c>
      <c r="AC4" s="67" t="str">
        <f>MID(Kalend!$A11,4,5)</f>
        <v>17.12</v>
      </c>
      <c r="AD4" s="67" t="str">
        <f>MID(Kalend!$A15,4,5)</f>
        <v>07.01</v>
      </c>
      <c r="AE4" s="67" t="str">
        <f>MID(Kalend!$A16,4,5)</f>
        <v>21.01</v>
      </c>
      <c r="AF4" s="67" t="str">
        <f>MID(Kalend!$A19,4,5)</f>
        <v>11.02</v>
      </c>
      <c r="AG4" s="67" t="str">
        <f>MID(Kalend!$A20,4,5)</f>
        <v>18.02</v>
      </c>
      <c r="AH4" s="67" t="str">
        <f>MID(Kalend!$A24,4,5)</f>
        <v>10.03</v>
      </c>
      <c r="AI4" s="67" t="str">
        <f>MID(Kalend!$A26,4,5)</f>
        <v>24.03</v>
      </c>
      <c r="AJ4" s="68"/>
      <c r="AK4" s="401"/>
      <c r="AL4" s="69"/>
      <c r="AM4" s="413"/>
      <c r="AN4" s="1092" t="s">
        <v>79</v>
      </c>
      <c r="AO4" s="1093" t="s">
        <v>223</v>
      </c>
      <c r="AP4" s="1095" t="s">
        <v>80</v>
      </c>
      <c r="AQ4" s="48"/>
      <c r="AT4" s="48"/>
      <c r="AW4" s="48"/>
      <c r="AX4" s="48"/>
      <c r="AY4" s="48"/>
      <c r="AZ4" s="48"/>
      <c r="BA4" s="48"/>
      <c r="BB4" s="48"/>
      <c r="BC4" s="48"/>
      <c r="BD4" s="48"/>
    </row>
    <row r="5" spans="1:70" x14ac:dyDescent="0.2">
      <c r="A5" s="595" t="s">
        <v>78</v>
      </c>
      <c r="B5" s="152"/>
      <c r="C5" s="152"/>
      <c r="D5" s="152"/>
      <c r="E5" s="153" t="s">
        <v>78</v>
      </c>
      <c r="F5" s="152"/>
      <c r="G5" s="153" t="s">
        <v>78</v>
      </c>
      <c r="H5" s="152"/>
      <c r="I5" s="153"/>
      <c r="J5" s="152"/>
      <c r="K5" s="412" t="s">
        <v>56</v>
      </c>
      <c r="L5" s="71"/>
      <c r="M5" s="72" t="s">
        <v>78</v>
      </c>
      <c r="N5" s="72" t="s">
        <v>78</v>
      </c>
      <c r="O5" s="72" t="s">
        <v>78</v>
      </c>
      <c r="P5" s="72" t="s">
        <v>78</v>
      </c>
      <c r="Q5" s="72" t="s">
        <v>78</v>
      </c>
      <c r="R5" s="70" t="s">
        <v>58</v>
      </c>
      <c r="S5" s="73" t="s">
        <v>81</v>
      </c>
      <c r="T5" s="74"/>
      <c r="U5" s="75" t="s">
        <v>82</v>
      </c>
      <c r="V5" s="76"/>
      <c r="W5" s="76"/>
      <c r="X5" s="76"/>
      <c r="Y5" s="77" t="s">
        <v>83</v>
      </c>
      <c r="Z5" s="78" t="s">
        <v>84</v>
      </c>
      <c r="AA5" s="78" t="s">
        <v>84</v>
      </c>
      <c r="AB5" s="78" t="s">
        <v>84</v>
      </c>
      <c r="AC5" s="78" t="s">
        <v>84</v>
      </c>
      <c r="AD5" s="78" t="s">
        <v>84</v>
      </c>
      <c r="AE5" s="78" t="s">
        <v>84</v>
      </c>
      <c r="AF5" s="78" t="s">
        <v>84</v>
      </c>
      <c r="AG5" s="78" t="s">
        <v>84</v>
      </c>
      <c r="AH5" s="78" t="s">
        <v>84</v>
      </c>
      <c r="AI5" s="78" t="s">
        <v>84</v>
      </c>
      <c r="AJ5" s="79"/>
      <c r="AK5" s="403" t="s">
        <v>302</v>
      </c>
      <c r="AL5" s="80" t="s">
        <v>85</v>
      </c>
      <c r="AM5" s="358" t="s">
        <v>86</v>
      </c>
      <c r="AN5" s="1092"/>
      <c r="AO5" s="1094"/>
      <c r="AP5" s="1095"/>
      <c r="AQ5" s="48"/>
      <c r="AT5" s="48"/>
      <c r="AU5" s="48"/>
      <c r="AV5" s="48"/>
      <c r="AW5" s="48"/>
      <c r="AX5" s="48"/>
      <c r="AY5" s="48"/>
      <c r="AZ5" s="48"/>
      <c r="BA5" s="48"/>
      <c r="BB5" s="48"/>
      <c r="BC5" s="48"/>
      <c r="BD5" s="48"/>
    </row>
    <row r="6" spans="1:70" x14ac:dyDescent="0.2">
      <c r="A6" s="596" t="s">
        <v>87</v>
      </c>
      <c r="B6" s="360" t="s">
        <v>87</v>
      </c>
      <c r="C6" s="406" t="s">
        <v>256</v>
      </c>
      <c r="D6" s="364" t="s">
        <v>256</v>
      </c>
      <c r="E6" s="82" t="s">
        <v>12</v>
      </c>
      <c r="F6" s="81" t="s">
        <v>88</v>
      </c>
      <c r="G6" s="83" t="s">
        <v>13</v>
      </c>
      <c r="H6" s="81" t="s">
        <v>89</v>
      </c>
      <c r="I6" s="84" t="s">
        <v>9</v>
      </c>
      <c r="J6" s="81" t="s">
        <v>90</v>
      </c>
      <c r="K6" s="91" t="s">
        <v>91</v>
      </c>
      <c r="L6" s="85" t="s">
        <v>57</v>
      </c>
      <c r="M6" s="86" t="s">
        <v>13</v>
      </c>
      <c r="N6" s="87" t="s">
        <v>12</v>
      </c>
      <c r="O6" s="88" t="s">
        <v>9</v>
      </c>
      <c r="P6" s="89" t="s">
        <v>19</v>
      </c>
      <c r="Q6" s="90" t="s">
        <v>21</v>
      </c>
      <c r="R6" s="91" t="s">
        <v>10</v>
      </c>
      <c r="S6" s="92" t="s">
        <v>92</v>
      </c>
      <c r="T6" s="92" t="s">
        <v>93</v>
      </c>
      <c r="U6" s="92" t="s">
        <v>94</v>
      </c>
      <c r="V6" s="93" t="s">
        <v>95</v>
      </c>
      <c r="W6" s="92" t="s">
        <v>96</v>
      </c>
      <c r="X6" s="92" t="s">
        <v>97</v>
      </c>
      <c r="Y6" s="92" t="s">
        <v>98</v>
      </c>
      <c r="Z6" s="94" t="str">
        <f>HYPERLINK("#V1!A5","V1")</f>
        <v>V1</v>
      </c>
      <c r="AA6" s="94" t="str">
        <f>HYPERLINK("#V2!A5","V2")</f>
        <v>V2</v>
      </c>
      <c r="AB6" s="94" t="str">
        <f>HYPERLINK("#V3!A5","V3")</f>
        <v>V3</v>
      </c>
      <c r="AC6" s="94" t="str">
        <f>HYPERLINK("#V4!A5","V4")</f>
        <v>V4</v>
      </c>
      <c r="AD6" s="94" t="str">
        <f>HYPERLINK("#V5!A5","V5")</f>
        <v>V5</v>
      </c>
      <c r="AE6" s="94" t="str">
        <f>HYPERLINK("#V6!A5","V6")</f>
        <v>V6</v>
      </c>
      <c r="AF6" s="94" t="str">
        <f>HYPERLINK("#V7!A5","V7")</f>
        <v>V7</v>
      </c>
      <c r="AG6" s="94" t="str">
        <f>HYPERLINK("#V8!A5","V8")</f>
        <v>V8</v>
      </c>
      <c r="AH6" s="94" t="str">
        <f>HYPERLINK("#V9!A5","V9")</f>
        <v>V9</v>
      </c>
      <c r="AI6" s="94" t="str">
        <f>HYPERLINK("#V10!A5","V10")</f>
        <v>V10</v>
      </c>
      <c r="AJ6" s="95"/>
      <c r="AK6" s="404" t="s">
        <v>303</v>
      </c>
      <c r="AL6" s="96" t="s">
        <v>99</v>
      </c>
      <c r="AM6" s="97" t="str">
        <f>HYPERLINK("#'V-Fin'!J1","V-Fin")</f>
        <v>V-Fin</v>
      </c>
      <c r="AN6" s="1092"/>
      <c r="AO6" s="1094"/>
      <c r="AP6" s="1095"/>
      <c r="AQ6" s="48"/>
      <c r="AT6" s="48"/>
      <c r="AU6" s="48"/>
      <c r="AV6" s="48"/>
      <c r="AW6" s="48"/>
      <c r="AX6" s="48"/>
      <c r="AY6" s="48"/>
      <c r="AZ6" s="48"/>
      <c r="BA6" s="48"/>
      <c r="BB6" s="48"/>
      <c r="BC6" s="48"/>
      <c r="BD6" s="48"/>
      <c r="BI6" s="783">
        <f>LARGE(Z7:Z117,1)</f>
        <v>26</v>
      </c>
      <c r="BJ6" s="783">
        <f t="shared" ref="BJ6:BR6" si="0">LARGE(AA7:AA117,1)</f>
        <v>26</v>
      </c>
      <c r="BK6" s="783">
        <f t="shared" si="0"/>
        <v>20</v>
      </c>
      <c r="BL6" s="783">
        <f t="shared" si="0"/>
        <v>22</v>
      </c>
      <c r="BM6" s="783">
        <f t="shared" si="0"/>
        <v>18</v>
      </c>
      <c r="BN6" s="783">
        <f t="shared" si="0"/>
        <v>22</v>
      </c>
      <c r="BO6" s="783">
        <f t="shared" si="0"/>
        <v>24</v>
      </c>
      <c r="BP6" s="783">
        <f t="shared" si="0"/>
        <v>24</v>
      </c>
      <c r="BQ6" s="783">
        <f t="shared" si="0"/>
        <v>20</v>
      </c>
      <c r="BR6" s="783">
        <f t="shared" si="0"/>
        <v>22</v>
      </c>
    </row>
    <row r="7" spans="1:70" x14ac:dyDescent="0.2">
      <c r="A7" s="597" t="str">
        <f>IF(R7&gt;0,IF(Q7="Viru SK",RANK(B7,B$7:B$117,1)-COUNTIF((Q$7:Q$117),"&lt;&gt;Viru SK"),""),"")</f>
        <v/>
      </c>
      <c r="B7" s="361">
        <f>IF((Q7="Viru SK"),U7,U7-1000)</f>
        <v>-999</v>
      </c>
      <c r="C7" s="407" t="str">
        <f>IF(R7&gt;0,IF(P7="t",RANK(D7,D$7:D$117,1)-COUNTBLANK(P$7:P$117),""),"")</f>
        <v/>
      </c>
      <c r="D7" s="365">
        <f>IF((P7="t"),U7,U7-1000)</f>
        <v>-999</v>
      </c>
      <c r="E7" s="99">
        <f>IF(R7&gt;0,IF(N7="m",RANK(F7,F$7:F$117,1)-COUNTBLANK(N$7:N$117),""),"")</f>
        <v>2</v>
      </c>
      <c r="F7" s="98">
        <f>IF((N7="m"),U7,U7-1000)</f>
        <v>1</v>
      </c>
      <c r="G7" s="100" t="str">
        <f>IF(R7&gt;0,IF(M7="n",RANK(H7,H$7:H$117,1)-COUNTBLANK(M$7:M$117),""),"")</f>
        <v/>
      </c>
      <c r="H7" s="98">
        <f>IF((M7="n"),U7,U7-1000)</f>
        <v>-999</v>
      </c>
      <c r="I7" s="101" t="str">
        <f>IF(R7&gt;0,IF(O7="j",RANK(J7,J$7:J$117,1)-COUNTBLANK(O$7:O$117),""),"")</f>
        <v/>
      </c>
      <c r="J7" s="102">
        <f>IF((O7="j"),U7,U7-1000)</f>
        <v>-999</v>
      </c>
      <c r="K7" s="70">
        <f>IF(R7&gt;0,RANK(U7,U$7:U$117,1),"")</f>
        <v>1</v>
      </c>
      <c r="L7" s="120" t="s">
        <v>304</v>
      </c>
      <c r="M7" s="104"/>
      <c r="N7" s="105" t="s">
        <v>104</v>
      </c>
      <c r="O7" s="106"/>
      <c r="P7" s="107"/>
      <c r="Q7" s="108" t="s">
        <v>339</v>
      </c>
      <c r="R7" s="109">
        <f>(IF(COUNT(Z7,AA7,AB7,AC7,AD7,AE7,AF7,AG7,AH7,AI7)&lt;10,SUM(Z7,AA7,AB7,AC7,AD7,AE7,AF7,AG7,AH7,AI7),SUM(LARGE((Z7,AA7,AB7,AC7,AD7,AE7,AF7,AG7,AH7,AI7),{1;2;3;4;5;6;7;8;9}))))</f>
        <v>172</v>
      </c>
      <c r="S7" s="110" t="str">
        <f>INDEX(ETAPP!B$1:B$32,MATCH(COUNTIF(BI7:BR7,1),ETAPP!A$1:A$32,0))&amp;INDEX(ETAPP!B$1:B$32,MATCH(COUNTIF(BI7:BR7,2),ETAPP!A$1:A$32,0))&amp;INDEX(ETAPP!B$1:B$32,MATCH(COUNTIF(BI7:BR7,3),ETAPP!A$1:A$32,0))&amp;INDEX(ETAPP!B$1:B$32,MATCH(COUNTIF(BI7:BR7,4),ETAPP!A$1:A$32,0))&amp;INDEX(ETAPP!B$1:B$32,MATCH(COUNTIF(BI7:BR7,5),ETAPP!A$1:A$32,0))&amp;INDEX(ETAPP!B$1:B$32,MATCH(COUNTIF(BI7:BR7,6),ETAPP!A$1:A$32,0))&amp;INDEX(ETAPP!B$1:B$32,MATCH(COUNTIF(BI7:BR7,7),ETAPP!A$1:A$32,0))&amp;INDEX(ETAPP!B$1:B$32,MATCH(COUNTIF(BI7:BR7,8),ETAPP!A$1:A$32,0))&amp;INDEX(ETAPP!B$1:B$32,MATCH(COUNTIF(BI7:BR7,9),ETAPP!A$1:A$32,0))&amp;INDEX(ETAPP!B$1:B$32,MATCH(COUNTIF(BI7:BR7,10),ETAPP!A$1:A$32,0))&amp;INDEX(ETAPP!B$1:B$32,MATCH(COUNTIF(BI7:BR7,11),ETAPP!A$1:A$32,0))&amp;INDEX(ETAPP!B$1:B$32,MATCH(COUNTIF(BI7:BR7,12),ETAPP!A$1:A$32,0))&amp;INDEX(ETAPP!B$1:B$32,MATCH(COUNTIF(BI7:BR7,13),ETAPP!A$1:A$32,0))&amp;INDEX(ETAPP!B$1:B$32,MATCH(COUNTIF(BI7:BR7,14),ETAPP!A$1:A$32,0))&amp;INDEX(ETAPP!B$1:B$32,MATCH(COUNTIF(BI7:BR7,15),ETAPP!A$1:A$32,0))&amp;INDEX(ETAPP!B$1:B$32,MATCH(COUNTIF(BI7:BR7,16),ETAPP!A$1:A$32,0))&amp;INDEX(ETAPP!B$1:B$32,MATCH(COUNTIF(BI7:BR7,17),ETAPP!A$1:A$32,0))&amp;INDEX(ETAPP!B$1:B$32,MATCH(COUNTIF(BI7:BR7,18),ETAPP!A$1:A$32,0))&amp;INDEX(ETAPP!B$1:B$32,MATCH(COUNTIF(BI7:BR7,19),ETAPP!A$1:A$32,0))&amp;INDEX(ETAPP!B$1:B$32,MATCH(COUNTIF(BI7:BR7,20),ETAPP!A$1:A$32,0))&amp;INDEX(ETAPP!B$1:B$32,MATCH(COUNTIF(BI7:BR7,21),ETAPP!A$1:A$32,0))</f>
        <v>CCAA00AA0000000000000</v>
      </c>
      <c r="T7" s="110" t="str">
        <f>TEXT(R7,"000,0")&amp;"-"&amp;S7</f>
        <v>172,0-CCAA00AA0000000000000</v>
      </c>
      <c r="U7" s="110">
        <f>COUNTIF(T$7:T$117,"&gt;="&amp;T7)</f>
        <v>1</v>
      </c>
      <c r="V7" s="110">
        <f>COUNTIF(L$7:L$117,"&gt;="&amp;L7)</f>
        <v>39</v>
      </c>
      <c r="W7" s="110" t="str">
        <f>TEXT(R7,"000,0")&amp;"-"&amp;S7&amp;"-"&amp;TEXT(V7,"000")</f>
        <v>172,0-CCAA00AA0000000000000-039</v>
      </c>
      <c r="X7" s="110">
        <f>COUNTIF(W$7:W$117,"&gt;="&amp;W7)</f>
        <v>1</v>
      </c>
      <c r="Y7" s="111">
        <f>RANK(X7,X$7:X$117,0)</f>
        <v>111</v>
      </c>
      <c r="Z7" s="112">
        <f>IFERROR(INDEX('V1'!C$300:C$400,MATCH("*"&amp;L7&amp;"*",'V1'!B$300:B$400,0)),"  ")</f>
        <v>24</v>
      </c>
      <c r="AA7" s="112">
        <f>IFERROR(INDEX('V2'!C$300:C$400,MATCH("*"&amp;L7&amp;"*",'V2'!B$300:B$400,0)),"  ")</f>
        <v>26</v>
      </c>
      <c r="AB7" s="112">
        <f>IFERROR(INDEX('V3'!C$300:C$400,MATCH("*"&amp;L7&amp;"*",'V3'!B$300:B$400,0)),"  ")</f>
        <v>14</v>
      </c>
      <c r="AC7" s="112">
        <f>IFERROR(INDEX('V4'!C$300:C$400,MATCH("*"&amp;L7&amp;"*",'V4'!B$300:B$400,0)),"  ")</f>
        <v>18</v>
      </c>
      <c r="AD7" s="112">
        <f>IFERROR(INDEX('V5'!C$300:C$400,MATCH("*"&amp;L7&amp;"*",'V5'!B$300:B$400,0)),"  ")</f>
        <v>18</v>
      </c>
      <c r="AE7" s="112">
        <f>IFERROR(INDEX('V6'!C$300:C$400,MATCH("*"&amp;L7&amp;"*",'V6'!B$300:B$400,0)),"  ")</f>
        <v>20</v>
      </c>
      <c r="AF7" s="112">
        <f>IFERROR(INDEX('V7'!C$300:C$400,MATCH("*"&amp;L7&amp;"*",'V7'!B$300:B$400,0)),"  ")</f>
        <v>12</v>
      </c>
      <c r="AG7" s="112">
        <f>IFERROR(INDEX('V8'!C$300:C$400,MATCH("*"&amp;L7&amp;"*",'V8'!B$300:B$400,0)),"  ")</f>
        <v>10</v>
      </c>
      <c r="AH7" s="112">
        <f>IFERROR(INDEX('V9'!C$300:C$400,MATCH("*"&amp;L7&amp;"*",'V9'!B$300:B$400,0)),"  ")</f>
        <v>20</v>
      </c>
      <c r="AI7" s="112">
        <f>IFERROR(INDEX('V10'!C$300:C$400,MATCH("*"&amp;L7&amp;"*",'V10'!B$300:B$400,0)),"  ")</f>
        <v>20</v>
      </c>
      <c r="AJ7" s="113">
        <f>IF(AN7&gt;(AT$2-1),K7,"")</f>
        <v>1</v>
      </c>
      <c r="AK7" s="402">
        <f>SUM(Z7:AI7)</f>
        <v>182</v>
      </c>
      <c r="AL7" s="114" t="str">
        <f>IFERROR("edasi "&amp;RANK(AJ7,AJ$7:AJ$117,1),K7)</f>
        <v>edasi 1</v>
      </c>
      <c r="AM7" s="115" t="str">
        <f>IFERROR(INDEX(#REF!,MATCH("*"&amp;L7&amp;"*",#REF!,0)),"  ")</f>
        <v xml:space="preserve">  </v>
      </c>
      <c r="AN7" s="116">
        <f>COUNTIF(Z7:AI7,"&gt;=0")</f>
        <v>10</v>
      </c>
      <c r="AO7" s="117">
        <f>IFERROR(IF(Z7+1&gt;LARGE(Z$7:Z$117,1)-2*LEN(Z$5),1),0)+IFERROR(IF(AA7+1&gt;LARGE(AA$7:AA$117,1)-2*LEN(AA$5),1),0)+IFERROR(IF(AB7+1&gt;LARGE(AB$7:AB$117,1)-2*LEN(AB$5),1),0)+IFERROR(IF(AC7+1&gt;LARGE(AC$7:AC$117,1)-2*LEN(AC$5),1),0)+IFERROR(IF(AD7+1&gt;LARGE(AD$7:AD$117,1)-2*LEN(AD$5),1),0)+IFERROR(IF(AE7+1&gt;LARGE(AE$7:AE$117,1)-2*LEN(AE$5),1),0)+IFERROR(IF(AF7+1&gt;LARGE(AF$7:AF$117,1)-2*LEN(AF$5),1),0)+IFERROR(IF(AG7+1&gt;LARGE(AG$7:AG$117,1)-2*LEN(AG$5),1),0)+IFERROR(IF(AH7+1&gt;LARGE(AH$7:AH$117,1)-2*LEN(AH$5),1),0)+IFERROR(IF(AI7+1&gt;LARGE(AI$7:AI$117,1)-2*LEN(AI$5),1),0)</f>
        <v>7</v>
      </c>
      <c r="AP7" s="117">
        <f>IF(Z7=0,0,IF(Z7=IFERROR(LARGE(Z$7:Z$117,1),0),1,0))+IF(AA7=0,0,IF(AA7=IFERROR(LARGE(AA$7:AA$117,1),0),1,0))+IF(AB7=0,0,IF(AB7=IFERROR(LARGE(AB$7:AB$117,1),0),1,0))+IF(AC7=0,0,IF(AC7=IFERROR(LARGE(AC$7:AC$117,1),0),1,0))+IF(AD7=0,0,IF(AD7=IFERROR(LARGE(AD$7:AD$117,1),0),1,0))+IF(AE7=0,0,IF(AE7=IFERROR(LARGE(AE$7:AE$117,1),0),1,0))+IF(AF7=0,0,IF(AF7=IFERROR(LARGE(AF$7:AF$117,1),0),1,0))+IF(AG7=0,0,IF(AG7=IFERROR(LARGE(AG$7:AG$117,1),0),1,0))+IF(AH7=0,0,IF(AH7=IFERROR(LARGE(AH$7:AH$117,1),0),1,0))+IF(AI7=0,0,IF(AI7=IFERROR(LARGE(AI$7:AI$117,1),0),1,0))</f>
        <v>3</v>
      </c>
      <c r="AQ7" s="48"/>
      <c r="AR7" s="1024"/>
      <c r="AS7" s="1024"/>
      <c r="AT7" s="118">
        <f>SMALL(AU7:BD7,AT$3)</f>
        <v>10.0008</v>
      </c>
      <c r="AU7" s="119">
        <f>IF(Z7="  ",0+MID(Z$6,FIND("V",Z$6)+1,256)/10000,Z7+MID(Z$6,FIND("V",Z$6)+1,256)/10000)</f>
        <v>24.0001</v>
      </c>
      <c r="AV7" s="119">
        <f>IF(AA7="  ",0+MID(AA$6,FIND("V",AA$6)+1,256)/10000,AA7+MID(AA$6,FIND("V",AA$6)+1,256)/10000)</f>
        <v>26.0002</v>
      </c>
      <c r="AW7" s="119">
        <f>IF(AB7="  ",0+MID(AB$6,FIND("V",AB$6)+1,256)/10000,AB7+MID(AB$6,FIND("V",AB$6)+1,256)/10000)</f>
        <v>14.000299999999999</v>
      </c>
      <c r="AX7" s="119">
        <f>IF(AC7="  ",0+MID(AC$6,FIND("V",AC$6)+1,256)/10000,AC7+MID(AC$6,FIND("V",AC$6)+1,256)/10000)</f>
        <v>18.000399999999999</v>
      </c>
      <c r="AY7" s="119">
        <f>IF(AD7="  ",0+MID(AD$6,FIND("V",AD$6)+1,256)/10000,AD7+MID(AD$6,FIND("V",AD$6)+1,256)/10000)</f>
        <v>18.000499999999999</v>
      </c>
      <c r="AZ7" s="119">
        <f>IF(AE7="  ",0+MID(AE$6,FIND("V",AE$6)+1,256)/10000,AE7+MID(AE$6,FIND("V",AE$6)+1,256)/10000)</f>
        <v>20.000599999999999</v>
      </c>
      <c r="BA7" s="119">
        <f>IF(AF7="  ",0+MID(AF$6,FIND("V",AF$6)+1,256)/10000,AF7+MID(AF$6,FIND("V",AF$6)+1,256)/10000)</f>
        <v>12.0007</v>
      </c>
      <c r="BB7" s="119">
        <f>IF(AG7="  ",0+MID(AG$6,FIND("V",AG$6)+1,256)/10000,AG7+MID(AG$6,FIND("V",AG$6)+1,256)/10000)</f>
        <v>10.0008</v>
      </c>
      <c r="BC7" s="119">
        <f>IF(AH7="  ",0+MID(AH$6,FIND("V",AH$6)+1,256)/10000,AH7+MID(AH$6,FIND("V",AH$6)+1,256)/10000)</f>
        <v>20.000900000000001</v>
      </c>
      <c r="BD7" s="119">
        <f>IF(AI7="  ",0+MID(AI$6,FIND("V",AI$6)+1,256)/10000,AI7+MID(AI$6,FIND("V",AI$6)+1,256)/10000)</f>
        <v>20.001000000000001</v>
      </c>
      <c r="BE7" s="121"/>
      <c r="BF7" s="1024"/>
      <c r="BG7" s="1024"/>
      <c r="BH7" s="1024"/>
      <c r="BI7" s="783">
        <f>(LARGE(Z$7:Z$117,1)-Z7)/2+1</f>
        <v>2</v>
      </c>
      <c r="BJ7" s="783">
        <f>(LARGE(AA$7:AA$117,1)-AA7)/2+1</f>
        <v>1</v>
      </c>
      <c r="BK7" s="783">
        <f>(LARGE(AB$7:AB$117,1)-AB7)/2+1</f>
        <v>4</v>
      </c>
      <c r="BL7" s="783">
        <f>(LARGE(AC$7:AC$117,1)-AC7)/2+1</f>
        <v>3</v>
      </c>
      <c r="BM7" s="783">
        <f>(LARGE(AD$7:AD$117,1)-AD7)/2+1</f>
        <v>1</v>
      </c>
      <c r="BN7" s="783">
        <f>(LARGE(AE$7:AE$117,1)-AE7)/2+1</f>
        <v>2</v>
      </c>
      <c r="BO7" s="783">
        <f>(LARGE(AF$7:AF$117,1)-AF7)/2+1</f>
        <v>7</v>
      </c>
      <c r="BP7" s="783">
        <f>(LARGE(AG$7:AG$117,1)-AG7)/2+1</f>
        <v>8</v>
      </c>
      <c r="BQ7" s="783">
        <f>(LARGE(AH$7:AH$117,1)-AH7)/2+1</f>
        <v>1</v>
      </c>
      <c r="BR7" s="783">
        <f>(LARGE(AI$7:AI$117,1)-AI7)/2+1</f>
        <v>2</v>
      </c>
    </row>
    <row r="8" spans="1:70" x14ac:dyDescent="0.2">
      <c r="A8" s="597">
        <f>IF(R8&gt;0,IF(Q8="Viru SK",RANK(B8,B$7:B$117,1)-COUNTIF((Q$7:Q$117),"&lt;&gt;Viru SK"),""),"")</f>
        <v>1</v>
      </c>
      <c r="B8" s="361">
        <f>IF((Q8="Viru SK"),U8,U8-1000)</f>
        <v>2</v>
      </c>
      <c r="C8" s="407" t="str">
        <f>IF(R8&gt;0,IF(P8="t",RANK(D8,D$7:D$117,1)-COUNTBLANK(P$7:P$117),""),"")</f>
        <v/>
      </c>
      <c r="D8" s="365">
        <f>IF((P8="t"),U8,U8-1000)</f>
        <v>-998</v>
      </c>
      <c r="E8" s="99">
        <f>IF(R8&gt;0,IF(N8="m",RANK(F8,F$7:F$117,1)-COUNTBLANK(N$7:N$117),""),"")</f>
        <v>3</v>
      </c>
      <c r="F8" s="98">
        <f>IF((N8="m"),U8,U8-1000)</f>
        <v>2</v>
      </c>
      <c r="G8" s="100" t="str">
        <f>IF(R8&gt;0,IF(M8="n",RANK(H8,H$7:H$117,1)-COUNTBLANK(M$7:M$117),""),"")</f>
        <v/>
      </c>
      <c r="H8" s="98">
        <f>IF((M8="n"),U8,U8-1000)</f>
        <v>-998</v>
      </c>
      <c r="I8" s="101" t="str">
        <f>IF(R8&gt;0,IF(O8="j",RANK(J8,J$7:J$117,1)-COUNTBLANK(O$7:O$117),""),"")</f>
        <v/>
      </c>
      <c r="J8" s="102">
        <f>IF((O8="j"),U8,U8-1000)</f>
        <v>-998</v>
      </c>
      <c r="K8" s="70">
        <f>IF(R8&gt;0,RANK(U8,U$7:U$117,1),"")</f>
        <v>2</v>
      </c>
      <c r="L8" s="103" t="s">
        <v>222</v>
      </c>
      <c r="M8" s="104"/>
      <c r="N8" s="105" t="s">
        <v>104</v>
      </c>
      <c r="O8" s="106"/>
      <c r="P8" s="107"/>
      <c r="Q8" s="108" t="s">
        <v>87</v>
      </c>
      <c r="R8" s="109">
        <f>(IF(COUNT(Z8,AA8,AB8,AC8,AD8,AE8,AF8,AG8,AH8,AI8)&lt;10,SUM(Z8,AA8,AB8,AC8,AD8,AE8,AF8,AG8,AH8,AI8),SUM(LARGE((Z8,AA8,AB8,AC8,AD8,AE8,AF8,AG8,AH8,AI8),{1;2;3;4;5;6;7;8;9}))))</f>
        <v>168</v>
      </c>
      <c r="S8" s="110" t="str">
        <f>INDEX(ETAPP!B$1:B$32,MATCH(COUNTIF(BI8:BR8,1),ETAPP!A$1:A$32,0))&amp;INDEX(ETAPP!B$1:B$32,MATCH(COUNTIF(BI8:BR8,2),ETAPP!A$1:A$32,0))&amp;INDEX(ETAPP!B$1:B$32,MATCH(COUNTIF(BI8:BR8,3),ETAPP!A$1:A$32,0))&amp;INDEX(ETAPP!B$1:B$32,MATCH(COUNTIF(BI8:BR8,4),ETAPP!A$1:A$32,0))&amp;INDEX(ETAPP!B$1:B$32,MATCH(COUNTIF(BI8:BR8,5),ETAPP!A$1:A$32,0))&amp;INDEX(ETAPP!B$1:B$32,MATCH(COUNTIF(BI8:BR8,6),ETAPP!A$1:A$32,0))&amp;INDEX(ETAPP!B$1:B$32,MATCH(COUNTIF(BI8:BR8,7),ETAPP!A$1:A$32,0))&amp;INDEX(ETAPP!B$1:B$32,MATCH(COUNTIF(BI8:BR8,8),ETAPP!A$1:A$32,0))&amp;INDEX(ETAPP!B$1:B$32,MATCH(COUNTIF(BI8:BR8,9),ETAPP!A$1:A$32,0))&amp;INDEX(ETAPP!B$1:B$32,MATCH(COUNTIF(BI8:BR8,10),ETAPP!A$1:A$32,0))&amp;INDEX(ETAPP!B$1:B$32,MATCH(COUNTIF(BI8:BR8,11),ETAPP!A$1:A$32,0))&amp;INDEX(ETAPP!B$1:B$32,MATCH(COUNTIF(BI8:BR8,12),ETAPP!A$1:A$32,0))&amp;INDEX(ETAPP!B$1:B$32,MATCH(COUNTIF(BI8:BR8,13),ETAPP!A$1:A$32,0))&amp;INDEX(ETAPP!B$1:B$32,MATCH(COUNTIF(BI8:BR8,14),ETAPP!A$1:A$32,0))&amp;INDEX(ETAPP!B$1:B$32,MATCH(COUNTIF(BI8:BR8,15),ETAPP!A$1:A$32,0))&amp;INDEX(ETAPP!B$1:B$32,MATCH(COUNTIF(BI8:BR8,16),ETAPP!A$1:A$32,0))&amp;INDEX(ETAPP!B$1:B$32,MATCH(COUNTIF(BI8:BR8,17),ETAPP!A$1:A$32,0))&amp;INDEX(ETAPP!B$1:B$32,MATCH(COUNTIF(BI8:BR8,18),ETAPP!A$1:A$32,0))&amp;INDEX(ETAPP!B$1:B$32,MATCH(COUNTIF(BI8:BR8,19),ETAPP!A$1:A$32,0))&amp;INDEX(ETAPP!B$1:B$32,MATCH(COUNTIF(BI8:BR8,20),ETAPP!A$1:A$32,0))&amp;INDEX(ETAPP!B$1:B$32,MATCH(COUNTIF(BI8:BR8,21),ETAPP!A$1:A$32,0))</f>
        <v>E0A0BA0A0000000000000</v>
      </c>
      <c r="T8" s="110" t="str">
        <f>TEXT(R8,"000,0")&amp;"-"&amp;S8</f>
        <v>168,0-E0A0BA0A0000000000000</v>
      </c>
      <c r="U8" s="110">
        <f>COUNTIF(T$7:T$117,"&gt;="&amp;T8)</f>
        <v>2</v>
      </c>
      <c r="V8" s="110">
        <f>COUNTIF(L$7:L$117,"&gt;="&amp;L8)</f>
        <v>80</v>
      </c>
      <c r="W8" s="110" t="str">
        <f>TEXT(R8,"000,0")&amp;"-"&amp;S8&amp;"-"&amp;TEXT(V8,"000")</f>
        <v>168,0-E0A0BA0A0000000000000-080</v>
      </c>
      <c r="X8" s="110">
        <f>COUNTIF(W$7:W$117,"&gt;="&amp;W8)</f>
        <v>2</v>
      </c>
      <c r="Y8" s="111">
        <f>RANK(X8,X$7:X$117,0)</f>
        <v>110</v>
      </c>
      <c r="Z8" s="112">
        <f>IFERROR(INDEX('V1'!C$300:C$400,MATCH("*"&amp;L8&amp;"*",'V1'!B$300:B$400,0)),"  ")</f>
        <v>12</v>
      </c>
      <c r="AA8" s="112">
        <f>IFERROR(INDEX('V2'!C$300:C$400,MATCH("*"&amp;L8&amp;"*",'V2'!B$300:B$400,0)),"  ")</f>
        <v>18</v>
      </c>
      <c r="AB8" s="112">
        <f>IFERROR(INDEX('V3'!C$300:C$400,MATCH("*"&amp;L8&amp;"*",'V3'!B$300:B$400,0)),"  ")</f>
        <v>20</v>
      </c>
      <c r="AC8" s="112">
        <f>IFERROR(INDEX('V4'!C$300:C$400,MATCH("*"&amp;L8&amp;"*",'V4'!B$300:B$400,0)),"  ")</f>
        <v>12</v>
      </c>
      <c r="AD8" s="112">
        <f>IFERROR(INDEX('V5'!C$300:C$400,MATCH("*"&amp;L8&amp;"*",'V5'!B$300:B$400,0)),"  ")</f>
        <v>14</v>
      </c>
      <c r="AE8" s="112">
        <f>IFERROR(INDEX('V6'!C$300:C$400,MATCH("*"&amp;L8&amp;"*",'V6'!B$300:B$400,0)),"  ")</f>
        <v>22</v>
      </c>
      <c r="AF8" s="112">
        <f>IFERROR(INDEX('V7'!C$300:C$400,MATCH("*"&amp;L8&amp;"*",'V7'!B$300:B$400,0)),"  ")</f>
        <v>24</v>
      </c>
      <c r="AG8" s="112">
        <f>IFERROR(INDEX('V8'!C$300:C$400,MATCH("*"&amp;L8&amp;"*",'V8'!B$300:B$400,0)),"  ")</f>
        <v>24</v>
      </c>
      <c r="AH8" s="112">
        <f>IFERROR(INDEX('V9'!C$300:C$400,MATCH("*"&amp;L8&amp;"*",'V9'!B$300:B$400,0)),"  ")</f>
        <v>12</v>
      </c>
      <c r="AI8" s="112">
        <f>IFERROR(INDEX('V10'!C$300:C$400,MATCH("*"&amp;L8&amp;"*",'V10'!B$300:B$400,0)),"  ")</f>
        <v>22</v>
      </c>
      <c r="AJ8" s="113">
        <f>IF(AN8&gt;(AT$2-1),K8,"")</f>
        <v>2</v>
      </c>
      <c r="AK8" s="402">
        <f>SUM(Z8:AI8)</f>
        <v>180</v>
      </c>
      <c r="AL8" s="114" t="str">
        <f>IFERROR("edasi "&amp;RANK(AJ8,AJ$7:AJ$117,1),K8)</f>
        <v>edasi 2</v>
      </c>
      <c r="AM8" s="115" t="str">
        <f>IFERROR(INDEX(#REF!,MATCH("*"&amp;L8&amp;"*",#REF!,0)),"  ")</f>
        <v xml:space="preserve">  </v>
      </c>
      <c r="AN8" s="116">
        <f>COUNTIF(Z8:AI8,"&gt;=0")</f>
        <v>10</v>
      </c>
      <c r="AO8" s="117">
        <f>IFERROR(IF(Z8+1&gt;LARGE(Z$7:Z$117,1)-2*LEN(Z$5),1),0)+IFERROR(IF(AA8+1&gt;LARGE(AA$7:AA$117,1)-2*LEN(AA$5),1),0)+IFERROR(IF(AB8+1&gt;LARGE(AB$7:AB$117,1)-2*LEN(AB$5),1),0)+IFERROR(IF(AC8+1&gt;LARGE(AC$7:AC$117,1)-2*LEN(AC$5),1),0)+IFERROR(IF(AD8+1&gt;LARGE(AD$7:AD$117,1)-2*LEN(AD$5),1),0)+IFERROR(IF(AE8+1&gt;LARGE(AE$7:AE$117,1)-2*LEN(AE$5),1),0)+IFERROR(IF(AF8+1&gt;LARGE(AF$7:AF$117,1)-2*LEN(AF$5),1),0)+IFERROR(IF(AG8+1&gt;LARGE(AG$7:AG$117,1)-2*LEN(AG$5),1),0)+IFERROR(IF(AH8+1&gt;LARGE(AH$7:AH$117,1)-2*LEN(AH$5),1),0)+IFERROR(IF(AI8+1&gt;LARGE(AI$7:AI$117,1)-2*LEN(AI$5),1),0)</f>
        <v>6</v>
      </c>
      <c r="AP8" s="117">
        <f>IF(Z8=0,0,IF(Z8=IFERROR(LARGE(Z$7:Z$117,1),0),1,0))+IF(AA8=0,0,IF(AA8=IFERROR(LARGE(AA$7:AA$117,1),0),1,0))+IF(AB8=0,0,IF(AB8=IFERROR(LARGE(AB$7:AB$117,1),0),1,0))+IF(AC8=0,0,IF(AC8=IFERROR(LARGE(AC$7:AC$117,1),0),1,0))+IF(AD8=0,0,IF(AD8=IFERROR(LARGE(AD$7:AD$117,1),0),1,0))+IF(AE8=0,0,IF(AE8=IFERROR(LARGE(AE$7:AE$117,1),0),1,0))+IF(AF8=0,0,IF(AF8=IFERROR(LARGE(AF$7:AF$117,1),0),1,0))+IF(AG8=0,0,IF(AG8=IFERROR(LARGE(AG$7:AG$117,1),0),1,0))+IF(AH8=0,0,IF(AH8=IFERROR(LARGE(AH$7:AH$117,1),0),1,0))+IF(AI8=0,0,IF(AI8=IFERROR(LARGE(AI$7:AI$117,1),0),1,0))</f>
        <v>5</v>
      </c>
      <c r="AQ8" s="121"/>
      <c r="AR8" s="121"/>
      <c r="AS8" s="121"/>
      <c r="AT8" s="118">
        <f>SMALL(AU8:BD8,AT$3)</f>
        <v>12.0001</v>
      </c>
      <c r="AU8" s="119">
        <f>IF(Z8="  ",0+MID(Z$6,FIND("V",Z$6)+1,256)/10000,Z8+MID(Z$6,FIND("V",Z$6)+1,256)/10000)</f>
        <v>12.0001</v>
      </c>
      <c r="AV8" s="119">
        <f>IF(AA8="  ",0+MID(AA$6,FIND("V",AA$6)+1,256)/10000,AA8+MID(AA$6,FIND("V",AA$6)+1,256)/10000)</f>
        <v>18.0002</v>
      </c>
      <c r="AW8" s="119">
        <f>IF(AB8="  ",0+MID(AB$6,FIND("V",AB$6)+1,256)/10000,AB8+MID(AB$6,FIND("V",AB$6)+1,256)/10000)</f>
        <v>20.000299999999999</v>
      </c>
      <c r="AX8" s="119">
        <f>IF(AC8="  ",0+MID(AC$6,FIND("V",AC$6)+1,256)/10000,AC8+MID(AC$6,FIND("V",AC$6)+1,256)/10000)</f>
        <v>12.000400000000001</v>
      </c>
      <c r="AY8" s="119">
        <f>IF(AD8="  ",0+MID(AD$6,FIND("V",AD$6)+1,256)/10000,AD8+MID(AD$6,FIND("V",AD$6)+1,256)/10000)</f>
        <v>14.000500000000001</v>
      </c>
      <c r="AZ8" s="119">
        <f>IF(AE8="  ",0+MID(AE$6,FIND("V",AE$6)+1,256)/10000,AE8+MID(AE$6,FIND("V",AE$6)+1,256)/10000)</f>
        <v>22.000599999999999</v>
      </c>
      <c r="BA8" s="119">
        <f>IF(AF8="  ",0+MID(AF$6,FIND("V",AF$6)+1,256)/10000,AF8+MID(AF$6,FIND("V",AF$6)+1,256)/10000)</f>
        <v>24.000699999999998</v>
      </c>
      <c r="BB8" s="119">
        <f>IF(AG8="  ",0+MID(AG$6,FIND("V",AG$6)+1,256)/10000,AG8+MID(AG$6,FIND("V",AG$6)+1,256)/10000)</f>
        <v>24.000800000000002</v>
      </c>
      <c r="BC8" s="119">
        <f>IF(AH8="  ",0+MID(AH$6,FIND("V",AH$6)+1,256)/10000,AH8+MID(AH$6,FIND("V",AH$6)+1,256)/10000)</f>
        <v>12.0009</v>
      </c>
      <c r="BD8" s="119">
        <f>IF(AI8="  ",0+MID(AI$6,FIND("V",AI$6)+1,256)/10000,AI8+MID(AI$6,FIND("V",AI$6)+1,256)/10000)</f>
        <v>22.001000000000001</v>
      </c>
      <c r="BE8" s="121"/>
      <c r="BF8" s="121"/>
      <c r="BG8" s="121"/>
      <c r="BH8" s="121"/>
      <c r="BI8" s="783">
        <f>(LARGE(Z$7:Z$117,1)-Z8)/2+1</f>
        <v>8</v>
      </c>
      <c r="BJ8" s="783">
        <f>(LARGE(AA$7:AA$117,1)-AA8)/2+1</f>
        <v>5</v>
      </c>
      <c r="BK8" s="783">
        <f>(LARGE(AB$7:AB$117,1)-AB8)/2+1</f>
        <v>1</v>
      </c>
      <c r="BL8" s="783">
        <f>(LARGE(AC$7:AC$117,1)-AC8)/2+1</f>
        <v>6</v>
      </c>
      <c r="BM8" s="783">
        <f>(LARGE(AD$7:AD$117,1)-AD8)/2+1</f>
        <v>3</v>
      </c>
      <c r="BN8" s="783">
        <f>(LARGE(AE$7:AE$117,1)-AE8)/2+1</f>
        <v>1</v>
      </c>
      <c r="BO8" s="783">
        <f>(LARGE(AF$7:AF$117,1)-AF8)/2+1</f>
        <v>1</v>
      </c>
      <c r="BP8" s="783">
        <f>(LARGE(AG$7:AG$117,1)-AG8)/2+1</f>
        <v>1</v>
      </c>
      <c r="BQ8" s="783">
        <f>(LARGE(AH$7:AH$117,1)-AH8)/2+1</f>
        <v>5</v>
      </c>
      <c r="BR8" s="783">
        <f>(LARGE(AI$7:AI$117,1)-AI8)/2+1</f>
        <v>1</v>
      </c>
    </row>
    <row r="9" spans="1:70" x14ac:dyDescent="0.2">
      <c r="A9" s="597" t="str">
        <f>IF(R9&gt;0,IF(Q9="Viru SK",RANK(B9,B$7:B$117,1)-COUNTIF((Q$7:Q$117),"&lt;&gt;Viru SK"),""),"")</f>
        <v/>
      </c>
      <c r="B9" s="98">
        <f>IF((Q9="Viru SK"),U9,U9-1000)</f>
        <v>-997</v>
      </c>
      <c r="C9" s="407" t="str">
        <f>IF(R9&gt;0,IF(P9="t",RANK(D9,D$7:D$117,1)-COUNTBLANK(P$7:P$117),""),"")</f>
        <v/>
      </c>
      <c r="D9" s="365">
        <f>IF((P9="t"),U9,U9-1000)</f>
        <v>-997</v>
      </c>
      <c r="E9" s="99">
        <f>IF(R9&gt;0,IF(N9="m",RANK(F9,F$7:F$117,1)-COUNTBLANK(N$7:N$117),""),"")</f>
        <v>4</v>
      </c>
      <c r="F9" s="98">
        <f>IF((N9="m"),U9,U9-1000)</f>
        <v>3</v>
      </c>
      <c r="G9" s="100" t="str">
        <f>IF(R9&gt;0,IF(M9="n",RANK(H9,H$7:H$117,1)-COUNTBLANK(M$7:M$117),""),"")</f>
        <v/>
      </c>
      <c r="H9" s="98">
        <f>IF((M9="n"),U9,U9-1000)</f>
        <v>-997</v>
      </c>
      <c r="I9" s="101" t="str">
        <f>IF(R9&gt;0,IF(O9="j",RANK(J9,J$7:J$117,1)-COUNTBLANK(O$7:O$117),""),"")</f>
        <v/>
      </c>
      <c r="J9" s="102">
        <f>IF((O9="j"),U9,U9-1000)</f>
        <v>-997</v>
      </c>
      <c r="K9" s="70">
        <f>IF(R9&gt;0,RANK(U9,U$7:U$117,1),"")</f>
        <v>3</v>
      </c>
      <c r="L9" s="103" t="s">
        <v>45</v>
      </c>
      <c r="M9" s="104"/>
      <c r="N9" s="105" t="s">
        <v>104</v>
      </c>
      <c r="O9" s="106"/>
      <c r="P9" s="107"/>
      <c r="Q9" s="108" t="s">
        <v>338</v>
      </c>
      <c r="R9" s="109">
        <f>(IF(COUNT(Z9,AA9,AB9,AC9,AD9,AE9,AF9,AG9,AH9,AI9)&lt;10,SUM(Z9,AA9,AB9,AC9,AD9,AE9,AF9,AG9,AH9,AI9),SUM(LARGE((Z9,AA9,AB9,AC9,AD9,AE9,AF9,AG9,AH9,AI9),{1;2;3;4;5;6;7;8;9}))))</f>
        <v>160</v>
      </c>
      <c r="S9" s="110" t="str">
        <f>INDEX(ETAPP!B$1:B$32,MATCH(COUNTIF(BI9:BR9,1),ETAPP!A$1:A$32,0))&amp;INDEX(ETAPP!B$1:B$32,MATCH(COUNTIF(BI9:BR9,2),ETAPP!A$1:A$32,0))&amp;INDEX(ETAPP!B$1:B$32,MATCH(COUNTIF(BI9:BR9,3),ETAPP!A$1:A$32,0))&amp;INDEX(ETAPP!B$1:B$32,MATCH(COUNTIF(BI9:BR9,4),ETAPP!A$1:A$32,0))&amp;INDEX(ETAPP!B$1:B$32,MATCH(COUNTIF(BI9:BR9,5),ETAPP!A$1:A$32,0))&amp;INDEX(ETAPP!B$1:B$32,MATCH(COUNTIF(BI9:BR9,6),ETAPP!A$1:A$32,0))&amp;INDEX(ETAPP!B$1:B$32,MATCH(COUNTIF(BI9:BR9,7),ETAPP!A$1:A$32,0))&amp;INDEX(ETAPP!B$1:B$32,MATCH(COUNTIF(BI9:BR9,8),ETAPP!A$1:A$32,0))&amp;INDEX(ETAPP!B$1:B$32,MATCH(COUNTIF(BI9:BR9,9),ETAPP!A$1:A$32,0))&amp;INDEX(ETAPP!B$1:B$32,MATCH(COUNTIF(BI9:BR9,10),ETAPP!A$1:A$32,0))&amp;INDEX(ETAPP!B$1:B$32,MATCH(COUNTIF(BI9:BR9,11),ETAPP!A$1:A$32,0))&amp;INDEX(ETAPP!B$1:B$32,MATCH(COUNTIF(BI9:BR9,12),ETAPP!A$1:A$32,0))&amp;INDEX(ETAPP!B$1:B$32,MATCH(COUNTIF(BI9:BR9,13),ETAPP!A$1:A$32,0))&amp;INDEX(ETAPP!B$1:B$32,MATCH(COUNTIF(BI9:BR9,14),ETAPP!A$1:A$32,0))&amp;INDEX(ETAPP!B$1:B$32,MATCH(COUNTIF(BI9:BR9,15),ETAPP!A$1:A$32,0))&amp;INDEX(ETAPP!B$1:B$32,MATCH(COUNTIF(BI9:BR9,16),ETAPP!A$1:A$32,0))&amp;INDEX(ETAPP!B$1:B$32,MATCH(COUNTIF(BI9:BR9,17),ETAPP!A$1:A$32,0))&amp;INDEX(ETAPP!B$1:B$32,MATCH(COUNTIF(BI9:BR9,18),ETAPP!A$1:A$32,0))&amp;INDEX(ETAPP!B$1:B$32,MATCH(COUNTIF(BI9:BR9,19),ETAPP!A$1:A$32,0))&amp;INDEX(ETAPP!B$1:B$32,MATCH(COUNTIF(BI9:BR9,20),ETAPP!A$1:A$32,0))&amp;INDEX(ETAPP!B$1:B$32,MATCH(COUNTIF(BI9:BR9,21),ETAPP!A$1:A$32,0))</f>
        <v>ABBABAA00000000000000</v>
      </c>
      <c r="T9" s="110" t="str">
        <f>TEXT(R9,"000,0")&amp;"-"&amp;S9</f>
        <v>160,0-ABBABAA00000000000000</v>
      </c>
      <c r="U9" s="110">
        <f>COUNTIF(T$7:T$117,"&gt;="&amp;T9)</f>
        <v>3</v>
      </c>
      <c r="V9" s="110">
        <f>COUNTIF(L$7:L$117,"&gt;="&amp;L9)</f>
        <v>77</v>
      </c>
      <c r="W9" s="110" t="str">
        <f>TEXT(R9,"000,0")&amp;"-"&amp;S9&amp;"-"&amp;TEXT(V9,"000")</f>
        <v>160,0-ABBABAA00000000000000-077</v>
      </c>
      <c r="X9" s="110">
        <f>COUNTIF(W$7:W$117,"&gt;="&amp;W9)</f>
        <v>3</v>
      </c>
      <c r="Y9" s="111">
        <f>RANK(X9,X$7:X$117,0)</f>
        <v>109</v>
      </c>
      <c r="Z9" s="112">
        <f>IFERROR(INDEX('V1'!C$300:C$400,MATCH("*"&amp;L9&amp;"*",'V1'!B$300:B$400,0)),"  ")</f>
        <v>22</v>
      </c>
      <c r="AA9" s="112">
        <f>IFERROR(INDEX('V2'!C$300:C$400,MATCH("*"&amp;L9&amp;"*",'V2'!B$300:B$400,0)),"  ")</f>
        <v>22</v>
      </c>
      <c r="AB9" s="112">
        <f>IFERROR(INDEX('V3'!C$300:C$400,MATCH("*"&amp;L9&amp;"*",'V3'!B$300:B$400,0)),"  ")</f>
        <v>8</v>
      </c>
      <c r="AC9" s="112">
        <f>IFERROR(INDEX('V4'!C$300:C$400,MATCH("*"&amp;L9&amp;"*",'V4'!B$300:B$400,0)),"  ")</f>
        <v>14</v>
      </c>
      <c r="AD9" s="112">
        <f>IFERROR(INDEX('V5'!C$300:C$400,MATCH("*"&amp;L9&amp;"*",'V5'!B$300:B$400,0)),"  ")</f>
        <v>16</v>
      </c>
      <c r="AE9" s="112">
        <f>IFERROR(INDEX('V6'!C$300:C$400,MATCH("*"&amp;L9&amp;"*",'V6'!B$300:B$400,0)),"  ")</f>
        <v>14</v>
      </c>
      <c r="AF9" s="112">
        <f>IFERROR(INDEX('V7'!C$300:C$400,MATCH("*"&amp;L9&amp;"*",'V7'!B$300:B$400,0)),"  ")</f>
        <v>14</v>
      </c>
      <c r="AG9" s="112">
        <f>IFERROR(INDEX('V8'!C$300:C$400,MATCH("*"&amp;L9&amp;"*",'V8'!B$300:B$400,0)),"  ")</f>
        <v>18</v>
      </c>
      <c r="AH9" s="112">
        <f>IFERROR(INDEX('V9'!C$300:C$400,MATCH("*"&amp;L9&amp;"*",'V9'!B$300:B$400,0)),"  ")</f>
        <v>20</v>
      </c>
      <c r="AI9" s="112">
        <f>IFERROR(INDEX('V10'!C$300:C$400,MATCH("*"&amp;L9&amp;"*",'V10'!B$300:B$400,0)),"  ")</f>
        <v>20</v>
      </c>
      <c r="AJ9" s="113">
        <f>IF(AN9&gt;(AT$2-1),K9,"")</f>
        <v>3</v>
      </c>
      <c r="AK9" s="402">
        <f>SUM(Z9:AI9)</f>
        <v>168</v>
      </c>
      <c r="AL9" s="114" t="str">
        <f>IFERROR("edasi "&amp;RANK(AJ9,AJ$7:AJ$117,1),K9)</f>
        <v>edasi 3</v>
      </c>
      <c r="AM9" s="115" t="str">
        <f>IFERROR(INDEX(#REF!,MATCH("*"&amp;L9&amp;"*",#REF!,0)),"  ")</f>
        <v xml:space="preserve">  </v>
      </c>
      <c r="AN9" s="116">
        <f>COUNTIF(Z9:AI9,"&gt;=0")</f>
        <v>10</v>
      </c>
      <c r="AO9" s="117">
        <f>IFERROR(IF(Z9+1&gt;LARGE(Z$7:Z$117,1)-2*LEN(Z$5),1),0)+IFERROR(IF(AA9+1&gt;LARGE(AA$7:AA$117,1)-2*LEN(AA$5),1),0)+IFERROR(IF(AB9+1&gt;LARGE(AB$7:AB$117,1)-2*LEN(AB$5),1),0)+IFERROR(IF(AC9+1&gt;LARGE(AC$7:AC$117,1)-2*LEN(AC$5),1),0)+IFERROR(IF(AD9+1&gt;LARGE(AD$7:AD$117,1)-2*LEN(AD$5),1),0)+IFERROR(IF(AE9+1&gt;LARGE(AE$7:AE$117,1)-2*LEN(AE$5),1),0)+IFERROR(IF(AF9+1&gt;LARGE(AF$7:AF$117,1)-2*LEN(AF$5),1),0)+IFERROR(IF(AG9+1&gt;LARGE(AG$7:AG$117,1)-2*LEN(AG$5),1),0)+IFERROR(IF(AH9+1&gt;LARGE(AH$7:AH$117,1)-2*LEN(AH$5),1),0)+IFERROR(IF(AI9+1&gt;LARGE(AI$7:AI$117,1)-2*LEN(AI$5),1),0)</f>
        <v>5</v>
      </c>
      <c r="AP9" s="117">
        <f>IF(Z9=0,0,IF(Z9=IFERROR(LARGE(Z$7:Z$117,1),0),1,0))+IF(AA9=0,0,IF(AA9=IFERROR(LARGE(AA$7:AA$117,1),0),1,0))+IF(AB9=0,0,IF(AB9=IFERROR(LARGE(AB$7:AB$117,1),0),1,0))+IF(AC9=0,0,IF(AC9=IFERROR(LARGE(AC$7:AC$117,1),0),1,0))+IF(AD9=0,0,IF(AD9=IFERROR(LARGE(AD$7:AD$117,1),0),1,0))+IF(AE9=0,0,IF(AE9=IFERROR(LARGE(AE$7:AE$117,1),0),1,0))+IF(AF9=0,0,IF(AF9=IFERROR(LARGE(AF$7:AF$117,1),0),1,0))+IF(AG9=0,0,IF(AG9=IFERROR(LARGE(AG$7:AG$117,1),0),1,0))+IF(AH9=0,0,IF(AH9=IFERROR(LARGE(AH$7:AH$117,1),0),1,0))+IF(AI9=0,0,IF(AI9=IFERROR(LARGE(AI$7:AI$117,1),0),1,0))</f>
        <v>1</v>
      </c>
      <c r="AQ9" s="48"/>
      <c r="AR9" s="1024"/>
      <c r="AS9" s="1024"/>
      <c r="AT9" s="118">
        <f>SMALL(AU9:BD9,AT$3)</f>
        <v>8.0002999999999993</v>
      </c>
      <c r="AU9" s="119">
        <f>IF(Z9="  ",0+MID(Z$6,FIND("V",Z$6)+1,256)/10000,Z9+MID(Z$6,FIND("V",Z$6)+1,256)/10000)</f>
        <v>22.0001</v>
      </c>
      <c r="AV9" s="119">
        <f>IF(AA9="  ",0+MID(AA$6,FIND("V",AA$6)+1,256)/10000,AA9+MID(AA$6,FIND("V",AA$6)+1,256)/10000)</f>
        <v>22.0002</v>
      </c>
      <c r="AW9" s="119">
        <f>IF(AB9="  ",0+MID(AB$6,FIND("V",AB$6)+1,256)/10000,AB9+MID(AB$6,FIND("V",AB$6)+1,256)/10000)</f>
        <v>8.0002999999999993</v>
      </c>
      <c r="AX9" s="119">
        <f>IF(AC9="  ",0+MID(AC$6,FIND("V",AC$6)+1,256)/10000,AC9+MID(AC$6,FIND("V",AC$6)+1,256)/10000)</f>
        <v>14.000400000000001</v>
      </c>
      <c r="AY9" s="119">
        <f>IF(AD9="  ",0+MID(AD$6,FIND("V",AD$6)+1,256)/10000,AD9+MID(AD$6,FIND("V",AD$6)+1,256)/10000)</f>
        <v>16.000499999999999</v>
      </c>
      <c r="AZ9" s="119">
        <f>IF(AE9="  ",0+MID(AE$6,FIND("V",AE$6)+1,256)/10000,AE9+MID(AE$6,FIND("V",AE$6)+1,256)/10000)</f>
        <v>14.0006</v>
      </c>
      <c r="BA9" s="119">
        <f>IF(AF9="  ",0+MID(AF$6,FIND("V",AF$6)+1,256)/10000,AF9+MID(AF$6,FIND("V",AF$6)+1,256)/10000)</f>
        <v>14.0007</v>
      </c>
      <c r="BB9" s="119">
        <f>IF(AG9="  ",0+MID(AG$6,FIND("V",AG$6)+1,256)/10000,AG9+MID(AG$6,FIND("V",AG$6)+1,256)/10000)</f>
        <v>18.000800000000002</v>
      </c>
      <c r="BC9" s="119">
        <f>IF(AH9="  ",0+MID(AH$6,FIND("V",AH$6)+1,256)/10000,AH9+MID(AH$6,FIND("V",AH$6)+1,256)/10000)</f>
        <v>20.000900000000001</v>
      </c>
      <c r="BD9" s="119">
        <f>IF(AI9="  ",0+MID(AI$6,FIND("V",AI$6)+1,256)/10000,AI9+MID(AI$6,FIND("V",AI$6)+1,256)/10000)</f>
        <v>20.001000000000001</v>
      </c>
      <c r="BE9" s="1024"/>
      <c r="BF9" s="1024"/>
      <c r="BG9" s="1024"/>
      <c r="BH9" s="1024"/>
      <c r="BI9" s="783">
        <f>(LARGE(Z$7:Z$117,1)-Z9)/2+1</f>
        <v>3</v>
      </c>
      <c r="BJ9" s="783">
        <f>(LARGE(AA$7:AA$117,1)-AA9)/2+1</f>
        <v>3</v>
      </c>
      <c r="BK9" s="783">
        <f>(LARGE(AB$7:AB$117,1)-AB9)/2+1</f>
        <v>7</v>
      </c>
      <c r="BL9" s="783">
        <f>(LARGE(AC$7:AC$117,1)-AC9)/2+1</f>
        <v>5</v>
      </c>
      <c r="BM9" s="783">
        <f>(LARGE(AD$7:AD$117,1)-AD9)/2+1</f>
        <v>2</v>
      </c>
      <c r="BN9" s="783">
        <f>(LARGE(AE$7:AE$117,1)-AE9)/2+1</f>
        <v>5</v>
      </c>
      <c r="BO9" s="783">
        <f>(LARGE(AF$7:AF$117,1)-AF9)/2+1</f>
        <v>6</v>
      </c>
      <c r="BP9" s="783">
        <f>(LARGE(AG$7:AG$117,1)-AG9)/2+1</f>
        <v>4</v>
      </c>
      <c r="BQ9" s="783">
        <f>(LARGE(AH$7:AH$117,1)-AH9)/2+1</f>
        <v>1</v>
      </c>
      <c r="BR9" s="783">
        <f>(LARGE(AI$7:AI$117,1)-AI9)/2+1</f>
        <v>2</v>
      </c>
    </row>
    <row r="10" spans="1:70" x14ac:dyDescent="0.2">
      <c r="A10" s="597" t="str">
        <f>IF(R10&gt;0,IF(Q10="Viru SK",RANK(B10,B$7:B$117,1)-COUNTIF((Q$7:Q$117),"&lt;&gt;Viru SK"),""),"")</f>
        <v/>
      </c>
      <c r="B10" s="98">
        <f>IF((Q10="Viru SK"),U10,U10-1000)</f>
        <v>-996</v>
      </c>
      <c r="C10" s="407" t="str">
        <f>IF(R10&gt;0,IF(P10="t",RANK(D10,D$7:D$117,1)-COUNTBLANK(P$7:P$117),""),"")</f>
        <v/>
      </c>
      <c r="D10" s="365">
        <f>IF((P10="t"),U10,U10-1000)</f>
        <v>-996</v>
      </c>
      <c r="E10" s="99" t="str">
        <f>IF(R10&gt;0,IF(N10="m",RANK(F10,F$7:F$117,1)-COUNTBLANK(N$7:N$117),""),"")</f>
        <v/>
      </c>
      <c r="F10" s="98">
        <f>IF((N10="m"),U10,U10-1000)</f>
        <v>-996</v>
      </c>
      <c r="G10" s="100">
        <f>IF(R10&gt;0,IF(M10="n",RANK(H10,H$7:H$117,1)-COUNTBLANK(M$7:M$117),""),"")</f>
        <v>1</v>
      </c>
      <c r="H10" s="98">
        <f>IF((M10="n"),U10,U10-1000)</f>
        <v>4</v>
      </c>
      <c r="I10" s="101" t="str">
        <f>IF(R10&gt;0,IF(O10="j",RANK(J10,J$7:J$117,1)-COUNTBLANK(O$7:O$117),""),"")</f>
        <v/>
      </c>
      <c r="J10" s="102">
        <f>IF((O10="j"),U10,U10-1000)</f>
        <v>-996</v>
      </c>
      <c r="K10" s="70">
        <f>IF(R10&gt;0,RANK(U10,U$7:U$117,1),"")</f>
        <v>4</v>
      </c>
      <c r="L10" s="103" t="s">
        <v>66</v>
      </c>
      <c r="M10" s="104" t="s">
        <v>109</v>
      </c>
      <c r="N10" s="105"/>
      <c r="O10" s="106"/>
      <c r="P10" s="107"/>
      <c r="Q10" s="108" t="s">
        <v>338</v>
      </c>
      <c r="R10" s="109">
        <f>(IF(COUNT(Z10,AA10,AB10,AC10,AD10,AE10,AF10,AG10,AH10,AI10)&lt;10,SUM(Z10,AA10,AB10,AC10,AD10,AE10,AF10,AG10,AH10,AI10),SUM(LARGE((Z10,AA10,AB10,AC10,AD10,AE10,AF10,AG10,AH10,AI10),{1;2;3;4;5;6;7;8;9}))))</f>
        <v>138</v>
      </c>
      <c r="S10" s="110" t="str">
        <f>INDEX(ETAPP!B$1:B$32,MATCH(COUNTIF(BI10:BR10,1),ETAPP!A$1:A$32,0))&amp;INDEX(ETAPP!B$1:B$32,MATCH(COUNTIF(BI10:BR10,2),ETAPP!A$1:A$32,0))&amp;INDEX(ETAPP!B$1:B$32,MATCH(COUNTIF(BI10:BR10,3),ETAPP!A$1:A$32,0))&amp;INDEX(ETAPP!B$1:B$32,MATCH(COUNTIF(BI10:BR10,4),ETAPP!A$1:A$32,0))&amp;INDEX(ETAPP!B$1:B$32,MATCH(COUNTIF(BI10:BR10,5),ETAPP!A$1:A$32,0))&amp;INDEX(ETAPP!B$1:B$32,MATCH(COUNTIF(BI10:BR10,6),ETAPP!A$1:A$32,0))&amp;INDEX(ETAPP!B$1:B$32,MATCH(COUNTIF(BI10:BR10,7),ETAPP!A$1:A$32,0))&amp;INDEX(ETAPP!B$1:B$32,MATCH(COUNTIF(BI10:BR10,8),ETAPP!A$1:A$32,0))&amp;INDEX(ETAPP!B$1:B$32,MATCH(COUNTIF(BI10:BR10,9),ETAPP!A$1:A$32,0))&amp;INDEX(ETAPP!B$1:B$32,MATCH(COUNTIF(BI10:BR10,10),ETAPP!A$1:A$32,0))&amp;INDEX(ETAPP!B$1:B$32,MATCH(COUNTIF(BI10:BR10,11),ETAPP!A$1:A$32,0))&amp;INDEX(ETAPP!B$1:B$32,MATCH(COUNTIF(BI10:BR10,12),ETAPP!A$1:A$32,0))&amp;INDEX(ETAPP!B$1:B$32,MATCH(COUNTIF(BI10:BR10,13),ETAPP!A$1:A$32,0))&amp;INDEX(ETAPP!B$1:B$32,MATCH(COUNTIF(BI10:BR10,14),ETAPP!A$1:A$32,0))&amp;INDEX(ETAPP!B$1:B$32,MATCH(COUNTIF(BI10:BR10,15),ETAPP!A$1:A$32,0))&amp;INDEX(ETAPP!B$1:B$32,MATCH(COUNTIF(BI10:BR10,16),ETAPP!A$1:A$32,0))&amp;INDEX(ETAPP!B$1:B$32,MATCH(COUNTIF(BI10:BR10,17),ETAPP!A$1:A$32,0))&amp;INDEX(ETAPP!B$1:B$32,MATCH(COUNTIF(BI10:BR10,18),ETAPP!A$1:A$32,0))&amp;INDEX(ETAPP!B$1:B$32,MATCH(COUNTIF(BI10:BR10,19),ETAPP!A$1:A$32,0))&amp;INDEX(ETAPP!B$1:B$32,MATCH(COUNTIF(BI10:BR10,20),ETAPP!A$1:A$32,0))&amp;INDEX(ETAPP!B$1:B$32,MATCH(COUNTIF(BI10:BR10,21),ETAPP!A$1:A$32,0))</f>
        <v>0ABABAB0A000000000000</v>
      </c>
      <c r="T10" s="110" t="str">
        <f>TEXT(R10,"000,0")&amp;"-"&amp;S10</f>
        <v>138,0-0ABABAB0A000000000000</v>
      </c>
      <c r="U10" s="110">
        <f>COUNTIF(T$7:T$117,"&gt;="&amp;T10)</f>
        <v>4</v>
      </c>
      <c r="V10" s="110">
        <f>COUNTIF(L$7:L$117,"&gt;="&amp;L10)</f>
        <v>21</v>
      </c>
      <c r="W10" s="110" t="str">
        <f>TEXT(R10,"000,0")&amp;"-"&amp;S10&amp;"-"&amp;TEXT(V10,"000")</f>
        <v>138,0-0ABABAB0A000000000000-021</v>
      </c>
      <c r="X10" s="110">
        <f>COUNTIF(W$7:W$117,"&gt;="&amp;W10)</f>
        <v>4</v>
      </c>
      <c r="Y10" s="111">
        <f>RANK(X10,X$7:X$117,0)</f>
        <v>108</v>
      </c>
      <c r="Z10" s="112">
        <f>IFERROR(INDEX('V1'!C$300:C$400,MATCH("*"&amp;L10&amp;"*",'V1'!B$300:B$400,0)),"  ")</f>
        <v>22</v>
      </c>
      <c r="AA10" s="112">
        <f>IFERROR(INDEX('V2'!C$300:C$400,MATCH("*"&amp;L10&amp;"*",'V2'!B$300:B$400,0)),"  ")</f>
        <v>22</v>
      </c>
      <c r="AB10" s="112">
        <f>IFERROR(INDEX('V3'!C$300:C$400,MATCH("*"&amp;L10&amp;"*",'V3'!B$300:B$400,0)),"  ")</f>
        <v>8</v>
      </c>
      <c r="AC10" s="112">
        <f>IFERROR(INDEX('V4'!C$300:C$400,MATCH("*"&amp;L10&amp;"*",'V4'!B$300:B$400,0)),"  ")</f>
        <v>14</v>
      </c>
      <c r="AD10" s="112">
        <f>IFERROR(INDEX('V5'!C$300:C$400,MATCH("*"&amp;L10&amp;"*",'V5'!B$300:B$400,0)),"  ")</f>
        <v>16</v>
      </c>
      <c r="AE10" s="112">
        <f>IFERROR(INDEX('V6'!C$300:C$400,MATCH("*"&amp;L10&amp;"*",'V6'!B$300:B$400,0)),"  ")</f>
        <v>14</v>
      </c>
      <c r="AF10" s="112">
        <f>IFERROR(INDEX('V7'!C$300:C$400,MATCH("*"&amp;L10&amp;"*",'V7'!B$300:B$400,0)),"  ")</f>
        <v>14</v>
      </c>
      <c r="AG10" s="112">
        <f>IFERROR(INDEX('V8'!C$300:C$400,MATCH("*"&amp;L10&amp;"*",'V8'!B$300:B$400,0)),"  ")</f>
        <v>18</v>
      </c>
      <c r="AH10" s="112">
        <f>IFERROR(INDEX('V9'!C$300:C$400,MATCH("*"&amp;L10&amp;"*",'V9'!B$300:B$400,0)),"  ")</f>
        <v>4</v>
      </c>
      <c r="AI10" s="112">
        <f>IFERROR(INDEX('V10'!C$300:C$400,MATCH("*"&amp;L10&amp;"*",'V10'!B$300:B$400,0)),"  ")</f>
        <v>10</v>
      </c>
      <c r="AJ10" s="113">
        <f>IF(AN10&gt;(AT$2-1),K10,"")</f>
        <v>4</v>
      </c>
      <c r="AK10" s="402">
        <f>SUM(Z10:AI10)</f>
        <v>142</v>
      </c>
      <c r="AL10" s="114" t="str">
        <f>IFERROR("edasi "&amp;RANK(AJ10,AJ$7:AJ$117,1),K10)</f>
        <v>edasi 4</v>
      </c>
      <c r="AM10" s="115" t="str">
        <f>IFERROR(INDEX(#REF!,MATCH("*"&amp;L10&amp;"*",#REF!,0)),"  ")</f>
        <v xml:space="preserve">  </v>
      </c>
      <c r="AN10" s="116">
        <f>COUNTIF(Z10:AI10,"&gt;=0")</f>
        <v>10</v>
      </c>
      <c r="AO10" s="117">
        <f>IFERROR(IF(Z10+1&gt;LARGE(Z$7:Z$117,1)-2*LEN(Z$5),1),0)+IFERROR(IF(AA10+1&gt;LARGE(AA$7:AA$117,1)-2*LEN(AA$5),1),0)+IFERROR(IF(AB10+1&gt;LARGE(AB$7:AB$117,1)-2*LEN(AB$5),1),0)+IFERROR(IF(AC10+1&gt;LARGE(AC$7:AC$117,1)-2*LEN(AC$5),1),0)+IFERROR(IF(AD10+1&gt;LARGE(AD$7:AD$117,1)-2*LEN(AD$5),1),0)+IFERROR(IF(AE10+1&gt;LARGE(AE$7:AE$117,1)-2*LEN(AE$5),1),0)+IFERROR(IF(AF10+1&gt;LARGE(AF$7:AF$117,1)-2*LEN(AF$5),1),0)+IFERROR(IF(AG10+1&gt;LARGE(AG$7:AG$117,1)-2*LEN(AG$5),1),0)+IFERROR(IF(AH10+1&gt;LARGE(AH$7:AH$117,1)-2*LEN(AH$5),1),0)+IFERROR(IF(AI10+1&gt;LARGE(AI$7:AI$117,1)-2*LEN(AI$5),1),0)</f>
        <v>3</v>
      </c>
      <c r="AP10" s="117">
        <f>IF(Z10=0,0,IF(Z10=IFERROR(LARGE(Z$7:Z$117,1),0),1,0))+IF(AA10=0,0,IF(AA10=IFERROR(LARGE(AA$7:AA$117,1),0),1,0))+IF(AB10=0,0,IF(AB10=IFERROR(LARGE(AB$7:AB$117,1),0),1,0))+IF(AC10=0,0,IF(AC10=IFERROR(LARGE(AC$7:AC$117,1),0),1,0))+IF(AD10=0,0,IF(AD10=IFERROR(LARGE(AD$7:AD$117,1),0),1,0))+IF(AE10=0,0,IF(AE10=IFERROR(LARGE(AE$7:AE$117,1),0),1,0))+IF(AF10=0,0,IF(AF10=IFERROR(LARGE(AF$7:AF$117,1),0),1,0))+IF(AG10=0,0,IF(AG10=IFERROR(LARGE(AG$7:AG$117,1),0),1,0))+IF(AH10=0,0,IF(AH10=IFERROR(LARGE(AH$7:AH$117,1),0),1,0))+IF(AI10=0,0,IF(AI10=IFERROR(LARGE(AI$7:AI$117,1),0),1,0))</f>
        <v>0</v>
      </c>
      <c r="AQ10" s="121"/>
      <c r="AR10" s="1024"/>
      <c r="AS10" s="1024"/>
      <c r="AT10" s="118">
        <f>SMALL(AU10:BD10,AT$3)</f>
        <v>4.0008999999999997</v>
      </c>
      <c r="AU10" s="119">
        <f>IF(Z10="  ",0+MID(Z$6,FIND("V",Z$6)+1,256)/10000,Z10+MID(Z$6,FIND("V",Z$6)+1,256)/10000)</f>
        <v>22.0001</v>
      </c>
      <c r="AV10" s="119">
        <f>IF(AA10="  ",0+MID(AA$6,FIND("V",AA$6)+1,256)/10000,AA10+MID(AA$6,FIND("V",AA$6)+1,256)/10000)</f>
        <v>22.0002</v>
      </c>
      <c r="AW10" s="119">
        <f>IF(AB10="  ",0+MID(AB$6,FIND("V",AB$6)+1,256)/10000,AB10+MID(AB$6,FIND("V",AB$6)+1,256)/10000)</f>
        <v>8.0002999999999993</v>
      </c>
      <c r="AX10" s="119">
        <f>IF(AC10="  ",0+MID(AC$6,FIND("V",AC$6)+1,256)/10000,AC10+MID(AC$6,FIND("V",AC$6)+1,256)/10000)</f>
        <v>14.000400000000001</v>
      </c>
      <c r="AY10" s="119">
        <f>IF(AD10="  ",0+MID(AD$6,FIND("V",AD$6)+1,256)/10000,AD10+MID(AD$6,FIND("V",AD$6)+1,256)/10000)</f>
        <v>16.000499999999999</v>
      </c>
      <c r="AZ10" s="119">
        <f>IF(AE10="  ",0+MID(AE$6,FIND("V",AE$6)+1,256)/10000,AE10+MID(AE$6,FIND("V",AE$6)+1,256)/10000)</f>
        <v>14.0006</v>
      </c>
      <c r="BA10" s="119">
        <f>IF(AF10="  ",0+MID(AF$6,FIND("V",AF$6)+1,256)/10000,AF10+MID(AF$6,FIND("V",AF$6)+1,256)/10000)</f>
        <v>14.0007</v>
      </c>
      <c r="BB10" s="119">
        <f>IF(AG10="  ",0+MID(AG$6,FIND("V",AG$6)+1,256)/10000,AG10+MID(AG$6,FIND("V",AG$6)+1,256)/10000)</f>
        <v>18.000800000000002</v>
      </c>
      <c r="BC10" s="119">
        <f>IF(AH10="  ",0+MID(AH$6,FIND("V",AH$6)+1,256)/10000,AH10+MID(AH$6,FIND("V",AH$6)+1,256)/10000)</f>
        <v>4.0008999999999997</v>
      </c>
      <c r="BD10" s="119">
        <f>IF(AI10="  ",0+MID(AI$6,FIND("V",AI$6)+1,256)/10000,AI10+MID(AI$6,FIND("V",AI$6)+1,256)/10000)</f>
        <v>10.000999999999999</v>
      </c>
      <c r="BE10" s="1024"/>
      <c r="BF10" s="1024"/>
      <c r="BG10" s="1024"/>
      <c r="BH10" s="1024"/>
      <c r="BI10" s="783">
        <f>(LARGE(Z$7:Z$117,1)-Z10)/2+1</f>
        <v>3</v>
      </c>
      <c r="BJ10" s="783">
        <f>(LARGE(AA$7:AA$117,1)-AA10)/2+1</f>
        <v>3</v>
      </c>
      <c r="BK10" s="783">
        <f>(LARGE(AB$7:AB$117,1)-AB10)/2+1</f>
        <v>7</v>
      </c>
      <c r="BL10" s="783">
        <f>(LARGE(AC$7:AC$117,1)-AC10)/2+1</f>
        <v>5</v>
      </c>
      <c r="BM10" s="783">
        <f>(LARGE(AD$7:AD$117,1)-AD10)/2+1</f>
        <v>2</v>
      </c>
      <c r="BN10" s="783">
        <f>(LARGE(AE$7:AE$117,1)-AE10)/2+1</f>
        <v>5</v>
      </c>
      <c r="BO10" s="783">
        <f>(LARGE(AF$7:AF$117,1)-AF10)/2+1</f>
        <v>6</v>
      </c>
      <c r="BP10" s="783">
        <f>(LARGE(AG$7:AG$117,1)-AG10)/2+1</f>
        <v>4</v>
      </c>
      <c r="BQ10" s="783">
        <f>(LARGE(AH$7:AH$117,1)-AH10)/2+1</f>
        <v>9</v>
      </c>
      <c r="BR10" s="783">
        <f>(LARGE(AI$7:AI$117,1)-AI10)/2+1</f>
        <v>7</v>
      </c>
    </row>
    <row r="11" spans="1:70" x14ac:dyDescent="0.2">
      <c r="A11" s="597">
        <f>IF(R11&gt;0,IF(Q11="Viru SK",RANK(B11,B$7:B$117,1)-COUNTIF((Q$7:Q$117),"&lt;&gt;Viru SK"),""),"")</f>
        <v>2</v>
      </c>
      <c r="B11" s="98">
        <f>IF((Q11="Viru SK"),U11,U11-1000)</f>
        <v>5</v>
      </c>
      <c r="C11" s="407">
        <f>IF(R11&gt;0,IF(P11="t",RANK(D11,D$7:D$117,1)-COUNTBLANK(P$7:P$117),""),"")</f>
        <v>1</v>
      </c>
      <c r="D11" s="365">
        <f>IF((P11="t"),U11,U11-1000)</f>
        <v>5</v>
      </c>
      <c r="E11" s="99">
        <f>IF(R11&gt;0,IF(N11="m",RANK(F11,F$7:F$117,1)-COUNTBLANK(N$7:N$117),""),"")</f>
        <v>5</v>
      </c>
      <c r="F11" s="98">
        <f>IF((N11="m"),U11,U11-1000)</f>
        <v>5</v>
      </c>
      <c r="G11" s="100" t="str">
        <f>IF(R11&gt;0,IF(M11="n",RANK(H11,H$7:H$117,1)-COUNTBLANK(M$7:M$117),""),"")</f>
        <v/>
      </c>
      <c r="H11" s="98">
        <f>IF((M11="n"),U11,U11-1000)</f>
        <v>-995</v>
      </c>
      <c r="I11" s="101" t="str">
        <f>IF(R11&gt;0,IF(O11="j",RANK(J11,J$7:J$117,1)-COUNTBLANK(O$7:O$117),""),"")</f>
        <v/>
      </c>
      <c r="J11" s="102">
        <f>IF((O11="j"),U11,U11-1000)</f>
        <v>-995</v>
      </c>
      <c r="K11" s="70">
        <f>IF(R11&gt;0,RANK(U11,U$7:U$117,1),"")</f>
        <v>5</v>
      </c>
      <c r="L11" s="103" t="s">
        <v>115</v>
      </c>
      <c r="M11" s="104"/>
      <c r="N11" s="105" t="str">
        <f>IF(M11="","m","")</f>
        <v>m</v>
      </c>
      <c r="O11" s="106"/>
      <c r="P11" s="107" t="s">
        <v>314</v>
      </c>
      <c r="Q11" s="108" t="s">
        <v>87</v>
      </c>
      <c r="R11" s="109">
        <f>(IF(COUNT(Z11,AA11,AB11,AC11,AD11,AE11,AF11,AG11,AH11,AI11)&lt;10,SUM(Z11,AA11,AB11,AC11,AD11,AE11,AF11,AG11,AH11,AI11),SUM(LARGE((Z11,AA11,AB11,AC11,AD11,AE11,AF11,AG11,AH11,AI11),{1;2;3;4;5;6;7;8;9}))))</f>
        <v>136</v>
      </c>
      <c r="S11" s="110" t="str">
        <f>INDEX(ETAPP!B$1:B$32,MATCH(COUNTIF(BI11:BR11,1),ETAPP!A$1:A$32,0))&amp;INDEX(ETAPP!B$1:B$32,MATCH(COUNTIF(BI11:BR11,2),ETAPP!A$1:A$32,0))&amp;INDEX(ETAPP!B$1:B$32,MATCH(COUNTIF(BI11:BR11,3),ETAPP!A$1:A$32,0))&amp;INDEX(ETAPP!B$1:B$32,MATCH(COUNTIF(BI11:BR11,4),ETAPP!A$1:A$32,0))&amp;INDEX(ETAPP!B$1:B$32,MATCH(COUNTIF(BI11:BR11,5),ETAPP!A$1:A$32,0))&amp;INDEX(ETAPP!B$1:B$32,MATCH(COUNTIF(BI11:BR11,6),ETAPP!A$1:A$32,0))&amp;INDEX(ETAPP!B$1:B$32,MATCH(COUNTIF(BI11:BR11,7),ETAPP!A$1:A$32,0))&amp;INDEX(ETAPP!B$1:B$32,MATCH(COUNTIF(BI11:BR11,8),ETAPP!A$1:A$32,0))&amp;INDEX(ETAPP!B$1:B$32,MATCH(COUNTIF(BI11:BR11,9),ETAPP!A$1:A$32,0))&amp;INDEX(ETAPP!B$1:B$32,MATCH(COUNTIF(BI11:BR11,10),ETAPP!A$1:A$32,0))&amp;INDEX(ETAPP!B$1:B$32,MATCH(COUNTIF(BI11:BR11,11),ETAPP!A$1:A$32,0))&amp;INDEX(ETAPP!B$1:B$32,MATCH(COUNTIF(BI11:BR11,12),ETAPP!A$1:A$32,0))&amp;INDEX(ETAPP!B$1:B$32,MATCH(COUNTIF(BI11:BR11,13),ETAPP!A$1:A$32,0))&amp;INDEX(ETAPP!B$1:B$32,MATCH(COUNTIF(BI11:BR11,14),ETAPP!A$1:A$32,0))&amp;INDEX(ETAPP!B$1:B$32,MATCH(COUNTIF(BI11:BR11,15),ETAPP!A$1:A$32,0))&amp;INDEX(ETAPP!B$1:B$32,MATCH(COUNTIF(BI11:BR11,16),ETAPP!A$1:A$32,0))&amp;INDEX(ETAPP!B$1:B$32,MATCH(COUNTIF(BI11:BR11,17),ETAPP!A$1:A$32,0))&amp;INDEX(ETAPP!B$1:B$32,MATCH(COUNTIF(BI11:BR11,18),ETAPP!A$1:A$32,0))&amp;INDEX(ETAPP!B$1:B$32,MATCH(COUNTIF(BI11:BR11,19),ETAPP!A$1:A$32,0))&amp;INDEX(ETAPP!B$1:B$32,MATCH(COUNTIF(BI11:BR11,20),ETAPP!A$1:A$32,0))&amp;INDEX(ETAPP!B$1:B$32,MATCH(COUNTIF(BI11:BR11,21),ETAPP!A$1:A$32,0))</f>
        <v>E0000A0A0000000000000</v>
      </c>
      <c r="T11" s="110" t="str">
        <f>TEXT(R11,"000,0")&amp;"-"&amp;S11</f>
        <v>136,0-E0000A0A0000000000000</v>
      </c>
      <c r="U11" s="110">
        <f>COUNTIF(T$7:T$117,"&gt;="&amp;T11)</f>
        <v>5</v>
      </c>
      <c r="V11" s="110">
        <f>COUNTIF(L$7:L$117,"&gt;="&amp;L11)</f>
        <v>82</v>
      </c>
      <c r="W11" s="110" t="str">
        <f>TEXT(R11,"000,0")&amp;"-"&amp;S11&amp;"-"&amp;TEXT(V11,"000")</f>
        <v>136,0-E0000A0A0000000000000-082</v>
      </c>
      <c r="X11" s="110">
        <f>COUNTIF(W$7:W$117,"&gt;="&amp;W11)</f>
        <v>5</v>
      </c>
      <c r="Y11" s="111">
        <f>RANK(X11,X$7:X$117,0)</f>
        <v>107</v>
      </c>
      <c r="Z11" s="112">
        <f>IFERROR(INDEX('V1'!C$300:C$400,MATCH("*"&amp;L11&amp;"*",'V1'!B$300:B$400,0)),"  ")</f>
        <v>12</v>
      </c>
      <c r="AA11" s="112" t="str">
        <f>IFERROR(INDEX('V2'!C$300:C$400,MATCH("*"&amp;L11&amp;"*",'V2'!B$300:B$400,0)),"  ")</f>
        <v xml:space="preserve">  </v>
      </c>
      <c r="AB11" s="112">
        <f>IFERROR(INDEX('V3'!C$300:C$400,MATCH("*"&amp;L11&amp;"*",'V3'!B$300:B$400,0)),"  ")</f>
        <v>20</v>
      </c>
      <c r="AC11" s="112">
        <f>IFERROR(INDEX('V4'!C$300:C$400,MATCH("*"&amp;L11&amp;"*",'V4'!B$300:B$400,0)),"  ")</f>
        <v>12</v>
      </c>
      <c r="AD11" s="112" t="str">
        <f>IFERROR(INDEX('V5'!C$300:C$400,MATCH("*"&amp;L11&amp;"*",'V5'!B$300:B$400,0)),"  ")</f>
        <v xml:space="preserve">  </v>
      </c>
      <c r="AE11" s="112">
        <f>IFERROR(INDEX('V6'!C$300:C$400,MATCH("*"&amp;L11&amp;"*",'V6'!B$300:B$400,0)),"  ")</f>
        <v>22</v>
      </c>
      <c r="AF11" s="112">
        <f>IFERROR(INDEX('V7'!C$300:C$400,MATCH("*"&amp;L11&amp;"*",'V7'!B$300:B$400,0)),"  ")</f>
        <v>24</v>
      </c>
      <c r="AG11" s="112">
        <f>IFERROR(INDEX('V8'!C$300:C$400,MATCH("*"&amp;L11&amp;"*",'V8'!B$300:B$400,0)),"  ")</f>
        <v>24</v>
      </c>
      <c r="AH11" s="112" t="str">
        <f>IFERROR(INDEX('V9'!C$300:C$400,MATCH("*"&amp;L11&amp;"*",'V9'!B$300:B$400,0)),"  ")</f>
        <v xml:space="preserve">  </v>
      </c>
      <c r="AI11" s="112">
        <f>IFERROR(INDEX('V10'!C$300:C$400,MATCH("*"&amp;L11&amp;"*",'V10'!B$300:B$400,0)),"  ")</f>
        <v>22</v>
      </c>
      <c r="AJ11" s="113">
        <f>IF(AN11&gt;(AT$2-1),K11,"")</f>
        <v>5</v>
      </c>
      <c r="AK11" s="402">
        <f>SUM(Z11:AI11)</f>
        <v>136</v>
      </c>
      <c r="AL11" s="114" t="str">
        <f>IFERROR("edasi "&amp;RANK(AJ11,AJ$7:AJ$117,1),K11)</f>
        <v>edasi 5</v>
      </c>
      <c r="AM11" s="115" t="str">
        <f>IFERROR(INDEX(#REF!,MATCH("*"&amp;L11&amp;"*",#REF!,0)),"  ")</f>
        <v xml:space="preserve">  </v>
      </c>
      <c r="AN11" s="116">
        <f>COUNTIF(Z11:AI11,"&gt;=0")</f>
        <v>7</v>
      </c>
      <c r="AO11" s="117">
        <f>IFERROR(IF(Z11+1&gt;LARGE(Z$7:Z$117,1)-2*LEN(Z$5),1),0)+IFERROR(IF(AA11+1&gt;LARGE(AA$7:AA$117,1)-2*LEN(AA$5),1),0)+IFERROR(IF(AB11+1&gt;LARGE(AB$7:AB$117,1)-2*LEN(AB$5),1),0)+IFERROR(IF(AC11+1&gt;LARGE(AC$7:AC$117,1)-2*LEN(AC$5),1),0)+IFERROR(IF(AD11+1&gt;LARGE(AD$7:AD$117,1)-2*LEN(AD$5),1),0)+IFERROR(IF(AE11+1&gt;LARGE(AE$7:AE$117,1)-2*LEN(AE$5),1),0)+IFERROR(IF(AF11+1&gt;LARGE(AF$7:AF$117,1)-2*LEN(AF$5),1),0)+IFERROR(IF(AG11+1&gt;LARGE(AG$7:AG$117,1)-2*LEN(AG$5),1),0)+IFERROR(IF(AH11+1&gt;LARGE(AH$7:AH$117,1)-2*LEN(AH$5),1),0)+IFERROR(IF(AI11+1&gt;LARGE(AI$7:AI$117,1)-2*LEN(AI$5),1),0)</f>
        <v>5</v>
      </c>
      <c r="AP11" s="117">
        <f>IF(Z11=0,0,IF(Z11=IFERROR(LARGE(Z$7:Z$117,1),0),1,0))+IF(AA11=0,0,IF(AA11=IFERROR(LARGE(AA$7:AA$117,1),0),1,0))+IF(AB11=0,0,IF(AB11=IFERROR(LARGE(AB$7:AB$117,1),0),1,0))+IF(AC11=0,0,IF(AC11=IFERROR(LARGE(AC$7:AC$117,1),0),1,0))+IF(AD11=0,0,IF(AD11=IFERROR(LARGE(AD$7:AD$117,1),0),1,0))+IF(AE11=0,0,IF(AE11=IFERROR(LARGE(AE$7:AE$117,1),0),1,0))+IF(AF11=0,0,IF(AF11=IFERROR(LARGE(AF$7:AF$117,1),0),1,0))+IF(AG11=0,0,IF(AG11=IFERROR(LARGE(AG$7:AG$117,1),0),1,0))+IF(AH11=0,0,IF(AH11=IFERROR(LARGE(AH$7:AH$117,1),0),1,0))+IF(AI11=0,0,IF(AI11=IFERROR(LARGE(AI$7:AI$117,1),0),1,0))</f>
        <v>5</v>
      </c>
      <c r="AQ11" s="121"/>
      <c r="AR11" s="121"/>
      <c r="AS11" s="121"/>
      <c r="AT11" s="118">
        <f>SMALL(AU11:BD11,AT$3)</f>
        <v>2.0000000000000001E-4</v>
      </c>
      <c r="AU11" s="119">
        <f>IF(Z11="  ",0+MID(Z$6,FIND("V",Z$6)+1,256)/10000,Z11+MID(Z$6,FIND("V",Z$6)+1,256)/10000)</f>
        <v>12.0001</v>
      </c>
      <c r="AV11" s="119">
        <f>IF(AA11="  ",0+MID(AA$6,FIND("V",AA$6)+1,256)/10000,AA11+MID(AA$6,FIND("V",AA$6)+1,256)/10000)</f>
        <v>2.0000000000000001E-4</v>
      </c>
      <c r="AW11" s="119">
        <f>IF(AB11="  ",0+MID(AB$6,FIND("V",AB$6)+1,256)/10000,AB11+MID(AB$6,FIND("V",AB$6)+1,256)/10000)</f>
        <v>20.000299999999999</v>
      </c>
      <c r="AX11" s="119">
        <f>IF(AC11="  ",0+MID(AC$6,FIND("V",AC$6)+1,256)/10000,AC11+MID(AC$6,FIND("V",AC$6)+1,256)/10000)</f>
        <v>12.000400000000001</v>
      </c>
      <c r="AY11" s="119">
        <f>IF(AD11="  ",0+MID(AD$6,FIND("V",AD$6)+1,256)/10000,AD11+MID(AD$6,FIND("V",AD$6)+1,256)/10000)</f>
        <v>5.0000000000000001E-4</v>
      </c>
      <c r="AZ11" s="119">
        <f>IF(AE11="  ",0+MID(AE$6,FIND("V",AE$6)+1,256)/10000,AE11+MID(AE$6,FIND("V",AE$6)+1,256)/10000)</f>
        <v>22.000599999999999</v>
      </c>
      <c r="BA11" s="119">
        <f>IF(AF11="  ",0+MID(AF$6,FIND("V",AF$6)+1,256)/10000,AF11+MID(AF$6,FIND("V",AF$6)+1,256)/10000)</f>
        <v>24.000699999999998</v>
      </c>
      <c r="BB11" s="119">
        <f>IF(AG11="  ",0+MID(AG$6,FIND("V",AG$6)+1,256)/10000,AG11+MID(AG$6,FIND("V",AG$6)+1,256)/10000)</f>
        <v>24.000800000000002</v>
      </c>
      <c r="BC11" s="119">
        <f>IF(AH11="  ",0+MID(AH$6,FIND("V",AH$6)+1,256)/10000,AH11+MID(AH$6,FIND("V",AH$6)+1,256)/10000)</f>
        <v>8.9999999999999998E-4</v>
      </c>
      <c r="BD11" s="119">
        <f>IF(AI11="  ",0+MID(AI$6,FIND("V",AI$6)+1,256)/10000,AI11+MID(AI$6,FIND("V",AI$6)+1,256)/10000)</f>
        <v>22.001000000000001</v>
      </c>
      <c r="BE11" s="121"/>
      <c r="BF11" s="121"/>
      <c r="BG11" s="121"/>
      <c r="BH11" s="121"/>
      <c r="BI11" s="783">
        <f>(LARGE(Z$7:Z$117,1)-Z11)/2+1</f>
        <v>8</v>
      </c>
      <c r="BJ11" s="783" t="e">
        <f>(LARGE(AA$7:AA$117,1)-AA11)/2+1</f>
        <v>#VALUE!</v>
      </c>
      <c r="BK11" s="783">
        <f>(LARGE(AB$7:AB$117,1)-AB11)/2+1</f>
        <v>1</v>
      </c>
      <c r="BL11" s="783">
        <f>(LARGE(AC$7:AC$117,1)-AC11)/2+1</f>
        <v>6</v>
      </c>
      <c r="BM11" s="783" t="e">
        <f>(LARGE(AD$7:AD$117,1)-AD11)/2+1</f>
        <v>#VALUE!</v>
      </c>
      <c r="BN11" s="783">
        <f>(LARGE(AE$7:AE$117,1)-AE11)/2+1</f>
        <v>1</v>
      </c>
      <c r="BO11" s="783">
        <f>(LARGE(AF$7:AF$117,1)-AF11)/2+1</f>
        <v>1</v>
      </c>
      <c r="BP11" s="783">
        <f>(LARGE(AG$7:AG$117,1)-AG11)/2+1</f>
        <v>1</v>
      </c>
      <c r="BQ11" s="783" t="e">
        <f>(LARGE(AH$7:AH$117,1)-AH11)/2+1</f>
        <v>#VALUE!</v>
      </c>
      <c r="BR11" s="783">
        <f>(LARGE(AI$7:AI$117,1)-AI11)/2+1</f>
        <v>1</v>
      </c>
    </row>
    <row r="12" spans="1:70" x14ac:dyDescent="0.2">
      <c r="A12" s="597" t="str">
        <f>IF(R12&gt;0,IF(Q12="Viru SK",RANK(B12,B$7:B$117,1)-COUNTIF((Q$7:Q$117),"&lt;&gt;Viru SK"),""),"")</f>
        <v/>
      </c>
      <c r="B12" s="98">
        <f>IF((Q12="Viru SK"),U12,U12-1000)</f>
        <v>-993</v>
      </c>
      <c r="C12" s="407" t="str">
        <f>IF(R12&gt;0,IF(P12="t",RANK(D12,D$7:D$117,1)-COUNTBLANK(P$7:P$117),""),"")</f>
        <v/>
      </c>
      <c r="D12" s="365">
        <f>IF((P12="t"),U12,U12-1000)</f>
        <v>-993</v>
      </c>
      <c r="E12" s="99">
        <f>IF(R12&gt;0,IF(N12="m",RANK(F12,F$7:F$117,1)-COUNTBLANK(N$7:N$117),""),"")</f>
        <v>6</v>
      </c>
      <c r="F12" s="98">
        <f>IF((N12="m"),U12,U12-1000)</f>
        <v>7</v>
      </c>
      <c r="G12" s="100" t="str">
        <f>IF(R12&gt;0,IF(M12="n",RANK(H12,H$7:H$117,1)-COUNTBLANK(M$7:M$117),""),"")</f>
        <v/>
      </c>
      <c r="H12" s="98">
        <f>IF((M12="n"),U12,U12-1000)</f>
        <v>-993</v>
      </c>
      <c r="I12" s="101" t="str">
        <f>IF(R12&gt;0,IF(O12="j",RANK(J12,J$7:J$117,1)-COUNTBLANK(O$7:O$117),""),"")</f>
        <v/>
      </c>
      <c r="J12" s="102">
        <f>IF((O12="j"),U12,U12-1000)</f>
        <v>-993</v>
      </c>
      <c r="K12" s="70">
        <f>IF(R12&gt;0,RANK(U12,U$7:U$117,1),"")</f>
        <v>6</v>
      </c>
      <c r="L12" s="130" t="s">
        <v>151</v>
      </c>
      <c r="M12" s="104"/>
      <c r="N12" s="105" t="str">
        <f>IF(M12="","m","")</f>
        <v>m</v>
      </c>
      <c r="O12" s="106"/>
      <c r="P12" s="107"/>
      <c r="Q12" s="108" t="s">
        <v>338</v>
      </c>
      <c r="R12" s="109">
        <f>(IF(COUNT(Z12,AA12,AB12,AC12,AD12,AE12,AF12,AG12,AH12,AI12)&lt;10,SUM(Z12,AA12,AB12,AC12,AD12,AE12,AF12,AG12,AH12,AI12),SUM(LARGE((Z12,AA12,AB12,AC12,AD12,AE12,AF12,AG12,AH12,AI12),{1;2;3;4;5;6;7;8;9}))))</f>
        <v>136</v>
      </c>
      <c r="S12" s="110" t="str">
        <f>INDEX(ETAPP!B$1:B$32,MATCH(COUNTIF(BI12:BR12,1),ETAPP!A$1:A$32,0))&amp;INDEX(ETAPP!B$1:B$32,MATCH(COUNTIF(BI12:BR12,2),ETAPP!A$1:A$32,0))&amp;INDEX(ETAPP!B$1:B$32,MATCH(COUNTIF(BI12:BR12,3),ETAPP!A$1:A$32,0))&amp;INDEX(ETAPP!B$1:B$32,MATCH(COUNTIF(BI12:BR12,4),ETAPP!A$1:A$32,0))&amp;INDEX(ETAPP!B$1:B$32,MATCH(COUNTIF(BI12:BR12,5),ETAPP!A$1:A$32,0))&amp;INDEX(ETAPP!B$1:B$32,MATCH(COUNTIF(BI12:BR12,6),ETAPP!A$1:A$32,0))&amp;INDEX(ETAPP!B$1:B$32,MATCH(COUNTIF(BI12:BR12,7),ETAPP!A$1:A$32,0))&amp;INDEX(ETAPP!B$1:B$32,MATCH(COUNTIF(BI12:BR12,8),ETAPP!A$1:A$32,0))&amp;INDEX(ETAPP!B$1:B$32,MATCH(COUNTIF(BI12:BR12,9),ETAPP!A$1:A$32,0))&amp;INDEX(ETAPP!B$1:B$32,MATCH(COUNTIF(BI12:BR12,10),ETAPP!A$1:A$32,0))&amp;INDEX(ETAPP!B$1:B$32,MATCH(COUNTIF(BI12:BR12,11),ETAPP!A$1:A$32,0))&amp;INDEX(ETAPP!B$1:B$32,MATCH(COUNTIF(BI12:BR12,12),ETAPP!A$1:A$32,0))&amp;INDEX(ETAPP!B$1:B$32,MATCH(COUNTIF(BI12:BR12,13),ETAPP!A$1:A$32,0))&amp;INDEX(ETAPP!B$1:B$32,MATCH(COUNTIF(BI12:BR12,14),ETAPP!A$1:A$32,0))&amp;INDEX(ETAPP!B$1:B$32,MATCH(COUNTIF(BI12:BR12,15),ETAPP!A$1:A$32,0))&amp;INDEX(ETAPP!B$1:B$32,MATCH(COUNTIF(BI12:BR12,16),ETAPP!A$1:A$32,0))&amp;INDEX(ETAPP!B$1:B$32,MATCH(COUNTIF(BI12:BR12,17),ETAPP!A$1:A$32,0))&amp;INDEX(ETAPP!B$1:B$32,MATCH(COUNTIF(BI12:BR12,18),ETAPP!A$1:A$32,0))&amp;INDEX(ETAPP!B$1:B$32,MATCH(COUNTIF(BI12:BR12,19),ETAPP!A$1:A$32,0))&amp;INDEX(ETAPP!B$1:B$32,MATCH(COUNTIF(BI12:BR12,20),ETAPP!A$1:A$32,0))&amp;INDEX(ETAPP!B$1:B$32,MATCH(COUNTIF(BI12:BR12,21),ETAPP!A$1:A$32,0))</f>
        <v>A0BBA0B0A000000000000</v>
      </c>
      <c r="T12" s="110" t="str">
        <f>TEXT(R12,"000,0")&amp;"-"&amp;S12</f>
        <v>136,0-A0BBA0B0A000000000000</v>
      </c>
      <c r="U12" s="110">
        <f>COUNTIF(T$7:T$117,"&gt;="&amp;T12)</f>
        <v>7</v>
      </c>
      <c r="V12" s="110">
        <f>COUNTIF(L$7:L$117,"&gt;="&amp;L12)</f>
        <v>111</v>
      </c>
      <c r="W12" s="110" t="str">
        <f>TEXT(R12,"000,0")&amp;"-"&amp;S12&amp;"-"&amp;TEXT(V12,"000")</f>
        <v>136,0-A0BBA0B0A000000000000-111</v>
      </c>
      <c r="X12" s="110">
        <f>COUNTIF(W$7:W$117,"&gt;="&amp;W12)</f>
        <v>6</v>
      </c>
      <c r="Y12" s="111">
        <f>RANK(X12,X$7:X$117,0)</f>
        <v>106</v>
      </c>
      <c r="Z12" s="112">
        <f>IFERROR(INDEX('V1'!C$300:C$400,MATCH("*"&amp;L12&amp;"*",'V1'!B$300:B$400,0)),"  ")</f>
        <v>18</v>
      </c>
      <c r="AA12" s="112">
        <f>IFERROR(INDEX('V2'!C$300:C$400,MATCH("*"&amp;L12&amp;"*",'V2'!B$300:B$400,0)),"  ")</f>
        <v>20</v>
      </c>
      <c r="AB12" s="112" t="str">
        <f>IFERROR(INDEX('V3'!C$300:C$400,MATCH("*"&amp;L12&amp;"*",'V3'!B$300:B$400,0)),"  ")</f>
        <v xml:space="preserve">  </v>
      </c>
      <c r="AC12" s="112">
        <f>IFERROR(INDEX('V4'!C$300:C$400,MATCH("*"&amp;L12&amp;"*",'V4'!B$300:B$400,0)),"  ")</f>
        <v>22</v>
      </c>
      <c r="AD12" s="112">
        <f>IFERROR(INDEX('V5'!C$300:C$400,MATCH("*"&amp;L12&amp;"*",'V5'!B$300:B$400,0)),"  ")</f>
        <v>6</v>
      </c>
      <c r="AE12" s="112">
        <f>IFERROR(INDEX('V6'!C$300:C$400,MATCH("*"&amp;L12&amp;"*",'V6'!B$300:B$400,0)),"  ")</f>
        <v>18</v>
      </c>
      <c r="AF12" s="112">
        <f>IFERROR(INDEX('V7'!C$300:C$400,MATCH("*"&amp;L12&amp;"*",'V7'!B$300:B$400,0)),"  ")</f>
        <v>18</v>
      </c>
      <c r="AG12" s="112">
        <f>IFERROR(INDEX('V8'!C$300:C$400,MATCH("*"&amp;L12&amp;"*",'V8'!B$300:B$400,0)),"  ")</f>
        <v>12</v>
      </c>
      <c r="AH12" s="112">
        <f>IFERROR(INDEX('V9'!C$300:C$400,MATCH("*"&amp;L12&amp;"*",'V9'!B$300:B$400,0)),"  ")</f>
        <v>16</v>
      </c>
      <c r="AI12" s="112">
        <f>IFERROR(INDEX('V10'!C$300:C$400,MATCH("*"&amp;L12&amp;"*",'V10'!B$300:B$400,0)),"  ")</f>
        <v>6</v>
      </c>
      <c r="AJ12" s="113">
        <f>IF(AN12&gt;(AT$2-1),K12,"")</f>
        <v>6</v>
      </c>
      <c r="AK12" s="402">
        <f>SUM(Z12:AI12)</f>
        <v>136</v>
      </c>
      <c r="AL12" s="114" t="str">
        <f>IFERROR("edasi "&amp;RANK(AJ12,AJ$7:AJ$117,1),K12)</f>
        <v>edasi 6</v>
      </c>
      <c r="AM12" s="115" t="str">
        <f>IFERROR(INDEX(#REF!,MATCH("*"&amp;L12&amp;"*",#REF!,0)),"  ")</f>
        <v xml:space="preserve">  </v>
      </c>
      <c r="AN12" s="116">
        <f>COUNTIF(Z12:AI12,"&gt;=0")</f>
        <v>9</v>
      </c>
      <c r="AO12" s="117">
        <f>IFERROR(IF(Z12+1&gt;LARGE(Z$7:Z$117,1)-2*LEN(Z$5),1),0)+IFERROR(IF(AA12+1&gt;LARGE(AA$7:AA$117,1)-2*LEN(AA$5),1),0)+IFERROR(IF(AB12+1&gt;LARGE(AB$7:AB$117,1)-2*LEN(AB$5),1),0)+IFERROR(IF(AC12+1&gt;LARGE(AC$7:AC$117,1)-2*LEN(AC$5),1),0)+IFERROR(IF(AD12+1&gt;LARGE(AD$7:AD$117,1)-2*LEN(AD$5),1),0)+IFERROR(IF(AE12+1&gt;LARGE(AE$7:AE$117,1)-2*LEN(AE$5),1),0)+IFERROR(IF(AF12+1&gt;LARGE(AF$7:AF$117,1)-2*LEN(AF$5),1),0)+IFERROR(IF(AG12+1&gt;LARGE(AG$7:AG$117,1)-2*LEN(AG$5),1),0)+IFERROR(IF(AH12+1&gt;LARGE(AH$7:AH$117,1)-2*LEN(AH$5),1),0)+IFERROR(IF(AI12+1&gt;LARGE(AI$7:AI$117,1)-2*LEN(AI$5),1),0)</f>
        <v>3</v>
      </c>
      <c r="AP12" s="117">
        <f>IF(Z12=0,0,IF(Z12=IFERROR(LARGE(Z$7:Z$117,1),0),1,0))+IF(AA12=0,0,IF(AA12=IFERROR(LARGE(AA$7:AA$117,1),0),1,0))+IF(AB12=0,0,IF(AB12=IFERROR(LARGE(AB$7:AB$117,1),0),1,0))+IF(AC12=0,0,IF(AC12=IFERROR(LARGE(AC$7:AC$117,1),0),1,0))+IF(AD12=0,0,IF(AD12=IFERROR(LARGE(AD$7:AD$117,1),0),1,0))+IF(AE12=0,0,IF(AE12=IFERROR(LARGE(AE$7:AE$117,1),0),1,0))+IF(AF12=0,0,IF(AF12=IFERROR(LARGE(AF$7:AF$117,1),0),1,0))+IF(AG12=0,0,IF(AG12=IFERROR(LARGE(AG$7:AG$117,1),0),1,0))+IF(AH12=0,0,IF(AH12=IFERROR(LARGE(AH$7:AH$117,1),0),1,0))+IF(AI12=0,0,IF(AI12=IFERROR(LARGE(AI$7:AI$117,1),0),1,0))</f>
        <v>1</v>
      </c>
      <c r="AQ12" s="48"/>
      <c r="AR12" s="1024"/>
      <c r="AS12" s="1024"/>
      <c r="AT12" s="118">
        <f>SMALL(AU12:BD12,AT$3)</f>
        <v>2.9999999999999997E-4</v>
      </c>
      <c r="AU12" s="119">
        <f>IF(Z12="  ",0+MID(Z$6,FIND("V",Z$6)+1,256)/10000,Z12+MID(Z$6,FIND("V",Z$6)+1,256)/10000)</f>
        <v>18.0001</v>
      </c>
      <c r="AV12" s="119">
        <f>IF(AA12="  ",0+MID(AA$6,FIND("V",AA$6)+1,256)/10000,AA12+MID(AA$6,FIND("V",AA$6)+1,256)/10000)</f>
        <v>20.0002</v>
      </c>
      <c r="AW12" s="119">
        <f>IF(AB12="  ",0+MID(AB$6,FIND("V",AB$6)+1,256)/10000,AB12+MID(AB$6,FIND("V",AB$6)+1,256)/10000)</f>
        <v>2.9999999999999997E-4</v>
      </c>
      <c r="AX12" s="119">
        <f>IF(AC12="  ",0+MID(AC$6,FIND("V",AC$6)+1,256)/10000,AC12+MID(AC$6,FIND("V",AC$6)+1,256)/10000)</f>
        <v>22.000399999999999</v>
      </c>
      <c r="AY12" s="119">
        <f>IF(AD12="  ",0+MID(AD$6,FIND("V",AD$6)+1,256)/10000,AD12+MID(AD$6,FIND("V",AD$6)+1,256)/10000)</f>
        <v>6.0004999999999997</v>
      </c>
      <c r="AZ12" s="119">
        <f>IF(AE12="  ",0+MID(AE$6,FIND("V",AE$6)+1,256)/10000,AE12+MID(AE$6,FIND("V",AE$6)+1,256)/10000)</f>
        <v>18.000599999999999</v>
      </c>
      <c r="BA12" s="119">
        <f>IF(AF12="  ",0+MID(AF$6,FIND("V",AF$6)+1,256)/10000,AF12+MID(AF$6,FIND("V",AF$6)+1,256)/10000)</f>
        <v>18.000699999999998</v>
      </c>
      <c r="BB12" s="119">
        <f>IF(AG12="  ",0+MID(AG$6,FIND("V",AG$6)+1,256)/10000,AG12+MID(AG$6,FIND("V",AG$6)+1,256)/10000)</f>
        <v>12.0008</v>
      </c>
      <c r="BC12" s="119">
        <f>IF(AH12="  ",0+MID(AH$6,FIND("V",AH$6)+1,256)/10000,AH12+MID(AH$6,FIND("V",AH$6)+1,256)/10000)</f>
        <v>16.000900000000001</v>
      </c>
      <c r="BD12" s="119">
        <f>IF(AI12="  ",0+MID(AI$6,FIND("V",AI$6)+1,256)/10000,AI12+MID(AI$6,FIND("V",AI$6)+1,256)/10000)</f>
        <v>6.0010000000000003</v>
      </c>
      <c r="BE12" s="1024"/>
      <c r="BF12" s="1024"/>
      <c r="BG12" s="1024"/>
      <c r="BH12" s="1024"/>
      <c r="BI12" s="783">
        <f>(LARGE(Z$7:Z$117,1)-Z12)/2+1</f>
        <v>5</v>
      </c>
      <c r="BJ12" s="783">
        <f>(LARGE(AA$7:AA$117,1)-AA12)/2+1</f>
        <v>4</v>
      </c>
      <c r="BK12" s="783" t="e">
        <f>(LARGE(AB$7:AB$117,1)-AB12)/2+1</f>
        <v>#VALUE!</v>
      </c>
      <c r="BL12" s="783">
        <f>(LARGE(AC$7:AC$117,1)-AC12)/2+1</f>
        <v>1</v>
      </c>
      <c r="BM12" s="783">
        <f>(LARGE(AD$7:AD$117,1)-AD12)/2+1</f>
        <v>7</v>
      </c>
      <c r="BN12" s="783">
        <f>(LARGE(AE$7:AE$117,1)-AE12)/2+1</f>
        <v>3</v>
      </c>
      <c r="BO12" s="783">
        <f>(LARGE(AF$7:AF$117,1)-AF12)/2+1</f>
        <v>4</v>
      </c>
      <c r="BP12" s="783">
        <f>(LARGE(AG$7:AG$117,1)-AG12)/2+1</f>
        <v>7</v>
      </c>
      <c r="BQ12" s="783">
        <f>(LARGE(AH$7:AH$117,1)-AH12)/2+1</f>
        <v>3</v>
      </c>
      <c r="BR12" s="783">
        <f>(LARGE(AI$7:AI$117,1)-AI12)/2+1</f>
        <v>9</v>
      </c>
    </row>
    <row r="13" spans="1:70" x14ac:dyDescent="0.2">
      <c r="A13" s="597" t="str">
        <f>IF(R13&gt;0,IF(Q13="Viru SK",RANK(B13,B$7:B$117,1)-COUNTIF((Q$7:Q$117),"&lt;&gt;Viru SK"),""),"")</f>
        <v/>
      </c>
      <c r="B13" s="98">
        <f>IF((Q13="Viru SK"),U13,U13-1000)</f>
        <v>-993</v>
      </c>
      <c r="C13" s="407" t="str">
        <f>IF(R13&gt;0,IF(P13="t",RANK(D13,D$7:D$117,1)-COUNTBLANK(P$7:P$117),""),"")</f>
        <v/>
      </c>
      <c r="D13" s="365">
        <f>IF((P13="t"),U13,U13-1000)</f>
        <v>-993</v>
      </c>
      <c r="E13" s="99">
        <f>IF(R13&gt;0,IF(N13="m",RANK(F13,F$7:F$117,1)-COUNTBLANK(N$7:N$117),""),"")</f>
        <v>6</v>
      </c>
      <c r="F13" s="98">
        <f>IF((N13="m"),U13,U13-1000)</f>
        <v>7</v>
      </c>
      <c r="G13" s="100" t="str">
        <f>IF(R13&gt;0,IF(M13="n",RANK(H13,H$7:H$117,1)-COUNTBLANK(M$7:M$117),""),"")</f>
        <v/>
      </c>
      <c r="H13" s="98">
        <f>IF((M13="n"),U13,U13-1000)</f>
        <v>-993</v>
      </c>
      <c r="I13" s="101" t="str">
        <f>IF(R13&gt;0,IF(O13="j",RANK(J13,J$7:J$117,1)-COUNTBLANK(O$7:O$117),""),"")</f>
        <v/>
      </c>
      <c r="J13" s="102">
        <f>IF((O13="j"),U13,U13-1000)</f>
        <v>-993</v>
      </c>
      <c r="K13" s="70">
        <f>IF(R13&gt;0,RANK(U13,U$7:U$117,1),"")</f>
        <v>6</v>
      </c>
      <c r="L13" s="103" t="s">
        <v>100</v>
      </c>
      <c r="M13" s="104"/>
      <c r="N13" s="105" t="str">
        <f>IF(M13="","m","")</f>
        <v>m</v>
      </c>
      <c r="O13" s="106"/>
      <c r="P13" s="107"/>
      <c r="Q13" s="108" t="s">
        <v>338</v>
      </c>
      <c r="R13" s="109">
        <f>(IF(COUNT(Z13,AA13,AB13,AC13,AD13,AE13,AF13,AG13,AH13,AI13)&lt;10,SUM(Z13,AA13,AB13,AC13,AD13,AE13,AF13,AG13,AH13,AI13),SUM(LARGE((Z13,AA13,AB13,AC13,AD13,AE13,AF13,AG13,AH13,AI13),{1;2;3;4;5;6;7;8;9}))))</f>
        <v>136</v>
      </c>
      <c r="S13" s="110" t="str">
        <f>INDEX(ETAPP!B$1:B$32,MATCH(COUNTIF(BI13:BR13,1),ETAPP!A$1:A$32,0))&amp;INDEX(ETAPP!B$1:B$32,MATCH(COUNTIF(BI13:BR13,2),ETAPP!A$1:A$32,0))&amp;INDEX(ETAPP!B$1:B$32,MATCH(COUNTIF(BI13:BR13,3),ETAPP!A$1:A$32,0))&amp;INDEX(ETAPP!B$1:B$32,MATCH(COUNTIF(BI13:BR13,4),ETAPP!A$1:A$32,0))&amp;INDEX(ETAPP!B$1:B$32,MATCH(COUNTIF(BI13:BR13,5),ETAPP!A$1:A$32,0))&amp;INDEX(ETAPP!B$1:B$32,MATCH(COUNTIF(BI13:BR13,6),ETAPP!A$1:A$32,0))&amp;INDEX(ETAPP!B$1:B$32,MATCH(COUNTIF(BI13:BR13,7),ETAPP!A$1:A$32,0))&amp;INDEX(ETAPP!B$1:B$32,MATCH(COUNTIF(BI13:BR13,8),ETAPP!A$1:A$32,0))&amp;INDEX(ETAPP!B$1:B$32,MATCH(COUNTIF(BI13:BR13,9),ETAPP!A$1:A$32,0))&amp;INDEX(ETAPP!B$1:B$32,MATCH(COUNTIF(BI13:BR13,10),ETAPP!A$1:A$32,0))&amp;INDEX(ETAPP!B$1:B$32,MATCH(COUNTIF(BI13:BR13,11),ETAPP!A$1:A$32,0))&amp;INDEX(ETAPP!B$1:B$32,MATCH(COUNTIF(BI13:BR13,12),ETAPP!A$1:A$32,0))&amp;INDEX(ETAPP!B$1:B$32,MATCH(COUNTIF(BI13:BR13,13),ETAPP!A$1:A$32,0))&amp;INDEX(ETAPP!B$1:B$32,MATCH(COUNTIF(BI13:BR13,14),ETAPP!A$1:A$32,0))&amp;INDEX(ETAPP!B$1:B$32,MATCH(COUNTIF(BI13:BR13,15),ETAPP!A$1:A$32,0))&amp;INDEX(ETAPP!B$1:B$32,MATCH(COUNTIF(BI13:BR13,16),ETAPP!A$1:A$32,0))&amp;INDEX(ETAPP!B$1:B$32,MATCH(COUNTIF(BI13:BR13,17),ETAPP!A$1:A$32,0))&amp;INDEX(ETAPP!B$1:B$32,MATCH(COUNTIF(BI13:BR13,18),ETAPP!A$1:A$32,0))&amp;INDEX(ETAPP!B$1:B$32,MATCH(COUNTIF(BI13:BR13,19),ETAPP!A$1:A$32,0))&amp;INDEX(ETAPP!B$1:B$32,MATCH(COUNTIF(BI13:BR13,20),ETAPP!A$1:A$32,0))&amp;INDEX(ETAPP!B$1:B$32,MATCH(COUNTIF(BI13:BR13,21),ETAPP!A$1:A$32,0))</f>
        <v>A0BBA0B0A000000000000</v>
      </c>
      <c r="T13" s="110" t="str">
        <f>TEXT(R13,"000,0")&amp;"-"&amp;S13</f>
        <v>136,0-A0BBA0B0A000000000000</v>
      </c>
      <c r="U13" s="110">
        <f>COUNTIF(T$7:T$117,"&gt;="&amp;T13)</f>
        <v>7</v>
      </c>
      <c r="V13" s="110">
        <f>COUNTIF(L$7:L$117,"&gt;="&amp;L13)</f>
        <v>75</v>
      </c>
      <c r="W13" s="110" t="str">
        <f>TEXT(R13,"000,0")&amp;"-"&amp;S13&amp;"-"&amp;TEXT(V13,"000")</f>
        <v>136,0-A0BBA0B0A000000000000-075</v>
      </c>
      <c r="X13" s="110">
        <f>COUNTIF(W$7:W$117,"&gt;="&amp;W13)</f>
        <v>7</v>
      </c>
      <c r="Y13" s="111">
        <f>RANK(X13,X$7:X$117,0)</f>
        <v>105</v>
      </c>
      <c r="Z13" s="112">
        <f>IFERROR(INDEX('V1'!C$300:C$400,MATCH("*"&amp;L13&amp;"*",'V1'!B$300:B$400,0)),"  ")</f>
        <v>18</v>
      </c>
      <c r="AA13" s="112">
        <f>IFERROR(INDEX('V2'!C$300:C$400,MATCH("*"&amp;L13&amp;"*",'V2'!B$300:B$400,0)),"  ")</f>
        <v>20</v>
      </c>
      <c r="AB13" s="112" t="str">
        <f>IFERROR(INDEX('V3'!C$300:C$400,MATCH("*"&amp;L13&amp;"*",'V3'!B$300:B$400,0)),"  ")</f>
        <v xml:space="preserve">  </v>
      </c>
      <c r="AC13" s="112">
        <f>IFERROR(INDEX('V4'!C$300:C$400,MATCH("*"&amp;L13&amp;"*",'V4'!B$300:B$400,0)),"  ")</f>
        <v>22</v>
      </c>
      <c r="AD13" s="112">
        <f>IFERROR(INDEX('V5'!C$300:C$400,MATCH("*"&amp;L13&amp;"*",'V5'!B$300:B$400,0)),"  ")</f>
        <v>6</v>
      </c>
      <c r="AE13" s="112">
        <f>IFERROR(INDEX('V6'!C$300:C$400,MATCH("*"&amp;L13&amp;"*",'V6'!B$300:B$400,0)),"  ")</f>
        <v>18</v>
      </c>
      <c r="AF13" s="112">
        <f>IFERROR(INDEX('V7'!C$300:C$400,MATCH("*"&amp;L13&amp;"*",'V7'!B$300:B$400,0)),"  ")</f>
        <v>18</v>
      </c>
      <c r="AG13" s="112">
        <f>IFERROR(INDEX('V8'!C$300:C$400,MATCH("*"&amp;L13&amp;"*",'V8'!B$300:B$400,0)),"  ")</f>
        <v>12</v>
      </c>
      <c r="AH13" s="112">
        <f>IFERROR(INDEX('V9'!C$300:C$400,MATCH("*"&amp;L13&amp;"*",'V9'!B$300:B$400,0)),"  ")</f>
        <v>16</v>
      </c>
      <c r="AI13" s="112">
        <f>IFERROR(INDEX('V10'!C$300:C$400,MATCH("*"&amp;L13&amp;"*",'V10'!B$300:B$400,0)),"  ")</f>
        <v>6</v>
      </c>
      <c r="AJ13" s="113">
        <f>IF(AN13&gt;(AT$2-1),K13,"")</f>
        <v>6</v>
      </c>
      <c r="AK13" s="402">
        <f>SUM(Z13:AI13)</f>
        <v>136</v>
      </c>
      <c r="AL13" s="114" t="str">
        <f>IFERROR("edasi "&amp;RANK(AJ13,AJ$7:AJ$117,1),K13)</f>
        <v>edasi 6</v>
      </c>
      <c r="AM13" s="115" t="str">
        <f>IFERROR(INDEX(#REF!,MATCH("*"&amp;L13&amp;"*",#REF!,0)),"  ")</f>
        <v xml:space="preserve">  </v>
      </c>
      <c r="AN13" s="116">
        <f>COUNTIF(Z13:AI13,"&gt;=0")</f>
        <v>9</v>
      </c>
      <c r="AO13" s="117">
        <f>IFERROR(IF(Z13+1&gt;LARGE(Z$7:Z$117,1)-2*LEN(Z$5),1),0)+IFERROR(IF(AA13+1&gt;LARGE(AA$7:AA$117,1)-2*LEN(AA$5),1),0)+IFERROR(IF(AB13+1&gt;LARGE(AB$7:AB$117,1)-2*LEN(AB$5),1),0)+IFERROR(IF(AC13+1&gt;LARGE(AC$7:AC$117,1)-2*LEN(AC$5),1),0)+IFERROR(IF(AD13+1&gt;LARGE(AD$7:AD$117,1)-2*LEN(AD$5),1),0)+IFERROR(IF(AE13+1&gt;LARGE(AE$7:AE$117,1)-2*LEN(AE$5),1),0)+IFERROR(IF(AF13+1&gt;LARGE(AF$7:AF$117,1)-2*LEN(AF$5),1),0)+IFERROR(IF(AG13+1&gt;LARGE(AG$7:AG$117,1)-2*LEN(AG$5),1),0)+IFERROR(IF(AH13+1&gt;LARGE(AH$7:AH$117,1)-2*LEN(AH$5),1),0)+IFERROR(IF(AI13+1&gt;LARGE(AI$7:AI$117,1)-2*LEN(AI$5),1),0)</f>
        <v>3</v>
      </c>
      <c r="AP13" s="117">
        <f>IF(Z13=0,0,IF(Z13=IFERROR(LARGE(Z$7:Z$117,1),0),1,0))+IF(AA13=0,0,IF(AA13=IFERROR(LARGE(AA$7:AA$117,1),0),1,0))+IF(AB13=0,0,IF(AB13=IFERROR(LARGE(AB$7:AB$117,1),0),1,0))+IF(AC13=0,0,IF(AC13=IFERROR(LARGE(AC$7:AC$117,1),0),1,0))+IF(AD13=0,0,IF(AD13=IFERROR(LARGE(AD$7:AD$117,1),0),1,0))+IF(AE13=0,0,IF(AE13=IFERROR(LARGE(AE$7:AE$117,1),0),1,0))+IF(AF13=0,0,IF(AF13=IFERROR(LARGE(AF$7:AF$117,1),0),1,0))+IF(AG13=0,0,IF(AG13=IFERROR(LARGE(AG$7:AG$117,1),0),1,0))+IF(AH13=0,0,IF(AH13=IFERROR(LARGE(AH$7:AH$117,1),0),1,0))+IF(AI13=0,0,IF(AI13=IFERROR(LARGE(AI$7:AI$117,1),0),1,0))</f>
        <v>1</v>
      </c>
      <c r="AQ13" s="48"/>
      <c r="AR13" s="1024"/>
      <c r="AS13" s="1024"/>
      <c r="AT13" s="118">
        <f>SMALL(AU13:BD13,AT$3)</f>
        <v>2.9999999999999997E-4</v>
      </c>
      <c r="AU13" s="119">
        <f>IF(Z13="  ",0+MID(Z$6,FIND("V",Z$6)+1,256)/10000,Z13+MID(Z$6,FIND("V",Z$6)+1,256)/10000)</f>
        <v>18.0001</v>
      </c>
      <c r="AV13" s="119">
        <f>IF(AA13="  ",0+MID(AA$6,FIND("V",AA$6)+1,256)/10000,AA13+MID(AA$6,FIND("V",AA$6)+1,256)/10000)</f>
        <v>20.0002</v>
      </c>
      <c r="AW13" s="119">
        <f>IF(AB13="  ",0+MID(AB$6,FIND("V",AB$6)+1,256)/10000,AB13+MID(AB$6,FIND("V",AB$6)+1,256)/10000)</f>
        <v>2.9999999999999997E-4</v>
      </c>
      <c r="AX13" s="119">
        <f>IF(AC13="  ",0+MID(AC$6,FIND("V",AC$6)+1,256)/10000,AC13+MID(AC$6,FIND("V",AC$6)+1,256)/10000)</f>
        <v>22.000399999999999</v>
      </c>
      <c r="AY13" s="119">
        <f>IF(AD13="  ",0+MID(AD$6,FIND("V",AD$6)+1,256)/10000,AD13+MID(AD$6,FIND("V",AD$6)+1,256)/10000)</f>
        <v>6.0004999999999997</v>
      </c>
      <c r="AZ13" s="119">
        <f>IF(AE13="  ",0+MID(AE$6,FIND("V",AE$6)+1,256)/10000,AE13+MID(AE$6,FIND("V",AE$6)+1,256)/10000)</f>
        <v>18.000599999999999</v>
      </c>
      <c r="BA13" s="119">
        <f>IF(AF13="  ",0+MID(AF$6,FIND("V",AF$6)+1,256)/10000,AF13+MID(AF$6,FIND("V",AF$6)+1,256)/10000)</f>
        <v>18.000699999999998</v>
      </c>
      <c r="BB13" s="119">
        <f>IF(AG13="  ",0+MID(AG$6,FIND("V",AG$6)+1,256)/10000,AG13+MID(AG$6,FIND("V",AG$6)+1,256)/10000)</f>
        <v>12.0008</v>
      </c>
      <c r="BC13" s="119">
        <f>IF(AH13="  ",0+MID(AH$6,FIND("V",AH$6)+1,256)/10000,AH13+MID(AH$6,FIND("V",AH$6)+1,256)/10000)</f>
        <v>16.000900000000001</v>
      </c>
      <c r="BD13" s="119">
        <f>IF(AI13="  ",0+MID(AI$6,FIND("V",AI$6)+1,256)/10000,AI13+MID(AI$6,FIND("V",AI$6)+1,256)/10000)</f>
        <v>6.0010000000000003</v>
      </c>
      <c r="BE13" s="121"/>
      <c r="BF13" s="121"/>
      <c r="BG13" s="121"/>
      <c r="BH13" s="121"/>
      <c r="BI13" s="783">
        <f>(LARGE(Z$7:Z$117,1)-Z13)/2+1</f>
        <v>5</v>
      </c>
      <c r="BJ13" s="783">
        <f>(LARGE(AA$7:AA$117,1)-AA13)/2+1</f>
        <v>4</v>
      </c>
      <c r="BK13" s="783" t="e">
        <f>(LARGE(AB$7:AB$117,1)-AB13)/2+1</f>
        <v>#VALUE!</v>
      </c>
      <c r="BL13" s="783">
        <f>(LARGE(AC$7:AC$117,1)-AC13)/2+1</f>
        <v>1</v>
      </c>
      <c r="BM13" s="783">
        <f>(LARGE(AD$7:AD$117,1)-AD13)/2+1</f>
        <v>7</v>
      </c>
      <c r="BN13" s="783">
        <f>(LARGE(AE$7:AE$117,1)-AE13)/2+1</f>
        <v>3</v>
      </c>
      <c r="BO13" s="783">
        <f>(LARGE(AF$7:AF$117,1)-AF13)/2+1</f>
        <v>4</v>
      </c>
      <c r="BP13" s="783">
        <f>(LARGE(AG$7:AG$117,1)-AG13)/2+1</f>
        <v>7</v>
      </c>
      <c r="BQ13" s="783">
        <f>(LARGE(AH$7:AH$117,1)-AH13)/2+1</f>
        <v>3</v>
      </c>
      <c r="BR13" s="783">
        <f>(LARGE(AI$7:AI$117,1)-AI13)/2+1</f>
        <v>9</v>
      </c>
    </row>
    <row r="14" spans="1:70" x14ac:dyDescent="0.2">
      <c r="A14" s="597">
        <f>IF(R14&gt;0,IF(Q14="Viru SK",RANK(B14,B$7:B$117,1)-COUNTIF((Q$7:Q$117),"&lt;&gt;Viru SK"),""),"")</f>
        <v>3</v>
      </c>
      <c r="B14" s="98">
        <f>IF((Q14="Viru SK"),U14,U14-1000)</f>
        <v>9</v>
      </c>
      <c r="C14" s="407" t="str">
        <f>IF(R14&gt;0,IF(P14="t",RANK(D14,D$7:D$117,1)-COUNTBLANK(P$7:P$117),""),"")</f>
        <v/>
      </c>
      <c r="D14" s="365">
        <f>IF((P14="t"),U14,U14-1000)</f>
        <v>-991</v>
      </c>
      <c r="E14" s="99">
        <f>IF(R14&gt;0,IF(N14="m",RANK(F14,F$7:F$117,1)-COUNTBLANK(N$7:N$117),""),"")</f>
        <v>8</v>
      </c>
      <c r="F14" s="98">
        <f>IF((N14="m"),U14,U14-1000)</f>
        <v>9</v>
      </c>
      <c r="G14" s="100" t="str">
        <f>IF(R14&gt;0,IF(M14="n",RANK(H14,H$7:H$117,1)-COUNTBLANK(M$7:M$117),""),"")</f>
        <v/>
      </c>
      <c r="H14" s="98">
        <f>IF((M14="n"),U14,U14-1000)</f>
        <v>-991</v>
      </c>
      <c r="I14" s="101" t="str">
        <f>IF(R14&gt;0,IF(O14="j",RANK(J14,J$7:J$117,1)-COUNTBLANK(O$7:O$117),""),"")</f>
        <v/>
      </c>
      <c r="J14" s="102">
        <f>IF((O14="j"),U14,U14-1000)</f>
        <v>-991</v>
      </c>
      <c r="K14" s="70">
        <f>IF(R14&gt;0,RANK(U14,U$7:U$117,1),"")</f>
        <v>8</v>
      </c>
      <c r="L14" s="103" t="s">
        <v>139</v>
      </c>
      <c r="M14" s="104"/>
      <c r="N14" s="105" t="s">
        <v>104</v>
      </c>
      <c r="O14" s="106"/>
      <c r="P14" s="107"/>
      <c r="Q14" s="108" t="s">
        <v>87</v>
      </c>
      <c r="R14" s="109">
        <f>(IF(COUNT(Z14,AA14,AB14,AC14,AD14,AE14,AF14,AG14,AH14,AI14)&lt;10,SUM(Z14,AA14,AB14,AC14,AD14,AE14,AF14,AG14,AH14,AI14),SUM(LARGE((Z14,AA14,AB14,AC14,AD14,AE14,AF14,AG14,AH14,AI14),{1;2;3;4;5;6;7;8;9}))))</f>
        <v>136</v>
      </c>
      <c r="S14" s="110" t="str">
        <f>INDEX(ETAPP!B$1:B$32,MATCH(COUNTIF(BI14:BR14,1),ETAPP!A$1:A$32,0))&amp;INDEX(ETAPP!B$1:B$32,MATCH(COUNTIF(BI14:BR14,2),ETAPP!A$1:A$32,0))&amp;INDEX(ETAPP!B$1:B$32,MATCH(COUNTIF(BI14:BR14,3),ETAPP!A$1:A$32,0))&amp;INDEX(ETAPP!B$1:B$32,MATCH(COUNTIF(BI14:BR14,4),ETAPP!A$1:A$32,0))&amp;INDEX(ETAPP!B$1:B$32,MATCH(COUNTIF(BI14:BR14,5),ETAPP!A$1:A$32,0))&amp;INDEX(ETAPP!B$1:B$32,MATCH(COUNTIF(BI14:BR14,6),ETAPP!A$1:A$32,0))&amp;INDEX(ETAPP!B$1:B$32,MATCH(COUNTIF(BI14:BR14,7),ETAPP!A$1:A$32,0))&amp;INDEX(ETAPP!B$1:B$32,MATCH(COUNTIF(BI14:BR14,8),ETAPP!A$1:A$32,0))&amp;INDEX(ETAPP!B$1:B$32,MATCH(COUNTIF(BI14:BR14,9),ETAPP!A$1:A$32,0))&amp;INDEX(ETAPP!B$1:B$32,MATCH(COUNTIF(BI14:BR14,10),ETAPP!A$1:A$32,0))&amp;INDEX(ETAPP!B$1:B$32,MATCH(COUNTIF(BI14:BR14,11),ETAPP!A$1:A$32,0))&amp;INDEX(ETAPP!B$1:B$32,MATCH(COUNTIF(BI14:BR14,12),ETAPP!A$1:A$32,0))&amp;INDEX(ETAPP!B$1:B$32,MATCH(COUNTIF(BI14:BR14,13),ETAPP!A$1:A$32,0))&amp;INDEX(ETAPP!B$1:B$32,MATCH(COUNTIF(BI14:BR14,14),ETAPP!A$1:A$32,0))&amp;INDEX(ETAPP!B$1:B$32,MATCH(COUNTIF(BI14:BR14,15),ETAPP!A$1:A$32,0))&amp;INDEX(ETAPP!B$1:B$32,MATCH(COUNTIF(BI14:BR14,16),ETAPP!A$1:A$32,0))&amp;INDEX(ETAPP!B$1:B$32,MATCH(COUNTIF(BI14:BR14,17),ETAPP!A$1:A$32,0))&amp;INDEX(ETAPP!B$1:B$32,MATCH(COUNTIF(BI14:BR14,18),ETAPP!A$1:A$32,0))&amp;INDEX(ETAPP!B$1:B$32,MATCH(COUNTIF(BI14:BR14,19),ETAPP!A$1:A$32,0))&amp;INDEX(ETAPP!B$1:B$32,MATCH(COUNTIF(BI14:BR14,20),ETAPP!A$1:A$32,0))&amp;INDEX(ETAPP!B$1:B$32,MATCH(COUNTIF(BI14:BR14,21),ETAPP!A$1:A$32,0))</f>
        <v>0C0B0ABA0A00000000000</v>
      </c>
      <c r="T14" s="110" t="str">
        <f>TEXT(R14,"000,0")&amp;"-"&amp;S14</f>
        <v>136,0-0C0B0ABA0A00000000000</v>
      </c>
      <c r="U14" s="110">
        <f>COUNTIF(T$7:T$117,"&gt;="&amp;T14)</f>
        <v>9</v>
      </c>
      <c r="V14" s="110">
        <f>COUNTIF(L$7:L$117,"&gt;="&amp;L14)</f>
        <v>103</v>
      </c>
      <c r="W14" s="110" t="str">
        <f>TEXT(R14,"000,0")&amp;"-"&amp;S14&amp;"-"&amp;TEXT(V14,"000")</f>
        <v>136,0-0C0B0ABA0A00000000000-103</v>
      </c>
      <c r="X14" s="110">
        <f>COUNTIF(W$7:W$117,"&gt;="&amp;W14)</f>
        <v>8</v>
      </c>
      <c r="Y14" s="111">
        <f>RANK(X14,X$7:X$117,0)</f>
        <v>104</v>
      </c>
      <c r="Z14" s="112">
        <f>IFERROR(INDEX('V1'!C$300:C$400,MATCH("*"&amp;L14&amp;"*",'V1'!B$300:B$400,0)),"  ")</f>
        <v>20</v>
      </c>
      <c r="AA14" s="112">
        <f>IFERROR(INDEX('V2'!C$300:C$400,MATCH("*"&amp;L14&amp;"*",'V2'!B$300:B$400,0)),"  ")</f>
        <v>24</v>
      </c>
      <c r="AB14" s="112">
        <f>IFERROR(INDEX('V3'!C$300:C$400,MATCH("*"&amp;L14&amp;"*",'V3'!B$300:B$400,0)),"  ")</f>
        <v>10</v>
      </c>
      <c r="AC14" s="112">
        <f>IFERROR(INDEX('V4'!C$300:C$400,MATCH("*"&amp;L14&amp;"*",'V4'!B$300:B$400,0)),"  ")</f>
        <v>10</v>
      </c>
      <c r="AD14" s="112">
        <f>IFERROR(INDEX('V5'!C$300:C$400,MATCH("*"&amp;L14&amp;"*",'V5'!B$300:B$400,0)),"  ")</f>
        <v>4</v>
      </c>
      <c r="AE14" s="112">
        <f>IFERROR(INDEX('V6'!C$300:C$400,MATCH("*"&amp;L14&amp;"*",'V6'!B$300:B$400,0)),"  ")</f>
        <v>10</v>
      </c>
      <c r="AF14" s="112">
        <f>IFERROR(INDEX('V7'!C$300:C$400,MATCH("*"&amp;L14&amp;"*",'V7'!B$300:B$400,0)),"  ")</f>
        <v>6</v>
      </c>
      <c r="AG14" s="112">
        <f>IFERROR(INDEX('V8'!C$300:C$400,MATCH("*"&amp;L14&amp;"*",'V8'!B$300:B$400,0)),"  ")</f>
        <v>22</v>
      </c>
      <c r="AH14" s="112">
        <f>IFERROR(INDEX('V9'!C$300:C$400,MATCH("*"&amp;L14&amp;"*",'V9'!B$300:B$400,0)),"  ")</f>
        <v>18</v>
      </c>
      <c r="AI14" s="112">
        <f>IFERROR(INDEX('V10'!C$300:C$400,MATCH("*"&amp;L14&amp;"*",'V10'!B$300:B$400,0)),"  ")</f>
        <v>16</v>
      </c>
      <c r="AJ14" s="113">
        <f>IF(AN14&gt;(AT$2-1),K14,"")</f>
        <v>8</v>
      </c>
      <c r="AK14" s="402">
        <f>SUM(Z14:AI14)</f>
        <v>140</v>
      </c>
      <c r="AL14" s="114" t="str">
        <f>IFERROR("edasi "&amp;RANK(AJ14,AJ$7:AJ$117,1),K14)</f>
        <v>edasi 8</v>
      </c>
      <c r="AM14" s="115" t="str">
        <f>IFERROR(INDEX(#REF!,MATCH("*"&amp;L14&amp;"*",#REF!,0)),"  ")</f>
        <v xml:space="preserve">  </v>
      </c>
      <c r="AN14" s="116">
        <f>COUNTIF(Z14:AI14,"&gt;=0")</f>
        <v>10</v>
      </c>
      <c r="AO14" s="117">
        <f>IFERROR(IF(Z14+1&gt;LARGE(Z$7:Z$117,1)-2*LEN(Z$5),1),0)+IFERROR(IF(AA14+1&gt;LARGE(AA$7:AA$117,1)-2*LEN(AA$5),1),0)+IFERROR(IF(AB14+1&gt;LARGE(AB$7:AB$117,1)-2*LEN(AB$5),1),0)+IFERROR(IF(AC14+1&gt;LARGE(AC$7:AC$117,1)-2*LEN(AC$5),1),0)+IFERROR(IF(AD14+1&gt;LARGE(AD$7:AD$117,1)-2*LEN(AD$5),1),0)+IFERROR(IF(AE14+1&gt;LARGE(AE$7:AE$117,1)-2*LEN(AE$5),1),0)+IFERROR(IF(AF14+1&gt;LARGE(AF$7:AF$117,1)-2*LEN(AF$5),1),0)+IFERROR(IF(AG14+1&gt;LARGE(AG$7:AG$117,1)-2*LEN(AG$5),1),0)+IFERROR(IF(AH14+1&gt;LARGE(AH$7:AH$117,1)-2*LEN(AH$5),1),0)+IFERROR(IF(AI14+1&gt;LARGE(AI$7:AI$117,1)-2*LEN(AI$5),1),0)</f>
        <v>3</v>
      </c>
      <c r="AP14" s="117">
        <f>IF(Z14=0,0,IF(Z14=IFERROR(LARGE(Z$7:Z$117,1),0),1,0))+IF(AA14=0,0,IF(AA14=IFERROR(LARGE(AA$7:AA$117,1),0),1,0))+IF(AB14=0,0,IF(AB14=IFERROR(LARGE(AB$7:AB$117,1),0),1,0))+IF(AC14=0,0,IF(AC14=IFERROR(LARGE(AC$7:AC$117,1),0),1,0))+IF(AD14=0,0,IF(AD14=IFERROR(LARGE(AD$7:AD$117,1),0),1,0))+IF(AE14=0,0,IF(AE14=IFERROR(LARGE(AE$7:AE$117,1),0),1,0))+IF(AF14=0,0,IF(AF14=IFERROR(LARGE(AF$7:AF$117,1),0),1,0))+IF(AG14=0,0,IF(AG14=IFERROR(LARGE(AG$7:AG$117,1),0),1,0))+IF(AH14=0,0,IF(AH14=IFERROR(LARGE(AH$7:AH$117,1),0),1,0))+IF(AI14=0,0,IF(AI14=IFERROR(LARGE(AI$7:AI$117,1),0),1,0))</f>
        <v>0</v>
      </c>
      <c r="AQ14" s="48"/>
      <c r="AR14" s="1024"/>
      <c r="AS14" s="1024"/>
      <c r="AT14" s="118">
        <f>SMALL(AU14:BD14,AT$3)</f>
        <v>4.0004999999999997</v>
      </c>
      <c r="AU14" s="119">
        <f>IF(Z14="  ",0+MID(Z$6,FIND("V",Z$6)+1,256)/10000,Z14+MID(Z$6,FIND("V",Z$6)+1,256)/10000)</f>
        <v>20.0001</v>
      </c>
      <c r="AV14" s="119">
        <f>IF(AA14="  ",0+MID(AA$6,FIND("V",AA$6)+1,256)/10000,AA14+MID(AA$6,FIND("V",AA$6)+1,256)/10000)</f>
        <v>24.0002</v>
      </c>
      <c r="AW14" s="119">
        <f>IF(AB14="  ",0+MID(AB$6,FIND("V",AB$6)+1,256)/10000,AB14+MID(AB$6,FIND("V",AB$6)+1,256)/10000)</f>
        <v>10.000299999999999</v>
      </c>
      <c r="AX14" s="119">
        <f>IF(AC14="  ",0+MID(AC$6,FIND("V",AC$6)+1,256)/10000,AC14+MID(AC$6,FIND("V",AC$6)+1,256)/10000)</f>
        <v>10.000400000000001</v>
      </c>
      <c r="AY14" s="119">
        <f>IF(AD14="  ",0+MID(AD$6,FIND("V",AD$6)+1,256)/10000,AD14+MID(AD$6,FIND("V",AD$6)+1,256)/10000)</f>
        <v>4.0004999999999997</v>
      </c>
      <c r="AZ14" s="119">
        <f>IF(AE14="  ",0+MID(AE$6,FIND("V",AE$6)+1,256)/10000,AE14+MID(AE$6,FIND("V",AE$6)+1,256)/10000)</f>
        <v>10.0006</v>
      </c>
      <c r="BA14" s="119">
        <f>IF(AF14="  ",0+MID(AF$6,FIND("V",AF$6)+1,256)/10000,AF14+MID(AF$6,FIND("V",AF$6)+1,256)/10000)</f>
        <v>6.0007000000000001</v>
      </c>
      <c r="BB14" s="119">
        <f>IF(AG14="  ",0+MID(AG$6,FIND("V",AG$6)+1,256)/10000,AG14+MID(AG$6,FIND("V",AG$6)+1,256)/10000)</f>
        <v>22.000800000000002</v>
      </c>
      <c r="BC14" s="119">
        <f>IF(AH14="  ",0+MID(AH$6,FIND("V",AH$6)+1,256)/10000,AH14+MID(AH$6,FIND("V",AH$6)+1,256)/10000)</f>
        <v>18.000900000000001</v>
      </c>
      <c r="BD14" s="119">
        <f>IF(AI14="  ",0+MID(AI$6,FIND("V",AI$6)+1,256)/10000,AI14+MID(AI$6,FIND("V",AI$6)+1,256)/10000)</f>
        <v>16.001000000000001</v>
      </c>
      <c r="BE14" s="1024"/>
      <c r="BF14" s="1024"/>
      <c r="BG14" s="1024"/>
      <c r="BH14" s="1024"/>
      <c r="BI14" s="783">
        <f>(LARGE(Z$7:Z$117,1)-Z14)/2+1</f>
        <v>4</v>
      </c>
      <c r="BJ14" s="783">
        <f>(LARGE(AA$7:AA$117,1)-AA14)/2+1</f>
        <v>2</v>
      </c>
      <c r="BK14" s="783">
        <f>(LARGE(AB$7:AB$117,1)-AB14)/2+1</f>
        <v>6</v>
      </c>
      <c r="BL14" s="783">
        <f>(LARGE(AC$7:AC$117,1)-AC14)/2+1</f>
        <v>7</v>
      </c>
      <c r="BM14" s="783">
        <f>(LARGE(AD$7:AD$117,1)-AD14)/2+1</f>
        <v>8</v>
      </c>
      <c r="BN14" s="783">
        <f>(LARGE(AE$7:AE$117,1)-AE14)/2+1</f>
        <v>7</v>
      </c>
      <c r="BO14" s="783">
        <f>(LARGE(AF$7:AF$117,1)-AF14)/2+1</f>
        <v>10</v>
      </c>
      <c r="BP14" s="783">
        <f>(LARGE(AG$7:AG$117,1)-AG14)/2+1</f>
        <v>2</v>
      </c>
      <c r="BQ14" s="783">
        <f>(LARGE(AH$7:AH$117,1)-AH14)/2+1</f>
        <v>2</v>
      </c>
      <c r="BR14" s="783">
        <f>(LARGE(AI$7:AI$117,1)-AI14)/2+1</f>
        <v>4</v>
      </c>
    </row>
    <row r="15" spans="1:70" x14ac:dyDescent="0.2">
      <c r="A15" s="597">
        <f>IF(R15&gt;0,IF(Q15="Viru SK",RANK(B15,B$7:B$117,1)-COUNTIF((Q$7:Q$117),"&lt;&gt;Viru SK"),""),"")</f>
        <v>3</v>
      </c>
      <c r="B15" s="98">
        <f>IF((Q15="Viru SK"),U15,U15-1000)</f>
        <v>9</v>
      </c>
      <c r="C15" s="407">
        <f>IF(R15&gt;0,IF(P15="t",RANK(D15,D$7:D$117,1)-COUNTBLANK(P$7:P$117),""),"")</f>
        <v>2</v>
      </c>
      <c r="D15" s="365">
        <f>IF((P15="t"),U15,U15-1000)</f>
        <v>9</v>
      </c>
      <c r="E15" s="99">
        <f>IF(R15&gt;0,IF(N15="m",RANK(F15,F$7:F$117,1)-COUNTBLANK(N$7:N$117),""),"")</f>
        <v>8</v>
      </c>
      <c r="F15" s="98">
        <f>IF((N15="m"),U15,U15-1000)</f>
        <v>9</v>
      </c>
      <c r="G15" s="100" t="str">
        <f>IF(R15&gt;0,IF(M15="n",RANK(H15,H$7:H$117,1)-COUNTBLANK(M$7:M$117),""),"")</f>
        <v/>
      </c>
      <c r="H15" s="98">
        <f>IF((M15="n"),U15,U15-1000)</f>
        <v>-991</v>
      </c>
      <c r="I15" s="101" t="str">
        <f>IF(R15&gt;0,IF(O15="j",RANK(J15,J$7:J$117,1)-COUNTBLANK(O$7:O$117),""),"")</f>
        <v/>
      </c>
      <c r="J15" s="102">
        <f>IF((O15="j"),U15,U15-1000)</f>
        <v>-991</v>
      </c>
      <c r="K15" s="70">
        <f>IF(R15&gt;0,RANK(U15,U$7:U$117,1),"")</f>
        <v>8</v>
      </c>
      <c r="L15" s="120" t="s">
        <v>111</v>
      </c>
      <c r="M15" s="104"/>
      <c r="N15" s="105" t="str">
        <f>IF(M15="","m","")</f>
        <v>m</v>
      </c>
      <c r="O15" s="106"/>
      <c r="P15" s="107" t="s">
        <v>314</v>
      </c>
      <c r="Q15" s="108" t="s">
        <v>87</v>
      </c>
      <c r="R15" s="109">
        <f>(IF(COUNT(Z15,AA15,AB15,AC15,AD15,AE15,AF15,AG15,AH15,AI15)&lt;10,SUM(Z15,AA15,AB15,AC15,AD15,AE15,AF15,AG15,AH15,AI15),SUM(LARGE((Z15,AA15,AB15,AC15,AD15,AE15,AF15,AG15,AH15,AI15),{1;2;3;4;5;6;7;8;9}))))</f>
        <v>136</v>
      </c>
      <c r="S15" s="110" t="str">
        <f>INDEX(ETAPP!B$1:B$32,MATCH(COUNTIF(BI15:BR15,1),ETAPP!A$1:A$32,0))&amp;INDEX(ETAPP!B$1:B$32,MATCH(COUNTIF(BI15:BR15,2),ETAPP!A$1:A$32,0))&amp;INDEX(ETAPP!B$1:B$32,MATCH(COUNTIF(BI15:BR15,3),ETAPP!A$1:A$32,0))&amp;INDEX(ETAPP!B$1:B$32,MATCH(COUNTIF(BI15:BR15,4),ETAPP!A$1:A$32,0))&amp;INDEX(ETAPP!B$1:B$32,MATCH(COUNTIF(BI15:BR15,5),ETAPP!A$1:A$32,0))&amp;INDEX(ETAPP!B$1:B$32,MATCH(COUNTIF(BI15:BR15,6),ETAPP!A$1:A$32,0))&amp;INDEX(ETAPP!B$1:B$32,MATCH(COUNTIF(BI15:BR15,7),ETAPP!A$1:A$32,0))&amp;INDEX(ETAPP!B$1:B$32,MATCH(COUNTIF(BI15:BR15,8),ETAPP!A$1:A$32,0))&amp;INDEX(ETAPP!B$1:B$32,MATCH(COUNTIF(BI15:BR15,9),ETAPP!A$1:A$32,0))&amp;INDEX(ETAPP!B$1:B$32,MATCH(COUNTIF(BI15:BR15,10),ETAPP!A$1:A$32,0))&amp;INDEX(ETAPP!B$1:B$32,MATCH(COUNTIF(BI15:BR15,11),ETAPP!A$1:A$32,0))&amp;INDEX(ETAPP!B$1:B$32,MATCH(COUNTIF(BI15:BR15,12),ETAPP!A$1:A$32,0))&amp;INDEX(ETAPP!B$1:B$32,MATCH(COUNTIF(BI15:BR15,13),ETAPP!A$1:A$32,0))&amp;INDEX(ETAPP!B$1:B$32,MATCH(COUNTIF(BI15:BR15,14),ETAPP!A$1:A$32,0))&amp;INDEX(ETAPP!B$1:B$32,MATCH(COUNTIF(BI15:BR15,15),ETAPP!A$1:A$32,0))&amp;INDEX(ETAPP!B$1:B$32,MATCH(COUNTIF(BI15:BR15,16),ETAPP!A$1:A$32,0))&amp;INDEX(ETAPP!B$1:B$32,MATCH(COUNTIF(BI15:BR15,17),ETAPP!A$1:A$32,0))&amp;INDEX(ETAPP!B$1:B$32,MATCH(COUNTIF(BI15:BR15,18),ETAPP!A$1:A$32,0))&amp;INDEX(ETAPP!B$1:B$32,MATCH(COUNTIF(BI15:BR15,19),ETAPP!A$1:A$32,0))&amp;INDEX(ETAPP!B$1:B$32,MATCH(COUNTIF(BI15:BR15,20),ETAPP!A$1:A$32,0))&amp;INDEX(ETAPP!B$1:B$32,MATCH(COUNTIF(BI15:BR15,21),ETAPP!A$1:A$32,0))</f>
        <v>0C0B0ABA0A00000000000</v>
      </c>
      <c r="T15" s="110" t="str">
        <f>TEXT(R15,"000,0")&amp;"-"&amp;S15</f>
        <v>136,0-0C0B0ABA0A00000000000</v>
      </c>
      <c r="U15" s="110">
        <f>COUNTIF(T$7:T$117,"&gt;="&amp;T15)</f>
        <v>9</v>
      </c>
      <c r="V15" s="110">
        <f>COUNTIF(L$7:L$117,"&gt;="&amp;L15)</f>
        <v>86</v>
      </c>
      <c r="W15" s="110" t="str">
        <f>TEXT(R15,"000,0")&amp;"-"&amp;S15&amp;"-"&amp;TEXT(V15,"000")</f>
        <v>136,0-0C0B0ABA0A00000000000-086</v>
      </c>
      <c r="X15" s="110">
        <f>COUNTIF(W$7:W$117,"&gt;="&amp;W15)</f>
        <v>9</v>
      </c>
      <c r="Y15" s="111">
        <f>RANK(X15,X$7:X$117,0)</f>
        <v>103</v>
      </c>
      <c r="Z15" s="112">
        <f>IFERROR(INDEX('V1'!C$300:C$400,MATCH("*"&amp;L15&amp;"*",'V1'!B$300:B$400,0)),"  ")</f>
        <v>20</v>
      </c>
      <c r="AA15" s="112">
        <f>IFERROR(INDEX('V2'!C$300:C$400,MATCH("*"&amp;L15&amp;"*",'V2'!B$300:B$400,0)),"  ")</f>
        <v>24</v>
      </c>
      <c r="AB15" s="112">
        <f>IFERROR(INDEX('V3'!C$300:C$400,MATCH("*"&amp;L15&amp;"*",'V3'!B$300:B$400,0)),"  ")</f>
        <v>10</v>
      </c>
      <c r="AC15" s="112">
        <f>IFERROR(INDEX('V4'!C$300:C$400,MATCH("*"&amp;L15&amp;"*",'V4'!B$300:B$400,0)),"  ")</f>
        <v>10</v>
      </c>
      <c r="AD15" s="112">
        <f>IFERROR(INDEX('V5'!C$300:C$400,MATCH("*"&amp;L15&amp;"*",'V5'!B$300:B$400,0)),"  ")</f>
        <v>4</v>
      </c>
      <c r="AE15" s="112">
        <f>IFERROR(INDEX('V6'!C$300:C$400,MATCH("*"&amp;L15&amp;"*",'V6'!B$300:B$400,0)),"  ")</f>
        <v>10</v>
      </c>
      <c r="AF15" s="112">
        <f>IFERROR(INDEX('V7'!C$300:C$400,MATCH("*"&amp;L15&amp;"*",'V7'!B$300:B$400,0)),"  ")</f>
        <v>6</v>
      </c>
      <c r="AG15" s="112">
        <f>IFERROR(INDEX('V8'!C$300:C$400,MATCH("*"&amp;L15&amp;"*",'V8'!B$300:B$400,0)),"  ")</f>
        <v>22</v>
      </c>
      <c r="AH15" s="112">
        <f>IFERROR(INDEX('V9'!C$300:C$400,MATCH("*"&amp;L15&amp;"*",'V9'!B$300:B$400,0)),"  ")</f>
        <v>18</v>
      </c>
      <c r="AI15" s="112">
        <f>IFERROR(INDEX('V10'!C$300:C$400,MATCH("*"&amp;L15&amp;"*",'V10'!B$300:B$400,0)),"  ")</f>
        <v>16</v>
      </c>
      <c r="AJ15" s="113">
        <f>IF(AN15&gt;(AT$2-1),K15,"")</f>
        <v>8</v>
      </c>
      <c r="AK15" s="402">
        <f>SUM(Z15:AI15)</f>
        <v>140</v>
      </c>
      <c r="AL15" s="114" t="str">
        <f>IFERROR("edasi "&amp;RANK(AJ15,AJ$7:AJ$117,1),K15)</f>
        <v>edasi 8</v>
      </c>
      <c r="AM15" s="115" t="str">
        <f>IFERROR(INDEX(#REF!,MATCH("*"&amp;L15&amp;"*",#REF!,0)),"  ")</f>
        <v xml:space="preserve">  </v>
      </c>
      <c r="AN15" s="116">
        <f>COUNTIF(Z15:AI15,"&gt;=0")</f>
        <v>10</v>
      </c>
      <c r="AO15" s="117">
        <f>IFERROR(IF(Z15+1&gt;LARGE(Z$7:Z$117,1)-2*LEN(Z$5),1),0)+IFERROR(IF(AA15+1&gt;LARGE(AA$7:AA$117,1)-2*LEN(AA$5),1),0)+IFERROR(IF(AB15+1&gt;LARGE(AB$7:AB$117,1)-2*LEN(AB$5),1),0)+IFERROR(IF(AC15+1&gt;LARGE(AC$7:AC$117,1)-2*LEN(AC$5),1),0)+IFERROR(IF(AD15+1&gt;LARGE(AD$7:AD$117,1)-2*LEN(AD$5),1),0)+IFERROR(IF(AE15+1&gt;LARGE(AE$7:AE$117,1)-2*LEN(AE$5),1),0)+IFERROR(IF(AF15+1&gt;LARGE(AF$7:AF$117,1)-2*LEN(AF$5),1),0)+IFERROR(IF(AG15+1&gt;LARGE(AG$7:AG$117,1)-2*LEN(AG$5),1),0)+IFERROR(IF(AH15+1&gt;LARGE(AH$7:AH$117,1)-2*LEN(AH$5),1),0)+IFERROR(IF(AI15+1&gt;LARGE(AI$7:AI$117,1)-2*LEN(AI$5),1),0)</f>
        <v>3</v>
      </c>
      <c r="AP15" s="117">
        <f>IF(Z15=0,0,IF(Z15=IFERROR(LARGE(Z$7:Z$117,1),0),1,0))+IF(AA15=0,0,IF(AA15=IFERROR(LARGE(AA$7:AA$117,1),0),1,0))+IF(AB15=0,0,IF(AB15=IFERROR(LARGE(AB$7:AB$117,1),0),1,0))+IF(AC15=0,0,IF(AC15=IFERROR(LARGE(AC$7:AC$117,1),0),1,0))+IF(AD15=0,0,IF(AD15=IFERROR(LARGE(AD$7:AD$117,1),0),1,0))+IF(AE15=0,0,IF(AE15=IFERROR(LARGE(AE$7:AE$117,1),0),1,0))+IF(AF15=0,0,IF(AF15=IFERROR(LARGE(AF$7:AF$117,1),0),1,0))+IF(AG15=0,0,IF(AG15=IFERROR(LARGE(AG$7:AG$117,1),0),1,0))+IF(AH15=0,0,IF(AH15=IFERROR(LARGE(AH$7:AH$117,1),0),1,0))+IF(AI15=0,0,IF(AI15=IFERROR(LARGE(AI$7:AI$117,1),0),1,0))</f>
        <v>0</v>
      </c>
      <c r="AQ15" s="121"/>
      <c r="AR15" s="121"/>
      <c r="AS15" s="121"/>
      <c r="AT15" s="118">
        <f>SMALL(AU15:BD15,AT$3)</f>
        <v>4.0004999999999997</v>
      </c>
      <c r="AU15" s="119">
        <f>IF(Z15="  ",0+MID(Z$6,FIND("V",Z$6)+1,256)/10000,Z15+MID(Z$6,FIND("V",Z$6)+1,256)/10000)</f>
        <v>20.0001</v>
      </c>
      <c r="AV15" s="119">
        <f>IF(AA15="  ",0+MID(AA$6,FIND("V",AA$6)+1,256)/10000,AA15+MID(AA$6,FIND("V",AA$6)+1,256)/10000)</f>
        <v>24.0002</v>
      </c>
      <c r="AW15" s="119">
        <f>IF(AB15="  ",0+MID(AB$6,FIND("V",AB$6)+1,256)/10000,AB15+MID(AB$6,FIND("V",AB$6)+1,256)/10000)</f>
        <v>10.000299999999999</v>
      </c>
      <c r="AX15" s="119">
        <f>IF(AC15="  ",0+MID(AC$6,FIND("V",AC$6)+1,256)/10000,AC15+MID(AC$6,FIND("V",AC$6)+1,256)/10000)</f>
        <v>10.000400000000001</v>
      </c>
      <c r="AY15" s="119">
        <f>IF(AD15="  ",0+MID(AD$6,FIND("V",AD$6)+1,256)/10000,AD15+MID(AD$6,FIND("V",AD$6)+1,256)/10000)</f>
        <v>4.0004999999999997</v>
      </c>
      <c r="AZ15" s="119">
        <f>IF(AE15="  ",0+MID(AE$6,FIND("V",AE$6)+1,256)/10000,AE15+MID(AE$6,FIND("V",AE$6)+1,256)/10000)</f>
        <v>10.0006</v>
      </c>
      <c r="BA15" s="119">
        <f>IF(AF15="  ",0+MID(AF$6,FIND("V",AF$6)+1,256)/10000,AF15+MID(AF$6,FIND("V",AF$6)+1,256)/10000)</f>
        <v>6.0007000000000001</v>
      </c>
      <c r="BB15" s="119">
        <f>IF(AG15="  ",0+MID(AG$6,FIND("V",AG$6)+1,256)/10000,AG15+MID(AG$6,FIND("V",AG$6)+1,256)/10000)</f>
        <v>22.000800000000002</v>
      </c>
      <c r="BC15" s="119">
        <f>IF(AH15="  ",0+MID(AH$6,FIND("V",AH$6)+1,256)/10000,AH15+MID(AH$6,FIND("V",AH$6)+1,256)/10000)</f>
        <v>18.000900000000001</v>
      </c>
      <c r="BD15" s="119">
        <f>IF(AI15="  ",0+MID(AI$6,FIND("V",AI$6)+1,256)/10000,AI15+MID(AI$6,FIND("V",AI$6)+1,256)/10000)</f>
        <v>16.001000000000001</v>
      </c>
      <c r="BE15" s="121"/>
      <c r="BF15" s="121"/>
      <c r="BG15" s="121"/>
      <c r="BH15" s="121"/>
      <c r="BI15" s="783">
        <f>(LARGE(Z$7:Z$117,1)-Z15)/2+1</f>
        <v>4</v>
      </c>
      <c r="BJ15" s="783">
        <f>(LARGE(AA$7:AA$117,1)-AA15)/2+1</f>
        <v>2</v>
      </c>
      <c r="BK15" s="783">
        <f>(LARGE(AB$7:AB$117,1)-AB15)/2+1</f>
        <v>6</v>
      </c>
      <c r="BL15" s="783">
        <f>(LARGE(AC$7:AC$117,1)-AC15)/2+1</f>
        <v>7</v>
      </c>
      <c r="BM15" s="783">
        <f>(LARGE(AD$7:AD$117,1)-AD15)/2+1</f>
        <v>8</v>
      </c>
      <c r="BN15" s="783">
        <f>(LARGE(AE$7:AE$117,1)-AE15)/2+1</f>
        <v>7</v>
      </c>
      <c r="BO15" s="783">
        <f>(LARGE(AF$7:AF$117,1)-AF15)/2+1</f>
        <v>10</v>
      </c>
      <c r="BP15" s="783">
        <f>(LARGE(AG$7:AG$117,1)-AG15)/2+1</f>
        <v>2</v>
      </c>
      <c r="BQ15" s="783">
        <f>(LARGE(AH$7:AH$117,1)-AH15)/2+1</f>
        <v>2</v>
      </c>
      <c r="BR15" s="783">
        <f>(LARGE(AI$7:AI$117,1)-AI15)/2+1</f>
        <v>4</v>
      </c>
    </row>
    <row r="16" spans="1:70" x14ac:dyDescent="0.2">
      <c r="A16" s="597">
        <f>IF(R16&gt;0,IF(Q16="Viru SK",RANK(B16,B$7:B$117,1)-COUNTIF((Q$7:Q$117),"&lt;&gt;Viru SK"),""),"")</f>
        <v>5</v>
      </c>
      <c r="B16" s="98">
        <f>IF((Q16="Viru SK"),U16,U16-1000)</f>
        <v>10</v>
      </c>
      <c r="C16" s="407">
        <f>IF(R16&gt;0,IF(P16="t",RANK(D16,D$7:D$117,1)-COUNTBLANK(P$7:P$117),""),"")</f>
        <v>3</v>
      </c>
      <c r="D16" s="365">
        <f>IF((P16="t"),U16,U16-1000)</f>
        <v>10</v>
      </c>
      <c r="E16" s="99">
        <f>IF(R16&gt;0,IF(N16="m",RANK(F16,F$7:F$117,1)-COUNTBLANK(N$7:N$117),""),"")</f>
        <v>10</v>
      </c>
      <c r="F16" s="98">
        <f>IF((N16="m"),U16,U16-1000)</f>
        <v>10</v>
      </c>
      <c r="G16" s="100" t="str">
        <f>IF(R16&gt;0,IF(M16="n",RANK(H16,H$7:H$117,1)-COUNTBLANK(M$7:M$117),""),"")</f>
        <v/>
      </c>
      <c r="H16" s="98">
        <f>IF((M16="n"),U16,U16-1000)</f>
        <v>-990</v>
      </c>
      <c r="I16" s="101" t="str">
        <f>IF(R16&gt;0,IF(O16="j",RANK(J16,J$7:J$117,1)-COUNTBLANK(O$7:O$117),""),"")</f>
        <v/>
      </c>
      <c r="J16" s="102">
        <f>IF((O16="j"),U16,U16-1000)</f>
        <v>-990</v>
      </c>
      <c r="K16" s="70">
        <f>IF(R16&gt;0,RANK(U16,U$7:U$117,1),"")</f>
        <v>10</v>
      </c>
      <c r="L16" s="120" t="s">
        <v>129</v>
      </c>
      <c r="M16" s="104"/>
      <c r="N16" s="105" t="s">
        <v>104</v>
      </c>
      <c r="O16" s="137"/>
      <c r="P16" s="107" t="s">
        <v>314</v>
      </c>
      <c r="Q16" s="108" t="s">
        <v>87</v>
      </c>
      <c r="R16" s="109">
        <f>(IF(COUNT(Z16,AA16,AB16,AC16,AD16,AE16,AF16,AG16,AH16,AI16)&lt;10,SUM(Z16,AA16,AB16,AC16,AD16,AE16,AF16,AG16,AH16,AI16),SUM(LARGE((Z16,AA16,AB16,AC16,AD16,AE16,AF16,AG16,AH16,AI16),{1;2;3;4;5;6;7;8;9}))))</f>
        <v>128</v>
      </c>
      <c r="S16" s="110" t="str">
        <f>INDEX(ETAPP!B$1:B$32,MATCH(COUNTIF(BI16:BR16,1),ETAPP!A$1:A$32,0))&amp;INDEX(ETAPP!B$1:B$32,MATCH(COUNTIF(BI16:BR16,2),ETAPP!A$1:A$32,0))&amp;INDEX(ETAPP!B$1:B$32,MATCH(COUNTIF(BI16:BR16,3),ETAPP!A$1:A$32,0))&amp;INDEX(ETAPP!B$1:B$32,MATCH(COUNTIF(BI16:BR16,4),ETAPP!A$1:A$32,0))&amp;INDEX(ETAPP!B$1:B$32,MATCH(COUNTIF(BI16:BR16,5),ETAPP!A$1:A$32,0))&amp;INDEX(ETAPP!B$1:B$32,MATCH(COUNTIF(BI16:BR16,6),ETAPP!A$1:A$32,0))&amp;INDEX(ETAPP!B$1:B$32,MATCH(COUNTIF(BI16:BR16,7),ETAPP!A$1:A$32,0))&amp;INDEX(ETAPP!B$1:B$32,MATCH(COUNTIF(BI16:BR16,8),ETAPP!A$1:A$32,0))&amp;INDEX(ETAPP!B$1:B$32,MATCH(COUNTIF(BI16:BR16,9),ETAPP!A$1:A$32,0))&amp;INDEX(ETAPP!B$1:B$32,MATCH(COUNTIF(BI16:BR16,10),ETAPP!A$1:A$32,0))&amp;INDEX(ETAPP!B$1:B$32,MATCH(COUNTIF(BI16:BR16,11),ETAPP!A$1:A$32,0))&amp;INDEX(ETAPP!B$1:B$32,MATCH(COUNTIF(BI16:BR16,12),ETAPP!A$1:A$32,0))&amp;INDEX(ETAPP!B$1:B$32,MATCH(COUNTIF(BI16:BR16,13),ETAPP!A$1:A$32,0))&amp;INDEX(ETAPP!B$1:B$32,MATCH(COUNTIF(BI16:BR16,14),ETAPP!A$1:A$32,0))&amp;INDEX(ETAPP!B$1:B$32,MATCH(COUNTIF(BI16:BR16,15),ETAPP!A$1:A$32,0))&amp;INDEX(ETAPP!B$1:B$32,MATCH(COUNTIF(BI16:BR16,16),ETAPP!A$1:A$32,0))&amp;INDEX(ETAPP!B$1:B$32,MATCH(COUNTIF(BI16:BR16,17),ETAPP!A$1:A$32,0))&amp;INDEX(ETAPP!B$1:B$32,MATCH(COUNTIF(BI16:BR16,18),ETAPP!A$1:A$32,0))&amp;INDEX(ETAPP!B$1:B$32,MATCH(COUNTIF(BI16:BR16,19),ETAPP!A$1:A$32,0))&amp;INDEX(ETAPP!B$1:B$32,MATCH(COUNTIF(BI16:BR16,20),ETAPP!A$1:A$32,0))&amp;INDEX(ETAPP!B$1:B$32,MATCH(COUNTIF(BI16:BR16,21),ETAPP!A$1:A$32,0))</f>
        <v>00BCBA000000000000000</v>
      </c>
      <c r="T16" s="110" t="str">
        <f>TEXT(R16,"000,0")&amp;"-"&amp;S16</f>
        <v>128,0-00BCBA000000000000000</v>
      </c>
      <c r="U16" s="110">
        <f>COUNTIF(T$7:T$117,"&gt;="&amp;T16)</f>
        <v>10</v>
      </c>
      <c r="V16" s="110">
        <f>COUNTIF(L$7:L$117,"&gt;="&amp;L16)</f>
        <v>64</v>
      </c>
      <c r="W16" s="110" t="str">
        <f>TEXT(R16,"000,0")&amp;"-"&amp;S16&amp;"-"&amp;TEXT(V16,"000")</f>
        <v>128,0-00BCBA000000000000000-064</v>
      </c>
      <c r="X16" s="110">
        <f>COUNTIF(W$7:W$117,"&gt;="&amp;W16)</f>
        <v>10</v>
      </c>
      <c r="Y16" s="111">
        <f>RANK(X16,X$7:X$117,0)</f>
        <v>102</v>
      </c>
      <c r="Z16" s="112">
        <f>IFERROR(INDEX('V1'!C$300:C$400,MATCH("*"&amp;L16&amp;"*",'V1'!B$300:B$400,0)),"  ")</f>
        <v>16</v>
      </c>
      <c r="AA16" s="112">
        <f>IFERROR(INDEX('V2'!C$300:C$400,MATCH("*"&amp;L16&amp;"*",'V2'!B$300:B$400,0)),"  ")</f>
        <v>18</v>
      </c>
      <c r="AB16" s="112">
        <f>IFERROR(INDEX('V3'!C$300:C$400,MATCH("*"&amp;L16&amp;"*",'V3'!B$300:B$400,0)),"  ")</f>
        <v>16</v>
      </c>
      <c r="AC16" s="112">
        <f>IFERROR(INDEX('V4'!C$300:C$400,MATCH("*"&amp;L16&amp;"*",'V4'!B$300:B$400,0)),"  ")</f>
        <v>16</v>
      </c>
      <c r="AD16" s="112">
        <f>IFERROR(INDEX('V5'!C$300:C$400,MATCH("*"&amp;L16&amp;"*",'V5'!B$300:B$400,0)),"  ")</f>
        <v>12</v>
      </c>
      <c r="AE16" s="112">
        <f>IFERROR(INDEX('V6'!C$300:C$400,MATCH("*"&amp;L16&amp;"*",'V6'!B$300:B$400,0)),"  ")</f>
        <v>16</v>
      </c>
      <c r="AF16" s="112" t="str">
        <f>IFERROR(INDEX('V7'!C$300:C$400,MATCH("*"&amp;L16&amp;"*",'V7'!B$300:B$400,0)),"  ")</f>
        <v xml:space="preserve">  </v>
      </c>
      <c r="AG16" s="112">
        <f>IFERROR(INDEX('V8'!C$300:C$400,MATCH("*"&amp;L16&amp;"*",'V8'!B$300:B$400,0)),"  ")</f>
        <v>20</v>
      </c>
      <c r="AH16" s="112" t="str">
        <f>IFERROR(INDEX('V9'!C$300:C$400,MATCH("*"&amp;L16&amp;"*",'V9'!B$300:B$400,0)),"  ")</f>
        <v xml:space="preserve">  </v>
      </c>
      <c r="AI16" s="112">
        <f>IFERROR(INDEX('V10'!C$300:C$400,MATCH("*"&amp;L16&amp;"*",'V10'!B$300:B$400,0)),"  ")</f>
        <v>14</v>
      </c>
      <c r="AJ16" s="113">
        <f>IF(AN16&gt;(AT$2-1),K16,"")</f>
        <v>10</v>
      </c>
      <c r="AK16" s="402">
        <f>SUM(Z16:AI16)</f>
        <v>128</v>
      </c>
      <c r="AL16" s="114" t="str">
        <f>IFERROR("edasi "&amp;RANK(AJ16,AJ$7:AJ$117,1),K16)</f>
        <v>edasi 10</v>
      </c>
      <c r="AM16" s="115" t="str">
        <f>IFERROR(INDEX(#REF!,MATCH("*"&amp;L16&amp;"*",#REF!,0)),"  ")</f>
        <v xml:space="preserve">  </v>
      </c>
      <c r="AN16" s="116">
        <f>COUNTIF(Z16:AI16,"&gt;=0")</f>
        <v>8</v>
      </c>
      <c r="AO16" s="117">
        <f>IFERROR(IF(Z16+1&gt;LARGE(Z$7:Z$117,1)-2*LEN(Z$5),1),0)+IFERROR(IF(AA16+1&gt;LARGE(AA$7:AA$117,1)-2*LEN(AA$5),1),0)+IFERROR(IF(AB16+1&gt;LARGE(AB$7:AB$117,1)-2*LEN(AB$5),1),0)+IFERROR(IF(AC16+1&gt;LARGE(AC$7:AC$117,1)-2*LEN(AC$5),1),0)+IFERROR(IF(AD16+1&gt;LARGE(AD$7:AD$117,1)-2*LEN(AD$5),1),0)+IFERROR(IF(AE16+1&gt;LARGE(AE$7:AE$117,1)-2*LEN(AE$5),1),0)+IFERROR(IF(AF16+1&gt;LARGE(AF$7:AF$117,1)-2*LEN(AF$5),1),0)+IFERROR(IF(AG16+1&gt;LARGE(AG$7:AG$117,1)-2*LEN(AG$5),1),0)+IFERROR(IF(AH16+1&gt;LARGE(AH$7:AH$117,1)-2*LEN(AH$5),1),0)+IFERROR(IF(AI16+1&gt;LARGE(AI$7:AI$117,1)-2*LEN(AI$5),1),0)</f>
        <v>2</v>
      </c>
      <c r="AP16" s="117">
        <f>IF(Z16=0,0,IF(Z16=IFERROR(LARGE(Z$7:Z$117,1),0),1,0))+IF(AA16=0,0,IF(AA16=IFERROR(LARGE(AA$7:AA$117,1),0),1,0))+IF(AB16=0,0,IF(AB16=IFERROR(LARGE(AB$7:AB$117,1),0),1,0))+IF(AC16=0,0,IF(AC16=IFERROR(LARGE(AC$7:AC$117,1),0),1,0))+IF(AD16=0,0,IF(AD16=IFERROR(LARGE(AD$7:AD$117,1),0),1,0))+IF(AE16=0,0,IF(AE16=IFERROR(LARGE(AE$7:AE$117,1),0),1,0))+IF(AF16=0,0,IF(AF16=IFERROR(LARGE(AF$7:AF$117,1),0),1,0))+IF(AG16=0,0,IF(AG16=IFERROR(LARGE(AG$7:AG$117,1),0),1,0))+IF(AH16=0,0,IF(AH16=IFERROR(LARGE(AH$7:AH$117,1),0),1,0))+IF(AI16=0,0,IF(AI16=IFERROR(LARGE(AI$7:AI$117,1),0),1,0))</f>
        <v>0</v>
      </c>
      <c r="AQ16" s="121"/>
      <c r="AR16" s="121"/>
      <c r="AS16" s="121"/>
      <c r="AT16" s="118">
        <f>SMALL(AU16:BD16,AT$3)</f>
        <v>6.9999999999999999E-4</v>
      </c>
      <c r="AU16" s="119">
        <f>IF(Z16="  ",0+MID(Z$6,FIND("V",Z$6)+1,256)/10000,Z16+MID(Z$6,FIND("V",Z$6)+1,256)/10000)</f>
        <v>16.0001</v>
      </c>
      <c r="AV16" s="119">
        <f>IF(AA16="  ",0+MID(AA$6,FIND("V",AA$6)+1,256)/10000,AA16+MID(AA$6,FIND("V",AA$6)+1,256)/10000)</f>
        <v>18.0002</v>
      </c>
      <c r="AW16" s="119">
        <f>IF(AB16="  ",0+MID(AB$6,FIND("V",AB$6)+1,256)/10000,AB16+MID(AB$6,FIND("V",AB$6)+1,256)/10000)</f>
        <v>16.000299999999999</v>
      </c>
      <c r="AX16" s="119">
        <f>IF(AC16="  ",0+MID(AC$6,FIND("V",AC$6)+1,256)/10000,AC16+MID(AC$6,FIND("V",AC$6)+1,256)/10000)</f>
        <v>16.000399999999999</v>
      </c>
      <c r="AY16" s="119">
        <f>IF(AD16="  ",0+MID(AD$6,FIND("V",AD$6)+1,256)/10000,AD16+MID(AD$6,FIND("V",AD$6)+1,256)/10000)</f>
        <v>12.000500000000001</v>
      </c>
      <c r="AZ16" s="119">
        <f>IF(AE16="  ",0+MID(AE$6,FIND("V",AE$6)+1,256)/10000,AE16+MID(AE$6,FIND("V",AE$6)+1,256)/10000)</f>
        <v>16.000599999999999</v>
      </c>
      <c r="BA16" s="119">
        <f>IF(AF16="  ",0+MID(AF$6,FIND("V",AF$6)+1,256)/10000,AF16+MID(AF$6,FIND("V",AF$6)+1,256)/10000)</f>
        <v>6.9999999999999999E-4</v>
      </c>
      <c r="BB16" s="119">
        <f>IF(AG16="  ",0+MID(AG$6,FIND("V",AG$6)+1,256)/10000,AG16+MID(AG$6,FIND("V",AG$6)+1,256)/10000)</f>
        <v>20.000800000000002</v>
      </c>
      <c r="BC16" s="119">
        <f>IF(AH16="  ",0+MID(AH$6,FIND("V",AH$6)+1,256)/10000,AH16+MID(AH$6,FIND("V",AH$6)+1,256)/10000)</f>
        <v>8.9999999999999998E-4</v>
      </c>
      <c r="BD16" s="119">
        <f>IF(AI16="  ",0+MID(AI$6,FIND("V",AI$6)+1,256)/10000,AI16+MID(AI$6,FIND("V",AI$6)+1,256)/10000)</f>
        <v>14.000999999999999</v>
      </c>
      <c r="BE16" s="121"/>
      <c r="BF16" s="121"/>
      <c r="BG16" s="121"/>
      <c r="BH16" s="121"/>
      <c r="BI16" s="783">
        <f>(LARGE(Z$7:Z$117,1)-Z16)/2+1</f>
        <v>6</v>
      </c>
      <c r="BJ16" s="783">
        <f>(LARGE(AA$7:AA$117,1)-AA16)/2+1</f>
        <v>5</v>
      </c>
      <c r="BK16" s="783">
        <f>(LARGE(AB$7:AB$117,1)-AB16)/2+1</f>
        <v>3</v>
      </c>
      <c r="BL16" s="783">
        <f>(LARGE(AC$7:AC$117,1)-AC16)/2+1</f>
        <v>4</v>
      </c>
      <c r="BM16" s="783">
        <f>(LARGE(AD$7:AD$117,1)-AD16)/2+1</f>
        <v>4</v>
      </c>
      <c r="BN16" s="783">
        <f>(LARGE(AE$7:AE$117,1)-AE16)/2+1</f>
        <v>4</v>
      </c>
      <c r="BO16" s="783" t="e">
        <f>(LARGE(AF$7:AF$117,1)-AF16)/2+1</f>
        <v>#VALUE!</v>
      </c>
      <c r="BP16" s="783">
        <f>(LARGE(AG$7:AG$117,1)-AG16)/2+1</f>
        <v>3</v>
      </c>
      <c r="BQ16" s="783" t="e">
        <f>(LARGE(AH$7:AH$117,1)-AH16)/2+1</f>
        <v>#VALUE!</v>
      </c>
      <c r="BR16" s="783">
        <f>(LARGE(AI$7:AI$117,1)-AI16)/2+1</f>
        <v>5</v>
      </c>
    </row>
    <row r="17" spans="1:70" x14ac:dyDescent="0.2">
      <c r="A17" s="597">
        <f>IF(R17&gt;0,IF(Q17="Viru SK",RANK(B17,B$7:B$117,1)-COUNTIF((Q$7:Q$117),"&lt;&gt;Viru SK"),""),"")</f>
        <v>6</v>
      </c>
      <c r="B17" s="98">
        <f>IF((Q17="Viru SK"),U17,U17-1000)</f>
        <v>11</v>
      </c>
      <c r="C17" s="407">
        <f>IF(R17&gt;0,IF(P17="t",RANK(D17,D$7:D$117,1)-COUNTBLANK(P$7:P$117),""),"")</f>
        <v>4</v>
      </c>
      <c r="D17" s="365">
        <f>IF((P17="t"),U17,U17-1000)</f>
        <v>11</v>
      </c>
      <c r="E17" s="99" t="str">
        <f>IF(R17&gt;0,IF(N17="m",RANK(F17,F$7:F$117,1)-COUNTBLANK(N$7:N$117),""),"")</f>
        <v/>
      </c>
      <c r="F17" s="98">
        <f>IF((N17="m"),U17,U17-1000)</f>
        <v>-989</v>
      </c>
      <c r="G17" s="100">
        <f>IF(R17&gt;0,IF(M17="n",RANK(H17,H$7:H$117,1)-COUNTBLANK(M$7:M$117),""),"")</f>
        <v>2</v>
      </c>
      <c r="H17" s="98">
        <f>IF((M17="n"),U17,U17-1000)</f>
        <v>11</v>
      </c>
      <c r="I17" s="101" t="str">
        <f>IF(R17&gt;0,IF(O17="j",RANK(J17,J$7:J$117,1)-COUNTBLANK(O$7:O$117),""),"")</f>
        <v/>
      </c>
      <c r="J17" s="102">
        <f>IF((O17="j"),U17,U17-1000)</f>
        <v>-989</v>
      </c>
      <c r="K17" s="123">
        <f>IF(R17&gt;0,RANK(U17,U$7:U$117,1),"")</f>
        <v>11</v>
      </c>
      <c r="L17" s="1035" t="s">
        <v>319</v>
      </c>
      <c r="M17" s="124" t="s">
        <v>109</v>
      </c>
      <c r="N17" s="125"/>
      <c r="O17" s="1113"/>
      <c r="P17" s="126" t="s">
        <v>314</v>
      </c>
      <c r="Q17" s="127" t="s">
        <v>87</v>
      </c>
      <c r="R17" s="109">
        <f>(IF(COUNT(Z17,AA17,AB17,AC17,AD17,AE17,AF17,AG17,AH17,AI17)&lt;10,SUM(Z17,AA17,AB17,AC17,AD17,AE17,AF17,AG17,AH17,AI17),SUM(LARGE((Z17,AA17,AB17,AC17,AD17,AE17,AF17,AG17,AH17,AI17),{1;2;3;4;5;6;7;8;9}))))</f>
        <v>124</v>
      </c>
      <c r="S17" s="110" t="str">
        <f>INDEX(ETAPP!B$1:B$32,MATCH(COUNTIF(BI17:BR17,1),ETAPP!A$1:A$32,0))&amp;INDEX(ETAPP!B$1:B$32,MATCH(COUNTIF(BI17:BR17,2),ETAPP!A$1:A$32,0))&amp;INDEX(ETAPP!B$1:B$32,MATCH(COUNTIF(BI17:BR17,3),ETAPP!A$1:A$32,0))&amp;INDEX(ETAPP!B$1:B$32,MATCH(COUNTIF(BI17:BR17,4),ETAPP!A$1:A$32,0))&amp;INDEX(ETAPP!B$1:B$32,MATCH(COUNTIF(BI17:BR17,5),ETAPP!A$1:A$32,0))&amp;INDEX(ETAPP!B$1:B$32,MATCH(COUNTIF(BI17:BR17,6),ETAPP!A$1:A$32,0))&amp;INDEX(ETAPP!B$1:B$32,MATCH(COUNTIF(BI17:BR17,7),ETAPP!A$1:A$32,0))&amp;INDEX(ETAPP!B$1:B$32,MATCH(COUNTIF(BI17:BR17,8),ETAPP!A$1:A$32,0))&amp;INDEX(ETAPP!B$1:B$32,MATCH(COUNTIF(BI17:BR17,9),ETAPP!A$1:A$32,0))&amp;INDEX(ETAPP!B$1:B$32,MATCH(COUNTIF(BI17:BR17,10),ETAPP!A$1:A$32,0))&amp;INDEX(ETAPP!B$1:B$32,MATCH(COUNTIF(BI17:BR17,11),ETAPP!A$1:A$32,0))&amp;INDEX(ETAPP!B$1:B$32,MATCH(COUNTIF(BI17:BR17,12),ETAPP!A$1:A$32,0))&amp;INDEX(ETAPP!B$1:B$32,MATCH(COUNTIF(BI17:BR17,13),ETAPP!A$1:A$32,0))&amp;INDEX(ETAPP!B$1:B$32,MATCH(COUNTIF(BI17:BR17,14),ETAPP!A$1:A$32,0))&amp;INDEX(ETAPP!B$1:B$32,MATCH(COUNTIF(BI17:BR17,15),ETAPP!A$1:A$32,0))&amp;INDEX(ETAPP!B$1:B$32,MATCH(COUNTIF(BI17:BR17,16),ETAPP!A$1:A$32,0))&amp;INDEX(ETAPP!B$1:B$32,MATCH(COUNTIF(BI17:BR17,17),ETAPP!A$1:A$32,0))&amp;INDEX(ETAPP!B$1:B$32,MATCH(COUNTIF(BI17:BR17,18),ETAPP!A$1:A$32,0))&amp;INDEX(ETAPP!B$1:B$32,MATCH(COUNTIF(BI17:BR17,19),ETAPP!A$1:A$32,0))&amp;INDEX(ETAPP!B$1:B$32,MATCH(COUNTIF(BI17:BR17,20),ETAPP!A$1:A$32,0))&amp;INDEX(ETAPP!B$1:B$32,MATCH(COUNTIF(BI17:BR17,21),ETAPP!A$1:A$32,0))</f>
        <v>ABA0A0B0A000A00000000</v>
      </c>
      <c r="T17" s="128" t="str">
        <f>TEXT(R17,"000,0")&amp;"-"&amp;S17</f>
        <v>124,0-ABA0A0B0A000A00000000</v>
      </c>
      <c r="U17" s="128">
        <f>COUNTIF(T$7:T$117,"&gt;="&amp;T17)</f>
        <v>11</v>
      </c>
      <c r="V17" s="128">
        <f>COUNTIF(L$7:L$117,"&gt;="&amp;L17)</f>
        <v>22</v>
      </c>
      <c r="W17" s="128" t="str">
        <f>TEXT(R17,"000,0")&amp;"-"&amp;S17&amp;"-"&amp;TEXT(V17,"000")</f>
        <v>124,0-ABA0A0B0A000A00000000-022</v>
      </c>
      <c r="X17" s="128">
        <f>COUNTIF(W$7:W$117,"&gt;="&amp;W17)</f>
        <v>11</v>
      </c>
      <c r="Y17" s="129">
        <f>RANK(X17,X$7:X$117,0)</f>
        <v>101</v>
      </c>
      <c r="Z17" s="112">
        <f>IFERROR(INDEX('V1'!C$300:C$400,MATCH("*"&amp;L17&amp;"*",'V1'!B$300:B$400,0)),"  ")</f>
        <v>24</v>
      </c>
      <c r="AA17" s="112">
        <f>IFERROR(INDEX('V2'!C$300:C$400,MATCH("*"&amp;L17&amp;"*",'V2'!B$300:B$400,0)),"  ")</f>
        <v>2</v>
      </c>
      <c r="AB17" s="112" t="str">
        <f>IFERROR(INDEX('V3'!C$300:C$400,MATCH("*"&amp;L17&amp;"*",'V3'!B$300:B$400,0)),"  ")</f>
        <v xml:space="preserve">  </v>
      </c>
      <c r="AC17" s="112">
        <f>IFERROR(INDEX('V4'!C$300:C$400,MATCH("*"&amp;L17&amp;"*",'V4'!B$300:B$400,0)),"  ")</f>
        <v>18</v>
      </c>
      <c r="AD17" s="112">
        <f>IFERROR(INDEX('V5'!C$300:C$400,MATCH("*"&amp;L17&amp;"*",'V5'!B$300:B$400,0)),"  ")</f>
        <v>18</v>
      </c>
      <c r="AE17" s="112">
        <f>IFERROR(INDEX('V6'!C$300:C$400,MATCH("*"&amp;L17&amp;"*",'V6'!B$300:B$400,0)),"  ")</f>
        <v>20</v>
      </c>
      <c r="AF17" s="112">
        <f>IFERROR(INDEX('V7'!C$300:C$400,MATCH("*"&amp;L17&amp;"*",'V7'!B$300:B$400,0)),"  ")</f>
        <v>12</v>
      </c>
      <c r="AG17" s="112">
        <f>IFERROR(INDEX('V8'!C$300:C$400,MATCH("*"&amp;L17&amp;"*",'V8'!B$300:B$400,0)),"  ")</f>
        <v>16</v>
      </c>
      <c r="AH17" s="112">
        <f>IFERROR(INDEX('V9'!C$300:C$400,MATCH("*"&amp;L17&amp;"*",'V9'!B$300:B$400,0)),"  ")</f>
        <v>4</v>
      </c>
      <c r="AI17" s="112">
        <f>IFERROR(INDEX('V10'!C$300:C$400,MATCH("*"&amp;L17&amp;"*",'V10'!B$300:B$400,0)),"  ")</f>
        <v>10</v>
      </c>
      <c r="AJ17" s="113">
        <f>IF(AN17&gt;(AT$2-1),K17,"")</f>
        <v>11</v>
      </c>
      <c r="AK17" s="402">
        <f>SUM(Z17:AI17)</f>
        <v>124</v>
      </c>
      <c r="AL17" s="114" t="str">
        <f>IFERROR("edasi "&amp;RANK(AJ17,AJ$7:AJ$117,1),K17)</f>
        <v>edasi 11</v>
      </c>
      <c r="AM17" s="115" t="str">
        <f>IFERROR(INDEX(#REF!,MATCH("*"&amp;L17&amp;"*",#REF!,0)),"  ")</f>
        <v xml:space="preserve">  </v>
      </c>
      <c r="AN17" s="116">
        <f>COUNTIF(Z17:AI17,"&gt;=0")</f>
        <v>9</v>
      </c>
      <c r="AO17" s="117">
        <f>IFERROR(IF(Z17+1&gt;LARGE(Z$7:Z$117,1)-2*LEN(Z$5),1),0)+IFERROR(IF(AA17+1&gt;LARGE(AA$7:AA$117,1)-2*LEN(AA$5),1),0)+IFERROR(IF(AB17+1&gt;LARGE(AB$7:AB$117,1)-2*LEN(AB$5),1),0)+IFERROR(IF(AC17+1&gt;LARGE(AC$7:AC$117,1)-2*LEN(AC$5),1),0)+IFERROR(IF(AD17+1&gt;LARGE(AD$7:AD$117,1)-2*LEN(AD$5),1),0)+IFERROR(IF(AE17+1&gt;LARGE(AE$7:AE$117,1)-2*LEN(AE$5),1),0)+IFERROR(IF(AF17+1&gt;LARGE(AF$7:AF$117,1)-2*LEN(AF$5),1),0)+IFERROR(IF(AG17+1&gt;LARGE(AG$7:AG$117,1)-2*LEN(AG$5),1),0)+IFERROR(IF(AH17+1&gt;LARGE(AH$7:AH$117,1)-2*LEN(AH$5),1),0)+IFERROR(IF(AI17+1&gt;LARGE(AI$7:AI$117,1)-2*LEN(AI$5),1),0)</f>
        <v>4</v>
      </c>
      <c r="AP17" s="117">
        <f>IF(Z17=0,0,IF(Z17=IFERROR(LARGE(Z$7:Z$117,1),0),1,0))+IF(AA17=0,0,IF(AA17=IFERROR(LARGE(AA$7:AA$117,1),0),1,0))+IF(AB17=0,0,IF(AB17=IFERROR(LARGE(AB$7:AB$117,1),0),1,0))+IF(AC17=0,0,IF(AC17=IFERROR(LARGE(AC$7:AC$117,1),0),1,0))+IF(AD17=0,0,IF(AD17=IFERROR(LARGE(AD$7:AD$117,1),0),1,0))+IF(AE17=0,0,IF(AE17=IFERROR(LARGE(AE$7:AE$117,1),0),1,0))+IF(AF17=0,0,IF(AF17=IFERROR(LARGE(AF$7:AF$117,1),0),1,0))+IF(AG17=0,0,IF(AG17=IFERROR(LARGE(AG$7:AG$117,1),0),1,0))+IF(AH17=0,0,IF(AH17=IFERROR(LARGE(AH$7:AH$117,1),0),1,0))+IF(AI17=0,0,IF(AI17=IFERROR(LARGE(AI$7:AI$117,1),0),1,0))</f>
        <v>1</v>
      </c>
      <c r="AQ17" s="121"/>
      <c r="AR17" s="121"/>
      <c r="AS17" s="121"/>
      <c r="AT17" s="118">
        <f>SMALL(AU17:BD17,AT$3)</f>
        <v>2.9999999999999997E-4</v>
      </c>
      <c r="AU17" s="119">
        <f>IF(Z17="  ",0+MID(Z$6,FIND("V",Z$6)+1,256)/10000,Z17+MID(Z$6,FIND("V",Z$6)+1,256)/10000)</f>
        <v>24.0001</v>
      </c>
      <c r="AV17" s="119">
        <f>IF(AA17="  ",0+MID(AA$6,FIND("V",AA$6)+1,256)/10000,AA17+MID(AA$6,FIND("V",AA$6)+1,256)/10000)</f>
        <v>2.0002</v>
      </c>
      <c r="AW17" s="119">
        <f>IF(AB17="  ",0+MID(AB$6,FIND("V",AB$6)+1,256)/10000,AB17+MID(AB$6,FIND("V",AB$6)+1,256)/10000)</f>
        <v>2.9999999999999997E-4</v>
      </c>
      <c r="AX17" s="119">
        <f>IF(AC17="  ",0+MID(AC$6,FIND("V",AC$6)+1,256)/10000,AC17+MID(AC$6,FIND("V",AC$6)+1,256)/10000)</f>
        <v>18.000399999999999</v>
      </c>
      <c r="AY17" s="119">
        <f>IF(AD17="  ",0+MID(AD$6,FIND("V",AD$6)+1,256)/10000,AD17+MID(AD$6,FIND("V",AD$6)+1,256)/10000)</f>
        <v>18.000499999999999</v>
      </c>
      <c r="AZ17" s="119">
        <f>IF(AE17="  ",0+MID(AE$6,FIND("V",AE$6)+1,256)/10000,AE17+MID(AE$6,FIND("V",AE$6)+1,256)/10000)</f>
        <v>20.000599999999999</v>
      </c>
      <c r="BA17" s="119">
        <f>IF(AF17="  ",0+MID(AF$6,FIND("V",AF$6)+1,256)/10000,AF17+MID(AF$6,FIND("V",AF$6)+1,256)/10000)</f>
        <v>12.0007</v>
      </c>
      <c r="BB17" s="119">
        <f>IF(AG17="  ",0+MID(AG$6,FIND("V",AG$6)+1,256)/10000,AG17+MID(AG$6,FIND("V",AG$6)+1,256)/10000)</f>
        <v>16.000800000000002</v>
      </c>
      <c r="BC17" s="119">
        <f>IF(AH17="  ",0+MID(AH$6,FIND("V",AH$6)+1,256)/10000,AH17+MID(AH$6,FIND("V",AH$6)+1,256)/10000)</f>
        <v>4.0008999999999997</v>
      </c>
      <c r="BD17" s="119">
        <f>IF(AI17="  ",0+MID(AI$6,FIND("V",AI$6)+1,256)/10000,AI17+MID(AI$6,FIND("V",AI$6)+1,256)/10000)</f>
        <v>10.000999999999999</v>
      </c>
      <c r="BE17" s="121"/>
      <c r="BF17" s="121"/>
      <c r="BG17" s="121"/>
      <c r="BH17" s="121"/>
      <c r="BI17" s="783">
        <f>(LARGE(Z$7:Z$117,1)-Z17)/2+1</f>
        <v>2</v>
      </c>
      <c r="BJ17" s="783">
        <f>(LARGE(AA$7:AA$117,1)-AA17)/2+1</f>
        <v>13</v>
      </c>
      <c r="BK17" s="783" t="e">
        <f>(LARGE(AB$7:AB$117,1)-AB17)/2+1</f>
        <v>#VALUE!</v>
      </c>
      <c r="BL17" s="783">
        <f>(LARGE(AC$7:AC$117,1)-AC17)/2+1</f>
        <v>3</v>
      </c>
      <c r="BM17" s="783">
        <f>(LARGE(AD$7:AD$117,1)-AD17)/2+1</f>
        <v>1</v>
      </c>
      <c r="BN17" s="783">
        <f>(LARGE(AE$7:AE$117,1)-AE17)/2+1</f>
        <v>2</v>
      </c>
      <c r="BO17" s="783">
        <f>(LARGE(AF$7:AF$117,1)-AF17)/2+1</f>
        <v>7</v>
      </c>
      <c r="BP17" s="783">
        <f>(LARGE(AG$7:AG$117,1)-AG17)/2+1</f>
        <v>5</v>
      </c>
      <c r="BQ17" s="783">
        <f>(LARGE(AH$7:AH$117,1)-AH17)/2+1</f>
        <v>9</v>
      </c>
      <c r="BR17" s="783">
        <f>(LARGE(AI$7:AI$117,1)-AI17)/2+1</f>
        <v>7</v>
      </c>
    </row>
    <row r="18" spans="1:70" x14ac:dyDescent="0.2">
      <c r="A18" s="597" t="str">
        <f>IF(R18&gt;0,IF(Q18="Viru SK",RANK(B18,B$7:B$117,1)-COUNTIF((Q$7:Q$117),"&lt;&gt;Viru SK"),""),"")</f>
        <v/>
      </c>
      <c r="B18" s="98">
        <f>IF((Q18="Viru SK"),U18,U18-1000)</f>
        <v>-988</v>
      </c>
      <c r="C18" s="407" t="str">
        <f>IF(R18&gt;0,IF(P18="t",RANK(D18,D$7:D$117,1)-COUNTBLANK(P$7:P$117),""),"")</f>
        <v/>
      </c>
      <c r="D18" s="365">
        <f>IF((P18="t"),U18,U18-1000)</f>
        <v>-988</v>
      </c>
      <c r="E18" s="99">
        <f>IF(R18&gt;0,IF(N18="m",RANK(F18,F$7:F$117,1)-COUNTBLANK(N$7:N$117),""),"")</f>
        <v>11</v>
      </c>
      <c r="F18" s="98">
        <f>IF((N18="m"),U18,U18-1000)</f>
        <v>12</v>
      </c>
      <c r="G18" s="100" t="str">
        <f>IF(R18&gt;0,IF(M18="n",RANK(H18,H$7:H$117,1)-COUNTBLANK(M$7:M$117),""),"")</f>
        <v/>
      </c>
      <c r="H18" s="98">
        <f>IF((M18="n"),U18,U18-1000)</f>
        <v>-988</v>
      </c>
      <c r="I18" s="101" t="str">
        <f>IF(R18&gt;0,IF(O18="j",RANK(J18,J$7:J$117,1)-COUNTBLANK(O$7:O$117),""),"")</f>
        <v/>
      </c>
      <c r="J18" s="102">
        <f>IF((O18="j"),U18,U18-1000)</f>
        <v>-988</v>
      </c>
      <c r="K18" s="70">
        <f>IF(R18&gt;0,RANK(U18,U$7:U$117,1),"")</f>
        <v>12</v>
      </c>
      <c r="L18" s="120" t="s">
        <v>349</v>
      </c>
      <c r="M18" s="104"/>
      <c r="N18" s="105" t="s">
        <v>104</v>
      </c>
      <c r="O18" s="106"/>
      <c r="P18" s="107"/>
      <c r="Q18" s="108"/>
      <c r="R18" s="109">
        <f>(IF(COUNT(Z18,AA18,AB18,AC18,AD18,AE18,AF18,AG18,AH18,AI18)&lt;10,SUM(Z18,AA18,AB18,AC18,AD18,AE18,AF18,AG18,AH18,AI18),SUM(LARGE((Z18,AA18,AB18,AC18,AD18,AE18,AF18,AG18,AH18,AI18),{1;2;3;4;5;6;7;8;9}))))</f>
        <v>108</v>
      </c>
      <c r="S18" s="110" t="str">
        <f>INDEX(ETAPP!B$1:B$32,MATCH(COUNTIF(BI18:BR18,1),ETAPP!A$1:A$32,0))&amp;INDEX(ETAPP!B$1:B$32,MATCH(COUNTIF(BI18:BR18,2),ETAPP!A$1:A$32,0))&amp;INDEX(ETAPP!B$1:B$32,MATCH(COUNTIF(BI18:BR18,3),ETAPP!A$1:A$32,0))&amp;INDEX(ETAPP!B$1:B$32,MATCH(COUNTIF(BI18:BR18,4),ETAPP!A$1:A$32,0))&amp;INDEX(ETAPP!B$1:B$32,MATCH(COUNTIF(BI18:BR18,5),ETAPP!A$1:A$32,0))&amp;INDEX(ETAPP!B$1:B$32,MATCH(COUNTIF(BI18:BR18,6),ETAPP!A$1:A$32,0))&amp;INDEX(ETAPP!B$1:B$32,MATCH(COUNTIF(BI18:BR18,7),ETAPP!A$1:A$32,0))&amp;INDEX(ETAPP!B$1:B$32,MATCH(COUNTIF(BI18:BR18,8),ETAPP!A$1:A$32,0))&amp;INDEX(ETAPP!B$1:B$32,MATCH(COUNTIF(BI18:BR18,9),ETAPP!A$1:A$32,0))&amp;INDEX(ETAPP!B$1:B$32,MATCH(COUNTIF(BI18:BR18,10),ETAPP!A$1:A$32,0))&amp;INDEX(ETAPP!B$1:B$32,MATCH(COUNTIF(BI18:BR18,11),ETAPP!A$1:A$32,0))&amp;INDEX(ETAPP!B$1:B$32,MATCH(COUNTIF(BI18:BR18,12),ETAPP!A$1:A$32,0))&amp;INDEX(ETAPP!B$1:B$32,MATCH(COUNTIF(BI18:BR18,13),ETAPP!A$1:A$32,0))&amp;INDEX(ETAPP!B$1:B$32,MATCH(COUNTIF(BI18:BR18,14),ETAPP!A$1:A$32,0))&amp;INDEX(ETAPP!B$1:B$32,MATCH(COUNTIF(BI18:BR18,15),ETAPP!A$1:A$32,0))&amp;INDEX(ETAPP!B$1:B$32,MATCH(COUNTIF(BI18:BR18,16),ETAPP!A$1:A$32,0))&amp;INDEX(ETAPP!B$1:B$32,MATCH(COUNTIF(BI18:BR18,17),ETAPP!A$1:A$32,0))&amp;INDEX(ETAPP!B$1:B$32,MATCH(COUNTIF(BI18:BR18,18),ETAPP!A$1:A$32,0))&amp;INDEX(ETAPP!B$1:B$32,MATCH(COUNTIF(BI18:BR18,19),ETAPP!A$1:A$32,0))&amp;INDEX(ETAPP!B$1:B$32,MATCH(COUNTIF(BI18:BR18,20),ETAPP!A$1:A$32,0))&amp;INDEX(ETAPP!B$1:B$32,MATCH(COUNTIF(BI18:BR18,21),ETAPP!A$1:A$32,0))</f>
        <v>0AB00BAAAA00A00000000</v>
      </c>
      <c r="T18" s="110" t="str">
        <f>TEXT(R18,"000,0")&amp;"-"&amp;S18</f>
        <v>108,0-0AB00BAAAA00A00000000</v>
      </c>
      <c r="U18" s="110">
        <f>COUNTIF(T$7:T$117,"&gt;="&amp;T18)</f>
        <v>12</v>
      </c>
      <c r="V18" s="110">
        <f>COUNTIF(L$7:L$117,"&gt;="&amp;L18)</f>
        <v>9</v>
      </c>
      <c r="W18" s="110" t="str">
        <f>TEXT(R18,"000,0")&amp;"-"&amp;S18&amp;"-"&amp;TEXT(V18,"000")</f>
        <v>108,0-0AB00BAAAA00A00000000-009</v>
      </c>
      <c r="X18" s="110">
        <f>COUNTIF(W$7:W$117,"&gt;="&amp;W18)</f>
        <v>12</v>
      </c>
      <c r="Y18" s="111">
        <f>RANK(X18,X$7:X$117,0)</f>
        <v>100</v>
      </c>
      <c r="Z18" s="112">
        <f>IFERROR(INDEX('V1'!C$300:C$400,MATCH("*"&amp;L18&amp;"*",'V1'!B$300:B$400,0)),"  ")</f>
        <v>2</v>
      </c>
      <c r="AA18" s="112">
        <f>IFERROR(INDEX('V2'!C$300:C$400,MATCH("*"&amp;L18&amp;"*",'V2'!B$300:B$400,0)),"  ")</f>
        <v>12</v>
      </c>
      <c r="AB18" s="112">
        <f>IFERROR(INDEX('V3'!C$300:C$400,MATCH("*"&amp;L18&amp;"*",'V3'!B$300:B$400,0)),"  ")</f>
        <v>18</v>
      </c>
      <c r="AC18" s="112">
        <f>IFERROR(INDEX('V4'!C$300:C$400,MATCH("*"&amp;L18&amp;"*",'V4'!B$300:B$400,0)),"  ")</f>
        <v>6</v>
      </c>
      <c r="AD18" s="112">
        <f>IFERROR(INDEX('V5'!C$300:C$400,MATCH("*"&amp;L18&amp;"*",'V5'!B$300:B$400,0)),"  ")</f>
        <v>8</v>
      </c>
      <c r="AE18" s="112">
        <f>IFERROR(INDEX('V6'!C$300:C$400,MATCH("*"&amp;L18&amp;"*",'V6'!B$300:B$400,0)),"  ")</f>
        <v>4</v>
      </c>
      <c r="AF18" s="112">
        <f>IFERROR(INDEX('V7'!C$300:C$400,MATCH("*"&amp;L18&amp;"*",'V7'!B$300:B$400,0)),"  ")</f>
        <v>20</v>
      </c>
      <c r="AG18" s="112">
        <f>IFERROR(INDEX('V8'!C$300:C$400,MATCH("*"&amp;L18&amp;"*",'V8'!B$300:B$400,0)),"  ")</f>
        <v>14</v>
      </c>
      <c r="AH18" s="112">
        <f>IFERROR(INDEX('V9'!C$300:C$400,MATCH("*"&amp;L18&amp;"*",'V9'!B$300:B$400,0)),"  ")</f>
        <v>8</v>
      </c>
      <c r="AI18" s="112">
        <f>IFERROR(INDEX('V10'!C$300:C$400,MATCH("*"&amp;L18&amp;"*",'V10'!B$300:B$400,0)),"  ")</f>
        <v>18</v>
      </c>
      <c r="AJ18" s="113">
        <f>IF(AN18&gt;(AT$2-1),K18,"")</f>
        <v>12</v>
      </c>
      <c r="AK18" s="402">
        <f>SUM(Z18:AI18)</f>
        <v>110</v>
      </c>
      <c r="AL18" s="114" t="str">
        <f>IFERROR("edasi "&amp;RANK(AJ18,AJ$7:AJ$117,1),K18)</f>
        <v>edasi 12</v>
      </c>
      <c r="AM18" s="115" t="str">
        <f>IFERROR(INDEX(#REF!,MATCH("*"&amp;L18&amp;"*",#REF!,0)),"  ")</f>
        <v xml:space="preserve">  </v>
      </c>
      <c r="AN18" s="116">
        <f>COUNTIF(Z18:AI18,"&gt;=0")</f>
        <v>10</v>
      </c>
      <c r="AO18" s="117">
        <f>IFERROR(IF(Z18+1&gt;LARGE(Z$7:Z$117,1)-2*LEN(Z$5),1),0)+IFERROR(IF(AA18+1&gt;LARGE(AA$7:AA$117,1)-2*LEN(AA$5),1),0)+IFERROR(IF(AB18+1&gt;LARGE(AB$7:AB$117,1)-2*LEN(AB$5),1),0)+IFERROR(IF(AC18+1&gt;LARGE(AC$7:AC$117,1)-2*LEN(AC$5),1),0)+IFERROR(IF(AD18+1&gt;LARGE(AD$7:AD$117,1)-2*LEN(AD$5),1),0)+IFERROR(IF(AE18+1&gt;LARGE(AE$7:AE$117,1)-2*LEN(AE$5),1),0)+IFERROR(IF(AF18+1&gt;LARGE(AF$7:AF$117,1)-2*LEN(AF$5),1),0)+IFERROR(IF(AG18+1&gt;LARGE(AG$7:AG$117,1)-2*LEN(AG$5),1),0)+IFERROR(IF(AH18+1&gt;LARGE(AH$7:AH$117,1)-2*LEN(AH$5),1),0)+IFERROR(IF(AI18+1&gt;LARGE(AI$7:AI$117,1)-2*LEN(AI$5),1),0)</f>
        <v>3</v>
      </c>
      <c r="AP18" s="117">
        <f>IF(Z18=0,0,IF(Z18=IFERROR(LARGE(Z$7:Z$117,1),0),1,0))+IF(AA18=0,0,IF(AA18=IFERROR(LARGE(AA$7:AA$117,1),0),1,0))+IF(AB18=0,0,IF(AB18=IFERROR(LARGE(AB$7:AB$117,1),0),1,0))+IF(AC18=0,0,IF(AC18=IFERROR(LARGE(AC$7:AC$117,1),0),1,0))+IF(AD18=0,0,IF(AD18=IFERROR(LARGE(AD$7:AD$117,1),0),1,0))+IF(AE18=0,0,IF(AE18=IFERROR(LARGE(AE$7:AE$117,1),0),1,0))+IF(AF18=0,0,IF(AF18=IFERROR(LARGE(AF$7:AF$117,1),0),1,0))+IF(AG18=0,0,IF(AG18=IFERROR(LARGE(AG$7:AG$117,1),0),1,0))+IF(AH18=0,0,IF(AH18=IFERROR(LARGE(AH$7:AH$117,1),0),1,0))+IF(AI18=0,0,IF(AI18=IFERROR(LARGE(AI$7:AI$117,1),0),1,0))</f>
        <v>0</v>
      </c>
      <c r="AQ18" s="48"/>
      <c r="AR18" s="783"/>
      <c r="AS18" s="783"/>
      <c r="AT18" s="118">
        <f>SMALL(AU18:BD18,AT$3)</f>
        <v>2.0001000000000002</v>
      </c>
      <c r="AU18" s="119">
        <f>IF(Z18="  ",0+MID(Z$6,FIND("V",Z$6)+1,256)/10000,Z18+MID(Z$6,FIND("V",Z$6)+1,256)/10000)</f>
        <v>2.0001000000000002</v>
      </c>
      <c r="AV18" s="119">
        <f>IF(AA18="  ",0+MID(AA$6,FIND("V",AA$6)+1,256)/10000,AA18+MID(AA$6,FIND("V",AA$6)+1,256)/10000)</f>
        <v>12.0002</v>
      </c>
      <c r="AW18" s="119">
        <f>IF(AB18="  ",0+MID(AB$6,FIND("V",AB$6)+1,256)/10000,AB18+MID(AB$6,FIND("V",AB$6)+1,256)/10000)</f>
        <v>18.000299999999999</v>
      </c>
      <c r="AX18" s="119">
        <f>IF(AC18="  ",0+MID(AC$6,FIND("V",AC$6)+1,256)/10000,AC18+MID(AC$6,FIND("V",AC$6)+1,256)/10000)</f>
        <v>6.0004</v>
      </c>
      <c r="AY18" s="119">
        <f>IF(AD18="  ",0+MID(AD$6,FIND("V",AD$6)+1,256)/10000,AD18+MID(AD$6,FIND("V",AD$6)+1,256)/10000)</f>
        <v>8.0005000000000006</v>
      </c>
      <c r="AZ18" s="119">
        <f>IF(AE18="  ",0+MID(AE$6,FIND("V",AE$6)+1,256)/10000,AE18+MID(AE$6,FIND("V",AE$6)+1,256)/10000)</f>
        <v>4.0006000000000004</v>
      </c>
      <c r="BA18" s="119">
        <f>IF(AF18="  ",0+MID(AF$6,FIND("V",AF$6)+1,256)/10000,AF18+MID(AF$6,FIND("V",AF$6)+1,256)/10000)</f>
        <v>20.000699999999998</v>
      </c>
      <c r="BB18" s="119">
        <f>IF(AG18="  ",0+MID(AG$6,FIND("V",AG$6)+1,256)/10000,AG18+MID(AG$6,FIND("V",AG$6)+1,256)/10000)</f>
        <v>14.0008</v>
      </c>
      <c r="BC18" s="119">
        <f>IF(AH18="  ",0+MID(AH$6,FIND("V",AH$6)+1,256)/10000,AH18+MID(AH$6,FIND("V",AH$6)+1,256)/10000)</f>
        <v>8.0008999999999997</v>
      </c>
      <c r="BD18" s="119">
        <f>IF(AI18="  ",0+MID(AI$6,FIND("V",AI$6)+1,256)/10000,AI18+MID(AI$6,FIND("V",AI$6)+1,256)/10000)</f>
        <v>18.001000000000001</v>
      </c>
      <c r="BE18" s="783"/>
      <c r="BI18" s="783">
        <f>(LARGE(Z$7:Z$117,1)-Z18)/2+1</f>
        <v>13</v>
      </c>
      <c r="BJ18" s="783">
        <f>(LARGE(AA$7:AA$117,1)-AA18)/2+1</f>
        <v>8</v>
      </c>
      <c r="BK18" s="783">
        <f>(LARGE(AB$7:AB$117,1)-AB18)/2+1</f>
        <v>2</v>
      </c>
      <c r="BL18" s="783">
        <f>(LARGE(AC$7:AC$117,1)-AC18)/2+1</f>
        <v>9</v>
      </c>
      <c r="BM18" s="783">
        <f>(LARGE(AD$7:AD$117,1)-AD18)/2+1</f>
        <v>6</v>
      </c>
      <c r="BN18" s="783">
        <f>(LARGE(AE$7:AE$117,1)-AE18)/2+1</f>
        <v>10</v>
      </c>
      <c r="BO18" s="783">
        <f>(LARGE(AF$7:AF$117,1)-AF18)/2+1</f>
        <v>3</v>
      </c>
      <c r="BP18" s="783">
        <f>(LARGE(AG$7:AG$117,1)-AG18)/2+1</f>
        <v>6</v>
      </c>
      <c r="BQ18" s="783">
        <f>(LARGE(AH$7:AH$117,1)-AH18)/2+1</f>
        <v>7</v>
      </c>
      <c r="BR18" s="783">
        <f>(LARGE(AI$7:AI$117,1)-AI18)/2+1</f>
        <v>3</v>
      </c>
    </row>
    <row r="19" spans="1:70" x14ac:dyDescent="0.2">
      <c r="A19" s="597">
        <f>IF(R19&gt;0,IF(Q19="Viru SK",RANK(B19,B$7:B$117,1)-COUNTIF((Q$7:Q$117),"&lt;&gt;Viru SK"),""),"")</f>
        <v>7</v>
      </c>
      <c r="B19" s="98">
        <f>IF((Q19="Viru SK"),U19,U19-1000)</f>
        <v>14</v>
      </c>
      <c r="C19" s="407" t="str">
        <f>IF(R19&gt;0,IF(P19="t",RANK(D19,D$7:D$117,1)-COUNTBLANK(P$7:P$117),""),"")</f>
        <v/>
      </c>
      <c r="D19" s="365">
        <f>IF((P19="t"),U19,U19-1000)</f>
        <v>-986</v>
      </c>
      <c r="E19" s="99" t="str">
        <f>IF(R19&gt;0,IF(N19="m",RANK(F19,F$7:F$117,1)-COUNTBLANK(N$7:N$117),""),"")</f>
        <v/>
      </c>
      <c r="F19" s="98">
        <f>IF((N19="m"),U19,U19-1000)</f>
        <v>-986</v>
      </c>
      <c r="G19" s="100">
        <f>IF(R19&gt;0,IF(M19="n",RANK(H19,H$7:H$117,1)-COUNTBLANK(M$7:M$117),""),"")</f>
        <v>3</v>
      </c>
      <c r="H19" s="98">
        <f>IF((M19="n"),U19,U19-1000)</f>
        <v>14</v>
      </c>
      <c r="I19" s="101" t="str">
        <f>IF(R19&gt;0,IF(O19="j",RANK(J19,J$7:J$117,1)-COUNTBLANK(O$7:O$117),""),"")</f>
        <v/>
      </c>
      <c r="J19" s="102">
        <f>IF((O19="j"),U19,U19-1000)</f>
        <v>-986</v>
      </c>
      <c r="K19" s="70">
        <f>IF(R19&gt;0,RANK(U19,U$7:U$117,1),"")</f>
        <v>13</v>
      </c>
      <c r="L19" s="120" t="s">
        <v>120</v>
      </c>
      <c r="M19" s="104" t="s">
        <v>109</v>
      </c>
      <c r="N19" s="105" t="str">
        <f>IF(M19="","m","")</f>
        <v/>
      </c>
      <c r="O19" s="106"/>
      <c r="P19" s="107"/>
      <c r="Q19" s="108" t="s">
        <v>87</v>
      </c>
      <c r="R19" s="109">
        <f>(IF(COUNT(Z19,AA19,AB19,AC19,AD19,AE19,AF19,AG19,AH19,AI19)&lt;10,SUM(Z19,AA19,AB19,AC19,AD19,AE19,AF19,AG19,AH19,AI19),SUM(LARGE((Z19,AA19,AB19,AC19,AD19,AE19,AF19,AG19,AH19,AI19),{1;2;3;4;5;6;7;8;9}))))</f>
        <v>98</v>
      </c>
      <c r="S19" s="110" t="str">
        <f>INDEX(ETAPP!B$1:B$32,MATCH(COUNTIF(BI19:BR19,1),ETAPP!A$1:A$32,0))&amp;INDEX(ETAPP!B$1:B$32,MATCH(COUNTIF(BI19:BR19,2),ETAPP!A$1:A$32,0))&amp;INDEX(ETAPP!B$1:B$32,MATCH(COUNTIF(BI19:BR19,3),ETAPP!A$1:A$32,0))&amp;INDEX(ETAPP!B$1:B$32,MATCH(COUNTIF(BI19:BR19,4),ETAPP!A$1:A$32,0))&amp;INDEX(ETAPP!B$1:B$32,MATCH(COUNTIF(BI19:BR19,5),ETAPP!A$1:A$32,0))&amp;INDEX(ETAPP!B$1:B$32,MATCH(COUNTIF(BI19:BR19,6),ETAPP!A$1:A$32,0))&amp;INDEX(ETAPP!B$1:B$32,MATCH(COUNTIF(BI19:BR19,7),ETAPP!A$1:A$32,0))&amp;INDEX(ETAPP!B$1:B$32,MATCH(COUNTIF(BI19:BR19,8),ETAPP!A$1:A$32,0))&amp;INDEX(ETAPP!B$1:B$32,MATCH(COUNTIF(BI19:BR19,9),ETAPP!A$1:A$32,0))&amp;INDEX(ETAPP!B$1:B$32,MATCH(COUNTIF(BI19:BR19,10),ETAPP!A$1:A$32,0))&amp;INDEX(ETAPP!B$1:B$32,MATCH(COUNTIF(BI19:BR19,11),ETAPP!A$1:A$32,0))&amp;INDEX(ETAPP!B$1:B$32,MATCH(COUNTIF(BI19:BR19,12),ETAPP!A$1:A$32,0))&amp;INDEX(ETAPP!B$1:B$32,MATCH(COUNTIF(BI19:BR19,13),ETAPP!A$1:A$32,0))&amp;INDEX(ETAPP!B$1:B$32,MATCH(COUNTIF(BI19:BR19,14),ETAPP!A$1:A$32,0))&amp;INDEX(ETAPP!B$1:B$32,MATCH(COUNTIF(BI19:BR19,15),ETAPP!A$1:A$32,0))&amp;INDEX(ETAPP!B$1:B$32,MATCH(COUNTIF(BI19:BR19,16),ETAPP!A$1:A$32,0))&amp;INDEX(ETAPP!B$1:B$32,MATCH(COUNTIF(BI19:BR19,17),ETAPP!A$1:A$32,0))&amp;INDEX(ETAPP!B$1:B$32,MATCH(COUNTIF(BI19:BR19,18),ETAPP!A$1:A$32,0))&amp;INDEX(ETAPP!B$1:B$32,MATCH(COUNTIF(BI19:BR19,19),ETAPP!A$1:A$32,0))&amp;INDEX(ETAPP!B$1:B$32,MATCH(COUNTIF(BI19:BR19,20),ETAPP!A$1:A$32,0))&amp;INDEX(ETAPP!B$1:B$32,MATCH(COUNTIF(BI19:BR19,21),ETAPP!A$1:A$32,0))</f>
        <v>AA000A0CAA00000000000</v>
      </c>
      <c r="T19" s="110" t="str">
        <f>TEXT(R19,"000,0")&amp;"-"&amp;S19</f>
        <v>098,0-AA000A0CAA00000000000</v>
      </c>
      <c r="U19" s="110">
        <f>COUNTIF(T$7:T$117,"&gt;="&amp;T19)</f>
        <v>14</v>
      </c>
      <c r="V19" s="110">
        <f>COUNTIF(L$7:L$117,"&gt;="&amp;L19)</f>
        <v>53</v>
      </c>
      <c r="W19" s="110" t="str">
        <f>TEXT(R19,"000,0")&amp;"-"&amp;S19&amp;"-"&amp;TEXT(V19,"000")</f>
        <v>098,0-AA000A0CAA00000000000-053</v>
      </c>
      <c r="X19" s="110">
        <f>COUNTIF(W$7:W$117,"&gt;="&amp;W19)</f>
        <v>13</v>
      </c>
      <c r="Y19" s="111">
        <f>RANK(X19,X$7:X$117,0)</f>
        <v>99</v>
      </c>
      <c r="Z19" s="112">
        <f>IFERROR(INDEX('V1'!C$300:C$400,MATCH("*"&amp;L19&amp;"*",'V1'!B$300:B$400,0)),"  ")</f>
        <v>26</v>
      </c>
      <c r="AA19" s="112">
        <f>IFERROR(INDEX('V2'!C$300:C$400,MATCH("*"&amp;L19&amp;"*",'V2'!B$300:B$400,0)),"  ")</f>
        <v>8</v>
      </c>
      <c r="AB19" s="112" t="str">
        <f>IFERROR(INDEX('V3'!C$300:C$400,MATCH("*"&amp;L19&amp;"*",'V3'!B$300:B$400,0)),"  ")</f>
        <v xml:space="preserve">  </v>
      </c>
      <c r="AC19" s="112">
        <f>IFERROR(INDEX('V4'!C$300:C$400,MATCH("*"&amp;L19&amp;"*",'V4'!B$300:B$400,0)),"  ")</f>
        <v>20</v>
      </c>
      <c r="AD19" s="112" t="str">
        <f>IFERROR(INDEX('V5'!C$300:C$400,MATCH("*"&amp;L19&amp;"*",'V5'!B$300:B$400,0)),"  ")</f>
        <v xml:space="preserve">  </v>
      </c>
      <c r="AE19" s="112">
        <f>IFERROR(INDEX('V6'!C$300:C$400,MATCH("*"&amp;L19&amp;"*",'V6'!B$300:B$400,0)),"  ")</f>
        <v>8</v>
      </c>
      <c r="AF19" s="112">
        <f>IFERROR(INDEX('V7'!C$300:C$400,MATCH("*"&amp;L19&amp;"*",'V7'!B$300:B$400,0)),"  ")</f>
        <v>10</v>
      </c>
      <c r="AG19" s="112">
        <f>IFERROR(INDEX('V8'!C$300:C$400,MATCH("*"&amp;L19&amp;"*",'V8'!B$300:B$400,0)),"  ")</f>
        <v>8</v>
      </c>
      <c r="AH19" s="112">
        <f>IFERROR(INDEX('V9'!C$300:C$400,MATCH("*"&amp;L19&amp;"*",'V9'!B$300:B$400,0)),"  ")</f>
        <v>6</v>
      </c>
      <c r="AI19" s="112">
        <f>IFERROR(INDEX('V10'!C$300:C$400,MATCH("*"&amp;L19&amp;"*",'V10'!B$300:B$400,0)),"  ")</f>
        <v>12</v>
      </c>
      <c r="AJ19" s="113">
        <f>IF(AN19&gt;(AT$2-1),K19,"")</f>
        <v>13</v>
      </c>
      <c r="AK19" s="402">
        <f>SUM(Z19:AI19)</f>
        <v>98</v>
      </c>
      <c r="AL19" s="114" t="str">
        <f>IFERROR("edasi "&amp;RANK(AJ19,AJ$7:AJ$117,1),K19)</f>
        <v>edasi 13</v>
      </c>
      <c r="AM19" s="115" t="str">
        <f>IFERROR(INDEX(#REF!,MATCH("*"&amp;L19&amp;"*",#REF!,0)),"  ")</f>
        <v xml:space="preserve">  </v>
      </c>
      <c r="AN19" s="116">
        <f>COUNTIF(Z19:AI19,"&gt;=0")</f>
        <v>8</v>
      </c>
      <c r="AO19" s="117">
        <f>IFERROR(IF(Z19+1&gt;LARGE(Z$7:Z$117,1)-2*LEN(Z$5),1),0)+IFERROR(IF(AA19+1&gt;LARGE(AA$7:AA$117,1)-2*LEN(AA$5),1),0)+IFERROR(IF(AB19+1&gt;LARGE(AB$7:AB$117,1)-2*LEN(AB$5),1),0)+IFERROR(IF(AC19+1&gt;LARGE(AC$7:AC$117,1)-2*LEN(AC$5),1),0)+IFERROR(IF(AD19+1&gt;LARGE(AD$7:AD$117,1)-2*LEN(AD$5),1),0)+IFERROR(IF(AE19+1&gt;LARGE(AE$7:AE$117,1)-2*LEN(AE$5),1),0)+IFERROR(IF(AF19+1&gt;LARGE(AF$7:AF$117,1)-2*LEN(AF$5),1),0)+IFERROR(IF(AG19+1&gt;LARGE(AG$7:AG$117,1)-2*LEN(AG$5),1),0)+IFERROR(IF(AH19+1&gt;LARGE(AH$7:AH$117,1)-2*LEN(AH$5),1),0)+IFERROR(IF(AI19+1&gt;LARGE(AI$7:AI$117,1)-2*LEN(AI$5),1),0)</f>
        <v>2</v>
      </c>
      <c r="AP19" s="117">
        <f>IF(Z19=0,0,IF(Z19=IFERROR(LARGE(Z$7:Z$117,1),0),1,0))+IF(AA19=0,0,IF(AA19=IFERROR(LARGE(AA$7:AA$117,1),0),1,0))+IF(AB19=0,0,IF(AB19=IFERROR(LARGE(AB$7:AB$117,1),0),1,0))+IF(AC19=0,0,IF(AC19=IFERROR(LARGE(AC$7:AC$117,1),0),1,0))+IF(AD19=0,0,IF(AD19=IFERROR(LARGE(AD$7:AD$117,1),0),1,0))+IF(AE19=0,0,IF(AE19=IFERROR(LARGE(AE$7:AE$117,1),0),1,0))+IF(AF19=0,0,IF(AF19=IFERROR(LARGE(AF$7:AF$117,1),0),1,0))+IF(AG19=0,0,IF(AG19=IFERROR(LARGE(AG$7:AG$117,1),0),1,0))+IF(AH19=0,0,IF(AH19=IFERROR(LARGE(AH$7:AH$117,1),0),1,0))+IF(AI19=0,0,IF(AI19=IFERROR(LARGE(AI$7:AI$117,1),0),1,0))</f>
        <v>1</v>
      </c>
      <c r="AQ19" s="121"/>
      <c r="AR19" s="1024"/>
      <c r="AS19" s="1024"/>
      <c r="AT19" s="118">
        <f>SMALL(AU19:BD19,AT$3)</f>
        <v>2.9999999999999997E-4</v>
      </c>
      <c r="AU19" s="119">
        <f>IF(Z19="  ",0+MID(Z$6,FIND("V",Z$6)+1,256)/10000,Z19+MID(Z$6,FIND("V",Z$6)+1,256)/10000)</f>
        <v>26.0001</v>
      </c>
      <c r="AV19" s="119">
        <f>IF(AA19="  ",0+MID(AA$6,FIND("V",AA$6)+1,256)/10000,AA19+MID(AA$6,FIND("V",AA$6)+1,256)/10000)</f>
        <v>8.0001999999999995</v>
      </c>
      <c r="AW19" s="119">
        <f>IF(AB19="  ",0+MID(AB$6,FIND("V",AB$6)+1,256)/10000,AB19+MID(AB$6,FIND("V",AB$6)+1,256)/10000)</f>
        <v>2.9999999999999997E-4</v>
      </c>
      <c r="AX19" s="119">
        <f>IF(AC19="  ",0+MID(AC$6,FIND("V",AC$6)+1,256)/10000,AC19+MID(AC$6,FIND("V",AC$6)+1,256)/10000)</f>
        <v>20.000399999999999</v>
      </c>
      <c r="AY19" s="119">
        <f>IF(AD19="  ",0+MID(AD$6,FIND("V",AD$6)+1,256)/10000,AD19+MID(AD$6,FIND("V",AD$6)+1,256)/10000)</f>
        <v>5.0000000000000001E-4</v>
      </c>
      <c r="AZ19" s="119">
        <f>IF(AE19="  ",0+MID(AE$6,FIND("V",AE$6)+1,256)/10000,AE19+MID(AE$6,FIND("V",AE$6)+1,256)/10000)</f>
        <v>8.0006000000000004</v>
      </c>
      <c r="BA19" s="119">
        <f>IF(AF19="  ",0+MID(AF$6,FIND("V",AF$6)+1,256)/10000,AF19+MID(AF$6,FIND("V",AF$6)+1,256)/10000)</f>
        <v>10.0007</v>
      </c>
      <c r="BB19" s="119">
        <f>IF(AG19="  ",0+MID(AG$6,FIND("V",AG$6)+1,256)/10000,AG19+MID(AG$6,FIND("V",AG$6)+1,256)/10000)</f>
        <v>8.0007999999999999</v>
      </c>
      <c r="BC19" s="119">
        <f>IF(AH19="  ",0+MID(AH$6,FIND("V",AH$6)+1,256)/10000,AH19+MID(AH$6,FIND("V",AH$6)+1,256)/10000)</f>
        <v>6.0008999999999997</v>
      </c>
      <c r="BD19" s="119">
        <f>IF(AI19="  ",0+MID(AI$6,FIND("V",AI$6)+1,256)/10000,AI19+MID(AI$6,FIND("V",AI$6)+1,256)/10000)</f>
        <v>12.000999999999999</v>
      </c>
      <c r="BE19" s="1024"/>
      <c r="BF19" s="1024"/>
      <c r="BG19" s="1024"/>
      <c r="BH19" s="1024"/>
      <c r="BI19" s="783">
        <f>(LARGE(Z$7:Z$117,1)-Z19)/2+1</f>
        <v>1</v>
      </c>
      <c r="BJ19" s="783">
        <f>(LARGE(AA$7:AA$117,1)-AA19)/2+1</f>
        <v>10</v>
      </c>
      <c r="BK19" s="783" t="e">
        <f>(LARGE(AB$7:AB$117,1)-AB19)/2+1</f>
        <v>#VALUE!</v>
      </c>
      <c r="BL19" s="783">
        <f>(LARGE(AC$7:AC$117,1)-AC19)/2+1</f>
        <v>2</v>
      </c>
      <c r="BM19" s="783" t="e">
        <f>(LARGE(AD$7:AD$117,1)-AD19)/2+1</f>
        <v>#VALUE!</v>
      </c>
      <c r="BN19" s="783">
        <f>(LARGE(AE$7:AE$117,1)-AE19)/2+1</f>
        <v>8</v>
      </c>
      <c r="BO19" s="783">
        <f>(LARGE(AF$7:AF$117,1)-AF19)/2+1</f>
        <v>8</v>
      </c>
      <c r="BP19" s="783">
        <f>(LARGE(AG$7:AG$117,1)-AG19)/2+1</f>
        <v>9</v>
      </c>
      <c r="BQ19" s="783">
        <f>(LARGE(AH$7:AH$117,1)-AH19)/2+1</f>
        <v>8</v>
      </c>
      <c r="BR19" s="783">
        <f>(LARGE(AI$7:AI$117,1)-AI19)/2+1</f>
        <v>6</v>
      </c>
    </row>
    <row r="20" spans="1:70" x14ac:dyDescent="0.2">
      <c r="A20" s="597">
        <f>IF(R20&gt;0,IF(Q20="Viru SK",RANK(B20,B$7:B$117,1)-COUNTIF((Q$7:Q$117),"&lt;&gt;Viru SK"),""),"")</f>
        <v>7</v>
      </c>
      <c r="B20" s="98">
        <f>IF((Q20="Viru SK"),U20,U20-1000)</f>
        <v>14</v>
      </c>
      <c r="C20" s="407" t="str">
        <f>IF(R20&gt;0,IF(P20="t",RANK(D20,D$7:D$117,1)-COUNTBLANK(P$7:P$117),""),"")</f>
        <v/>
      </c>
      <c r="D20" s="365">
        <f>IF((P20="t"),U20,U20-1000)</f>
        <v>-986</v>
      </c>
      <c r="E20" s="99">
        <f>IF(R20&gt;0,IF(N20="m",RANK(F20,F$7:F$117,1)-COUNTBLANK(N$7:N$117),""),"")</f>
        <v>12</v>
      </c>
      <c r="F20" s="98">
        <f>IF((N20="m"),U20,U20-1000)</f>
        <v>14</v>
      </c>
      <c r="G20" s="100" t="str">
        <f>IF(R20&gt;0,IF(M20="n",RANK(H20,H$7:H$117,1)-COUNTBLANK(M$7:M$117),""),"")</f>
        <v/>
      </c>
      <c r="H20" s="98">
        <f>IF((M20="n"),U20,U20-1000)</f>
        <v>-986</v>
      </c>
      <c r="I20" s="101" t="str">
        <f>IF(R20&gt;0,IF(O20="j",RANK(J20,J$7:J$117,1)-COUNTBLANK(O$7:O$117),""),"")</f>
        <v/>
      </c>
      <c r="J20" s="102">
        <f>IF((O20="j"),U20,U20-1000)</f>
        <v>-986</v>
      </c>
      <c r="K20" s="70">
        <f>IF(R20&gt;0,RANK(U20,U$7:U$117,1),"")</f>
        <v>13</v>
      </c>
      <c r="L20" s="122" t="s">
        <v>121</v>
      </c>
      <c r="M20" s="104"/>
      <c r="N20" s="105" t="str">
        <f>IF(M20="","m","")</f>
        <v>m</v>
      </c>
      <c r="O20" s="106"/>
      <c r="P20" s="107"/>
      <c r="Q20" s="108" t="s">
        <v>87</v>
      </c>
      <c r="R20" s="109">
        <f>(IF(COUNT(Z20,AA20,AB20,AC20,AD20,AE20,AF20,AG20,AH20,AI20)&lt;10,SUM(Z20,AA20,AB20,AC20,AD20,AE20,AF20,AG20,AH20,AI20),SUM(LARGE((Z20,AA20,AB20,AC20,AD20,AE20,AF20,AG20,AH20,AI20),{1;2;3;4;5;6;7;8;9}))))</f>
        <v>98</v>
      </c>
      <c r="S20" s="110" t="str">
        <f>INDEX(ETAPP!B$1:B$32,MATCH(COUNTIF(BI20:BR20,1),ETAPP!A$1:A$32,0))&amp;INDEX(ETAPP!B$1:B$32,MATCH(COUNTIF(BI20:BR20,2),ETAPP!A$1:A$32,0))&amp;INDEX(ETAPP!B$1:B$32,MATCH(COUNTIF(BI20:BR20,3),ETAPP!A$1:A$32,0))&amp;INDEX(ETAPP!B$1:B$32,MATCH(COUNTIF(BI20:BR20,4),ETAPP!A$1:A$32,0))&amp;INDEX(ETAPP!B$1:B$32,MATCH(COUNTIF(BI20:BR20,5),ETAPP!A$1:A$32,0))&amp;INDEX(ETAPP!B$1:B$32,MATCH(COUNTIF(BI20:BR20,6),ETAPP!A$1:A$32,0))&amp;INDEX(ETAPP!B$1:B$32,MATCH(COUNTIF(BI20:BR20,7),ETAPP!A$1:A$32,0))&amp;INDEX(ETAPP!B$1:B$32,MATCH(COUNTIF(BI20:BR20,8),ETAPP!A$1:A$32,0))&amp;INDEX(ETAPP!B$1:B$32,MATCH(COUNTIF(BI20:BR20,9),ETAPP!A$1:A$32,0))&amp;INDEX(ETAPP!B$1:B$32,MATCH(COUNTIF(BI20:BR20,10),ETAPP!A$1:A$32,0))&amp;INDEX(ETAPP!B$1:B$32,MATCH(COUNTIF(BI20:BR20,11),ETAPP!A$1:A$32,0))&amp;INDEX(ETAPP!B$1:B$32,MATCH(COUNTIF(BI20:BR20,12),ETAPP!A$1:A$32,0))&amp;INDEX(ETAPP!B$1:B$32,MATCH(COUNTIF(BI20:BR20,13),ETAPP!A$1:A$32,0))&amp;INDEX(ETAPP!B$1:B$32,MATCH(COUNTIF(BI20:BR20,14),ETAPP!A$1:A$32,0))&amp;INDEX(ETAPP!B$1:B$32,MATCH(COUNTIF(BI20:BR20,15),ETAPP!A$1:A$32,0))&amp;INDEX(ETAPP!B$1:B$32,MATCH(COUNTIF(BI20:BR20,16),ETAPP!A$1:A$32,0))&amp;INDEX(ETAPP!B$1:B$32,MATCH(COUNTIF(BI20:BR20,17),ETAPP!A$1:A$32,0))&amp;INDEX(ETAPP!B$1:B$32,MATCH(COUNTIF(BI20:BR20,18),ETAPP!A$1:A$32,0))&amp;INDEX(ETAPP!B$1:B$32,MATCH(COUNTIF(BI20:BR20,19),ETAPP!A$1:A$32,0))&amp;INDEX(ETAPP!B$1:B$32,MATCH(COUNTIF(BI20:BR20,20),ETAPP!A$1:A$32,0))&amp;INDEX(ETAPP!B$1:B$32,MATCH(COUNTIF(BI20:BR20,21),ETAPP!A$1:A$32,0))</f>
        <v>AA000A0CAA00000000000</v>
      </c>
      <c r="T20" s="110" t="str">
        <f>TEXT(R20,"000,0")&amp;"-"&amp;S20</f>
        <v>098,0-AA000A0CAA00000000000</v>
      </c>
      <c r="U20" s="110">
        <f>COUNTIF(T$7:T$117,"&gt;="&amp;T20)</f>
        <v>14</v>
      </c>
      <c r="V20" s="110">
        <f>COUNTIF(L$7:L$117,"&gt;="&amp;L20)</f>
        <v>5</v>
      </c>
      <c r="W20" s="110" t="str">
        <f>TEXT(R20,"000,0")&amp;"-"&amp;S20&amp;"-"&amp;TEXT(V20,"000")</f>
        <v>098,0-AA000A0CAA00000000000-005</v>
      </c>
      <c r="X20" s="110">
        <f>COUNTIF(W$7:W$117,"&gt;="&amp;W20)</f>
        <v>14</v>
      </c>
      <c r="Y20" s="111">
        <f>RANK(X20,X$7:X$117,0)</f>
        <v>98</v>
      </c>
      <c r="Z20" s="112">
        <f>IFERROR(INDEX('V1'!C$300:C$400,MATCH("*"&amp;L20&amp;"*",'V1'!B$300:B$400,0)),"  ")</f>
        <v>26</v>
      </c>
      <c r="AA20" s="112">
        <f>IFERROR(INDEX('V2'!C$300:C$400,MATCH("*"&amp;L20&amp;"*",'V2'!B$300:B$400,0)),"  ")</f>
        <v>8</v>
      </c>
      <c r="AB20" s="112" t="str">
        <f>IFERROR(INDEX('V3'!C$300:C$400,MATCH("*"&amp;L20&amp;"*",'V3'!B$300:B$400,0)),"  ")</f>
        <v xml:space="preserve">  </v>
      </c>
      <c r="AC20" s="112">
        <f>IFERROR(INDEX('V4'!C$300:C$400,MATCH("*"&amp;L20&amp;"*",'V4'!B$300:B$400,0)),"  ")</f>
        <v>20</v>
      </c>
      <c r="AD20" s="112" t="str">
        <f>IFERROR(INDEX('V5'!C$300:C$400,MATCH("*"&amp;L20&amp;"*",'V5'!B$300:B$400,0)),"  ")</f>
        <v xml:space="preserve">  </v>
      </c>
      <c r="AE20" s="112">
        <f>IFERROR(INDEX('V6'!C$300:C$400,MATCH("*"&amp;L20&amp;"*",'V6'!B$300:B$400,0)),"  ")</f>
        <v>8</v>
      </c>
      <c r="AF20" s="112">
        <f>IFERROR(INDEX('V7'!C$300:C$400,MATCH("*"&amp;L20&amp;"*",'V7'!B$300:B$400,0)),"  ")</f>
        <v>10</v>
      </c>
      <c r="AG20" s="112">
        <f>IFERROR(INDEX('V8'!C$300:C$400,MATCH("*"&amp;L20&amp;"*",'V8'!B$300:B$400,0)),"  ")</f>
        <v>8</v>
      </c>
      <c r="AH20" s="112">
        <f>IFERROR(INDEX('V9'!C$300:C$400,MATCH("*"&amp;L20&amp;"*",'V9'!B$300:B$400,0)),"  ")</f>
        <v>6</v>
      </c>
      <c r="AI20" s="112">
        <f>IFERROR(INDEX('V10'!C$300:C$400,MATCH("*"&amp;L20&amp;"*",'V10'!B$300:B$400,0)),"  ")</f>
        <v>12</v>
      </c>
      <c r="AJ20" s="113">
        <f>IF(AN20&gt;(AT$2-1),K20,"")</f>
        <v>13</v>
      </c>
      <c r="AK20" s="402">
        <f>SUM(Z20:AI20)</f>
        <v>98</v>
      </c>
      <c r="AL20" s="114" t="str">
        <f>IFERROR("edasi "&amp;RANK(AJ20,AJ$7:AJ$117,1),K20)</f>
        <v>edasi 13</v>
      </c>
      <c r="AM20" s="115" t="str">
        <f>IFERROR(INDEX(#REF!,MATCH("*"&amp;L20&amp;"*",#REF!,0)),"  ")</f>
        <v xml:space="preserve">  </v>
      </c>
      <c r="AN20" s="116">
        <f>COUNTIF(Z20:AI20,"&gt;=0")</f>
        <v>8</v>
      </c>
      <c r="AO20" s="117">
        <f>IFERROR(IF(Z20+1&gt;LARGE(Z$7:Z$117,1)-2*LEN(Z$5),1),0)+IFERROR(IF(AA20+1&gt;LARGE(AA$7:AA$117,1)-2*LEN(AA$5),1),0)+IFERROR(IF(AB20+1&gt;LARGE(AB$7:AB$117,1)-2*LEN(AB$5),1),0)+IFERROR(IF(AC20+1&gt;LARGE(AC$7:AC$117,1)-2*LEN(AC$5),1),0)+IFERROR(IF(AD20+1&gt;LARGE(AD$7:AD$117,1)-2*LEN(AD$5),1),0)+IFERROR(IF(AE20+1&gt;LARGE(AE$7:AE$117,1)-2*LEN(AE$5),1),0)+IFERROR(IF(AF20+1&gt;LARGE(AF$7:AF$117,1)-2*LEN(AF$5),1),0)+IFERROR(IF(AG20+1&gt;LARGE(AG$7:AG$117,1)-2*LEN(AG$5),1),0)+IFERROR(IF(AH20+1&gt;LARGE(AH$7:AH$117,1)-2*LEN(AH$5),1),0)+IFERROR(IF(AI20+1&gt;LARGE(AI$7:AI$117,1)-2*LEN(AI$5),1),0)</f>
        <v>2</v>
      </c>
      <c r="AP20" s="117">
        <f>IF(Z20=0,0,IF(Z20=IFERROR(LARGE(Z$7:Z$117,1),0),1,0))+IF(AA20=0,0,IF(AA20=IFERROR(LARGE(AA$7:AA$117,1),0),1,0))+IF(AB20=0,0,IF(AB20=IFERROR(LARGE(AB$7:AB$117,1),0),1,0))+IF(AC20=0,0,IF(AC20=IFERROR(LARGE(AC$7:AC$117,1),0),1,0))+IF(AD20=0,0,IF(AD20=IFERROR(LARGE(AD$7:AD$117,1),0),1,0))+IF(AE20=0,0,IF(AE20=IFERROR(LARGE(AE$7:AE$117,1),0),1,0))+IF(AF20=0,0,IF(AF20=IFERROR(LARGE(AF$7:AF$117,1),0),1,0))+IF(AG20=0,0,IF(AG20=IFERROR(LARGE(AG$7:AG$117,1),0),1,0))+IF(AH20=0,0,IF(AH20=IFERROR(LARGE(AH$7:AH$117,1),0),1,0))+IF(AI20=0,0,IF(AI20=IFERROR(LARGE(AI$7:AI$117,1),0),1,0))</f>
        <v>1</v>
      </c>
      <c r="AQ20" s="121"/>
      <c r="AR20" s="1024"/>
      <c r="AS20" s="1024"/>
      <c r="AT20" s="118">
        <f>SMALL(AU20:BD20,AT$3)</f>
        <v>2.9999999999999997E-4</v>
      </c>
      <c r="AU20" s="119">
        <f>IF(Z20="  ",0+MID(Z$6,FIND("V",Z$6)+1,256)/10000,Z20+MID(Z$6,FIND("V",Z$6)+1,256)/10000)</f>
        <v>26.0001</v>
      </c>
      <c r="AV20" s="119">
        <f>IF(AA20="  ",0+MID(AA$6,FIND("V",AA$6)+1,256)/10000,AA20+MID(AA$6,FIND("V",AA$6)+1,256)/10000)</f>
        <v>8.0001999999999995</v>
      </c>
      <c r="AW20" s="119">
        <f>IF(AB20="  ",0+MID(AB$6,FIND("V",AB$6)+1,256)/10000,AB20+MID(AB$6,FIND("V",AB$6)+1,256)/10000)</f>
        <v>2.9999999999999997E-4</v>
      </c>
      <c r="AX20" s="119">
        <f>IF(AC20="  ",0+MID(AC$6,FIND("V",AC$6)+1,256)/10000,AC20+MID(AC$6,FIND("V",AC$6)+1,256)/10000)</f>
        <v>20.000399999999999</v>
      </c>
      <c r="AY20" s="119">
        <f>IF(AD20="  ",0+MID(AD$6,FIND("V",AD$6)+1,256)/10000,AD20+MID(AD$6,FIND("V",AD$6)+1,256)/10000)</f>
        <v>5.0000000000000001E-4</v>
      </c>
      <c r="AZ20" s="119">
        <f>IF(AE20="  ",0+MID(AE$6,FIND("V",AE$6)+1,256)/10000,AE20+MID(AE$6,FIND("V",AE$6)+1,256)/10000)</f>
        <v>8.0006000000000004</v>
      </c>
      <c r="BA20" s="119">
        <f>IF(AF20="  ",0+MID(AF$6,FIND("V",AF$6)+1,256)/10000,AF20+MID(AF$6,FIND("V",AF$6)+1,256)/10000)</f>
        <v>10.0007</v>
      </c>
      <c r="BB20" s="119">
        <f>IF(AG20="  ",0+MID(AG$6,FIND("V",AG$6)+1,256)/10000,AG20+MID(AG$6,FIND("V",AG$6)+1,256)/10000)</f>
        <v>8.0007999999999999</v>
      </c>
      <c r="BC20" s="119">
        <f>IF(AH20="  ",0+MID(AH$6,FIND("V",AH$6)+1,256)/10000,AH20+MID(AH$6,FIND("V",AH$6)+1,256)/10000)</f>
        <v>6.0008999999999997</v>
      </c>
      <c r="BD20" s="119">
        <f>IF(AI20="  ",0+MID(AI$6,FIND("V",AI$6)+1,256)/10000,AI20+MID(AI$6,FIND("V",AI$6)+1,256)/10000)</f>
        <v>12.000999999999999</v>
      </c>
      <c r="BE20" s="1024"/>
      <c r="BF20" s="1024"/>
      <c r="BG20" s="1024"/>
      <c r="BH20" s="1024"/>
      <c r="BI20" s="783">
        <f>(LARGE(Z$7:Z$117,1)-Z20)/2+1</f>
        <v>1</v>
      </c>
      <c r="BJ20" s="783">
        <f>(LARGE(AA$7:AA$117,1)-AA20)/2+1</f>
        <v>10</v>
      </c>
      <c r="BK20" s="783" t="e">
        <f>(LARGE(AB$7:AB$117,1)-AB20)/2+1</f>
        <v>#VALUE!</v>
      </c>
      <c r="BL20" s="783">
        <f>(LARGE(AC$7:AC$117,1)-AC20)/2+1</f>
        <v>2</v>
      </c>
      <c r="BM20" s="783" t="e">
        <f>(LARGE(AD$7:AD$117,1)-AD20)/2+1</f>
        <v>#VALUE!</v>
      </c>
      <c r="BN20" s="783">
        <f>(LARGE(AE$7:AE$117,1)-AE20)/2+1</f>
        <v>8</v>
      </c>
      <c r="BO20" s="783">
        <f>(LARGE(AF$7:AF$117,1)-AF20)/2+1</f>
        <v>8</v>
      </c>
      <c r="BP20" s="783">
        <f>(LARGE(AG$7:AG$117,1)-AG20)/2+1</f>
        <v>9</v>
      </c>
      <c r="BQ20" s="783">
        <f>(LARGE(AH$7:AH$117,1)-AH20)/2+1</f>
        <v>8</v>
      </c>
      <c r="BR20" s="783">
        <f>(LARGE(AI$7:AI$117,1)-AI20)/2+1</f>
        <v>6</v>
      </c>
    </row>
    <row r="21" spans="1:70" x14ac:dyDescent="0.2">
      <c r="A21" s="597" t="str">
        <f>IF(R21&gt;0,IF(Q21="Viru SK",RANK(B21,B$7:B$117,1)-COUNTIF((Q$7:Q$117),"&lt;&gt;Viru SK"),""),"")</f>
        <v/>
      </c>
      <c r="B21" s="98">
        <f>IF((Q21="Viru SK"),U21,U21-1000)</f>
        <v>-985</v>
      </c>
      <c r="C21" s="407" t="str">
        <f>IF(R21&gt;0,IF(P21="t",RANK(D21,D$7:D$117,1)-COUNTBLANK(P$7:P$117),""),"")</f>
        <v/>
      </c>
      <c r="D21" s="365">
        <f>IF((P21="t"),U21,U21-1000)</f>
        <v>-985</v>
      </c>
      <c r="E21" s="99" t="str">
        <f>IF(R21&gt;0,IF(N21="m",RANK(F21,F$7:F$117,1)-COUNTBLANK(N$7:N$117),""),"")</f>
        <v/>
      </c>
      <c r="F21" s="98">
        <f>IF((N21="m"),U21,U21-1000)</f>
        <v>-985</v>
      </c>
      <c r="G21" s="100">
        <f>IF(R21&gt;0,IF(M21="n",RANK(H21,H$7:H$117,1)-COUNTBLANK(M$7:M$117),""),"")</f>
        <v>4</v>
      </c>
      <c r="H21" s="98">
        <f>IF((M21="n"),U21,U21-1000)</f>
        <v>15</v>
      </c>
      <c r="I21" s="101" t="str">
        <f>IF(R21&gt;0,IF(O21="j",RANK(J21,J$7:J$117,1)-COUNTBLANK(O$7:O$117),""),"")</f>
        <v/>
      </c>
      <c r="J21" s="102">
        <f>IF((O21="j"),U21,U21-1000)</f>
        <v>-985</v>
      </c>
      <c r="K21" s="70">
        <f>IF(R21&gt;0,RANK(U21,U$7:U$117,1),"")</f>
        <v>15</v>
      </c>
      <c r="L21" s="120" t="s">
        <v>350</v>
      </c>
      <c r="M21" s="104" t="s">
        <v>109</v>
      </c>
      <c r="N21" s="105" t="s">
        <v>109</v>
      </c>
      <c r="O21" s="106"/>
      <c r="P21" s="107"/>
      <c r="Q21" s="108"/>
      <c r="R21" s="109">
        <f>(IF(COUNT(Z21,AA21,AB21,AC21,AD21,AE21,AF21,AG21,AH21,AI21)&lt;10,SUM(Z21,AA21,AB21,AC21,AD21,AE21,AF21,AG21,AH21,AI21),SUM(LARGE((Z21,AA21,AB21,AC21,AD21,AE21,AF21,AG21,AH21,AI21),{1;2;3;4;5;6;7;8;9}))))</f>
        <v>88</v>
      </c>
      <c r="S21" s="110" t="str">
        <f>INDEX(ETAPP!B$1:B$32,MATCH(COUNTIF(BI21:BR21,1),ETAPP!A$1:A$32,0))&amp;INDEX(ETAPP!B$1:B$32,MATCH(COUNTIF(BI21:BR21,2),ETAPP!A$1:A$32,0))&amp;INDEX(ETAPP!B$1:B$32,MATCH(COUNTIF(BI21:BR21,3),ETAPP!A$1:A$32,0))&amp;INDEX(ETAPP!B$1:B$32,MATCH(COUNTIF(BI21:BR21,4),ETAPP!A$1:A$32,0))&amp;INDEX(ETAPP!B$1:B$32,MATCH(COUNTIF(BI21:BR21,5),ETAPP!A$1:A$32,0))&amp;INDEX(ETAPP!B$1:B$32,MATCH(COUNTIF(BI21:BR21,6),ETAPP!A$1:A$32,0))&amp;INDEX(ETAPP!B$1:B$32,MATCH(COUNTIF(BI21:BR21,7),ETAPP!A$1:A$32,0))&amp;INDEX(ETAPP!B$1:B$32,MATCH(COUNTIF(BI21:BR21,8),ETAPP!A$1:A$32,0))&amp;INDEX(ETAPP!B$1:B$32,MATCH(COUNTIF(BI21:BR21,9),ETAPP!A$1:A$32,0))&amp;INDEX(ETAPP!B$1:B$32,MATCH(COUNTIF(BI21:BR21,10),ETAPP!A$1:A$32,0))&amp;INDEX(ETAPP!B$1:B$32,MATCH(COUNTIF(BI21:BR21,11),ETAPP!A$1:A$32,0))&amp;INDEX(ETAPP!B$1:B$32,MATCH(COUNTIF(BI21:BR21,12),ETAPP!A$1:A$32,0))&amp;INDEX(ETAPP!B$1:B$32,MATCH(COUNTIF(BI21:BR21,13),ETAPP!A$1:A$32,0))&amp;INDEX(ETAPP!B$1:B$32,MATCH(COUNTIF(BI21:BR21,14),ETAPP!A$1:A$32,0))&amp;INDEX(ETAPP!B$1:B$32,MATCH(COUNTIF(BI21:BR21,15),ETAPP!A$1:A$32,0))&amp;INDEX(ETAPP!B$1:B$32,MATCH(COUNTIF(BI21:BR21,16),ETAPP!A$1:A$32,0))&amp;INDEX(ETAPP!B$1:B$32,MATCH(COUNTIF(BI21:BR21,17),ETAPP!A$1:A$32,0))&amp;INDEX(ETAPP!B$1:B$32,MATCH(COUNTIF(BI21:BR21,18),ETAPP!A$1:A$32,0))&amp;INDEX(ETAPP!B$1:B$32,MATCH(COUNTIF(BI21:BR21,19),ETAPP!A$1:A$32,0))&amp;INDEX(ETAPP!B$1:B$32,MATCH(COUNTIF(BI21:BR21,20),ETAPP!A$1:A$32,0))&amp;INDEX(ETAPP!B$1:B$32,MATCH(COUNTIF(BI21:BR21,21),ETAPP!A$1:A$32,0))</f>
        <v>0A00ABAAAA00A00000000</v>
      </c>
      <c r="T21" s="110" t="str">
        <f>TEXT(R21,"000,0")&amp;"-"&amp;S21</f>
        <v>088,0-0A00ABAAAA00A00000000</v>
      </c>
      <c r="U21" s="110">
        <f>COUNTIF(T$7:T$117,"&gt;="&amp;T21)</f>
        <v>15</v>
      </c>
      <c r="V21" s="110">
        <f>COUNTIF(L$7:L$117,"&gt;="&amp;L21)</f>
        <v>59</v>
      </c>
      <c r="W21" s="110" t="str">
        <f>TEXT(R21,"000,0")&amp;"-"&amp;S21&amp;"-"&amp;TEXT(V21,"000")</f>
        <v>088,0-0A00ABAAAA00A00000000-059</v>
      </c>
      <c r="X21" s="110">
        <f>COUNTIF(W$7:W$117,"&gt;="&amp;W21)</f>
        <v>15</v>
      </c>
      <c r="Y21" s="111">
        <f>RANK(X21,X$7:X$117,0)</f>
        <v>97</v>
      </c>
      <c r="Z21" s="112">
        <f>IFERROR(INDEX('V1'!C$300:C$400,MATCH("*"&amp;L21&amp;"*",'V1'!B$300:B$400,0)),"  ")</f>
        <v>2</v>
      </c>
      <c r="AA21" s="112">
        <f>IFERROR(INDEX('V2'!C$300:C$400,MATCH("*"&amp;L21&amp;"*",'V2'!B$300:B$400,0)),"  ")</f>
        <v>12</v>
      </c>
      <c r="AB21" s="112">
        <f>IFERROR(INDEX('V3'!C$300:C$400,MATCH("*"&amp;L21&amp;"*",'V3'!B$300:B$400,0)),"  ")</f>
        <v>18</v>
      </c>
      <c r="AC21" s="112">
        <f>IFERROR(INDEX('V4'!C$300:C$400,MATCH("*"&amp;L21&amp;"*",'V4'!B$300:B$400,0)),"  ")</f>
        <v>6</v>
      </c>
      <c r="AD21" s="112">
        <f>IFERROR(INDEX('V5'!C$300:C$400,MATCH("*"&amp;L21&amp;"*",'V5'!B$300:B$400,0)),"  ")</f>
        <v>8</v>
      </c>
      <c r="AE21" s="112">
        <f>IFERROR(INDEX('V6'!C$300:C$400,MATCH("*"&amp;L21&amp;"*",'V6'!B$300:B$400,0)),"  ")</f>
        <v>4</v>
      </c>
      <c r="AF21" s="112">
        <f>IFERROR(INDEX('V7'!C$300:C$400,MATCH("*"&amp;L21&amp;"*",'V7'!B$300:B$400,0)),"  ")</f>
        <v>16</v>
      </c>
      <c r="AG21" s="112">
        <f>IFERROR(INDEX('V8'!C$300:C$400,MATCH("*"&amp;L21&amp;"*",'V8'!B$300:B$400,0)),"  ")</f>
        <v>14</v>
      </c>
      <c r="AH21" s="112">
        <f>IFERROR(INDEX('V9'!C$300:C$400,MATCH("*"&amp;L21&amp;"*",'V9'!B$300:B$400,0)),"  ")</f>
        <v>8</v>
      </c>
      <c r="AI21" s="112" t="str">
        <f>IFERROR(INDEX('V10'!C$300:C$400,MATCH("*"&amp;L21&amp;"*",'V10'!B$300:B$400,0)),"  ")</f>
        <v xml:space="preserve">  </v>
      </c>
      <c r="AJ21" s="113">
        <f>IF(AN21&gt;(AT$2-1),K21,"")</f>
        <v>15</v>
      </c>
      <c r="AK21" s="402">
        <f>SUM(Z21:AI21)</f>
        <v>88</v>
      </c>
      <c r="AL21" s="114" t="str">
        <f>IFERROR("edasi "&amp;RANK(AJ21,AJ$7:AJ$117,1),K21)</f>
        <v>edasi 15</v>
      </c>
      <c r="AM21" s="115" t="str">
        <f>IFERROR(INDEX(#REF!,MATCH("*"&amp;L21&amp;"*",#REF!,0)),"  ")</f>
        <v xml:space="preserve">  </v>
      </c>
      <c r="AN21" s="116">
        <f>COUNTIF(Z21:AI21,"&gt;=0")</f>
        <v>9</v>
      </c>
      <c r="AO21" s="117">
        <f>IFERROR(IF(Z21+1&gt;LARGE(Z$7:Z$117,1)-2*LEN(Z$5),1),0)+IFERROR(IF(AA21+1&gt;LARGE(AA$7:AA$117,1)-2*LEN(AA$5),1),0)+IFERROR(IF(AB21+1&gt;LARGE(AB$7:AB$117,1)-2*LEN(AB$5),1),0)+IFERROR(IF(AC21+1&gt;LARGE(AC$7:AC$117,1)-2*LEN(AC$5),1),0)+IFERROR(IF(AD21+1&gt;LARGE(AD$7:AD$117,1)-2*LEN(AD$5),1),0)+IFERROR(IF(AE21+1&gt;LARGE(AE$7:AE$117,1)-2*LEN(AE$5),1),0)+IFERROR(IF(AF21+1&gt;LARGE(AF$7:AF$117,1)-2*LEN(AF$5),1),0)+IFERROR(IF(AG21+1&gt;LARGE(AG$7:AG$117,1)-2*LEN(AG$5),1),0)+IFERROR(IF(AH21+1&gt;LARGE(AH$7:AH$117,1)-2*LEN(AH$5),1),0)+IFERROR(IF(AI21+1&gt;LARGE(AI$7:AI$117,1)-2*LEN(AI$5),1),0)</f>
        <v>1</v>
      </c>
      <c r="AP21" s="117">
        <f>IF(Z21=0,0,IF(Z21=IFERROR(LARGE(Z$7:Z$117,1),0),1,0))+IF(AA21=0,0,IF(AA21=IFERROR(LARGE(AA$7:AA$117,1),0),1,0))+IF(AB21=0,0,IF(AB21=IFERROR(LARGE(AB$7:AB$117,1),0),1,0))+IF(AC21=0,0,IF(AC21=IFERROR(LARGE(AC$7:AC$117,1),0),1,0))+IF(AD21=0,0,IF(AD21=IFERROR(LARGE(AD$7:AD$117,1),0),1,0))+IF(AE21=0,0,IF(AE21=IFERROR(LARGE(AE$7:AE$117,1),0),1,0))+IF(AF21=0,0,IF(AF21=IFERROR(LARGE(AF$7:AF$117,1),0),1,0))+IF(AG21=0,0,IF(AG21=IFERROR(LARGE(AG$7:AG$117,1),0),1,0))+IF(AH21=0,0,IF(AH21=IFERROR(LARGE(AH$7:AH$117,1),0),1,0))+IF(AI21=0,0,IF(AI21=IFERROR(LARGE(AI$7:AI$117,1),0),1,0))</f>
        <v>0</v>
      </c>
      <c r="AQ21" s="48"/>
      <c r="AR21" s="783"/>
      <c r="AS21" s="783"/>
      <c r="AT21" s="118">
        <f>SMALL(AU21:BD21,AT$3)</f>
        <v>1E-3</v>
      </c>
      <c r="AU21" s="119">
        <f>IF(Z21="  ",0+MID(Z$6,FIND("V",Z$6)+1,256)/10000,Z21+MID(Z$6,FIND("V",Z$6)+1,256)/10000)</f>
        <v>2.0001000000000002</v>
      </c>
      <c r="AV21" s="119">
        <f>IF(AA21="  ",0+MID(AA$6,FIND("V",AA$6)+1,256)/10000,AA21+MID(AA$6,FIND("V",AA$6)+1,256)/10000)</f>
        <v>12.0002</v>
      </c>
      <c r="AW21" s="119">
        <f>IF(AB21="  ",0+MID(AB$6,FIND("V",AB$6)+1,256)/10000,AB21+MID(AB$6,FIND("V",AB$6)+1,256)/10000)</f>
        <v>18.000299999999999</v>
      </c>
      <c r="AX21" s="119">
        <f>IF(AC21="  ",0+MID(AC$6,FIND("V",AC$6)+1,256)/10000,AC21+MID(AC$6,FIND("V",AC$6)+1,256)/10000)</f>
        <v>6.0004</v>
      </c>
      <c r="AY21" s="119">
        <f>IF(AD21="  ",0+MID(AD$6,FIND("V",AD$6)+1,256)/10000,AD21+MID(AD$6,FIND("V",AD$6)+1,256)/10000)</f>
        <v>8.0005000000000006</v>
      </c>
      <c r="AZ21" s="119">
        <f>IF(AE21="  ",0+MID(AE$6,FIND("V",AE$6)+1,256)/10000,AE21+MID(AE$6,FIND("V",AE$6)+1,256)/10000)</f>
        <v>4.0006000000000004</v>
      </c>
      <c r="BA21" s="119">
        <f>IF(AF21="  ",0+MID(AF$6,FIND("V",AF$6)+1,256)/10000,AF21+MID(AF$6,FIND("V",AF$6)+1,256)/10000)</f>
        <v>16.000699999999998</v>
      </c>
      <c r="BB21" s="119">
        <f>IF(AG21="  ",0+MID(AG$6,FIND("V",AG$6)+1,256)/10000,AG21+MID(AG$6,FIND("V",AG$6)+1,256)/10000)</f>
        <v>14.0008</v>
      </c>
      <c r="BC21" s="119">
        <f>IF(AH21="  ",0+MID(AH$6,FIND("V",AH$6)+1,256)/10000,AH21+MID(AH$6,FIND("V",AH$6)+1,256)/10000)</f>
        <v>8.0008999999999997</v>
      </c>
      <c r="BD21" s="119">
        <f>IF(AI21="  ",0+MID(AI$6,FIND("V",AI$6)+1,256)/10000,AI21+MID(AI$6,FIND("V",AI$6)+1,256)/10000)</f>
        <v>1E-3</v>
      </c>
      <c r="BE21" s="783"/>
      <c r="BI21" s="783">
        <f>(LARGE(Z$7:Z$117,1)-Z21)/2+1</f>
        <v>13</v>
      </c>
      <c r="BJ21" s="783">
        <f>(LARGE(AA$7:AA$117,1)-AA21)/2+1</f>
        <v>8</v>
      </c>
      <c r="BK21" s="783">
        <f>(LARGE(AB$7:AB$117,1)-AB21)/2+1</f>
        <v>2</v>
      </c>
      <c r="BL21" s="783">
        <f>(LARGE(AC$7:AC$117,1)-AC21)/2+1</f>
        <v>9</v>
      </c>
      <c r="BM21" s="783">
        <f>(LARGE(AD$7:AD$117,1)-AD21)/2+1</f>
        <v>6</v>
      </c>
      <c r="BN21" s="783">
        <f>(LARGE(AE$7:AE$117,1)-AE21)/2+1</f>
        <v>10</v>
      </c>
      <c r="BO21" s="783">
        <f>(LARGE(AF$7:AF$117,1)-AF21)/2+1</f>
        <v>5</v>
      </c>
      <c r="BP21" s="783">
        <f>(LARGE(AG$7:AG$117,1)-AG21)/2+1</f>
        <v>6</v>
      </c>
      <c r="BQ21" s="783">
        <f>(LARGE(AH$7:AH$117,1)-AH21)/2+1</f>
        <v>7</v>
      </c>
      <c r="BR21" s="783" t="e">
        <f>(LARGE(AI$7:AI$117,1)-AI21)/2+1</f>
        <v>#VALUE!</v>
      </c>
    </row>
    <row r="22" spans="1:70" x14ac:dyDescent="0.2">
      <c r="A22" s="597">
        <f>IF(R22&gt;0,IF(Q22="Viru SK",RANK(B22,B$7:B$117,1)-COUNTIF((Q$7:Q$117),"&lt;&gt;Viru SK"),""),"")</f>
        <v>9</v>
      </c>
      <c r="B22" s="98">
        <f>IF((Q22="Viru SK"),U22,U22-1000)</f>
        <v>16</v>
      </c>
      <c r="C22" s="407" t="str">
        <f>IF(R22&gt;0,IF(P22="t",RANK(D22,D$7:D$117,1)-COUNTBLANK(P$7:P$117),""),"")</f>
        <v/>
      </c>
      <c r="D22" s="365">
        <f>IF((P22="t"),U22,U22-1000)</f>
        <v>-984</v>
      </c>
      <c r="E22" s="99">
        <f>IF(R22&gt;0,IF(N22="m",RANK(F22,F$7:F$117,1)-COUNTBLANK(N$7:N$117),""),"")</f>
        <v>13</v>
      </c>
      <c r="F22" s="98">
        <f>IF((N22="m"),U22,U22-1000)</f>
        <v>16</v>
      </c>
      <c r="G22" s="100" t="str">
        <f>IF(R22&gt;0,IF(M22="n",RANK(H22,H$7:H$117,1)-COUNTBLANK(M$7:M$117),""),"")</f>
        <v/>
      </c>
      <c r="H22" s="98">
        <f>IF((M22="n"),U22,U22-1000)</f>
        <v>-984</v>
      </c>
      <c r="I22" s="101" t="str">
        <f>IF(R22&gt;0,IF(O22="j",RANK(J22,J$7:J$117,1)-COUNTBLANK(O$7:O$117),""),"")</f>
        <v/>
      </c>
      <c r="J22" s="102">
        <f>IF((O22="j"),U22,U22-1000)</f>
        <v>-984</v>
      </c>
      <c r="K22" s="70">
        <f>IF(R22&gt;0,RANK(U22,U$7:U$117,1),"")</f>
        <v>16</v>
      </c>
      <c r="L22" s="120" t="s">
        <v>124</v>
      </c>
      <c r="M22" s="104"/>
      <c r="N22" s="105" t="s">
        <v>104</v>
      </c>
      <c r="O22" s="106"/>
      <c r="P22" s="107"/>
      <c r="Q22" s="108" t="s">
        <v>87</v>
      </c>
      <c r="R22" s="109">
        <f>(IF(COUNT(Z22,AA22,AB22,AC22,AD22,AE22,AF22,AG22,AH22,AI22)&lt;10,SUM(Z22,AA22,AB22,AC22,AD22,AE22,AF22,AG22,AH22,AI22),SUM(LARGE((Z22,AA22,AB22,AC22,AD22,AE22,AF22,AG22,AH22,AI22),{1;2;3;4;5;6;7;8;9}))))</f>
        <v>82</v>
      </c>
      <c r="S22" s="110" t="str">
        <f>INDEX(ETAPP!B$1:B$32,MATCH(COUNTIF(BI22:BR22,1),ETAPP!A$1:A$32,0))&amp;INDEX(ETAPP!B$1:B$32,MATCH(COUNTIF(BI22:BR22,2),ETAPP!A$1:A$32,0))&amp;INDEX(ETAPP!B$1:B$32,MATCH(COUNTIF(BI22:BR22,3),ETAPP!A$1:A$32,0))&amp;INDEX(ETAPP!B$1:B$32,MATCH(COUNTIF(BI22:BR22,4),ETAPP!A$1:A$32,0))&amp;INDEX(ETAPP!B$1:B$32,MATCH(COUNTIF(BI22:BR22,5),ETAPP!A$1:A$32,0))&amp;INDEX(ETAPP!B$1:B$32,MATCH(COUNTIF(BI22:BR22,6),ETAPP!A$1:A$32,0))&amp;INDEX(ETAPP!B$1:B$32,MATCH(COUNTIF(BI22:BR22,7),ETAPP!A$1:A$32,0))&amp;INDEX(ETAPP!B$1:B$32,MATCH(COUNTIF(BI22:BR22,8),ETAPP!A$1:A$32,0))&amp;INDEX(ETAPP!B$1:B$32,MATCH(COUNTIF(BI22:BR22,9),ETAPP!A$1:A$32,0))&amp;INDEX(ETAPP!B$1:B$32,MATCH(COUNTIF(BI22:BR22,10),ETAPP!A$1:A$32,0))&amp;INDEX(ETAPP!B$1:B$32,MATCH(COUNTIF(BI22:BR22,11),ETAPP!A$1:A$32,0))&amp;INDEX(ETAPP!B$1:B$32,MATCH(COUNTIF(BI22:BR22,12),ETAPP!A$1:A$32,0))&amp;INDEX(ETAPP!B$1:B$32,MATCH(COUNTIF(BI22:BR22,13),ETAPP!A$1:A$32,0))&amp;INDEX(ETAPP!B$1:B$32,MATCH(COUNTIF(BI22:BR22,14),ETAPP!A$1:A$32,0))&amp;INDEX(ETAPP!B$1:B$32,MATCH(COUNTIF(BI22:BR22,15),ETAPP!A$1:A$32,0))&amp;INDEX(ETAPP!B$1:B$32,MATCH(COUNTIF(BI22:BR22,16),ETAPP!A$1:A$32,0))&amp;INDEX(ETAPP!B$1:B$32,MATCH(COUNTIF(BI22:BR22,17),ETAPP!A$1:A$32,0))&amp;INDEX(ETAPP!B$1:B$32,MATCH(COUNTIF(BI22:BR22,18),ETAPP!A$1:A$32,0))&amp;INDEX(ETAPP!B$1:B$32,MATCH(COUNTIF(BI22:BR22,19),ETAPP!A$1:A$32,0))&amp;INDEX(ETAPP!B$1:B$32,MATCH(COUNTIF(BI22:BR22,20),ETAPP!A$1:A$32,0))&amp;INDEX(ETAPP!B$1:B$32,MATCH(COUNTIF(BI22:BR22,21),ETAPP!A$1:A$32,0))</f>
        <v>BA00A0000000000000000</v>
      </c>
      <c r="T22" s="110" t="str">
        <f>TEXT(R22,"000,0")&amp;"-"&amp;S22</f>
        <v>082,0-BA00A0000000000000000</v>
      </c>
      <c r="U22" s="110">
        <f>COUNTIF(T$7:T$117,"&gt;="&amp;T22)</f>
        <v>16</v>
      </c>
      <c r="V22" s="110">
        <f>COUNTIF(L$7:L$117,"&gt;="&amp;L22)</f>
        <v>14</v>
      </c>
      <c r="W22" s="110" t="str">
        <f>TEXT(R22,"000,0")&amp;"-"&amp;S22&amp;"-"&amp;TEXT(V22,"000")</f>
        <v>082,0-BA00A0000000000000000-014</v>
      </c>
      <c r="X22" s="110">
        <f>COUNTIF(W$7:W$117,"&gt;="&amp;W22)</f>
        <v>16</v>
      </c>
      <c r="Y22" s="111">
        <f>RANK(X22,X$7:X$117,0)</f>
        <v>96</v>
      </c>
      <c r="Z22" s="112" t="str">
        <f>IFERROR(INDEX('V1'!C$300:C$400,MATCH("*"&amp;L22&amp;"*",'V1'!B$300:B$400,0)),"  ")</f>
        <v xml:space="preserve">  </v>
      </c>
      <c r="AA22" s="112">
        <f>IFERROR(INDEX('V2'!C$300:C$400,MATCH("*"&amp;L22&amp;"*",'V2'!B$300:B$400,0)),"  ")</f>
        <v>26</v>
      </c>
      <c r="AB22" s="112" t="str">
        <f>IFERROR(INDEX('V3'!C$300:C$400,MATCH("*"&amp;L22&amp;"*",'V3'!B$300:B$400,0)),"  ")</f>
        <v xml:space="preserve">  </v>
      </c>
      <c r="AC22" s="112" t="str">
        <f>IFERROR(INDEX('V4'!C$300:C$400,MATCH("*"&amp;L22&amp;"*",'V4'!B$300:B$400,0)),"  ")</f>
        <v xml:space="preserve">  </v>
      </c>
      <c r="AD22" s="112" t="str">
        <f>IFERROR(INDEX('V5'!C$300:C$400,MATCH("*"&amp;L22&amp;"*",'V5'!B$300:B$400,0)),"  ")</f>
        <v xml:space="preserve">  </v>
      </c>
      <c r="AE22" s="112" t="str">
        <f>IFERROR(INDEX('V6'!C$300:C$400,MATCH("*"&amp;L22&amp;"*",'V6'!B$300:B$400,0)),"  ")</f>
        <v xml:space="preserve">  </v>
      </c>
      <c r="AF22" s="112">
        <f>IFERROR(INDEX('V7'!C$300:C$400,MATCH("*"&amp;L22&amp;"*",'V7'!B$300:B$400,0)),"  ")</f>
        <v>22</v>
      </c>
      <c r="AG22" s="112" t="str">
        <f>IFERROR(INDEX('V8'!C$300:C$400,MATCH("*"&amp;L22&amp;"*",'V8'!B$300:B$400,0)),"  ")</f>
        <v xml:space="preserve">  </v>
      </c>
      <c r="AH22" s="112">
        <f>IFERROR(INDEX('V9'!C$300:C$400,MATCH("*"&amp;L22&amp;"*",'V9'!B$300:B$400,0)),"  ")</f>
        <v>12</v>
      </c>
      <c r="AI22" s="112">
        <f>IFERROR(INDEX('V10'!C$300:C$400,MATCH("*"&amp;L22&amp;"*",'V10'!B$300:B$400,0)),"  ")</f>
        <v>22</v>
      </c>
      <c r="AJ22" s="113">
        <f>IF(AN22&gt;(AT$2-1),K22,"")</f>
        <v>16</v>
      </c>
      <c r="AK22" s="402">
        <f>SUM(Z22:AI22)</f>
        <v>82</v>
      </c>
      <c r="AL22" s="114" t="str">
        <f>IFERROR("edasi "&amp;RANK(AJ22,AJ$7:AJ$117,1),K22)</f>
        <v>edasi 16</v>
      </c>
      <c r="AM22" s="115" t="str">
        <f>IFERROR(INDEX(#REF!,MATCH("*"&amp;L22&amp;"*",#REF!,0)),"  ")</f>
        <v xml:space="preserve">  </v>
      </c>
      <c r="AN22" s="116">
        <f>COUNTIF(Z22:AI22,"&gt;=0")</f>
        <v>4</v>
      </c>
      <c r="AO22" s="117">
        <f>IFERROR(IF(Z22+1&gt;LARGE(Z$7:Z$117,1)-2*LEN(Z$5),1),0)+IFERROR(IF(AA22+1&gt;LARGE(AA$7:AA$117,1)-2*LEN(AA$5),1),0)+IFERROR(IF(AB22+1&gt;LARGE(AB$7:AB$117,1)-2*LEN(AB$5),1),0)+IFERROR(IF(AC22+1&gt;LARGE(AC$7:AC$117,1)-2*LEN(AC$5),1),0)+IFERROR(IF(AD22+1&gt;LARGE(AD$7:AD$117,1)-2*LEN(AD$5),1),0)+IFERROR(IF(AE22+1&gt;LARGE(AE$7:AE$117,1)-2*LEN(AE$5),1),0)+IFERROR(IF(AF22+1&gt;LARGE(AF$7:AF$117,1)-2*LEN(AF$5),1),0)+IFERROR(IF(AG22+1&gt;LARGE(AG$7:AG$117,1)-2*LEN(AG$5),1),0)+IFERROR(IF(AH22+1&gt;LARGE(AH$7:AH$117,1)-2*LEN(AH$5),1),0)+IFERROR(IF(AI22+1&gt;LARGE(AI$7:AI$117,1)-2*LEN(AI$5),1),0)</f>
        <v>3</v>
      </c>
      <c r="AP22" s="117">
        <f>IF(Z22=0,0,IF(Z22=IFERROR(LARGE(Z$7:Z$117,1),0),1,0))+IF(AA22=0,0,IF(AA22=IFERROR(LARGE(AA$7:AA$117,1),0),1,0))+IF(AB22=0,0,IF(AB22=IFERROR(LARGE(AB$7:AB$117,1),0),1,0))+IF(AC22=0,0,IF(AC22=IFERROR(LARGE(AC$7:AC$117,1),0),1,0))+IF(AD22=0,0,IF(AD22=IFERROR(LARGE(AD$7:AD$117,1),0),1,0))+IF(AE22=0,0,IF(AE22=IFERROR(LARGE(AE$7:AE$117,1),0),1,0))+IF(AF22=0,0,IF(AF22=IFERROR(LARGE(AF$7:AF$117,1),0),1,0))+IF(AG22=0,0,IF(AG22=IFERROR(LARGE(AG$7:AG$117,1),0),1,0))+IF(AH22=0,0,IF(AH22=IFERROR(LARGE(AH$7:AH$117,1),0),1,0))+IF(AI22=0,0,IF(AI22=IFERROR(LARGE(AI$7:AI$117,1),0),1,0))</f>
        <v>2</v>
      </c>
      <c r="AQ22" s="48"/>
      <c r="AR22" s="1024"/>
      <c r="AS22" s="1024"/>
      <c r="AT22" s="118">
        <f>SMALL(AU22:BD22,AT$3)</f>
        <v>1E-4</v>
      </c>
      <c r="AU22" s="119">
        <f>IF(Z22="  ",0+MID(Z$6,FIND("V",Z$6)+1,256)/10000,Z22+MID(Z$6,FIND("V",Z$6)+1,256)/10000)</f>
        <v>1E-4</v>
      </c>
      <c r="AV22" s="119">
        <f>IF(AA22="  ",0+MID(AA$6,FIND("V",AA$6)+1,256)/10000,AA22+MID(AA$6,FIND("V",AA$6)+1,256)/10000)</f>
        <v>26.0002</v>
      </c>
      <c r="AW22" s="119">
        <f>IF(AB22="  ",0+MID(AB$6,FIND("V",AB$6)+1,256)/10000,AB22+MID(AB$6,FIND("V",AB$6)+1,256)/10000)</f>
        <v>2.9999999999999997E-4</v>
      </c>
      <c r="AX22" s="119">
        <f>IF(AC22="  ",0+MID(AC$6,FIND("V",AC$6)+1,256)/10000,AC22+MID(AC$6,FIND("V",AC$6)+1,256)/10000)</f>
        <v>4.0000000000000002E-4</v>
      </c>
      <c r="AY22" s="119">
        <f>IF(AD22="  ",0+MID(AD$6,FIND("V",AD$6)+1,256)/10000,AD22+MID(AD$6,FIND("V",AD$6)+1,256)/10000)</f>
        <v>5.0000000000000001E-4</v>
      </c>
      <c r="AZ22" s="119">
        <f>IF(AE22="  ",0+MID(AE$6,FIND("V",AE$6)+1,256)/10000,AE22+MID(AE$6,FIND("V",AE$6)+1,256)/10000)</f>
        <v>5.9999999999999995E-4</v>
      </c>
      <c r="BA22" s="119">
        <f>IF(AF22="  ",0+MID(AF$6,FIND("V",AF$6)+1,256)/10000,AF22+MID(AF$6,FIND("V",AF$6)+1,256)/10000)</f>
        <v>22.000699999999998</v>
      </c>
      <c r="BB22" s="119">
        <f>IF(AG22="  ",0+MID(AG$6,FIND("V",AG$6)+1,256)/10000,AG22+MID(AG$6,FIND("V",AG$6)+1,256)/10000)</f>
        <v>8.0000000000000004E-4</v>
      </c>
      <c r="BC22" s="119">
        <f>IF(AH22="  ",0+MID(AH$6,FIND("V",AH$6)+1,256)/10000,AH22+MID(AH$6,FIND("V",AH$6)+1,256)/10000)</f>
        <v>12.0009</v>
      </c>
      <c r="BD22" s="119">
        <f>IF(AI22="  ",0+MID(AI$6,FIND("V",AI$6)+1,256)/10000,AI22+MID(AI$6,FIND("V",AI$6)+1,256)/10000)</f>
        <v>22.001000000000001</v>
      </c>
      <c r="BE22" s="1024"/>
      <c r="BF22" s="1024"/>
      <c r="BG22" s="1024"/>
      <c r="BH22" s="1024"/>
      <c r="BI22" s="783" t="e">
        <f>(LARGE(Z$7:Z$117,1)-Z22)/2+1</f>
        <v>#VALUE!</v>
      </c>
      <c r="BJ22" s="783">
        <f>(LARGE(AA$7:AA$117,1)-AA22)/2+1</f>
        <v>1</v>
      </c>
      <c r="BK22" s="783" t="e">
        <f>(LARGE(AB$7:AB$117,1)-AB22)/2+1</f>
        <v>#VALUE!</v>
      </c>
      <c r="BL22" s="783" t="e">
        <f>(LARGE(AC$7:AC$117,1)-AC22)/2+1</f>
        <v>#VALUE!</v>
      </c>
      <c r="BM22" s="783" t="e">
        <f>(LARGE(AD$7:AD$117,1)-AD22)/2+1</f>
        <v>#VALUE!</v>
      </c>
      <c r="BN22" s="783" t="e">
        <f>(LARGE(AE$7:AE$117,1)-AE22)/2+1</f>
        <v>#VALUE!</v>
      </c>
      <c r="BO22" s="783">
        <f>(LARGE(AF$7:AF$117,1)-AF22)/2+1</f>
        <v>2</v>
      </c>
      <c r="BP22" s="783" t="e">
        <f>(LARGE(AG$7:AG$117,1)-AG22)/2+1</f>
        <v>#VALUE!</v>
      </c>
      <c r="BQ22" s="783">
        <f>(LARGE(AH$7:AH$117,1)-AH22)/2+1</f>
        <v>5</v>
      </c>
      <c r="BR22" s="783">
        <f>(LARGE(AI$7:AI$117,1)-AI22)/2+1</f>
        <v>1</v>
      </c>
    </row>
    <row r="23" spans="1:70" x14ac:dyDescent="0.2">
      <c r="A23" s="597">
        <f>IF(R23&gt;0,IF(Q23="Viru SK",RANK(B23,B$7:B$117,1)-COUNTIF((Q$7:Q$117),"&lt;&gt;Viru SK"),""),"")</f>
        <v>10</v>
      </c>
      <c r="B23" s="98">
        <f>IF((Q23="Viru SK"),U23,U23-1000)</f>
        <v>17</v>
      </c>
      <c r="C23" s="407" t="str">
        <f>IF(R23&gt;0,IF(P23="t",RANK(D23,D$7:D$117,1)-COUNTBLANK(P$7:P$117),""),"")</f>
        <v/>
      </c>
      <c r="D23" s="365">
        <f>IF((P23="t"),U23,U23-1000)</f>
        <v>-983</v>
      </c>
      <c r="E23" s="99">
        <f>IF(R23&gt;0,IF(N23="m",RANK(F23,F$7:F$117,1)-COUNTBLANK(N$7:N$117),""),"")</f>
        <v>14</v>
      </c>
      <c r="F23" s="98">
        <f>IF((N23="m"),U23,U23-1000)</f>
        <v>17</v>
      </c>
      <c r="G23" s="100" t="str">
        <f>IF(R23&gt;0,IF(M23="n",RANK(H23,H$7:H$117,1)-COUNTBLANK(M$7:M$117),""),"")</f>
        <v/>
      </c>
      <c r="H23" s="98">
        <f>IF((M23="n"),U23,U23-1000)</f>
        <v>-983</v>
      </c>
      <c r="I23" s="101" t="str">
        <f>IF(R23&gt;0,IF(O23="j",RANK(J23,J$7:J$117,1)-COUNTBLANK(O$7:O$117),""),"")</f>
        <v/>
      </c>
      <c r="J23" s="102">
        <f>IF((O23="j"),U23,U23-1000)</f>
        <v>-983</v>
      </c>
      <c r="K23" s="70">
        <f>IF(R23&gt;0,RANK(U23,U$7:U$117,1),"")</f>
        <v>17</v>
      </c>
      <c r="L23" s="120" t="s">
        <v>114</v>
      </c>
      <c r="M23" s="104"/>
      <c r="N23" s="105" t="str">
        <f>IF(M23="","m","")</f>
        <v>m</v>
      </c>
      <c r="O23" s="106"/>
      <c r="P23" s="107"/>
      <c r="Q23" s="108" t="s">
        <v>87</v>
      </c>
      <c r="R23" s="109">
        <f>(IF(COUNT(Z23,AA23,AB23,AC23,AD23,AE23,AF23,AG23,AH23,AI23)&lt;10,SUM(Z23,AA23,AB23,AC23,AD23,AE23,AF23,AG23,AH23,AI23),SUM(LARGE((Z23,AA23,AB23,AC23,AD23,AE23,AF23,AG23,AH23,AI23),{1;2;3;4;5;6;7;8;9}))))</f>
        <v>82</v>
      </c>
      <c r="S23" s="110" t="str">
        <f>INDEX(ETAPP!B$1:B$32,MATCH(COUNTIF(BI23:BR23,1),ETAPP!A$1:A$32,0))&amp;INDEX(ETAPP!B$1:B$32,MATCH(COUNTIF(BI23:BR23,2),ETAPP!A$1:A$32,0))&amp;INDEX(ETAPP!B$1:B$32,MATCH(COUNTIF(BI23:BR23,3),ETAPP!A$1:A$32,0))&amp;INDEX(ETAPP!B$1:B$32,MATCH(COUNTIF(BI23:BR23,4),ETAPP!A$1:A$32,0))&amp;INDEX(ETAPP!B$1:B$32,MATCH(COUNTIF(BI23:BR23,5),ETAPP!A$1:A$32,0))&amp;INDEX(ETAPP!B$1:B$32,MATCH(COUNTIF(BI23:BR23,6),ETAPP!A$1:A$32,0))&amp;INDEX(ETAPP!B$1:B$32,MATCH(COUNTIF(BI23:BR23,7),ETAPP!A$1:A$32,0))&amp;INDEX(ETAPP!B$1:B$32,MATCH(COUNTIF(BI23:BR23,8),ETAPP!A$1:A$32,0))&amp;INDEX(ETAPP!B$1:B$32,MATCH(COUNTIF(BI23:BR23,9),ETAPP!A$1:A$32,0))&amp;INDEX(ETAPP!B$1:B$32,MATCH(COUNTIF(BI23:BR23,10),ETAPP!A$1:A$32,0))&amp;INDEX(ETAPP!B$1:B$32,MATCH(COUNTIF(BI23:BR23,11),ETAPP!A$1:A$32,0))&amp;INDEX(ETAPP!B$1:B$32,MATCH(COUNTIF(BI23:BR23,12),ETAPP!A$1:A$32,0))&amp;INDEX(ETAPP!B$1:B$32,MATCH(COUNTIF(BI23:BR23,13),ETAPP!A$1:A$32,0))&amp;INDEX(ETAPP!B$1:B$32,MATCH(COUNTIF(BI23:BR23,14),ETAPP!A$1:A$32,0))&amp;INDEX(ETAPP!B$1:B$32,MATCH(COUNTIF(BI23:BR23,15),ETAPP!A$1:A$32,0))&amp;INDEX(ETAPP!B$1:B$32,MATCH(COUNTIF(BI23:BR23,16),ETAPP!A$1:A$32,0))&amp;INDEX(ETAPP!B$1:B$32,MATCH(COUNTIF(BI23:BR23,17),ETAPP!A$1:A$32,0))&amp;INDEX(ETAPP!B$1:B$32,MATCH(COUNTIF(BI23:BR23,18),ETAPP!A$1:A$32,0))&amp;INDEX(ETAPP!B$1:B$32,MATCH(COUNTIF(BI23:BR23,19),ETAPP!A$1:A$32,0))&amp;INDEX(ETAPP!B$1:B$32,MATCH(COUNTIF(BI23:BR23,20),ETAPP!A$1:A$32,0))&amp;INDEX(ETAPP!B$1:B$32,MATCH(COUNTIF(BI23:BR23,21),ETAPP!A$1:A$32,0))</f>
        <v>00BA0A00AAA0000000000</v>
      </c>
      <c r="T23" s="110" t="str">
        <f>TEXT(R23,"000,0")&amp;"-"&amp;S23</f>
        <v>082,0-00BA0A00AAA0000000000</v>
      </c>
      <c r="U23" s="110">
        <f>COUNTIF(T$7:T$117,"&gt;="&amp;T23)</f>
        <v>17</v>
      </c>
      <c r="V23" s="110">
        <f>COUNTIF(L$7:L$117,"&gt;="&amp;L23)</f>
        <v>38</v>
      </c>
      <c r="W23" s="110" t="str">
        <f>TEXT(R23,"000,0")&amp;"-"&amp;S23&amp;"-"&amp;TEXT(V23,"000")</f>
        <v>082,0-00BA0A00AAA0000000000-038</v>
      </c>
      <c r="X23" s="110">
        <f>COUNTIF(W$7:W$117,"&gt;="&amp;W23)</f>
        <v>17</v>
      </c>
      <c r="Y23" s="111">
        <f>RANK(X23,X$7:X$117,0)</f>
        <v>95</v>
      </c>
      <c r="Z23" s="112">
        <f>IFERROR(INDEX('V1'!C$300:C$400,MATCH("*"&amp;L23&amp;"*",'V1'!B$300:B$400,0)),"  ")</f>
        <v>6</v>
      </c>
      <c r="AA23" s="112">
        <f>IFERROR(INDEX('V2'!C$300:C$400,MATCH("*"&amp;L23&amp;"*",'V2'!B$300:B$400,0)),"  ")</f>
        <v>10</v>
      </c>
      <c r="AB23" s="112">
        <f>IFERROR(INDEX('V3'!C$300:C$400,MATCH("*"&amp;L23&amp;"*",'V3'!B$300:B$400,0)),"  ")</f>
        <v>16</v>
      </c>
      <c r="AC23" s="112">
        <f>IFERROR(INDEX('V4'!C$300:C$400,MATCH("*"&amp;L23&amp;"*",'V4'!B$300:B$400,0)),"  ")</f>
        <v>16</v>
      </c>
      <c r="AD23" s="112" t="str">
        <f>IFERROR(INDEX('V5'!C$300:C$400,MATCH("*"&amp;L23&amp;"*",'V5'!B$300:B$400,0)),"  ")</f>
        <v xml:space="preserve">  </v>
      </c>
      <c r="AE23" s="112">
        <f>IFERROR(INDEX('V6'!C$300:C$400,MATCH("*"&amp;L23&amp;"*",'V6'!B$300:B$400,0)),"  ")</f>
        <v>12</v>
      </c>
      <c r="AF23" s="112" t="str">
        <f>IFERROR(INDEX('V7'!C$300:C$400,MATCH("*"&amp;L23&amp;"*",'V7'!B$300:B$400,0)),"  ")</f>
        <v xml:space="preserve">  </v>
      </c>
      <c r="AG23" s="112">
        <f>IFERROR(INDEX('V8'!C$300:C$400,MATCH("*"&amp;L23&amp;"*",'V8'!B$300:B$400,0)),"  ")</f>
        <v>20</v>
      </c>
      <c r="AH23" s="112">
        <f>IFERROR(INDEX('V9'!C$300:C$400,MATCH("*"&amp;L23&amp;"*",'V9'!B$300:B$400,0)),"  ")</f>
        <v>2</v>
      </c>
      <c r="AI23" s="112" t="str">
        <f>IFERROR(INDEX('V10'!C$300:C$400,MATCH("*"&amp;L23&amp;"*",'V10'!B$300:B$400,0)),"  ")</f>
        <v xml:space="preserve">  </v>
      </c>
      <c r="AJ23" s="113">
        <f>IF(AN23&gt;(AT$2-1),K23,"")</f>
        <v>17</v>
      </c>
      <c r="AK23" s="402">
        <f>SUM(Z23:AI23)</f>
        <v>82</v>
      </c>
      <c r="AL23" s="114" t="str">
        <f>IFERROR("edasi "&amp;RANK(AJ23,AJ$7:AJ$117,1),K23)</f>
        <v>edasi 17</v>
      </c>
      <c r="AM23" s="115" t="str">
        <f>IFERROR(INDEX(#REF!,MATCH("*"&amp;L23&amp;"*",#REF!,0)),"  ")</f>
        <v xml:space="preserve">  </v>
      </c>
      <c r="AN23" s="116">
        <f>COUNTIF(Z23:AI23,"&gt;=0")</f>
        <v>7</v>
      </c>
      <c r="AO23" s="117">
        <f>IFERROR(IF(Z23+1&gt;LARGE(Z$7:Z$117,1)-2*LEN(Z$5),1),0)+IFERROR(IF(AA23+1&gt;LARGE(AA$7:AA$117,1)-2*LEN(AA$5),1),0)+IFERROR(IF(AB23+1&gt;LARGE(AB$7:AB$117,1)-2*LEN(AB$5),1),0)+IFERROR(IF(AC23+1&gt;LARGE(AC$7:AC$117,1)-2*LEN(AC$5),1),0)+IFERROR(IF(AD23+1&gt;LARGE(AD$7:AD$117,1)-2*LEN(AD$5),1),0)+IFERROR(IF(AE23+1&gt;LARGE(AE$7:AE$117,1)-2*LEN(AE$5),1),0)+IFERROR(IF(AF23+1&gt;LARGE(AF$7:AF$117,1)-2*LEN(AF$5),1),0)+IFERROR(IF(AG23+1&gt;LARGE(AG$7:AG$117,1)-2*LEN(AG$5),1),0)+IFERROR(IF(AH23+1&gt;LARGE(AH$7:AH$117,1)-2*LEN(AH$5),1),0)+IFERROR(IF(AI23+1&gt;LARGE(AI$7:AI$117,1)-2*LEN(AI$5),1),0)</f>
        <v>2</v>
      </c>
      <c r="AP23" s="117">
        <f>IF(Z23=0,0,IF(Z23=IFERROR(LARGE(Z$7:Z$117,1),0),1,0))+IF(AA23=0,0,IF(AA23=IFERROR(LARGE(AA$7:AA$117,1),0),1,0))+IF(AB23=0,0,IF(AB23=IFERROR(LARGE(AB$7:AB$117,1),0),1,0))+IF(AC23=0,0,IF(AC23=IFERROR(LARGE(AC$7:AC$117,1),0),1,0))+IF(AD23=0,0,IF(AD23=IFERROR(LARGE(AD$7:AD$117,1),0),1,0))+IF(AE23=0,0,IF(AE23=IFERROR(LARGE(AE$7:AE$117,1),0),1,0))+IF(AF23=0,0,IF(AF23=IFERROR(LARGE(AF$7:AF$117,1),0),1,0))+IF(AG23=0,0,IF(AG23=IFERROR(LARGE(AG$7:AG$117,1),0),1,0))+IF(AH23=0,0,IF(AH23=IFERROR(LARGE(AH$7:AH$117,1),0),1,0))+IF(AI23=0,0,IF(AI23=IFERROR(LARGE(AI$7:AI$117,1),0),1,0))</f>
        <v>0</v>
      </c>
      <c r="AQ23" s="121"/>
      <c r="AR23" s="121"/>
      <c r="AS23" s="121"/>
      <c r="AT23" s="118">
        <f>SMALL(AU23:BD23,AT$3)</f>
        <v>5.0000000000000001E-4</v>
      </c>
      <c r="AU23" s="119">
        <f>IF(Z23="  ",0+MID(Z$6,FIND("V",Z$6)+1,256)/10000,Z23+MID(Z$6,FIND("V",Z$6)+1,256)/10000)</f>
        <v>6.0000999999999998</v>
      </c>
      <c r="AV23" s="119">
        <f>IF(AA23="  ",0+MID(AA$6,FIND("V",AA$6)+1,256)/10000,AA23+MID(AA$6,FIND("V",AA$6)+1,256)/10000)</f>
        <v>10.0002</v>
      </c>
      <c r="AW23" s="119">
        <f>IF(AB23="  ",0+MID(AB$6,FIND("V",AB$6)+1,256)/10000,AB23+MID(AB$6,FIND("V",AB$6)+1,256)/10000)</f>
        <v>16.000299999999999</v>
      </c>
      <c r="AX23" s="119">
        <f>IF(AC23="  ",0+MID(AC$6,FIND("V",AC$6)+1,256)/10000,AC23+MID(AC$6,FIND("V",AC$6)+1,256)/10000)</f>
        <v>16.000399999999999</v>
      </c>
      <c r="AY23" s="119">
        <f>IF(AD23="  ",0+MID(AD$6,FIND("V",AD$6)+1,256)/10000,AD23+MID(AD$6,FIND("V",AD$6)+1,256)/10000)</f>
        <v>5.0000000000000001E-4</v>
      </c>
      <c r="AZ23" s="119">
        <f>IF(AE23="  ",0+MID(AE$6,FIND("V",AE$6)+1,256)/10000,AE23+MID(AE$6,FIND("V",AE$6)+1,256)/10000)</f>
        <v>12.0006</v>
      </c>
      <c r="BA23" s="119">
        <f>IF(AF23="  ",0+MID(AF$6,FIND("V",AF$6)+1,256)/10000,AF23+MID(AF$6,FIND("V",AF$6)+1,256)/10000)</f>
        <v>6.9999999999999999E-4</v>
      </c>
      <c r="BB23" s="119">
        <f>IF(AG23="  ",0+MID(AG$6,FIND("V",AG$6)+1,256)/10000,AG23+MID(AG$6,FIND("V",AG$6)+1,256)/10000)</f>
        <v>20.000800000000002</v>
      </c>
      <c r="BC23" s="119">
        <f>IF(AH23="  ",0+MID(AH$6,FIND("V",AH$6)+1,256)/10000,AH23+MID(AH$6,FIND("V",AH$6)+1,256)/10000)</f>
        <v>2.0009000000000001</v>
      </c>
      <c r="BD23" s="119">
        <f>IF(AI23="  ",0+MID(AI$6,FIND("V",AI$6)+1,256)/10000,AI23+MID(AI$6,FIND("V",AI$6)+1,256)/10000)</f>
        <v>1E-3</v>
      </c>
      <c r="BE23" s="121"/>
      <c r="BF23" s="121"/>
      <c r="BG23" s="121"/>
      <c r="BH23" s="121"/>
      <c r="BI23" s="783">
        <f>(LARGE(Z$7:Z$117,1)-Z23)/2+1</f>
        <v>11</v>
      </c>
      <c r="BJ23" s="783">
        <f>(LARGE(AA$7:AA$117,1)-AA23)/2+1</f>
        <v>9</v>
      </c>
      <c r="BK23" s="783">
        <f>(LARGE(AB$7:AB$117,1)-AB23)/2+1</f>
        <v>3</v>
      </c>
      <c r="BL23" s="783">
        <f>(LARGE(AC$7:AC$117,1)-AC23)/2+1</f>
        <v>4</v>
      </c>
      <c r="BM23" s="783" t="e">
        <f>(LARGE(AD$7:AD$117,1)-AD23)/2+1</f>
        <v>#VALUE!</v>
      </c>
      <c r="BN23" s="783">
        <f>(LARGE(AE$7:AE$117,1)-AE23)/2+1</f>
        <v>6</v>
      </c>
      <c r="BO23" s="783" t="e">
        <f>(LARGE(AF$7:AF$117,1)-AF23)/2+1</f>
        <v>#VALUE!</v>
      </c>
      <c r="BP23" s="783">
        <f>(LARGE(AG$7:AG$117,1)-AG23)/2+1</f>
        <v>3</v>
      </c>
      <c r="BQ23" s="783">
        <f>(LARGE(AH$7:AH$117,1)-AH23)/2+1</f>
        <v>10</v>
      </c>
      <c r="BR23" s="783" t="e">
        <f>(LARGE(AI$7:AI$117,1)-AI23)/2+1</f>
        <v>#VALUE!</v>
      </c>
    </row>
    <row r="24" spans="1:70" x14ac:dyDescent="0.2">
      <c r="A24" s="597">
        <f>IF(R24&gt;0,IF(Q24="Viru SK",RANK(B24,B$7:B$117,1)-COUNTIF((Q$7:Q$117),"&lt;&gt;Viru SK"),""),"")</f>
        <v>11</v>
      </c>
      <c r="B24" s="98">
        <f>IF((Q24="Viru SK"),U24,U24-1000)</f>
        <v>18</v>
      </c>
      <c r="C24" s="407">
        <f>IF(R24&gt;0,IF(P24="t",RANK(D24,D$7:D$117,1)-COUNTBLANK(P$7:P$117),""),"")</f>
        <v>5</v>
      </c>
      <c r="D24" s="365">
        <f>IF((P24="t"),U24,U24-1000)</f>
        <v>18</v>
      </c>
      <c r="E24" s="99">
        <f>IF(R24&gt;0,IF(N24="m",RANK(F24,F$7:F$117,1)-COUNTBLANK(N$7:N$117),""),"")</f>
        <v>15</v>
      </c>
      <c r="F24" s="98">
        <f>IF((N24="m"),U24,U24-1000)</f>
        <v>18</v>
      </c>
      <c r="G24" s="100" t="str">
        <f>IF(R24&gt;0,IF(M24="n",RANK(H24,H$7:H$117,1)-COUNTBLANK(M$7:M$117),""),"")</f>
        <v/>
      </c>
      <c r="H24" s="98">
        <f>IF((M24="n"),U24,U24-1000)</f>
        <v>-982</v>
      </c>
      <c r="I24" s="101" t="str">
        <f>IF(R24&gt;0,IF(O24="j",RANK(J24,J$7:J$117,1)-COUNTBLANK(O$7:O$117),""),"")</f>
        <v/>
      </c>
      <c r="J24" s="102">
        <f>IF((O24="j"),U24,U24-1000)</f>
        <v>-982</v>
      </c>
      <c r="K24" s="70">
        <f>IF(R24&gt;0,RANK(U24,U$7:U$117,1),"")</f>
        <v>18</v>
      </c>
      <c r="L24" s="120" t="s">
        <v>65</v>
      </c>
      <c r="M24" s="104"/>
      <c r="N24" s="105" t="str">
        <f>IF(M24="","m","")</f>
        <v>m</v>
      </c>
      <c r="O24" s="106"/>
      <c r="P24" s="107" t="s">
        <v>314</v>
      </c>
      <c r="Q24" s="108" t="s">
        <v>87</v>
      </c>
      <c r="R24" s="109">
        <f>(IF(COUNT(Z24,AA24,AB24,AC24,AD24,AE24,AF24,AG24,AH24,AI24)&lt;10,SUM(Z24,AA24,AB24,AC24,AD24,AE24,AF24,AG24,AH24,AI24),SUM(LARGE((Z24,AA24,AB24,AC24,AD24,AE24,AF24,AG24,AH24,AI24),{1;2;3;4;5;6;7;8;9}))))</f>
        <v>82</v>
      </c>
      <c r="S24" s="110" t="str">
        <f>INDEX(ETAPP!B$1:B$32,MATCH(COUNTIF(BI24:BR24,1),ETAPP!A$1:A$32,0))&amp;INDEX(ETAPP!B$1:B$32,MATCH(COUNTIF(BI24:BR24,2),ETAPP!A$1:A$32,0))&amp;INDEX(ETAPP!B$1:B$32,MATCH(COUNTIF(BI24:BR24,3),ETAPP!A$1:A$32,0))&amp;INDEX(ETAPP!B$1:B$32,MATCH(COUNTIF(BI24:BR24,4),ETAPP!A$1:A$32,0))&amp;INDEX(ETAPP!B$1:B$32,MATCH(COUNTIF(BI24:BR24,5),ETAPP!A$1:A$32,0))&amp;INDEX(ETAPP!B$1:B$32,MATCH(COUNTIF(BI24:BR24,6),ETAPP!A$1:A$32,0))&amp;INDEX(ETAPP!B$1:B$32,MATCH(COUNTIF(BI24:BR24,7),ETAPP!A$1:A$32,0))&amp;INDEX(ETAPP!B$1:B$32,MATCH(COUNTIF(BI24:BR24,8),ETAPP!A$1:A$32,0))&amp;INDEX(ETAPP!B$1:B$32,MATCH(COUNTIF(BI24:BR24,9),ETAPP!A$1:A$32,0))&amp;INDEX(ETAPP!B$1:B$32,MATCH(COUNTIF(BI24:BR24,10),ETAPP!A$1:A$32,0))&amp;INDEX(ETAPP!B$1:B$32,MATCH(COUNTIF(BI24:BR24,11),ETAPP!A$1:A$32,0))&amp;INDEX(ETAPP!B$1:B$32,MATCH(COUNTIF(BI24:BR24,12),ETAPP!A$1:A$32,0))&amp;INDEX(ETAPP!B$1:B$32,MATCH(COUNTIF(BI24:BR24,13),ETAPP!A$1:A$32,0))&amp;INDEX(ETAPP!B$1:B$32,MATCH(COUNTIF(BI24:BR24,14),ETAPP!A$1:A$32,0))&amp;INDEX(ETAPP!B$1:B$32,MATCH(COUNTIF(BI24:BR24,15),ETAPP!A$1:A$32,0))&amp;INDEX(ETAPP!B$1:B$32,MATCH(COUNTIF(BI24:BR24,16),ETAPP!A$1:A$32,0))&amp;INDEX(ETAPP!B$1:B$32,MATCH(COUNTIF(BI24:BR24,17),ETAPP!A$1:A$32,0))&amp;INDEX(ETAPP!B$1:B$32,MATCH(COUNTIF(BI24:BR24,18),ETAPP!A$1:A$32,0))&amp;INDEX(ETAPP!B$1:B$32,MATCH(COUNTIF(BI24:BR24,19),ETAPP!A$1:A$32,0))&amp;INDEX(ETAPP!B$1:B$32,MATCH(COUNTIF(BI24:BR24,20),ETAPP!A$1:A$32,0))&amp;INDEX(ETAPP!B$1:B$32,MATCH(COUNTIF(BI24:BR24,21),ETAPP!A$1:A$32,0))</f>
        <v>00AAA0ABA0A0A00000000</v>
      </c>
      <c r="T24" s="110" t="str">
        <f>TEXT(R24,"000,0")&amp;"-"&amp;S24</f>
        <v>082,0-00AAA0ABA0A0A00000000</v>
      </c>
      <c r="U24" s="110">
        <f>COUNTIF(T$7:T$117,"&gt;="&amp;T24)</f>
        <v>18</v>
      </c>
      <c r="V24" s="110">
        <f>COUNTIF(L$7:L$117,"&gt;="&amp;L24)</f>
        <v>34</v>
      </c>
      <c r="W24" s="110" t="str">
        <f>TEXT(R24,"000,0")&amp;"-"&amp;S24&amp;"-"&amp;TEXT(V24,"000")</f>
        <v>082,0-00AAA0ABA0A0A00000000-034</v>
      </c>
      <c r="X24" s="110">
        <f>COUNTIF(W$7:W$117,"&gt;="&amp;W24)</f>
        <v>18</v>
      </c>
      <c r="Y24" s="111">
        <f>RANK(X24,X$7:X$117,0)</f>
        <v>94</v>
      </c>
      <c r="Z24" s="112">
        <f>IFERROR(INDEX('V1'!C$300:C$400,MATCH("*"&amp;L24&amp;"*",'V1'!B$300:B$400,0)),"  ")</f>
        <v>14</v>
      </c>
      <c r="AA24" s="112">
        <f>IFERROR(INDEX('V2'!C$300:C$400,MATCH("*"&amp;L24&amp;"*",'V2'!B$300:B$400,0)),"  ")</f>
        <v>2</v>
      </c>
      <c r="AB24" s="112">
        <f>IFERROR(INDEX('V3'!C$300:C$400,MATCH("*"&amp;L24&amp;"*",'V3'!B$300:B$400,0)),"  ")</f>
        <v>6</v>
      </c>
      <c r="AC24" s="112">
        <f>IFERROR(INDEX('V4'!C$300:C$400,MATCH("*"&amp;L24&amp;"*",'V4'!B$300:B$400,0)),"  ")</f>
        <v>8</v>
      </c>
      <c r="AD24" s="112">
        <f>IFERROR(INDEX('V5'!C$300:C$400,MATCH("*"&amp;L24&amp;"*",'V5'!B$300:B$400,0)),"  ")</f>
        <v>10</v>
      </c>
      <c r="AE24" s="112">
        <f>IFERROR(INDEX('V6'!C$300:C$400,MATCH("*"&amp;L24&amp;"*",'V6'!B$300:B$400,0)),"  ")</f>
        <v>6</v>
      </c>
      <c r="AF24" s="112">
        <f>IFERROR(INDEX('V7'!C$300:C$400,MATCH("*"&amp;L24&amp;"*",'V7'!B$300:B$400,0)),"  ")</f>
        <v>20</v>
      </c>
      <c r="AG24" s="112" t="str">
        <f>IFERROR(INDEX('V8'!C$300:C$400,MATCH("*"&amp;L24&amp;"*",'V8'!B$300:B$400,0)),"  ")</f>
        <v xml:space="preserve">  </v>
      </c>
      <c r="AH24" s="112">
        <f>IFERROR(INDEX('V9'!C$300:C$400,MATCH("*"&amp;L24&amp;"*",'V9'!B$300:B$400,0)),"  ")</f>
        <v>14</v>
      </c>
      <c r="AI24" s="112">
        <f>IFERROR(INDEX('V10'!C$300:C$400,MATCH("*"&amp;L24&amp;"*",'V10'!B$300:B$400,0)),"  ")</f>
        <v>2</v>
      </c>
      <c r="AJ24" s="113">
        <f>IF(AN24&gt;(AT$2-1),K24,"")</f>
        <v>18</v>
      </c>
      <c r="AK24" s="402">
        <f>SUM(Z24:AI24)</f>
        <v>82</v>
      </c>
      <c r="AL24" s="114" t="str">
        <f>IFERROR("edasi "&amp;RANK(AJ24,AJ$7:AJ$117,1),K24)</f>
        <v>edasi 18</v>
      </c>
      <c r="AM24" s="115" t="str">
        <f>IFERROR(INDEX(#REF!,MATCH("*"&amp;L24&amp;"*",#REF!,0)),"  ")</f>
        <v xml:space="preserve">  </v>
      </c>
      <c r="AN24" s="116">
        <f>COUNTIF(Z24:AI24,"&gt;=0")</f>
        <v>9</v>
      </c>
      <c r="AO24" s="117">
        <f>IFERROR(IF(Z24+1&gt;LARGE(Z$7:Z$117,1)-2*LEN(Z$5),1),0)+IFERROR(IF(AA24+1&gt;LARGE(AA$7:AA$117,1)-2*LEN(AA$5),1),0)+IFERROR(IF(AB24+1&gt;LARGE(AB$7:AB$117,1)-2*LEN(AB$5),1),0)+IFERROR(IF(AC24+1&gt;LARGE(AC$7:AC$117,1)-2*LEN(AC$5),1),0)+IFERROR(IF(AD24+1&gt;LARGE(AD$7:AD$117,1)-2*LEN(AD$5),1),0)+IFERROR(IF(AE24+1&gt;LARGE(AE$7:AE$117,1)-2*LEN(AE$5),1),0)+IFERROR(IF(AF24+1&gt;LARGE(AF$7:AF$117,1)-2*LEN(AF$5),1),0)+IFERROR(IF(AG24+1&gt;LARGE(AG$7:AG$117,1)-2*LEN(AG$5),1),0)+IFERROR(IF(AH24+1&gt;LARGE(AH$7:AH$117,1)-2*LEN(AH$5),1),0)+IFERROR(IF(AI24+1&gt;LARGE(AI$7:AI$117,1)-2*LEN(AI$5),1),0)</f>
        <v>1</v>
      </c>
      <c r="AP24" s="117">
        <f>IF(Z24=0,0,IF(Z24=IFERROR(LARGE(Z$7:Z$117,1),0),1,0))+IF(AA24=0,0,IF(AA24=IFERROR(LARGE(AA$7:AA$117,1),0),1,0))+IF(AB24=0,0,IF(AB24=IFERROR(LARGE(AB$7:AB$117,1),0),1,0))+IF(AC24=0,0,IF(AC24=IFERROR(LARGE(AC$7:AC$117,1),0),1,0))+IF(AD24=0,0,IF(AD24=IFERROR(LARGE(AD$7:AD$117,1),0),1,0))+IF(AE24=0,0,IF(AE24=IFERROR(LARGE(AE$7:AE$117,1),0),1,0))+IF(AF24=0,0,IF(AF24=IFERROR(LARGE(AF$7:AF$117,1),0),1,0))+IF(AG24=0,0,IF(AG24=IFERROR(LARGE(AG$7:AG$117,1),0),1,0))+IF(AH24=0,0,IF(AH24=IFERROR(LARGE(AH$7:AH$117,1),0),1,0))+IF(AI24=0,0,IF(AI24=IFERROR(LARGE(AI$7:AI$117,1),0),1,0))</f>
        <v>0</v>
      </c>
      <c r="AQ24" s="48"/>
      <c r="AR24" s="1024"/>
      <c r="AS24" s="1024"/>
      <c r="AT24" s="118">
        <f>SMALL(AU24:BD24,AT$3)</f>
        <v>8.0000000000000004E-4</v>
      </c>
      <c r="AU24" s="119">
        <f>IF(Z24="  ",0+MID(Z$6,FIND("V",Z$6)+1,256)/10000,Z24+MID(Z$6,FIND("V",Z$6)+1,256)/10000)</f>
        <v>14.0001</v>
      </c>
      <c r="AV24" s="119">
        <f>IF(AA24="  ",0+MID(AA$6,FIND("V",AA$6)+1,256)/10000,AA24+MID(AA$6,FIND("V",AA$6)+1,256)/10000)</f>
        <v>2.0002</v>
      </c>
      <c r="AW24" s="119">
        <f>IF(AB24="  ",0+MID(AB$6,FIND("V",AB$6)+1,256)/10000,AB24+MID(AB$6,FIND("V",AB$6)+1,256)/10000)</f>
        <v>6.0003000000000002</v>
      </c>
      <c r="AX24" s="119">
        <f>IF(AC24="  ",0+MID(AC$6,FIND("V",AC$6)+1,256)/10000,AC24+MID(AC$6,FIND("V",AC$6)+1,256)/10000)</f>
        <v>8.0004000000000008</v>
      </c>
      <c r="AY24" s="119">
        <f>IF(AD24="  ",0+MID(AD$6,FIND("V",AD$6)+1,256)/10000,AD24+MID(AD$6,FIND("V",AD$6)+1,256)/10000)</f>
        <v>10.000500000000001</v>
      </c>
      <c r="AZ24" s="119">
        <f>IF(AE24="  ",0+MID(AE$6,FIND("V",AE$6)+1,256)/10000,AE24+MID(AE$6,FIND("V",AE$6)+1,256)/10000)</f>
        <v>6.0006000000000004</v>
      </c>
      <c r="BA24" s="119">
        <f>IF(AF24="  ",0+MID(AF$6,FIND("V",AF$6)+1,256)/10000,AF24+MID(AF$6,FIND("V",AF$6)+1,256)/10000)</f>
        <v>20.000699999999998</v>
      </c>
      <c r="BB24" s="119">
        <f>IF(AG24="  ",0+MID(AG$6,FIND("V",AG$6)+1,256)/10000,AG24+MID(AG$6,FIND("V",AG$6)+1,256)/10000)</f>
        <v>8.0000000000000004E-4</v>
      </c>
      <c r="BC24" s="119">
        <f>IF(AH24="  ",0+MID(AH$6,FIND("V",AH$6)+1,256)/10000,AH24+MID(AH$6,FIND("V",AH$6)+1,256)/10000)</f>
        <v>14.0009</v>
      </c>
      <c r="BD24" s="119">
        <f>IF(AI24="  ",0+MID(AI$6,FIND("V",AI$6)+1,256)/10000,AI24+MID(AI$6,FIND("V",AI$6)+1,256)/10000)</f>
        <v>2.0009999999999999</v>
      </c>
      <c r="BE24" s="1024"/>
      <c r="BF24" s="1024"/>
      <c r="BG24" s="1024"/>
      <c r="BH24" s="1024"/>
      <c r="BI24" s="783">
        <f>(LARGE(Z$7:Z$117,1)-Z24)/2+1</f>
        <v>7</v>
      </c>
      <c r="BJ24" s="783">
        <f>(LARGE(AA$7:AA$117,1)-AA24)/2+1</f>
        <v>13</v>
      </c>
      <c r="BK24" s="783">
        <f>(LARGE(AB$7:AB$117,1)-AB24)/2+1</f>
        <v>8</v>
      </c>
      <c r="BL24" s="783">
        <f>(LARGE(AC$7:AC$117,1)-AC24)/2+1</f>
        <v>8</v>
      </c>
      <c r="BM24" s="783">
        <f>(LARGE(AD$7:AD$117,1)-AD24)/2+1</f>
        <v>5</v>
      </c>
      <c r="BN24" s="783">
        <f>(LARGE(AE$7:AE$117,1)-AE24)/2+1</f>
        <v>9</v>
      </c>
      <c r="BO24" s="783">
        <f>(LARGE(AF$7:AF$117,1)-AF24)/2+1</f>
        <v>3</v>
      </c>
      <c r="BP24" s="783" t="e">
        <f>(LARGE(AG$7:AG$117,1)-AG24)/2+1</f>
        <v>#VALUE!</v>
      </c>
      <c r="BQ24" s="783">
        <f>(LARGE(AH$7:AH$117,1)-AH24)/2+1</f>
        <v>4</v>
      </c>
      <c r="BR24" s="783">
        <f>(LARGE(AI$7:AI$117,1)-AI24)/2+1</f>
        <v>11</v>
      </c>
    </row>
    <row r="25" spans="1:70" x14ac:dyDescent="0.2">
      <c r="A25" s="597">
        <f>IF(R25&gt;0,IF(Q25="Viru SK",RANK(B25,B$7:B$117,1)-COUNTIF((Q$7:Q$117),"&lt;&gt;Viru SK"),""),"")</f>
        <v>12</v>
      </c>
      <c r="B25" s="98">
        <f>IF((Q25="Viru SK"),U25,U25-1000)</f>
        <v>19</v>
      </c>
      <c r="C25" s="407">
        <f>IF(R25&gt;0,IF(P25="t",RANK(D25,D$7:D$117,1)-COUNTBLANK(P$7:P$117),""),"")</f>
        <v>6</v>
      </c>
      <c r="D25" s="365">
        <f>IF((P25="t"),U25,U25-1000)</f>
        <v>19</v>
      </c>
      <c r="E25" s="99">
        <f>IF(R25&gt;0,IF(N25="m",RANK(F25,F$7:F$117,1)-COUNTBLANK(N$7:N$117),""),"")</f>
        <v>16</v>
      </c>
      <c r="F25" s="98">
        <f>IF((N25="m"),U25,U25-1000)</f>
        <v>19</v>
      </c>
      <c r="G25" s="100" t="str">
        <f>IF(R25&gt;0,IF(M25="n",RANK(H25,H$7:H$117,1)-COUNTBLANK(M$7:M$117),""),"")</f>
        <v/>
      </c>
      <c r="H25" s="98">
        <f>IF((M25="n"),U25,U25-1000)</f>
        <v>-981</v>
      </c>
      <c r="I25" s="101" t="str">
        <f>IF(R25&gt;0,IF(O25="j",RANK(J25,J$7:J$117,1)-COUNTBLANK(O$7:O$117),""),"")</f>
        <v/>
      </c>
      <c r="J25" s="102">
        <f>IF((O25="j"),U25,U25-1000)</f>
        <v>-981</v>
      </c>
      <c r="K25" s="70">
        <f>IF(R25&gt;0,RANK(U25,U$7:U$117,1),"")</f>
        <v>19</v>
      </c>
      <c r="L25" s="122" t="s">
        <v>43</v>
      </c>
      <c r="M25" s="104"/>
      <c r="N25" s="105" t="str">
        <f>IF(M25="","m","")</f>
        <v>m</v>
      </c>
      <c r="O25" s="106"/>
      <c r="P25" s="107" t="s">
        <v>314</v>
      </c>
      <c r="Q25" s="108" t="s">
        <v>87</v>
      </c>
      <c r="R25" s="109">
        <f>(IF(COUNT(Z25,AA25,AB25,AC25,AD25,AE25,AF25,AG25,AH25,AI25)&lt;10,SUM(Z25,AA25,AB25,AC25,AD25,AE25,AF25,AG25,AH25,AI25),SUM(LARGE((Z25,AA25,AB25,AC25,AD25,AE25,AF25,AG25,AH25,AI25),{1;2;3;4;5;6;7;8;9}))))</f>
        <v>62</v>
      </c>
      <c r="S25" s="110" t="str">
        <f>INDEX(ETAPP!B$1:B$32,MATCH(COUNTIF(BI25:BR25,1),ETAPP!A$1:A$32,0))&amp;INDEX(ETAPP!B$1:B$32,MATCH(COUNTIF(BI25:BR25,2),ETAPP!A$1:A$32,0))&amp;INDEX(ETAPP!B$1:B$32,MATCH(COUNTIF(BI25:BR25,3),ETAPP!A$1:A$32,0))&amp;INDEX(ETAPP!B$1:B$32,MATCH(COUNTIF(BI25:BR25,4),ETAPP!A$1:A$32,0))&amp;INDEX(ETAPP!B$1:B$32,MATCH(COUNTIF(BI25:BR25,5),ETAPP!A$1:A$32,0))&amp;INDEX(ETAPP!B$1:B$32,MATCH(COUNTIF(BI25:BR25,6),ETAPP!A$1:A$32,0))&amp;INDEX(ETAPP!B$1:B$32,MATCH(COUNTIF(BI25:BR25,7),ETAPP!A$1:A$32,0))&amp;INDEX(ETAPP!B$1:B$32,MATCH(COUNTIF(BI25:BR25,8),ETAPP!A$1:A$32,0))&amp;INDEX(ETAPP!B$1:B$32,MATCH(COUNTIF(BI25:BR25,9),ETAPP!A$1:A$32,0))&amp;INDEX(ETAPP!B$1:B$32,MATCH(COUNTIF(BI25:BR25,10),ETAPP!A$1:A$32,0))&amp;INDEX(ETAPP!B$1:B$32,MATCH(COUNTIF(BI25:BR25,11),ETAPP!A$1:A$32,0))&amp;INDEX(ETAPP!B$1:B$32,MATCH(COUNTIF(BI25:BR25,12),ETAPP!A$1:A$32,0))&amp;INDEX(ETAPP!B$1:B$32,MATCH(COUNTIF(BI25:BR25,13),ETAPP!A$1:A$32,0))&amp;INDEX(ETAPP!B$1:B$32,MATCH(COUNTIF(BI25:BR25,14),ETAPP!A$1:A$32,0))&amp;INDEX(ETAPP!B$1:B$32,MATCH(COUNTIF(BI25:BR25,15),ETAPP!A$1:A$32,0))&amp;INDEX(ETAPP!B$1:B$32,MATCH(COUNTIF(BI25:BR25,16),ETAPP!A$1:A$32,0))&amp;INDEX(ETAPP!B$1:B$32,MATCH(COUNTIF(BI25:BR25,17),ETAPP!A$1:A$32,0))&amp;INDEX(ETAPP!B$1:B$32,MATCH(COUNTIF(BI25:BR25,18),ETAPP!A$1:A$32,0))&amp;INDEX(ETAPP!B$1:B$32,MATCH(COUNTIF(BI25:BR25,19),ETAPP!A$1:A$32,0))&amp;INDEX(ETAPP!B$1:B$32,MATCH(COUNTIF(BI25:BR25,20),ETAPP!A$1:A$32,0))&amp;INDEX(ETAPP!B$1:B$32,MATCH(COUNTIF(BI25:BR25,21),ETAPP!A$1:A$32,0))</f>
        <v>0A0B000A0000000000000</v>
      </c>
      <c r="T25" s="110" t="str">
        <f>TEXT(R25,"000,0")&amp;"-"&amp;S25</f>
        <v>062,0-0A0B000A0000000000000</v>
      </c>
      <c r="U25" s="110">
        <f>COUNTIF(T$7:T$117,"&gt;="&amp;T25)</f>
        <v>19</v>
      </c>
      <c r="V25" s="110">
        <f>COUNTIF(L$7:L$117,"&gt;="&amp;L25)</f>
        <v>70</v>
      </c>
      <c r="W25" s="110" t="str">
        <f>TEXT(R25,"000,0")&amp;"-"&amp;S25&amp;"-"&amp;TEXT(V25,"000")</f>
        <v>062,0-0A0B000A0000000000000-070</v>
      </c>
      <c r="X25" s="110">
        <f>COUNTIF(W$7:W$117,"&gt;="&amp;W25)</f>
        <v>19</v>
      </c>
      <c r="Y25" s="111">
        <f>RANK(X25,X$7:X$117,0)</f>
        <v>93</v>
      </c>
      <c r="Z25" s="112" t="str">
        <f>IFERROR(INDEX('V1'!C$300:C$400,MATCH("*"&amp;L25&amp;"*",'V1'!B$300:B$400,0)),"  ")</f>
        <v xml:space="preserve">  </v>
      </c>
      <c r="AA25" s="112" t="str">
        <f>IFERROR(INDEX('V2'!C$300:C$400,MATCH("*"&amp;L25&amp;"*",'V2'!B$300:B$400,0)),"  ")</f>
        <v xml:space="preserve">  </v>
      </c>
      <c r="AB25" s="112" t="str">
        <f>IFERROR(INDEX('V3'!C$300:C$400,MATCH("*"&amp;L25&amp;"*",'V3'!B$300:B$400,0)),"  ")</f>
        <v xml:space="preserve">  </v>
      </c>
      <c r="AC25" s="112">
        <f>IFERROR(INDEX('V4'!C$300:C$400,MATCH("*"&amp;L25&amp;"*",'V4'!B$300:B$400,0)),"  ")</f>
        <v>16</v>
      </c>
      <c r="AD25" s="112" t="str">
        <f>IFERROR(INDEX('V5'!C$300:C$400,MATCH("*"&amp;L25&amp;"*",'V5'!B$300:B$400,0)),"  ")</f>
        <v xml:space="preserve">  </v>
      </c>
      <c r="AE25" s="112" t="str">
        <f>IFERROR(INDEX('V6'!C$300:C$400,MATCH("*"&amp;L25&amp;"*",'V6'!B$300:B$400,0)),"  ")</f>
        <v xml:space="preserve">  </v>
      </c>
      <c r="AF25" s="112">
        <f>IFERROR(INDEX('V7'!C$300:C$400,MATCH("*"&amp;L25&amp;"*",'V7'!B$300:B$400,0)),"  ")</f>
        <v>22</v>
      </c>
      <c r="AG25" s="112">
        <f>IFERROR(INDEX('V8'!C$300:C$400,MATCH("*"&amp;L25&amp;"*",'V8'!B$300:B$400,0)),"  ")</f>
        <v>10</v>
      </c>
      <c r="AH25" s="112">
        <f>IFERROR(INDEX('V9'!C$300:C$400,MATCH("*"&amp;L25&amp;"*",'V9'!B$300:B$400,0)),"  ")</f>
        <v>14</v>
      </c>
      <c r="AI25" s="112" t="str">
        <f>IFERROR(INDEX('V10'!C$300:C$400,MATCH("*"&amp;L25&amp;"*",'V10'!B$300:B$400,0)),"  ")</f>
        <v xml:space="preserve">  </v>
      </c>
      <c r="AJ25" s="113">
        <f>IF(AN25&gt;(AT$2-1),K25,"")</f>
        <v>19</v>
      </c>
      <c r="AK25" s="402">
        <f>SUM(Z25:AI25)</f>
        <v>62</v>
      </c>
      <c r="AL25" s="114" t="str">
        <f>IFERROR("edasi "&amp;RANK(AJ25,AJ$7:AJ$117,1),K25)</f>
        <v>edasi 19</v>
      </c>
      <c r="AM25" s="115" t="str">
        <f>IFERROR(INDEX(#REF!,MATCH("*"&amp;L25&amp;"*",#REF!,0)),"  ")</f>
        <v xml:space="preserve">  </v>
      </c>
      <c r="AN25" s="116">
        <f>COUNTIF(Z25:AI25,"&gt;=0")</f>
        <v>4</v>
      </c>
      <c r="AO25" s="117">
        <f>IFERROR(IF(Z25+1&gt;LARGE(Z$7:Z$117,1)-2*LEN(Z$5),1),0)+IFERROR(IF(AA25+1&gt;LARGE(AA$7:AA$117,1)-2*LEN(AA$5),1),0)+IFERROR(IF(AB25+1&gt;LARGE(AB$7:AB$117,1)-2*LEN(AB$5),1),0)+IFERROR(IF(AC25+1&gt;LARGE(AC$7:AC$117,1)-2*LEN(AC$5),1),0)+IFERROR(IF(AD25+1&gt;LARGE(AD$7:AD$117,1)-2*LEN(AD$5),1),0)+IFERROR(IF(AE25+1&gt;LARGE(AE$7:AE$117,1)-2*LEN(AE$5),1),0)+IFERROR(IF(AF25+1&gt;LARGE(AF$7:AF$117,1)-2*LEN(AF$5),1),0)+IFERROR(IF(AG25+1&gt;LARGE(AG$7:AG$117,1)-2*LEN(AG$5),1),0)+IFERROR(IF(AH25+1&gt;LARGE(AH$7:AH$117,1)-2*LEN(AH$5),1),0)+IFERROR(IF(AI25+1&gt;LARGE(AI$7:AI$117,1)-2*LEN(AI$5),1),0)</f>
        <v>1</v>
      </c>
      <c r="AP25" s="117">
        <f>IF(Z25=0,0,IF(Z25=IFERROR(LARGE(Z$7:Z$117,1),0),1,0))+IF(AA25=0,0,IF(AA25=IFERROR(LARGE(AA$7:AA$117,1),0),1,0))+IF(AB25=0,0,IF(AB25=IFERROR(LARGE(AB$7:AB$117,1),0),1,0))+IF(AC25=0,0,IF(AC25=IFERROR(LARGE(AC$7:AC$117,1),0),1,0))+IF(AD25=0,0,IF(AD25=IFERROR(LARGE(AD$7:AD$117,1),0),1,0))+IF(AE25=0,0,IF(AE25=IFERROR(LARGE(AE$7:AE$117,1),0),1,0))+IF(AF25=0,0,IF(AF25=IFERROR(LARGE(AF$7:AF$117,1),0),1,0))+IF(AG25=0,0,IF(AG25=IFERROR(LARGE(AG$7:AG$117,1),0),1,0))+IF(AH25=0,0,IF(AH25=IFERROR(LARGE(AH$7:AH$117,1),0),1,0))+IF(AI25=0,0,IF(AI25=IFERROR(LARGE(AI$7:AI$117,1),0),1,0))</f>
        <v>0</v>
      </c>
      <c r="AQ25" s="121"/>
      <c r="AR25" s="1024"/>
      <c r="AS25" s="1024"/>
      <c r="AT25" s="118">
        <f>SMALL(AU25:BD25,AT$3)</f>
        <v>1E-4</v>
      </c>
      <c r="AU25" s="119">
        <f>IF(Z25="  ",0+MID(Z$6,FIND("V",Z$6)+1,256)/10000,Z25+MID(Z$6,FIND("V",Z$6)+1,256)/10000)</f>
        <v>1E-4</v>
      </c>
      <c r="AV25" s="119">
        <f>IF(AA25="  ",0+MID(AA$6,FIND("V",AA$6)+1,256)/10000,AA25+MID(AA$6,FIND("V",AA$6)+1,256)/10000)</f>
        <v>2.0000000000000001E-4</v>
      </c>
      <c r="AW25" s="119">
        <f>IF(AB25="  ",0+MID(AB$6,FIND("V",AB$6)+1,256)/10000,AB25+MID(AB$6,FIND("V",AB$6)+1,256)/10000)</f>
        <v>2.9999999999999997E-4</v>
      </c>
      <c r="AX25" s="119">
        <f>IF(AC25="  ",0+MID(AC$6,FIND("V",AC$6)+1,256)/10000,AC25+MID(AC$6,FIND("V",AC$6)+1,256)/10000)</f>
        <v>16.000399999999999</v>
      </c>
      <c r="AY25" s="119">
        <f>IF(AD25="  ",0+MID(AD$6,FIND("V",AD$6)+1,256)/10000,AD25+MID(AD$6,FIND("V",AD$6)+1,256)/10000)</f>
        <v>5.0000000000000001E-4</v>
      </c>
      <c r="AZ25" s="119">
        <f>IF(AE25="  ",0+MID(AE$6,FIND("V",AE$6)+1,256)/10000,AE25+MID(AE$6,FIND("V",AE$6)+1,256)/10000)</f>
        <v>5.9999999999999995E-4</v>
      </c>
      <c r="BA25" s="119">
        <f>IF(AF25="  ",0+MID(AF$6,FIND("V",AF$6)+1,256)/10000,AF25+MID(AF$6,FIND("V",AF$6)+1,256)/10000)</f>
        <v>22.000699999999998</v>
      </c>
      <c r="BB25" s="119">
        <f>IF(AG25="  ",0+MID(AG$6,FIND("V",AG$6)+1,256)/10000,AG25+MID(AG$6,FIND("V",AG$6)+1,256)/10000)</f>
        <v>10.0008</v>
      </c>
      <c r="BC25" s="119">
        <f>IF(AH25="  ",0+MID(AH$6,FIND("V",AH$6)+1,256)/10000,AH25+MID(AH$6,FIND("V",AH$6)+1,256)/10000)</f>
        <v>14.0009</v>
      </c>
      <c r="BD25" s="119">
        <f>IF(AI25="  ",0+MID(AI$6,FIND("V",AI$6)+1,256)/10000,AI25+MID(AI$6,FIND("V",AI$6)+1,256)/10000)</f>
        <v>1E-3</v>
      </c>
      <c r="BE25" s="1024"/>
      <c r="BF25" s="1024"/>
      <c r="BG25" s="1024"/>
      <c r="BH25" s="1024"/>
      <c r="BI25" s="783" t="e">
        <f>(LARGE(Z$7:Z$117,1)-Z25)/2+1</f>
        <v>#VALUE!</v>
      </c>
      <c r="BJ25" s="783" t="e">
        <f>(LARGE(AA$7:AA$117,1)-AA25)/2+1</f>
        <v>#VALUE!</v>
      </c>
      <c r="BK25" s="783" t="e">
        <f>(LARGE(AB$7:AB$117,1)-AB25)/2+1</f>
        <v>#VALUE!</v>
      </c>
      <c r="BL25" s="783">
        <f>(LARGE(AC$7:AC$117,1)-AC25)/2+1</f>
        <v>4</v>
      </c>
      <c r="BM25" s="783" t="e">
        <f>(LARGE(AD$7:AD$117,1)-AD25)/2+1</f>
        <v>#VALUE!</v>
      </c>
      <c r="BN25" s="783" t="e">
        <f>(LARGE(AE$7:AE$117,1)-AE25)/2+1</f>
        <v>#VALUE!</v>
      </c>
      <c r="BO25" s="783">
        <f>(LARGE(AF$7:AF$117,1)-AF25)/2+1</f>
        <v>2</v>
      </c>
      <c r="BP25" s="783">
        <f>(LARGE(AG$7:AG$117,1)-AG25)/2+1</f>
        <v>8</v>
      </c>
      <c r="BQ25" s="783">
        <f>(LARGE(AH$7:AH$117,1)-AH25)/2+1</f>
        <v>4</v>
      </c>
      <c r="BR25" s="783" t="e">
        <f>(LARGE(AI$7:AI$117,1)-AI25)/2+1</f>
        <v>#VALUE!</v>
      </c>
    </row>
    <row r="26" spans="1:70" x14ac:dyDescent="0.2">
      <c r="A26" s="597">
        <f>IF(R26&gt;0,IF(Q26="Viru SK",RANK(B26,B$7:B$117,1)-COUNTIF((Q$7:Q$117),"&lt;&gt;Viru SK"),""),"")</f>
        <v>13</v>
      </c>
      <c r="B26" s="98">
        <f>IF((Q26="Viru SK"),U26,U26-1000)</f>
        <v>20</v>
      </c>
      <c r="C26" s="407" t="str">
        <f>IF(R26&gt;0,IF(P26="t",RANK(D26,D$7:D$117,1)-COUNTBLANK(P$7:P$117),""),"")</f>
        <v/>
      </c>
      <c r="D26" s="365">
        <f>IF((P26="t"),U26,U26-1000)</f>
        <v>-980</v>
      </c>
      <c r="E26" s="99">
        <f>IF(R26&gt;0,IF(N26="m",RANK(F26,F$7:F$117,1)-COUNTBLANK(N$7:N$117),""),"")</f>
        <v>17</v>
      </c>
      <c r="F26" s="98">
        <f>IF((N26="m"),U26,U26-1000)</f>
        <v>20</v>
      </c>
      <c r="G26" s="100" t="str">
        <f>IF(R26&gt;0,IF(M26="n",RANK(H26,H$7:H$117,1)-COUNTBLANK(M$7:M$117),""),"")</f>
        <v/>
      </c>
      <c r="H26" s="98">
        <f>IF((M26="n"),U26,U26-1000)</f>
        <v>-980</v>
      </c>
      <c r="I26" s="101" t="str">
        <f>IF(R26&gt;0,IF(O26="j",RANK(J26,J$7:J$117,1)-COUNTBLANK(O$7:O$117),""),"")</f>
        <v/>
      </c>
      <c r="J26" s="102">
        <f>IF((O26="j"),U26,U26-1000)</f>
        <v>-980</v>
      </c>
      <c r="K26" s="70">
        <f>IF(R26&gt;0,RANK(U26,U$7:U$117,1),"")</f>
        <v>20</v>
      </c>
      <c r="L26" s="120" t="s">
        <v>119</v>
      </c>
      <c r="M26" s="104"/>
      <c r="N26" s="105" t="str">
        <f>IF(M26="","m","")</f>
        <v>m</v>
      </c>
      <c r="O26" s="106"/>
      <c r="P26" s="107"/>
      <c r="Q26" s="108" t="s">
        <v>87</v>
      </c>
      <c r="R26" s="109">
        <f>(IF(COUNT(Z26,AA26,AB26,AC26,AD26,AE26,AF26,AG26,AH26,AI26)&lt;10,SUM(Z26,AA26,AB26,AC26,AD26,AE26,AF26,AG26,AH26,AI26),SUM(LARGE((Z26,AA26,AB26,AC26,AD26,AE26,AF26,AG26,AH26,AI26),{1;2;3;4;5;6;7;8;9}))))</f>
        <v>62</v>
      </c>
      <c r="S26" s="110" t="str">
        <f>INDEX(ETAPP!B$1:B$32,MATCH(COUNTIF(BI26:BR26,1),ETAPP!A$1:A$32,0))&amp;INDEX(ETAPP!B$1:B$32,MATCH(COUNTIF(BI26:BR26,2),ETAPP!A$1:A$32,0))&amp;INDEX(ETAPP!B$1:B$32,MATCH(COUNTIF(BI26:BR26,3),ETAPP!A$1:A$32,0))&amp;INDEX(ETAPP!B$1:B$32,MATCH(COUNTIF(BI26:BR26,4),ETAPP!A$1:A$32,0))&amp;INDEX(ETAPP!B$1:B$32,MATCH(COUNTIF(BI26:BR26,5),ETAPP!A$1:A$32,0))&amp;INDEX(ETAPP!B$1:B$32,MATCH(COUNTIF(BI26:BR26,6),ETAPP!A$1:A$32,0))&amp;INDEX(ETAPP!B$1:B$32,MATCH(COUNTIF(BI26:BR26,7),ETAPP!A$1:A$32,0))&amp;INDEX(ETAPP!B$1:B$32,MATCH(COUNTIF(BI26:BR26,8),ETAPP!A$1:A$32,0))&amp;INDEX(ETAPP!B$1:B$32,MATCH(COUNTIF(BI26:BR26,9),ETAPP!A$1:A$32,0))&amp;INDEX(ETAPP!B$1:B$32,MATCH(COUNTIF(BI26:BR26,10),ETAPP!A$1:A$32,0))&amp;INDEX(ETAPP!B$1:B$32,MATCH(COUNTIF(BI26:BR26,11),ETAPP!A$1:A$32,0))&amp;INDEX(ETAPP!B$1:B$32,MATCH(COUNTIF(BI26:BR26,12),ETAPP!A$1:A$32,0))&amp;INDEX(ETAPP!B$1:B$32,MATCH(COUNTIF(BI26:BR26,13),ETAPP!A$1:A$32,0))&amp;INDEX(ETAPP!B$1:B$32,MATCH(COUNTIF(BI26:BR26,14),ETAPP!A$1:A$32,0))&amp;INDEX(ETAPP!B$1:B$32,MATCH(COUNTIF(BI26:BR26,15),ETAPP!A$1:A$32,0))&amp;INDEX(ETAPP!B$1:B$32,MATCH(COUNTIF(BI26:BR26,16),ETAPP!A$1:A$32,0))&amp;INDEX(ETAPP!B$1:B$32,MATCH(COUNTIF(BI26:BR26,17),ETAPP!A$1:A$32,0))&amp;INDEX(ETAPP!B$1:B$32,MATCH(COUNTIF(BI26:BR26,18),ETAPP!A$1:A$32,0))&amp;INDEX(ETAPP!B$1:B$32,MATCH(COUNTIF(BI26:BR26,19),ETAPP!A$1:A$32,0))&amp;INDEX(ETAPP!B$1:B$32,MATCH(COUNTIF(BI26:BR26,20),ETAPP!A$1:A$32,0))&amp;INDEX(ETAPP!B$1:B$32,MATCH(COUNTIF(BI26:BR26,21),ETAPP!A$1:A$32,0))</f>
        <v>000A0A0ABAA0000000000</v>
      </c>
      <c r="T26" s="110" t="str">
        <f>TEXT(R26,"000,0")&amp;"-"&amp;S26</f>
        <v>062,0-000A0A0ABAA0000000000</v>
      </c>
      <c r="U26" s="110">
        <f>COUNTIF(T$7:T$117,"&gt;="&amp;T26)</f>
        <v>20</v>
      </c>
      <c r="V26" s="110">
        <f>COUNTIF(L$7:L$117,"&gt;="&amp;L26)</f>
        <v>102</v>
      </c>
      <c r="W26" s="110" t="str">
        <f>TEXT(R26,"000,0")&amp;"-"&amp;S26&amp;"-"&amp;TEXT(V26,"000")</f>
        <v>062,0-000A0A0ABAA0000000000-102</v>
      </c>
      <c r="X26" s="110">
        <f>COUNTIF(W$7:W$117,"&gt;="&amp;W26)</f>
        <v>20</v>
      </c>
      <c r="Y26" s="111">
        <f>RANK(X26,X$7:X$117,0)</f>
        <v>92</v>
      </c>
      <c r="Z26" s="112">
        <f>IFERROR(INDEX('V1'!C$300:C$400,MATCH("*"&amp;L26&amp;"*",'V1'!B$300:B$400,0)),"  ")</f>
        <v>10</v>
      </c>
      <c r="AA26" s="112">
        <f>IFERROR(INDEX('V2'!C$300:C$400,MATCH("*"&amp;L26&amp;"*",'V2'!B$300:B$400,0)),"  ")</f>
        <v>16</v>
      </c>
      <c r="AB26" s="112">
        <f>IFERROR(INDEX('V3'!C$300:C$400,MATCH("*"&amp;L26&amp;"*",'V3'!B$300:B$400,0)),"  ")</f>
        <v>4</v>
      </c>
      <c r="AC26" s="112" t="str">
        <f>IFERROR(INDEX('V4'!C$300:C$400,MATCH("*"&amp;L26&amp;"*",'V4'!B$300:B$400,0)),"  ")</f>
        <v xml:space="preserve">  </v>
      </c>
      <c r="AD26" s="112" t="str">
        <f>IFERROR(INDEX('V5'!C$300:C$400,MATCH("*"&amp;L26&amp;"*",'V5'!B$300:B$400,0)),"  ")</f>
        <v xml:space="preserve">  </v>
      </c>
      <c r="AE26" s="112" t="str">
        <f>IFERROR(INDEX('V6'!C$300:C$400,MATCH("*"&amp;L26&amp;"*",'V6'!B$300:B$400,0)),"  ")</f>
        <v xml:space="preserve">  </v>
      </c>
      <c r="AF26" s="112">
        <f>IFERROR(INDEX('V7'!C$300:C$400,MATCH("*"&amp;L26&amp;"*",'V7'!B$300:B$400,0)),"  ")</f>
        <v>4</v>
      </c>
      <c r="AG26" s="112">
        <f>IFERROR(INDEX('V8'!C$300:C$400,MATCH("*"&amp;L26&amp;"*",'V8'!B$300:B$400,0)),"  ")</f>
        <v>6</v>
      </c>
      <c r="AH26" s="112">
        <f>IFERROR(INDEX('V9'!C$300:C$400,MATCH("*"&amp;L26&amp;"*",'V9'!B$300:B$400,0)),"  ")</f>
        <v>14</v>
      </c>
      <c r="AI26" s="112">
        <f>IFERROR(INDEX('V10'!C$300:C$400,MATCH("*"&amp;L26&amp;"*",'V10'!B$300:B$400,0)),"  ")</f>
        <v>8</v>
      </c>
      <c r="AJ26" s="113">
        <f>IF(AN26&gt;(AT$2-1),K26,"")</f>
        <v>20</v>
      </c>
      <c r="AK26" s="402">
        <f>SUM(Z26:AI26)</f>
        <v>62</v>
      </c>
      <c r="AL26" s="114" t="str">
        <f>IFERROR("edasi "&amp;RANK(AJ26,AJ$7:AJ$117,1),K26)</f>
        <v>edasi 20</v>
      </c>
      <c r="AM26" s="115" t="str">
        <f>IFERROR(INDEX(#REF!,MATCH("*"&amp;L26&amp;"*",#REF!,0)),"  ")</f>
        <v xml:space="preserve">  </v>
      </c>
      <c r="AN26" s="116">
        <f>COUNTIF(Z26:AI26,"&gt;=0")</f>
        <v>7</v>
      </c>
      <c r="AO26" s="117">
        <f>IFERROR(IF(Z26+1&gt;LARGE(Z$7:Z$117,1)-2*LEN(Z$5),1),0)+IFERROR(IF(AA26+1&gt;LARGE(AA$7:AA$117,1)-2*LEN(AA$5),1),0)+IFERROR(IF(AB26+1&gt;LARGE(AB$7:AB$117,1)-2*LEN(AB$5),1),0)+IFERROR(IF(AC26+1&gt;LARGE(AC$7:AC$117,1)-2*LEN(AC$5),1),0)+IFERROR(IF(AD26+1&gt;LARGE(AD$7:AD$117,1)-2*LEN(AD$5),1),0)+IFERROR(IF(AE26+1&gt;LARGE(AE$7:AE$117,1)-2*LEN(AE$5),1),0)+IFERROR(IF(AF26+1&gt;LARGE(AF$7:AF$117,1)-2*LEN(AF$5),1),0)+IFERROR(IF(AG26+1&gt;LARGE(AG$7:AG$117,1)-2*LEN(AG$5),1),0)+IFERROR(IF(AH26+1&gt;LARGE(AH$7:AH$117,1)-2*LEN(AH$5),1),0)+IFERROR(IF(AI26+1&gt;LARGE(AI$7:AI$117,1)-2*LEN(AI$5),1),0)</f>
        <v>0</v>
      </c>
      <c r="AP26" s="117">
        <f>IF(Z26=0,0,IF(Z26=IFERROR(LARGE(Z$7:Z$117,1),0),1,0))+IF(AA26=0,0,IF(AA26=IFERROR(LARGE(AA$7:AA$117,1),0),1,0))+IF(AB26=0,0,IF(AB26=IFERROR(LARGE(AB$7:AB$117,1),0),1,0))+IF(AC26=0,0,IF(AC26=IFERROR(LARGE(AC$7:AC$117,1),0),1,0))+IF(AD26=0,0,IF(AD26=IFERROR(LARGE(AD$7:AD$117,1),0),1,0))+IF(AE26=0,0,IF(AE26=IFERROR(LARGE(AE$7:AE$117,1),0),1,0))+IF(AF26=0,0,IF(AF26=IFERROR(LARGE(AF$7:AF$117,1),0),1,0))+IF(AG26=0,0,IF(AG26=IFERROR(LARGE(AG$7:AG$117,1),0),1,0))+IF(AH26=0,0,IF(AH26=IFERROR(LARGE(AH$7:AH$117,1),0),1,0))+IF(AI26=0,0,IF(AI26=IFERROR(LARGE(AI$7:AI$117,1),0),1,0))</f>
        <v>0</v>
      </c>
      <c r="AQ26" s="121"/>
      <c r="AR26" s="121"/>
      <c r="AS26" s="121"/>
      <c r="AT26" s="118">
        <f>SMALL(AU26:BD26,AT$3)</f>
        <v>4.0000000000000002E-4</v>
      </c>
      <c r="AU26" s="119">
        <f>IF(Z26="  ",0+MID(Z$6,FIND("V",Z$6)+1,256)/10000,Z26+MID(Z$6,FIND("V",Z$6)+1,256)/10000)</f>
        <v>10.0001</v>
      </c>
      <c r="AV26" s="119">
        <f>IF(AA26="  ",0+MID(AA$6,FIND("V",AA$6)+1,256)/10000,AA26+MID(AA$6,FIND("V",AA$6)+1,256)/10000)</f>
        <v>16.0002</v>
      </c>
      <c r="AW26" s="119">
        <f>IF(AB26="  ",0+MID(AB$6,FIND("V",AB$6)+1,256)/10000,AB26+MID(AB$6,FIND("V",AB$6)+1,256)/10000)</f>
        <v>4.0003000000000002</v>
      </c>
      <c r="AX26" s="119">
        <f>IF(AC26="  ",0+MID(AC$6,FIND("V",AC$6)+1,256)/10000,AC26+MID(AC$6,FIND("V",AC$6)+1,256)/10000)</f>
        <v>4.0000000000000002E-4</v>
      </c>
      <c r="AY26" s="119">
        <f>IF(AD26="  ",0+MID(AD$6,FIND("V",AD$6)+1,256)/10000,AD26+MID(AD$6,FIND("V",AD$6)+1,256)/10000)</f>
        <v>5.0000000000000001E-4</v>
      </c>
      <c r="AZ26" s="119">
        <f>IF(AE26="  ",0+MID(AE$6,FIND("V",AE$6)+1,256)/10000,AE26+MID(AE$6,FIND("V",AE$6)+1,256)/10000)</f>
        <v>5.9999999999999995E-4</v>
      </c>
      <c r="BA26" s="119">
        <f>IF(AF26="  ",0+MID(AF$6,FIND("V",AF$6)+1,256)/10000,AF26+MID(AF$6,FIND("V",AF$6)+1,256)/10000)</f>
        <v>4.0007000000000001</v>
      </c>
      <c r="BB26" s="119">
        <f>IF(AG26="  ",0+MID(AG$6,FIND("V",AG$6)+1,256)/10000,AG26+MID(AG$6,FIND("V",AG$6)+1,256)/10000)</f>
        <v>6.0007999999999999</v>
      </c>
      <c r="BC26" s="119">
        <f>IF(AH26="  ",0+MID(AH$6,FIND("V",AH$6)+1,256)/10000,AH26+MID(AH$6,FIND("V",AH$6)+1,256)/10000)</f>
        <v>14.0009</v>
      </c>
      <c r="BD26" s="119">
        <f>IF(AI26="  ",0+MID(AI$6,FIND("V",AI$6)+1,256)/10000,AI26+MID(AI$6,FIND("V",AI$6)+1,256)/10000)</f>
        <v>8.0009999999999994</v>
      </c>
      <c r="BE26" s="121"/>
      <c r="BF26" s="121"/>
      <c r="BG26" s="121"/>
      <c r="BH26" s="121"/>
      <c r="BI26" s="783">
        <f>(LARGE(Z$7:Z$117,1)-Z26)/2+1</f>
        <v>9</v>
      </c>
      <c r="BJ26" s="783">
        <f>(LARGE(AA$7:AA$117,1)-AA26)/2+1</f>
        <v>6</v>
      </c>
      <c r="BK26" s="783">
        <f>(LARGE(AB$7:AB$117,1)-AB26)/2+1</f>
        <v>9</v>
      </c>
      <c r="BL26" s="783" t="e">
        <f>(LARGE(AC$7:AC$117,1)-AC26)/2+1</f>
        <v>#VALUE!</v>
      </c>
      <c r="BM26" s="783" t="e">
        <f>(LARGE(AD$7:AD$117,1)-AD26)/2+1</f>
        <v>#VALUE!</v>
      </c>
      <c r="BN26" s="783" t="e">
        <f>(LARGE(AE$7:AE$117,1)-AE26)/2+1</f>
        <v>#VALUE!</v>
      </c>
      <c r="BO26" s="783">
        <f>(LARGE(AF$7:AF$117,1)-AF26)/2+1</f>
        <v>11</v>
      </c>
      <c r="BP26" s="783">
        <f>(LARGE(AG$7:AG$117,1)-AG26)/2+1</f>
        <v>10</v>
      </c>
      <c r="BQ26" s="783">
        <f>(LARGE(AH$7:AH$117,1)-AH26)/2+1</f>
        <v>4</v>
      </c>
      <c r="BR26" s="783">
        <f>(LARGE(AI$7:AI$117,1)-AI26)/2+1</f>
        <v>8</v>
      </c>
    </row>
    <row r="27" spans="1:70" x14ac:dyDescent="0.2">
      <c r="A27" s="597">
        <f>IF(R27&gt;0,IF(Q27="Viru SK",RANK(B27,B$7:B$117,1)-COUNTIF((Q$7:Q$117),"&lt;&gt;Viru SK"),""),"")</f>
        <v>14</v>
      </c>
      <c r="B27" s="98">
        <f>IF((Q27="Viru SK"),U27,U27-1000)</f>
        <v>21</v>
      </c>
      <c r="C27" s="407">
        <f>IF(R27&gt;0,IF(P27="t",RANK(D27,D$7:D$117,1)-COUNTBLANK(P$7:P$117),""),"")</f>
        <v>7</v>
      </c>
      <c r="D27" s="365">
        <f>IF((P27="t"),U27,U27-1000)</f>
        <v>21</v>
      </c>
      <c r="E27" s="99">
        <f>IF(R27&gt;0,IF(N27="m",RANK(F27,F$7:F$117,1)-COUNTBLANK(N$7:N$117),""),"")</f>
        <v>18</v>
      </c>
      <c r="F27" s="98">
        <f>IF((N27="m"),U27,U27-1000)</f>
        <v>21</v>
      </c>
      <c r="G27" s="100" t="str">
        <f>IF(R27&gt;0,IF(M27="n",RANK(H27,H$7:H$117,1)-COUNTBLANK(M$7:M$117),""),"")</f>
        <v/>
      </c>
      <c r="H27" s="98">
        <f>IF((M27="n"),U27,U27-1000)</f>
        <v>-979</v>
      </c>
      <c r="I27" s="101" t="str">
        <f>IF(R27&gt;0,IF(O27="j",RANK(J27,J$7:J$117,1)-COUNTBLANK(O$7:O$117),""),"")</f>
        <v/>
      </c>
      <c r="J27" s="102">
        <f>IF((O27="j"),U27,U27-1000)</f>
        <v>-979</v>
      </c>
      <c r="K27" s="70">
        <f>IF(R27&gt;0,RANK(U27,U$7:U$117,1),"")</f>
        <v>21</v>
      </c>
      <c r="L27" s="120" t="s">
        <v>110</v>
      </c>
      <c r="M27" s="104"/>
      <c r="N27" s="105" t="str">
        <f>IF(M27="","m","")</f>
        <v>m</v>
      </c>
      <c r="O27" s="106"/>
      <c r="P27" s="107" t="s">
        <v>314</v>
      </c>
      <c r="Q27" s="108" t="s">
        <v>87</v>
      </c>
      <c r="R27" s="109">
        <f>(IF(COUNT(Z27,AA27,AB27,AC27,AD27,AE27,AF27,AG27,AH27,AI27)&lt;10,SUM(Z27,AA27,AB27,AC27,AD27,AE27,AF27,AG27,AH27,AI27),SUM(LARGE((Z27,AA27,AB27,AC27,AD27,AE27,AF27,AG27,AH27,AI27),{1;2;3;4;5;6;7;8;9}))))</f>
        <v>52</v>
      </c>
      <c r="S27" s="110" t="str">
        <f>INDEX(ETAPP!B$1:B$32,MATCH(COUNTIF(BI27:BR27,1),ETAPP!A$1:A$32,0))&amp;INDEX(ETAPP!B$1:B$32,MATCH(COUNTIF(BI27:BR27,2),ETAPP!A$1:A$32,0))&amp;INDEX(ETAPP!B$1:B$32,MATCH(COUNTIF(BI27:BR27,3),ETAPP!A$1:A$32,0))&amp;INDEX(ETAPP!B$1:B$32,MATCH(COUNTIF(BI27:BR27,4),ETAPP!A$1:A$32,0))&amp;INDEX(ETAPP!B$1:B$32,MATCH(COUNTIF(BI27:BR27,5),ETAPP!A$1:A$32,0))&amp;INDEX(ETAPP!B$1:B$32,MATCH(COUNTIF(BI27:BR27,6),ETAPP!A$1:A$32,0))&amp;INDEX(ETAPP!B$1:B$32,MATCH(COUNTIF(BI27:BR27,7),ETAPP!A$1:A$32,0))&amp;INDEX(ETAPP!B$1:B$32,MATCH(COUNTIF(BI27:BR27,8),ETAPP!A$1:A$32,0))&amp;INDEX(ETAPP!B$1:B$32,MATCH(COUNTIF(BI27:BR27,9),ETAPP!A$1:A$32,0))&amp;INDEX(ETAPP!B$1:B$32,MATCH(COUNTIF(BI27:BR27,10),ETAPP!A$1:A$32,0))&amp;INDEX(ETAPP!B$1:B$32,MATCH(COUNTIF(BI27:BR27,11),ETAPP!A$1:A$32,0))&amp;INDEX(ETAPP!B$1:B$32,MATCH(COUNTIF(BI27:BR27,12),ETAPP!A$1:A$32,0))&amp;INDEX(ETAPP!B$1:B$32,MATCH(COUNTIF(BI27:BR27,13),ETAPP!A$1:A$32,0))&amp;INDEX(ETAPP!B$1:B$32,MATCH(COUNTIF(BI27:BR27,14),ETAPP!A$1:A$32,0))&amp;INDEX(ETAPP!B$1:B$32,MATCH(COUNTIF(BI27:BR27,15),ETAPP!A$1:A$32,0))&amp;INDEX(ETAPP!B$1:B$32,MATCH(COUNTIF(BI27:BR27,16),ETAPP!A$1:A$32,0))&amp;INDEX(ETAPP!B$1:B$32,MATCH(COUNTIF(BI27:BR27,17),ETAPP!A$1:A$32,0))&amp;INDEX(ETAPP!B$1:B$32,MATCH(COUNTIF(BI27:BR27,18),ETAPP!A$1:A$32,0))&amp;INDEX(ETAPP!B$1:B$32,MATCH(COUNTIF(BI27:BR27,19),ETAPP!A$1:A$32,0))&amp;INDEX(ETAPP!B$1:B$32,MATCH(COUNTIF(BI27:BR27,20),ETAPP!A$1:A$32,0))&amp;INDEX(ETAPP!B$1:B$32,MATCH(COUNTIF(BI27:BR27,21),ETAPP!A$1:A$32,0))</f>
        <v>00AA0000AABB000000000</v>
      </c>
      <c r="T27" s="110" t="str">
        <f>TEXT(R27,"000,0")&amp;"-"&amp;S27</f>
        <v>052,0-00AA0000AABB000000000</v>
      </c>
      <c r="U27" s="110">
        <f>COUNTIF(T$7:T$117,"&gt;="&amp;T27)</f>
        <v>21</v>
      </c>
      <c r="V27" s="110">
        <f>COUNTIF(L$7:L$117,"&gt;="&amp;L27)</f>
        <v>76</v>
      </c>
      <c r="W27" s="110" t="str">
        <f>TEXT(R27,"000,0")&amp;"-"&amp;S27&amp;"-"&amp;TEXT(V27,"000")</f>
        <v>052,0-00AA0000AABB000000000-076</v>
      </c>
      <c r="X27" s="110">
        <f>COUNTIF(W$7:W$117,"&gt;="&amp;W27)</f>
        <v>21</v>
      </c>
      <c r="Y27" s="111">
        <f>RANK(X27,X$7:X$117,0)</f>
        <v>91</v>
      </c>
      <c r="Z27" s="112">
        <f>IFERROR(INDEX('V1'!C$300:C$400,MATCH("*"&amp;L27&amp;"*",'V1'!B$300:B$400,0)),"  ")</f>
        <v>4</v>
      </c>
      <c r="AA27" s="112">
        <f>IFERROR(INDEX('V2'!C$300:C$400,MATCH("*"&amp;L27&amp;"*",'V2'!B$300:B$400,0)),"  ")</f>
        <v>4</v>
      </c>
      <c r="AB27" s="112">
        <f>IFERROR(INDEX('V3'!C$300:C$400,MATCH("*"&amp;L27&amp;"*",'V3'!B$300:B$400,0)),"  ")</f>
        <v>14</v>
      </c>
      <c r="AC27" s="112">
        <f>IFERROR(INDEX('V4'!C$300:C$400,MATCH("*"&amp;L27&amp;"*",'V4'!B$300:B$400,0)),"  ")</f>
        <v>4</v>
      </c>
      <c r="AD27" s="112">
        <f>IFERROR(INDEX('V5'!C$300:C$400,MATCH("*"&amp;L27&amp;"*",'V5'!B$300:B$400,0)),"  ")</f>
        <v>2</v>
      </c>
      <c r="AE27" s="112">
        <f>IFERROR(INDEX('V6'!C$300:C$400,MATCH("*"&amp;L27&amp;"*",'V6'!B$300:B$400,0)),"  ")</f>
        <v>2</v>
      </c>
      <c r="AF27" s="112" t="str">
        <f>IFERROR(INDEX('V7'!C$300:C$400,MATCH("*"&amp;L27&amp;"*",'V7'!B$300:B$400,0)),"  ")</f>
        <v xml:space="preserve">  </v>
      </c>
      <c r="AG27" s="112">
        <f>IFERROR(INDEX('V8'!C$300:C$400,MATCH("*"&amp;L27&amp;"*",'V8'!B$300:B$400,0)),"  ")</f>
        <v>4</v>
      </c>
      <c r="AH27" s="112" t="str">
        <f>IFERROR(INDEX('V9'!C$300:C$400,MATCH("*"&amp;L27&amp;"*",'V9'!B$300:B$400,0)),"  ")</f>
        <v xml:space="preserve">  </v>
      </c>
      <c r="AI27" s="112">
        <f>IFERROR(INDEX('V10'!C$300:C$400,MATCH("*"&amp;L27&amp;"*",'V10'!B$300:B$400,0)),"  ")</f>
        <v>18</v>
      </c>
      <c r="AJ27" s="113">
        <f>IF(AN27&gt;(AT$2-1),K27,"")</f>
        <v>21</v>
      </c>
      <c r="AK27" s="402">
        <f>SUM(Z27:AI27)</f>
        <v>52</v>
      </c>
      <c r="AL27" s="114" t="str">
        <f>IFERROR("edasi "&amp;RANK(AJ27,AJ$7:AJ$117,1),K27)</f>
        <v>edasi 21</v>
      </c>
      <c r="AM27" s="115" t="str">
        <f>IFERROR(INDEX(#REF!,MATCH("*"&amp;L27&amp;"*",#REF!,0)),"  ")</f>
        <v xml:space="preserve">  </v>
      </c>
      <c r="AN27" s="116">
        <f>COUNTIF(Z27:AI27,"&gt;=0")</f>
        <v>8</v>
      </c>
      <c r="AO27" s="117">
        <f>IFERROR(IF(Z27+1&gt;LARGE(Z$7:Z$117,1)-2*LEN(Z$5),1),0)+IFERROR(IF(AA27+1&gt;LARGE(AA$7:AA$117,1)-2*LEN(AA$5),1),0)+IFERROR(IF(AB27+1&gt;LARGE(AB$7:AB$117,1)-2*LEN(AB$5),1),0)+IFERROR(IF(AC27+1&gt;LARGE(AC$7:AC$117,1)-2*LEN(AC$5),1),0)+IFERROR(IF(AD27+1&gt;LARGE(AD$7:AD$117,1)-2*LEN(AD$5),1),0)+IFERROR(IF(AE27+1&gt;LARGE(AE$7:AE$117,1)-2*LEN(AE$5),1),0)+IFERROR(IF(AF27+1&gt;LARGE(AF$7:AF$117,1)-2*LEN(AF$5),1),0)+IFERROR(IF(AG27+1&gt;LARGE(AG$7:AG$117,1)-2*LEN(AG$5),1),0)+IFERROR(IF(AH27+1&gt;LARGE(AH$7:AH$117,1)-2*LEN(AH$5),1),0)+IFERROR(IF(AI27+1&gt;LARGE(AI$7:AI$117,1)-2*LEN(AI$5),1),0)</f>
        <v>1</v>
      </c>
      <c r="AP27" s="117">
        <f>IF(Z27=0,0,IF(Z27=IFERROR(LARGE(Z$7:Z$117,1),0),1,0))+IF(AA27=0,0,IF(AA27=IFERROR(LARGE(AA$7:AA$117,1),0),1,0))+IF(AB27=0,0,IF(AB27=IFERROR(LARGE(AB$7:AB$117,1),0),1,0))+IF(AC27=0,0,IF(AC27=IFERROR(LARGE(AC$7:AC$117,1),0),1,0))+IF(AD27=0,0,IF(AD27=IFERROR(LARGE(AD$7:AD$117,1),0),1,0))+IF(AE27=0,0,IF(AE27=IFERROR(LARGE(AE$7:AE$117,1),0),1,0))+IF(AF27=0,0,IF(AF27=IFERROR(LARGE(AF$7:AF$117,1),0),1,0))+IF(AG27=0,0,IF(AG27=IFERROR(LARGE(AG$7:AG$117,1),0),1,0))+IF(AH27=0,0,IF(AH27=IFERROR(LARGE(AH$7:AH$117,1),0),1,0))+IF(AI27=0,0,IF(AI27=IFERROR(LARGE(AI$7:AI$117,1),0),1,0))</f>
        <v>0</v>
      </c>
      <c r="AQ27" s="121"/>
      <c r="AR27" s="121"/>
      <c r="AS27" s="121"/>
      <c r="AT27" s="118">
        <f>SMALL(AU27:BD27,AT$3)</f>
        <v>6.9999999999999999E-4</v>
      </c>
      <c r="AU27" s="119">
        <f>IF(Z27="  ",0+MID(Z$6,FIND("V",Z$6)+1,256)/10000,Z27+MID(Z$6,FIND("V",Z$6)+1,256)/10000)</f>
        <v>4.0000999999999998</v>
      </c>
      <c r="AV27" s="119">
        <f>IF(AA27="  ",0+MID(AA$6,FIND("V",AA$6)+1,256)/10000,AA27+MID(AA$6,FIND("V",AA$6)+1,256)/10000)</f>
        <v>4.0002000000000004</v>
      </c>
      <c r="AW27" s="119">
        <f>IF(AB27="  ",0+MID(AB$6,FIND("V",AB$6)+1,256)/10000,AB27+MID(AB$6,FIND("V",AB$6)+1,256)/10000)</f>
        <v>14.000299999999999</v>
      </c>
      <c r="AX27" s="119">
        <f>IF(AC27="  ",0+MID(AC$6,FIND("V",AC$6)+1,256)/10000,AC27+MID(AC$6,FIND("V",AC$6)+1,256)/10000)</f>
        <v>4.0004</v>
      </c>
      <c r="AY27" s="119">
        <f>IF(AD27="  ",0+MID(AD$6,FIND("V",AD$6)+1,256)/10000,AD27+MID(AD$6,FIND("V",AD$6)+1,256)/10000)</f>
        <v>2.0005000000000002</v>
      </c>
      <c r="AZ27" s="119">
        <f>IF(AE27="  ",0+MID(AE$6,FIND("V",AE$6)+1,256)/10000,AE27+MID(AE$6,FIND("V",AE$6)+1,256)/10000)</f>
        <v>2.0005999999999999</v>
      </c>
      <c r="BA27" s="119">
        <f>IF(AF27="  ",0+MID(AF$6,FIND("V",AF$6)+1,256)/10000,AF27+MID(AF$6,FIND("V",AF$6)+1,256)/10000)</f>
        <v>6.9999999999999999E-4</v>
      </c>
      <c r="BB27" s="119">
        <f>IF(AG27="  ",0+MID(AG$6,FIND("V",AG$6)+1,256)/10000,AG27+MID(AG$6,FIND("V",AG$6)+1,256)/10000)</f>
        <v>4.0007999999999999</v>
      </c>
      <c r="BC27" s="119">
        <f>IF(AH27="  ",0+MID(AH$6,FIND("V",AH$6)+1,256)/10000,AH27+MID(AH$6,FIND("V",AH$6)+1,256)/10000)</f>
        <v>8.9999999999999998E-4</v>
      </c>
      <c r="BD27" s="119">
        <f>IF(AI27="  ",0+MID(AI$6,FIND("V",AI$6)+1,256)/10000,AI27+MID(AI$6,FIND("V",AI$6)+1,256)/10000)</f>
        <v>18.001000000000001</v>
      </c>
      <c r="BE27" s="121"/>
      <c r="BF27" s="121"/>
      <c r="BG27" s="121"/>
      <c r="BH27" s="121"/>
      <c r="BI27" s="783">
        <f>(LARGE(Z$7:Z$117,1)-Z27)/2+1</f>
        <v>12</v>
      </c>
      <c r="BJ27" s="783">
        <f>(LARGE(AA$7:AA$117,1)-AA27)/2+1</f>
        <v>12</v>
      </c>
      <c r="BK27" s="783">
        <f>(LARGE(AB$7:AB$117,1)-AB27)/2+1</f>
        <v>4</v>
      </c>
      <c r="BL27" s="783">
        <f>(LARGE(AC$7:AC$117,1)-AC27)/2+1</f>
        <v>10</v>
      </c>
      <c r="BM27" s="783">
        <f>(LARGE(AD$7:AD$117,1)-AD27)/2+1</f>
        <v>9</v>
      </c>
      <c r="BN27" s="783">
        <f>(LARGE(AE$7:AE$117,1)-AE27)/2+1</f>
        <v>11</v>
      </c>
      <c r="BO27" s="783" t="e">
        <f>(LARGE(AF$7:AF$117,1)-AF27)/2+1</f>
        <v>#VALUE!</v>
      </c>
      <c r="BP27" s="783">
        <f>(LARGE(AG$7:AG$117,1)-AG27)/2+1</f>
        <v>11</v>
      </c>
      <c r="BQ27" s="783" t="e">
        <f>(LARGE(AH$7:AH$117,1)-AH27)/2+1</f>
        <v>#VALUE!</v>
      </c>
      <c r="BR27" s="783">
        <f>(LARGE(AI$7:AI$117,1)-AI27)/2+1</f>
        <v>3</v>
      </c>
    </row>
    <row r="28" spans="1:70" x14ac:dyDescent="0.2">
      <c r="A28" s="597">
        <f>IF(R28&gt;0,IF(Q28="Viru SK",RANK(B28,B$7:B$117,1)-COUNTIF((Q$7:Q$117),"&lt;&gt;Viru SK"),""),"")</f>
        <v>15</v>
      </c>
      <c r="B28" s="98">
        <f>IF((Q28="Viru SK"),U28,U28-1000)</f>
        <v>22</v>
      </c>
      <c r="C28" s="407" t="str">
        <f>IF(R28&gt;0,IF(P28="t",RANK(D28,D$7:D$117,1)-COUNTBLANK(P$7:P$117),""),"")</f>
        <v/>
      </c>
      <c r="D28" s="365">
        <f>IF((P28="t"),U28,U28-1000)</f>
        <v>-978</v>
      </c>
      <c r="E28" s="99">
        <f>IF(R28&gt;0,IF(N28="m",RANK(F28,F$7:F$117,1)-COUNTBLANK(N$7:N$117),""),"")</f>
        <v>19</v>
      </c>
      <c r="F28" s="98">
        <f>IF((N28="m"),U28,U28-1000)</f>
        <v>22</v>
      </c>
      <c r="G28" s="100" t="str">
        <f>IF(R28&gt;0,IF(M28="n",RANK(H28,H$7:H$117,1)-COUNTBLANK(M$7:M$117),""),"")</f>
        <v/>
      </c>
      <c r="H28" s="98">
        <f>IF((M28="n"),U28,U28-1000)</f>
        <v>-978</v>
      </c>
      <c r="I28" s="101" t="str">
        <f>IF(R28&gt;0,IF(O28="j",RANK(J28,J$7:J$117,1)-COUNTBLANK(O$7:O$117),""),"")</f>
        <v/>
      </c>
      <c r="J28" s="102">
        <f>IF((O28="j"),U28,U28-1000)</f>
        <v>-978</v>
      </c>
      <c r="K28" s="70">
        <f>IF(R28&gt;0,RANK(U28,U$7:U$117,1),"")</f>
        <v>22</v>
      </c>
      <c r="L28" s="122" t="s">
        <v>64</v>
      </c>
      <c r="M28" s="104"/>
      <c r="N28" s="105" t="str">
        <f>IF(M28="","m","")</f>
        <v>m</v>
      </c>
      <c r="O28" s="106"/>
      <c r="P28" s="107"/>
      <c r="Q28" s="108" t="s">
        <v>87</v>
      </c>
      <c r="R28" s="109">
        <f>(IF(COUNT(Z28,AA28,AB28,AC28,AD28,AE28,AF28,AG28,AH28,AI28)&lt;10,SUM(Z28,AA28,AB28,AC28,AD28,AE28,AF28,AG28,AH28,AI28),SUM(LARGE((Z28,AA28,AB28,AC28,AD28,AE28,AF28,AG28,AH28,AI28),{1;2;3;4;5;6;7;8;9}))))</f>
        <v>50</v>
      </c>
      <c r="S28" s="110" t="str">
        <f>INDEX(ETAPP!B$1:B$32,MATCH(COUNTIF(BI28:BR28,1),ETAPP!A$1:A$32,0))&amp;INDEX(ETAPP!B$1:B$32,MATCH(COUNTIF(BI28:BR28,2),ETAPP!A$1:A$32,0))&amp;INDEX(ETAPP!B$1:B$32,MATCH(COUNTIF(BI28:BR28,3),ETAPP!A$1:A$32,0))&amp;INDEX(ETAPP!B$1:B$32,MATCH(COUNTIF(BI28:BR28,4),ETAPP!A$1:A$32,0))&amp;INDEX(ETAPP!B$1:B$32,MATCH(COUNTIF(BI28:BR28,5),ETAPP!A$1:A$32,0))&amp;INDEX(ETAPP!B$1:B$32,MATCH(COUNTIF(BI28:BR28,6),ETAPP!A$1:A$32,0))&amp;INDEX(ETAPP!B$1:B$32,MATCH(COUNTIF(BI28:BR28,7),ETAPP!A$1:A$32,0))&amp;INDEX(ETAPP!B$1:B$32,MATCH(COUNTIF(BI28:BR28,8),ETAPP!A$1:A$32,0))&amp;INDEX(ETAPP!B$1:B$32,MATCH(COUNTIF(BI28:BR28,9),ETAPP!A$1:A$32,0))&amp;INDEX(ETAPP!B$1:B$32,MATCH(COUNTIF(BI28:BR28,10),ETAPP!A$1:A$32,0))&amp;INDEX(ETAPP!B$1:B$32,MATCH(COUNTIF(BI28:BR28,11),ETAPP!A$1:A$32,0))&amp;INDEX(ETAPP!B$1:B$32,MATCH(COUNTIF(BI28:BR28,12),ETAPP!A$1:A$32,0))&amp;INDEX(ETAPP!B$1:B$32,MATCH(COUNTIF(BI28:BR28,13),ETAPP!A$1:A$32,0))&amp;INDEX(ETAPP!B$1:B$32,MATCH(COUNTIF(BI28:BR28,14),ETAPP!A$1:A$32,0))&amp;INDEX(ETAPP!B$1:B$32,MATCH(COUNTIF(BI28:BR28,15),ETAPP!A$1:A$32,0))&amp;INDEX(ETAPP!B$1:B$32,MATCH(COUNTIF(BI28:BR28,16),ETAPP!A$1:A$32,0))&amp;INDEX(ETAPP!B$1:B$32,MATCH(COUNTIF(BI28:BR28,17),ETAPP!A$1:A$32,0))&amp;INDEX(ETAPP!B$1:B$32,MATCH(COUNTIF(BI28:BR28,18),ETAPP!A$1:A$32,0))&amp;INDEX(ETAPP!B$1:B$32,MATCH(COUNTIF(BI28:BR28,19),ETAPP!A$1:A$32,0))&amp;INDEX(ETAPP!B$1:B$32,MATCH(COUNTIF(BI28:BR28,20),ETAPP!A$1:A$32,0))&amp;INDEX(ETAPP!B$1:B$32,MATCH(COUNTIF(BI28:BR28,21),ETAPP!A$1:A$32,0))</f>
        <v>000AAA00A000000000000</v>
      </c>
      <c r="T28" s="110" t="str">
        <f>TEXT(R28,"000,0")&amp;"-"&amp;S28</f>
        <v>050,0-000AAA00A000000000000</v>
      </c>
      <c r="U28" s="110">
        <f>COUNTIF(T$7:T$117,"&gt;="&amp;T28)</f>
        <v>22</v>
      </c>
      <c r="V28" s="110">
        <f>COUNTIF(L$7:L$117,"&gt;="&amp;L28)</f>
        <v>45</v>
      </c>
      <c r="W28" s="110" t="str">
        <f>TEXT(R28,"000,0")&amp;"-"&amp;S28&amp;"-"&amp;TEXT(V28,"000")</f>
        <v>050,0-000AAA00A000000000000-045</v>
      </c>
      <c r="X28" s="110">
        <f>COUNTIF(W$7:W$117,"&gt;="&amp;W28)</f>
        <v>22</v>
      </c>
      <c r="Y28" s="111">
        <f>RANK(X28,X$7:X$117,0)</f>
        <v>90</v>
      </c>
      <c r="Z28" s="112">
        <f>IFERROR(INDEX('V1'!C$300:C$400,MATCH("*"&amp;L28&amp;"*",'V1'!B$300:B$400,0)),"  ")</f>
        <v>16</v>
      </c>
      <c r="AA28" s="112" t="str">
        <f>IFERROR(INDEX('V2'!C$300:C$400,MATCH("*"&amp;L28&amp;"*",'V2'!B$300:B$400,0)),"  ")</f>
        <v xml:space="preserve">  </v>
      </c>
      <c r="AB28" s="112" t="str">
        <f>IFERROR(INDEX('V3'!C$300:C$400,MATCH("*"&amp;L28&amp;"*",'V3'!B$300:B$400,0)),"  ")</f>
        <v xml:space="preserve">  </v>
      </c>
      <c r="AC28" s="112" t="str">
        <f>IFERROR(INDEX('V4'!C$300:C$400,MATCH("*"&amp;L28&amp;"*",'V4'!B$300:B$400,0)),"  ")</f>
        <v xml:space="preserve">  </v>
      </c>
      <c r="AD28" s="112">
        <f>IFERROR(INDEX('V5'!C$300:C$400,MATCH("*"&amp;L28&amp;"*",'V5'!B$300:B$400,0)),"  ")</f>
        <v>12</v>
      </c>
      <c r="AE28" s="112" t="str">
        <f>IFERROR(INDEX('V6'!C$300:C$400,MATCH("*"&amp;L28&amp;"*",'V6'!B$300:B$400,0)),"  ")</f>
        <v xml:space="preserve">  </v>
      </c>
      <c r="AF28" s="112">
        <f>IFERROR(INDEX('V7'!C$300:C$400,MATCH("*"&amp;L28&amp;"*",'V7'!B$300:B$400,0)),"  ")</f>
        <v>8</v>
      </c>
      <c r="AG28" s="112" t="str">
        <f>IFERROR(INDEX('V8'!C$300:C$400,MATCH("*"&amp;L28&amp;"*",'V8'!B$300:B$400,0)),"  ")</f>
        <v xml:space="preserve">  </v>
      </c>
      <c r="AH28" s="112" t="str">
        <f>IFERROR(INDEX('V9'!C$300:C$400,MATCH("*"&amp;L28&amp;"*",'V9'!B$300:B$400,0)),"  ")</f>
        <v xml:space="preserve">  </v>
      </c>
      <c r="AI28" s="112">
        <f>IFERROR(INDEX('V10'!C$300:C$400,MATCH("*"&amp;L28&amp;"*",'V10'!B$300:B$400,0)),"  ")</f>
        <v>14</v>
      </c>
      <c r="AJ28" s="113">
        <f>IF(AN28&gt;(AT$2-1),K28,"")</f>
        <v>22</v>
      </c>
      <c r="AK28" s="402">
        <f>SUM(Z28:AI28)</f>
        <v>50</v>
      </c>
      <c r="AL28" s="114" t="str">
        <f>IFERROR("edasi "&amp;RANK(AJ28,AJ$7:AJ$117,1),K28)</f>
        <v>edasi 22</v>
      </c>
      <c r="AM28" s="115" t="str">
        <f>IFERROR(INDEX(#REF!,MATCH("*"&amp;L28&amp;"*",#REF!,0)),"  ")</f>
        <v xml:space="preserve">  </v>
      </c>
      <c r="AN28" s="116">
        <f>COUNTIF(Z28:AI28,"&gt;=0")</f>
        <v>4</v>
      </c>
      <c r="AO28" s="117">
        <f>IFERROR(IF(Z28+1&gt;LARGE(Z$7:Z$117,1)-2*LEN(Z$5),1),0)+IFERROR(IF(AA28+1&gt;LARGE(AA$7:AA$117,1)-2*LEN(AA$5),1),0)+IFERROR(IF(AB28+1&gt;LARGE(AB$7:AB$117,1)-2*LEN(AB$5),1),0)+IFERROR(IF(AC28+1&gt;LARGE(AC$7:AC$117,1)-2*LEN(AC$5),1),0)+IFERROR(IF(AD28+1&gt;LARGE(AD$7:AD$117,1)-2*LEN(AD$5),1),0)+IFERROR(IF(AE28+1&gt;LARGE(AE$7:AE$117,1)-2*LEN(AE$5),1),0)+IFERROR(IF(AF28+1&gt;LARGE(AF$7:AF$117,1)-2*LEN(AF$5),1),0)+IFERROR(IF(AG28+1&gt;LARGE(AG$7:AG$117,1)-2*LEN(AG$5),1),0)+IFERROR(IF(AH28+1&gt;LARGE(AH$7:AH$117,1)-2*LEN(AH$5),1),0)+IFERROR(IF(AI28+1&gt;LARGE(AI$7:AI$117,1)-2*LEN(AI$5),1),0)</f>
        <v>0</v>
      </c>
      <c r="AP28" s="117">
        <f>IF(Z28=0,0,IF(Z28=IFERROR(LARGE(Z$7:Z$117,1),0),1,0))+IF(AA28=0,0,IF(AA28=IFERROR(LARGE(AA$7:AA$117,1),0),1,0))+IF(AB28=0,0,IF(AB28=IFERROR(LARGE(AB$7:AB$117,1),0),1,0))+IF(AC28=0,0,IF(AC28=IFERROR(LARGE(AC$7:AC$117,1),0),1,0))+IF(AD28=0,0,IF(AD28=IFERROR(LARGE(AD$7:AD$117,1),0),1,0))+IF(AE28=0,0,IF(AE28=IFERROR(LARGE(AE$7:AE$117,1),0),1,0))+IF(AF28=0,0,IF(AF28=IFERROR(LARGE(AF$7:AF$117,1),0),1,0))+IF(AG28=0,0,IF(AG28=IFERROR(LARGE(AG$7:AG$117,1),0),1,0))+IF(AH28=0,0,IF(AH28=IFERROR(LARGE(AH$7:AH$117,1),0),1,0))+IF(AI28=0,0,IF(AI28=IFERROR(LARGE(AI$7:AI$117,1),0),1,0))</f>
        <v>0</v>
      </c>
      <c r="AQ28" s="48"/>
      <c r="AR28" s="1024"/>
      <c r="AS28" s="1024"/>
      <c r="AT28" s="118">
        <f>SMALL(AU28:BD28,AT$3)</f>
        <v>2.0000000000000001E-4</v>
      </c>
      <c r="AU28" s="119">
        <f>IF(Z28="  ",0+MID(Z$6,FIND("V",Z$6)+1,256)/10000,Z28+MID(Z$6,FIND("V",Z$6)+1,256)/10000)</f>
        <v>16.0001</v>
      </c>
      <c r="AV28" s="119">
        <f>IF(AA28="  ",0+MID(AA$6,FIND("V",AA$6)+1,256)/10000,AA28+MID(AA$6,FIND("V",AA$6)+1,256)/10000)</f>
        <v>2.0000000000000001E-4</v>
      </c>
      <c r="AW28" s="119">
        <f>IF(AB28="  ",0+MID(AB$6,FIND("V",AB$6)+1,256)/10000,AB28+MID(AB$6,FIND("V",AB$6)+1,256)/10000)</f>
        <v>2.9999999999999997E-4</v>
      </c>
      <c r="AX28" s="119">
        <f>IF(AC28="  ",0+MID(AC$6,FIND("V",AC$6)+1,256)/10000,AC28+MID(AC$6,FIND("V",AC$6)+1,256)/10000)</f>
        <v>4.0000000000000002E-4</v>
      </c>
      <c r="AY28" s="119">
        <f>IF(AD28="  ",0+MID(AD$6,FIND("V",AD$6)+1,256)/10000,AD28+MID(AD$6,FIND("V",AD$6)+1,256)/10000)</f>
        <v>12.000500000000001</v>
      </c>
      <c r="AZ28" s="119">
        <f>IF(AE28="  ",0+MID(AE$6,FIND("V",AE$6)+1,256)/10000,AE28+MID(AE$6,FIND("V",AE$6)+1,256)/10000)</f>
        <v>5.9999999999999995E-4</v>
      </c>
      <c r="BA28" s="119">
        <f>IF(AF28="  ",0+MID(AF$6,FIND("V",AF$6)+1,256)/10000,AF28+MID(AF$6,FIND("V",AF$6)+1,256)/10000)</f>
        <v>8.0007000000000001</v>
      </c>
      <c r="BB28" s="119">
        <f>IF(AG28="  ",0+MID(AG$6,FIND("V",AG$6)+1,256)/10000,AG28+MID(AG$6,FIND("V",AG$6)+1,256)/10000)</f>
        <v>8.0000000000000004E-4</v>
      </c>
      <c r="BC28" s="119">
        <f>IF(AH28="  ",0+MID(AH$6,FIND("V",AH$6)+1,256)/10000,AH28+MID(AH$6,FIND("V",AH$6)+1,256)/10000)</f>
        <v>8.9999999999999998E-4</v>
      </c>
      <c r="BD28" s="119">
        <f>IF(AI28="  ",0+MID(AI$6,FIND("V",AI$6)+1,256)/10000,AI28+MID(AI$6,FIND("V",AI$6)+1,256)/10000)</f>
        <v>14.000999999999999</v>
      </c>
      <c r="BE28" s="1024"/>
      <c r="BF28" s="1024"/>
      <c r="BG28" s="1024"/>
      <c r="BH28" s="1024"/>
      <c r="BI28" s="783">
        <f>(LARGE(Z$7:Z$117,1)-Z28)/2+1</f>
        <v>6</v>
      </c>
      <c r="BJ28" s="783" t="e">
        <f>(LARGE(AA$7:AA$117,1)-AA28)/2+1</f>
        <v>#VALUE!</v>
      </c>
      <c r="BK28" s="783" t="e">
        <f>(LARGE(AB$7:AB$117,1)-AB28)/2+1</f>
        <v>#VALUE!</v>
      </c>
      <c r="BL28" s="783" t="e">
        <f>(LARGE(AC$7:AC$117,1)-AC28)/2+1</f>
        <v>#VALUE!</v>
      </c>
      <c r="BM28" s="783">
        <f>(LARGE(AD$7:AD$117,1)-AD28)/2+1</f>
        <v>4</v>
      </c>
      <c r="BN28" s="783" t="e">
        <f>(LARGE(AE$7:AE$117,1)-AE28)/2+1</f>
        <v>#VALUE!</v>
      </c>
      <c r="BO28" s="783">
        <f>(LARGE(AF$7:AF$117,1)-AF28)/2+1</f>
        <v>9</v>
      </c>
      <c r="BP28" s="783" t="e">
        <f>(LARGE(AG$7:AG$117,1)-AG28)/2+1</f>
        <v>#VALUE!</v>
      </c>
      <c r="BQ28" s="783" t="e">
        <f>(LARGE(AH$7:AH$117,1)-AH28)/2+1</f>
        <v>#VALUE!</v>
      </c>
      <c r="BR28" s="783">
        <f>(LARGE(AI$7:AI$117,1)-AI28)/2+1</f>
        <v>5</v>
      </c>
    </row>
    <row r="29" spans="1:70" x14ac:dyDescent="0.2">
      <c r="A29" s="597">
        <f>IF(R29&gt;0,IF(Q29="Viru SK",RANK(B29,B$7:B$117,1)-COUNTIF((Q$7:Q$117),"&lt;&gt;Viru SK"),""),"")</f>
        <v>16</v>
      </c>
      <c r="B29" s="98">
        <f>IF((Q29="Viru SK"),U29,U29-1000)</f>
        <v>23</v>
      </c>
      <c r="C29" s="407" t="str">
        <f>IF(R29&gt;0,IF(P29="t",RANK(D29,D$7:D$117,1)-COUNTBLANK(P$7:P$117),""),"")</f>
        <v/>
      </c>
      <c r="D29" s="365">
        <f>IF((P29="t"),U29,U29-1000)</f>
        <v>-977</v>
      </c>
      <c r="E29" s="99">
        <f>IF(R29&gt;0,IF(N29="m",RANK(F29,F$7:F$117,1)-COUNTBLANK(N$7:N$117),""),"")</f>
        <v>20</v>
      </c>
      <c r="F29" s="98">
        <f>IF((N29="m"),U29,U29-1000)</f>
        <v>23</v>
      </c>
      <c r="G29" s="100" t="str">
        <f>IF(R29&gt;0,IF(M29="n",RANK(H29,H$7:H$117,1)-COUNTBLANK(M$7:M$117),""),"")</f>
        <v/>
      </c>
      <c r="H29" s="98">
        <f>IF((M29="n"),U29,U29-1000)</f>
        <v>-977</v>
      </c>
      <c r="I29" s="101" t="str">
        <f>IF(R29&gt;0,IF(O29="j",RANK(J29,J$7:J$117,1)-COUNTBLANK(O$7:O$117),""),"")</f>
        <v/>
      </c>
      <c r="J29" s="102">
        <f>IF((O29="j"),U29,U29-1000)</f>
        <v>-977</v>
      </c>
      <c r="K29" s="131">
        <f>IF(R29&gt;0,RANK(U29,U$7:U$117,1),"")</f>
        <v>23</v>
      </c>
      <c r="L29" s="1112" t="s">
        <v>305</v>
      </c>
      <c r="M29" s="132"/>
      <c r="N29" s="133" t="s">
        <v>104</v>
      </c>
      <c r="O29" s="607"/>
      <c r="P29" s="134"/>
      <c r="Q29" s="108" t="s">
        <v>87</v>
      </c>
      <c r="R29" s="109">
        <f>(IF(COUNT(Z29,AA29,AB29,AC29,AD29,AE29,AF29,AG29,AH29,AI29)&lt;10,SUM(Z29,AA29,AB29,AC29,AD29,AE29,AF29,AG29,AH29,AI29),SUM(LARGE((Z29,AA29,AB29,AC29,AD29,AE29,AF29,AG29,AH29,AI29),{1;2;3;4;5;6;7;8;9}))))</f>
        <v>48</v>
      </c>
      <c r="S29" s="110" t="str">
        <f>INDEX(ETAPP!B$1:B$32,MATCH(COUNTIF(BI29:BR29,1),ETAPP!A$1:A$32,0))&amp;INDEX(ETAPP!B$1:B$32,MATCH(COUNTIF(BI29:BR29,2),ETAPP!A$1:A$32,0))&amp;INDEX(ETAPP!B$1:B$32,MATCH(COUNTIF(BI29:BR29,3),ETAPP!A$1:A$32,0))&amp;INDEX(ETAPP!B$1:B$32,MATCH(COUNTIF(BI29:BR29,4),ETAPP!A$1:A$32,0))&amp;INDEX(ETAPP!B$1:B$32,MATCH(COUNTIF(BI29:BR29,5),ETAPP!A$1:A$32,0))&amp;INDEX(ETAPP!B$1:B$32,MATCH(COUNTIF(BI29:BR29,6),ETAPP!A$1:A$32,0))&amp;INDEX(ETAPP!B$1:B$32,MATCH(COUNTIF(BI29:BR29,7),ETAPP!A$1:A$32,0))&amp;INDEX(ETAPP!B$1:B$32,MATCH(COUNTIF(BI29:BR29,8),ETAPP!A$1:A$32,0))&amp;INDEX(ETAPP!B$1:B$32,MATCH(COUNTIF(BI29:BR29,9),ETAPP!A$1:A$32,0))&amp;INDEX(ETAPP!B$1:B$32,MATCH(COUNTIF(BI29:BR29,10),ETAPP!A$1:A$32,0))&amp;INDEX(ETAPP!B$1:B$32,MATCH(COUNTIF(BI29:BR29,11),ETAPP!A$1:A$32,0))&amp;INDEX(ETAPP!B$1:B$32,MATCH(COUNTIF(BI29:BR29,12),ETAPP!A$1:A$32,0))&amp;INDEX(ETAPP!B$1:B$32,MATCH(COUNTIF(BI29:BR29,13),ETAPP!A$1:A$32,0))&amp;INDEX(ETAPP!B$1:B$32,MATCH(COUNTIF(BI29:BR29,14),ETAPP!A$1:A$32,0))&amp;INDEX(ETAPP!B$1:B$32,MATCH(COUNTIF(BI29:BR29,15),ETAPP!A$1:A$32,0))&amp;INDEX(ETAPP!B$1:B$32,MATCH(COUNTIF(BI29:BR29,16),ETAPP!A$1:A$32,0))&amp;INDEX(ETAPP!B$1:B$32,MATCH(COUNTIF(BI29:BR29,17),ETAPP!A$1:A$32,0))&amp;INDEX(ETAPP!B$1:B$32,MATCH(COUNTIF(BI29:BR29,18),ETAPP!A$1:A$32,0))&amp;INDEX(ETAPP!B$1:B$32,MATCH(COUNTIF(BI29:BR29,19),ETAPP!A$1:A$32,0))&amp;INDEX(ETAPP!B$1:B$32,MATCH(COUNTIF(BI29:BR29,20),ETAPP!A$1:A$32,0))&amp;INDEX(ETAPP!B$1:B$32,MATCH(COUNTIF(BI29:BR29,21),ETAPP!A$1:A$32,0))</f>
        <v>00A00AA00BA0000000000</v>
      </c>
      <c r="T29" s="135" t="str">
        <f>TEXT(R29,"000,0")&amp;"-"&amp;S29</f>
        <v>048,0-00A00AA00BA0000000000</v>
      </c>
      <c r="U29" s="135">
        <f>COUNTIF(T$7:T$117,"&gt;="&amp;T29)</f>
        <v>23</v>
      </c>
      <c r="V29" s="135">
        <f>COUNTIF(L$7:L$117,"&gt;="&amp;L29)</f>
        <v>26</v>
      </c>
      <c r="W29" s="135" t="str">
        <f>TEXT(R29,"000,0")&amp;"-"&amp;S29&amp;"-"&amp;TEXT(V29,"000")</f>
        <v>048,0-00A00AA00BA0000000000-026</v>
      </c>
      <c r="X29" s="135">
        <f>COUNTIF(W$7:W$117,"&gt;="&amp;W29)</f>
        <v>23</v>
      </c>
      <c r="Y29" s="136">
        <f>RANK(X29,X$7:X$117,0)</f>
        <v>89</v>
      </c>
      <c r="Z29" s="112">
        <f>IFERROR(INDEX('V1'!C$300:C$400,MATCH("*"&amp;L29&amp;"*",'V1'!B$300:B$400,0)),"  ")</f>
        <v>14</v>
      </c>
      <c r="AA29" s="112" t="str">
        <f>IFERROR(INDEX('V2'!C$300:C$400,MATCH("*"&amp;L29&amp;"*",'V2'!B$300:B$400,0)),"  ")</f>
        <v xml:space="preserve">  </v>
      </c>
      <c r="AB29" s="112" t="str">
        <f>IFERROR(INDEX('V3'!C$300:C$400,MATCH("*"&amp;L29&amp;"*",'V3'!B$300:B$400,0)),"  ")</f>
        <v xml:space="preserve">  </v>
      </c>
      <c r="AC29" s="112">
        <f>IFERROR(INDEX('V4'!C$300:C$400,MATCH("*"&amp;L29&amp;"*",'V4'!B$300:B$400,0)),"  ")</f>
        <v>4</v>
      </c>
      <c r="AD29" s="112">
        <f>IFERROR(INDEX('V5'!C$300:C$400,MATCH("*"&amp;L29&amp;"*",'V5'!B$300:B$400,0)),"  ")</f>
        <v>14</v>
      </c>
      <c r="AE29" s="112">
        <f>IFERROR(INDEX('V6'!C$300:C$400,MATCH("*"&amp;L29&amp;"*",'V6'!B$300:B$400,0)),"  ")</f>
        <v>12</v>
      </c>
      <c r="AF29" s="112" t="str">
        <f>IFERROR(INDEX('V7'!C$300:C$400,MATCH("*"&amp;L29&amp;"*",'V7'!B$300:B$400,0)),"  ")</f>
        <v xml:space="preserve">  </v>
      </c>
      <c r="AG29" s="112" t="str">
        <f>IFERROR(INDEX('V8'!C$300:C$400,MATCH("*"&amp;L29&amp;"*",'V8'!B$300:B$400,0)),"  ")</f>
        <v xml:space="preserve">  </v>
      </c>
      <c r="AH29" s="112">
        <f>IFERROR(INDEX('V9'!C$300:C$400,MATCH("*"&amp;L29&amp;"*",'V9'!B$300:B$400,0)),"  ")</f>
        <v>2</v>
      </c>
      <c r="AI29" s="112">
        <f>IFERROR(INDEX('V10'!C$300:C$400,MATCH("*"&amp;L29&amp;"*",'V10'!B$300:B$400,0)),"  ")</f>
        <v>2</v>
      </c>
      <c r="AJ29" s="113">
        <f>IF(AN29&gt;(AT$2-1),K29,"")</f>
        <v>23</v>
      </c>
      <c r="AK29" s="402">
        <f>SUM(Z29:AI29)</f>
        <v>48</v>
      </c>
      <c r="AL29" s="114" t="str">
        <f>IFERROR("edasi "&amp;RANK(AJ29,AJ$7:AJ$117,1),K29)</f>
        <v>edasi 23</v>
      </c>
      <c r="AM29" s="115" t="str">
        <f>IFERROR(INDEX(#REF!,MATCH("*"&amp;L29&amp;"*",#REF!,0)),"  ")</f>
        <v xml:space="preserve">  </v>
      </c>
      <c r="AN29" s="116">
        <f>COUNTIF(Z29:AI29,"&gt;=0")</f>
        <v>6</v>
      </c>
      <c r="AO29" s="117">
        <f>IFERROR(IF(Z29+1&gt;LARGE(Z$7:Z$117,1)-2*LEN(Z$5),1),0)+IFERROR(IF(AA29+1&gt;LARGE(AA$7:AA$117,1)-2*LEN(AA$5),1),0)+IFERROR(IF(AB29+1&gt;LARGE(AB$7:AB$117,1)-2*LEN(AB$5),1),0)+IFERROR(IF(AC29+1&gt;LARGE(AC$7:AC$117,1)-2*LEN(AC$5),1),0)+IFERROR(IF(AD29+1&gt;LARGE(AD$7:AD$117,1)-2*LEN(AD$5),1),0)+IFERROR(IF(AE29+1&gt;LARGE(AE$7:AE$117,1)-2*LEN(AE$5),1),0)+IFERROR(IF(AF29+1&gt;LARGE(AF$7:AF$117,1)-2*LEN(AF$5),1),0)+IFERROR(IF(AG29+1&gt;LARGE(AG$7:AG$117,1)-2*LEN(AG$5),1),0)+IFERROR(IF(AH29+1&gt;LARGE(AH$7:AH$117,1)-2*LEN(AH$5),1),0)+IFERROR(IF(AI29+1&gt;LARGE(AI$7:AI$117,1)-2*LEN(AI$5),1),0)</f>
        <v>1</v>
      </c>
      <c r="AP29" s="117">
        <f>IF(Z29=0,0,IF(Z29=IFERROR(LARGE(Z$7:Z$117,1),0),1,0))+IF(AA29=0,0,IF(AA29=IFERROR(LARGE(AA$7:AA$117,1),0),1,0))+IF(AB29=0,0,IF(AB29=IFERROR(LARGE(AB$7:AB$117,1),0),1,0))+IF(AC29=0,0,IF(AC29=IFERROR(LARGE(AC$7:AC$117,1),0),1,0))+IF(AD29=0,0,IF(AD29=IFERROR(LARGE(AD$7:AD$117,1),0),1,0))+IF(AE29=0,0,IF(AE29=IFERROR(LARGE(AE$7:AE$117,1),0),1,0))+IF(AF29=0,0,IF(AF29=IFERROR(LARGE(AF$7:AF$117,1),0),1,0))+IF(AG29=0,0,IF(AG29=IFERROR(LARGE(AG$7:AG$117,1),0),1,0))+IF(AH29=0,0,IF(AH29=IFERROR(LARGE(AH$7:AH$117,1),0),1,0))+IF(AI29=0,0,IF(AI29=IFERROR(LARGE(AI$7:AI$117,1),0),1,0))</f>
        <v>0</v>
      </c>
      <c r="AQ29" s="48"/>
      <c r="AR29" s="1024"/>
      <c r="AS29" s="1024"/>
      <c r="AT29" s="118">
        <f>SMALL(AU29:BD29,AT$3)</f>
        <v>2.0000000000000001E-4</v>
      </c>
      <c r="AU29" s="119">
        <f>IF(Z29="  ",0+MID(Z$6,FIND("V",Z$6)+1,256)/10000,Z29+MID(Z$6,FIND("V",Z$6)+1,256)/10000)</f>
        <v>14.0001</v>
      </c>
      <c r="AV29" s="119">
        <f>IF(AA29="  ",0+MID(AA$6,FIND("V",AA$6)+1,256)/10000,AA29+MID(AA$6,FIND("V",AA$6)+1,256)/10000)</f>
        <v>2.0000000000000001E-4</v>
      </c>
      <c r="AW29" s="119">
        <f>IF(AB29="  ",0+MID(AB$6,FIND("V",AB$6)+1,256)/10000,AB29+MID(AB$6,FIND("V",AB$6)+1,256)/10000)</f>
        <v>2.9999999999999997E-4</v>
      </c>
      <c r="AX29" s="119">
        <f>IF(AC29="  ",0+MID(AC$6,FIND("V",AC$6)+1,256)/10000,AC29+MID(AC$6,FIND("V",AC$6)+1,256)/10000)</f>
        <v>4.0004</v>
      </c>
      <c r="AY29" s="119">
        <f>IF(AD29="  ",0+MID(AD$6,FIND("V",AD$6)+1,256)/10000,AD29+MID(AD$6,FIND("V",AD$6)+1,256)/10000)</f>
        <v>14.000500000000001</v>
      </c>
      <c r="AZ29" s="119">
        <f>IF(AE29="  ",0+MID(AE$6,FIND("V",AE$6)+1,256)/10000,AE29+MID(AE$6,FIND("V",AE$6)+1,256)/10000)</f>
        <v>12.0006</v>
      </c>
      <c r="BA29" s="119">
        <f>IF(AF29="  ",0+MID(AF$6,FIND("V",AF$6)+1,256)/10000,AF29+MID(AF$6,FIND("V",AF$6)+1,256)/10000)</f>
        <v>6.9999999999999999E-4</v>
      </c>
      <c r="BB29" s="119">
        <f>IF(AG29="  ",0+MID(AG$6,FIND("V",AG$6)+1,256)/10000,AG29+MID(AG$6,FIND("V",AG$6)+1,256)/10000)</f>
        <v>8.0000000000000004E-4</v>
      </c>
      <c r="BC29" s="119">
        <f>IF(AH29="  ",0+MID(AH$6,FIND("V",AH$6)+1,256)/10000,AH29+MID(AH$6,FIND("V",AH$6)+1,256)/10000)</f>
        <v>2.0009000000000001</v>
      </c>
      <c r="BD29" s="119">
        <f>IF(AI29="  ",0+MID(AI$6,FIND("V",AI$6)+1,256)/10000,AI29+MID(AI$6,FIND("V",AI$6)+1,256)/10000)</f>
        <v>2.0009999999999999</v>
      </c>
      <c r="BE29" s="121"/>
      <c r="BF29" s="121"/>
      <c r="BG29" s="121"/>
      <c r="BH29" s="121"/>
      <c r="BI29" s="783">
        <f>(LARGE(Z$7:Z$117,1)-Z29)/2+1</f>
        <v>7</v>
      </c>
      <c r="BJ29" s="783" t="e">
        <f>(LARGE(AA$7:AA$117,1)-AA29)/2+1</f>
        <v>#VALUE!</v>
      </c>
      <c r="BK29" s="783" t="e">
        <f>(LARGE(AB$7:AB$117,1)-AB29)/2+1</f>
        <v>#VALUE!</v>
      </c>
      <c r="BL29" s="783">
        <f>(LARGE(AC$7:AC$117,1)-AC29)/2+1</f>
        <v>10</v>
      </c>
      <c r="BM29" s="783">
        <f>(LARGE(AD$7:AD$117,1)-AD29)/2+1</f>
        <v>3</v>
      </c>
      <c r="BN29" s="783">
        <f>(LARGE(AE$7:AE$117,1)-AE29)/2+1</f>
        <v>6</v>
      </c>
      <c r="BO29" s="783" t="e">
        <f>(LARGE(AF$7:AF$117,1)-AF29)/2+1</f>
        <v>#VALUE!</v>
      </c>
      <c r="BP29" s="783" t="e">
        <f>(LARGE(AG$7:AG$117,1)-AG29)/2+1</f>
        <v>#VALUE!</v>
      </c>
      <c r="BQ29" s="783">
        <f>(LARGE(AH$7:AH$117,1)-AH29)/2+1</f>
        <v>10</v>
      </c>
      <c r="BR29" s="783">
        <f>(LARGE(AI$7:AI$117,1)-AI29)/2+1</f>
        <v>11</v>
      </c>
    </row>
    <row r="30" spans="1:70" x14ac:dyDescent="0.2">
      <c r="A30" s="597">
        <f>IF(R30&gt;0,IF(Q30="Viru SK",RANK(B30,B$7:B$117,1)-COUNTIF((Q$7:Q$117),"&lt;&gt;Viru SK"),""),"")</f>
        <v>17</v>
      </c>
      <c r="B30" s="98">
        <f>IF((Q30="Viru SK"),U30,U30-1000)</f>
        <v>24</v>
      </c>
      <c r="C30" s="407">
        <f>IF(R30&gt;0,IF(P30="t",RANK(D30,D$7:D$117,1)-COUNTBLANK(P$7:P$117),""),"")</f>
        <v>8</v>
      </c>
      <c r="D30" s="365">
        <f>IF((P30="t"),U30,U30-1000)</f>
        <v>24</v>
      </c>
      <c r="E30" s="99">
        <f>IF(R30&gt;0,IF(N30="m",RANK(F30,F$7:F$117,1)-COUNTBLANK(N$7:N$117),""),"")</f>
        <v>21</v>
      </c>
      <c r="F30" s="98">
        <f>IF((N30="m"),U30,U30-1000)</f>
        <v>24</v>
      </c>
      <c r="G30" s="100" t="str">
        <f>IF(R30&gt;0,IF(M30="n",RANK(H30,H$7:H$117,1)-COUNTBLANK(M$7:M$117),""),"")</f>
        <v/>
      </c>
      <c r="H30" s="98">
        <f>IF((M30="n"),U30,U30-1000)</f>
        <v>-976</v>
      </c>
      <c r="I30" s="101" t="str">
        <f>IF(R30&gt;0,IF(O30="j",RANK(J30,J$7:J$117,1)-COUNTBLANK(O$7:O$117),""),"")</f>
        <v/>
      </c>
      <c r="J30" s="102">
        <f>IF((O30="j"),U30,U30-1000)</f>
        <v>-976</v>
      </c>
      <c r="K30" s="70">
        <f>IF(R30&gt;0,RANK(U30,U$7:U$117,1),"")</f>
        <v>24</v>
      </c>
      <c r="L30" s="130" t="s">
        <v>150</v>
      </c>
      <c r="M30" s="104"/>
      <c r="N30" s="105" t="str">
        <f>IF(M30="","m","")</f>
        <v>m</v>
      </c>
      <c r="O30" s="106"/>
      <c r="P30" s="107" t="s">
        <v>314</v>
      </c>
      <c r="Q30" s="108" t="s">
        <v>87</v>
      </c>
      <c r="R30" s="109">
        <f>(IF(COUNT(Z30,AA30,AB30,AC30,AD30,AE30,AF30,AG30,AH30,AI30)&lt;10,SUM(Z30,AA30,AB30,AC30,AD30,AE30,AF30,AG30,AH30,AI30),SUM(LARGE((Z30,AA30,AB30,AC30,AD30,AE30,AF30,AG30,AH30,AI30),{1;2;3;4;5;6;7;8;9}))))</f>
        <v>36</v>
      </c>
      <c r="S30" s="110" t="str">
        <f>INDEX(ETAPP!B$1:B$32,MATCH(COUNTIF(BI30:BR30,1),ETAPP!A$1:A$32,0))&amp;INDEX(ETAPP!B$1:B$32,MATCH(COUNTIF(BI30:BR30,2),ETAPP!A$1:A$32,0))&amp;INDEX(ETAPP!B$1:B$32,MATCH(COUNTIF(BI30:BR30,3),ETAPP!A$1:A$32,0))&amp;INDEX(ETAPP!B$1:B$32,MATCH(COUNTIF(BI30:BR30,4),ETAPP!A$1:A$32,0))&amp;INDEX(ETAPP!B$1:B$32,MATCH(COUNTIF(BI30:BR30,5),ETAPP!A$1:A$32,0))&amp;INDEX(ETAPP!B$1:B$32,MATCH(COUNTIF(BI30:BR30,6),ETAPP!A$1:A$32,0))&amp;INDEX(ETAPP!B$1:B$32,MATCH(COUNTIF(BI30:BR30,7),ETAPP!A$1:A$32,0))&amp;INDEX(ETAPP!B$1:B$32,MATCH(COUNTIF(BI30:BR30,8),ETAPP!A$1:A$32,0))&amp;INDEX(ETAPP!B$1:B$32,MATCH(COUNTIF(BI30:BR30,9),ETAPP!A$1:A$32,0))&amp;INDEX(ETAPP!B$1:B$32,MATCH(COUNTIF(BI30:BR30,10),ETAPP!A$1:A$32,0))&amp;INDEX(ETAPP!B$1:B$32,MATCH(COUNTIF(BI30:BR30,11),ETAPP!A$1:A$32,0))&amp;INDEX(ETAPP!B$1:B$32,MATCH(COUNTIF(BI30:BR30,12),ETAPP!A$1:A$32,0))&amp;INDEX(ETAPP!B$1:B$32,MATCH(COUNTIF(BI30:BR30,13),ETAPP!A$1:A$32,0))&amp;INDEX(ETAPP!B$1:B$32,MATCH(COUNTIF(BI30:BR30,14),ETAPP!A$1:A$32,0))&amp;INDEX(ETAPP!B$1:B$32,MATCH(COUNTIF(BI30:BR30,15),ETAPP!A$1:A$32,0))&amp;INDEX(ETAPP!B$1:B$32,MATCH(COUNTIF(BI30:BR30,16),ETAPP!A$1:A$32,0))&amp;INDEX(ETAPP!B$1:B$32,MATCH(COUNTIF(BI30:BR30,17),ETAPP!A$1:A$32,0))&amp;INDEX(ETAPP!B$1:B$32,MATCH(COUNTIF(BI30:BR30,18),ETAPP!A$1:A$32,0))&amp;INDEX(ETAPP!B$1:B$32,MATCH(COUNTIF(BI30:BR30,19),ETAPP!A$1:A$32,0))&amp;INDEX(ETAPP!B$1:B$32,MATCH(COUNTIF(BI30:BR30,20),ETAPP!A$1:A$32,0))&amp;INDEX(ETAPP!B$1:B$32,MATCH(COUNTIF(BI30:BR30,21),ETAPP!A$1:A$32,0))</f>
        <v>0000A00AA0A0000000000</v>
      </c>
      <c r="T30" s="110" t="str">
        <f>TEXT(R30,"000,0")&amp;"-"&amp;S30</f>
        <v>036,0-0000A00AA0A0000000000</v>
      </c>
      <c r="U30" s="110">
        <f>COUNTIF(T$7:T$117,"&gt;="&amp;T30)</f>
        <v>24</v>
      </c>
      <c r="V30" s="110">
        <f>COUNTIF(L$7:L$117,"&gt;="&amp;L30)</f>
        <v>105</v>
      </c>
      <c r="W30" s="110" t="str">
        <f>TEXT(R30,"000,0")&amp;"-"&amp;S30&amp;"-"&amp;TEXT(V30,"000")</f>
        <v>036,0-0000A00AA0A0000000000-105</v>
      </c>
      <c r="X30" s="110">
        <f>COUNTIF(W$7:W$117,"&gt;="&amp;W30)</f>
        <v>24</v>
      </c>
      <c r="Y30" s="111">
        <f>RANK(X30,X$7:X$117,0)</f>
        <v>88</v>
      </c>
      <c r="Z30" s="112">
        <f>IFERROR(INDEX('V1'!C$300:C$400,MATCH("*"&amp;L30&amp;"*",'V1'!B$300:B$400,0)),"  ")</f>
        <v>6</v>
      </c>
      <c r="AA30" s="112">
        <f>IFERROR(INDEX('V2'!C$300:C$400,MATCH("*"&amp;L30&amp;"*",'V2'!B$300:B$400,0)),"  ")</f>
        <v>10</v>
      </c>
      <c r="AB30" s="112">
        <f>IFERROR(INDEX('V3'!C$300:C$400,MATCH("*"&amp;L30&amp;"*",'V3'!B$300:B$400,0)),"  ")</f>
        <v>12</v>
      </c>
      <c r="AC30" s="112">
        <f>IFERROR(INDEX('V4'!C$300:C$400,MATCH("*"&amp;L30&amp;"*",'V4'!B$300:B$400,0)),"  ")</f>
        <v>8</v>
      </c>
      <c r="AD30" s="112" t="str">
        <f>IFERROR(INDEX('V5'!C$300:C$400,MATCH("*"&amp;L30&amp;"*",'V5'!B$300:B$400,0)),"  ")</f>
        <v xml:space="preserve">  </v>
      </c>
      <c r="AE30" s="112" t="str">
        <f>IFERROR(INDEX('V6'!C$300:C$400,MATCH("*"&amp;L30&amp;"*",'V6'!B$300:B$400,0)),"  ")</f>
        <v xml:space="preserve">  </v>
      </c>
      <c r="AF30" s="112" t="str">
        <f>IFERROR(INDEX('V7'!C$300:C$400,MATCH("*"&amp;L30&amp;"*",'V7'!B$300:B$400,0)),"  ")</f>
        <v xml:space="preserve">  </v>
      </c>
      <c r="AG30" s="112" t="str">
        <f>IFERROR(INDEX('V8'!C$300:C$400,MATCH("*"&amp;L30&amp;"*",'V8'!B$300:B$400,0)),"  ")</f>
        <v xml:space="preserve">  </v>
      </c>
      <c r="AH30" s="112" t="str">
        <f>IFERROR(INDEX('V9'!C$300:C$400,MATCH("*"&amp;L30&amp;"*",'V9'!B$300:B$400,0)),"  ")</f>
        <v xml:space="preserve">  </v>
      </c>
      <c r="AI30" s="112" t="str">
        <f>IFERROR(INDEX('V10'!C$300:C$400,MATCH("*"&amp;L30&amp;"*",'V10'!B$300:B$400,0)),"  ")</f>
        <v xml:space="preserve">  </v>
      </c>
      <c r="AJ30" s="113">
        <f>IF(AN30&gt;(AT$2-1),K30,"")</f>
        <v>24</v>
      </c>
      <c r="AK30" s="402">
        <f>SUM(Z30:AI30)</f>
        <v>36</v>
      </c>
      <c r="AL30" s="114" t="str">
        <f>IFERROR("edasi "&amp;RANK(AJ30,AJ$7:AJ$117,1),K30)</f>
        <v>edasi 24</v>
      </c>
      <c r="AM30" s="115" t="str">
        <f>IFERROR(INDEX(#REF!,MATCH("*"&amp;L30&amp;"*",#REF!,0)),"  ")</f>
        <v xml:space="preserve">  </v>
      </c>
      <c r="AN30" s="116">
        <f>COUNTIF(Z30:AI30,"&gt;=0")</f>
        <v>4</v>
      </c>
      <c r="AO30" s="117">
        <f>IFERROR(IF(Z30+1&gt;LARGE(Z$7:Z$117,1)-2*LEN(Z$5),1),0)+IFERROR(IF(AA30+1&gt;LARGE(AA$7:AA$117,1)-2*LEN(AA$5),1),0)+IFERROR(IF(AB30+1&gt;LARGE(AB$7:AB$117,1)-2*LEN(AB$5),1),0)+IFERROR(IF(AC30+1&gt;LARGE(AC$7:AC$117,1)-2*LEN(AC$5),1),0)+IFERROR(IF(AD30+1&gt;LARGE(AD$7:AD$117,1)-2*LEN(AD$5),1),0)+IFERROR(IF(AE30+1&gt;LARGE(AE$7:AE$117,1)-2*LEN(AE$5),1),0)+IFERROR(IF(AF30+1&gt;LARGE(AF$7:AF$117,1)-2*LEN(AF$5),1),0)+IFERROR(IF(AG30+1&gt;LARGE(AG$7:AG$117,1)-2*LEN(AG$5),1),0)+IFERROR(IF(AH30+1&gt;LARGE(AH$7:AH$117,1)-2*LEN(AH$5),1),0)+IFERROR(IF(AI30+1&gt;LARGE(AI$7:AI$117,1)-2*LEN(AI$5),1),0)</f>
        <v>0</v>
      </c>
      <c r="AP30" s="117">
        <f>IF(Z30=0,0,IF(Z30=IFERROR(LARGE(Z$7:Z$117,1),0),1,0))+IF(AA30=0,0,IF(AA30=IFERROR(LARGE(AA$7:AA$117,1),0),1,0))+IF(AB30=0,0,IF(AB30=IFERROR(LARGE(AB$7:AB$117,1),0),1,0))+IF(AC30=0,0,IF(AC30=IFERROR(LARGE(AC$7:AC$117,1),0),1,0))+IF(AD30=0,0,IF(AD30=IFERROR(LARGE(AD$7:AD$117,1),0),1,0))+IF(AE30=0,0,IF(AE30=IFERROR(LARGE(AE$7:AE$117,1),0),1,0))+IF(AF30=0,0,IF(AF30=IFERROR(LARGE(AF$7:AF$117,1),0),1,0))+IF(AG30=0,0,IF(AG30=IFERROR(LARGE(AG$7:AG$117,1),0),1,0))+IF(AH30=0,0,IF(AH30=IFERROR(LARGE(AH$7:AH$117,1),0),1,0))+IF(AI30=0,0,IF(AI30=IFERROR(LARGE(AI$7:AI$117,1),0),1,0))</f>
        <v>0</v>
      </c>
      <c r="AQ30" s="48"/>
      <c r="AR30" s="1024"/>
      <c r="AS30" s="1024"/>
      <c r="AT30" s="118">
        <f>SMALL(AU30:BD30,AT$3)</f>
        <v>5.0000000000000001E-4</v>
      </c>
      <c r="AU30" s="119">
        <f>IF(Z30="  ",0+MID(Z$6,FIND("V",Z$6)+1,256)/10000,Z30+MID(Z$6,FIND("V",Z$6)+1,256)/10000)</f>
        <v>6.0000999999999998</v>
      </c>
      <c r="AV30" s="119">
        <f>IF(AA30="  ",0+MID(AA$6,FIND("V",AA$6)+1,256)/10000,AA30+MID(AA$6,FIND("V",AA$6)+1,256)/10000)</f>
        <v>10.0002</v>
      </c>
      <c r="AW30" s="119">
        <f>IF(AB30="  ",0+MID(AB$6,FIND("V",AB$6)+1,256)/10000,AB30+MID(AB$6,FIND("V",AB$6)+1,256)/10000)</f>
        <v>12.000299999999999</v>
      </c>
      <c r="AX30" s="119">
        <f>IF(AC30="  ",0+MID(AC$6,FIND("V",AC$6)+1,256)/10000,AC30+MID(AC$6,FIND("V",AC$6)+1,256)/10000)</f>
        <v>8.0004000000000008</v>
      </c>
      <c r="AY30" s="119">
        <f>IF(AD30="  ",0+MID(AD$6,FIND("V",AD$6)+1,256)/10000,AD30+MID(AD$6,FIND("V",AD$6)+1,256)/10000)</f>
        <v>5.0000000000000001E-4</v>
      </c>
      <c r="AZ30" s="119">
        <f>IF(AE30="  ",0+MID(AE$6,FIND("V",AE$6)+1,256)/10000,AE30+MID(AE$6,FIND("V",AE$6)+1,256)/10000)</f>
        <v>5.9999999999999995E-4</v>
      </c>
      <c r="BA30" s="119">
        <f>IF(AF30="  ",0+MID(AF$6,FIND("V",AF$6)+1,256)/10000,AF30+MID(AF$6,FIND("V",AF$6)+1,256)/10000)</f>
        <v>6.9999999999999999E-4</v>
      </c>
      <c r="BB30" s="119">
        <f>IF(AG30="  ",0+MID(AG$6,FIND("V",AG$6)+1,256)/10000,AG30+MID(AG$6,FIND("V",AG$6)+1,256)/10000)</f>
        <v>8.0000000000000004E-4</v>
      </c>
      <c r="BC30" s="119">
        <f>IF(AH30="  ",0+MID(AH$6,FIND("V",AH$6)+1,256)/10000,AH30+MID(AH$6,FIND("V",AH$6)+1,256)/10000)</f>
        <v>8.9999999999999998E-4</v>
      </c>
      <c r="BD30" s="119">
        <f>IF(AI30="  ",0+MID(AI$6,FIND("V",AI$6)+1,256)/10000,AI30+MID(AI$6,FIND("V",AI$6)+1,256)/10000)</f>
        <v>1E-3</v>
      </c>
      <c r="BE30" s="1024"/>
      <c r="BF30" s="1024"/>
      <c r="BG30" s="1024"/>
      <c r="BH30" s="1024"/>
      <c r="BI30" s="783">
        <f>(LARGE(Z$7:Z$117,1)-Z30)/2+1</f>
        <v>11</v>
      </c>
      <c r="BJ30" s="783">
        <f>(LARGE(AA$7:AA$117,1)-AA30)/2+1</f>
        <v>9</v>
      </c>
      <c r="BK30" s="783">
        <f>(LARGE(AB$7:AB$117,1)-AB30)/2+1</f>
        <v>5</v>
      </c>
      <c r="BL30" s="783">
        <f>(LARGE(AC$7:AC$117,1)-AC30)/2+1</f>
        <v>8</v>
      </c>
      <c r="BM30" s="783" t="e">
        <f>(LARGE(AD$7:AD$117,1)-AD30)/2+1</f>
        <v>#VALUE!</v>
      </c>
      <c r="BN30" s="783" t="e">
        <f>(LARGE(AE$7:AE$117,1)-AE30)/2+1</f>
        <v>#VALUE!</v>
      </c>
      <c r="BO30" s="783" t="e">
        <f>(LARGE(AF$7:AF$117,1)-AF30)/2+1</f>
        <v>#VALUE!</v>
      </c>
      <c r="BP30" s="783" t="e">
        <f>(LARGE(AG$7:AG$117,1)-AG30)/2+1</f>
        <v>#VALUE!</v>
      </c>
      <c r="BQ30" s="783" t="e">
        <f>(LARGE(AH$7:AH$117,1)-AH30)/2+1</f>
        <v>#VALUE!</v>
      </c>
      <c r="BR30" s="783" t="e">
        <f>(LARGE(AI$7:AI$117,1)-AI30)/2+1</f>
        <v>#VALUE!</v>
      </c>
    </row>
    <row r="31" spans="1:70" x14ac:dyDescent="0.2">
      <c r="A31" s="597">
        <f>IF(R31&gt;0,IF(Q31="Viru SK",RANK(B31,B$7:B$117,1)-COUNTIF((Q$7:Q$117),"&lt;&gt;Viru SK"),""),"")</f>
        <v>18</v>
      </c>
      <c r="B31" s="98">
        <f>IF((Q31="Viru SK"),U31,U31-1000)</f>
        <v>25</v>
      </c>
      <c r="C31" s="407" t="str">
        <f>IF(R31&gt;0,IF(P31="t",RANK(D31,D$7:D$117,1)-COUNTBLANK(P$7:P$117),""),"")</f>
        <v/>
      </c>
      <c r="D31" s="365">
        <f>IF((P31="t"),U31,U31-1000)</f>
        <v>-975</v>
      </c>
      <c r="E31" s="99" t="str">
        <f>IF(R31&gt;0,IF(N31="m",RANK(F31,F$7:F$117,1)-COUNTBLANK(N$7:N$117),""),"")</f>
        <v/>
      </c>
      <c r="F31" s="98">
        <f>IF((N31="m"),U31,U31-1000)</f>
        <v>-975</v>
      </c>
      <c r="G31" s="100">
        <f>IF(R31&gt;0,IF(M31="n",RANK(H31,H$7:H$117,1)-COUNTBLANK(M$7:M$117),""),"")</f>
        <v>5</v>
      </c>
      <c r="H31" s="98">
        <f>IF((M31="n"),U31,U31-1000)</f>
        <v>25</v>
      </c>
      <c r="I31" s="101" t="str">
        <f>IF(R31&gt;0,IF(O31="j",RANK(J31,J$7:J$117,1)-COUNTBLANK(O$7:O$117),""),"")</f>
        <v/>
      </c>
      <c r="J31" s="102">
        <f>IF((O31="j"),U31,U31-1000)</f>
        <v>-975</v>
      </c>
      <c r="K31" s="70">
        <f>IF(R31&gt;0,RANK(U31,U$7:U$117,1),"")</f>
        <v>25</v>
      </c>
      <c r="L31" s="130" t="s">
        <v>122</v>
      </c>
      <c r="M31" s="104" t="s">
        <v>109</v>
      </c>
      <c r="N31" s="105" t="str">
        <f>IF(M31="","m","")</f>
        <v/>
      </c>
      <c r="O31" s="106"/>
      <c r="P31" s="107"/>
      <c r="Q31" s="108" t="s">
        <v>87</v>
      </c>
      <c r="R31" s="109">
        <f>(IF(COUNT(Z31,AA31,AB31,AC31,AD31,AE31,AF31,AG31,AH31,AI31)&lt;10,SUM(Z31,AA31,AB31,AC31,AD31,AE31,AF31,AG31,AH31,AI31),SUM(LARGE((Z31,AA31,AB31,AC31,AD31,AE31,AF31,AG31,AH31,AI31),{1;2;3;4;5;6;7;8;9}))))</f>
        <v>32</v>
      </c>
      <c r="S31" s="110" t="str">
        <f>INDEX(ETAPP!B$1:B$32,MATCH(COUNTIF(BI31:BR31,1),ETAPP!A$1:A$32,0))&amp;INDEX(ETAPP!B$1:B$32,MATCH(COUNTIF(BI31:BR31,2),ETAPP!A$1:A$32,0))&amp;INDEX(ETAPP!B$1:B$32,MATCH(COUNTIF(BI31:BR31,3),ETAPP!A$1:A$32,0))&amp;INDEX(ETAPP!B$1:B$32,MATCH(COUNTIF(BI31:BR31,4),ETAPP!A$1:A$32,0))&amp;INDEX(ETAPP!B$1:B$32,MATCH(COUNTIF(BI31:BR31,5),ETAPP!A$1:A$32,0))&amp;INDEX(ETAPP!B$1:B$32,MATCH(COUNTIF(BI31:BR31,6),ETAPP!A$1:A$32,0))&amp;INDEX(ETAPP!B$1:B$32,MATCH(COUNTIF(BI31:BR31,7),ETAPP!A$1:A$32,0))&amp;INDEX(ETAPP!B$1:B$32,MATCH(COUNTIF(BI31:BR31,8),ETAPP!A$1:A$32,0))&amp;INDEX(ETAPP!B$1:B$32,MATCH(COUNTIF(BI31:BR31,9),ETAPP!A$1:A$32,0))&amp;INDEX(ETAPP!B$1:B$32,MATCH(COUNTIF(BI31:BR31,10),ETAPP!A$1:A$32,0))&amp;INDEX(ETAPP!B$1:B$32,MATCH(COUNTIF(BI31:BR31,11),ETAPP!A$1:A$32,0))&amp;INDEX(ETAPP!B$1:B$32,MATCH(COUNTIF(BI31:BR31,12),ETAPP!A$1:A$32,0))&amp;INDEX(ETAPP!B$1:B$32,MATCH(COUNTIF(BI31:BR31,13),ETAPP!A$1:A$32,0))&amp;INDEX(ETAPP!B$1:B$32,MATCH(COUNTIF(BI31:BR31,14),ETAPP!A$1:A$32,0))&amp;INDEX(ETAPP!B$1:B$32,MATCH(COUNTIF(BI31:BR31,15),ETAPP!A$1:A$32,0))&amp;INDEX(ETAPP!B$1:B$32,MATCH(COUNTIF(BI31:BR31,16),ETAPP!A$1:A$32,0))&amp;INDEX(ETAPP!B$1:B$32,MATCH(COUNTIF(BI31:BR31,17),ETAPP!A$1:A$32,0))&amp;INDEX(ETAPP!B$1:B$32,MATCH(COUNTIF(BI31:BR31,18),ETAPP!A$1:A$32,0))&amp;INDEX(ETAPP!B$1:B$32,MATCH(COUNTIF(BI31:BR31,19),ETAPP!A$1:A$32,0))&amp;INDEX(ETAPP!B$1:B$32,MATCH(COUNTIF(BI31:BR31,20),ETAPP!A$1:A$32,0))&amp;INDEX(ETAPP!B$1:B$32,MATCH(COUNTIF(BI31:BR31,21),ETAPP!A$1:A$32,0))</f>
        <v>00000A0A0AA0000000000</v>
      </c>
      <c r="T31" s="110" t="str">
        <f>TEXT(R31,"000,0")&amp;"-"&amp;S31</f>
        <v>032,0-00000A0A0AA0000000000</v>
      </c>
      <c r="U31" s="110">
        <f>COUNTIF(T$7:T$117,"&gt;="&amp;T31)</f>
        <v>25</v>
      </c>
      <c r="V31" s="110">
        <f>COUNTIF(L$7:L$117,"&gt;="&amp;L31)</f>
        <v>20</v>
      </c>
      <c r="W31" s="110" t="str">
        <f>TEXT(R31,"000,0")&amp;"-"&amp;S31&amp;"-"&amp;TEXT(V31,"000")</f>
        <v>032,0-00000A0A0AA0000000000-020</v>
      </c>
      <c r="X31" s="110">
        <f>COUNTIF(W$7:W$117,"&gt;="&amp;W31)</f>
        <v>25</v>
      </c>
      <c r="Y31" s="111">
        <f>RANK(X31,X$7:X$117,0)</f>
        <v>87</v>
      </c>
      <c r="Z31" s="112" t="str">
        <f>IFERROR(INDEX('V1'!C$300:C$400,MATCH("*"&amp;L31&amp;"*",'V1'!B$300:B$400,0)),"  ")</f>
        <v xml:space="preserve">  </v>
      </c>
      <c r="AA31" s="112">
        <f>IFERROR(INDEX('V2'!C$300:C$400,MATCH("*"&amp;L31&amp;"*",'V2'!B$300:B$400,0)),"  ")</f>
        <v>16</v>
      </c>
      <c r="AB31" s="112" t="str">
        <f>IFERROR(INDEX('V3'!C$300:C$400,MATCH("*"&amp;L31&amp;"*",'V3'!B$300:B$400,0)),"  ")</f>
        <v xml:space="preserve">  </v>
      </c>
      <c r="AC31" s="112">
        <f>IFERROR(INDEX('V4'!C$300:C$400,MATCH("*"&amp;L31&amp;"*",'V4'!B$300:B$400,0)),"  ")</f>
        <v>2</v>
      </c>
      <c r="AD31" s="112" t="str">
        <f>IFERROR(INDEX('V5'!C$300:C$400,MATCH("*"&amp;L31&amp;"*",'V5'!B$300:B$400,0)),"  ")</f>
        <v xml:space="preserve">  </v>
      </c>
      <c r="AE31" s="112" t="str">
        <f>IFERROR(INDEX('V6'!C$300:C$400,MATCH("*"&amp;L31&amp;"*",'V6'!B$300:B$400,0)),"  ")</f>
        <v xml:space="preserve">  </v>
      </c>
      <c r="AF31" s="112" t="str">
        <f>IFERROR(INDEX('V7'!C$300:C$400,MATCH("*"&amp;L31&amp;"*",'V7'!B$300:B$400,0)),"  ")</f>
        <v xml:space="preserve">  </v>
      </c>
      <c r="AG31" s="112">
        <f>IFERROR(INDEX('V8'!C$300:C$400,MATCH("*"&amp;L31&amp;"*",'V8'!B$300:B$400,0)),"  ")</f>
        <v>6</v>
      </c>
      <c r="AH31" s="112" t="str">
        <f>IFERROR(INDEX('V9'!C$300:C$400,MATCH("*"&amp;L31&amp;"*",'V9'!B$300:B$400,0)),"  ")</f>
        <v xml:space="preserve">  </v>
      </c>
      <c r="AI31" s="112">
        <f>IFERROR(INDEX('V10'!C$300:C$400,MATCH("*"&amp;L31&amp;"*",'V10'!B$300:B$400,0)),"  ")</f>
        <v>8</v>
      </c>
      <c r="AJ31" s="113">
        <f>IF(AN31&gt;(AT$2-1),K31,"")</f>
        <v>25</v>
      </c>
      <c r="AK31" s="402">
        <f>SUM(Z31:AI31)</f>
        <v>32</v>
      </c>
      <c r="AL31" s="114" t="str">
        <f>IFERROR("edasi "&amp;RANK(AJ31,AJ$7:AJ$117,1),K31)</f>
        <v>edasi 25</v>
      </c>
      <c r="AM31" s="115" t="str">
        <f>IFERROR(INDEX(#REF!,MATCH("*"&amp;L31&amp;"*",#REF!,0)),"  ")</f>
        <v xml:space="preserve">  </v>
      </c>
      <c r="AN31" s="116">
        <f>COUNTIF(Z31:AI31,"&gt;=0")</f>
        <v>4</v>
      </c>
      <c r="AO31" s="117">
        <f>IFERROR(IF(Z31+1&gt;LARGE(Z$7:Z$117,1)-2*LEN(Z$5),1),0)+IFERROR(IF(AA31+1&gt;LARGE(AA$7:AA$117,1)-2*LEN(AA$5),1),0)+IFERROR(IF(AB31+1&gt;LARGE(AB$7:AB$117,1)-2*LEN(AB$5),1),0)+IFERROR(IF(AC31+1&gt;LARGE(AC$7:AC$117,1)-2*LEN(AC$5),1),0)+IFERROR(IF(AD31+1&gt;LARGE(AD$7:AD$117,1)-2*LEN(AD$5),1),0)+IFERROR(IF(AE31+1&gt;LARGE(AE$7:AE$117,1)-2*LEN(AE$5),1),0)+IFERROR(IF(AF31+1&gt;LARGE(AF$7:AF$117,1)-2*LEN(AF$5),1),0)+IFERROR(IF(AG31+1&gt;LARGE(AG$7:AG$117,1)-2*LEN(AG$5),1),0)+IFERROR(IF(AH31+1&gt;LARGE(AH$7:AH$117,1)-2*LEN(AH$5),1),0)+IFERROR(IF(AI31+1&gt;LARGE(AI$7:AI$117,1)-2*LEN(AI$5),1),0)</f>
        <v>0</v>
      </c>
      <c r="AP31" s="117">
        <f>IF(Z31=0,0,IF(Z31=IFERROR(LARGE(Z$7:Z$117,1),0),1,0))+IF(AA31=0,0,IF(AA31=IFERROR(LARGE(AA$7:AA$117,1),0),1,0))+IF(AB31=0,0,IF(AB31=IFERROR(LARGE(AB$7:AB$117,1),0),1,0))+IF(AC31=0,0,IF(AC31=IFERROR(LARGE(AC$7:AC$117,1),0),1,0))+IF(AD31=0,0,IF(AD31=IFERROR(LARGE(AD$7:AD$117,1),0),1,0))+IF(AE31=0,0,IF(AE31=IFERROR(LARGE(AE$7:AE$117,1),0),1,0))+IF(AF31=0,0,IF(AF31=IFERROR(LARGE(AF$7:AF$117,1),0),1,0))+IF(AG31=0,0,IF(AG31=IFERROR(LARGE(AG$7:AG$117,1),0),1,0))+IF(AH31=0,0,IF(AH31=IFERROR(LARGE(AH$7:AH$117,1),0),1,0))+IF(AI31=0,0,IF(AI31=IFERROR(LARGE(AI$7:AI$117,1),0),1,0))</f>
        <v>0</v>
      </c>
      <c r="AQ31" s="121"/>
      <c r="AR31" s="121"/>
      <c r="AS31" s="121"/>
      <c r="AT31" s="118">
        <f>SMALL(AU31:BD31,AT$3)</f>
        <v>1E-4</v>
      </c>
      <c r="AU31" s="119">
        <f>IF(Z31="  ",0+MID(Z$6,FIND("V",Z$6)+1,256)/10000,Z31+MID(Z$6,FIND("V",Z$6)+1,256)/10000)</f>
        <v>1E-4</v>
      </c>
      <c r="AV31" s="119">
        <f>IF(AA31="  ",0+MID(AA$6,FIND("V",AA$6)+1,256)/10000,AA31+MID(AA$6,FIND("V",AA$6)+1,256)/10000)</f>
        <v>16.0002</v>
      </c>
      <c r="AW31" s="119">
        <f>IF(AB31="  ",0+MID(AB$6,FIND("V",AB$6)+1,256)/10000,AB31+MID(AB$6,FIND("V",AB$6)+1,256)/10000)</f>
        <v>2.9999999999999997E-4</v>
      </c>
      <c r="AX31" s="119">
        <f>IF(AC31="  ",0+MID(AC$6,FIND("V",AC$6)+1,256)/10000,AC31+MID(AC$6,FIND("V",AC$6)+1,256)/10000)</f>
        <v>2.0004</v>
      </c>
      <c r="AY31" s="119">
        <f>IF(AD31="  ",0+MID(AD$6,FIND("V",AD$6)+1,256)/10000,AD31+MID(AD$6,FIND("V",AD$6)+1,256)/10000)</f>
        <v>5.0000000000000001E-4</v>
      </c>
      <c r="AZ31" s="119">
        <f>IF(AE31="  ",0+MID(AE$6,FIND("V",AE$6)+1,256)/10000,AE31+MID(AE$6,FIND("V",AE$6)+1,256)/10000)</f>
        <v>5.9999999999999995E-4</v>
      </c>
      <c r="BA31" s="119">
        <f>IF(AF31="  ",0+MID(AF$6,FIND("V",AF$6)+1,256)/10000,AF31+MID(AF$6,FIND("V",AF$6)+1,256)/10000)</f>
        <v>6.9999999999999999E-4</v>
      </c>
      <c r="BB31" s="119">
        <f>IF(AG31="  ",0+MID(AG$6,FIND("V",AG$6)+1,256)/10000,AG31+MID(AG$6,FIND("V",AG$6)+1,256)/10000)</f>
        <v>6.0007999999999999</v>
      </c>
      <c r="BC31" s="119">
        <f>IF(AH31="  ",0+MID(AH$6,FIND("V",AH$6)+1,256)/10000,AH31+MID(AH$6,FIND("V",AH$6)+1,256)/10000)</f>
        <v>8.9999999999999998E-4</v>
      </c>
      <c r="BD31" s="119">
        <f>IF(AI31="  ",0+MID(AI$6,FIND("V",AI$6)+1,256)/10000,AI31+MID(AI$6,FIND("V",AI$6)+1,256)/10000)</f>
        <v>8.0009999999999994</v>
      </c>
      <c r="BE31" s="121"/>
      <c r="BF31" s="121"/>
      <c r="BG31" s="121"/>
      <c r="BH31" s="121"/>
      <c r="BI31" s="783" t="e">
        <f>(LARGE(Z$7:Z$117,1)-Z31)/2+1</f>
        <v>#VALUE!</v>
      </c>
      <c r="BJ31" s="783">
        <f>(LARGE(AA$7:AA$117,1)-AA31)/2+1</f>
        <v>6</v>
      </c>
      <c r="BK31" s="783" t="e">
        <f>(LARGE(AB$7:AB$117,1)-AB31)/2+1</f>
        <v>#VALUE!</v>
      </c>
      <c r="BL31" s="783">
        <f>(LARGE(AC$7:AC$117,1)-AC31)/2+1</f>
        <v>11</v>
      </c>
      <c r="BM31" s="783" t="e">
        <f>(LARGE(AD$7:AD$117,1)-AD31)/2+1</f>
        <v>#VALUE!</v>
      </c>
      <c r="BN31" s="783" t="e">
        <f>(LARGE(AE$7:AE$117,1)-AE31)/2+1</f>
        <v>#VALUE!</v>
      </c>
      <c r="BO31" s="783" t="e">
        <f>(LARGE(AF$7:AF$117,1)-AF31)/2+1</f>
        <v>#VALUE!</v>
      </c>
      <c r="BP31" s="783">
        <f>(LARGE(AG$7:AG$117,1)-AG31)/2+1</f>
        <v>10</v>
      </c>
      <c r="BQ31" s="783" t="e">
        <f>(LARGE(AH$7:AH$117,1)-AH31)/2+1</f>
        <v>#VALUE!</v>
      </c>
      <c r="BR31" s="783">
        <f>(LARGE(AI$7:AI$117,1)-AI31)/2+1</f>
        <v>8</v>
      </c>
    </row>
    <row r="32" spans="1:70" x14ac:dyDescent="0.2">
      <c r="A32" s="597">
        <f>IF(R32&gt;0,IF(Q32="Viru SK",RANK(B32,B$7:B$117,1)-COUNTIF((Q$7:Q$117),"&lt;&gt;Viru SK"),""),"")</f>
        <v>19</v>
      </c>
      <c r="B32" s="98">
        <f>IF((Q32="Viru SK"),U32,U32-1000)</f>
        <v>26</v>
      </c>
      <c r="C32" s="407" t="str">
        <f>IF(R32&gt;0,IF(P32="t",RANK(D32,D$7:D$117,1)-COUNTBLANK(P$7:P$117),""),"")</f>
        <v/>
      </c>
      <c r="D32" s="365">
        <f>IF((P32="t"),U32,U32-1000)</f>
        <v>-974</v>
      </c>
      <c r="E32" s="99">
        <f>IF(R32&gt;0,IF(N32="m",RANK(F32,F$7:F$117,1)-COUNTBLANK(N$7:N$117),""),"")</f>
        <v>22</v>
      </c>
      <c r="F32" s="98">
        <f>IF((N32="m"),U32,U32-1000)</f>
        <v>26</v>
      </c>
      <c r="G32" s="100" t="str">
        <f>IF(R32&gt;0,IF(M32="n",RANK(H32,H$7:H$117,1)-COUNTBLANK(M$7:M$117),""),"")</f>
        <v/>
      </c>
      <c r="H32" s="98">
        <f>IF((M32="n"),U32,U32-1000)</f>
        <v>-974</v>
      </c>
      <c r="I32" s="101" t="str">
        <f>IF(R32&gt;0,IF(O32="j",RANK(J32,J$7:J$117,1)-COUNTBLANK(O$7:O$117),""),"")</f>
        <v/>
      </c>
      <c r="J32" s="102">
        <f>IF((O32="j"),U32,U32-1000)</f>
        <v>-974</v>
      </c>
      <c r="K32" s="70">
        <f>IF(R32&gt;0,RANK(U32,U$7:U$117,1),"")</f>
        <v>26</v>
      </c>
      <c r="L32" s="120" t="s">
        <v>105</v>
      </c>
      <c r="M32" s="104"/>
      <c r="N32" s="105" t="str">
        <f>IF(M32="","m","")</f>
        <v>m</v>
      </c>
      <c r="O32" s="106"/>
      <c r="P32" s="107"/>
      <c r="Q32" s="108" t="s">
        <v>87</v>
      </c>
      <c r="R32" s="109">
        <f>(IF(COUNT(Z32,AA32,AB32,AC32,AD32,AE32,AF32,AG32,AH32,AI32)&lt;10,SUM(Z32,AA32,AB32,AC32,AD32,AE32,AF32,AG32,AH32,AI32),SUM(LARGE((Z32,AA32,AB32,AC32,AD32,AE32,AF32,AG32,AH32,AI32),{1;2;3;4;5;6;7;8;9}))))</f>
        <v>30</v>
      </c>
      <c r="S32" s="110" t="str">
        <f>INDEX(ETAPP!B$1:B$32,MATCH(COUNTIF(BI32:BR32,1),ETAPP!A$1:A$32,0))&amp;INDEX(ETAPP!B$1:B$32,MATCH(COUNTIF(BI32:BR32,2),ETAPP!A$1:A$32,0))&amp;INDEX(ETAPP!B$1:B$32,MATCH(COUNTIF(BI32:BR32,3),ETAPP!A$1:A$32,0))&amp;INDEX(ETAPP!B$1:B$32,MATCH(COUNTIF(BI32:BR32,4),ETAPP!A$1:A$32,0))&amp;INDEX(ETAPP!B$1:B$32,MATCH(COUNTIF(BI32:BR32,5),ETAPP!A$1:A$32,0))&amp;INDEX(ETAPP!B$1:B$32,MATCH(COUNTIF(BI32:BR32,6),ETAPP!A$1:A$32,0))&amp;INDEX(ETAPP!B$1:B$32,MATCH(COUNTIF(BI32:BR32,7),ETAPP!A$1:A$32,0))&amp;INDEX(ETAPP!B$1:B$32,MATCH(COUNTIF(BI32:BR32,8),ETAPP!A$1:A$32,0))&amp;INDEX(ETAPP!B$1:B$32,MATCH(COUNTIF(BI32:BR32,9),ETAPP!A$1:A$32,0))&amp;INDEX(ETAPP!B$1:B$32,MATCH(COUNTIF(BI32:BR32,10),ETAPP!A$1:A$32,0))&amp;INDEX(ETAPP!B$1:B$32,MATCH(COUNTIF(BI32:BR32,11),ETAPP!A$1:A$32,0))&amp;INDEX(ETAPP!B$1:B$32,MATCH(COUNTIF(BI32:BR32,12),ETAPP!A$1:A$32,0))&amp;INDEX(ETAPP!B$1:B$32,MATCH(COUNTIF(BI32:BR32,13),ETAPP!A$1:A$32,0))&amp;INDEX(ETAPP!B$1:B$32,MATCH(COUNTIF(BI32:BR32,14),ETAPP!A$1:A$32,0))&amp;INDEX(ETAPP!B$1:B$32,MATCH(COUNTIF(BI32:BR32,15),ETAPP!A$1:A$32,0))&amp;INDEX(ETAPP!B$1:B$32,MATCH(COUNTIF(BI32:BR32,16),ETAPP!A$1:A$32,0))&amp;INDEX(ETAPP!B$1:B$32,MATCH(COUNTIF(BI32:BR32,17),ETAPP!A$1:A$32,0))&amp;INDEX(ETAPP!B$1:B$32,MATCH(COUNTIF(BI32:BR32,18),ETAPP!A$1:A$32,0))&amp;INDEX(ETAPP!B$1:B$32,MATCH(COUNTIF(BI32:BR32,19),ETAPP!A$1:A$32,0))&amp;INDEX(ETAPP!B$1:B$32,MATCH(COUNTIF(BI32:BR32,20),ETAPP!A$1:A$32,0))&amp;INDEX(ETAPP!B$1:B$32,MATCH(COUNTIF(BI32:BR32,21),ETAPP!A$1:A$32,0))</f>
        <v>00000A000BAB000000000</v>
      </c>
      <c r="T32" s="110" t="str">
        <f>TEXT(R32,"000,0")&amp;"-"&amp;S32</f>
        <v>030,0-00000A000BAB000000000</v>
      </c>
      <c r="U32" s="110">
        <f>COUNTIF(T$7:T$117,"&gt;="&amp;T32)</f>
        <v>26</v>
      </c>
      <c r="V32" s="110">
        <f>COUNTIF(L$7:L$117,"&gt;="&amp;L32)</f>
        <v>88</v>
      </c>
      <c r="W32" s="110" t="str">
        <f>TEXT(R32,"000,0")&amp;"-"&amp;S32&amp;"-"&amp;TEXT(V32,"000")</f>
        <v>030,0-00000A000BAB000000000-088</v>
      </c>
      <c r="X32" s="110">
        <f>COUNTIF(W$7:W$117,"&gt;="&amp;W32)</f>
        <v>26</v>
      </c>
      <c r="Y32" s="111">
        <f>RANK(X32,X$7:X$117,0)</f>
        <v>86</v>
      </c>
      <c r="Z32" s="112">
        <f>IFERROR(INDEX('V1'!C$300:C$400,MATCH("*"&amp;L32&amp;"*",'V1'!B$300:B$400,0)),"  ")</f>
        <v>8</v>
      </c>
      <c r="AA32" s="112">
        <f>IFERROR(INDEX('V2'!C$300:C$400,MATCH("*"&amp;L32&amp;"*",'V2'!B$300:B$400,0)),"  ")</f>
        <v>6</v>
      </c>
      <c r="AB32" s="112">
        <f>IFERROR(INDEX('V3'!C$300:C$400,MATCH("*"&amp;L32&amp;"*",'V3'!B$300:B$400,0)),"  ")</f>
        <v>2</v>
      </c>
      <c r="AC32" s="112" t="str">
        <f>IFERROR(INDEX('V4'!C$300:C$400,MATCH("*"&amp;L32&amp;"*",'V4'!B$300:B$400,0)),"  ")</f>
        <v xml:space="preserve">  </v>
      </c>
      <c r="AD32" s="112" t="str">
        <f>IFERROR(INDEX('V5'!C$300:C$400,MATCH("*"&amp;L32&amp;"*",'V5'!B$300:B$400,0)),"  ")</f>
        <v xml:space="preserve">  </v>
      </c>
      <c r="AE32" s="112" t="str">
        <f>IFERROR(INDEX('V6'!C$300:C$400,MATCH("*"&amp;L32&amp;"*",'V6'!B$300:B$400,0)),"  ")</f>
        <v xml:space="preserve">  </v>
      </c>
      <c r="AF32" s="112">
        <f>IFERROR(INDEX('V7'!C$300:C$400,MATCH("*"&amp;L32&amp;"*",'V7'!B$300:B$400,0)),"  ")</f>
        <v>2</v>
      </c>
      <c r="AG32" s="112">
        <f>IFERROR(INDEX('V8'!C$300:C$400,MATCH("*"&amp;L32&amp;"*",'V8'!B$300:B$400,0)),"  ")</f>
        <v>2</v>
      </c>
      <c r="AH32" s="112">
        <f>IFERROR(INDEX('V9'!C$300:C$400,MATCH("*"&amp;L32&amp;"*",'V9'!B$300:B$400,0)),"  ")</f>
        <v>10</v>
      </c>
      <c r="AI32" s="112" t="str">
        <f>IFERROR(INDEX('V10'!C$300:C$400,MATCH("*"&amp;L32&amp;"*",'V10'!B$300:B$400,0)),"  ")</f>
        <v xml:space="preserve">  </v>
      </c>
      <c r="AJ32" s="113">
        <f>IF(AN32&gt;(AT$2-1),K32,"")</f>
        <v>26</v>
      </c>
      <c r="AK32" s="402">
        <f>SUM(Z32:AI32)</f>
        <v>30</v>
      </c>
      <c r="AL32" s="114" t="str">
        <f>IFERROR("edasi "&amp;RANK(AJ32,AJ$7:AJ$117,1),K32)</f>
        <v>edasi 26</v>
      </c>
      <c r="AM32" s="115" t="str">
        <f>IFERROR(INDEX(#REF!,MATCH("*"&amp;L32&amp;"*",#REF!,0)),"  ")</f>
        <v xml:space="preserve">  </v>
      </c>
      <c r="AN32" s="116">
        <f>COUNTIF(Z32:AI32,"&gt;=0")</f>
        <v>6</v>
      </c>
      <c r="AO32" s="117">
        <f>IFERROR(IF(Z32+1&gt;LARGE(Z$7:Z$117,1)-2*LEN(Z$5),1),0)+IFERROR(IF(AA32+1&gt;LARGE(AA$7:AA$117,1)-2*LEN(AA$5),1),0)+IFERROR(IF(AB32+1&gt;LARGE(AB$7:AB$117,1)-2*LEN(AB$5),1),0)+IFERROR(IF(AC32+1&gt;LARGE(AC$7:AC$117,1)-2*LEN(AC$5),1),0)+IFERROR(IF(AD32+1&gt;LARGE(AD$7:AD$117,1)-2*LEN(AD$5),1),0)+IFERROR(IF(AE32+1&gt;LARGE(AE$7:AE$117,1)-2*LEN(AE$5),1),0)+IFERROR(IF(AF32+1&gt;LARGE(AF$7:AF$117,1)-2*LEN(AF$5),1),0)+IFERROR(IF(AG32+1&gt;LARGE(AG$7:AG$117,1)-2*LEN(AG$5),1),0)+IFERROR(IF(AH32+1&gt;LARGE(AH$7:AH$117,1)-2*LEN(AH$5),1),0)+IFERROR(IF(AI32+1&gt;LARGE(AI$7:AI$117,1)-2*LEN(AI$5),1),0)</f>
        <v>0</v>
      </c>
      <c r="AP32" s="117">
        <f>IF(Z32=0,0,IF(Z32=IFERROR(LARGE(Z$7:Z$117,1),0),1,0))+IF(AA32=0,0,IF(AA32=IFERROR(LARGE(AA$7:AA$117,1),0),1,0))+IF(AB32=0,0,IF(AB32=IFERROR(LARGE(AB$7:AB$117,1),0),1,0))+IF(AC32=0,0,IF(AC32=IFERROR(LARGE(AC$7:AC$117,1),0),1,0))+IF(AD32=0,0,IF(AD32=IFERROR(LARGE(AD$7:AD$117,1),0),1,0))+IF(AE32=0,0,IF(AE32=IFERROR(LARGE(AE$7:AE$117,1),0),1,0))+IF(AF32=0,0,IF(AF32=IFERROR(LARGE(AF$7:AF$117,1),0),1,0))+IF(AG32=0,0,IF(AG32=IFERROR(LARGE(AG$7:AG$117,1),0),1,0))+IF(AH32=0,0,IF(AH32=IFERROR(LARGE(AH$7:AH$117,1),0),1,0))+IF(AI32=0,0,IF(AI32=IFERROR(LARGE(AI$7:AI$117,1),0),1,0))</f>
        <v>0</v>
      </c>
      <c r="AQ32" s="48"/>
      <c r="AR32" s="1024"/>
      <c r="AS32" s="1024"/>
      <c r="AT32" s="118">
        <f>SMALL(AU32:BD32,AT$3)</f>
        <v>4.0000000000000002E-4</v>
      </c>
      <c r="AU32" s="119">
        <f>IF(Z32="  ",0+MID(Z$6,FIND("V",Z$6)+1,256)/10000,Z32+MID(Z$6,FIND("V",Z$6)+1,256)/10000)</f>
        <v>8.0000999999999998</v>
      </c>
      <c r="AV32" s="119">
        <f>IF(AA32="  ",0+MID(AA$6,FIND("V",AA$6)+1,256)/10000,AA32+MID(AA$6,FIND("V",AA$6)+1,256)/10000)</f>
        <v>6.0002000000000004</v>
      </c>
      <c r="AW32" s="119">
        <f>IF(AB32="  ",0+MID(AB$6,FIND("V",AB$6)+1,256)/10000,AB32+MID(AB$6,FIND("V",AB$6)+1,256)/10000)</f>
        <v>2.0003000000000002</v>
      </c>
      <c r="AX32" s="119">
        <f>IF(AC32="  ",0+MID(AC$6,FIND("V",AC$6)+1,256)/10000,AC32+MID(AC$6,FIND("V",AC$6)+1,256)/10000)</f>
        <v>4.0000000000000002E-4</v>
      </c>
      <c r="AY32" s="119">
        <f>IF(AD32="  ",0+MID(AD$6,FIND("V",AD$6)+1,256)/10000,AD32+MID(AD$6,FIND("V",AD$6)+1,256)/10000)</f>
        <v>5.0000000000000001E-4</v>
      </c>
      <c r="AZ32" s="119">
        <f>IF(AE32="  ",0+MID(AE$6,FIND("V",AE$6)+1,256)/10000,AE32+MID(AE$6,FIND("V",AE$6)+1,256)/10000)</f>
        <v>5.9999999999999995E-4</v>
      </c>
      <c r="BA32" s="119">
        <f>IF(AF32="  ",0+MID(AF$6,FIND("V",AF$6)+1,256)/10000,AF32+MID(AF$6,FIND("V",AF$6)+1,256)/10000)</f>
        <v>2.0007000000000001</v>
      </c>
      <c r="BB32" s="119">
        <f>IF(AG32="  ",0+MID(AG$6,FIND("V",AG$6)+1,256)/10000,AG32+MID(AG$6,FIND("V",AG$6)+1,256)/10000)</f>
        <v>2.0007999999999999</v>
      </c>
      <c r="BC32" s="119">
        <f>IF(AH32="  ",0+MID(AH$6,FIND("V",AH$6)+1,256)/10000,AH32+MID(AH$6,FIND("V",AH$6)+1,256)/10000)</f>
        <v>10.0009</v>
      </c>
      <c r="BD32" s="119">
        <f>IF(AI32="  ",0+MID(AI$6,FIND("V",AI$6)+1,256)/10000,AI32+MID(AI$6,FIND("V",AI$6)+1,256)/10000)</f>
        <v>1E-3</v>
      </c>
      <c r="BE32" s="1024"/>
      <c r="BF32" s="1024"/>
      <c r="BG32" s="1024"/>
      <c r="BH32" s="1024"/>
      <c r="BI32" s="783">
        <f>(LARGE(Z$7:Z$117,1)-Z32)/2+1</f>
        <v>10</v>
      </c>
      <c r="BJ32" s="783">
        <f>(LARGE(AA$7:AA$117,1)-AA32)/2+1</f>
        <v>11</v>
      </c>
      <c r="BK32" s="783">
        <f>(LARGE(AB$7:AB$117,1)-AB32)/2+1</f>
        <v>10</v>
      </c>
      <c r="BL32" s="783" t="e">
        <f>(LARGE(AC$7:AC$117,1)-AC32)/2+1</f>
        <v>#VALUE!</v>
      </c>
      <c r="BM32" s="783" t="e">
        <f>(LARGE(AD$7:AD$117,1)-AD32)/2+1</f>
        <v>#VALUE!</v>
      </c>
      <c r="BN32" s="783" t="e">
        <f>(LARGE(AE$7:AE$117,1)-AE32)/2+1</f>
        <v>#VALUE!</v>
      </c>
      <c r="BO32" s="783">
        <f>(LARGE(AF$7:AF$117,1)-AF32)/2+1</f>
        <v>12</v>
      </c>
      <c r="BP32" s="783">
        <f>(LARGE(AG$7:AG$117,1)-AG32)/2+1</f>
        <v>12</v>
      </c>
      <c r="BQ32" s="783">
        <f>(LARGE(AH$7:AH$117,1)-AH32)/2+1</f>
        <v>6</v>
      </c>
      <c r="BR32" s="783" t="e">
        <f>(LARGE(AI$7:AI$117,1)-AI32)/2+1</f>
        <v>#VALUE!</v>
      </c>
    </row>
    <row r="33" spans="1:70" x14ac:dyDescent="0.2">
      <c r="A33" s="597">
        <f>IF(R33&gt;0,IF(Q33="Viru SK",RANK(B33,B$7:B$117,1)-COUNTIF((Q$7:Q$117),"&lt;&gt;Viru SK"),""),"")</f>
        <v>20</v>
      </c>
      <c r="B33" s="98">
        <f>IF((Q33="Viru SK"),U33,U33-1000)</f>
        <v>27</v>
      </c>
      <c r="C33" s="407" t="str">
        <f>IF(R33&gt;0,IF(P33="t",RANK(D33,D$7:D$117,1)-COUNTBLANK(P$7:P$117),""),"")</f>
        <v/>
      </c>
      <c r="D33" s="365">
        <f>IF((P33="t"),U33,U33-1000)</f>
        <v>-973</v>
      </c>
      <c r="E33" s="99">
        <f>IF(R33&gt;0,IF(N33="m",RANK(F33,F$7:F$117,1)-COUNTBLANK(N$7:N$117),""),"")</f>
        <v>23</v>
      </c>
      <c r="F33" s="98">
        <f>IF((N33="m"),U33,U33-1000)</f>
        <v>27</v>
      </c>
      <c r="G33" s="100" t="str">
        <f>IF(R33&gt;0,IF(M33="n",RANK(H33,H$7:H$117,1)-COUNTBLANK(M$7:M$117),""),"")</f>
        <v/>
      </c>
      <c r="H33" s="98">
        <f>IF((M33="n"),U33,U33-1000)</f>
        <v>-973</v>
      </c>
      <c r="I33" s="101" t="str">
        <f>IF(R33&gt;0,IF(O33="j",RANK(J33,J$7:J$117,1)-COUNTBLANK(O$7:O$117),""),"")</f>
        <v/>
      </c>
      <c r="J33" s="102">
        <f>IF((O33="j"),U33,U33-1000)</f>
        <v>-973</v>
      </c>
      <c r="K33" s="70">
        <f>IF(R33&gt;0,RANK(U33,U$7:U$117,1),"")</f>
        <v>27</v>
      </c>
      <c r="L33" s="122" t="s">
        <v>59</v>
      </c>
      <c r="M33" s="104"/>
      <c r="N33" s="105" t="str">
        <f>IF(M33="","m","")</f>
        <v>m</v>
      </c>
      <c r="O33" s="106"/>
      <c r="P33" s="107"/>
      <c r="Q33" s="108" t="s">
        <v>87</v>
      </c>
      <c r="R33" s="109">
        <f>(IF(COUNT(Z33,AA33,AB33,AC33,AD33,AE33,AF33,AG33,AH33,AI33)&lt;10,SUM(Z33,AA33,AB33,AC33,AD33,AE33,AF33,AG33,AH33,AI33),SUM(LARGE((Z33,AA33,AB33,AC33,AD33,AE33,AF33,AG33,AH33,AI33),{1;2;3;4;5;6;7;8;9}))))</f>
        <v>28</v>
      </c>
      <c r="S33" s="110" t="str">
        <f>INDEX(ETAPP!B$1:B$32,MATCH(COUNTIF(BI33:BR33,1),ETAPP!A$1:A$32,0))&amp;INDEX(ETAPP!B$1:B$32,MATCH(COUNTIF(BI33:BR33,2),ETAPP!A$1:A$32,0))&amp;INDEX(ETAPP!B$1:B$32,MATCH(COUNTIF(BI33:BR33,3),ETAPP!A$1:A$32,0))&amp;INDEX(ETAPP!B$1:B$32,MATCH(COUNTIF(BI33:BR33,4),ETAPP!A$1:A$32,0))&amp;INDEX(ETAPP!B$1:B$32,MATCH(COUNTIF(BI33:BR33,5),ETAPP!A$1:A$32,0))&amp;INDEX(ETAPP!B$1:B$32,MATCH(COUNTIF(BI33:BR33,6),ETAPP!A$1:A$32,0))&amp;INDEX(ETAPP!B$1:B$32,MATCH(COUNTIF(BI33:BR33,7),ETAPP!A$1:A$32,0))&amp;INDEX(ETAPP!B$1:B$32,MATCH(COUNTIF(BI33:BR33,8),ETAPP!A$1:A$32,0))&amp;INDEX(ETAPP!B$1:B$32,MATCH(COUNTIF(BI33:BR33,9),ETAPP!A$1:A$32,0))&amp;INDEX(ETAPP!B$1:B$32,MATCH(COUNTIF(BI33:BR33,10),ETAPP!A$1:A$32,0))&amp;INDEX(ETAPP!B$1:B$32,MATCH(COUNTIF(BI33:BR33,11),ETAPP!A$1:A$32,0))&amp;INDEX(ETAPP!B$1:B$32,MATCH(COUNTIF(BI33:BR33,12),ETAPP!A$1:A$32,0))&amp;INDEX(ETAPP!B$1:B$32,MATCH(COUNTIF(BI33:BR33,13),ETAPP!A$1:A$32,0))&amp;INDEX(ETAPP!B$1:B$32,MATCH(COUNTIF(BI33:BR33,14),ETAPP!A$1:A$32,0))&amp;INDEX(ETAPP!B$1:B$32,MATCH(COUNTIF(BI33:BR33,15),ETAPP!A$1:A$32,0))&amp;INDEX(ETAPP!B$1:B$32,MATCH(COUNTIF(BI33:BR33,16),ETAPP!A$1:A$32,0))&amp;INDEX(ETAPP!B$1:B$32,MATCH(COUNTIF(BI33:BR33,17),ETAPP!A$1:A$32,0))&amp;INDEX(ETAPP!B$1:B$32,MATCH(COUNTIF(BI33:BR33,18),ETAPP!A$1:A$32,0))&amp;INDEX(ETAPP!B$1:B$32,MATCH(COUNTIF(BI33:BR33,19),ETAPP!A$1:A$32,0))&amp;INDEX(ETAPP!B$1:B$32,MATCH(COUNTIF(BI33:BR33,20),ETAPP!A$1:A$32,0))&amp;INDEX(ETAPP!B$1:B$32,MATCH(COUNTIF(BI33:BR33,21),ETAPP!A$1:A$32,0))</f>
        <v>00000A000AAB000000000</v>
      </c>
      <c r="T33" s="110" t="str">
        <f>TEXT(R33,"000,0")&amp;"-"&amp;S33</f>
        <v>028,0-00000A000AAB000000000</v>
      </c>
      <c r="U33" s="110">
        <f>COUNTIF(T$7:T$117,"&gt;="&amp;T33)</f>
        <v>27</v>
      </c>
      <c r="V33" s="110">
        <f>COUNTIF(L$7:L$117,"&gt;="&amp;L33)</f>
        <v>94</v>
      </c>
      <c r="W33" s="110" t="str">
        <f>TEXT(R33,"000,0")&amp;"-"&amp;S33&amp;"-"&amp;TEXT(V33,"000")</f>
        <v>028,0-00000A000AAB000000000-094</v>
      </c>
      <c r="X33" s="110">
        <f>COUNTIF(W$7:W$117,"&gt;="&amp;W33)</f>
        <v>27</v>
      </c>
      <c r="Y33" s="111">
        <f>RANK(X33,X$7:X$117,0)</f>
        <v>85</v>
      </c>
      <c r="Z33" s="112">
        <f>IFERROR(INDEX('V1'!C$300:C$400,MATCH("*"&amp;L33&amp;"*",'V1'!B$300:B$400,0)),"  ")</f>
        <v>8</v>
      </c>
      <c r="AA33" s="112">
        <f>IFERROR(INDEX('V2'!C$300:C$400,MATCH("*"&amp;L33&amp;"*",'V2'!B$300:B$400,0)),"  ")</f>
        <v>6</v>
      </c>
      <c r="AB33" s="112" t="str">
        <f>IFERROR(INDEX('V3'!C$300:C$400,MATCH("*"&amp;L33&amp;"*",'V3'!B$300:B$400,0)),"  ")</f>
        <v xml:space="preserve">  </v>
      </c>
      <c r="AC33" s="112" t="str">
        <f>IFERROR(INDEX('V4'!C$300:C$400,MATCH("*"&amp;L33&amp;"*",'V4'!B$300:B$400,0)),"  ")</f>
        <v xml:space="preserve">  </v>
      </c>
      <c r="AD33" s="112" t="str">
        <f>IFERROR(INDEX('V5'!C$300:C$400,MATCH("*"&amp;L33&amp;"*",'V5'!B$300:B$400,0)),"  ")</f>
        <v xml:space="preserve">  </v>
      </c>
      <c r="AE33" s="112" t="str">
        <f>IFERROR(INDEX('V6'!C$300:C$400,MATCH("*"&amp;L33&amp;"*",'V6'!B$300:B$400,0)),"  ")</f>
        <v xml:space="preserve">  </v>
      </c>
      <c r="AF33" s="112">
        <f>IFERROR(INDEX('V7'!C$300:C$400,MATCH("*"&amp;L33&amp;"*",'V7'!B$300:B$400,0)),"  ")</f>
        <v>2</v>
      </c>
      <c r="AG33" s="112">
        <f>IFERROR(INDEX('V8'!C$300:C$400,MATCH("*"&amp;L33&amp;"*",'V8'!B$300:B$400,0)),"  ")</f>
        <v>2</v>
      </c>
      <c r="AH33" s="112">
        <f>IFERROR(INDEX('V9'!C$300:C$400,MATCH("*"&amp;L33&amp;"*",'V9'!B$300:B$400,0)),"  ")</f>
        <v>10</v>
      </c>
      <c r="AI33" s="112" t="str">
        <f>IFERROR(INDEX('V10'!C$300:C$400,MATCH("*"&amp;L33&amp;"*",'V10'!B$300:B$400,0)),"  ")</f>
        <v xml:space="preserve">  </v>
      </c>
      <c r="AJ33" s="113">
        <f>IF(AN33&gt;(AT$2-1),K33,"")</f>
        <v>27</v>
      </c>
      <c r="AK33" s="402">
        <f>SUM(Z33:AI33)</f>
        <v>28</v>
      </c>
      <c r="AL33" s="114" t="str">
        <f>IFERROR("edasi "&amp;RANK(AJ33,AJ$7:AJ$117,1),K33)</f>
        <v>edasi 27</v>
      </c>
      <c r="AM33" s="115" t="str">
        <f>IFERROR(INDEX(#REF!,MATCH("*"&amp;L33&amp;"*",#REF!,0)),"  ")</f>
        <v xml:space="preserve">  </v>
      </c>
      <c r="AN33" s="116">
        <f>COUNTIF(Z33:AI33,"&gt;=0")</f>
        <v>5</v>
      </c>
      <c r="AO33" s="117">
        <f>IFERROR(IF(Z33+1&gt;LARGE(Z$7:Z$117,1)-2*LEN(Z$5),1),0)+IFERROR(IF(AA33+1&gt;LARGE(AA$7:AA$117,1)-2*LEN(AA$5),1),0)+IFERROR(IF(AB33+1&gt;LARGE(AB$7:AB$117,1)-2*LEN(AB$5),1),0)+IFERROR(IF(AC33+1&gt;LARGE(AC$7:AC$117,1)-2*LEN(AC$5),1),0)+IFERROR(IF(AD33+1&gt;LARGE(AD$7:AD$117,1)-2*LEN(AD$5),1),0)+IFERROR(IF(AE33+1&gt;LARGE(AE$7:AE$117,1)-2*LEN(AE$5),1),0)+IFERROR(IF(AF33+1&gt;LARGE(AF$7:AF$117,1)-2*LEN(AF$5),1),0)+IFERROR(IF(AG33+1&gt;LARGE(AG$7:AG$117,1)-2*LEN(AG$5),1),0)+IFERROR(IF(AH33+1&gt;LARGE(AH$7:AH$117,1)-2*LEN(AH$5),1),0)+IFERROR(IF(AI33+1&gt;LARGE(AI$7:AI$117,1)-2*LEN(AI$5),1),0)</f>
        <v>0</v>
      </c>
      <c r="AP33" s="117">
        <f>IF(Z33=0,0,IF(Z33=IFERROR(LARGE(Z$7:Z$117,1),0),1,0))+IF(AA33=0,0,IF(AA33=IFERROR(LARGE(AA$7:AA$117,1),0),1,0))+IF(AB33=0,0,IF(AB33=IFERROR(LARGE(AB$7:AB$117,1),0),1,0))+IF(AC33=0,0,IF(AC33=IFERROR(LARGE(AC$7:AC$117,1),0),1,0))+IF(AD33=0,0,IF(AD33=IFERROR(LARGE(AD$7:AD$117,1),0),1,0))+IF(AE33=0,0,IF(AE33=IFERROR(LARGE(AE$7:AE$117,1),0),1,0))+IF(AF33=0,0,IF(AF33=IFERROR(LARGE(AF$7:AF$117,1),0),1,0))+IF(AG33=0,0,IF(AG33=IFERROR(LARGE(AG$7:AG$117,1),0),1,0))+IF(AH33=0,0,IF(AH33=IFERROR(LARGE(AH$7:AH$117,1),0),1,0))+IF(AI33=0,0,IF(AI33=IFERROR(LARGE(AI$7:AI$117,1),0),1,0))</f>
        <v>0</v>
      </c>
      <c r="AQ33" s="48"/>
      <c r="AR33" s="1024"/>
      <c r="AS33" s="1024"/>
      <c r="AT33" s="118">
        <f>SMALL(AU33:BD33,AT$3)</f>
        <v>2.9999999999999997E-4</v>
      </c>
      <c r="AU33" s="119">
        <f>IF(Z33="  ",0+MID(Z$6,FIND("V",Z$6)+1,256)/10000,Z33+MID(Z$6,FIND("V",Z$6)+1,256)/10000)</f>
        <v>8.0000999999999998</v>
      </c>
      <c r="AV33" s="119">
        <f>IF(AA33="  ",0+MID(AA$6,FIND("V",AA$6)+1,256)/10000,AA33+MID(AA$6,FIND("V",AA$6)+1,256)/10000)</f>
        <v>6.0002000000000004</v>
      </c>
      <c r="AW33" s="119">
        <f>IF(AB33="  ",0+MID(AB$6,FIND("V",AB$6)+1,256)/10000,AB33+MID(AB$6,FIND("V",AB$6)+1,256)/10000)</f>
        <v>2.9999999999999997E-4</v>
      </c>
      <c r="AX33" s="119">
        <f>IF(AC33="  ",0+MID(AC$6,FIND("V",AC$6)+1,256)/10000,AC33+MID(AC$6,FIND("V",AC$6)+1,256)/10000)</f>
        <v>4.0000000000000002E-4</v>
      </c>
      <c r="AY33" s="119">
        <f>IF(AD33="  ",0+MID(AD$6,FIND("V",AD$6)+1,256)/10000,AD33+MID(AD$6,FIND("V",AD$6)+1,256)/10000)</f>
        <v>5.0000000000000001E-4</v>
      </c>
      <c r="AZ33" s="119">
        <f>IF(AE33="  ",0+MID(AE$6,FIND("V",AE$6)+1,256)/10000,AE33+MID(AE$6,FIND("V",AE$6)+1,256)/10000)</f>
        <v>5.9999999999999995E-4</v>
      </c>
      <c r="BA33" s="119">
        <f>IF(AF33="  ",0+MID(AF$6,FIND("V",AF$6)+1,256)/10000,AF33+MID(AF$6,FIND("V",AF$6)+1,256)/10000)</f>
        <v>2.0007000000000001</v>
      </c>
      <c r="BB33" s="119">
        <f>IF(AG33="  ",0+MID(AG$6,FIND("V",AG$6)+1,256)/10000,AG33+MID(AG$6,FIND("V",AG$6)+1,256)/10000)</f>
        <v>2.0007999999999999</v>
      </c>
      <c r="BC33" s="119">
        <f>IF(AH33="  ",0+MID(AH$6,FIND("V",AH$6)+1,256)/10000,AH33+MID(AH$6,FIND("V",AH$6)+1,256)/10000)</f>
        <v>10.0009</v>
      </c>
      <c r="BD33" s="119">
        <f>IF(AI33="  ",0+MID(AI$6,FIND("V",AI$6)+1,256)/10000,AI33+MID(AI$6,FIND("V",AI$6)+1,256)/10000)</f>
        <v>1E-3</v>
      </c>
      <c r="BE33" s="1024"/>
      <c r="BF33" s="1024"/>
      <c r="BG33" s="1024"/>
      <c r="BH33" s="1024"/>
      <c r="BI33" s="783">
        <f>(LARGE(Z$7:Z$117,1)-Z33)/2+1</f>
        <v>10</v>
      </c>
      <c r="BJ33" s="783">
        <f>(LARGE(AA$7:AA$117,1)-AA33)/2+1</f>
        <v>11</v>
      </c>
      <c r="BK33" s="783" t="e">
        <f>(LARGE(AB$7:AB$117,1)-AB33)/2+1</f>
        <v>#VALUE!</v>
      </c>
      <c r="BL33" s="783" t="e">
        <f>(LARGE(AC$7:AC$117,1)-AC33)/2+1</f>
        <v>#VALUE!</v>
      </c>
      <c r="BM33" s="783" t="e">
        <f>(LARGE(AD$7:AD$117,1)-AD33)/2+1</f>
        <v>#VALUE!</v>
      </c>
      <c r="BN33" s="783" t="e">
        <f>(LARGE(AE$7:AE$117,1)-AE33)/2+1</f>
        <v>#VALUE!</v>
      </c>
      <c r="BO33" s="783">
        <f>(LARGE(AF$7:AF$117,1)-AF33)/2+1</f>
        <v>12</v>
      </c>
      <c r="BP33" s="783">
        <f>(LARGE(AG$7:AG$117,1)-AG33)/2+1</f>
        <v>12</v>
      </c>
      <c r="BQ33" s="783">
        <f>(LARGE(AH$7:AH$117,1)-AH33)/2+1</f>
        <v>6</v>
      </c>
      <c r="BR33" s="783" t="e">
        <f>(LARGE(AI$7:AI$117,1)-AI33)/2+1</f>
        <v>#VALUE!</v>
      </c>
    </row>
    <row r="34" spans="1:70" x14ac:dyDescent="0.2">
      <c r="A34" s="597">
        <f>IF(R34&gt;0,IF(Q34="Viru SK",RANK(B34,B$7:B$117,1)-COUNTIF((Q$7:Q$117),"&lt;&gt;Viru SK"),""),"")</f>
        <v>21</v>
      </c>
      <c r="B34" s="98">
        <f>IF((Q34="Viru SK"),U34,U34-1000)</f>
        <v>28</v>
      </c>
      <c r="C34" s="407">
        <f>IF(R34&gt;0,IF(P34="t",RANK(D34,D$7:D$117,1)-COUNTBLANK(P$7:P$117),""),"")</f>
        <v>9</v>
      </c>
      <c r="D34" s="365">
        <f>IF((P34="t"),U34,U34-1000)</f>
        <v>28</v>
      </c>
      <c r="E34" s="99">
        <f>IF(R34&gt;0,IF(N34="m",RANK(F34,F$7:F$117,1)-COUNTBLANK(N$7:N$117),""),"")</f>
        <v>24</v>
      </c>
      <c r="F34" s="98">
        <f>IF((N34="m"),U34,U34-1000)</f>
        <v>28</v>
      </c>
      <c r="G34" s="100" t="str">
        <f>IF(R34&gt;0,IF(M34="n",RANK(H34,H$7:H$117,1)-COUNTBLANK(M$7:M$117),""),"")</f>
        <v/>
      </c>
      <c r="H34" s="98">
        <f>IF((M34="n"),U34,U34-1000)</f>
        <v>-972</v>
      </c>
      <c r="I34" s="101" t="str">
        <f>IF(R34&gt;0,IF(O34="j",RANK(J34,J$7:J$117,1)-COUNTBLANK(O$7:O$117),""),"")</f>
        <v/>
      </c>
      <c r="J34" s="102">
        <f>IF((O34="j"),U34,U34-1000)</f>
        <v>-972</v>
      </c>
      <c r="K34" s="70">
        <f>IF(R34&gt;0,RANK(U34,U$7:U$117,1),"")</f>
        <v>28</v>
      </c>
      <c r="L34" s="130" t="s">
        <v>113</v>
      </c>
      <c r="M34" s="104"/>
      <c r="N34" s="105" t="str">
        <f>IF(M34="","m","")</f>
        <v>m</v>
      </c>
      <c r="O34" s="106"/>
      <c r="P34" s="107" t="s">
        <v>314</v>
      </c>
      <c r="Q34" s="108" t="s">
        <v>87</v>
      </c>
      <c r="R34" s="109">
        <f>(IF(COUNT(Z34,AA34,AB34,AC34,AD34,AE34,AF34,AG34,AH34,AI34)&lt;10,SUM(Z34,AA34,AB34,AC34,AD34,AE34,AF34,AG34,AH34,AI34),SUM(LARGE((Z34,AA34,AB34,AC34,AD34,AE34,AF34,AG34,AH34,AI34),{1;2;3;4;5;6;7;8;9}))))</f>
        <v>20</v>
      </c>
      <c r="S34" s="110" t="str">
        <f>INDEX(ETAPP!B$1:B$32,MATCH(COUNTIF(BI34:BR34,1),ETAPP!A$1:A$32,0))&amp;INDEX(ETAPP!B$1:B$32,MATCH(COUNTIF(BI34:BR34,2),ETAPP!A$1:A$32,0))&amp;INDEX(ETAPP!B$1:B$32,MATCH(COUNTIF(BI34:BR34,3),ETAPP!A$1:A$32,0))&amp;INDEX(ETAPP!B$1:B$32,MATCH(COUNTIF(BI34:BR34,4),ETAPP!A$1:A$32,0))&amp;INDEX(ETAPP!B$1:B$32,MATCH(COUNTIF(BI34:BR34,5),ETAPP!A$1:A$32,0))&amp;INDEX(ETAPP!B$1:B$32,MATCH(COUNTIF(BI34:BR34,6),ETAPP!A$1:A$32,0))&amp;INDEX(ETAPP!B$1:B$32,MATCH(COUNTIF(BI34:BR34,7),ETAPP!A$1:A$32,0))&amp;INDEX(ETAPP!B$1:B$32,MATCH(COUNTIF(BI34:BR34,8),ETAPP!A$1:A$32,0))&amp;INDEX(ETAPP!B$1:B$32,MATCH(COUNTIF(BI34:BR34,9),ETAPP!A$1:A$32,0))&amp;INDEX(ETAPP!B$1:B$32,MATCH(COUNTIF(BI34:BR34,10),ETAPP!A$1:A$32,0))&amp;INDEX(ETAPP!B$1:B$32,MATCH(COUNTIF(BI34:BR34,11),ETAPP!A$1:A$32,0))&amp;INDEX(ETAPP!B$1:B$32,MATCH(COUNTIF(BI34:BR34,12),ETAPP!A$1:A$32,0))&amp;INDEX(ETAPP!B$1:B$32,MATCH(COUNTIF(BI34:BR34,13),ETAPP!A$1:A$32,0))&amp;INDEX(ETAPP!B$1:B$32,MATCH(COUNTIF(BI34:BR34,14),ETAPP!A$1:A$32,0))&amp;INDEX(ETAPP!B$1:B$32,MATCH(COUNTIF(BI34:BR34,15),ETAPP!A$1:A$32,0))&amp;INDEX(ETAPP!B$1:B$32,MATCH(COUNTIF(BI34:BR34,16),ETAPP!A$1:A$32,0))&amp;INDEX(ETAPP!B$1:B$32,MATCH(COUNTIF(BI34:BR34,17),ETAPP!A$1:A$32,0))&amp;INDEX(ETAPP!B$1:B$32,MATCH(COUNTIF(BI34:BR34,18),ETAPP!A$1:A$32,0))&amp;INDEX(ETAPP!B$1:B$32,MATCH(COUNTIF(BI34:BR34,19),ETAPP!A$1:A$32,0))&amp;INDEX(ETAPP!B$1:B$32,MATCH(COUNTIF(BI34:BR34,20),ETAPP!A$1:A$32,0))&amp;INDEX(ETAPP!B$1:B$32,MATCH(COUNTIF(BI34:BR34,21),ETAPP!A$1:A$32,0))</f>
        <v>0000A000A0A0000000000</v>
      </c>
      <c r="T34" s="110" t="str">
        <f>TEXT(R34,"000,0")&amp;"-"&amp;S34</f>
        <v>020,0-0000A000A0A0000000000</v>
      </c>
      <c r="U34" s="110">
        <f>COUNTIF(T$7:T$117,"&gt;="&amp;T34)</f>
        <v>28</v>
      </c>
      <c r="V34" s="110">
        <f>COUNTIF(L$7:L$117,"&gt;="&amp;L34)</f>
        <v>18</v>
      </c>
      <c r="W34" s="110" t="str">
        <f>TEXT(R34,"000,0")&amp;"-"&amp;S34&amp;"-"&amp;TEXT(V34,"000")</f>
        <v>020,0-0000A000A0A0000000000-018</v>
      </c>
      <c r="X34" s="110">
        <f>COUNTIF(W$7:W$117,"&gt;="&amp;W34)</f>
        <v>28</v>
      </c>
      <c r="Y34" s="111">
        <f>RANK(X34,X$7:X$117,0)</f>
        <v>84</v>
      </c>
      <c r="Z34" s="112" t="str">
        <f>IFERROR(INDEX('V1'!C$300:C$400,MATCH("*"&amp;L34&amp;"*",'V1'!B$300:B$400,0)),"  ")</f>
        <v xml:space="preserve">  </v>
      </c>
      <c r="AA34" s="112" t="str">
        <f>IFERROR(INDEX('V2'!C$300:C$400,MATCH("*"&amp;L34&amp;"*",'V2'!B$300:B$400,0)),"  ")</f>
        <v xml:space="preserve">  </v>
      </c>
      <c r="AB34" s="112" t="str">
        <f>IFERROR(INDEX('V3'!C$300:C$400,MATCH("*"&amp;L34&amp;"*",'V3'!B$300:B$400,0)),"  ")</f>
        <v xml:space="preserve">  </v>
      </c>
      <c r="AC34" s="112" t="str">
        <f>IFERROR(INDEX('V4'!C$300:C$400,MATCH("*"&amp;L34&amp;"*",'V4'!B$300:B$400,0)),"  ")</f>
        <v xml:space="preserve">  </v>
      </c>
      <c r="AD34" s="112">
        <f>IFERROR(INDEX('V5'!C$300:C$400,MATCH("*"&amp;L34&amp;"*",'V5'!B$300:B$400,0)),"  ")</f>
        <v>10</v>
      </c>
      <c r="AE34" s="112">
        <f>IFERROR(INDEX('V6'!C$300:C$400,MATCH("*"&amp;L34&amp;"*",'V6'!B$300:B$400,0)),"  ")</f>
        <v>6</v>
      </c>
      <c r="AF34" s="112" t="str">
        <f>IFERROR(INDEX('V7'!C$300:C$400,MATCH("*"&amp;L34&amp;"*",'V7'!B$300:B$400,0)),"  ")</f>
        <v xml:space="preserve">  </v>
      </c>
      <c r="AG34" s="112">
        <f>IFERROR(INDEX('V8'!C$300:C$400,MATCH("*"&amp;L34&amp;"*",'V8'!B$300:B$400,0)),"  ")</f>
        <v>4</v>
      </c>
      <c r="AH34" s="112" t="str">
        <f>IFERROR(INDEX('V9'!C$300:C$400,MATCH("*"&amp;L34&amp;"*",'V9'!B$300:B$400,0)),"  ")</f>
        <v xml:space="preserve">  </v>
      </c>
      <c r="AI34" s="112" t="str">
        <f>IFERROR(INDEX('V10'!C$300:C$400,MATCH("*"&amp;L34&amp;"*",'V10'!B$300:B$400,0)),"  ")</f>
        <v xml:space="preserve">  </v>
      </c>
      <c r="AJ34" s="113">
        <f>IF(AN34&gt;(AT$2-1),K34,"")</f>
        <v>28</v>
      </c>
      <c r="AK34" s="402">
        <f>SUM(Z34:AI34)</f>
        <v>20</v>
      </c>
      <c r="AL34" s="114" t="str">
        <f>IFERROR("edasi "&amp;RANK(AJ34,AJ$7:AJ$117,1),K34)</f>
        <v>edasi 28</v>
      </c>
      <c r="AM34" s="115" t="str">
        <f>IFERROR(INDEX(#REF!,MATCH("*"&amp;L34&amp;"*",#REF!,0)),"  ")</f>
        <v xml:space="preserve">  </v>
      </c>
      <c r="AN34" s="116">
        <f>COUNTIF(Z34:AI34,"&gt;=0")</f>
        <v>3</v>
      </c>
      <c r="AO34" s="117">
        <f>IFERROR(IF(Z34+1&gt;LARGE(Z$7:Z$117,1)-2*LEN(Z$5),1),0)+IFERROR(IF(AA34+1&gt;LARGE(AA$7:AA$117,1)-2*LEN(AA$5),1),0)+IFERROR(IF(AB34+1&gt;LARGE(AB$7:AB$117,1)-2*LEN(AB$5),1),0)+IFERROR(IF(AC34+1&gt;LARGE(AC$7:AC$117,1)-2*LEN(AC$5),1),0)+IFERROR(IF(AD34+1&gt;LARGE(AD$7:AD$117,1)-2*LEN(AD$5),1),0)+IFERROR(IF(AE34+1&gt;LARGE(AE$7:AE$117,1)-2*LEN(AE$5),1),0)+IFERROR(IF(AF34+1&gt;LARGE(AF$7:AF$117,1)-2*LEN(AF$5),1),0)+IFERROR(IF(AG34+1&gt;LARGE(AG$7:AG$117,1)-2*LEN(AG$5),1),0)+IFERROR(IF(AH34+1&gt;LARGE(AH$7:AH$117,1)-2*LEN(AH$5),1),0)+IFERROR(IF(AI34+1&gt;LARGE(AI$7:AI$117,1)-2*LEN(AI$5),1),0)</f>
        <v>0</v>
      </c>
      <c r="AP34" s="117">
        <f>IF(Z34=0,0,IF(Z34=IFERROR(LARGE(Z$7:Z$117,1),0),1,0))+IF(AA34=0,0,IF(AA34=IFERROR(LARGE(AA$7:AA$117,1),0),1,0))+IF(AB34=0,0,IF(AB34=IFERROR(LARGE(AB$7:AB$117,1),0),1,0))+IF(AC34=0,0,IF(AC34=IFERROR(LARGE(AC$7:AC$117,1),0),1,0))+IF(AD34=0,0,IF(AD34=IFERROR(LARGE(AD$7:AD$117,1),0),1,0))+IF(AE34=0,0,IF(AE34=IFERROR(LARGE(AE$7:AE$117,1),0),1,0))+IF(AF34=0,0,IF(AF34=IFERROR(LARGE(AF$7:AF$117,1),0),1,0))+IF(AG34=0,0,IF(AG34=IFERROR(LARGE(AG$7:AG$117,1),0),1,0))+IF(AH34=0,0,IF(AH34=IFERROR(LARGE(AH$7:AH$117,1),0),1,0))+IF(AI34=0,0,IF(AI34=IFERROR(LARGE(AI$7:AI$117,1),0),1,0))</f>
        <v>0</v>
      </c>
      <c r="AQ34" s="48"/>
      <c r="AT34" s="118">
        <f>SMALL(AU34:BD34,AT$3)</f>
        <v>1E-4</v>
      </c>
      <c r="AU34" s="119">
        <f>IF(Z34="  ",0+MID(Z$6,FIND("V",Z$6)+1,256)/10000,Z34+MID(Z$6,FIND("V",Z$6)+1,256)/10000)</f>
        <v>1E-4</v>
      </c>
      <c r="AV34" s="119">
        <f>IF(AA34="  ",0+MID(AA$6,FIND("V",AA$6)+1,256)/10000,AA34+MID(AA$6,FIND("V",AA$6)+1,256)/10000)</f>
        <v>2.0000000000000001E-4</v>
      </c>
      <c r="AW34" s="119">
        <f>IF(AB34="  ",0+MID(AB$6,FIND("V",AB$6)+1,256)/10000,AB34+MID(AB$6,FIND("V",AB$6)+1,256)/10000)</f>
        <v>2.9999999999999997E-4</v>
      </c>
      <c r="AX34" s="119">
        <f>IF(AC34="  ",0+MID(AC$6,FIND("V",AC$6)+1,256)/10000,AC34+MID(AC$6,FIND("V",AC$6)+1,256)/10000)</f>
        <v>4.0000000000000002E-4</v>
      </c>
      <c r="AY34" s="119">
        <f>IF(AD34="  ",0+MID(AD$6,FIND("V",AD$6)+1,256)/10000,AD34+MID(AD$6,FIND("V",AD$6)+1,256)/10000)</f>
        <v>10.000500000000001</v>
      </c>
      <c r="AZ34" s="119">
        <f>IF(AE34="  ",0+MID(AE$6,FIND("V",AE$6)+1,256)/10000,AE34+MID(AE$6,FIND("V",AE$6)+1,256)/10000)</f>
        <v>6.0006000000000004</v>
      </c>
      <c r="BA34" s="119">
        <f>IF(AF34="  ",0+MID(AF$6,FIND("V",AF$6)+1,256)/10000,AF34+MID(AF$6,FIND("V",AF$6)+1,256)/10000)</f>
        <v>6.9999999999999999E-4</v>
      </c>
      <c r="BB34" s="119">
        <f>IF(AG34="  ",0+MID(AG$6,FIND("V",AG$6)+1,256)/10000,AG34+MID(AG$6,FIND("V",AG$6)+1,256)/10000)</f>
        <v>4.0007999999999999</v>
      </c>
      <c r="BC34" s="119">
        <f>IF(AH34="  ",0+MID(AH$6,FIND("V",AH$6)+1,256)/10000,AH34+MID(AH$6,FIND("V",AH$6)+1,256)/10000)</f>
        <v>8.9999999999999998E-4</v>
      </c>
      <c r="BD34" s="119">
        <f>IF(AI34="  ",0+MID(AI$6,FIND("V",AI$6)+1,256)/10000,AI34+MID(AI$6,FIND("V",AI$6)+1,256)/10000)</f>
        <v>1E-3</v>
      </c>
      <c r="BE34" s="1024"/>
      <c r="BF34" s="1024"/>
      <c r="BG34" s="1024"/>
      <c r="BH34" s="1024"/>
      <c r="BI34" s="783" t="e">
        <f>(LARGE(Z$7:Z$117,1)-Z34)/2+1</f>
        <v>#VALUE!</v>
      </c>
      <c r="BJ34" s="783" t="e">
        <f>(LARGE(AA$7:AA$117,1)-AA34)/2+1</f>
        <v>#VALUE!</v>
      </c>
      <c r="BK34" s="783" t="e">
        <f>(LARGE(AB$7:AB$117,1)-AB34)/2+1</f>
        <v>#VALUE!</v>
      </c>
      <c r="BL34" s="783" t="e">
        <f>(LARGE(AC$7:AC$117,1)-AC34)/2+1</f>
        <v>#VALUE!</v>
      </c>
      <c r="BM34" s="783">
        <f>(LARGE(AD$7:AD$117,1)-AD34)/2+1</f>
        <v>5</v>
      </c>
      <c r="BN34" s="783">
        <f>(LARGE(AE$7:AE$117,1)-AE34)/2+1</f>
        <v>9</v>
      </c>
      <c r="BO34" s="783" t="e">
        <f>(LARGE(AF$7:AF$117,1)-AF34)/2+1</f>
        <v>#VALUE!</v>
      </c>
      <c r="BP34" s="783">
        <f>(LARGE(AG$7:AG$117,1)-AG34)/2+1</f>
        <v>11</v>
      </c>
      <c r="BQ34" s="783" t="e">
        <f>(LARGE(AH$7:AH$117,1)-AH34)/2+1</f>
        <v>#VALUE!</v>
      </c>
      <c r="BR34" s="783" t="e">
        <f>(LARGE(AI$7:AI$117,1)-AI34)/2+1</f>
        <v>#VALUE!</v>
      </c>
    </row>
    <row r="35" spans="1:70" x14ac:dyDescent="0.2">
      <c r="A35" s="597">
        <f>IF(R35&gt;0,IF(Q35="Viru SK",RANK(B35,B$7:B$117,1)-COUNTIF((Q$7:Q$117),"&lt;&gt;Viru SK"),""),"")</f>
        <v>22</v>
      </c>
      <c r="B35" s="98">
        <f>IF((Q35="Viru SK"),U35,U35-1000)</f>
        <v>29</v>
      </c>
      <c r="C35" s="407" t="str">
        <f>IF(R35&gt;0,IF(P35="t",RANK(D35,D$7:D$117,1)-COUNTBLANK(P$7:P$117),""),"")</f>
        <v/>
      </c>
      <c r="D35" s="365">
        <f>IF((P35="t"),U35,U35-1000)</f>
        <v>-971</v>
      </c>
      <c r="E35" s="99" t="str">
        <f>IF(R35&gt;0,IF(N35="m",RANK(F35,F$7:F$117,1)-COUNTBLANK(N$7:N$117),""),"")</f>
        <v/>
      </c>
      <c r="F35" s="98">
        <f>IF((N35="m"),U35,U35-1000)</f>
        <v>-971</v>
      </c>
      <c r="G35" s="100">
        <f>IF(R35&gt;0,IF(M35="n",RANK(H35,H$7:H$117,1)-COUNTBLANK(M$7:M$117),""),"")</f>
        <v>6</v>
      </c>
      <c r="H35" s="98">
        <f>IF((M35="n"),U35,U35-1000)</f>
        <v>29</v>
      </c>
      <c r="I35" s="101">
        <f>IF(R35&gt;0,IF(O35="j",RANK(J35,J$7:J$117,1)-COUNTBLANK(O$7:O$117),""),"")</f>
        <v>1</v>
      </c>
      <c r="J35" s="102">
        <f>IF((O35="j"),U35,U35-1000)</f>
        <v>29</v>
      </c>
      <c r="K35" s="70">
        <f>IF(R35&gt;0,RANK(U35,U$7:U$117,1),"")</f>
        <v>29</v>
      </c>
      <c r="L35" s="103" t="s">
        <v>332</v>
      </c>
      <c r="M35" s="104" t="s">
        <v>109</v>
      </c>
      <c r="N35" s="105"/>
      <c r="O35" s="137" t="s">
        <v>116</v>
      </c>
      <c r="P35" s="107"/>
      <c r="Q35" s="108" t="s">
        <v>87</v>
      </c>
      <c r="R35" s="109">
        <f>(IF(COUNT(Z35,AA35,AB35,AC35,AD35,AE35,AF35,AG35,AH35,AI35)&lt;10,SUM(Z35,AA35,AB35,AC35,AD35,AE35,AF35,AG35,AH35,AI35),SUM(LARGE((Z35,AA35,AB35,AC35,AD35,AE35,AF35,AG35,AH35,AI35),{1;2;3;4;5;6;7;8;9}))))</f>
        <v>20</v>
      </c>
      <c r="S35" s="110" t="str">
        <f>INDEX(ETAPP!B$1:B$32,MATCH(COUNTIF(BI35:BR35,1),ETAPP!A$1:A$32,0))&amp;INDEX(ETAPP!B$1:B$32,MATCH(COUNTIF(BI35:BR35,2),ETAPP!A$1:A$32,0))&amp;INDEX(ETAPP!B$1:B$32,MATCH(COUNTIF(BI35:BR35,3),ETAPP!A$1:A$32,0))&amp;INDEX(ETAPP!B$1:B$32,MATCH(COUNTIF(BI35:BR35,4),ETAPP!A$1:A$32,0))&amp;INDEX(ETAPP!B$1:B$32,MATCH(COUNTIF(BI35:BR35,5),ETAPP!A$1:A$32,0))&amp;INDEX(ETAPP!B$1:B$32,MATCH(COUNTIF(BI35:BR35,6),ETAPP!A$1:A$32,0))&amp;INDEX(ETAPP!B$1:B$32,MATCH(COUNTIF(BI35:BR35,7),ETAPP!A$1:A$32,0))&amp;INDEX(ETAPP!B$1:B$32,MATCH(COUNTIF(BI35:BR35,8),ETAPP!A$1:A$32,0))&amp;INDEX(ETAPP!B$1:B$32,MATCH(COUNTIF(BI35:BR35,9),ETAPP!A$1:A$32,0))&amp;INDEX(ETAPP!B$1:B$32,MATCH(COUNTIF(BI35:BR35,10),ETAPP!A$1:A$32,0))&amp;INDEX(ETAPP!B$1:B$32,MATCH(COUNTIF(BI35:BR35,11),ETAPP!A$1:A$32,0))&amp;INDEX(ETAPP!B$1:B$32,MATCH(COUNTIF(BI35:BR35,12),ETAPP!A$1:A$32,0))&amp;INDEX(ETAPP!B$1:B$32,MATCH(COUNTIF(BI35:BR35,13),ETAPP!A$1:A$32,0))&amp;INDEX(ETAPP!B$1:B$32,MATCH(COUNTIF(BI35:BR35,14),ETAPP!A$1:A$32,0))&amp;INDEX(ETAPP!B$1:B$32,MATCH(COUNTIF(BI35:BR35,15),ETAPP!A$1:A$32,0))&amp;INDEX(ETAPP!B$1:B$32,MATCH(COUNTIF(BI35:BR35,16),ETAPP!A$1:A$32,0))&amp;INDEX(ETAPP!B$1:B$32,MATCH(COUNTIF(BI35:BR35,17),ETAPP!A$1:A$32,0))&amp;INDEX(ETAPP!B$1:B$32,MATCH(COUNTIF(BI35:BR35,18),ETAPP!A$1:A$32,0))&amp;INDEX(ETAPP!B$1:B$32,MATCH(COUNTIF(BI35:BR35,19),ETAPP!A$1:A$32,0))&amp;INDEX(ETAPP!B$1:B$32,MATCH(COUNTIF(BI35:BR35,20),ETAPP!A$1:A$32,0))&amp;INDEX(ETAPP!B$1:B$32,MATCH(COUNTIF(BI35:BR35,21),ETAPP!A$1:A$32,0))</f>
        <v>00000000B0B0000000000</v>
      </c>
      <c r="T35" s="110" t="str">
        <f>TEXT(R35,"000,0")&amp;"-"&amp;S35</f>
        <v>020,0-00000000B0B0000000000</v>
      </c>
      <c r="U35" s="110">
        <f>COUNTIF(T$7:T$117,"&gt;="&amp;T35)</f>
        <v>29</v>
      </c>
      <c r="V35" s="110">
        <f>COUNTIF(L$7:L$117,"&gt;="&amp;L35)</f>
        <v>108</v>
      </c>
      <c r="W35" s="110" t="str">
        <f>TEXT(R35,"000,0")&amp;"-"&amp;S35&amp;"-"&amp;TEXT(V35,"000")</f>
        <v>020,0-00000000B0B0000000000-108</v>
      </c>
      <c r="X35" s="110">
        <f>COUNTIF(W$7:W$117,"&gt;="&amp;W35)</f>
        <v>29</v>
      </c>
      <c r="Y35" s="111">
        <f>RANK(X35,X$7:X$117,0)</f>
        <v>83</v>
      </c>
      <c r="Z35" s="112">
        <f>IFERROR(INDEX('V1'!C$300:C$400,MATCH("*"&amp;L35&amp;"*",'V1'!B$300:B$400,0)),"  ")</f>
        <v>10</v>
      </c>
      <c r="AA35" s="112" t="str">
        <f>IFERROR(INDEX('V2'!C$300:C$400,MATCH("*"&amp;L35&amp;"*",'V2'!B$300:B$400,0)),"  ")</f>
        <v xml:space="preserve">  </v>
      </c>
      <c r="AB35" s="112">
        <f>IFERROR(INDEX('V3'!C$300:C$400,MATCH("*"&amp;L35&amp;"*",'V3'!B$300:B$400,0)),"  ")</f>
        <v>4</v>
      </c>
      <c r="AC35" s="112">
        <f>IFERROR(INDEX('V4'!C$300:C$400,MATCH("*"&amp;L35&amp;"*",'V4'!B$300:B$400,0)),"  ")</f>
        <v>2</v>
      </c>
      <c r="AD35" s="112" t="str">
        <f>IFERROR(INDEX('V5'!C$300:C$400,MATCH("*"&amp;L35&amp;"*",'V5'!B$300:B$400,0)),"  ")</f>
        <v xml:space="preserve">  </v>
      </c>
      <c r="AE35" s="112" t="str">
        <f>IFERROR(INDEX('V6'!C$300:C$400,MATCH("*"&amp;L35&amp;"*",'V6'!B$300:B$400,0)),"  ")</f>
        <v xml:space="preserve">  </v>
      </c>
      <c r="AF35" s="112">
        <f>IFERROR(INDEX('V7'!C$300:C$400,MATCH("*"&amp;L35&amp;"*",'V7'!B$300:B$400,0)),"  ")</f>
        <v>4</v>
      </c>
      <c r="AG35" s="112" t="str">
        <f>IFERROR(INDEX('V8'!C$300:C$400,MATCH("*"&amp;L35&amp;"*",'V8'!B$300:B$400,0)),"  ")</f>
        <v xml:space="preserve">  </v>
      </c>
      <c r="AH35" s="112" t="str">
        <f>IFERROR(INDEX('V9'!C$300:C$400,MATCH("*"&amp;L35&amp;"*",'V9'!B$300:B$400,0)),"  ")</f>
        <v xml:space="preserve">  </v>
      </c>
      <c r="AI35" s="112" t="str">
        <f>IFERROR(INDEX('V10'!C$300:C$400,MATCH("*"&amp;L35&amp;"*",'V10'!B$300:B$400,0)),"  ")</f>
        <v xml:space="preserve">  </v>
      </c>
      <c r="AJ35" s="113">
        <f>IF(AN35&gt;(AT$2-1),K35,"")</f>
        <v>29</v>
      </c>
      <c r="AK35" s="402">
        <f>SUM(Z35:AI35)</f>
        <v>20</v>
      </c>
      <c r="AL35" s="114" t="str">
        <f>IFERROR("edasi "&amp;RANK(AJ35,AJ$7:AJ$117,1),K35)</f>
        <v>edasi 29</v>
      </c>
      <c r="AM35" s="115" t="str">
        <f>IFERROR(INDEX(#REF!,MATCH("*"&amp;L35&amp;"*",#REF!,0)),"  ")</f>
        <v xml:space="preserve">  </v>
      </c>
      <c r="AN35" s="116">
        <f>COUNTIF(Z35:AI35,"&gt;=0")</f>
        <v>4</v>
      </c>
      <c r="AO35" s="117">
        <f>IFERROR(IF(Z35+1&gt;LARGE(Z$7:Z$117,1)-2*LEN(Z$5),1),0)+IFERROR(IF(AA35+1&gt;LARGE(AA$7:AA$117,1)-2*LEN(AA$5),1),0)+IFERROR(IF(AB35+1&gt;LARGE(AB$7:AB$117,1)-2*LEN(AB$5),1),0)+IFERROR(IF(AC35+1&gt;LARGE(AC$7:AC$117,1)-2*LEN(AC$5),1),0)+IFERROR(IF(AD35+1&gt;LARGE(AD$7:AD$117,1)-2*LEN(AD$5),1),0)+IFERROR(IF(AE35+1&gt;LARGE(AE$7:AE$117,1)-2*LEN(AE$5),1),0)+IFERROR(IF(AF35+1&gt;LARGE(AF$7:AF$117,1)-2*LEN(AF$5),1),0)+IFERROR(IF(AG35+1&gt;LARGE(AG$7:AG$117,1)-2*LEN(AG$5),1),0)+IFERROR(IF(AH35+1&gt;LARGE(AH$7:AH$117,1)-2*LEN(AH$5),1),0)+IFERROR(IF(AI35+1&gt;LARGE(AI$7:AI$117,1)-2*LEN(AI$5),1),0)</f>
        <v>0</v>
      </c>
      <c r="AP35" s="117">
        <f>IF(Z35=0,0,IF(Z35=IFERROR(LARGE(Z$7:Z$117,1),0),1,0))+IF(AA35=0,0,IF(AA35=IFERROR(LARGE(AA$7:AA$117,1),0),1,0))+IF(AB35=0,0,IF(AB35=IFERROR(LARGE(AB$7:AB$117,1),0),1,0))+IF(AC35=0,0,IF(AC35=IFERROR(LARGE(AC$7:AC$117,1),0),1,0))+IF(AD35=0,0,IF(AD35=IFERROR(LARGE(AD$7:AD$117,1),0),1,0))+IF(AE35=0,0,IF(AE35=IFERROR(LARGE(AE$7:AE$117,1),0),1,0))+IF(AF35=0,0,IF(AF35=IFERROR(LARGE(AF$7:AF$117,1),0),1,0))+IF(AG35=0,0,IF(AG35=IFERROR(LARGE(AG$7:AG$117,1),0),1,0))+IF(AH35=0,0,IF(AH35=IFERROR(LARGE(AH$7:AH$117,1),0),1,0))+IF(AI35=0,0,IF(AI35=IFERROR(LARGE(AI$7:AI$117,1),0),1,0))</f>
        <v>0</v>
      </c>
      <c r="AQ35" s="48"/>
      <c r="AR35" s="783"/>
      <c r="AS35" s="783"/>
      <c r="AT35" s="118">
        <f>SMALL(AU35:BD35,AT$3)</f>
        <v>2.0000000000000001E-4</v>
      </c>
      <c r="AU35" s="119">
        <f>IF(Z35="  ",0+MID(Z$6,FIND("V",Z$6)+1,256)/10000,Z35+MID(Z$6,FIND("V",Z$6)+1,256)/10000)</f>
        <v>10.0001</v>
      </c>
      <c r="AV35" s="119">
        <f>IF(AA35="  ",0+MID(AA$6,FIND("V",AA$6)+1,256)/10000,AA35+MID(AA$6,FIND("V",AA$6)+1,256)/10000)</f>
        <v>2.0000000000000001E-4</v>
      </c>
      <c r="AW35" s="119">
        <f>IF(AB35="  ",0+MID(AB$6,FIND("V",AB$6)+1,256)/10000,AB35+MID(AB$6,FIND("V",AB$6)+1,256)/10000)</f>
        <v>4.0003000000000002</v>
      </c>
      <c r="AX35" s="119">
        <f>IF(AC35="  ",0+MID(AC$6,FIND("V",AC$6)+1,256)/10000,AC35+MID(AC$6,FIND("V",AC$6)+1,256)/10000)</f>
        <v>2.0004</v>
      </c>
      <c r="AY35" s="119">
        <f>IF(AD35="  ",0+MID(AD$6,FIND("V",AD$6)+1,256)/10000,AD35+MID(AD$6,FIND("V",AD$6)+1,256)/10000)</f>
        <v>5.0000000000000001E-4</v>
      </c>
      <c r="AZ35" s="119">
        <f>IF(AE35="  ",0+MID(AE$6,FIND("V",AE$6)+1,256)/10000,AE35+MID(AE$6,FIND("V",AE$6)+1,256)/10000)</f>
        <v>5.9999999999999995E-4</v>
      </c>
      <c r="BA35" s="119">
        <f>IF(AF35="  ",0+MID(AF$6,FIND("V",AF$6)+1,256)/10000,AF35+MID(AF$6,FIND("V",AF$6)+1,256)/10000)</f>
        <v>4.0007000000000001</v>
      </c>
      <c r="BB35" s="119">
        <f>IF(AG35="  ",0+MID(AG$6,FIND("V",AG$6)+1,256)/10000,AG35+MID(AG$6,FIND("V",AG$6)+1,256)/10000)</f>
        <v>8.0000000000000004E-4</v>
      </c>
      <c r="BC35" s="119">
        <f>IF(AH35="  ",0+MID(AH$6,FIND("V",AH$6)+1,256)/10000,AH35+MID(AH$6,FIND("V",AH$6)+1,256)/10000)</f>
        <v>8.9999999999999998E-4</v>
      </c>
      <c r="BD35" s="119">
        <f>IF(AI35="  ",0+MID(AI$6,FIND("V",AI$6)+1,256)/10000,AI35+MID(AI$6,FIND("V",AI$6)+1,256)/10000)</f>
        <v>1E-3</v>
      </c>
      <c r="BE35" s="783"/>
      <c r="BI35" s="783">
        <f>(LARGE(Z$7:Z$117,1)-Z35)/2+1</f>
        <v>9</v>
      </c>
      <c r="BJ35" s="783" t="e">
        <f>(LARGE(AA$7:AA$117,1)-AA35)/2+1</f>
        <v>#VALUE!</v>
      </c>
      <c r="BK35" s="783">
        <f>(LARGE(AB$7:AB$117,1)-AB35)/2+1</f>
        <v>9</v>
      </c>
      <c r="BL35" s="783">
        <f>(LARGE(AC$7:AC$117,1)-AC35)/2+1</f>
        <v>11</v>
      </c>
      <c r="BM35" s="783" t="e">
        <f>(LARGE(AD$7:AD$117,1)-AD35)/2+1</f>
        <v>#VALUE!</v>
      </c>
      <c r="BN35" s="783" t="e">
        <f>(LARGE(AE$7:AE$117,1)-AE35)/2+1</f>
        <v>#VALUE!</v>
      </c>
      <c r="BO35" s="783">
        <f>(LARGE(AF$7:AF$117,1)-AF35)/2+1</f>
        <v>11</v>
      </c>
      <c r="BP35" s="783" t="e">
        <f>(LARGE(AG$7:AG$117,1)-AG35)/2+1</f>
        <v>#VALUE!</v>
      </c>
      <c r="BQ35" s="783" t="e">
        <f>(LARGE(AH$7:AH$117,1)-AH35)/2+1</f>
        <v>#VALUE!</v>
      </c>
      <c r="BR35" s="783" t="e">
        <f>(LARGE(AI$7:AI$117,1)-AI35)/2+1</f>
        <v>#VALUE!</v>
      </c>
    </row>
    <row r="36" spans="1:70" x14ac:dyDescent="0.2">
      <c r="A36" s="597" t="str">
        <f>IF(R36&gt;0,IF(Q36="Viru SK",RANK(B36,B$7:B$117,1)-COUNTIF((Q$7:Q$117),"&lt;&gt;Viru SK"),""),"")</f>
        <v/>
      </c>
      <c r="B36" s="98">
        <f>IF((Q36="Viru SK"),U36,U36-1000)</f>
        <v>-970</v>
      </c>
      <c r="C36" s="407" t="str">
        <f>IF(R36&gt;0,IF(P36="t",RANK(D36,D$7:D$117,1)-COUNTBLANK(P$7:P$117),""),"")</f>
        <v/>
      </c>
      <c r="D36" s="365">
        <f>IF((P36="t"),U36,U36-1000)</f>
        <v>-970</v>
      </c>
      <c r="E36" s="99">
        <f>IF(R36&gt;0,IF(N36="m",RANK(F36,F$7:F$117,1)-COUNTBLANK(N$7:N$117),""),"")</f>
        <v>25</v>
      </c>
      <c r="F36" s="98">
        <f>IF((N36="m"),U36,U36-1000)</f>
        <v>30</v>
      </c>
      <c r="G36" s="100" t="str">
        <f>IF(R36&gt;0,IF(M36="n",RANK(H36,H$7:H$117,1)-COUNTBLANK(M$7:M$117),""),"")</f>
        <v/>
      </c>
      <c r="H36" s="98">
        <f>IF((M36="n"),U36,U36-1000)</f>
        <v>-970</v>
      </c>
      <c r="I36" s="101" t="str">
        <f>IF(R36&gt;0,IF(O36="j",RANK(J36,J$7:J$117,1)-COUNTBLANK(O$7:O$117),""),"")</f>
        <v/>
      </c>
      <c r="J36" s="102">
        <f>IF((O36="j"),U36,U36-1000)</f>
        <v>-970</v>
      </c>
      <c r="K36" s="70">
        <f>IF(R36&gt;0,RANK(U36,U$7:U$117,1),"")</f>
        <v>30</v>
      </c>
      <c r="L36" s="120" t="s">
        <v>101</v>
      </c>
      <c r="M36" s="104"/>
      <c r="N36" s="105" t="str">
        <f>IF(M36="","m","")</f>
        <v>m</v>
      </c>
      <c r="O36" s="106"/>
      <c r="P36" s="107"/>
      <c r="Q36" s="108" t="s">
        <v>338</v>
      </c>
      <c r="R36" s="109">
        <f>(IF(COUNT(Z36,AA36,AB36,AC36,AD36,AE36,AF36,AG36,AH36,AI36)&lt;10,SUM(Z36,AA36,AB36,AC36,AD36,AE36,AF36,AG36,AH36,AI36),SUM(LARGE((Z36,AA36,AB36,AC36,AD36,AE36,AF36,AG36,AH36,AI36),{1;2;3;4;5;6;7;8;9}))))</f>
        <v>16</v>
      </c>
      <c r="S36" s="110" t="str">
        <f>INDEX(ETAPP!B$1:B$32,MATCH(COUNTIF(BI36:BR36,1),ETAPP!A$1:A$32,0))&amp;INDEX(ETAPP!B$1:B$32,MATCH(COUNTIF(BI36:BR36,2),ETAPP!A$1:A$32,0))&amp;INDEX(ETAPP!B$1:B$32,MATCH(COUNTIF(BI36:BR36,3),ETAPP!A$1:A$32,0))&amp;INDEX(ETAPP!B$1:B$32,MATCH(COUNTIF(BI36:BR36,4),ETAPP!A$1:A$32,0))&amp;INDEX(ETAPP!B$1:B$32,MATCH(COUNTIF(BI36:BR36,5),ETAPP!A$1:A$32,0))&amp;INDEX(ETAPP!B$1:B$32,MATCH(COUNTIF(BI36:BR36,6),ETAPP!A$1:A$32,0))&amp;INDEX(ETAPP!B$1:B$32,MATCH(COUNTIF(BI36:BR36,7),ETAPP!A$1:A$32,0))&amp;INDEX(ETAPP!B$1:B$32,MATCH(COUNTIF(BI36:BR36,8),ETAPP!A$1:A$32,0))&amp;INDEX(ETAPP!B$1:B$32,MATCH(COUNTIF(BI36:BR36,9),ETAPP!A$1:A$32,0))&amp;INDEX(ETAPP!B$1:B$32,MATCH(COUNTIF(BI36:BR36,10),ETAPP!A$1:A$32,0))&amp;INDEX(ETAPP!B$1:B$32,MATCH(COUNTIF(BI36:BR36,11),ETAPP!A$1:A$32,0))&amp;INDEX(ETAPP!B$1:B$32,MATCH(COUNTIF(BI36:BR36,12),ETAPP!A$1:A$32,0))&amp;INDEX(ETAPP!B$1:B$32,MATCH(COUNTIF(BI36:BR36,13),ETAPP!A$1:A$32,0))&amp;INDEX(ETAPP!B$1:B$32,MATCH(COUNTIF(BI36:BR36,14),ETAPP!A$1:A$32,0))&amp;INDEX(ETAPP!B$1:B$32,MATCH(COUNTIF(BI36:BR36,15),ETAPP!A$1:A$32,0))&amp;INDEX(ETAPP!B$1:B$32,MATCH(COUNTIF(BI36:BR36,16),ETAPP!A$1:A$32,0))&amp;INDEX(ETAPP!B$1:B$32,MATCH(COUNTIF(BI36:BR36,17),ETAPP!A$1:A$32,0))&amp;INDEX(ETAPP!B$1:B$32,MATCH(COUNTIF(BI36:BR36,18),ETAPP!A$1:A$32,0))&amp;INDEX(ETAPP!B$1:B$32,MATCH(COUNTIF(BI36:BR36,19),ETAPP!A$1:A$32,0))&amp;INDEX(ETAPP!B$1:B$32,MATCH(COUNTIF(BI36:BR36,20),ETAPP!A$1:A$32,0))&amp;INDEX(ETAPP!B$1:B$32,MATCH(COUNTIF(BI36:BR36,21),ETAPP!A$1:A$32,0))</f>
        <v>000A00000000000000000</v>
      </c>
      <c r="T36" s="110" t="str">
        <f>TEXT(R36,"000,0")&amp;"-"&amp;S36</f>
        <v>016,0-000A00000000000000000</v>
      </c>
      <c r="U36" s="110">
        <f>COUNTIF(T$7:T$117,"&gt;="&amp;T36)</f>
        <v>30</v>
      </c>
      <c r="V36" s="110">
        <f>COUNTIF(L$7:L$117,"&gt;="&amp;L36)</f>
        <v>36</v>
      </c>
      <c r="W36" s="110" t="str">
        <f>TEXT(R36,"000,0")&amp;"-"&amp;S36&amp;"-"&amp;TEXT(V36,"000")</f>
        <v>016,0-000A00000000000000000-036</v>
      </c>
      <c r="X36" s="110">
        <f>COUNTIF(W$7:W$117,"&gt;="&amp;W36)</f>
        <v>30</v>
      </c>
      <c r="Y36" s="111">
        <f>RANK(X36,X$7:X$117,0)</f>
        <v>82</v>
      </c>
      <c r="Z36" s="112" t="str">
        <f>IFERROR(INDEX('V1'!C$300:C$400,MATCH("*"&amp;L36&amp;"*",'V1'!B$300:B$400,0)),"  ")</f>
        <v xml:space="preserve">  </v>
      </c>
      <c r="AA36" s="112" t="str">
        <f>IFERROR(INDEX('V2'!C$300:C$400,MATCH("*"&amp;L36&amp;"*",'V2'!B$300:B$400,0)),"  ")</f>
        <v xml:space="preserve">  </v>
      </c>
      <c r="AB36" s="112" t="str">
        <f>IFERROR(INDEX('V3'!C$300:C$400,MATCH("*"&amp;L36&amp;"*",'V3'!B$300:B$400,0)),"  ")</f>
        <v xml:space="preserve">  </v>
      </c>
      <c r="AC36" s="112" t="str">
        <f>IFERROR(INDEX('V4'!C$300:C$400,MATCH("*"&amp;L36&amp;"*",'V4'!B$300:B$400,0)),"  ")</f>
        <v xml:space="preserve">  </v>
      </c>
      <c r="AD36" s="112" t="str">
        <f>IFERROR(INDEX('V5'!C$300:C$400,MATCH("*"&amp;L36&amp;"*",'V5'!B$300:B$400,0)),"  ")</f>
        <v xml:space="preserve">  </v>
      </c>
      <c r="AE36" s="112">
        <f>IFERROR(INDEX('V6'!C$300:C$400,MATCH("*"&amp;L36&amp;"*",'V6'!B$300:B$400,0)),"  ")</f>
        <v>16</v>
      </c>
      <c r="AF36" s="112" t="str">
        <f>IFERROR(INDEX('V7'!C$300:C$400,MATCH("*"&amp;L36&amp;"*",'V7'!B$300:B$400,0)),"  ")</f>
        <v xml:space="preserve">  </v>
      </c>
      <c r="AG36" s="112" t="str">
        <f>IFERROR(INDEX('V8'!C$300:C$400,MATCH("*"&amp;L36&amp;"*",'V8'!B$300:B$400,0)),"  ")</f>
        <v xml:space="preserve">  </v>
      </c>
      <c r="AH36" s="112" t="str">
        <f>IFERROR(INDEX('V9'!C$300:C$400,MATCH("*"&amp;L36&amp;"*",'V9'!B$300:B$400,0)),"  ")</f>
        <v xml:space="preserve">  </v>
      </c>
      <c r="AI36" s="112" t="str">
        <f>IFERROR(INDEX('V10'!C$300:C$400,MATCH("*"&amp;L36&amp;"*",'V10'!B$300:B$400,0)),"  ")</f>
        <v xml:space="preserve">  </v>
      </c>
      <c r="AJ36" s="113" t="str">
        <f>IF(AN36&gt;(AT$2-1),K36,"")</f>
        <v/>
      </c>
      <c r="AK36" s="402">
        <f>SUM(Z36:AI36)</f>
        <v>16</v>
      </c>
      <c r="AL36" s="114">
        <f>IFERROR("edasi "&amp;RANK(AJ36,AJ$7:AJ$117,1),K36)</f>
        <v>30</v>
      </c>
      <c r="AM36" s="115" t="str">
        <f>IFERROR(INDEX(#REF!,MATCH("*"&amp;L36&amp;"*",#REF!,0)),"  ")</f>
        <v xml:space="preserve">  </v>
      </c>
      <c r="AN36" s="116">
        <f>COUNTIF(Z36:AI36,"&gt;=0")</f>
        <v>1</v>
      </c>
      <c r="AO36" s="117">
        <f>IFERROR(IF(Z36+1&gt;LARGE(Z$7:Z$117,1)-2*LEN(Z$5),1),0)+IFERROR(IF(AA36+1&gt;LARGE(AA$7:AA$117,1)-2*LEN(AA$5),1),0)+IFERROR(IF(AB36+1&gt;LARGE(AB$7:AB$117,1)-2*LEN(AB$5),1),0)+IFERROR(IF(AC36+1&gt;LARGE(AC$7:AC$117,1)-2*LEN(AC$5),1),0)+IFERROR(IF(AD36+1&gt;LARGE(AD$7:AD$117,1)-2*LEN(AD$5),1),0)+IFERROR(IF(AE36+1&gt;LARGE(AE$7:AE$117,1)-2*LEN(AE$5),1),0)+IFERROR(IF(AF36+1&gt;LARGE(AF$7:AF$117,1)-2*LEN(AF$5),1),0)+IFERROR(IF(AG36+1&gt;LARGE(AG$7:AG$117,1)-2*LEN(AG$5),1),0)+IFERROR(IF(AH36+1&gt;LARGE(AH$7:AH$117,1)-2*LEN(AH$5),1),0)+IFERROR(IF(AI36+1&gt;LARGE(AI$7:AI$117,1)-2*LEN(AI$5),1),0)</f>
        <v>0</v>
      </c>
      <c r="AP36" s="117">
        <f>IF(Z36=0,0,IF(Z36=IFERROR(LARGE(Z$7:Z$117,1),0),1,0))+IF(AA36=0,0,IF(AA36=IFERROR(LARGE(AA$7:AA$117,1),0),1,0))+IF(AB36=0,0,IF(AB36=IFERROR(LARGE(AB$7:AB$117,1),0),1,0))+IF(AC36=0,0,IF(AC36=IFERROR(LARGE(AC$7:AC$117,1),0),1,0))+IF(AD36=0,0,IF(AD36=IFERROR(LARGE(AD$7:AD$117,1),0),1,0))+IF(AE36=0,0,IF(AE36=IFERROR(LARGE(AE$7:AE$117,1),0),1,0))+IF(AF36=0,0,IF(AF36=IFERROR(LARGE(AF$7:AF$117,1),0),1,0))+IF(AG36=0,0,IF(AG36=IFERROR(LARGE(AG$7:AG$117,1),0),1,0))+IF(AH36=0,0,IF(AH36=IFERROR(LARGE(AH$7:AH$117,1),0),1,0))+IF(AI36=0,0,IF(AI36=IFERROR(LARGE(AI$7:AI$117,1),0),1,0))</f>
        <v>0</v>
      </c>
      <c r="AQ36" s="121"/>
      <c r="AT36" s="118">
        <f>SMALL(AU36:BD36,AT$3)</f>
        <v>1E-4</v>
      </c>
      <c r="AU36" s="119">
        <f>IF(Z36="  ",0+MID(Z$6,FIND("V",Z$6)+1,256)/10000,Z36+MID(Z$6,FIND("V",Z$6)+1,256)/10000)</f>
        <v>1E-4</v>
      </c>
      <c r="AV36" s="119">
        <f>IF(AA36="  ",0+MID(AA$6,FIND("V",AA$6)+1,256)/10000,AA36+MID(AA$6,FIND("V",AA$6)+1,256)/10000)</f>
        <v>2.0000000000000001E-4</v>
      </c>
      <c r="AW36" s="119">
        <f>IF(AB36="  ",0+MID(AB$6,FIND("V",AB$6)+1,256)/10000,AB36+MID(AB$6,FIND("V",AB$6)+1,256)/10000)</f>
        <v>2.9999999999999997E-4</v>
      </c>
      <c r="AX36" s="119">
        <f>IF(AC36="  ",0+MID(AC$6,FIND("V",AC$6)+1,256)/10000,AC36+MID(AC$6,FIND("V",AC$6)+1,256)/10000)</f>
        <v>4.0000000000000002E-4</v>
      </c>
      <c r="AY36" s="119">
        <f>IF(AD36="  ",0+MID(AD$6,FIND("V",AD$6)+1,256)/10000,AD36+MID(AD$6,FIND("V",AD$6)+1,256)/10000)</f>
        <v>5.0000000000000001E-4</v>
      </c>
      <c r="AZ36" s="119">
        <f>IF(AE36="  ",0+MID(AE$6,FIND("V",AE$6)+1,256)/10000,AE36+MID(AE$6,FIND("V",AE$6)+1,256)/10000)</f>
        <v>16.000599999999999</v>
      </c>
      <c r="BA36" s="119">
        <f>IF(AF36="  ",0+MID(AF$6,FIND("V",AF$6)+1,256)/10000,AF36+MID(AF$6,FIND("V",AF$6)+1,256)/10000)</f>
        <v>6.9999999999999999E-4</v>
      </c>
      <c r="BB36" s="119">
        <f>IF(AG36="  ",0+MID(AG$6,FIND("V",AG$6)+1,256)/10000,AG36+MID(AG$6,FIND("V",AG$6)+1,256)/10000)</f>
        <v>8.0000000000000004E-4</v>
      </c>
      <c r="BC36" s="119">
        <f>IF(AH36="  ",0+MID(AH$6,FIND("V",AH$6)+1,256)/10000,AH36+MID(AH$6,FIND("V",AH$6)+1,256)/10000)</f>
        <v>8.9999999999999998E-4</v>
      </c>
      <c r="BD36" s="119">
        <f>IF(AI36="  ",0+MID(AI$6,FIND("V",AI$6)+1,256)/10000,AI36+MID(AI$6,FIND("V",AI$6)+1,256)/10000)</f>
        <v>1E-3</v>
      </c>
      <c r="BE36" s="121"/>
      <c r="BF36" s="121"/>
      <c r="BG36" s="121"/>
      <c r="BH36" s="121"/>
      <c r="BI36" s="783" t="e">
        <f>(LARGE(Z$7:Z$117,1)-Z36)/2+1</f>
        <v>#VALUE!</v>
      </c>
      <c r="BJ36" s="783" t="e">
        <f>(LARGE(AA$7:AA$117,1)-AA36)/2+1</f>
        <v>#VALUE!</v>
      </c>
      <c r="BK36" s="783" t="e">
        <f>(LARGE(AB$7:AB$117,1)-AB36)/2+1</f>
        <v>#VALUE!</v>
      </c>
      <c r="BL36" s="783" t="e">
        <f>(LARGE(AC$7:AC$117,1)-AC36)/2+1</f>
        <v>#VALUE!</v>
      </c>
      <c r="BM36" s="783" t="e">
        <f>(LARGE(AD$7:AD$117,1)-AD36)/2+1</f>
        <v>#VALUE!</v>
      </c>
      <c r="BN36" s="783">
        <f>(LARGE(AE$7:AE$117,1)-AE36)/2+1</f>
        <v>4</v>
      </c>
      <c r="BO36" s="783" t="e">
        <f>(LARGE(AF$7:AF$117,1)-AF36)/2+1</f>
        <v>#VALUE!</v>
      </c>
      <c r="BP36" s="783" t="e">
        <f>(LARGE(AG$7:AG$117,1)-AG36)/2+1</f>
        <v>#VALUE!</v>
      </c>
      <c r="BQ36" s="783" t="e">
        <f>(LARGE(AH$7:AH$117,1)-AH36)/2+1</f>
        <v>#VALUE!</v>
      </c>
      <c r="BR36" s="783" t="e">
        <f>(LARGE(AI$7:AI$117,1)-AI36)/2+1</f>
        <v>#VALUE!</v>
      </c>
    </row>
    <row r="37" spans="1:70" x14ac:dyDescent="0.2">
      <c r="A37" s="597" t="str">
        <f>IF(R37&gt;0,IF(Q37="Viru SK",RANK(B37,B$7:B$117,1)-COUNTIF((Q$7:Q$117),"&lt;&gt;Viru SK"),""),"")</f>
        <v/>
      </c>
      <c r="B37" s="98">
        <f>IF((Q37="Viru SK"),U37,U37-1000)</f>
        <v>-969</v>
      </c>
      <c r="C37" s="407" t="str">
        <f>IF(R37&gt;0,IF(P37="t",RANK(D37,D$7:D$117,1)-COUNTBLANK(P$7:P$117),""),"")</f>
        <v/>
      </c>
      <c r="D37" s="365">
        <f>IF((P37="t"),U37,U37-1000)</f>
        <v>-969</v>
      </c>
      <c r="E37" s="99">
        <f>IF(R37&gt;0,IF(N37="m",RANK(F37,F$7:F$117,1)-COUNTBLANK(N$7:N$117),""),"")</f>
        <v>26</v>
      </c>
      <c r="F37" s="98">
        <f>IF((N37="m"),U37,U37-1000)</f>
        <v>31</v>
      </c>
      <c r="G37" s="100" t="str">
        <f>IF(R37&gt;0,IF(M37="n",RANK(H37,H$7:H$117,1)-COUNTBLANK(M$7:M$117),""),"")</f>
        <v/>
      </c>
      <c r="H37" s="98">
        <f>IF((M37="n"),U37,U37-1000)</f>
        <v>-969</v>
      </c>
      <c r="I37" s="101" t="str">
        <f>IF(R37&gt;0,IF(O37="j",RANK(J37,J$7:J$117,1)-COUNTBLANK(O$7:O$117),""),"")</f>
        <v/>
      </c>
      <c r="J37" s="102">
        <f>IF((O37="j"),U37,U37-1000)</f>
        <v>-969</v>
      </c>
      <c r="K37" s="70">
        <f>IF(R37&gt;0,RANK(U37,U$7:U$117,1),"")</f>
        <v>31</v>
      </c>
      <c r="L37" s="122" t="s">
        <v>112</v>
      </c>
      <c r="M37" s="104"/>
      <c r="N37" s="105" t="str">
        <f>IF(M37="","m","")</f>
        <v>m</v>
      </c>
      <c r="O37" s="106"/>
      <c r="P37" s="107"/>
      <c r="Q37" s="108" t="s">
        <v>338</v>
      </c>
      <c r="R37" s="109">
        <f>(IF(COUNT(Z37,AA37,AB37,AC37,AD37,AE37,AF37,AG37,AH37,AI37)&lt;10,SUM(Z37,AA37,AB37,AC37,AD37,AE37,AF37,AG37,AH37,AI37),SUM(LARGE((Z37,AA37,AB37,AC37,AD37,AE37,AF37,AG37,AH37,AI37),{1;2;3;4;5;6;7;8;9}))))</f>
        <v>16</v>
      </c>
      <c r="S37" s="110" t="str">
        <f>INDEX(ETAPP!B$1:B$32,MATCH(COUNTIF(BI37:BR37,1),ETAPP!A$1:A$32,0))&amp;INDEX(ETAPP!B$1:B$32,MATCH(COUNTIF(BI37:BR37,2),ETAPP!A$1:A$32,0))&amp;INDEX(ETAPP!B$1:B$32,MATCH(COUNTIF(BI37:BR37,3),ETAPP!A$1:A$32,0))&amp;INDEX(ETAPP!B$1:B$32,MATCH(COUNTIF(BI37:BR37,4),ETAPP!A$1:A$32,0))&amp;INDEX(ETAPP!B$1:B$32,MATCH(COUNTIF(BI37:BR37,5),ETAPP!A$1:A$32,0))&amp;INDEX(ETAPP!B$1:B$32,MATCH(COUNTIF(BI37:BR37,6),ETAPP!A$1:A$32,0))&amp;INDEX(ETAPP!B$1:B$32,MATCH(COUNTIF(BI37:BR37,7),ETAPP!A$1:A$32,0))&amp;INDEX(ETAPP!B$1:B$32,MATCH(COUNTIF(BI37:BR37,8),ETAPP!A$1:A$32,0))&amp;INDEX(ETAPP!B$1:B$32,MATCH(COUNTIF(BI37:BR37,9),ETAPP!A$1:A$32,0))&amp;INDEX(ETAPP!B$1:B$32,MATCH(COUNTIF(BI37:BR37,10),ETAPP!A$1:A$32,0))&amp;INDEX(ETAPP!B$1:B$32,MATCH(COUNTIF(BI37:BR37,11),ETAPP!A$1:A$32,0))&amp;INDEX(ETAPP!B$1:B$32,MATCH(COUNTIF(BI37:BR37,12),ETAPP!A$1:A$32,0))&amp;INDEX(ETAPP!B$1:B$32,MATCH(COUNTIF(BI37:BR37,13),ETAPP!A$1:A$32,0))&amp;INDEX(ETAPP!B$1:B$32,MATCH(COUNTIF(BI37:BR37,14),ETAPP!A$1:A$32,0))&amp;INDEX(ETAPP!B$1:B$32,MATCH(COUNTIF(BI37:BR37,15),ETAPP!A$1:A$32,0))&amp;INDEX(ETAPP!B$1:B$32,MATCH(COUNTIF(BI37:BR37,16),ETAPP!A$1:A$32,0))&amp;INDEX(ETAPP!B$1:B$32,MATCH(COUNTIF(BI37:BR37,17),ETAPP!A$1:A$32,0))&amp;INDEX(ETAPP!B$1:B$32,MATCH(COUNTIF(BI37:BR37,18),ETAPP!A$1:A$32,0))&amp;INDEX(ETAPP!B$1:B$32,MATCH(COUNTIF(BI37:BR37,19),ETAPP!A$1:A$32,0))&amp;INDEX(ETAPP!B$1:B$32,MATCH(COUNTIF(BI37:BR37,20),ETAPP!A$1:A$32,0))&amp;INDEX(ETAPP!B$1:B$32,MATCH(COUNTIF(BI37:BR37,21),ETAPP!A$1:A$32,0))</f>
        <v>000000A00A00000000000</v>
      </c>
      <c r="T37" s="110" t="str">
        <f>TEXT(R37,"000,0")&amp;"-"&amp;S37</f>
        <v>016,0-000000A00A00000000000</v>
      </c>
      <c r="U37" s="110">
        <f>COUNTIF(T$7:T$117,"&gt;="&amp;T37)</f>
        <v>31</v>
      </c>
      <c r="V37" s="110">
        <f>COUNTIF(L$7:L$117,"&gt;="&amp;L37)</f>
        <v>55</v>
      </c>
      <c r="W37" s="110" t="str">
        <f>TEXT(R37,"000,0")&amp;"-"&amp;S37&amp;"-"&amp;TEXT(V37,"000")</f>
        <v>016,0-000000A00A00000000000-055</v>
      </c>
      <c r="X37" s="110">
        <f>COUNTIF(W$7:W$117,"&gt;="&amp;W37)</f>
        <v>31</v>
      </c>
      <c r="Y37" s="111">
        <f>RANK(X37,X$7:X$117,0)</f>
        <v>81</v>
      </c>
      <c r="Z37" s="112" t="str">
        <f>IFERROR(INDEX('V1'!C$300:C$400,MATCH("*"&amp;L37&amp;"*",'V1'!B$300:B$400,0)),"  ")</f>
        <v xml:space="preserve">  </v>
      </c>
      <c r="AA37" s="112">
        <f>IFERROR(INDEX('V2'!C$300:C$400,MATCH("*"&amp;L37&amp;"*",'V2'!B$300:B$400,0)),"  ")</f>
        <v>14</v>
      </c>
      <c r="AB37" s="112">
        <f>IFERROR(INDEX('V3'!C$300:C$400,MATCH("*"&amp;L37&amp;"*",'V3'!B$300:B$400,0)),"  ")</f>
        <v>2</v>
      </c>
      <c r="AC37" s="112" t="str">
        <f>IFERROR(INDEX('V4'!C$300:C$400,MATCH("*"&amp;L37&amp;"*",'V4'!B$300:B$400,0)),"  ")</f>
        <v xml:space="preserve">  </v>
      </c>
      <c r="AD37" s="112" t="str">
        <f>IFERROR(INDEX('V5'!C$300:C$400,MATCH("*"&amp;L37&amp;"*",'V5'!B$300:B$400,0)),"  ")</f>
        <v xml:space="preserve">  </v>
      </c>
      <c r="AE37" s="112" t="str">
        <f>IFERROR(INDEX('V6'!C$300:C$400,MATCH("*"&amp;L37&amp;"*",'V6'!B$300:B$400,0)),"  ")</f>
        <v xml:space="preserve">  </v>
      </c>
      <c r="AF37" s="112" t="str">
        <f>IFERROR(INDEX('V7'!C$300:C$400,MATCH("*"&amp;L37&amp;"*",'V7'!B$300:B$400,0)),"  ")</f>
        <v xml:space="preserve">  </v>
      </c>
      <c r="AG37" s="112" t="str">
        <f>IFERROR(INDEX('V8'!C$300:C$400,MATCH("*"&amp;L37&amp;"*",'V8'!B$300:B$400,0)),"  ")</f>
        <v xml:space="preserve">  </v>
      </c>
      <c r="AH37" s="112" t="str">
        <f>IFERROR(INDEX('V9'!C$300:C$400,MATCH("*"&amp;L37&amp;"*",'V9'!B$300:B$400,0)),"  ")</f>
        <v xml:space="preserve">  </v>
      </c>
      <c r="AI37" s="112" t="str">
        <f>IFERROR(INDEX('V10'!C$300:C$400,MATCH("*"&amp;L37&amp;"*",'V10'!B$300:B$400,0)),"  ")</f>
        <v xml:space="preserve">  </v>
      </c>
      <c r="AJ37" s="113" t="str">
        <f>IF(AN37&gt;(AT$2-1),K37,"")</f>
        <v/>
      </c>
      <c r="AK37" s="402">
        <f>SUM(Z37:AI37)</f>
        <v>16</v>
      </c>
      <c r="AL37" s="114">
        <f>IFERROR("edasi "&amp;RANK(AJ37,AJ$7:AJ$117,1),K37)</f>
        <v>31</v>
      </c>
      <c r="AM37" s="115" t="str">
        <f>IFERROR(INDEX(#REF!,MATCH("*"&amp;L37&amp;"*",#REF!,0)),"  ")</f>
        <v xml:space="preserve">  </v>
      </c>
      <c r="AN37" s="116">
        <f>COUNTIF(Z37:AI37,"&gt;=0")</f>
        <v>2</v>
      </c>
      <c r="AO37" s="117">
        <f>IFERROR(IF(Z37+1&gt;LARGE(Z$7:Z$117,1)-2*LEN(Z$5),1),0)+IFERROR(IF(AA37+1&gt;LARGE(AA$7:AA$117,1)-2*LEN(AA$5),1),0)+IFERROR(IF(AB37+1&gt;LARGE(AB$7:AB$117,1)-2*LEN(AB$5),1),0)+IFERROR(IF(AC37+1&gt;LARGE(AC$7:AC$117,1)-2*LEN(AC$5),1),0)+IFERROR(IF(AD37+1&gt;LARGE(AD$7:AD$117,1)-2*LEN(AD$5),1),0)+IFERROR(IF(AE37+1&gt;LARGE(AE$7:AE$117,1)-2*LEN(AE$5),1),0)+IFERROR(IF(AF37+1&gt;LARGE(AF$7:AF$117,1)-2*LEN(AF$5),1),0)+IFERROR(IF(AG37+1&gt;LARGE(AG$7:AG$117,1)-2*LEN(AG$5),1),0)+IFERROR(IF(AH37+1&gt;LARGE(AH$7:AH$117,1)-2*LEN(AH$5),1),0)+IFERROR(IF(AI37+1&gt;LARGE(AI$7:AI$117,1)-2*LEN(AI$5),1),0)</f>
        <v>0</v>
      </c>
      <c r="AP37" s="117">
        <f>IF(Z37=0,0,IF(Z37=IFERROR(LARGE(Z$7:Z$117,1),0),1,0))+IF(AA37=0,0,IF(AA37=IFERROR(LARGE(AA$7:AA$117,1),0),1,0))+IF(AB37=0,0,IF(AB37=IFERROR(LARGE(AB$7:AB$117,1),0),1,0))+IF(AC37=0,0,IF(AC37=IFERROR(LARGE(AC$7:AC$117,1),0),1,0))+IF(AD37=0,0,IF(AD37=IFERROR(LARGE(AD$7:AD$117,1),0),1,0))+IF(AE37=0,0,IF(AE37=IFERROR(LARGE(AE$7:AE$117,1),0),1,0))+IF(AF37=0,0,IF(AF37=IFERROR(LARGE(AF$7:AF$117,1),0),1,0))+IF(AG37=0,0,IF(AG37=IFERROR(LARGE(AG$7:AG$117,1),0),1,0))+IF(AH37=0,0,IF(AH37=IFERROR(LARGE(AH$7:AH$117,1),0),1,0))+IF(AI37=0,0,IF(AI37=IFERROR(LARGE(AI$7:AI$117,1),0),1,0))</f>
        <v>0</v>
      </c>
      <c r="AQ37" s="48"/>
      <c r="AT37" s="118">
        <f>SMALL(AU37:BD37,AT$3)</f>
        <v>1E-4</v>
      </c>
      <c r="AU37" s="119">
        <f>IF(Z37="  ",0+MID(Z$6,FIND("V",Z$6)+1,256)/10000,Z37+MID(Z$6,FIND("V",Z$6)+1,256)/10000)</f>
        <v>1E-4</v>
      </c>
      <c r="AV37" s="119">
        <f>IF(AA37="  ",0+MID(AA$6,FIND("V",AA$6)+1,256)/10000,AA37+MID(AA$6,FIND("V",AA$6)+1,256)/10000)</f>
        <v>14.0002</v>
      </c>
      <c r="AW37" s="119">
        <f>IF(AB37="  ",0+MID(AB$6,FIND("V",AB$6)+1,256)/10000,AB37+MID(AB$6,FIND("V",AB$6)+1,256)/10000)</f>
        <v>2.0003000000000002</v>
      </c>
      <c r="AX37" s="119">
        <f>IF(AC37="  ",0+MID(AC$6,FIND("V",AC$6)+1,256)/10000,AC37+MID(AC$6,FIND("V",AC$6)+1,256)/10000)</f>
        <v>4.0000000000000002E-4</v>
      </c>
      <c r="AY37" s="119">
        <f>IF(AD37="  ",0+MID(AD$6,FIND("V",AD$6)+1,256)/10000,AD37+MID(AD$6,FIND("V",AD$6)+1,256)/10000)</f>
        <v>5.0000000000000001E-4</v>
      </c>
      <c r="AZ37" s="119">
        <f>IF(AE37="  ",0+MID(AE$6,FIND("V",AE$6)+1,256)/10000,AE37+MID(AE$6,FIND("V",AE$6)+1,256)/10000)</f>
        <v>5.9999999999999995E-4</v>
      </c>
      <c r="BA37" s="119">
        <f>IF(AF37="  ",0+MID(AF$6,FIND("V",AF$6)+1,256)/10000,AF37+MID(AF$6,FIND("V",AF$6)+1,256)/10000)</f>
        <v>6.9999999999999999E-4</v>
      </c>
      <c r="BB37" s="119">
        <f>IF(AG37="  ",0+MID(AG$6,FIND("V",AG$6)+1,256)/10000,AG37+MID(AG$6,FIND("V",AG$6)+1,256)/10000)</f>
        <v>8.0000000000000004E-4</v>
      </c>
      <c r="BC37" s="119">
        <f>IF(AH37="  ",0+MID(AH$6,FIND("V",AH$6)+1,256)/10000,AH37+MID(AH$6,FIND("V",AH$6)+1,256)/10000)</f>
        <v>8.9999999999999998E-4</v>
      </c>
      <c r="BD37" s="119">
        <f>IF(AI37="  ",0+MID(AI$6,FIND("V",AI$6)+1,256)/10000,AI37+MID(AI$6,FIND("V",AI$6)+1,256)/10000)</f>
        <v>1E-3</v>
      </c>
      <c r="BE37" s="121"/>
      <c r="BF37" s="121"/>
      <c r="BG37" s="121"/>
      <c r="BH37" s="121"/>
      <c r="BI37" s="783" t="e">
        <f>(LARGE(Z$7:Z$117,1)-Z37)/2+1</f>
        <v>#VALUE!</v>
      </c>
      <c r="BJ37" s="783">
        <f>(LARGE(AA$7:AA$117,1)-AA37)/2+1</f>
        <v>7</v>
      </c>
      <c r="BK37" s="783">
        <f>(LARGE(AB$7:AB$117,1)-AB37)/2+1</f>
        <v>10</v>
      </c>
      <c r="BL37" s="783" t="e">
        <f>(LARGE(AC$7:AC$117,1)-AC37)/2+1</f>
        <v>#VALUE!</v>
      </c>
      <c r="BM37" s="783" t="e">
        <f>(LARGE(AD$7:AD$117,1)-AD37)/2+1</f>
        <v>#VALUE!</v>
      </c>
      <c r="BN37" s="783" t="e">
        <f>(LARGE(AE$7:AE$117,1)-AE37)/2+1</f>
        <v>#VALUE!</v>
      </c>
      <c r="BO37" s="783" t="e">
        <f>(LARGE(AF$7:AF$117,1)-AF37)/2+1</f>
        <v>#VALUE!</v>
      </c>
      <c r="BP37" s="783" t="e">
        <f>(LARGE(AG$7:AG$117,1)-AG37)/2+1</f>
        <v>#VALUE!</v>
      </c>
      <c r="BQ37" s="783" t="e">
        <f>(LARGE(AH$7:AH$117,1)-AH37)/2+1</f>
        <v>#VALUE!</v>
      </c>
      <c r="BR37" s="783" t="e">
        <f>(LARGE(AI$7:AI$117,1)-AI37)/2+1</f>
        <v>#VALUE!</v>
      </c>
    </row>
    <row r="38" spans="1:70" ht="12.75" customHeight="1" x14ac:dyDescent="0.2">
      <c r="A38" s="597" t="str">
        <f>IF(R38&gt;0,IF(Q38="Viru SK",RANK(B38,B$7:B$117,1)-COUNTIF((Q$7:Q$117),"&lt;&gt;Viru SK"),""),"")</f>
        <v/>
      </c>
      <c r="B38" s="98">
        <f>IF((Q38="Viru SK"),U38,U38-1000)</f>
        <v>-968</v>
      </c>
      <c r="C38" s="407" t="str">
        <f>IF(R38&gt;0,IF(P38="t",RANK(D38,D$7:D$117,1)-COUNTBLANK(P$7:P$117),""),"")</f>
        <v/>
      </c>
      <c r="D38" s="365">
        <f>IF((P38="t"),U38,U38-1000)</f>
        <v>-968</v>
      </c>
      <c r="E38" s="99">
        <f>IF(R38&gt;0,IF(N38="m",RANK(F38,F$7:F$117,1)-COUNTBLANK(N$7:N$117),""),"")</f>
        <v>27</v>
      </c>
      <c r="F38" s="98">
        <f>IF((N38="m"),U38,U38-1000)</f>
        <v>32</v>
      </c>
      <c r="G38" s="100" t="str">
        <f>IF(R38&gt;0,IF(M38="n",RANK(H38,H$7:H$117,1)-COUNTBLANK(M$7:M$117),""),"")</f>
        <v/>
      </c>
      <c r="H38" s="98">
        <f>IF((M38="n"),U38,U38-1000)</f>
        <v>-968</v>
      </c>
      <c r="I38" s="101" t="str">
        <f>IF(R38&gt;0,IF(O38="j",RANK(J38,J$7:J$117,1)-COUNTBLANK(O$7:O$117),""),"")</f>
        <v/>
      </c>
      <c r="J38" s="102">
        <f>IF((O38="j"),U38,U38-1000)</f>
        <v>-968</v>
      </c>
      <c r="K38" s="70">
        <f>IF(R38&gt;0,RANK(U38,U$7:U$117,1),"")</f>
        <v>32</v>
      </c>
      <c r="L38" s="374" t="s">
        <v>117</v>
      </c>
      <c r="M38" s="343"/>
      <c r="N38" s="344" t="str">
        <f>IF(M38="","m","")</f>
        <v>m</v>
      </c>
      <c r="O38" s="345"/>
      <c r="P38" s="346"/>
      <c r="Q38" s="108" t="s">
        <v>338</v>
      </c>
      <c r="R38" s="109">
        <f>(IF(COUNT(Z38,AA38,AB38,AC38,AD38,AE38,AF38,AG38,AH38,AI38)&lt;10,SUM(Z38,AA38,AB38,AC38,AD38,AE38,AF38,AG38,AH38,AI38),SUM(LARGE((Z38,AA38,AB38,AC38,AD38,AE38,AF38,AG38,AH38,AI38),{1;2;3;4;5;6;7;8;9}))))</f>
        <v>14</v>
      </c>
      <c r="S38" s="110" t="str">
        <f>INDEX(ETAPP!B$1:B$32,MATCH(COUNTIF(BI38:BR38,1),ETAPP!A$1:A$32,0))&amp;INDEX(ETAPP!B$1:B$32,MATCH(COUNTIF(BI38:BR38,2),ETAPP!A$1:A$32,0))&amp;INDEX(ETAPP!B$1:B$32,MATCH(COUNTIF(BI38:BR38,3),ETAPP!A$1:A$32,0))&amp;INDEX(ETAPP!B$1:B$32,MATCH(COUNTIF(BI38:BR38,4),ETAPP!A$1:A$32,0))&amp;INDEX(ETAPP!B$1:B$32,MATCH(COUNTIF(BI38:BR38,5),ETAPP!A$1:A$32,0))&amp;INDEX(ETAPP!B$1:B$32,MATCH(COUNTIF(BI38:BR38,6),ETAPP!A$1:A$32,0))&amp;INDEX(ETAPP!B$1:B$32,MATCH(COUNTIF(BI38:BR38,7),ETAPP!A$1:A$32,0))&amp;INDEX(ETAPP!B$1:B$32,MATCH(COUNTIF(BI38:BR38,8),ETAPP!A$1:A$32,0))&amp;INDEX(ETAPP!B$1:B$32,MATCH(COUNTIF(BI38:BR38,9),ETAPP!A$1:A$32,0))&amp;INDEX(ETAPP!B$1:B$32,MATCH(COUNTIF(BI38:BR38,10),ETAPP!A$1:A$32,0))&amp;INDEX(ETAPP!B$1:B$32,MATCH(COUNTIF(BI38:BR38,11),ETAPP!A$1:A$32,0))&amp;INDEX(ETAPP!B$1:B$32,MATCH(COUNTIF(BI38:BR38,12),ETAPP!A$1:A$32,0))&amp;INDEX(ETAPP!B$1:B$32,MATCH(COUNTIF(BI38:BR38,13),ETAPP!A$1:A$32,0))&amp;INDEX(ETAPP!B$1:B$32,MATCH(COUNTIF(BI38:BR38,14),ETAPP!A$1:A$32,0))&amp;INDEX(ETAPP!B$1:B$32,MATCH(COUNTIF(BI38:BR38,15),ETAPP!A$1:A$32,0))&amp;INDEX(ETAPP!B$1:B$32,MATCH(COUNTIF(BI38:BR38,16),ETAPP!A$1:A$32,0))&amp;INDEX(ETAPP!B$1:B$32,MATCH(COUNTIF(BI38:BR38,17),ETAPP!A$1:A$32,0))&amp;INDEX(ETAPP!B$1:B$32,MATCH(COUNTIF(BI38:BR38,18),ETAPP!A$1:A$32,0))&amp;INDEX(ETAPP!B$1:B$32,MATCH(COUNTIF(BI38:BR38,19),ETAPP!A$1:A$32,0))&amp;INDEX(ETAPP!B$1:B$32,MATCH(COUNTIF(BI38:BR38,20),ETAPP!A$1:A$32,0))&amp;INDEX(ETAPP!B$1:B$32,MATCH(COUNTIF(BI38:BR38,21),ETAPP!A$1:A$32,0))</f>
        <v>000000A00000000000000</v>
      </c>
      <c r="T38" s="110" t="str">
        <f>TEXT(R38,"000,0")&amp;"-"&amp;S38</f>
        <v>014,0-000000A00000000000000</v>
      </c>
      <c r="U38" s="110">
        <f>COUNTIF(T$7:T$117,"&gt;="&amp;T38)</f>
        <v>32</v>
      </c>
      <c r="V38" s="110">
        <f>COUNTIF(L$7:L$117,"&gt;="&amp;L38)</f>
        <v>13</v>
      </c>
      <c r="W38" s="110" t="str">
        <f>TEXT(R38,"000,0")&amp;"-"&amp;S38&amp;"-"&amp;TEXT(V38,"000")</f>
        <v>014,0-000000A00000000000000-013</v>
      </c>
      <c r="X38" s="110">
        <f>COUNTIF(W$7:W$117,"&gt;="&amp;W38)</f>
        <v>32</v>
      </c>
      <c r="Y38" s="111">
        <f>RANK(X38,X$7:X$117,0)</f>
        <v>80</v>
      </c>
      <c r="Z38" s="112" t="str">
        <f>IFERROR(INDEX('V1'!C$300:C$400,MATCH("*"&amp;L38&amp;"*",'V1'!B$300:B$400,0)),"  ")</f>
        <v xml:space="preserve">  </v>
      </c>
      <c r="AA38" s="112">
        <f>IFERROR(INDEX('V2'!C$300:C$400,MATCH("*"&amp;L38&amp;"*",'V2'!B$300:B$400,0)),"  ")</f>
        <v>14</v>
      </c>
      <c r="AB38" s="112" t="str">
        <f>IFERROR(INDEX('V3'!C$300:C$400,MATCH("*"&amp;L38&amp;"*",'V3'!B$300:B$400,0)),"  ")</f>
        <v xml:space="preserve">  </v>
      </c>
      <c r="AC38" s="112" t="str">
        <f>IFERROR(INDEX('V4'!C$300:C$400,MATCH("*"&amp;L38&amp;"*",'V4'!B$300:B$400,0)),"  ")</f>
        <v xml:space="preserve">  </v>
      </c>
      <c r="AD38" s="112" t="str">
        <f>IFERROR(INDEX('V5'!C$300:C$400,MATCH("*"&amp;L38&amp;"*",'V5'!B$300:B$400,0)),"  ")</f>
        <v xml:space="preserve">  </v>
      </c>
      <c r="AE38" s="112" t="str">
        <f>IFERROR(INDEX('V6'!C$300:C$400,MATCH("*"&amp;L38&amp;"*",'V6'!B$300:B$400,0)),"  ")</f>
        <v xml:space="preserve">  </v>
      </c>
      <c r="AF38" s="112" t="str">
        <f>IFERROR(INDEX('V7'!C$300:C$400,MATCH("*"&amp;L38&amp;"*",'V7'!B$300:B$400,0)),"  ")</f>
        <v xml:space="preserve">  </v>
      </c>
      <c r="AG38" s="112" t="str">
        <f>IFERROR(INDEX('V8'!C$300:C$400,MATCH("*"&amp;L38&amp;"*",'V8'!B$300:B$400,0)),"  ")</f>
        <v xml:space="preserve">  </v>
      </c>
      <c r="AH38" s="112" t="str">
        <f>IFERROR(INDEX('V9'!C$300:C$400,MATCH("*"&amp;L38&amp;"*",'V9'!B$300:B$400,0)),"  ")</f>
        <v xml:space="preserve">  </v>
      </c>
      <c r="AI38" s="112" t="str">
        <f>IFERROR(INDEX('V10'!C$300:C$400,MATCH("*"&amp;L38&amp;"*",'V10'!B$300:B$400,0)),"  ")</f>
        <v xml:space="preserve">  </v>
      </c>
      <c r="AJ38" s="113" t="str">
        <f>IF(AN38&gt;(AT$2-1),K38,"")</f>
        <v/>
      </c>
      <c r="AK38" s="402">
        <f>SUM(Z38:AI38)</f>
        <v>14</v>
      </c>
      <c r="AL38" s="114">
        <f>IFERROR("edasi "&amp;RANK(AJ38,AJ$7:AJ$117,1),K38)</f>
        <v>32</v>
      </c>
      <c r="AM38" s="115" t="str">
        <f>IFERROR(INDEX(#REF!,MATCH("*"&amp;L38&amp;"*",#REF!,0)),"  ")</f>
        <v xml:space="preserve">  </v>
      </c>
      <c r="AN38" s="116">
        <f>COUNTIF(Z38:AI38,"&gt;=0")</f>
        <v>1</v>
      </c>
      <c r="AO38" s="117">
        <f>IFERROR(IF(Z38+1&gt;LARGE(Z$7:Z$117,1)-2*LEN(Z$5),1),0)+IFERROR(IF(AA38+1&gt;LARGE(AA$7:AA$117,1)-2*LEN(AA$5),1),0)+IFERROR(IF(AB38+1&gt;LARGE(AB$7:AB$117,1)-2*LEN(AB$5),1),0)+IFERROR(IF(AC38+1&gt;LARGE(AC$7:AC$117,1)-2*LEN(AC$5),1),0)+IFERROR(IF(AD38+1&gt;LARGE(AD$7:AD$117,1)-2*LEN(AD$5),1),0)+IFERROR(IF(AE38+1&gt;LARGE(AE$7:AE$117,1)-2*LEN(AE$5),1),0)+IFERROR(IF(AF38+1&gt;LARGE(AF$7:AF$117,1)-2*LEN(AF$5),1),0)+IFERROR(IF(AG38+1&gt;LARGE(AG$7:AG$117,1)-2*LEN(AG$5),1),0)+IFERROR(IF(AH38+1&gt;LARGE(AH$7:AH$117,1)-2*LEN(AH$5),1),0)+IFERROR(IF(AI38+1&gt;LARGE(AI$7:AI$117,1)-2*LEN(AI$5),1),0)</f>
        <v>0</v>
      </c>
      <c r="AP38" s="117">
        <f>IF(Z38=0,0,IF(Z38=IFERROR(LARGE(Z$7:Z$117,1),0),1,0))+IF(AA38=0,0,IF(AA38=IFERROR(LARGE(AA$7:AA$117,1),0),1,0))+IF(AB38=0,0,IF(AB38=IFERROR(LARGE(AB$7:AB$117,1),0),1,0))+IF(AC38=0,0,IF(AC38=IFERROR(LARGE(AC$7:AC$117,1),0),1,0))+IF(AD38=0,0,IF(AD38=IFERROR(LARGE(AD$7:AD$117,1),0),1,0))+IF(AE38=0,0,IF(AE38=IFERROR(LARGE(AE$7:AE$117,1),0),1,0))+IF(AF38=0,0,IF(AF38=IFERROR(LARGE(AF$7:AF$117,1),0),1,0))+IF(AG38=0,0,IF(AG38=IFERROR(LARGE(AG$7:AG$117,1),0),1,0))+IF(AH38=0,0,IF(AH38=IFERROR(LARGE(AH$7:AH$117,1),0),1,0))+IF(AI38=0,0,IF(AI38=IFERROR(LARGE(AI$7:AI$117,1),0),1,0))</f>
        <v>0</v>
      </c>
      <c r="AQ38" s="48"/>
      <c r="AR38" s="783"/>
      <c r="AS38" s="783"/>
      <c r="AT38" s="118">
        <f>SMALL(AU38:BD38,AT$3)</f>
        <v>1E-4</v>
      </c>
      <c r="AU38" s="119">
        <f>IF(Z38="  ",0+MID(Z$6,FIND("V",Z$6)+1,256)/10000,Z38+MID(Z$6,FIND("V",Z$6)+1,256)/10000)</f>
        <v>1E-4</v>
      </c>
      <c r="AV38" s="119">
        <f>IF(AA38="  ",0+MID(AA$6,FIND("V",AA$6)+1,256)/10000,AA38+MID(AA$6,FIND("V",AA$6)+1,256)/10000)</f>
        <v>14.0002</v>
      </c>
      <c r="AW38" s="119">
        <f>IF(AB38="  ",0+MID(AB$6,FIND("V",AB$6)+1,256)/10000,AB38+MID(AB$6,FIND("V",AB$6)+1,256)/10000)</f>
        <v>2.9999999999999997E-4</v>
      </c>
      <c r="AX38" s="119">
        <f>IF(AC38="  ",0+MID(AC$6,FIND("V",AC$6)+1,256)/10000,AC38+MID(AC$6,FIND("V",AC$6)+1,256)/10000)</f>
        <v>4.0000000000000002E-4</v>
      </c>
      <c r="AY38" s="119">
        <f>IF(AD38="  ",0+MID(AD$6,FIND("V",AD$6)+1,256)/10000,AD38+MID(AD$6,FIND("V",AD$6)+1,256)/10000)</f>
        <v>5.0000000000000001E-4</v>
      </c>
      <c r="AZ38" s="119">
        <f>IF(AE38="  ",0+MID(AE$6,FIND("V",AE$6)+1,256)/10000,AE38+MID(AE$6,FIND("V",AE$6)+1,256)/10000)</f>
        <v>5.9999999999999995E-4</v>
      </c>
      <c r="BA38" s="119">
        <f>IF(AF38="  ",0+MID(AF$6,FIND("V",AF$6)+1,256)/10000,AF38+MID(AF$6,FIND("V",AF$6)+1,256)/10000)</f>
        <v>6.9999999999999999E-4</v>
      </c>
      <c r="BB38" s="119">
        <f>IF(AG38="  ",0+MID(AG$6,FIND("V",AG$6)+1,256)/10000,AG38+MID(AG$6,FIND("V",AG$6)+1,256)/10000)</f>
        <v>8.0000000000000004E-4</v>
      </c>
      <c r="BC38" s="119">
        <f>IF(AH38="  ",0+MID(AH$6,FIND("V",AH$6)+1,256)/10000,AH38+MID(AH$6,FIND("V",AH$6)+1,256)/10000)</f>
        <v>8.9999999999999998E-4</v>
      </c>
      <c r="BD38" s="119">
        <f>IF(AI38="  ",0+MID(AI$6,FIND("V",AI$6)+1,256)/10000,AI38+MID(AI$6,FIND("V",AI$6)+1,256)/10000)</f>
        <v>1E-3</v>
      </c>
      <c r="BE38" s="121"/>
      <c r="BF38" s="121"/>
      <c r="BG38" s="121"/>
      <c r="BH38" s="121"/>
      <c r="BI38" s="783" t="e">
        <f>(LARGE(Z$7:Z$117,1)-Z38)/2+1</f>
        <v>#VALUE!</v>
      </c>
      <c r="BJ38" s="783">
        <f>(LARGE(AA$7:AA$117,1)-AA38)/2+1</f>
        <v>7</v>
      </c>
      <c r="BK38" s="783" t="e">
        <f>(LARGE(AB$7:AB$117,1)-AB38)/2+1</f>
        <v>#VALUE!</v>
      </c>
      <c r="BL38" s="783" t="e">
        <f>(LARGE(AC$7:AC$117,1)-AC38)/2+1</f>
        <v>#VALUE!</v>
      </c>
      <c r="BM38" s="783" t="e">
        <f>(LARGE(AD$7:AD$117,1)-AD38)/2+1</f>
        <v>#VALUE!</v>
      </c>
      <c r="BN38" s="783" t="e">
        <f>(LARGE(AE$7:AE$117,1)-AE38)/2+1</f>
        <v>#VALUE!</v>
      </c>
      <c r="BO38" s="783" t="e">
        <f>(LARGE(AF$7:AF$117,1)-AF38)/2+1</f>
        <v>#VALUE!</v>
      </c>
      <c r="BP38" s="783" t="e">
        <f>(LARGE(AG$7:AG$117,1)-AG38)/2+1</f>
        <v>#VALUE!</v>
      </c>
      <c r="BQ38" s="783" t="e">
        <f>(LARGE(AH$7:AH$117,1)-AH38)/2+1</f>
        <v>#VALUE!</v>
      </c>
      <c r="BR38" s="783" t="e">
        <f>(LARGE(AI$7:AI$117,1)-AI38)/2+1</f>
        <v>#VALUE!</v>
      </c>
    </row>
    <row r="39" spans="1:70" ht="12.75" customHeight="1" x14ac:dyDescent="0.2">
      <c r="A39" s="597">
        <f>IF(R39&gt;0,IF(Q39="Viru SK",RANK(B39,B$7:B$117,1)-COUNTIF((Q$7:Q$117),"&lt;&gt;Viru SK"),""),"")</f>
        <v>23</v>
      </c>
      <c r="B39" s="98">
        <f>IF((Q39="Viru SK"),U39,U39-1000)</f>
        <v>33</v>
      </c>
      <c r="C39" s="407" t="str">
        <f>IF(R39&gt;0,IF(P39="t",RANK(D39,D$7:D$117,1)-COUNTBLANK(P$7:P$117),""),"")</f>
        <v/>
      </c>
      <c r="D39" s="365">
        <f>IF((P39="t"),U39,U39-1000)</f>
        <v>-967</v>
      </c>
      <c r="E39" s="99" t="str">
        <f>IF(R39&gt;0,IF(N39="m",RANK(F39,F$7:F$117,1)-COUNTBLANK(N$7:N$117),""),"")</f>
        <v/>
      </c>
      <c r="F39" s="98">
        <f>IF((N39="m"),U39,U39-1000)</f>
        <v>-967</v>
      </c>
      <c r="G39" s="100" t="str">
        <f>IF(R39&gt;0,IF(M39="n",RANK(H39,H$7:H$117,1)-COUNTBLANK(M$7:M$117),""),"")</f>
        <v/>
      </c>
      <c r="H39" s="98">
        <f>IF((M39="n"),U39,U39-1000)</f>
        <v>-967</v>
      </c>
      <c r="I39" s="101" t="str">
        <f>IF(R39&gt;0,IF(O39="j",RANK(J39,J$7:J$117,1)-COUNTBLANK(O$7:O$117),""),"")</f>
        <v/>
      </c>
      <c r="J39" s="102">
        <f>IF((O39="j"),U39,U39-1000)</f>
        <v>-967</v>
      </c>
      <c r="K39" s="70">
        <f>IF(R39&gt;0,RANK(U39,U$7:U$117,1),"")</f>
        <v>33</v>
      </c>
      <c r="L39" s="442" t="s">
        <v>333</v>
      </c>
      <c r="M39" s="443"/>
      <c r="N39" s="444"/>
      <c r="O39" s="447"/>
      <c r="P39" s="445"/>
      <c r="Q39" s="446" t="s">
        <v>87</v>
      </c>
      <c r="R39" s="109">
        <f>(IF(COUNT(Z39,AA39,AB39,AC39,AD39,AE39,AF39,AG39,AH39,AI39)&lt;10,SUM(Z39,AA39,AB39,AC39,AD39,AE39,AF39,AG39,AH39,AI39),SUM(LARGE((Z39,AA39,AB39,AC39,AD39,AE39,AF39,AG39,AH39,AI39),{1;2;3;4;5;6;7;8;9}))))</f>
        <v>12</v>
      </c>
      <c r="S39" s="110" t="str">
        <f>INDEX(ETAPP!B$1:B$32,MATCH(COUNTIF(BI39:BR39,1),ETAPP!A$1:A$32,0))&amp;INDEX(ETAPP!B$1:B$32,MATCH(COUNTIF(BI39:BR39,2),ETAPP!A$1:A$32,0))&amp;INDEX(ETAPP!B$1:B$32,MATCH(COUNTIF(BI39:BR39,3),ETAPP!A$1:A$32,0))&amp;INDEX(ETAPP!B$1:B$32,MATCH(COUNTIF(BI39:BR39,4),ETAPP!A$1:A$32,0))&amp;INDEX(ETAPP!B$1:B$32,MATCH(COUNTIF(BI39:BR39,5),ETAPP!A$1:A$32,0))&amp;INDEX(ETAPP!B$1:B$32,MATCH(COUNTIF(BI39:BR39,6),ETAPP!A$1:A$32,0))&amp;INDEX(ETAPP!B$1:B$32,MATCH(COUNTIF(BI39:BR39,7),ETAPP!A$1:A$32,0))&amp;INDEX(ETAPP!B$1:B$32,MATCH(COUNTIF(BI39:BR39,8),ETAPP!A$1:A$32,0))&amp;INDEX(ETAPP!B$1:B$32,MATCH(COUNTIF(BI39:BR39,9),ETAPP!A$1:A$32,0))&amp;INDEX(ETAPP!B$1:B$32,MATCH(COUNTIF(BI39:BR39,10),ETAPP!A$1:A$32,0))&amp;INDEX(ETAPP!B$1:B$32,MATCH(COUNTIF(BI39:BR39,11),ETAPP!A$1:A$32,0))&amp;INDEX(ETAPP!B$1:B$32,MATCH(COUNTIF(BI39:BR39,12),ETAPP!A$1:A$32,0))&amp;INDEX(ETAPP!B$1:B$32,MATCH(COUNTIF(BI39:BR39,13),ETAPP!A$1:A$32,0))&amp;INDEX(ETAPP!B$1:B$32,MATCH(COUNTIF(BI39:BR39,14),ETAPP!A$1:A$32,0))&amp;INDEX(ETAPP!B$1:B$32,MATCH(COUNTIF(BI39:BR39,15),ETAPP!A$1:A$32,0))&amp;INDEX(ETAPP!B$1:B$32,MATCH(COUNTIF(BI39:BR39,16),ETAPP!A$1:A$32,0))&amp;INDEX(ETAPP!B$1:B$32,MATCH(COUNTIF(BI39:BR39,17),ETAPP!A$1:A$32,0))&amp;INDEX(ETAPP!B$1:B$32,MATCH(COUNTIF(BI39:BR39,18),ETAPP!A$1:A$32,0))&amp;INDEX(ETAPP!B$1:B$32,MATCH(COUNTIF(BI39:BR39,19),ETAPP!A$1:A$32,0))&amp;INDEX(ETAPP!B$1:B$32,MATCH(COUNTIF(BI39:BR39,20),ETAPP!A$1:A$32,0))&amp;INDEX(ETAPP!B$1:B$32,MATCH(COUNTIF(BI39:BR39,21),ETAPP!A$1:A$32,0))</f>
        <v>0000A0000000000000000</v>
      </c>
      <c r="T39" s="110" t="str">
        <f>TEXT(R39,"000,0")&amp;"-"&amp;S39</f>
        <v>012,0-0000A0000000000000000</v>
      </c>
      <c r="U39" s="110">
        <f>COUNTIF(T$7:T$117,"&gt;="&amp;T39)</f>
        <v>33</v>
      </c>
      <c r="V39" s="110">
        <f>COUNTIF(L$7:L$117,"&gt;="&amp;L39)</f>
        <v>72</v>
      </c>
      <c r="W39" s="110" t="str">
        <f>TEXT(R39,"000,0")&amp;"-"&amp;S39&amp;"-"&amp;TEXT(V39,"000")</f>
        <v>012,0-0000A0000000000000000-072</v>
      </c>
      <c r="X39" s="110">
        <f>COUNTIF(W$7:W$117,"&gt;="&amp;W39)</f>
        <v>33</v>
      </c>
      <c r="Y39" s="111">
        <f>RANK(X39,X$7:X$117,0)</f>
        <v>79</v>
      </c>
      <c r="Z39" s="112" t="str">
        <f>IFERROR(INDEX('V1'!C$300:C$400,MATCH("*"&amp;L39&amp;"*",'V1'!B$300:B$400,0)),"  ")</f>
        <v xml:space="preserve">  </v>
      </c>
      <c r="AA39" s="112" t="str">
        <f>IFERROR(INDEX('V2'!C$300:C$400,MATCH("*"&amp;L39&amp;"*",'V2'!B$300:B$400,0)),"  ")</f>
        <v xml:space="preserve">  </v>
      </c>
      <c r="AB39" s="112">
        <f>IFERROR(INDEX('V3'!C$300:C$400,MATCH("*"&amp;L39&amp;"*",'V3'!B$300:B$400,0)),"  ")</f>
        <v>12</v>
      </c>
      <c r="AC39" s="112" t="str">
        <f>IFERROR(INDEX('V4'!C$300:C$400,MATCH("*"&amp;L39&amp;"*",'V4'!B$300:B$400,0)),"  ")</f>
        <v xml:space="preserve">  </v>
      </c>
      <c r="AD39" s="112" t="str">
        <f>IFERROR(INDEX('V5'!C$300:C$400,MATCH("*"&amp;L39&amp;"*",'V5'!B$300:B$400,0)),"  ")</f>
        <v xml:space="preserve">  </v>
      </c>
      <c r="AE39" s="112" t="str">
        <f>IFERROR(INDEX('V6'!C$300:C$400,MATCH("*"&amp;L39&amp;"*",'V6'!B$300:B$400,0)),"  ")</f>
        <v xml:space="preserve">  </v>
      </c>
      <c r="AF39" s="112" t="str">
        <f>IFERROR(INDEX('V7'!C$300:C$400,MATCH("*"&amp;L39&amp;"*",'V7'!B$300:B$400,0)),"  ")</f>
        <v xml:space="preserve">  </v>
      </c>
      <c r="AG39" s="112" t="str">
        <f>IFERROR(INDEX('V8'!C$300:C$400,MATCH("*"&amp;L39&amp;"*",'V8'!B$300:B$400,0)),"  ")</f>
        <v xml:space="preserve">  </v>
      </c>
      <c r="AH39" s="112" t="str">
        <f>IFERROR(INDEX('V9'!C$300:C$400,MATCH("*"&amp;L39&amp;"*",'V9'!B$300:B$400,0)),"  ")</f>
        <v xml:space="preserve">  </v>
      </c>
      <c r="AI39" s="112" t="str">
        <f>IFERROR(INDEX('V10'!C$300:C$400,MATCH("*"&amp;L39&amp;"*",'V10'!B$300:B$400,0)),"  ")</f>
        <v xml:space="preserve">  </v>
      </c>
      <c r="AJ39" s="113" t="str">
        <f>IF(AN39&gt;(AT$2-1),K39,"")</f>
        <v/>
      </c>
      <c r="AK39" s="402">
        <f>SUM(Z39:AI39)</f>
        <v>12</v>
      </c>
      <c r="AL39" s="114">
        <f>IFERROR("edasi "&amp;RANK(AJ39,AJ$7:AJ$117,1),K39)</f>
        <v>33</v>
      </c>
      <c r="AM39" s="115" t="str">
        <f>IFERROR(INDEX(#REF!,MATCH("*"&amp;L39&amp;"*",#REF!,0)),"  ")</f>
        <v xml:space="preserve">  </v>
      </c>
      <c r="AN39" s="116">
        <f>COUNTIF(Z39:AI39,"&gt;=0")</f>
        <v>1</v>
      </c>
      <c r="AO39" s="117">
        <f>IFERROR(IF(Z39+1&gt;LARGE(Z$7:Z$117,1)-2*LEN(Z$5),1),0)+IFERROR(IF(AA39+1&gt;LARGE(AA$7:AA$117,1)-2*LEN(AA$5),1),0)+IFERROR(IF(AB39+1&gt;LARGE(AB$7:AB$117,1)-2*LEN(AB$5),1),0)+IFERROR(IF(AC39+1&gt;LARGE(AC$7:AC$117,1)-2*LEN(AC$5),1),0)+IFERROR(IF(AD39+1&gt;LARGE(AD$7:AD$117,1)-2*LEN(AD$5),1),0)+IFERROR(IF(AE39+1&gt;LARGE(AE$7:AE$117,1)-2*LEN(AE$5),1),0)+IFERROR(IF(AF39+1&gt;LARGE(AF$7:AF$117,1)-2*LEN(AF$5),1),0)+IFERROR(IF(AG39+1&gt;LARGE(AG$7:AG$117,1)-2*LEN(AG$5),1),0)+IFERROR(IF(AH39+1&gt;LARGE(AH$7:AH$117,1)-2*LEN(AH$5),1),0)+IFERROR(IF(AI39+1&gt;LARGE(AI$7:AI$117,1)-2*LEN(AI$5),1),0)</f>
        <v>0</v>
      </c>
      <c r="AP39" s="117">
        <f>IF(Z39=0,0,IF(Z39=IFERROR(LARGE(Z$7:Z$117,1),0),1,0))+IF(AA39=0,0,IF(AA39=IFERROR(LARGE(AA$7:AA$117,1),0),1,0))+IF(AB39=0,0,IF(AB39=IFERROR(LARGE(AB$7:AB$117,1),0),1,0))+IF(AC39=0,0,IF(AC39=IFERROR(LARGE(AC$7:AC$117,1),0),1,0))+IF(AD39=0,0,IF(AD39=IFERROR(LARGE(AD$7:AD$117,1),0),1,0))+IF(AE39=0,0,IF(AE39=IFERROR(LARGE(AE$7:AE$117,1),0),1,0))+IF(AF39=0,0,IF(AF39=IFERROR(LARGE(AF$7:AF$117,1),0),1,0))+IF(AG39=0,0,IF(AG39=IFERROR(LARGE(AG$7:AG$117,1),0),1,0))+IF(AH39=0,0,IF(AH39=IFERROR(LARGE(AH$7:AH$117,1),0),1,0))+IF(AI39=0,0,IF(AI39=IFERROR(LARGE(AI$7:AI$117,1),0),1,0))</f>
        <v>0</v>
      </c>
      <c r="AQ39" s="48"/>
      <c r="AR39" s="783"/>
      <c r="AS39" s="783"/>
      <c r="AT39" s="118">
        <f>SMALL(AU39:BD39,AT$3)</f>
        <v>1E-4</v>
      </c>
      <c r="AU39" s="119">
        <f>IF(Z39="  ",0+MID(Z$6,FIND("V",Z$6)+1,256)/10000,Z39+MID(Z$6,FIND("V",Z$6)+1,256)/10000)</f>
        <v>1E-4</v>
      </c>
      <c r="AV39" s="119">
        <f>IF(AA39="  ",0+MID(AA$6,FIND("V",AA$6)+1,256)/10000,AA39+MID(AA$6,FIND("V",AA$6)+1,256)/10000)</f>
        <v>2.0000000000000001E-4</v>
      </c>
      <c r="AW39" s="119">
        <f>IF(AB39="  ",0+MID(AB$6,FIND("V",AB$6)+1,256)/10000,AB39+MID(AB$6,FIND("V",AB$6)+1,256)/10000)</f>
        <v>12.000299999999999</v>
      </c>
      <c r="AX39" s="119">
        <f>IF(AC39="  ",0+MID(AC$6,FIND("V",AC$6)+1,256)/10000,AC39+MID(AC$6,FIND("V",AC$6)+1,256)/10000)</f>
        <v>4.0000000000000002E-4</v>
      </c>
      <c r="AY39" s="119">
        <f>IF(AD39="  ",0+MID(AD$6,FIND("V",AD$6)+1,256)/10000,AD39+MID(AD$6,FIND("V",AD$6)+1,256)/10000)</f>
        <v>5.0000000000000001E-4</v>
      </c>
      <c r="AZ39" s="119">
        <f>IF(AE39="  ",0+MID(AE$6,FIND("V",AE$6)+1,256)/10000,AE39+MID(AE$6,FIND("V",AE$6)+1,256)/10000)</f>
        <v>5.9999999999999995E-4</v>
      </c>
      <c r="BA39" s="119">
        <f>IF(AF39="  ",0+MID(AF$6,FIND("V",AF$6)+1,256)/10000,AF39+MID(AF$6,FIND("V",AF$6)+1,256)/10000)</f>
        <v>6.9999999999999999E-4</v>
      </c>
      <c r="BB39" s="119">
        <f>IF(AG39="  ",0+MID(AG$6,FIND("V",AG$6)+1,256)/10000,AG39+MID(AG$6,FIND("V",AG$6)+1,256)/10000)</f>
        <v>8.0000000000000004E-4</v>
      </c>
      <c r="BC39" s="119">
        <f>IF(AH39="  ",0+MID(AH$6,FIND("V",AH$6)+1,256)/10000,AH39+MID(AH$6,FIND("V",AH$6)+1,256)/10000)</f>
        <v>8.9999999999999998E-4</v>
      </c>
      <c r="BD39" s="119">
        <f>IF(AI39="  ",0+MID(AI$6,FIND("V",AI$6)+1,256)/10000,AI39+MID(AI$6,FIND("V",AI$6)+1,256)/10000)</f>
        <v>1E-3</v>
      </c>
      <c r="BE39" s="783"/>
      <c r="BI39" s="783" t="e">
        <f>(LARGE(Z$7:Z$117,1)-Z39)/2+1</f>
        <v>#VALUE!</v>
      </c>
      <c r="BJ39" s="783" t="e">
        <f>(LARGE(AA$7:AA$117,1)-AA39)/2+1</f>
        <v>#VALUE!</v>
      </c>
      <c r="BK39" s="783">
        <f>(LARGE(AB$7:AB$117,1)-AB39)/2+1</f>
        <v>5</v>
      </c>
      <c r="BL39" s="783" t="e">
        <f>(LARGE(AC$7:AC$117,1)-AC39)/2+1</f>
        <v>#VALUE!</v>
      </c>
      <c r="BM39" s="783" t="e">
        <f>(LARGE(AD$7:AD$117,1)-AD39)/2+1</f>
        <v>#VALUE!</v>
      </c>
      <c r="BN39" s="783" t="e">
        <f>(LARGE(AE$7:AE$117,1)-AE39)/2+1</f>
        <v>#VALUE!</v>
      </c>
      <c r="BO39" s="783" t="e">
        <f>(LARGE(AF$7:AF$117,1)-AF39)/2+1</f>
        <v>#VALUE!</v>
      </c>
      <c r="BP39" s="783" t="e">
        <f>(LARGE(AG$7:AG$117,1)-AG39)/2+1</f>
        <v>#VALUE!</v>
      </c>
      <c r="BQ39" s="783" t="e">
        <f>(LARGE(AH$7:AH$117,1)-AH39)/2+1</f>
        <v>#VALUE!</v>
      </c>
      <c r="BR39" s="783" t="e">
        <f>(LARGE(AI$7:AI$117,1)-AI39)/2+1</f>
        <v>#VALUE!</v>
      </c>
    </row>
    <row r="40" spans="1:70" ht="12.75" customHeight="1" x14ac:dyDescent="0.2">
      <c r="A40" s="597">
        <f>IF(R40&gt;0,IF(Q40="Viru SK",RANK(B40,B$7:B$117,1)-COUNTIF((Q$7:Q$117),"&lt;&gt;Viru SK"),""),"")</f>
        <v>24</v>
      </c>
      <c r="B40" s="98">
        <f>IF((Q40="Viru SK"),U40,U40-1000)</f>
        <v>34</v>
      </c>
      <c r="C40" s="407" t="str">
        <f>IF(R40&gt;0,IF(P40="t",RANK(D40,D$7:D$117,1)-COUNTBLANK(P$7:P$117),""),"")</f>
        <v/>
      </c>
      <c r="D40" s="365">
        <f>IF((P40="t"),U40,U40-1000)</f>
        <v>-966</v>
      </c>
      <c r="E40" s="99" t="str">
        <f>IF(R40&gt;0,IF(N40="m",RANK(F40,F$7:F$117,1)-COUNTBLANK(N$7:N$117),""),"")</f>
        <v/>
      </c>
      <c r="F40" s="98">
        <f>IF((N40="m"),U40,U40-1000)</f>
        <v>-966</v>
      </c>
      <c r="G40" s="100">
        <f>IF(R40&gt;0,IF(M40="n",RANK(H40,H$7:H$117,1)-COUNTBLANK(M$7:M$117),""),"")</f>
        <v>7</v>
      </c>
      <c r="H40" s="98">
        <f>IF((M40="n"),U40,U40-1000)</f>
        <v>34</v>
      </c>
      <c r="I40" s="101" t="str">
        <f>IF(R40&gt;0,IF(O40="j",RANK(J40,J$7:J$117,1)-COUNTBLANK(O$7:O$117),""),"")</f>
        <v/>
      </c>
      <c r="J40" s="102">
        <f>IF((O40="j"),U40,U40-1000)</f>
        <v>-966</v>
      </c>
      <c r="K40" s="70">
        <f>IF(R40&gt;0,RANK(U40,U$7:U$117,1),"")</f>
        <v>34</v>
      </c>
      <c r="L40" s="405" t="s">
        <v>247</v>
      </c>
      <c r="M40" s="343" t="s">
        <v>109</v>
      </c>
      <c r="N40" s="344"/>
      <c r="O40" s="345"/>
      <c r="P40" s="346"/>
      <c r="Q40" s="347" t="s">
        <v>87</v>
      </c>
      <c r="R40" s="109">
        <f>(IF(COUNT(Z40,AA40,AB40,AC40,AD40,AE40,AF40,AG40,AH40,AI40)&lt;10,SUM(Z40,AA40,AB40,AC40,AD40,AE40,AF40,AG40,AH40,AI40),SUM(LARGE((Z40,AA40,AB40,AC40,AD40,AE40,AF40,AG40,AH40,AI40),{1;2;3;4;5;6;7;8;9}))))</f>
        <v>12</v>
      </c>
      <c r="S40" s="110" t="str">
        <f>INDEX(ETAPP!B$1:B$32,MATCH(COUNTIF(BI40:BR40,1),ETAPP!A$1:A$32,0))&amp;INDEX(ETAPP!B$1:B$32,MATCH(COUNTIF(BI40:BR40,2),ETAPP!A$1:A$32,0))&amp;INDEX(ETAPP!B$1:B$32,MATCH(COUNTIF(BI40:BR40,3),ETAPP!A$1:A$32,0))&amp;INDEX(ETAPP!B$1:B$32,MATCH(COUNTIF(BI40:BR40,4),ETAPP!A$1:A$32,0))&amp;INDEX(ETAPP!B$1:B$32,MATCH(COUNTIF(BI40:BR40,5),ETAPP!A$1:A$32,0))&amp;INDEX(ETAPP!B$1:B$32,MATCH(COUNTIF(BI40:BR40,6),ETAPP!A$1:A$32,0))&amp;INDEX(ETAPP!B$1:B$32,MATCH(COUNTIF(BI40:BR40,7),ETAPP!A$1:A$32,0))&amp;INDEX(ETAPP!B$1:B$32,MATCH(COUNTIF(BI40:BR40,8),ETAPP!A$1:A$32,0))&amp;INDEX(ETAPP!B$1:B$32,MATCH(COUNTIF(BI40:BR40,9),ETAPP!A$1:A$32,0))&amp;INDEX(ETAPP!B$1:B$32,MATCH(COUNTIF(BI40:BR40,10),ETAPP!A$1:A$32,0))&amp;INDEX(ETAPP!B$1:B$32,MATCH(COUNTIF(BI40:BR40,11),ETAPP!A$1:A$32,0))&amp;INDEX(ETAPP!B$1:B$32,MATCH(COUNTIF(BI40:BR40,12),ETAPP!A$1:A$32,0))&amp;INDEX(ETAPP!B$1:B$32,MATCH(COUNTIF(BI40:BR40,13),ETAPP!A$1:A$32,0))&amp;INDEX(ETAPP!B$1:B$32,MATCH(COUNTIF(BI40:BR40,14),ETAPP!A$1:A$32,0))&amp;INDEX(ETAPP!B$1:B$32,MATCH(COUNTIF(BI40:BR40,15),ETAPP!A$1:A$32,0))&amp;INDEX(ETAPP!B$1:B$32,MATCH(COUNTIF(BI40:BR40,16),ETAPP!A$1:A$32,0))&amp;INDEX(ETAPP!B$1:B$32,MATCH(COUNTIF(BI40:BR40,17),ETAPP!A$1:A$32,0))&amp;INDEX(ETAPP!B$1:B$32,MATCH(COUNTIF(BI40:BR40,18),ETAPP!A$1:A$32,0))&amp;INDEX(ETAPP!B$1:B$32,MATCH(COUNTIF(BI40:BR40,19),ETAPP!A$1:A$32,0))&amp;INDEX(ETAPP!B$1:B$32,MATCH(COUNTIF(BI40:BR40,20),ETAPP!A$1:A$32,0))&amp;INDEX(ETAPP!B$1:B$32,MATCH(COUNTIF(BI40:BR40,21),ETAPP!A$1:A$32,0))</f>
        <v>00000000A0AB000000000</v>
      </c>
      <c r="T40" s="110" t="str">
        <f>TEXT(R40,"000,0")&amp;"-"&amp;S40</f>
        <v>012,0-00000000A0AB000000000</v>
      </c>
      <c r="U40" s="110">
        <f>COUNTIF(T$7:T$117,"&gt;="&amp;T40)</f>
        <v>34</v>
      </c>
      <c r="V40" s="110">
        <f>COUNTIF(L$7:L$117,"&gt;="&amp;L40)</f>
        <v>54</v>
      </c>
      <c r="W40" s="110" t="str">
        <f>TEXT(R40,"000,0")&amp;"-"&amp;S40&amp;"-"&amp;TEXT(V40,"000")</f>
        <v>012,0-00000000A0AB000000000-054</v>
      </c>
      <c r="X40" s="110">
        <f>COUNTIF(W$7:W$117,"&gt;="&amp;W40)</f>
        <v>34</v>
      </c>
      <c r="Y40" s="111">
        <f>RANK(X40,X$7:X$117,0)</f>
        <v>78</v>
      </c>
      <c r="Z40" s="112">
        <f>IFERROR(INDEX('V1'!C$300:C$400,MATCH("*"&amp;L40&amp;"*",'V1'!B$300:B$400,0)),"  ")</f>
        <v>4</v>
      </c>
      <c r="AA40" s="112">
        <f>IFERROR(INDEX('V2'!C$300:C$400,MATCH("*"&amp;L40&amp;"*",'V2'!B$300:B$400,0)),"  ")</f>
        <v>4</v>
      </c>
      <c r="AB40" s="112" t="str">
        <f>IFERROR(INDEX('V3'!C$300:C$400,MATCH("*"&amp;L40&amp;"*",'V3'!B$300:B$400,0)),"  ")</f>
        <v xml:space="preserve">  </v>
      </c>
      <c r="AC40" s="112" t="str">
        <f>IFERROR(INDEX('V4'!C$300:C$400,MATCH("*"&amp;L40&amp;"*",'V4'!B$300:B$400,0)),"  ")</f>
        <v xml:space="preserve">  </v>
      </c>
      <c r="AD40" s="112">
        <f>IFERROR(INDEX('V5'!C$300:C$400,MATCH("*"&amp;L40&amp;"*",'V5'!B$300:B$400,0)),"  ")</f>
        <v>2</v>
      </c>
      <c r="AE40" s="112">
        <f>IFERROR(INDEX('V6'!C$300:C$400,MATCH("*"&amp;L40&amp;"*",'V6'!B$300:B$400,0)),"  ")</f>
        <v>2</v>
      </c>
      <c r="AF40" s="112" t="str">
        <f>IFERROR(INDEX('V7'!C$300:C$400,MATCH("*"&amp;L40&amp;"*",'V7'!B$300:B$400,0)),"  ")</f>
        <v xml:space="preserve">  </v>
      </c>
      <c r="AG40" s="112" t="str">
        <f>IFERROR(INDEX('V8'!C$300:C$400,MATCH("*"&amp;L40&amp;"*",'V8'!B$300:B$400,0)),"  ")</f>
        <v xml:space="preserve">  </v>
      </c>
      <c r="AH40" s="112" t="str">
        <f>IFERROR(INDEX('V9'!C$300:C$400,MATCH("*"&amp;L40&amp;"*",'V9'!B$300:B$400,0)),"  ")</f>
        <v xml:space="preserve">  </v>
      </c>
      <c r="AI40" s="112" t="str">
        <f>IFERROR(INDEX('V10'!C$300:C$400,MATCH("*"&amp;L40&amp;"*",'V10'!B$300:B$400,0)),"  ")</f>
        <v xml:space="preserve">  </v>
      </c>
      <c r="AJ40" s="113">
        <f>IF(AN40&gt;(AT$2-1),K40,"")</f>
        <v>34</v>
      </c>
      <c r="AK40" s="402">
        <f>SUM(Z40:AI40)</f>
        <v>12</v>
      </c>
      <c r="AL40" s="114" t="str">
        <f>IFERROR("edasi "&amp;RANK(AJ40,AJ$7:AJ$117,1),K40)</f>
        <v>edasi 30</v>
      </c>
      <c r="AM40" s="115" t="str">
        <f>IFERROR(INDEX(#REF!,MATCH("*"&amp;L40&amp;"*",#REF!,0)),"  ")</f>
        <v xml:space="preserve">  </v>
      </c>
      <c r="AN40" s="116">
        <f>COUNTIF(Z40:AI40,"&gt;=0")</f>
        <v>4</v>
      </c>
      <c r="AO40" s="117">
        <f>IFERROR(IF(Z40+1&gt;LARGE(Z$7:Z$117,1)-2*LEN(Z$5),1),0)+IFERROR(IF(AA40+1&gt;LARGE(AA$7:AA$117,1)-2*LEN(AA$5),1),0)+IFERROR(IF(AB40+1&gt;LARGE(AB$7:AB$117,1)-2*LEN(AB$5),1),0)+IFERROR(IF(AC40+1&gt;LARGE(AC$7:AC$117,1)-2*LEN(AC$5),1),0)+IFERROR(IF(AD40+1&gt;LARGE(AD$7:AD$117,1)-2*LEN(AD$5),1),0)+IFERROR(IF(AE40+1&gt;LARGE(AE$7:AE$117,1)-2*LEN(AE$5),1),0)+IFERROR(IF(AF40+1&gt;LARGE(AF$7:AF$117,1)-2*LEN(AF$5),1),0)+IFERROR(IF(AG40+1&gt;LARGE(AG$7:AG$117,1)-2*LEN(AG$5),1),0)+IFERROR(IF(AH40+1&gt;LARGE(AH$7:AH$117,1)-2*LEN(AH$5),1),0)+IFERROR(IF(AI40+1&gt;LARGE(AI$7:AI$117,1)-2*LEN(AI$5),1),0)</f>
        <v>0</v>
      </c>
      <c r="AP40" s="117">
        <f>IF(Z40=0,0,IF(Z40=IFERROR(LARGE(Z$7:Z$117,1),0),1,0))+IF(AA40=0,0,IF(AA40=IFERROR(LARGE(AA$7:AA$117,1),0),1,0))+IF(AB40=0,0,IF(AB40=IFERROR(LARGE(AB$7:AB$117,1),0),1,0))+IF(AC40=0,0,IF(AC40=IFERROR(LARGE(AC$7:AC$117,1),0),1,0))+IF(AD40=0,0,IF(AD40=IFERROR(LARGE(AD$7:AD$117,1),0),1,0))+IF(AE40=0,0,IF(AE40=IFERROR(LARGE(AE$7:AE$117,1),0),1,0))+IF(AF40=0,0,IF(AF40=IFERROR(LARGE(AF$7:AF$117,1),0),1,0))+IF(AG40=0,0,IF(AG40=IFERROR(LARGE(AG$7:AG$117,1),0),1,0))+IF(AH40=0,0,IF(AH40=IFERROR(LARGE(AH$7:AH$117,1),0),1,0))+IF(AI40=0,0,IF(AI40=IFERROR(LARGE(AI$7:AI$117,1),0),1,0))</f>
        <v>0</v>
      </c>
      <c r="AQ40" s="48"/>
      <c r="AR40" s="783"/>
      <c r="AS40" s="783"/>
      <c r="AT40" s="118">
        <f>SMALL(AU40:BD40,AT$3)</f>
        <v>2.9999999999999997E-4</v>
      </c>
      <c r="AU40" s="119">
        <f>IF(Z40="  ",0+MID(Z$6,FIND("V",Z$6)+1,256)/10000,Z40+MID(Z$6,FIND("V",Z$6)+1,256)/10000)</f>
        <v>4.0000999999999998</v>
      </c>
      <c r="AV40" s="119">
        <f>IF(AA40="  ",0+MID(AA$6,FIND("V",AA$6)+1,256)/10000,AA40+MID(AA$6,FIND("V",AA$6)+1,256)/10000)</f>
        <v>4.0002000000000004</v>
      </c>
      <c r="AW40" s="119">
        <f>IF(AB40="  ",0+MID(AB$6,FIND("V",AB$6)+1,256)/10000,AB40+MID(AB$6,FIND("V",AB$6)+1,256)/10000)</f>
        <v>2.9999999999999997E-4</v>
      </c>
      <c r="AX40" s="119">
        <f>IF(AC40="  ",0+MID(AC$6,FIND("V",AC$6)+1,256)/10000,AC40+MID(AC$6,FIND("V",AC$6)+1,256)/10000)</f>
        <v>4.0000000000000002E-4</v>
      </c>
      <c r="AY40" s="119">
        <f>IF(AD40="  ",0+MID(AD$6,FIND("V",AD$6)+1,256)/10000,AD40+MID(AD$6,FIND("V",AD$6)+1,256)/10000)</f>
        <v>2.0005000000000002</v>
      </c>
      <c r="AZ40" s="119">
        <f>IF(AE40="  ",0+MID(AE$6,FIND("V",AE$6)+1,256)/10000,AE40+MID(AE$6,FIND("V",AE$6)+1,256)/10000)</f>
        <v>2.0005999999999999</v>
      </c>
      <c r="BA40" s="119">
        <f>IF(AF40="  ",0+MID(AF$6,FIND("V",AF$6)+1,256)/10000,AF40+MID(AF$6,FIND("V",AF$6)+1,256)/10000)</f>
        <v>6.9999999999999999E-4</v>
      </c>
      <c r="BB40" s="119">
        <f>IF(AG40="  ",0+MID(AG$6,FIND("V",AG$6)+1,256)/10000,AG40+MID(AG$6,FIND("V",AG$6)+1,256)/10000)</f>
        <v>8.0000000000000004E-4</v>
      </c>
      <c r="BC40" s="119">
        <f>IF(AH40="  ",0+MID(AH$6,FIND("V",AH$6)+1,256)/10000,AH40+MID(AH$6,FIND("V",AH$6)+1,256)/10000)</f>
        <v>8.9999999999999998E-4</v>
      </c>
      <c r="BD40" s="119">
        <f>IF(AI40="  ",0+MID(AI$6,FIND("V",AI$6)+1,256)/10000,AI40+MID(AI$6,FIND("V",AI$6)+1,256)/10000)</f>
        <v>1E-3</v>
      </c>
      <c r="BE40" s="783"/>
      <c r="BI40" s="783">
        <f>(LARGE(Z$7:Z$117,1)-Z40)/2+1</f>
        <v>12</v>
      </c>
      <c r="BJ40" s="783">
        <f>(LARGE(AA$7:AA$117,1)-AA40)/2+1</f>
        <v>12</v>
      </c>
      <c r="BK40" s="783" t="e">
        <f>(LARGE(AB$7:AB$117,1)-AB40)/2+1</f>
        <v>#VALUE!</v>
      </c>
      <c r="BL40" s="783" t="e">
        <f>(LARGE(AC$7:AC$117,1)-AC40)/2+1</f>
        <v>#VALUE!</v>
      </c>
      <c r="BM40" s="783">
        <f>(LARGE(AD$7:AD$117,1)-AD40)/2+1</f>
        <v>9</v>
      </c>
      <c r="BN40" s="783">
        <f>(LARGE(AE$7:AE$117,1)-AE40)/2+1</f>
        <v>11</v>
      </c>
      <c r="BO40" s="783" t="e">
        <f>(LARGE(AF$7:AF$117,1)-AF40)/2+1</f>
        <v>#VALUE!</v>
      </c>
      <c r="BP40" s="783" t="e">
        <f>(LARGE(AG$7:AG$117,1)-AG40)/2+1</f>
        <v>#VALUE!</v>
      </c>
      <c r="BQ40" s="783" t="e">
        <f>(LARGE(AH$7:AH$117,1)-AH40)/2+1</f>
        <v>#VALUE!</v>
      </c>
      <c r="BR40" s="783" t="e">
        <f>(LARGE(AI$7:AI$117,1)-AI40)/2+1</f>
        <v>#VALUE!</v>
      </c>
    </row>
    <row r="41" spans="1:70" ht="12.75" customHeight="1" x14ac:dyDescent="0.2">
      <c r="A41" s="597">
        <f>IF(R41&gt;0,IF(Q41="Viru SK",RANK(B41,B$7:B$117,1)-COUNTIF((Q$7:Q$117),"&lt;&gt;Viru SK"),""),"")</f>
        <v>25</v>
      </c>
      <c r="B41" s="98">
        <f>IF((Q41="Viru SK"),U41,U41-1000)</f>
        <v>35</v>
      </c>
      <c r="C41" s="407" t="str">
        <f>IF(R41&gt;0,IF(P41="t",RANK(D41,D$7:D$117,1)-COUNTBLANK(P$7:P$117),""),"")</f>
        <v/>
      </c>
      <c r="D41" s="365">
        <f>IF((P41="t"),U41,U41-1000)</f>
        <v>-965</v>
      </c>
      <c r="E41" s="99">
        <f>IF(R41&gt;0,IF(N41="m",RANK(F41,F$7:F$117,1)-COUNTBLANK(N$7:N$117),""),"")</f>
        <v>28</v>
      </c>
      <c r="F41" s="98">
        <f>IF((N41="m"),U41,U41-1000)</f>
        <v>35</v>
      </c>
      <c r="G41" s="100" t="str">
        <f>IF(R41&gt;0,IF(M41="n",RANK(H41,H$7:H$117,1)-COUNTBLANK(M$7:M$117),""),"")</f>
        <v/>
      </c>
      <c r="H41" s="98">
        <f>IF((M41="n"),U41,U41-1000)</f>
        <v>-965</v>
      </c>
      <c r="I41" s="101" t="str">
        <f>IF(R41&gt;0,IF(O41="j",RANK(J41,J$7:J$117,1)-COUNTBLANK(O$7:O$117),""),"")</f>
        <v/>
      </c>
      <c r="J41" s="102">
        <f>IF((O41="j"),U41,U41-1000)</f>
        <v>-965</v>
      </c>
      <c r="K41" s="70">
        <f>IF(R41&gt;0,RANK(U41,U$7:U$117,1),"")</f>
        <v>35</v>
      </c>
      <c r="L41" s="405" t="s">
        <v>145</v>
      </c>
      <c r="M41" s="343"/>
      <c r="N41" s="344" t="str">
        <f>IF(M41="","m","")</f>
        <v>m</v>
      </c>
      <c r="O41" s="345"/>
      <c r="P41" s="346"/>
      <c r="Q41" s="347" t="s">
        <v>87</v>
      </c>
      <c r="R41" s="109">
        <f>(IF(COUNT(Z41,AA41,AB41,AC41,AD41,AE41,AF41,AG41,AH41,AI41)&lt;10,SUM(Z41,AA41,AB41,AC41,AD41,AE41,AF41,AG41,AH41,AI41),SUM(LARGE((Z41,AA41,AB41,AC41,AD41,AE41,AF41,AG41,AH41,AI41),{1;2;3;4;5;6;7;8;9}))))</f>
        <v>8</v>
      </c>
      <c r="S41" s="110" t="str">
        <f>INDEX(ETAPP!B$1:B$32,MATCH(COUNTIF(BI41:BR41,1),ETAPP!A$1:A$32,0))&amp;INDEX(ETAPP!B$1:B$32,MATCH(COUNTIF(BI41:BR41,2),ETAPP!A$1:A$32,0))&amp;INDEX(ETAPP!B$1:B$32,MATCH(COUNTIF(BI41:BR41,3),ETAPP!A$1:A$32,0))&amp;INDEX(ETAPP!B$1:B$32,MATCH(COUNTIF(BI41:BR41,4),ETAPP!A$1:A$32,0))&amp;INDEX(ETAPP!B$1:B$32,MATCH(COUNTIF(BI41:BR41,5),ETAPP!A$1:A$32,0))&amp;INDEX(ETAPP!B$1:B$32,MATCH(COUNTIF(BI41:BR41,6),ETAPP!A$1:A$32,0))&amp;INDEX(ETAPP!B$1:B$32,MATCH(COUNTIF(BI41:BR41,7),ETAPP!A$1:A$32,0))&amp;INDEX(ETAPP!B$1:B$32,MATCH(COUNTIF(BI41:BR41,8),ETAPP!A$1:A$32,0))&amp;INDEX(ETAPP!B$1:B$32,MATCH(COUNTIF(BI41:BR41,9),ETAPP!A$1:A$32,0))&amp;INDEX(ETAPP!B$1:B$32,MATCH(COUNTIF(BI41:BR41,10),ETAPP!A$1:A$32,0))&amp;INDEX(ETAPP!B$1:B$32,MATCH(COUNTIF(BI41:BR41,11),ETAPP!A$1:A$32,0))&amp;INDEX(ETAPP!B$1:B$32,MATCH(COUNTIF(BI41:BR41,12),ETAPP!A$1:A$32,0))&amp;INDEX(ETAPP!B$1:B$32,MATCH(COUNTIF(BI41:BR41,13),ETAPP!A$1:A$32,0))&amp;INDEX(ETAPP!B$1:B$32,MATCH(COUNTIF(BI41:BR41,14),ETAPP!A$1:A$32,0))&amp;INDEX(ETAPP!B$1:B$32,MATCH(COUNTIF(BI41:BR41,15),ETAPP!A$1:A$32,0))&amp;INDEX(ETAPP!B$1:B$32,MATCH(COUNTIF(BI41:BR41,16),ETAPP!A$1:A$32,0))&amp;INDEX(ETAPP!B$1:B$32,MATCH(COUNTIF(BI41:BR41,17),ETAPP!A$1:A$32,0))&amp;INDEX(ETAPP!B$1:B$32,MATCH(COUNTIF(BI41:BR41,18),ETAPP!A$1:A$32,0))&amp;INDEX(ETAPP!B$1:B$32,MATCH(COUNTIF(BI41:BR41,19),ETAPP!A$1:A$32,0))&amp;INDEX(ETAPP!B$1:B$32,MATCH(COUNTIF(BI41:BR41,20),ETAPP!A$1:A$32,0))&amp;INDEX(ETAPP!B$1:B$32,MATCH(COUNTIF(BI41:BR41,21),ETAPP!A$1:A$32,0))</f>
        <v>00000000A000000000000</v>
      </c>
      <c r="T41" s="110" t="str">
        <f>TEXT(R41,"000,0")&amp;"-"&amp;S41</f>
        <v>008,0-00000000A000000000000</v>
      </c>
      <c r="U41" s="110">
        <f>COUNTIF(T$7:T$117,"&gt;="&amp;T41)</f>
        <v>35</v>
      </c>
      <c r="V41" s="110">
        <f>COUNTIF(L$7:L$117,"&gt;="&amp;L41)</f>
        <v>8</v>
      </c>
      <c r="W41" s="110" t="str">
        <f>TEXT(R41,"000,0")&amp;"-"&amp;S41&amp;"-"&amp;TEXT(V41,"000")</f>
        <v>008,0-00000000A000000000000-008</v>
      </c>
      <c r="X41" s="110">
        <f>COUNTIF(W$7:W$117,"&gt;="&amp;W41)</f>
        <v>35</v>
      </c>
      <c r="Y41" s="111">
        <f>RANK(X41,X$7:X$117,0)</f>
        <v>77</v>
      </c>
      <c r="Z41" s="112" t="str">
        <f>IFERROR(INDEX('V1'!C$300:C$400,MATCH("*"&amp;L41&amp;"*",'V1'!B$300:B$400,0)),"  ")</f>
        <v xml:space="preserve">  </v>
      </c>
      <c r="AA41" s="112" t="str">
        <f>IFERROR(INDEX('V2'!C$300:C$400,MATCH("*"&amp;L41&amp;"*",'V2'!B$300:B$400,0)),"  ")</f>
        <v xml:space="preserve">  </v>
      </c>
      <c r="AB41" s="112" t="str">
        <f>IFERROR(INDEX('V3'!C$300:C$400,MATCH("*"&amp;L41&amp;"*",'V3'!B$300:B$400,0)),"  ")</f>
        <v xml:space="preserve">  </v>
      </c>
      <c r="AC41" s="112" t="str">
        <f>IFERROR(INDEX('V4'!C$300:C$400,MATCH("*"&amp;L41&amp;"*",'V4'!B$300:B$400,0)),"  ")</f>
        <v xml:space="preserve">  </v>
      </c>
      <c r="AD41" s="112" t="str">
        <f>IFERROR(INDEX('V5'!C$300:C$400,MATCH("*"&amp;L41&amp;"*",'V5'!B$300:B$400,0)),"  ")</f>
        <v xml:space="preserve">  </v>
      </c>
      <c r="AE41" s="112" t="str">
        <f>IFERROR(INDEX('V6'!C$300:C$400,MATCH("*"&amp;L41&amp;"*",'V6'!B$300:B$400,0)),"  ")</f>
        <v xml:space="preserve">  </v>
      </c>
      <c r="AF41" s="112">
        <f>IFERROR(INDEX('V7'!C$300:C$400,MATCH("*"&amp;L41&amp;"*",'V7'!B$300:B$400,0)),"  ")</f>
        <v>8</v>
      </c>
      <c r="AG41" s="112" t="str">
        <f>IFERROR(INDEX('V8'!C$300:C$400,MATCH("*"&amp;L41&amp;"*",'V8'!B$300:B$400,0)),"  ")</f>
        <v xml:space="preserve">  </v>
      </c>
      <c r="AH41" s="112" t="str">
        <f>IFERROR(INDEX('V9'!C$300:C$400,MATCH("*"&amp;L41&amp;"*",'V9'!B$300:B$400,0)),"  ")</f>
        <v xml:space="preserve">  </v>
      </c>
      <c r="AI41" s="112" t="str">
        <f>IFERROR(INDEX('V10'!C$300:C$400,MATCH("*"&amp;L41&amp;"*",'V10'!B$300:B$400,0)),"  ")</f>
        <v xml:space="preserve">  </v>
      </c>
      <c r="AJ41" s="113" t="str">
        <f>IF(AN41&gt;(AT$2-1),K41,"")</f>
        <v/>
      </c>
      <c r="AK41" s="402">
        <f>SUM(Z41:AI41)</f>
        <v>8</v>
      </c>
      <c r="AL41" s="114">
        <f>IFERROR("edasi "&amp;RANK(AJ41,AJ$7:AJ$117,1),K41)</f>
        <v>35</v>
      </c>
      <c r="AM41" s="115" t="str">
        <f>IFERROR(INDEX(#REF!,MATCH("*"&amp;L41&amp;"*",#REF!,0)),"  ")</f>
        <v xml:space="preserve">  </v>
      </c>
      <c r="AN41" s="116">
        <f>COUNTIF(Z41:AI41,"&gt;=0")</f>
        <v>1</v>
      </c>
      <c r="AO41" s="117">
        <f>IFERROR(IF(Z41+1&gt;LARGE(Z$7:Z$117,1)-2*LEN(Z$5),1),0)+IFERROR(IF(AA41+1&gt;LARGE(AA$7:AA$117,1)-2*LEN(AA$5),1),0)+IFERROR(IF(AB41+1&gt;LARGE(AB$7:AB$117,1)-2*LEN(AB$5),1),0)+IFERROR(IF(AC41+1&gt;LARGE(AC$7:AC$117,1)-2*LEN(AC$5),1),0)+IFERROR(IF(AD41+1&gt;LARGE(AD$7:AD$117,1)-2*LEN(AD$5),1),0)+IFERROR(IF(AE41+1&gt;LARGE(AE$7:AE$117,1)-2*LEN(AE$5),1),0)+IFERROR(IF(AF41+1&gt;LARGE(AF$7:AF$117,1)-2*LEN(AF$5),1),0)+IFERROR(IF(AG41+1&gt;LARGE(AG$7:AG$117,1)-2*LEN(AG$5),1),0)+IFERROR(IF(AH41+1&gt;LARGE(AH$7:AH$117,1)-2*LEN(AH$5),1),0)+IFERROR(IF(AI41+1&gt;LARGE(AI$7:AI$117,1)-2*LEN(AI$5),1),0)</f>
        <v>0</v>
      </c>
      <c r="AP41" s="117">
        <f>IF(Z41=0,0,IF(Z41=IFERROR(LARGE(Z$7:Z$117,1),0),1,0))+IF(AA41=0,0,IF(AA41=IFERROR(LARGE(AA$7:AA$117,1),0),1,0))+IF(AB41=0,0,IF(AB41=IFERROR(LARGE(AB$7:AB$117,1),0),1,0))+IF(AC41=0,0,IF(AC41=IFERROR(LARGE(AC$7:AC$117,1),0),1,0))+IF(AD41=0,0,IF(AD41=IFERROR(LARGE(AD$7:AD$117,1),0),1,0))+IF(AE41=0,0,IF(AE41=IFERROR(LARGE(AE$7:AE$117,1),0),1,0))+IF(AF41=0,0,IF(AF41=IFERROR(LARGE(AF$7:AF$117,1),0),1,0))+IF(AG41=0,0,IF(AG41=IFERROR(LARGE(AG$7:AG$117,1),0),1,0))+IF(AH41=0,0,IF(AH41=IFERROR(LARGE(AH$7:AH$117,1),0),1,0))+IF(AI41=0,0,IF(AI41=IFERROR(LARGE(AI$7:AI$117,1),0),1,0))</f>
        <v>0</v>
      </c>
      <c r="AQ41" s="48"/>
      <c r="AT41" s="118">
        <f>SMALL(AU41:BD41,AT$3)</f>
        <v>1E-4</v>
      </c>
      <c r="AU41" s="119">
        <f>IF(Z41="  ",0+MID(Z$6,FIND("V",Z$6)+1,256)/10000,Z41+MID(Z$6,FIND("V",Z$6)+1,256)/10000)</f>
        <v>1E-4</v>
      </c>
      <c r="AV41" s="119">
        <f>IF(AA41="  ",0+MID(AA$6,FIND("V",AA$6)+1,256)/10000,AA41+MID(AA$6,FIND("V",AA$6)+1,256)/10000)</f>
        <v>2.0000000000000001E-4</v>
      </c>
      <c r="AW41" s="119">
        <f>IF(AB41="  ",0+MID(AB$6,FIND("V",AB$6)+1,256)/10000,AB41+MID(AB$6,FIND("V",AB$6)+1,256)/10000)</f>
        <v>2.9999999999999997E-4</v>
      </c>
      <c r="AX41" s="119">
        <f>IF(AC41="  ",0+MID(AC$6,FIND("V",AC$6)+1,256)/10000,AC41+MID(AC$6,FIND("V",AC$6)+1,256)/10000)</f>
        <v>4.0000000000000002E-4</v>
      </c>
      <c r="AY41" s="119">
        <f>IF(AD41="  ",0+MID(AD$6,FIND("V",AD$6)+1,256)/10000,AD41+MID(AD$6,FIND("V",AD$6)+1,256)/10000)</f>
        <v>5.0000000000000001E-4</v>
      </c>
      <c r="AZ41" s="119">
        <f>IF(AE41="  ",0+MID(AE$6,FIND("V",AE$6)+1,256)/10000,AE41+MID(AE$6,FIND("V",AE$6)+1,256)/10000)</f>
        <v>5.9999999999999995E-4</v>
      </c>
      <c r="BA41" s="119">
        <f>IF(AF41="  ",0+MID(AF$6,FIND("V",AF$6)+1,256)/10000,AF41+MID(AF$6,FIND("V",AF$6)+1,256)/10000)</f>
        <v>8.0007000000000001</v>
      </c>
      <c r="BB41" s="119">
        <f>IF(AG41="  ",0+MID(AG$6,FIND("V",AG$6)+1,256)/10000,AG41+MID(AG$6,FIND("V",AG$6)+1,256)/10000)</f>
        <v>8.0000000000000004E-4</v>
      </c>
      <c r="BC41" s="119">
        <f>IF(AH41="  ",0+MID(AH$6,FIND("V",AH$6)+1,256)/10000,AH41+MID(AH$6,FIND("V",AH$6)+1,256)/10000)</f>
        <v>8.9999999999999998E-4</v>
      </c>
      <c r="BD41" s="119">
        <f>IF(AI41="  ",0+MID(AI$6,FIND("V",AI$6)+1,256)/10000,AI41+MID(AI$6,FIND("V",AI$6)+1,256)/10000)</f>
        <v>1E-3</v>
      </c>
      <c r="BI41" s="783" t="e">
        <f>(LARGE(Z$7:Z$117,1)-Z41)/2+1</f>
        <v>#VALUE!</v>
      </c>
      <c r="BJ41" s="783" t="e">
        <f>(LARGE(AA$7:AA$117,1)-AA41)/2+1</f>
        <v>#VALUE!</v>
      </c>
      <c r="BK41" s="783" t="e">
        <f>(LARGE(AB$7:AB$117,1)-AB41)/2+1</f>
        <v>#VALUE!</v>
      </c>
      <c r="BL41" s="783" t="e">
        <f>(LARGE(AC$7:AC$117,1)-AC41)/2+1</f>
        <v>#VALUE!</v>
      </c>
      <c r="BM41" s="783" t="e">
        <f>(LARGE(AD$7:AD$117,1)-AD41)/2+1</f>
        <v>#VALUE!</v>
      </c>
      <c r="BN41" s="783" t="e">
        <f>(LARGE(AE$7:AE$117,1)-AE41)/2+1</f>
        <v>#VALUE!</v>
      </c>
      <c r="BO41" s="783">
        <f>(LARGE(AF$7:AF$117,1)-AF41)/2+1</f>
        <v>9</v>
      </c>
      <c r="BP41" s="783" t="e">
        <f>(LARGE(AG$7:AG$117,1)-AG41)/2+1</f>
        <v>#VALUE!</v>
      </c>
      <c r="BQ41" s="783" t="e">
        <f>(LARGE(AH$7:AH$117,1)-AH41)/2+1</f>
        <v>#VALUE!</v>
      </c>
      <c r="BR41" s="783" t="e">
        <f>(LARGE(AI$7:AI$117,1)-AI41)/2+1</f>
        <v>#VALUE!</v>
      </c>
    </row>
    <row r="42" spans="1:70" ht="12.75" customHeight="1" x14ac:dyDescent="0.2">
      <c r="A42" s="597">
        <f>IF(R42&gt;0,IF(Q42="Viru SK",RANK(B42,B$7:B$117,1)-COUNTIF((Q$7:Q$117),"&lt;&gt;Viru SK"),""),"")</f>
        <v>26</v>
      </c>
      <c r="B42" s="98">
        <f>IF((Q42="Viru SK"),U42,U42-1000)</f>
        <v>36</v>
      </c>
      <c r="C42" s="407">
        <f>IF(R42&gt;0,IF(P42="t",RANK(D42,D$7:D$117,1)-COUNTBLANK(P$7:P$117),""),"")</f>
        <v>10</v>
      </c>
      <c r="D42" s="365">
        <f>IF((P42="t"),U42,U42-1000)</f>
        <v>36</v>
      </c>
      <c r="E42" s="99">
        <f>IF(R42&gt;0,IF(N42="m",RANK(F42,F$7:F$117,1)-COUNTBLANK(N$7:N$117),""),"")</f>
        <v>29</v>
      </c>
      <c r="F42" s="98">
        <f>IF((N42="m"),U42,U42-1000)</f>
        <v>36</v>
      </c>
      <c r="G42" s="100" t="str">
        <f>IF(R42&gt;0,IF(M42="n",RANK(H42,H$7:H$117,1)-COUNTBLANK(M$7:M$117),""),"")</f>
        <v/>
      </c>
      <c r="H42" s="98">
        <f>IF((M42="n"),U42,U42-1000)</f>
        <v>-964</v>
      </c>
      <c r="I42" s="101" t="str">
        <f>IF(R42&gt;0,IF(O42="j",RANK(J42,J$7:J$117,1)-COUNTBLANK(O$7:O$117),""),"")</f>
        <v/>
      </c>
      <c r="J42" s="102">
        <f>IF((O42="j"),U42,U42-1000)</f>
        <v>-964</v>
      </c>
      <c r="K42" s="70">
        <f>IF(R42&gt;0,RANK(U42,U$7:U$117,1),"")</f>
        <v>36</v>
      </c>
      <c r="L42" s="598" t="s">
        <v>131</v>
      </c>
      <c r="M42" s="343"/>
      <c r="N42" s="344" t="str">
        <f>IF(M42="","m","")</f>
        <v>m</v>
      </c>
      <c r="O42" s="345"/>
      <c r="P42" s="346" t="s">
        <v>314</v>
      </c>
      <c r="Q42" s="347" t="s">
        <v>87</v>
      </c>
      <c r="R42" s="109">
        <f>(IF(COUNT(Z42,AA42,AB42,AC42,AD42,AE42,AF42,AG42,AH42,AI42)&lt;10,SUM(Z42,AA42,AB42,AC42,AD42,AE42,AF42,AG42,AH42,AI42),SUM(LARGE((Z42,AA42,AB42,AC42,AD42,AE42,AF42,AG42,AH42,AI42),{1;2;3;4;5;6;7;8;9}))))</f>
        <v>6</v>
      </c>
      <c r="S42" s="110" t="str">
        <f>INDEX(ETAPP!B$1:B$32,MATCH(COUNTIF(BI42:BR42,1),ETAPP!A$1:A$32,0))&amp;INDEX(ETAPP!B$1:B$32,MATCH(COUNTIF(BI42:BR42,2),ETAPP!A$1:A$32,0))&amp;INDEX(ETAPP!B$1:B$32,MATCH(COUNTIF(BI42:BR42,3),ETAPP!A$1:A$32,0))&amp;INDEX(ETAPP!B$1:B$32,MATCH(COUNTIF(BI42:BR42,4),ETAPP!A$1:A$32,0))&amp;INDEX(ETAPP!B$1:B$32,MATCH(COUNTIF(BI42:BR42,5),ETAPP!A$1:A$32,0))&amp;INDEX(ETAPP!B$1:B$32,MATCH(COUNTIF(BI42:BR42,6),ETAPP!A$1:A$32,0))&amp;INDEX(ETAPP!B$1:B$32,MATCH(COUNTIF(BI42:BR42,7),ETAPP!A$1:A$32,0))&amp;INDEX(ETAPP!B$1:B$32,MATCH(COUNTIF(BI42:BR42,8),ETAPP!A$1:A$32,0))&amp;INDEX(ETAPP!B$1:B$32,MATCH(COUNTIF(BI42:BR42,9),ETAPP!A$1:A$32,0))&amp;INDEX(ETAPP!B$1:B$32,MATCH(COUNTIF(BI42:BR42,10),ETAPP!A$1:A$32,0))&amp;INDEX(ETAPP!B$1:B$32,MATCH(COUNTIF(BI42:BR42,11),ETAPP!A$1:A$32,0))&amp;INDEX(ETAPP!B$1:B$32,MATCH(COUNTIF(BI42:BR42,12),ETAPP!A$1:A$32,0))&amp;INDEX(ETAPP!B$1:B$32,MATCH(COUNTIF(BI42:BR42,13),ETAPP!A$1:A$32,0))&amp;INDEX(ETAPP!B$1:B$32,MATCH(COUNTIF(BI42:BR42,14),ETAPP!A$1:A$32,0))&amp;INDEX(ETAPP!B$1:B$32,MATCH(COUNTIF(BI42:BR42,15),ETAPP!A$1:A$32,0))&amp;INDEX(ETAPP!B$1:B$32,MATCH(COUNTIF(BI42:BR42,16),ETAPP!A$1:A$32,0))&amp;INDEX(ETAPP!B$1:B$32,MATCH(COUNTIF(BI42:BR42,17),ETAPP!A$1:A$32,0))&amp;INDEX(ETAPP!B$1:B$32,MATCH(COUNTIF(BI42:BR42,18),ETAPP!A$1:A$32,0))&amp;INDEX(ETAPP!B$1:B$32,MATCH(COUNTIF(BI42:BR42,19),ETAPP!A$1:A$32,0))&amp;INDEX(ETAPP!B$1:B$32,MATCH(COUNTIF(BI42:BR42,20),ETAPP!A$1:A$32,0))&amp;INDEX(ETAPP!B$1:B$32,MATCH(COUNTIF(BI42:BR42,21),ETAPP!A$1:A$32,0))</f>
        <v>0000000A0000000000000</v>
      </c>
      <c r="T42" s="110" t="str">
        <f>TEXT(R42,"000,0")&amp;"-"&amp;S42</f>
        <v>006,0-0000000A0000000000000</v>
      </c>
      <c r="U42" s="110">
        <f>COUNTIF(T$7:T$117,"&gt;="&amp;T42)</f>
        <v>36</v>
      </c>
      <c r="V42" s="110">
        <f>COUNTIF(L$7:L$117,"&gt;="&amp;L42)</f>
        <v>16</v>
      </c>
      <c r="W42" s="110" t="str">
        <f>TEXT(R42,"000,0")&amp;"-"&amp;S42&amp;"-"&amp;TEXT(V42,"000")</f>
        <v>006,0-0000000A0000000000000-016</v>
      </c>
      <c r="X42" s="110">
        <f>COUNTIF(W$7:W$117,"&gt;="&amp;W42)</f>
        <v>36</v>
      </c>
      <c r="Y42" s="111">
        <f>RANK(X42,X$7:X$117,0)</f>
        <v>76</v>
      </c>
      <c r="Z42" s="112" t="str">
        <f>IFERROR(INDEX('V1'!C$300:C$400,MATCH("*"&amp;L42&amp;"*",'V1'!B$300:B$400,0)),"  ")</f>
        <v xml:space="preserve">  </v>
      </c>
      <c r="AA42" s="112" t="str">
        <f>IFERROR(INDEX('V2'!C$300:C$400,MATCH("*"&amp;L42&amp;"*",'V2'!B$300:B$400,0)),"  ")</f>
        <v xml:space="preserve">  </v>
      </c>
      <c r="AB42" s="112">
        <f>IFERROR(INDEX('V3'!C$300:C$400,MATCH("*"&amp;L42&amp;"*",'V3'!B$300:B$400,0)),"  ")</f>
        <v>6</v>
      </c>
      <c r="AC42" s="112" t="str">
        <f>IFERROR(INDEX('V4'!C$300:C$400,MATCH("*"&amp;L42&amp;"*",'V4'!B$300:B$400,0)),"  ")</f>
        <v xml:space="preserve">  </v>
      </c>
      <c r="AD42" s="112" t="str">
        <f>IFERROR(INDEX('V5'!C$300:C$400,MATCH("*"&amp;L42&amp;"*",'V5'!B$300:B$400,0)),"  ")</f>
        <v xml:space="preserve">  </v>
      </c>
      <c r="AE42" s="112" t="str">
        <f>IFERROR(INDEX('V6'!C$300:C$400,MATCH("*"&amp;L42&amp;"*",'V6'!B$300:B$400,0)),"  ")</f>
        <v xml:space="preserve">  </v>
      </c>
      <c r="AF42" s="112" t="str">
        <f>IFERROR(INDEX('V7'!C$300:C$400,MATCH("*"&amp;L42&amp;"*",'V7'!B$300:B$400,0)),"  ")</f>
        <v xml:space="preserve">  </v>
      </c>
      <c r="AG42" s="112" t="str">
        <f>IFERROR(INDEX('V8'!C$300:C$400,MATCH("*"&amp;L42&amp;"*",'V8'!B$300:B$400,0)),"  ")</f>
        <v xml:space="preserve">  </v>
      </c>
      <c r="AH42" s="112" t="str">
        <f>IFERROR(INDEX('V9'!C$300:C$400,MATCH("*"&amp;L42&amp;"*",'V9'!B$300:B$400,0)),"  ")</f>
        <v xml:space="preserve">  </v>
      </c>
      <c r="AI42" s="112" t="str">
        <f>IFERROR(INDEX('V10'!C$300:C$400,MATCH("*"&amp;L42&amp;"*",'V10'!B$300:B$400,0)),"  ")</f>
        <v xml:space="preserve">  </v>
      </c>
      <c r="AJ42" s="113" t="str">
        <f>IF(AN42&gt;(AT$2-1),K42,"")</f>
        <v/>
      </c>
      <c r="AK42" s="402">
        <f>SUM(Z42:AI42)</f>
        <v>6</v>
      </c>
      <c r="AL42" s="114">
        <f>IFERROR("edasi "&amp;RANK(AJ42,AJ$7:AJ$117,1),K42)</f>
        <v>36</v>
      </c>
      <c r="AM42" s="115" t="str">
        <f>IFERROR(INDEX(#REF!,MATCH("*"&amp;L42&amp;"*",#REF!,0)),"  ")</f>
        <v xml:space="preserve">  </v>
      </c>
      <c r="AN42" s="116">
        <f>COUNTIF(Z42:AI42,"&gt;=0")</f>
        <v>1</v>
      </c>
      <c r="AO42" s="117">
        <f>IFERROR(IF(Z42+1&gt;LARGE(Z$7:Z$117,1)-2*LEN(Z$5),1),0)+IFERROR(IF(AA42+1&gt;LARGE(AA$7:AA$117,1)-2*LEN(AA$5),1),0)+IFERROR(IF(AB42+1&gt;LARGE(AB$7:AB$117,1)-2*LEN(AB$5),1),0)+IFERROR(IF(AC42+1&gt;LARGE(AC$7:AC$117,1)-2*LEN(AC$5),1),0)+IFERROR(IF(AD42+1&gt;LARGE(AD$7:AD$117,1)-2*LEN(AD$5),1),0)+IFERROR(IF(AE42+1&gt;LARGE(AE$7:AE$117,1)-2*LEN(AE$5),1),0)+IFERROR(IF(AF42+1&gt;LARGE(AF$7:AF$117,1)-2*LEN(AF$5),1),0)+IFERROR(IF(AG42+1&gt;LARGE(AG$7:AG$117,1)-2*LEN(AG$5),1),0)+IFERROR(IF(AH42+1&gt;LARGE(AH$7:AH$117,1)-2*LEN(AH$5),1),0)+IFERROR(IF(AI42+1&gt;LARGE(AI$7:AI$117,1)-2*LEN(AI$5),1),0)</f>
        <v>0</v>
      </c>
      <c r="AP42" s="117">
        <f>IF(Z42=0,0,IF(Z42=IFERROR(LARGE(Z$7:Z$117,1),0),1,0))+IF(AA42=0,0,IF(AA42=IFERROR(LARGE(AA$7:AA$117,1),0),1,0))+IF(AB42=0,0,IF(AB42=IFERROR(LARGE(AB$7:AB$117,1),0),1,0))+IF(AC42=0,0,IF(AC42=IFERROR(LARGE(AC$7:AC$117,1),0),1,0))+IF(AD42=0,0,IF(AD42=IFERROR(LARGE(AD$7:AD$117,1),0),1,0))+IF(AE42=0,0,IF(AE42=IFERROR(LARGE(AE$7:AE$117,1),0),1,0))+IF(AF42=0,0,IF(AF42=IFERROR(LARGE(AF$7:AF$117,1),0),1,0))+IF(AG42=0,0,IF(AG42=IFERROR(LARGE(AG$7:AG$117,1),0),1,0))+IF(AH42=0,0,IF(AH42=IFERROR(LARGE(AH$7:AH$117,1),0),1,0))+IF(AI42=0,0,IF(AI42=IFERROR(LARGE(AI$7:AI$117,1),0),1,0))</f>
        <v>0</v>
      </c>
      <c r="AQ42" s="48"/>
      <c r="AT42" s="118">
        <f>SMALL(AU42:BD42,AT$3)</f>
        <v>1E-4</v>
      </c>
      <c r="AU42" s="119">
        <f>IF(Z42="  ",0+MID(Z$6,FIND("V",Z$6)+1,256)/10000,Z42+MID(Z$6,FIND("V",Z$6)+1,256)/10000)</f>
        <v>1E-4</v>
      </c>
      <c r="AV42" s="119">
        <f>IF(AA42="  ",0+MID(AA$6,FIND("V",AA$6)+1,256)/10000,AA42+MID(AA$6,FIND("V",AA$6)+1,256)/10000)</f>
        <v>2.0000000000000001E-4</v>
      </c>
      <c r="AW42" s="119">
        <f>IF(AB42="  ",0+MID(AB$6,FIND("V",AB$6)+1,256)/10000,AB42+MID(AB$6,FIND("V",AB$6)+1,256)/10000)</f>
        <v>6.0003000000000002</v>
      </c>
      <c r="AX42" s="119">
        <f>IF(AC42="  ",0+MID(AC$6,FIND("V",AC$6)+1,256)/10000,AC42+MID(AC$6,FIND("V",AC$6)+1,256)/10000)</f>
        <v>4.0000000000000002E-4</v>
      </c>
      <c r="AY42" s="119">
        <f>IF(AD42="  ",0+MID(AD$6,FIND("V",AD$6)+1,256)/10000,AD42+MID(AD$6,FIND("V",AD$6)+1,256)/10000)</f>
        <v>5.0000000000000001E-4</v>
      </c>
      <c r="AZ42" s="119">
        <f>IF(AE42="  ",0+MID(AE$6,FIND("V",AE$6)+1,256)/10000,AE42+MID(AE$6,FIND("V",AE$6)+1,256)/10000)</f>
        <v>5.9999999999999995E-4</v>
      </c>
      <c r="BA42" s="119">
        <f>IF(AF42="  ",0+MID(AF$6,FIND("V",AF$6)+1,256)/10000,AF42+MID(AF$6,FIND("V",AF$6)+1,256)/10000)</f>
        <v>6.9999999999999999E-4</v>
      </c>
      <c r="BB42" s="119">
        <f>IF(AG42="  ",0+MID(AG$6,FIND("V",AG$6)+1,256)/10000,AG42+MID(AG$6,FIND("V",AG$6)+1,256)/10000)</f>
        <v>8.0000000000000004E-4</v>
      </c>
      <c r="BC42" s="119">
        <f>IF(AH42="  ",0+MID(AH$6,FIND("V",AH$6)+1,256)/10000,AH42+MID(AH$6,FIND("V",AH$6)+1,256)/10000)</f>
        <v>8.9999999999999998E-4</v>
      </c>
      <c r="BD42" s="119">
        <f>IF(AI42="  ",0+MID(AI$6,FIND("V",AI$6)+1,256)/10000,AI42+MID(AI$6,FIND("V",AI$6)+1,256)/10000)</f>
        <v>1E-3</v>
      </c>
      <c r="BE42" s="783"/>
      <c r="BI42" s="783" t="e">
        <f>(LARGE(Z$7:Z$117,1)-Z42)/2+1</f>
        <v>#VALUE!</v>
      </c>
      <c r="BJ42" s="783" t="e">
        <f>(LARGE(AA$7:AA$117,1)-AA42)/2+1</f>
        <v>#VALUE!</v>
      </c>
      <c r="BK42" s="783">
        <f>(LARGE(AB$7:AB$117,1)-AB42)/2+1</f>
        <v>8</v>
      </c>
      <c r="BL42" s="783" t="e">
        <f>(LARGE(AC$7:AC$117,1)-AC42)/2+1</f>
        <v>#VALUE!</v>
      </c>
      <c r="BM42" s="783" t="e">
        <f>(LARGE(AD$7:AD$117,1)-AD42)/2+1</f>
        <v>#VALUE!</v>
      </c>
      <c r="BN42" s="783" t="e">
        <f>(LARGE(AE$7:AE$117,1)-AE42)/2+1</f>
        <v>#VALUE!</v>
      </c>
      <c r="BO42" s="783" t="e">
        <f>(LARGE(AF$7:AF$117,1)-AF42)/2+1</f>
        <v>#VALUE!</v>
      </c>
      <c r="BP42" s="783" t="e">
        <f>(LARGE(AG$7:AG$117,1)-AG42)/2+1</f>
        <v>#VALUE!</v>
      </c>
      <c r="BQ42" s="783" t="e">
        <f>(LARGE(AH$7:AH$117,1)-AH42)/2+1</f>
        <v>#VALUE!</v>
      </c>
      <c r="BR42" s="783" t="e">
        <f>(LARGE(AI$7:AI$117,1)-AI42)/2+1</f>
        <v>#VALUE!</v>
      </c>
    </row>
    <row r="43" spans="1:70" ht="12.75" customHeight="1" x14ac:dyDescent="0.2">
      <c r="A43" s="597" t="str">
        <f>IF(R43&gt;0,IF(Q43="Viru SK",RANK(B43,B$7:B$117,1)-COUNTIF((Q$7:Q$117),"&lt;&gt;Viru SK"),""),"")</f>
        <v/>
      </c>
      <c r="B43" s="98">
        <f>IF((Q43="Viru SK"),U43,U43-1000)</f>
        <v>-962</v>
      </c>
      <c r="C43" s="407" t="str">
        <f>IF(R43&gt;0,IF(P43="t",RANK(D43,D$7:D$117,1)-COUNTBLANK(P$7:P$117),""),"")</f>
        <v/>
      </c>
      <c r="D43" s="365">
        <f>IF((P43="t"),U43,U43-1000)</f>
        <v>-962</v>
      </c>
      <c r="E43" s="99" t="str">
        <f>IF(R43&gt;0,IF(N43="m",RANK(F43,F$7:F$117,1)-COUNTBLANK(N$7:N$117),""),"")</f>
        <v/>
      </c>
      <c r="F43" s="98">
        <f>IF((N43="m"),U43,U43-1000)</f>
        <v>-962</v>
      </c>
      <c r="G43" s="100">
        <f>IF(R43&gt;0,IF(M43="n",RANK(H43,H$7:H$117,1)-COUNTBLANK(M$7:M$117),""),"")</f>
        <v>8</v>
      </c>
      <c r="H43" s="98">
        <f>IF((M43="n"),U43,U43-1000)</f>
        <v>38</v>
      </c>
      <c r="I43" s="101">
        <f>IF(R43&gt;0,IF(O43="j",RANK(J43,J$7:J$117,1)-COUNTBLANK(O$7:O$117),""),"")</f>
        <v>2</v>
      </c>
      <c r="J43" s="102">
        <f>IF((O43="j"),U43,U43-1000)</f>
        <v>38</v>
      </c>
      <c r="K43" s="70">
        <f>IF(R43&gt;0,RANK(U43,U$7:U$117,1),"")</f>
        <v>37</v>
      </c>
      <c r="L43" s="373" t="s">
        <v>637</v>
      </c>
      <c r="M43" s="343" t="s">
        <v>109</v>
      </c>
      <c r="N43" s="344"/>
      <c r="O43" s="399" t="s">
        <v>116</v>
      </c>
      <c r="P43" s="346"/>
      <c r="Q43" s="347"/>
      <c r="R43" s="109">
        <f>(IF(COUNT(Z43,AA43,AB43,AC43,AD43,AE43,AF43,AG43,AH43,AI43)&lt;10,SUM(Z43,AA43,AB43,AC43,AD43,AE43,AF43,AG43,AH43,AI43),SUM(LARGE((Z43,AA43,AB43,AC43,AD43,AE43,AF43,AG43,AH43,AI43),{1;2;3;4;5;6;7;8;9}))))</f>
        <v>4</v>
      </c>
      <c r="S43" s="110" t="str">
        <f>INDEX(ETAPP!B$1:B$32,MATCH(COUNTIF(BI43:BR43,1),ETAPP!A$1:A$32,0))&amp;INDEX(ETAPP!B$1:B$32,MATCH(COUNTIF(BI43:BR43,2),ETAPP!A$1:A$32,0))&amp;INDEX(ETAPP!B$1:B$32,MATCH(COUNTIF(BI43:BR43,3),ETAPP!A$1:A$32,0))&amp;INDEX(ETAPP!B$1:B$32,MATCH(COUNTIF(BI43:BR43,4),ETAPP!A$1:A$32,0))&amp;INDEX(ETAPP!B$1:B$32,MATCH(COUNTIF(BI43:BR43,5),ETAPP!A$1:A$32,0))&amp;INDEX(ETAPP!B$1:B$32,MATCH(COUNTIF(BI43:BR43,6),ETAPP!A$1:A$32,0))&amp;INDEX(ETAPP!B$1:B$32,MATCH(COUNTIF(BI43:BR43,7),ETAPP!A$1:A$32,0))&amp;INDEX(ETAPP!B$1:B$32,MATCH(COUNTIF(BI43:BR43,8),ETAPP!A$1:A$32,0))&amp;INDEX(ETAPP!B$1:B$32,MATCH(COUNTIF(BI43:BR43,9),ETAPP!A$1:A$32,0))&amp;INDEX(ETAPP!B$1:B$32,MATCH(COUNTIF(BI43:BR43,10),ETAPP!A$1:A$32,0))&amp;INDEX(ETAPP!B$1:B$32,MATCH(COUNTIF(BI43:BR43,11),ETAPP!A$1:A$32,0))&amp;INDEX(ETAPP!B$1:B$32,MATCH(COUNTIF(BI43:BR43,12),ETAPP!A$1:A$32,0))&amp;INDEX(ETAPP!B$1:B$32,MATCH(COUNTIF(BI43:BR43,13),ETAPP!A$1:A$32,0))&amp;INDEX(ETAPP!B$1:B$32,MATCH(COUNTIF(BI43:BR43,14),ETAPP!A$1:A$32,0))&amp;INDEX(ETAPP!B$1:B$32,MATCH(COUNTIF(BI43:BR43,15),ETAPP!A$1:A$32,0))&amp;INDEX(ETAPP!B$1:B$32,MATCH(COUNTIF(BI43:BR43,16),ETAPP!A$1:A$32,0))&amp;INDEX(ETAPP!B$1:B$32,MATCH(COUNTIF(BI43:BR43,17),ETAPP!A$1:A$32,0))&amp;INDEX(ETAPP!B$1:B$32,MATCH(COUNTIF(BI43:BR43,18),ETAPP!A$1:A$32,0))&amp;INDEX(ETAPP!B$1:B$32,MATCH(COUNTIF(BI43:BR43,19),ETAPP!A$1:A$32,0))&amp;INDEX(ETAPP!B$1:B$32,MATCH(COUNTIF(BI43:BR43,20),ETAPP!A$1:A$32,0))&amp;INDEX(ETAPP!B$1:B$32,MATCH(COUNTIF(BI43:BR43,21),ETAPP!A$1:A$32,0))</f>
        <v>000000000A00000000000</v>
      </c>
      <c r="T43" s="110" t="str">
        <f>TEXT(R43,"000,0")&amp;"-"&amp;S43</f>
        <v>004,0-000000000A00000000000</v>
      </c>
      <c r="U43" s="110">
        <f>COUNTIF(T$7:T$117,"&gt;="&amp;T43)</f>
        <v>38</v>
      </c>
      <c r="V43" s="110">
        <f>COUNTIF(L$7:L$117,"&gt;="&amp;L43)</f>
        <v>95</v>
      </c>
      <c r="W43" s="110" t="str">
        <f>TEXT(R43,"000,0")&amp;"-"&amp;S43&amp;"-"&amp;TEXT(V43,"000")</f>
        <v>004,0-000000000A00000000000-095</v>
      </c>
      <c r="X43" s="110">
        <f>COUNTIF(W$7:W$117,"&gt;="&amp;W43)</f>
        <v>37</v>
      </c>
      <c r="Y43" s="111">
        <f>RANK(X43,X$7:X$117,0)</f>
        <v>75</v>
      </c>
      <c r="Z43" s="112" t="str">
        <f>IFERROR(INDEX('V1'!C$300:C$400,MATCH("*"&amp;L43&amp;"*",'V1'!B$300:B$400,0)),"  ")</f>
        <v xml:space="preserve">  </v>
      </c>
      <c r="AA43" s="112" t="str">
        <f>IFERROR(INDEX('V2'!C$300:C$400,MATCH("*"&amp;L43&amp;"*",'V2'!B$300:B$400,0)),"  ")</f>
        <v xml:space="preserve">  </v>
      </c>
      <c r="AB43" s="112" t="str">
        <f>IFERROR(INDEX('V3'!C$300:C$400,MATCH("*"&amp;L43&amp;"*",'V3'!B$300:B$400,0)),"  ")</f>
        <v xml:space="preserve">  </v>
      </c>
      <c r="AC43" s="112" t="str">
        <f>IFERROR(INDEX('V4'!C$300:C$400,MATCH("*"&amp;L43&amp;"*",'V4'!B$300:B$400,0)),"  ")</f>
        <v xml:space="preserve">  </v>
      </c>
      <c r="AD43" s="112" t="str">
        <f>IFERROR(INDEX('V5'!C$300:C$400,MATCH("*"&amp;L43&amp;"*",'V5'!B$300:B$400,0)),"  ")</f>
        <v xml:space="preserve">  </v>
      </c>
      <c r="AE43" s="112" t="str">
        <f>IFERROR(INDEX('V6'!C$300:C$400,MATCH("*"&amp;L43&amp;"*",'V6'!B$300:B$400,0)),"  ")</f>
        <v xml:space="preserve">  </v>
      </c>
      <c r="AF43" s="112" t="str">
        <f>IFERROR(INDEX('V7'!C$300:C$400,MATCH("*"&amp;L43&amp;"*",'V7'!B$300:B$400,0)),"  ")</f>
        <v xml:space="preserve">  </v>
      </c>
      <c r="AG43" s="112" t="str">
        <f>IFERROR(INDEX('V8'!C$300:C$400,MATCH("*"&amp;L43&amp;"*",'V8'!B$300:B$400,0)),"  ")</f>
        <v xml:space="preserve">  </v>
      </c>
      <c r="AH43" s="112" t="str">
        <f>IFERROR(INDEX('V9'!C$300:C$400,MATCH("*"&amp;L43&amp;"*",'V9'!B$300:B$400,0)),"  ")</f>
        <v xml:space="preserve">  </v>
      </c>
      <c r="AI43" s="112">
        <f>IFERROR(INDEX('V10'!C$300:C$400,MATCH("*"&amp;L43&amp;"*",'V10'!B$300:B$400,0)),"  ")</f>
        <v>4</v>
      </c>
      <c r="AJ43" s="113" t="str">
        <f>IF(AN43&gt;(AT$2-1),K43,"")</f>
        <v/>
      </c>
      <c r="AK43" s="402">
        <f>SUM(Z43:AI43)</f>
        <v>4</v>
      </c>
      <c r="AL43" s="114">
        <f>IFERROR("edasi "&amp;RANK(AJ43,AJ$7:AJ$117,1),K43)</f>
        <v>37</v>
      </c>
      <c r="AM43" s="115" t="str">
        <f>IFERROR(INDEX(#REF!,MATCH("*"&amp;L43&amp;"*",#REF!,0)),"  ")</f>
        <v xml:space="preserve">  </v>
      </c>
      <c r="AN43" s="116">
        <f>COUNTIF(Z43:AI43,"&gt;=0")</f>
        <v>1</v>
      </c>
      <c r="AO43" s="117">
        <f>IFERROR(IF(Z43+1&gt;LARGE(Z$7:Z$117,1)-2*LEN(Z$5),1),0)+IFERROR(IF(AA43+1&gt;LARGE(AA$7:AA$117,1)-2*LEN(AA$5),1),0)+IFERROR(IF(AB43+1&gt;LARGE(AB$7:AB$117,1)-2*LEN(AB$5),1),0)+IFERROR(IF(AC43+1&gt;LARGE(AC$7:AC$117,1)-2*LEN(AC$5),1),0)+IFERROR(IF(AD43+1&gt;LARGE(AD$7:AD$117,1)-2*LEN(AD$5),1),0)+IFERROR(IF(AE43+1&gt;LARGE(AE$7:AE$117,1)-2*LEN(AE$5),1),0)+IFERROR(IF(AF43+1&gt;LARGE(AF$7:AF$117,1)-2*LEN(AF$5),1),0)+IFERROR(IF(AG43+1&gt;LARGE(AG$7:AG$117,1)-2*LEN(AG$5),1),0)+IFERROR(IF(AH43+1&gt;LARGE(AH$7:AH$117,1)-2*LEN(AH$5),1),0)+IFERROR(IF(AI43+1&gt;LARGE(AI$7:AI$117,1)-2*LEN(AI$5),1),0)</f>
        <v>0</v>
      </c>
      <c r="AP43" s="117">
        <f>IF(Z43=0,0,IF(Z43=IFERROR(LARGE(Z$7:Z$117,1),0),1,0))+IF(AA43=0,0,IF(AA43=IFERROR(LARGE(AA$7:AA$117,1),0),1,0))+IF(AB43=0,0,IF(AB43=IFERROR(LARGE(AB$7:AB$117,1),0),1,0))+IF(AC43=0,0,IF(AC43=IFERROR(LARGE(AC$7:AC$117,1),0),1,0))+IF(AD43=0,0,IF(AD43=IFERROR(LARGE(AD$7:AD$117,1),0),1,0))+IF(AE43=0,0,IF(AE43=IFERROR(LARGE(AE$7:AE$117,1),0),1,0))+IF(AF43=0,0,IF(AF43=IFERROR(LARGE(AF$7:AF$117,1),0),1,0))+IF(AG43=0,0,IF(AG43=IFERROR(LARGE(AG$7:AG$117,1),0),1,0))+IF(AH43=0,0,IF(AH43=IFERROR(LARGE(AH$7:AH$117,1),0),1,0))+IF(AI43=0,0,IF(AI43=IFERROR(LARGE(AI$7:AI$117,1),0),1,0))</f>
        <v>0</v>
      </c>
      <c r="AQ43" s="48"/>
      <c r="AR43" s="783"/>
      <c r="AS43" s="783"/>
      <c r="AT43" s="118">
        <f>SMALL(AU43:BD43,AT$3)</f>
        <v>1E-4</v>
      </c>
      <c r="AU43" s="119">
        <f>IF(Z43="  ",0+MID(Z$6,FIND("V",Z$6)+1,256)/10000,Z43+MID(Z$6,FIND("V",Z$6)+1,256)/10000)</f>
        <v>1E-4</v>
      </c>
      <c r="AV43" s="119">
        <f>IF(AA43="  ",0+MID(AA$6,FIND("V",AA$6)+1,256)/10000,AA43+MID(AA$6,FIND("V",AA$6)+1,256)/10000)</f>
        <v>2.0000000000000001E-4</v>
      </c>
      <c r="AW43" s="119">
        <f>IF(AB43="  ",0+MID(AB$6,FIND("V",AB$6)+1,256)/10000,AB43+MID(AB$6,FIND("V",AB$6)+1,256)/10000)</f>
        <v>2.9999999999999997E-4</v>
      </c>
      <c r="AX43" s="119">
        <f>IF(AC43="  ",0+MID(AC$6,FIND("V",AC$6)+1,256)/10000,AC43+MID(AC$6,FIND("V",AC$6)+1,256)/10000)</f>
        <v>4.0000000000000002E-4</v>
      </c>
      <c r="AY43" s="119">
        <f>IF(AD43="  ",0+MID(AD$6,FIND("V",AD$6)+1,256)/10000,AD43+MID(AD$6,FIND("V",AD$6)+1,256)/10000)</f>
        <v>5.0000000000000001E-4</v>
      </c>
      <c r="AZ43" s="119">
        <f>IF(AE43="  ",0+MID(AE$6,FIND("V",AE$6)+1,256)/10000,AE43+MID(AE$6,FIND("V",AE$6)+1,256)/10000)</f>
        <v>5.9999999999999995E-4</v>
      </c>
      <c r="BA43" s="119">
        <f>IF(AF43="  ",0+MID(AF$6,FIND("V",AF$6)+1,256)/10000,AF43+MID(AF$6,FIND("V",AF$6)+1,256)/10000)</f>
        <v>6.9999999999999999E-4</v>
      </c>
      <c r="BB43" s="119">
        <f>IF(AG43="  ",0+MID(AG$6,FIND("V",AG$6)+1,256)/10000,AG43+MID(AG$6,FIND("V",AG$6)+1,256)/10000)</f>
        <v>8.0000000000000004E-4</v>
      </c>
      <c r="BC43" s="119">
        <f>IF(AH43="  ",0+MID(AH$6,FIND("V",AH$6)+1,256)/10000,AH43+MID(AH$6,FIND("V",AH$6)+1,256)/10000)</f>
        <v>8.9999999999999998E-4</v>
      </c>
      <c r="BD43" s="119">
        <f>IF(AI43="  ",0+MID(AI$6,FIND("V",AI$6)+1,256)/10000,AI43+MID(AI$6,FIND("V",AI$6)+1,256)/10000)</f>
        <v>4.0010000000000003</v>
      </c>
      <c r="BE43" s="783"/>
      <c r="BI43" s="783" t="e">
        <f>(LARGE(Z$7:Z$117,1)-Z43)/2+1</f>
        <v>#VALUE!</v>
      </c>
      <c r="BJ43" s="783" t="e">
        <f>(LARGE(AA$7:AA$117,1)-AA43)/2+1</f>
        <v>#VALUE!</v>
      </c>
      <c r="BK43" s="783" t="e">
        <f>(LARGE(AB$7:AB$117,1)-AB43)/2+1</f>
        <v>#VALUE!</v>
      </c>
      <c r="BL43" s="783" t="e">
        <f>(LARGE(AC$7:AC$117,1)-AC43)/2+1</f>
        <v>#VALUE!</v>
      </c>
      <c r="BM43" s="783" t="e">
        <f>(LARGE(AD$7:AD$117,1)-AD43)/2+1</f>
        <v>#VALUE!</v>
      </c>
      <c r="BN43" s="783" t="e">
        <f>(LARGE(AE$7:AE$117,1)-AE43)/2+1</f>
        <v>#VALUE!</v>
      </c>
      <c r="BO43" s="783" t="e">
        <f>(LARGE(AF$7:AF$117,1)-AF43)/2+1</f>
        <v>#VALUE!</v>
      </c>
      <c r="BP43" s="783" t="e">
        <f>(LARGE(AG$7:AG$117,1)-AG43)/2+1</f>
        <v>#VALUE!</v>
      </c>
      <c r="BQ43" s="783" t="e">
        <f>(LARGE(AH$7:AH$117,1)-AH43)/2+1</f>
        <v>#VALUE!</v>
      </c>
      <c r="BR43" s="783">
        <f>(LARGE(AI$7:AI$117,1)-AI43)/2+1</f>
        <v>10</v>
      </c>
    </row>
    <row r="44" spans="1:70" ht="12.75" customHeight="1" x14ac:dyDescent="0.2">
      <c r="A44" s="597" t="str">
        <f>IF(R44&gt;0,IF(Q44="Viru SK",RANK(B44,B$7:B$117,1)-COUNTIF((Q$7:Q$117),"&lt;&gt;Viru SK"),""),"")</f>
        <v/>
      </c>
      <c r="B44" s="98">
        <f>IF((Q44="Viru SK"),U44,U44-1000)</f>
        <v>-962</v>
      </c>
      <c r="C44" s="407">
        <f>IF(R44&gt;0,IF(P44="t",RANK(D44,D$7:D$117,1)-COUNTBLANK(P$7:P$117),""),"")</f>
        <v>11</v>
      </c>
      <c r="D44" s="365">
        <f>IF((P44="t"),U44,U44-1000)</f>
        <v>38</v>
      </c>
      <c r="E44" s="99">
        <f>IF(R44&gt;0,IF(N44="m",RANK(F44,F$7:F$117,1)-COUNTBLANK(N$7:N$117),""),"")</f>
        <v>30</v>
      </c>
      <c r="F44" s="98">
        <f>IF((N44="m"),U44,U44-1000)</f>
        <v>38</v>
      </c>
      <c r="G44" s="100" t="str">
        <f>IF(R44&gt;0,IF(M44="n",RANK(H44,H$7:H$117,1)-COUNTBLANK(M$7:M$117),""),"")</f>
        <v/>
      </c>
      <c r="H44" s="98">
        <f>IF((M44="n"),U44,U44-1000)</f>
        <v>-962</v>
      </c>
      <c r="I44" s="101" t="str">
        <f>IF(R44&gt;0,IF(O44="j",RANK(J44,J$7:J$117,1)-COUNTBLANK(O$7:O$117),""),"")</f>
        <v/>
      </c>
      <c r="J44" s="102">
        <f>IF((O44="j"),U44,U44-1000)</f>
        <v>-962</v>
      </c>
      <c r="K44" s="70">
        <f>IF(R44&gt;0,RANK(U44,U$7:U$117,1),"")</f>
        <v>37</v>
      </c>
      <c r="L44" s="120" t="s">
        <v>636</v>
      </c>
      <c r="M44" s="104"/>
      <c r="N44" s="105" t="s">
        <v>104</v>
      </c>
      <c r="O44" s="106"/>
      <c r="P44" s="107" t="s">
        <v>314</v>
      </c>
      <c r="Q44" s="108"/>
      <c r="R44" s="109">
        <f>(IF(COUNT(Z44,AA44,AB44,AC44,AD44,AE44,AF44,AG44,AH44,AI44)&lt;10,SUM(Z44,AA44,AB44,AC44,AD44,AE44,AF44,AG44,AH44,AI44),SUM(LARGE((Z44,AA44,AB44,AC44,AD44,AE44,AF44,AG44,AH44,AI44),{1;2;3;4;5;6;7;8;9}))))</f>
        <v>4</v>
      </c>
      <c r="S44" s="110" t="str">
        <f>INDEX(ETAPP!B$1:B$32,MATCH(COUNTIF(BI44:BR44,1),ETAPP!A$1:A$32,0))&amp;INDEX(ETAPP!B$1:B$32,MATCH(COUNTIF(BI44:BR44,2),ETAPP!A$1:A$32,0))&amp;INDEX(ETAPP!B$1:B$32,MATCH(COUNTIF(BI44:BR44,3),ETAPP!A$1:A$32,0))&amp;INDEX(ETAPP!B$1:B$32,MATCH(COUNTIF(BI44:BR44,4),ETAPP!A$1:A$32,0))&amp;INDEX(ETAPP!B$1:B$32,MATCH(COUNTIF(BI44:BR44,5),ETAPP!A$1:A$32,0))&amp;INDEX(ETAPP!B$1:B$32,MATCH(COUNTIF(BI44:BR44,6),ETAPP!A$1:A$32,0))&amp;INDEX(ETAPP!B$1:B$32,MATCH(COUNTIF(BI44:BR44,7),ETAPP!A$1:A$32,0))&amp;INDEX(ETAPP!B$1:B$32,MATCH(COUNTIF(BI44:BR44,8),ETAPP!A$1:A$32,0))&amp;INDEX(ETAPP!B$1:B$32,MATCH(COUNTIF(BI44:BR44,9),ETAPP!A$1:A$32,0))&amp;INDEX(ETAPP!B$1:B$32,MATCH(COUNTIF(BI44:BR44,10),ETAPP!A$1:A$32,0))&amp;INDEX(ETAPP!B$1:B$32,MATCH(COUNTIF(BI44:BR44,11),ETAPP!A$1:A$32,0))&amp;INDEX(ETAPP!B$1:B$32,MATCH(COUNTIF(BI44:BR44,12),ETAPP!A$1:A$32,0))&amp;INDEX(ETAPP!B$1:B$32,MATCH(COUNTIF(BI44:BR44,13),ETAPP!A$1:A$32,0))&amp;INDEX(ETAPP!B$1:B$32,MATCH(COUNTIF(BI44:BR44,14),ETAPP!A$1:A$32,0))&amp;INDEX(ETAPP!B$1:B$32,MATCH(COUNTIF(BI44:BR44,15),ETAPP!A$1:A$32,0))&amp;INDEX(ETAPP!B$1:B$32,MATCH(COUNTIF(BI44:BR44,16),ETAPP!A$1:A$32,0))&amp;INDEX(ETAPP!B$1:B$32,MATCH(COUNTIF(BI44:BR44,17),ETAPP!A$1:A$32,0))&amp;INDEX(ETAPP!B$1:B$32,MATCH(COUNTIF(BI44:BR44,18),ETAPP!A$1:A$32,0))&amp;INDEX(ETAPP!B$1:B$32,MATCH(COUNTIF(BI44:BR44,19),ETAPP!A$1:A$32,0))&amp;INDEX(ETAPP!B$1:B$32,MATCH(COUNTIF(BI44:BR44,20),ETAPP!A$1:A$32,0))&amp;INDEX(ETAPP!B$1:B$32,MATCH(COUNTIF(BI44:BR44,21),ETAPP!A$1:A$32,0))</f>
        <v>000000000A00000000000</v>
      </c>
      <c r="T44" s="110" t="str">
        <f>TEXT(R44,"000,0")&amp;"-"&amp;S44</f>
        <v>004,0-000000000A00000000000</v>
      </c>
      <c r="U44" s="110">
        <f>COUNTIF(T$7:T$117,"&gt;="&amp;T44)</f>
        <v>38</v>
      </c>
      <c r="V44" s="110">
        <f>COUNTIF(L$7:L$117,"&gt;="&amp;L44)</f>
        <v>49</v>
      </c>
      <c r="W44" s="110" t="str">
        <f>TEXT(R44,"000,0")&amp;"-"&amp;S44&amp;"-"&amp;TEXT(V44,"000")</f>
        <v>004,0-000000000A00000000000-049</v>
      </c>
      <c r="X44" s="110">
        <f>COUNTIF(W$7:W$117,"&gt;="&amp;W44)</f>
        <v>38</v>
      </c>
      <c r="Y44" s="111">
        <f>RANK(X44,X$7:X$117,0)</f>
        <v>74</v>
      </c>
      <c r="Z44" s="112" t="str">
        <f>IFERROR(INDEX('V1'!C$300:C$400,MATCH("*"&amp;L44&amp;"*",'V1'!B$300:B$400,0)),"  ")</f>
        <v xml:space="preserve">  </v>
      </c>
      <c r="AA44" s="112" t="str">
        <f>IFERROR(INDEX('V2'!C$300:C$400,MATCH("*"&amp;L44&amp;"*",'V2'!B$300:B$400,0)),"  ")</f>
        <v xml:space="preserve">  </v>
      </c>
      <c r="AB44" s="112" t="str">
        <f>IFERROR(INDEX('V3'!C$300:C$400,MATCH("*"&amp;L44&amp;"*",'V3'!B$300:B$400,0)),"  ")</f>
        <v xml:space="preserve">  </v>
      </c>
      <c r="AC44" s="112" t="str">
        <f>IFERROR(INDEX('V4'!C$300:C$400,MATCH("*"&amp;L44&amp;"*",'V4'!B$300:B$400,0)),"  ")</f>
        <v xml:space="preserve">  </v>
      </c>
      <c r="AD44" s="112" t="str">
        <f>IFERROR(INDEX('V5'!C$300:C$400,MATCH("*"&amp;L44&amp;"*",'V5'!B$300:B$400,0)),"  ")</f>
        <v xml:space="preserve">  </v>
      </c>
      <c r="AE44" s="112" t="str">
        <f>IFERROR(INDEX('V6'!C$300:C$400,MATCH("*"&amp;L44&amp;"*",'V6'!B$300:B$400,0)),"  ")</f>
        <v xml:space="preserve">  </v>
      </c>
      <c r="AF44" s="112" t="str">
        <f>IFERROR(INDEX('V7'!C$300:C$400,MATCH("*"&amp;L44&amp;"*",'V7'!B$300:B$400,0)),"  ")</f>
        <v xml:space="preserve">  </v>
      </c>
      <c r="AG44" s="112" t="str">
        <f>IFERROR(INDEX('V8'!C$300:C$400,MATCH("*"&amp;L44&amp;"*",'V8'!B$300:B$400,0)),"  ")</f>
        <v xml:space="preserve">  </v>
      </c>
      <c r="AH44" s="112" t="str">
        <f>IFERROR(INDEX('V9'!C$300:C$400,MATCH("*"&amp;L44&amp;"*",'V9'!B$300:B$400,0)),"  ")</f>
        <v xml:space="preserve">  </v>
      </c>
      <c r="AI44" s="112">
        <f>IFERROR(INDEX('V10'!C$300:C$400,MATCH("*"&amp;L44&amp;"*",'V10'!B$300:B$400,0)),"  ")</f>
        <v>4</v>
      </c>
      <c r="AJ44" s="113" t="str">
        <f>IF(AN44&gt;(AT$2-1),K44,"")</f>
        <v/>
      </c>
      <c r="AK44" s="402">
        <f>SUM(Z44:AI44)</f>
        <v>4</v>
      </c>
      <c r="AL44" s="114">
        <f>IFERROR("edasi "&amp;RANK(AJ44,AJ$7:AJ$117,1),K44)</f>
        <v>37</v>
      </c>
      <c r="AM44" s="115" t="str">
        <f>IFERROR(INDEX(#REF!,MATCH("*"&amp;L44&amp;"*",#REF!,0)),"  ")</f>
        <v xml:space="preserve">  </v>
      </c>
      <c r="AN44" s="116">
        <f>COUNTIF(Z44:AI44,"&gt;=0")</f>
        <v>1</v>
      </c>
      <c r="AO44" s="117">
        <f>IFERROR(IF(Z44+1&gt;LARGE(Z$7:Z$117,1)-2*LEN(Z$5),1),0)+IFERROR(IF(AA44+1&gt;LARGE(AA$7:AA$117,1)-2*LEN(AA$5),1),0)+IFERROR(IF(AB44+1&gt;LARGE(AB$7:AB$117,1)-2*LEN(AB$5),1),0)+IFERROR(IF(AC44+1&gt;LARGE(AC$7:AC$117,1)-2*LEN(AC$5),1),0)+IFERROR(IF(AD44+1&gt;LARGE(AD$7:AD$117,1)-2*LEN(AD$5),1),0)+IFERROR(IF(AE44+1&gt;LARGE(AE$7:AE$117,1)-2*LEN(AE$5),1),0)+IFERROR(IF(AF44+1&gt;LARGE(AF$7:AF$117,1)-2*LEN(AF$5),1),0)+IFERROR(IF(AG44+1&gt;LARGE(AG$7:AG$117,1)-2*LEN(AG$5),1),0)+IFERROR(IF(AH44+1&gt;LARGE(AH$7:AH$117,1)-2*LEN(AH$5),1),0)+IFERROR(IF(AI44+1&gt;LARGE(AI$7:AI$117,1)-2*LEN(AI$5),1),0)</f>
        <v>0</v>
      </c>
      <c r="AP44" s="117">
        <f>IF(Z44=0,0,IF(Z44=IFERROR(LARGE(Z$7:Z$117,1),0),1,0))+IF(AA44=0,0,IF(AA44=IFERROR(LARGE(AA$7:AA$117,1),0),1,0))+IF(AB44=0,0,IF(AB44=IFERROR(LARGE(AB$7:AB$117,1),0),1,0))+IF(AC44=0,0,IF(AC44=IFERROR(LARGE(AC$7:AC$117,1),0),1,0))+IF(AD44=0,0,IF(AD44=IFERROR(LARGE(AD$7:AD$117,1),0),1,0))+IF(AE44=0,0,IF(AE44=IFERROR(LARGE(AE$7:AE$117,1),0),1,0))+IF(AF44=0,0,IF(AF44=IFERROR(LARGE(AF$7:AF$117,1),0),1,0))+IF(AG44=0,0,IF(AG44=IFERROR(LARGE(AG$7:AG$117,1),0),1,0))+IF(AH44=0,0,IF(AH44=IFERROR(LARGE(AH$7:AH$117,1),0),1,0))+IF(AI44=0,0,IF(AI44=IFERROR(LARGE(AI$7:AI$117,1),0),1,0))</f>
        <v>0</v>
      </c>
      <c r="AQ44" s="48"/>
      <c r="AT44" s="118">
        <f>SMALL(AU44:BD44,AT$3)</f>
        <v>1E-4</v>
      </c>
      <c r="AU44" s="119">
        <f>IF(Z44="  ",0+MID(Z$6,FIND("V",Z$6)+1,256)/10000,Z44+MID(Z$6,FIND("V",Z$6)+1,256)/10000)</f>
        <v>1E-4</v>
      </c>
      <c r="AV44" s="119">
        <f>IF(AA44="  ",0+MID(AA$6,FIND("V",AA$6)+1,256)/10000,AA44+MID(AA$6,FIND("V",AA$6)+1,256)/10000)</f>
        <v>2.0000000000000001E-4</v>
      </c>
      <c r="AW44" s="119">
        <f>IF(AB44="  ",0+MID(AB$6,FIND("V",AB$6)+1,256)/10000,AB44+MID(AB$6,FIND("V",AB$6)+1,256)/10000)</f>
        <v>2.9999999999999997E-4</v>
      </c>
      <c r="AX44" s="119">
        <f>IF(AC44="  ",0+MID(AC$6,FIND("V",AC$6)+1,256)/10000,AC44+MID(AC$6,FIND("V",AC$6)+1,256)/10000)</f>
        <v>4.0000000000000002E-4</v>
      </c>
      <c r="AY44" s="119">
        <f>IF(AD44="  ",0+MID(AD$6,FIND("V",AD$6)+1,256)/10000,AD44+MID(AD$6,FIND("V",AD$6)+1,256)/10000)</f>
        <v>5.0000000000000001E-4</v>
      </c>
      <c r="AZ44" s="119">
        <f>IF(AE44="  ",0+MID(AE$6,FIND("V",AE$6)+1,256)/10000,AE44+MID(AE$6,FIND("V",AE$6)+1,256)/10000)</f>
        <v>5.9999999999999995E-4</v>
      </c>
      <c r="BA44" s="119">
        <f>IF(AF44="  ",0+MID(AF$6,FIND("V",AF$6)+1,256)/10000,AF44+MID(AF$6,FIND("V",AF$6)+1,256)/10000)</f>
        <v>6.9999999999999999E-4</v>
      </c>
      <c r="BB44" s="119">
        <f>IF(AG44="  ",0+MID(AG$6,FIND("V",AG$6)+1,256)/10000,AG44+MID(AG$6,FIND("V",AG$6)+1,256)/10000)</f>
        <v>8.0000000000000004E-4</v>
      </c>
      <c r="BC44" s="119">
        <f>IF(AH44="  ",0+MID(AH$6,FIND("V",AH$6)+1,256)/10000,AH44+MID(AH$6,FIND("V",AH$6)+1,256)/10000)</f>
        <v>8.9999999999999998E-4</v>
      </c>
      <c r="BD44" s="119">
        <f>IF(AI44="  ",0+MID(AI$6,FIND("V",AI$6)+1,256)/10000,AI44+MID(AI$6,FIND("V",AI$6)+1,256)/10000)</f>
        <v>4.0010000000000003</v>
      </c>
      <c r="BI44" s="783" t="e">
        <f>(LARGE(Z$7:Z$117,1)-Z44)/2+1</f>
        <v>#VALUE!</v>
      </c>
      <c r="BJ44" s="783" t="e">
        <f>(LARGE(AA$7:AA$117,1)-AA44)/2+1</f>
        <v>#VALUE!</v>
      </c>
      <c r="BK44" s="783" t="e">
        <f>(LARGE(AB$7:AB$117,1)-AB44)/2+1</f>
        <v>#VALUE!</v>
      </c>
      <c r="BL44" s="783" t="e">
        <f>(LARGE(AC$7:AC$117,1)-AC44)/2+1</f>
        <v>#VALUE!</v>
      </c>
      <c r="BM44" s="783" t="e">
        <f>(LARGE(AD$7:AD$117,1)-AD44)/2+1</f>
        <v>#VALUE!</v>
      </c>
      <c r="BN44" s="783" t="e">
        <f>(LARGE(AE$7:AE$117,1)-AE44)/2+1</f>
        <v>#VALUE!</v>
      </c>
      <c r="BO44" s="783" t="e">
        <f>(LARGE(AF$7:AF$117,1)-AF44)/2+1</f>
        <v>#VALUE!</v>
      </c>
      <c r="BP44" s="783" t="e">
        <f>(LARGE(AG$7:AG$117,1)-AG44)/2+1</f>
        <v>#VALUE!</v>
      </c>
      <c r="BQ44" s="783" t="e">
        <f>(LARGE(AH$7:AH$117,1)-AH44)/2+1</f>
        <v>#VALUE!</v>
      </c>
      <c r="BR44" s="783">
        <f>(LARGE(AI$7:AI$117,1)-AI44)/2+1</f>
        <v>10</v>
      </c>
    </row>
    <row r="45" spans="1:70" ht="12.75" hidden="1" customHeight="1" x14ac:dyDescent="0.2">
      <c r="A45" s="597" t="str">
        <f>IF(R45&gt;0,IF(Q45="Viru SK",RANK(B45,B$7:B$117,1)-COUNTIF((Q$7:Q$117),"&lt;&gt;Viru SK"),""),"")</f>
        <v/>
      </c>
      <c r="B45" s="98">
        <f>IF((Q45="Viru SK"),U45,U45-1000)</f>
        <v>111</v>
      </c>
      <c r="C45" s="407" t="str">
        <f>IF(R45&gt;0,IF(P45="t",RANK(D45,D$7:D$117,1)-COUNTBLANK(P$7:P$117),""),"")</f>
        <v/>
      </c>
      <c r="D45" s="365">
        <f>IF((P45="t"),U45,U45-1000)</f>
        <v>111</v>
      </c>
      <c r="E45" s="99" t="str">
        <f>IF(R45&gt;0,IF(N45="m",RANK(F45,F$7:F$117,1)-COUNTBLANK(N$7:N$117),""),"")</f>
        <v/>
      </c>
      <c r="F45" s="98">
        <f>IF((N45="m"),U45,U45-1000)</f>
        <v>-889</v>
      </c>
      <c r="G45" s="100" t="str">
        <f>IF(R45&gt;0,IF(M45="n",RANK(H45,H$7:H$117,1)-COUNTBLANK(M$7:M$117),""),"")</f>
        <v/>
      </c>
      <c r="H45" s="98">
        <f>IF((M45="n"),U45,U45-1000)</f>
        <v>111</v>
      </c>
      <c r="I45" s="101" t="str">
        <f>IF(R45&gt;0,IF(O45="j",RANK(J45,J$7:J$117,1)-COUNTBLANK(O$7:O$117),""),"")</f>
        <v/>
      </c>
      <c r="J45" s="102">
        <f>IF((O45="j"),U45,U45-1000)</f>
        <v>-889</v>
      </c>
      <c r="K45" s="70" t="str">
        <f>IF(R45&gt;0,RANK(U45,U$7:U$117,1),"")</f>
        <v/>
      </c>
      <c r="L45" s="122" t="s">
        <v>123</v>
      </c>
      <c r="M45" s="104" t="s">
        <v>109</v>
      </c>
      <c r="N45" s="105" t="str">
        <f>IF(M45="","m","")</f>
        <v/>
      </c>
      <c r="O45" s="106"/>
      <c r="P45" s="107" t="s">
        <v>314</v>
      </c>
      <c r="Q45" s="108" t="s">
        <v>87</v>
      </c>
      <c r="R45" s="109">
        <f>(IF(COUNT(Z45,AA45,AB45,AC45,AD45,AE45,AF45,AG45,AH45,AI45)&lt;10,SUM(Z45,AA45,AB45,AC45,AD45,AE45,AF45,AG45,AH45,AI45),SUM(LARGE((Z45,AA45,AB45,AC45,AD45,AE45,AF45,AG45,AH45,AI45),{1;2;3;4;5;6;7;8;9}))))</f>
        <v>0</v>
      </c>
      <c r="S45" s="110" t="str">
        <f>INDEX(ETAPP!B$1:B$32,MATCH(COUNTIF(BI45:BR45,1),ETAPP!A$1:A$32,0))&amp;INDEX(ETAPP!B$1:B$32,MATCH(COUNTIF(BI45:BR45,2),ETAPP!A$1:A$32,0))&amp;INDEX(ETAPP!B$1:B$32,MATCH(COUNTIF(BI45:BR45,3),ETAPP!A$1:A$32,0))&amp;INDEX(ETAPP!B$1:B$32,MATCH(COUNTIF(BI45:BR45,4),ETAPP!A$1:A$32,0))&amp;INDEX(ETAPP!B$1:B$32,MATCH(COUNTIF(BI45:BR45,5),ETAPP!A$1:A$32,0))&amp;INDEX(ETAPP!B$1:B$32,MATCH(COUNTIF(BI45:BR45,6),ETAPP!A$1:A$32,0))&amp;INDEX(ETAPP!B$1:B$32,MATCH(COUNTIF(BI45:BR45,7),ETAPP!A$1:A$32,0))&amp;INDEX(ETAPP!B$1:B$32,MATCH(COUNTIF(BI45:BR45,8),ETAPP!A$1:A$32,0))&amp;INDEX(ETAPP!B$1:B$32,MATCH(COUNTIF(BI45:BR45,9),ETAPP!A$1:A$32,0))&amp;INDEX(ETAPP!B$1:B$32,MATCH(COUNTIF(BI45:BR45,10),ETAPP!A$1:A$32,0))&amp;INDEX(ETAPP!B$1:B$32,MATCH(COUNTIF(BI45:BR45,11),ETAPP!A$1:A$32,0))&amp;INDEX(ETAPP!B$1:B$32,MATCH(COUNTIF(BI45:BR45,12),ETAPP!A$1:A$32,0))&amp;INDEX(ETAPP!B$1:B$32,MATCH(COUNTIF(BI45:BR45,13),ETAPP!A$1:A$32,0))&amp;INDEX(ETAPP!B$1:B$32,MATCH(COUNTIF(BI45:BR45,14),ETAPP!A$1:A$32,0))&amp;INDEX(ETAPP!B$1:B$32,MATCH(COUNTIF(BI45:BR45,15),ETAPP!A$1:A$32,0))&amp;INDEX(ETAPP!B$1:B$32,MATCH(COUNTIF(BI45:BR45,16),ETAPP!A$1:A$32,0))&amp;INDEX(ETAPP!B$1:B$32,MATCH(COUNTIF(BI45:BR45,17),ETAPP!A$1:A$32,0))&amp;INDEX(ETAPP!B$1:B$32,MATCH(COUNTIF(BI45:BR45,18),ETAPP!A$1:A$32,0))&amp;INDEX(ETAPP!B$1:B$32,MATCH(COUNTIF(BI45:BR45,19),ETAPP!A$1:A$32,0))&amp;INDEX(ETAPP!B$1:B$32,MATCH(COUNTIF(BI45:BR45,20),ETAPP!A$1:A$32,0))&amp;INDEX(ETAPP!B$1:B$32,MATCH(COUNTIF(BI45:BR45,21),ETAPP!A$1:A$32,0))</f>
        <v>000000000000000000000</v>
      </c>
      <c r="T45" s="110" t="str">
        <f>TEXT(R45,"000,0")&amp;"-"&amp;S45</f>
        <v>000,0-000000000000000000000</v>
      </c>
      <c r="U45" s="110">
        <f>COUNTIF(T$7:T$117,"&gt;="&amp;T45)</f>
        <v>111</v>
      </c>
      <c r="V45" s="110">
        <f>COUNTIF(L$7:L$117,"&gt;="&amp;L45)</f>
        <v>110</v>
      </c>
      <c r="W45" s="110" t="str">
        <f>TEXT(R45,"000,0")&amp;"-"&amp;S45&amp;"-"&amp;TEXT(V45,"000")</f>
        <v>000,0-000000000000000000000-110</v>
      </c>
      <c r="X45" s="110">
        <f>COUNTIF(W$7:W$117,"&gt;="&amp;W45)</f>
        <v>39</v>
      </c>
      <c r="Y45" s="111">
        <f>RANK(X45,X$7:X$117,0)</f>
        <v>73</v>
      </c>
      <c r="Z45" s="112" t="str">
        <f>IFERROR(INDEX('V1'!C$300:C$400,MATCH("*"&amp;L45&amp;"*",'V1'!B$300:B$400,0)),"  ")</f>
        <v xml:space="preserve">  </v>
      </c>
      <c r="AA45" s="112" t="str">
        <f>IFERROR(INDEX('V2'!C$300:C$400,MATCH("*"&amp;L45&amp;"*",'V2'!B$300:B$400,0)),"  ")</f>
        <v xml:space="preserve">  </v>
      </c>
      <c r="AB45" s="112" t="str">
        <f>IFERROR(INDEX('V3'!C$300:C$400,MATCH("*"&amp;L45&amp;"*",'V3'!B$300:B$400,0)),"  ")</f>
        <v xml:space="preserve">  </v>
      </c>
      <c r="AC45" s="112" t="str">
        <f>IFERROR(INDEX('V4'!C$300:C$400,MATCH("*"&amp;L45&amp;"*",'V4'!B$300:B$400,0)),"  ")</f>
        <v xml:space="preserve">  </v>
      </c>
      <c r="AD45" s="112" t="str">
        <f>IFERROR(INDEX('V5'!C$300:C$400,MATCH("*"&amp;L45&amp;"*",'V5'!B$300:B$400,0)),"  ")</f>
        <v xml:space="preserve">  </v>
      </c>
      <c r="AE45" s="112" t="str">
        <f>IFERROR(INDEX('V6'!C$300:C$400,MATCH("*"&amp;L45&amp;"*",'V6'!B$300:B$400,0)),"  ")</f>
        <v xml:space="preserve">  </v>
      </c>
      <c r="AF45" s="112" t="str">
        <f>IFERROR(INDEX('V7'!C$300:C$400,MATCH("*"&amp;L45&amp;"*",'V7'!B$300:B$400,0)),"  ")</f>
        <v xml:space="preserve">  </v>
      </c>
      <c r="AG45" s="112" t="str">
        <f>IFERROR(INDEX('V8'!C$300:C$400,MATCH("*"&amp;L45&amp;"*",'V8'!B$300:B$400,0)),"  ")</f>
        <v xml:space="preserve">  </v>
      </c>
      <c r="AH45" s="112" t="str">
        <f>IFERROR(INDEX('V9'!C$300:C$400,MATCH("*"&amp;L45&amp;"*",'V9'!B$300:B$400,0)),"  ")</f>
        <v xml:space="preserve">  </v>
      </c>
      <c r="AI45" s="112" t="str">
        <f>IFERROR(INDEX('V10'!C$300:C$400,MATCH("*"&amp;L45&amp;"*",'V10'!B$300:B$400,0)),"  ")</f>
        <v xml:space="preserve">  </v>
      </c>
      <c r="AJ45" s="113" t="str">
        <f>IF(AN45&gt;(AT$2-1),K45,"")</f>
        <v/>
      </c>
      <c r="AK45" s="402">
        <f>SUM(Z45:AI45)</f>
        <v>0</v>
      </c>
      <c r="AL45" s="114" t="str">
        <f>IFERROR("edasi "&amp;RANK(AJ45,AJ$7:AJ$117,1),K45)</f>
        <v/>
      </c>
      <c r="AM45" s="115" t="str">
        <f>IFERROR(INDEX(#REF!,MATCH("*"&amp;L45&amp;"*",#REF!,0)),"  ")</f>
        <v xml:space="preserve">  </v>
      </c>
      <c r="AN45" s="116">
        <f>COUNTIF(Z45:AI45,"&gt;=0")</f>
        <v>0</v>
      </c>
      <c r="AO45" s="117">
        <f>IFERROR(IF(Z45+1&gt;LARGE(Z$7:Z$117,1)-2*LEN(Z$5),1),0)+IFERROR(IF(AA45+1&gt;LARGE(AA$7:AA$117,1)-2*LEN(AA$5),1),0)+IFERROR(IF(AB45+1&gt;LARGE(AB$7:AB$117,1)-2*LEN(AB$5),1),0)+IFERROR(IF(AC45+1&gt;LARGE(AC$7:AC$117,1)-2*LEN(AC$5),1),0)+IFERROR(IF(AD45+1&gt;LARGE(AD$7:AD$117,1)-2*LEN(AD$5),1),0)+IFERROR(IF(AE45+1&gt;LARGE(AE$7:AE$117,1)-2*LEN(AE$5),1),0)+IFERROR(IF(AF45+1&gt;LARGE(AF$7:AF$117,1)-2*LEN(AF$5),1),0)+IFERROR(IF(AG45+1&gt;LARGE(AG$7:AG$117,1)-2*LEN(AG$5),1),0)+IFERROR(IF(AH45+1&gt;LARGE(AH$7:AH$117,1)-2*LEN(AH$5),1),0)+IFERROR(IF(AI45+1&gt;LARGE(AI$7:AI$117,1)-2*LEN(AI$5),1),0)</f>
        <v>0</v>
      </c>
      <c r="AP45" s="117">
        <f>IF(Z45=0,0,IF(Z45=IFERROR(LARGE(Z$7:Z$117,1),0),1,0))+IF(AA45=0,0,IF(AA45=IFERROR(LARGE(AA$7:AA$117,1),0),1,0))+IF(AB45=0,0,IF(AB45=IFERROR(LARGE(AB$7:AB$117,1),0),1,0))+IF(AC45=0,0,IF(AC45=IFERROR(LARGE(AC$7:AC$117,1),0),1,0))+IF(AD45=0,0,IF(AD45=IFERROR(LARGE(AD$7:AD$117,1),0),1,0))+IF(AE45=0,0,IF(AE45=IFERROR(LARGE(AE$7:AE$117,1),0),1,0))+IF(AF45=0,0,IF(AF45=IFERROR(LARGE(AF$7:AF$117,1),0),1,0))+IF(AG45=0,0,IF(AG45=IFERROR(LARGE(AG$7:AG$117,1),0),1,0))+IF(AH45=0,0,IF(AH45=IFERROR(LARGE(AH$7:AH$117,1),0),1,0))+IF(AI45=0,0,IF(AI45=IFERROR(LARGE(AI$7:AI$117,1),0),1,0))</f>
        <v>0</v>
      </c>
      <c r="AQ45" s="121"/>
      <c r="AR45" s="1024"/>
      <c r="AS45" s="1024"/>
      <c r="AT45" s="118">
        <f>SMALL(AU45:BD45,AT$3)</f>
        <v>1E-4</v>
      </c>
      <c r="AU45" s="119">
        <f>IF(Z45="  ",0+MID(Z$6,FIND("V",Z$6)+1,256)/10000,Z45+MID(Z$6,FIND("V",Z$6)+1,256)/10000)</f>
        <v>1E-4</v>
      </c>
      <c r="AV45" s="119">
        <f>IF(AA45="  ",0+MID(AA$6,FIND("V",AA$6)+1,256)/10000,AA45+MID(AA$6,FIND("V",AA$6)+1,256)/10000)</f>
        <v>2.0000000000000001E-4</v>
      </c>
      <c r="AW45" s="119">
        <f>IF(AB45="  ",0+MID(AB$6,FIND("V",AB$6)+1,256)/10000,AB45+MID(AB$6,FIND("V",AB$6)+1,256)/10000)</f>
        <v>2.9999999999999997E-4</v>
      </c>
      <c r="AX45" s="119">
        <f>IF(AC45="  ",0+MID(AC$6,FIND("V",AC$6)+1,256)/10000,AC45+MID(AC$6,FIND("V",AC$6)+1,256)/10000)</f>
        <v>4.0000000000000002E-4</v>
      </c>
      <c r="AY45" s="119">
        <f>IF(AD45="  ",0+MID(AD$6,FIND("V",AD$6)+1,256)/10000,AD45+MID(AD$6,FIND("V",AD$6)+1,256)/10000)</f>
        <v>5.0000000000000001E-4</v>
      </c>
      <c r="AZ45" s="119">
        <f>IF(AE45="  ",0+MID(AE$6,FIND("V",AE$6)+1,256)/10000,AE45+MID(AE$6,FIND("V",AE$6)+1,256)/10000)</f>
        <v>5.9999999999999995E-4</v>
      </c>
      <c r="BA45" s="119">
        <f>IF(AF45="  ",0+MID(AF$6,FIND("V",AF$6)+1,256)/10000,AF45+MID(AF$6,FIND("V",AF$6)+1,256)/10000)</f>
        <v>6.9999999999999999E-4</v>
      </c>
      <c r="BB45" s="119">
        <f>IF(AG45="  ",0+MID(AG$6,FIND("V",AG$6)+1,256)/10000,AG45+MID(AG$6,FIND("V",AG$6)+1,256)/10000)</f>
        <v>8.0000000000000004E-4</v>
      </c>
      <c r="BC45" s="119">
        <f>IF(AH45="  ",0+MID(AH$6,FIND("V",AH$6)+1,256)/10000,AH45+MID(AH$6,FIND("V",AH$6)+1,256)/10000)</f>
        <v>8.9999999999999998E-4</v>
      </c>
      <c r="BD45" s="119">
        <f>IF(AI45="  ",0+MID(AI$6,FIND("V",AI$6)+1,256)/10000,AI45+MID(AI$6,FIND("V",AI$6)+1,256)/10000)</f>
        <v>1E-3</v>
      </c>
      <c r="BE45" s="1024"/>
      <c r="BF45" s="1024"/>
      <c r="BG45" s="1024"/>
      <c r="BH45" s="1024"/>
      <c r="BI45" s="783" t="e">
        <f>(LARGE(Z$7:Z$117,1)-Z45)/2+1</f>
        <v>#VALUE!</v>
      </c>
      <c r="BJ45" s="783" t="e">
        <f>(LARGE(AA$7:AA$117,1)-AA45)/2+1</f>
        <v>#VALUE!</v>
      </c>
      <c r="BK45" s="783" t="e">
        <f>(LARGE(AB$7:AB$117,1)-AB45)/2+1</f>
        <v>#VALUE!</v>
      </c>
      <c r="BL45" s="783" t="e">
        <f>(LARGE(AC$7:AC$117,1)-AC45)/2+1</f>
        <v>#VALUE!</v>
      </c>
      <c r="BM45" s="783" t="e">
        <f>(LARGE(AD$7:AD$117,1)-AD45)/2+1</f>
        <v>#VALUE!</v>
      </c>
      <c r="BN45" s="783" t="e">
        <f>(LARGE(AE$7:AE$117,1)-AE45)/2+1</f>
        <v>#VALUE!</v>
      </c>
      <c r="BO45" s="783" t="e">
        <f>(LARGE(AF$7:AF$117,1)-AF45)/2+1</f>
        <v>#VALUE!</v>
      </c>
      <c r="BP45" s="783" t="e">
        <f>(LARGE(AG$7:AG$117,1)-AG45)/2+1</f>
        <v>#VALUE!</v>
      </c>
      <c r="BQ45" s="783" t="e">
        <f>(LARGE(AH$7:AH$117,1)-AH45)/2+1</f>
        <v>#VALUE!</v>
      </c>
      <c r="BR45" s="783" t="e">
        <f>(LARGE(AI$7:AI$117,1)-AI45)/2+1</f>
        <v>#VALUE!</v>
      </c>
    </row>
    <row r="46" spans="1:70" ht="12.75" hidden="1" customHeight="1" x14ac:dyDescent="0.2">
      <c r="A46" s="597" t="str">
        <f>IF(R46&gt;0,IF(Q46="Viru SK",RANK(B46,B$7:B$117,1)-COUNTIF((Q$7:Q$117),"&lt;&gt;Viru SK"),""),"")</f>
        <v/>
      </c>
      <c r="B46" s="98">
        <f>IF((Q46="Viru SK"),U46,U46-1000)</f>
        <v>-889</v>
      </c>
      <c r="C46" s="407" t="str">
        <f>IF(R46&gt;0,IF(P46="t",RANK(D46,D$7:D$117,1)-COUNTBLANK(P$7:P$117),""),"")</f>
        <v/>
      </c>
      <c r="D46" s="365">
        <f>IF((P46="t"),U46,U46-1000)</f>
        <v>-889</v>
      </c>
      <c r="E46" s="99" t="str">
        <f>IF(R46&gt;0,IF(N46="m",RANK(F46,F$7:F$117,1)-COUNTBLANK(N$7:N$117),""),"")</f>
        <v/>
      </c>
      <c r="F46" s="98">
        <f>IF((N46="m"),U46,U46-1000)</f>
        <v>-889</v>
      </c>
      <c r="G46" s="100" t="str">
        <f>IF(R46&gt;0,IF(M46="n",RANK(H46,H$7:H$117,1)-COUNTBLANK(M$7:M$117),""),"")</f>
        <v/>
      </c>
      <c r="H46" s="98">
        <f>IF((M46="n"),U46,U46-1000)</f>
        <v>111</v>
      </c>
      <c r="I46" s="101" t="str">
        <f>IF(R46&gt;0,IF(O46="j",RANK(J46,J$7:J$117,1)-COUNTBLANK(O$7:O$117),""),"")</f>
        <v/>
      </c>
      <c r="J46" s="102">
        <f>IF((O46="j"),U46,U46-1000)</f>
        <v>-889</v>
      </c>
      <c r="K46" s="70" t="str">
        <f>IF(R46&gt;0,RANK(U46,U$7:U$117,1),"")</f>
        <v/>
      </c>
      <c r="L46" s="103" t="s">
        <v>149</v>
      </c>
      <c r="M46" s="104" t="s">
        <v>109</v>
      </c>
      <c r="N46" s="105"/>
      <c r="O46" s="106"/>
      <c r="P46" s="107"/>
      <c r="Q46" s="108"/>
      <c r="R46" s="109">
        <f>(IF(COUNT(Z46,AA46,AB46,AC46,AD46,AE46,AF46,AG46,AH46,AI46)&lt;10,SUM(Z46,AA46,AB46,AC46,AD46,AE46,AF46,AG46,AH46,AI46),SUM(LARGE((Z46,AA46,AB46,AC46,AD46,AE46,AF46,AG46,AH46,AI46),{1;2;3;4;5;6;7;8;9}))))</f>
        <v>0</v>
      </c>
      <c r="S46" s="110" t="str">
        <f>INDEX(ETAPP!B$1:B$32,MATCH(COUNTIF(BI46:BR46,1),ETAPP!A$1:A$32,0))&amp;INDEX(ETAPP!B$1:B$32,MATCH(COUNTIF(BI46:BR46,2),ETAPP!A$1:A$32,0))&amp;INDEX(ETAPP!B$1:B$32,MATCH(COUNTIF(BI46:BR46,3),ETAPP!A$1:A$32,0))&amp;INDEX(ETAPP!B$1:B$32,MATCH(COUNTIF(BI46:BR46,4),ETAPP!A$1:A$32,0))&amp;INDEX(ETAPP!B$1:B$32,MATCH(COUNTIF(BI46:BR46,5),ETAPP!A$1:A$32,0))&amp;INDEX(ETAPP!B$1:B$32,MATCH(COUNTIF(BI46:BR46,6),ETAPP!A$1:A$32,0))&amp;INDEX(ETAPP!B$1:B$32,MATCH(COUNTIF(BI46:BR46,7),ETAPP!A$1:A$32,0))&amp;INDEX(ETAPP!B$1:B$32,MATCH(COUNTIF(BI46:BR46,8),ETAPP!A$1:A$32,0))&amp;INDEX(ETAPP!B$1:B$32,MATCH(COUNTIF(BI46:BR46,9),ETAPP!A$1:A$32,0))&amp;INDEX(ETAPP!B$1:B$32,MATCH(COUNTIF(BI46:BR46,10),ETAPP!A$1:A$32,0))&amp;INDEX(ETAPP!B$1:B$32,MATCH(COUNTIF(BI46:BR46,11),ETAPP!A$1:A$32,0))&amp;INDEX(ETAPP!B$1:B$32,MATCH(COUNTIF(BI46:BR46,12),ETAPP!A$1:A$32,0))&amp;INDEX(ETAPP!B$1:B$32,MATCH(COUNTIF(BI46:BR46,13),ETAPP!A$1:A$32,0))&amp;INDEX(ETAPP!B$1:B$32,MATCH(COUNTIF(BI46:BR46,14),ETAPP!A$1:A$32,0))&amp;INDEX(ETAPP!B$1:B$32,MATCH(COUNTIF(BI46:BR46,15),ETAPP!A$1:A$32,0))&amp;INDEX(ETAPP!B$1:B$32,MATCH(COUNTIF(BI46:BR46,16),ETAPP!A$1:A$32,0))&amp;INDEX(ETAPP!B$1:B$32,MATCH(COUNTIF(BI46:BR46,17),ETAPP!A$1:A$32,0))&amp;INDEX(ETAPP!B$1:B$32,MATCH(COUNTIF(BI46:BR46,18),ETAPP!A$1:A$32,0))&amp;INDEX(ETAPP!B$1:B$32,MATCH(COUNTIF(BI46:BR46,19),ETAPP!A$1:A$32,0))&amp;INDEX(ETAPP!B$1:B$32,MATCH(COUNTIF(BI46:BR46,20),ETAPP!A$1:A$32,0))&amp;INDEX(ETAPP!B$1:B$32,MATCH(COUNTIF(BI46:BR46,21),ETAPP!A$1:A$32,0))</f>
        <v>000000000000000000000</v>
      </c>
      <c r="T46" s="110" t="str">
        <f>TEXT(R46,"000,0")&amp;"-"&amp;S46</f>
        <v>000,0-000000000000000000000</v>
      </c>
      <c r="U46" s="110">
        <f>COUNTIF(T$7:T$117,"&gt;="&amp;T46)</f>
        <v>111</v>
      </c>
      <c r="V46" s="110">
        <f>COUNTIF(L$7:L$117,"&gt;="&amp;L46)</f>
        <v>109</v>
      </c>
      <c r="W46" s="110" t="str">
        <f>TEXT(R46,"000,0")&amp;"-"&amp;S46&amp;"-"&amp;TEXT(V46,"000")</f>
        <v>000,0-000000000000000000000-109</v>
      </c>
      <c r="X46" s="110">
        <f>COUNTIF(W$7:W$117,"&gt;="&amp;W46)</f>
        <v>40</v>
      </c>
      <c r="Y46" s="111">
        <f>RANK(X46,X$7:X$117,0)</f>
        <v>72</v>
      </c>
      <c r="Z46" s="112" t="str">
        <f>IFERROR(INDEX('V1'!C$300:C$400,MATCH("*"&amp;L46&amp;"*",'V1'!B$300:B$400,0)),"  ")</f>
        <v xml:space="preserve">  </v>
      </c>
      <c r="AA46" s="112" t="str">
        <f>IFERROR(INDEX('V2'!C$300:C$400,MATCH("*"&amp;L46&amp;"*",'V2'!B$300:B$400,0)),"  ")</f>
        <v xml:space="preserve">  </v>
      </c>
      <c r="AB46" s="112" t="str">
        <f>IFERROR(INDEX('V3'!C$300:C$400,MATCH("*"&amp;L46&amp;"*",'V3'!B$300:B$400,0)),"  ")</f>
        <v xml:space="preserve">  </v>
      </c>
      <c r="AC46" s="112" t="str">
        <f>IFERROR(INDEX('V4'!C$300:C$400,MATCH("*"&amp;L46&amp;"*",'V4'!B$300:B$400,0)),"  ")</f>
        <v xml:space="preserve">  </v>
      </c>
      <c r="AD46" s="112" t="str">
        <f>IFERROR(INDEX('V5'!C$300:C$400,MATCH("*"&amp;L46&amp;"*",'V5'!B$300:B$400,0)),"  ")</f>
        <v xml:space="preserve">  </v>
      </c>
      <c r="AE46" s="112" t="str">
        <f>IFERROR(INDEX('V6'!C$300:C$400,MATCH("*"&amp;L46&amp;"*",'V6'!B$300:B$400,0)),"  ")</f>
        <v xml:space="preserve">  </v>
      </c>
      <c r="AF46" s="112" t="str">
        <f>IFERROR(INDEX('V7'!C$300:C$400,MATCH("*"&amp;L46&amp;"*",'V7'!B$300:B$400,0)),"  ")</f>
        <v xml:space="preserve">  </v>
      </c>
      <c r="AG46" s="112" t="str">
        <f>IFERROR(INDEX('V8'!C$300:C$400,MATCH("*"&amp;L46&amp;"*",'V8'!B$300:B$400,0)),"  ")</f>
        <v xml:space="preserve">  </v>
      </c>
      <c r="AH46" s="112" t="str">
        <f>IFERROR(INDEX('V9'!C$300:C$400,MATCH("*"&amp;L46&amp;"*",'V9'!B$300:B$400,0)),"  ")</f>
        <v xml:space="preserve">  </v>
      </c>
      <c r="AI46" s="112" t="str">
        <f>IFERROR(INDEX('V10'!C$300:C$400,MATCH("*"&amp;L46&amp;"*",'V10'!B$300:B$400,0)),"  ")</f>
        <v xml:space="preserve">  </v>
      </c>
      <c r="AJ46" s="113" t="str">
        <f>IF(AN46&gt;(AT$2-1),K46,"")</f>
        <v/>
      </c>
      <c r="AK46" s="402">
        <f>SUM(Z46:AI46)</f>
        <v>0</v>
      </c>
      <c r="AL46" s="114" t="str">
        <f>IFERROR("edasi "&amp;RANK(AJ46,AJ$7:AJ$117,1),K46)</f>
        <v/>
      </c>
      <c r="AM46" s="115" t="str">
        <f>IFERROR(INDEX(#REF!,MATCH("*"&amp;L46&amp;"*",#REF!,0)),"  ")</f>
        <v xml:space="preserve">  </v>
      </c>
      <c r="AN46" s="116">
        <f>COUNTIF(Z46:AI46,"&gt;=0")</f>
        <v>0</v>
      </c>
      <c r="AO46" s="117">
        <f>IFERROR(IF(Z46+1&gt;LARGE(Z$7:Z$117,1)-2*LEN(Z$5),1),0)+IFERROR(IF(AA46+1&gt;LARGE(AA$7:AA$117,1)-2*LEN(AA$5),1),0)+IFERROR(IF(AB46+1&gt;LARGE(AB$7:AB$117,1)-2*LEN(AB$5),1),0)+IFERROR(IF(AC46+1&gt;LARGE(AC$7:AC$117,1)-2*LEN(AC$5),1),0)+IFERROR(IF(AD46+1&gt;LARGE(AD$7:AD$117,1)-2*LEN(AD$5),1),0)+IFERROR(IF(AE46+1&gt;LARGE(AE$7:AE$117,1)-2*LEN(AE$5),1),0)+IFERROR(IF(AF46+1&gt;LARGE(AF$7:AF$117,1)-2*LEN(AF$5),1),0)+IFERROR(IF(AG46+1&gt;LARGE(AG$7:AG$117,1)-2*LEN(AG$5),1),0)+IFERROR(IF(AH46+1&gt;LARGE(AH$7:AH$117,1)-2*LEN(AH$5),1),0)+IFERROR(IF(AI46+1&gt;LARGE(AI$7:AI$117,1)-2*LEN(AI$5),1),0)</f>
        <v>0</v>
      </c>
      <c r="AP46" s="117">
        <f>IF(Z46=0,0,IF(Z46=IFERROR(LARGE(Z$7:Z$117,1),0),1,0))+IF(AA46=0,0,IF(AA46=IFERROR(LARGE(AA$7:AA$117,1),0),1,0))+IF(AB46=0,0,IF(AB46=IFERROR(LARGE(AB$7:AB$117,1),0),1,0))+IF(AC46=0,0,IF(AC46=IFERROR(LARGE(AC$7:AC$117,1),0),1,0))+IF(AD46=0,0,IF(AD46=IFERROR(LARGE(AD$7:AD$117,1),0),1,0))+IF(AE46=0,0,IF(AE46=IFERROR(LARGE(AE$7:AE$117,1),0),1,0))+IF(AF46=0,0,IF(AF46=IFERROR(LARGE(AF$7:AF$117,1),0),1,0))+IF(AG46=0,0,IF(AG46=IFERROR(LARGE(AG$7:AG$117,1),0),1,0))+IF(AH46=0,0,IF(AH46=IFERROR(LARGE(AH$7:AH$117,1),0),1,0))+IF(AI46=0,0,IF(AI46=IFERROR(LARGE(AI$7:AI$117,1),0),1,0))</f>
        <v>0</v>
      </c>
      <c r="AQ46" s="48"/>
      <c r="AR46" s="1024"/>
      <c r="AS46" s="1024"/>
      <c r="AT46" s="118">
        <f>SMALL(AU46:BD46,AT$3)</f>
        <v>1E-4</v>
      </c>
      <c r="AU46" s="119">
        <f>IF(Z46="  ",0+MID(Z$6,FIND("V",Z$6)+1,256)/10000,Z46+MID(Z$6,FIND("V",Z$6)+1,256)/10000)</f>
        <v>1E-4</v>
      </c>
      <c r="AV46" s="119">
        <f>IF(AA46="  ",0+MID(AA$6,FIND("V",AA$6)+1,256)/10000,AA46+MID(AA$6,FIND("V",AA$6)+1,256)/10000)</f>
        <v>2.0000000000000001E-4</v>
      </c>
      <c r="AW46" s="119">
        <f>IF(AB46="  ",0+MID(AB$6,FIND("V",AB$6)+1,256)/10000,AB46+MID(AB$6,FIND("V",AB$6)+1,256)/10000)</f>
        <v>2.9999999999999997E-4</v>
      </c>
      <c r="AX46" s="119">
        <f>IF(AC46="  ",0+MID(AC$6,FIND("V",AC$6)+1,256)/10000,AC46+MID(AC$6,FIND("V",AC$6)+1,256)/10000)</f>
        <v>4.0000000000000002E-4</v>
      </c>
      <c r="AY46" s="119">
        <f>IF(AD46="  ",0+MID(AD$6,FIND("V",AD$6)+1,256)/10000,AD46+MID(AD$6,FIND("V",AD$6)+1,256)/10000)</f>
        <v>5.0000000000000001E-4</v>
      </c>
      <c r="AZ46" s="119">
        <f>IF(AE46="  ",0+MID(AE$6,FIND("V",AE$6)+1,256)/10000,AE46+MID(AE$6,FIND("V",AE$6)+1,256)/10000)</f>
        <v>5.9999999999999995E-4</v>
      </c>
      <c r="BA46" s="119">
        <f>IF(AF46="  ",0+MID(AF$6,FIND("V",AF$6)+1,256)/10000,AF46+MID(AF$6,FIND("V",AF$6)+1,256)/10000)</f>
        <v>6.9999999999999999E-4</v>
      </c>
      <c r="BB46" s="119">
        <f>IF(AG46="  ",0+MID(AG$6,FIND("V",AG$6)+1,256)/10000,AG46+MID(AG$6,FIND("V",AG$6)+1,256)/10000)</f>
        <v>8.0000000000000004E-4</v>
      </c>
      <c r="BC46" s="119">
        <f>IF(AH46="  ",0+MID(AH$6,FIND("V",AH$6)+1,256)/10000,AH46+MID(AH$6,FIND("V",AH$6)+1,256)/10000)</f>
        <v>8.9999999999999998E-4</v>
      </c>
      <c r="BD46" s="119">
        <f>IF(AI46="  ",0+MID(AI$6,FIND("V",AI$6)+1,256)/10000,AI46+MID(AI$6,FIND("V",AI$6)+1,256)/10000)</f>
        <v>1E-3</v>
      </c>
      <c r="BE46" s="1024"/>
      <c r="BF46" s="1024"/>
      <c r="BG46" s="1024"/>
      <c r="BH46" s="1024"/>
      <c r="BI46" s="783" t="e">
        <f>(LARGE(Z$7:Z$117,1)-Z46)/2+1</f>
        <v>#VALUE!</v>
      </c>
      <c r="BJ46" s="783" t="e">
        <f>(LARGE(AA$7:AA$117,1)-AA46)/2+1</f>
        <v>#VALUE!</v>
      </c>
      <c r="BK46" s="783" t="e">
        <f>(LARGE(AB$7:AB$117,1)-AB46)/2+1</f>
        <v>#VALUE!</v>
      </c>
      <c r="BL46" s="783" t="e">
        <f>(LARGE(AC$7:AC$117,1)-AC46)/2+1</f>
        <v>#VALUE!</v>
      </c>
      <c r="BM46" s="783" t="e">
        <f>(LARGE(AD$7:AD$117,1)-AD46)/2+1</f>
        <v>#VALUE!</v>
      </c>
      <c r="BN46" s="783" t="e">
        <f>(LARGE(AE$7:AE$117,1)-AE46)/2+1</f>
        <v>#VALUE!</v>
      </c>
      <c r="BO46" s="783" t="e">
        <f>(LARGE(AF$7:AF$117,1)-AF46)/2+1</f>
        <v>#VALUE!</v>
      </c>
      <c r="BP46" s="783" t="e">
        <f>(LARGE(AG$7:AG$117,1)-AG46)/2+1</f>
        <v>#VALUE!</v>
      </c>
      <c r="BQ46" s="783" t="e">
        <f>(LARGE(AH$7:AH$117,1)-AH46)/2+1</f>
        <v>#VALUE!</v>
      </c>
      <c r="BR46" s="783" t="e">
        <f>(LARGE(AI$7:AI$117,1)-AI46)/2+1</f>
        <v>#VALUE!</v>
      </c>
    </row>
    <row r="47" spans="1:70" ht="12.75" hidden="1" customHeight="1" x14ac:dyDescent="0.2">
      <c r="A47" s="597" t="str">
        <f>IF(R47&gt;0,IF(Q47="Viru SK",RANK(B47,B$7:B$117,1)-COUNTIF((Q$7:Q$117),"&lt;&gt;Viru SK"),""),"")</f>
        <v/>
      </c>
      <c r="B47" s="98">
        <f>IF((Q47="Viru SK"),U47,U47-1000)</f>
        <v>-889</v>
      </c>
      <c r="C47" s="407" t="str">
        <f>IF(R47&gt;0,IF(P47="t",RANK(D47,D$7:D$117,1)-COUNTBLANK(P$7:P$117),""),"")</f>
        <v/>
      </c>
      <c r="D47" s="365">
        <f>IF((P47="t"),U47,U47-1000)</f>
        <v>-889</v>
      </c>
      <c r="E47" s="99" t="str">
        <f>IF(R47&gt;0,IF(N47="m",RANK(F47,F$7:F$117,1)-COUNTBLANK(N$7:N$117),""),"")</f>
        <v/>
      </c>
      <c r="F47" s="98">
        <f>IF((N47="m"),U47,U47-1000)</f>
        <v>-889</v>
      </c>
      <c r="G47" s="100" t="str">
        <f>IF(R47&gt;0,IF(M47="n",RANK(H47,H$7:H$117,1)-COUNTBLANK(M$7:M$117),""),"")</f>
        <v/>
      </c>
      <c r="H47" s="98">
        <f>IF((M47="n"),U47,U47-1000)</f>
        <v>-889</v>
      </c>
      <c r="I47" s="101" t="str">
        <f>IF(R47&gt;0,IF(O47="j",RANK(J47,J$7:J$117,1)-COUNTBLANK(O$7:O$117),""),"")</f>
        <v/>
      </c>
      <c r="J47" s="102">
        <f>IF((O47="j"),U47,U47-1000)</f>
        <v>-889</v>
      </c>
      <c r="K47" s="70" t="str">
        <f>IF(R47&gt;0,RANK(U47,U$7:U$117,1),"")</f>
        <v/>
      </c>
      <c r="L47" s="120" t="s">
        <v>260</v>
      </c>
      <c r="M47" s="104"/>
      <c r="N47" s="105"/>
      <c r="O47" s="137"/>
      <c r="P47" s="107"/>
      <c r="Q47" s="108"/>
      <c r="R47" s="109">
        <f>(IF(COUNT(Z47,AA47,AB47,AC47,AD47,AE47,AF47,AG47,AH47,AI47)&lt;10,SUM(Z47,AA47,AB47,AC47,AD47,AE47,AF47,AG47,AH47,AI47),SUM(LARGE((Z47,AA47,AB47,AC47,AD47,AE47,AF47,AG47,AH47,AI47),{1;2;3;4;5;6;7;8;9}))))</f>
        <v>0</v>
      </c>
      <c r="S47" s="110" t="str">
        <f>INDEX(ETAPP!B$1:B$32,MATCH(COUNTIF(BI47:BR47,1),ETAPP!A$1:A$32,0))&amp;INDEX(ETAPP!B$1:B$32,MATCH(COUNTIF(BI47:BR47,2),ETAPP!A$1:A$32,0))&amp;INDEX(ETAPP!B$1:B$32,MATCH(COUNTIF(BI47:BR47,3),ETAPP!A$1:A$32,0))&amp;INDEX(ETAPP!B$1:B$32,MATCH(COUNTIF(BI47:BR47,4),ETAPP!A$1:A$32,0))&amp;INDEX(ETAPP!B$1:B$32,MATCH(COUNTIF(BI47:BR47,5),ETAPP!A$1:A$32,0))&amp;INDEX(ETAPP!B$1:B$32,MATCH(COUNTIF(BI47:BR47,6),ETAPP!A$1:A$32,0))&amp;INDEX(ETAPP!B$1:B$32,MATCH(COUNTIF(BI47:BR47,7),ETAPP!A$1:A$32,0))&amp;INDEX(ETAPP!B$1:B$32,MATCH(COUNTIF(BI47:BR47,8),ETAPP!A$1:A$32,0))&amp;INDEX(ETAPP!B$1:B$32,MATCH(COUNTIF(BI47:BR47,9),ETAPP!A$1:A$32,0))&amp;INDEX(ETAPP!B$1:B$32,MATCH(COUNTIF(BI47:BR47,10),ETAPP!A$1:A$32,0))&amp;INDEX(ETAPP!B$1:B$32,MATCH(COUNTIF(BI47:BR47,11),ETAPP!A$1:A$32,0))&amp;INDEX(ETAPP!B$1:B$32,MATCH(COUNTIF(BI47:BR47,12),ETAPP!A$1:A$32,0))&amp;INDEX(ETAPP!B$1:B$32,MATCH(COUNTIF(BI47:BR47,13),ETAPP!A$1:A$32,0))&amp;INDEX(ETAPP!B$1:B$32,MATCH(COUNTIF(BI47:BR47,14),ETAPP!A$1:A$32,0))&amp;INDEX(ETAPP!B$1:B$32,MATCH(COUNTIF(BI47:BR47,15),ETAPP!A$1:A$32,0))&amp;INDEX(ETAPP!B$1:B$32,MATCH(COUNTIF(BI47:BR47,16),ETAPP!A$1:A$32,0))&amp;INDEX(ETAPP!B$1:B$32,MATCH(COUNTIF(BI47:BR47,17),ETAPP!A$1:A$32,0))&amp;INDEX(ETAPP!B$1:B$32,MATCH(COUNTIF(BI47:BR47,18),ETAPP!A$1:A$32,0))&amp;INDEX(ETAPP!B$1:B$32,MATCH(COUNTIF(BI47:BR47,19),ETAPP!A$1:A$32,0))&amp;INDEX(ETAPP!B$1:B$32,MATCH(COUNTIF(BI47:BR47,20),ETAPP!A$1:A$32,0))&amp;INDEX(ETAPP!B$1:B$32,MATCH(COUNTIF(BI47:BR47,21),ETAPP!A$1:A$32,0))</f>
        <v>000000000000000000000</v>
      </c>
      <c r="T47" s="110" t="str">
        <f>TEXT(R47,"000,0")&amp;"-"&amp;S47</f>
        <v>000,0-000000000000000000000</v>
      </c>
      <c r="U47" s="110">
        <f>COUNTIF(T$7:T$117,"&gt;="&amp;T47)</f>
        <v>111</v>
      </c>
      <c r="V47" s="110">
        <f>COUNTIF(L$7:L$117,"&gt;="&amp;L47)</f>
        <v>107</v>
      </c>
      <c r="W47" s="110" t="str">
        <f>TEXT(R47,"000,0")&amp;"-"&amp;S47&amp;"-"&amp;TEXT(V47,"000")</f>
        <v>000,0-000000000000000000000-107</v>
      </c>
      <c r="X47" s="110">
        <f>COUNTIF(W$7:W$117,"&gt;="&amp;W47)</f>
        <v>41</v>
      </c>
      <c r="Y47" s="111">
        <f>RANK(X47,X$7:X$117,0)</f>
        <v>71</v>
      </c>
      <c r="Z47" s="112" t="str">
        <f>IFERROR(INDEX('V1'!C$300:C$400,MATCH("*"&amp;L47&amp;"*",'V1'!B$300:B$400,0)),"  ")</f>
        <v xml:space="preserve">  </v>
      </c>
      <c r="AA47" s="112" t="str">
        <f>IFERROR(INDEX('V2'!C$300:C$400,MATCH("*"&amp;L47&amp;"*",'V2'!B$300:B$400,0)),"  ")</f>
        <v xml:space="preserve">  </v>
      </c>
      <c r="AB47" s="112" t="str">
        <f>IFERROR(INDEX('V3'!C$300:C$400,MATCH("*"&amp;L47&amp;"*",'V3'!B$300:B$400,0)),"  ")</f>
        <v xml:space="preserve">  </v>
      </c>
      <c r="AC47" s="112" t="str">
        <f>IFERROR(INDEX('V4'!C$300:C$400,MATCH("*"&amp;L47&amp;"*",'V4'!B$300:B$400,0)),"  ")</f>
        <v xml:space="preserve">  </v>
      </c>
      <c r="AD47" s="112" t="str">
        <f>IFERROR(INDEX('V5'!C$300:C$400,MATCH("*"&amp;L47&amp;"*",'V5'!B$300:B$400,0)),"  ")</f>
        <v xml:space="preserve">  </v>
      </c>
      <c r="AE47" s="112" t="str">
        <f>IFERROR(INDEX('V6'!C$300:C$400,MATCH("*"&amp;L47&amp;"*",'V6'!B$300:B$400,0)),"  ")</f>
        <v xml:space="preserve">  </v>
      </c>
      <c r="AF47" s="112" t="str">
        <f>IFERROR(INDEX('V7'!C$300:C$400,MATCH("*"&amp;L47&amp;"*",'V7'!B$300:B$400,0)),"  ")</f>
        <v xml:space="preserve">  </v>
      </c>
      <c r="AG47" s="112" t="str">
        <f>IFERROR(INDEX('V8'!C$300:C$400,MATCH("*"&amp;L47&amp;"*",'V8'!B$300:B$400,0)),"  ")</f>
        <v xml:space="preserve">  </v>
      </c>
      <c r="AH47" s="112" t="str">
        <f>IFERROR(INDEX('V9'!C$300:C$400,MATCH("*"&amp;L47&amp;"*",'V9'!B$300:B$400,0)),"  ")</f>
        <v xml:space="preserve">  </v>
      </c>
      <c r="AI47" s="112" t="str">
        <f>IFERROR(INDEX('V10'!C$300:C$400,MATCH("*"&amp;L47&amp;"*",'V10'!B$300:B$400,0)),"  ")</f>
        <v xml:space="preserve">  </v>
      </c>
      <c r="AJ47" s="113" t="str">
        <f>IF(AN47&gt;(AT$2-1),K47,"")</f>
        <v/>
      </c>
      <c r="AK47" s="402">
        <f>SUM(Z47:AI47)</f>
        <v>0</v>
      </c>
      <c r="AL47" s="114" t="str">
        <f>IFERROR("edasi "&amp;RANK(AJ47,AJ$7:AJ$117,1),K47)</f>
        <v/>
      </c>
      <c r="AM47" s="115" t="str">
        <f>IFERROR(INDEX(#REF!,MATCH("*"&amp;L47&amp;"*",#REF!,0)),"  ")</f>
        <v xml:space="preserve">  </v>
      </c>
      <c r="AN47" s="116">
        <f>COUNTIF(Z47:AI47,"&gt;=0")</f>
        <v>0</v>
      </c>
      <c r="AO47" s="117">
        <f>IFERROR(IF(Z47+1&gt;LARGE(Z$7:Z$117,1)-2*LEN(Z$5),1),0)+IFERROR(IF(AA47+1&gt;LARGE(AA$7:AA$117,1)-2*LEN(AA$5),1),0)+IFERROR(IF(AB47+1&gt;LARGE(AB$7:AB$117,1)-2*LEN(AB$5),1),0)+IFERROR(IF(AC47+1&gt;LARGE(AC$7:AC$117,1)-2*LEN(AC$5),1),0)+IFERROR(IF(AD47+1&gt;LARGE(AD$7:AD$117,1)-2*LEN(AD$5),1),0)+IFERROR(IF(AE47+1&gt;LARGE(AE$7:AE$117,1)-2*LEN(AE$5),1),0)+IFERROR(IF(AF47+1&gt;LARGE(AF$7:AF$117,1)-2*LEN(AF$5),1),0)+IFERROR(IF(AG47+1&gt;LARGE(AG$7:AG$117,1)-2*LEN(AG$5),1),0)+IFERROR(IF(AH47+1&gt;LARGE(AH$7:AH$117,1)-2*LEN(AH$5),1),0)+IFERROR(IF(AI47+1&gt;LARGE(AI$7:AI$117,1)-2*LEN(AI$5),1),0)</f>
        <v>0</v>
      </c>
      <c r="AP47" s="117">
        <f>IF(Z47=0,0,IF(Z47=IFERROR(LARGE(Z$7:Z$117,1),0),1,0))+IF(AA47=0,0,IF(AA47=IFERROR(LARGE(AA$7:AA$117,1),0),1,0))+IF(AB47=0,0,IF(AB47=IFERROR(LARGE(AB$7:AB$117,1),0),1,0))+IF(AC47=0,0,IF(AC47=IFERROR(LARGE(AC$7:AC$117,1),0),1,0))+IF(AD47=0,0,IF(AD47=IFERROR(LARGE(AD$7:AD$117,1),0),1,0))+IF(AE47=0,0,IF(AE47=IFERROR(LARGE(AE$7:AE$117,1),0),1,0))+IF(AF47=0,0,IF(AF47=IFERROR(LARGE(AF$7:AF$117,1),0),1,0))+IF(AG47=0,0,IF(AG47=IFERROR(LARGE(AG$7:AG$117,1),0),1,0))+IF(AH47=0,0,IF(AH47=IFERROR(LARGE(AH$7:AH$117,1),0),1,0))+IF(AI47=0,0,IF(AI47=IFERROR(LARGE(AI$7:AI$117,1),0),1,0))</f>
        <v>0</v>
      </c>
      <c r="AQ47" s="48"/>
      <c r="AR47" s="1024"/>
      <c r="AS47" s="1024"/>
      <c r="AT47" s="118">
        <f>SMALL(AU47:BD47,AT$3)</f>
        <v>1E-4</v>
      </c>
      <c r="AU47" s="119">
        <f>IF(Z47="  ",0+MID(Z$6,FIND("V",Z$6)+1,256)/10000,Z47+MID(Z$6,FIND("V",Z$6)+1,256)/10000)</f>
        <v>1E-4</v>
      </c>
      <c r="AV47" s="119">
        <f>IF(AA47="  ",0+MID(AA$6,FIND("V",AA$6)+1,256)/10000,AA47+MID(AA$6,FIND("V",AA$6)+1,256)/10000)</f>
        <v>2.0000000000000001E-4</v>
      </c>
      <c r="AW47" s="119">
        <f>IF(AB47="  ",0+MID(AB$6,FIND("V",AB$6)+1,256)/10000,AB47+MID(AB$6,FIND("V",AB$6)+1,256)/10000)</f>
        <v>2.9999999999999997E-4</v>
      </c>
      <c r="AX47" s="119">
        <f>IF(AC47="  ",0+MID(AC$6,FIND("V",AC$6)+1,256)/10000,AC47+MID(AC$6,FIND("V",AC$6)+1,256)/10000)</f>
        <v>4.0000000000000002E-4</v>
      </c>
      <c r="AY47" s="119">
        <f>IF(AD47="  ",0+MID(AD$6,FIND("V",AD$6)+1,256)/10000,AD47+MID(AD$6,FIND("V",AD$6)+1,256)/10000)</f>
        <v>5.0000000000000001E-4</v>
      </c>
      <c r="AZ47" s="119">
        <f>IF(AE47="  ",0+MID(AE$6,FIND("V",AE$6)+1,256)/10000,AE47+MID(AE$6,FIND("V",AE$6)+1,256)/10000)</f>
        <v>5.9999999999999995E-4</v>
      </c>
      <c r="BA47" s="119">
        <f>IF(AF47="  ",0+MID(AF$6,FIND("V",AF$6)+1,256)/10000,AF47+MID(AF$6,FIND("V",AF$6)+1,256)/10000)</f>
        <v>6.9999999999999999E-4</v>
      </c>
      <c r="BB47" s="119">
        <f>IF(AG47="  ",0+MID(AG$6,FIND("V",AG$6)+1,256)/10000,AG47+MID(AG$6,FIND("V",AG$6)+1,256)/10000)</f>
        <v>8.0000000000000004E-4</v>
      </c>
      <c r="BC47" s="119">
        <f>IF(AH47="  ",0+MID(AH$6,FIND("V",AH$6)+1,256)/10000,AH47+MID(AH$6,FIND("V",AH$6)+1,256)/10000)</f>
        <v>8.9999999999999998E-4</v>
      </c>
      <c r="BD47" s="119">
        <f>IF(AI47="  ",0+MID(AI$6,FIND("V",AI$6)+1,256)/10000,AI47+MID(AI$6,FIND("V",AI$6)+1,256)/10000)</f>
        <v>1E-3</v>
      </c>
      <c r="BE47" s="1024"/>
      <c r="BF47" s="1024"/>
      <c r="BG47" s="1024"/>
      <c r="BH47" s="1024"/>
      <c r="BI47" s="783" t="e">
        <f>(LARGE(Z$7:Z$117,1)-Z47)/2+1</f>
        <v>#VALUE!</v>
      </c>
      <c r="BJ47" s="783" t="e">
        <f>(LARGE(AA$7:AA$117,1)-AA47)/2+1</f>
        <v>#VALUE!</v>
      </c>
      <c r="BK47" s="783" t="e">
        <f>(LARGE(AB$7:AB$117,1)-AB47)/2+1</f>
        <v>#VALUE!</v>
      </c>
      <c r="BL47" s="783" t="e">
        <f>(LARGE(AC$7:AC$117,1)-AC47)/2+1</f>
        <v>#VALUE!</v>
      </c>
      <c r="BM47" s="783" t="e">
        <f>(LARGE(AD$7:AD$117,1)-AD47)/2+1</f>
        <v>#VALUE!</v>
      </c>
      <c r="BN47" s="783" t="e">
        <f>(LARGE(AE$7:AE$117,1)-AE47)/2+1</f>
        <v>#VALUE!</v>
      </c>
      <c r="BO47" s="783" t="e">
        <f>(LARGE(AF$7:AF$117,1)-AF47)/2+1</f>
        <v>#VALUE!</v>
      </c>
      <c r="BP47" s="783" t="e">
        <f>(LARGE(AG$7:AG$117,1)-AG47)/2+1</f>
        <v>#VALUE!</v>
      </c>
      <c r="BQ47" s="783" t="e">
        <f>(LARGE(AH$7:AH$117,1)-AH47)/2+1</f>
        <v>#VALUE!</v>
      </c>
      <c r="BR47" s="783" t="e">
        <f>(LARGE(AI$7:AI$117,1)-AI47)/2+1</f>
        <v>#VALUE!</v>
      </c>
    </row>
    <row r="48" spans="1:70" ht="12.75" hidden="1" customHeight="1" x14ac:dyDescent="0.2">
      <c r="A48" s="597" t="str">
        <f>IF(R48&gt;0,IF(Q48="Viru SK",RANK(B48,B$7:B$117,1)-COUNTIF((Q$7:Q$117),"&lt;&gt;Viru SK"),""),"")</f>
        <v/>
      </c>
      <c r="B48" s="98">
        <f>IF((Q48="Viru SK"),U48,U48-1000)</f>
        <v>-889</v>
      </c>
      <c r="C48" s="407" t="str">
        <f>IF(R48&gt;0,IF(P48="t",RANK(D48,D$7:D$117,1)-COUNTBLANK(P$7:P$117),""),"")</f>
        <v/>
      </c>
      <c r="D48" s="365">
        <f>IF((P48="t"),U48,U48-1000)</f>
        <v>-889</v>
      </c>
      <c r="E48" s="99" t="str">
        <f>IF(R48&gt;0,IF(N48="m",RANK(F48,F$7:F$117,1)-COUNTBLANK(N$7:N$117),""),"")</f>
        <v/>
      </c>
      <c r="F48" s="98">
        <f>IF((N48="m"),U48,U48-1000)</f>
        <v>111</v>
      </c>
      <c r="G48" s="100" t="str">
        <f>IF(R48&gt;0,IF(M48="n",RANK(H48,H$7:H$117,1)-COUNTBLANK(M$7:M$117),""),"")</f>
        <v/>
      </c>
      <c r="H48" s="98">
        <f>IF((M48="n"),U48,U48-1000)</f>
        <v>-889</v>
      </c>
      <c r="I48" s="101" t="str">
        <f>IF(R48&gt;0,IF(O48="j",RANK(J48,J$7:J$117,1)-COUNTBLANK(O$7:O$117),""),"")</f>
        <v/>
      </c>
      <c r="J48" s="102">
        <f>IF((O48="j"),U48,U48-1000)</f>
        <v>-889</v>
      </c>
      <c r="K48" s="70" t="str">
        <f>IF(R48&gt;0,RANK(U48,U$7:U$117,1),"")</f>
        <v/>
      </c>
      <c r="L48" s="1106" t="s">
        <v>301</v>
      </c>
      <c r="M48" s="104"/>
      <c r="N48" s="105" t="s">
        <v>104</v>
      </c>
      <c r="O48" s="106"/>
      <c r="P48" s="107"/>
      <c r="Q48" s="108" t="s">
        <v>339</v>
      </c>
      <c r="R48" s="109">
        <f>(IF(COUNT(Z48,AA48,AB48,AC48,AD48,AE48,AF48,AG48,AH48,AI48)&lt;10,SUM(Z48,AA48,AB48,AC48,AD48,AE48,AF48,AG48,AH48,AI48),SUM(LARGE((Z48,AA48,AB48,AC48,AD48,AE48,AF48,AG48,AH48,AI48),{1;2;3;4;5;6;7;8;9}))))</f>
        <v>0</v>
      </c>
      <c r="S48" s="110" t="str">
        <f>INDEX(ETAPP!B$1:B$32,MATCH(COUNTIF(BI48:BR48,1),ETAPP!A$1:A$32,0))&amp;INDEX(ETAPP!B$1:B$32,MATCH(COUNTIF(BI48:BR48,2),ETAPP!A$1:A$32,0))&amp;INDEX(ETAPP!B$1:B$32,MATCH(COUNTIF(BI48:BR48,3),ETAPP!A$1:A$32,0))&amp;INDEX(ETAPP!B$1:B$32,MATCH(COUNTIF(BI48:BR48,4),ETAPP!A$1:A$32,0))&amp;INDEX(ETAPP!B$1:B$32,MATCH(COUNTIF(BI48:BR48,5),ETAPP!A$1:A$32,0))&amp;INDEX(ETAPP!B$1:B$32,MATCH(COUNTIF(BI48:BR48,6),ETAPP!A$1:A$32,0))&amp;INDEX(ETAPP!B$1:B$32,MATCH(COUNTIF(BI48:BR48,7),ETAPP!A$1:A$32,0))&amp;INDEX(ETAPP!B$1:B$32,MATCH(COUNTIF(BI48:BR48,8),ETAPP!A$1:A$32,0))&amp;INDEX(ETAPP!B$1:B$32,MATCH(COUNTIF(BI48:BR48,9),ETAPP!A$1:A$32,0))&amp;INDEX(ETAPP!B$1:B$32,MATCH(COUNTIF(BI48:BR48,10),ETAPP!A$1:A$32,0))&amp;INDEX(ETAPP!B$1:B$32,MATCH(COUNTIF(BI48:BR48,11),ETAPP!A$1:A$32,0))&amp;INDEX(ETAPP!B$1:B$32,MATCH(COUNTIF(BI48:BR48,12),ETAPP!A$1:A$32,0))&amp;INDEX(ETAPP!B$1:B$32,MATCH(COUNTIF(BI48:BR48,13),ETAPP!A$1:A$32,0))&amp;INDEX(ETAPP!B$1:B$32,MATCH(COUNTIF(BI48:BR48,14),ETAPP!A$1:A$32,0))&amp;INDEX(ETAPP!B$1:B$32,MATCH(COUNTIF(BI48:BR48,15),ETAPP!A$1:A$32,0))&amp;INDEX(ETAPP!B$1:B$32,MATCH(COUNTIF(BI48:BR48,16),ETAPP!A$1:A$32,0))&amp;INDEX(ETAPP!B$1:B$32,MATCH(COUNTIF(BI48:BR48,17),ETAPP!A$1:A$32,0))&amp;INDEX(ETAPP!B$1:B$32,MATCH(COUNTIF(BI48:BR48,18),ETAPP!A$1:A$32,0))&amp;INDEX(ETAPP!B$1:B$32,MATCH(COUNTIF(BI48:BR48,19),ETAPP!A$1:A$32,0))&amp;INDEX(ETAPP!B$1:B$32,MATCH(COUNTIF(BI48:BR48,20),ETAPP!A$1:A$32,0))&amp;INDEX(ETAPP!B$1:B$32,MATCH(COUNTIF(BI48:BR48,21),ETAPP!A$1:A$32,0))</f>
        <v>000000000000000000000</v>
      </c>
      <c r="T48" s="110" t="str">
        <f>TEXT(R48,"000,0")&amp;"-"&amp;S48</f>
        <v>000,0-000000000000000000000</v>
      </c>
      <c r="U48" s="110">
        <f>COUNTIF(T$7:T$117,"&gt;="&amp;T48)</f>
        <v>111</v>
      </c>
      <c r="V48" s="110">
        <f>COUNTIF(L$7:L$117,"&gt;="&amp;L48)</f>
        <v>106</v>
      </c>
      <c r="W48" s="110" t="str">
        <f>TEXT(R48,"000,0")&amp;"-"&amp;S48&amp;"-"&amp;TEXT(V48,"000")</f>
        <v>000,0-000000000000000000000-106</v>
      </c>
      <c r="X48" s="110">
        <f>COUNTIF(W$7:W$117,"&gt;="&amp;W48)</f>
        <v>42</v>
      </c>
      <c r="Y48" s="111">
        <f>RANK(X48,X$7:X$117,0)</f>
        <v>70</v>
      </c>
      <c r="Z48" s="112" t="str">
        <f>IFERROR(INDEX('V1'!C$300:C$400,MATCH("*"&amp;L48&amp;"*",'V1'!B$300:B$400,0)),"  ")</f>
        <v xml:space="preserve">  </v>
      </c>
      <c r="AA48" s="112" t="str">
        <f>IFERROR(INDEX('V2'!C$300:C$400,MATCH("*"&amp;L48&amp;"*",'V2'!B$300:B$400,0)),"  ")</f>
        <v xml:space="preserve">  </v>
      </c>
      <c r="AB48" s="112" t="str">
        <f>IFERROR(INDEX('V3'!C$300:C$400,MATCH("*"&amp;L48&amp;"*",'V3'!B$300:B$400,0)),"  ")</f>
        <v xml:space="preserve">  </v>
      </c>
      <c r="AC48" s="112" t="str">
        <f>IFERROR(INDEX('V4'!C$300:C$400,MATCH("*"&amp;L48&amp;"*",'V4'!B$300:B$400,0)),"  ")</f>
        <v xml:space="preserve">  </v>
      </c>
      <c r="AD48" s="112" t="str">
        <f>IFERROR(INDEX('V5'!C$300:C$400,MATCH("*"&amp;L48&amp;"*",'V5'!B$300:B$400,0)),"  ")</f>
        <v xml:space="preserve">  </v>
      </c>
      <c r="AE48" s="112" t="str">
        <f>IFERROR(INDEX('V6'!C$300:C$400,MATCH("*"&amp;L48&amp;"*",'V6'!B$300:B$400,0)),"  ")</f>
        <v xml:space="preserve">  </v>
      </c>
      <c r="AF48" s="112" t="str">
        <f>IFERROR(INDEX('V7'!C$300:C$400,MATCH("*"&amp;L48&amp;"*",'V7'!B$300:B$400,0)),"  ")</f>
        <v xml:space="preserve">  </v>
      </c>
      <c r="AG48" s="112" t="str">
        <f>IFERROR(INDEX('V8'!C$300:C$400,MATCH("*"&amp;L48&amp;"*",'V8'!B$300:B$400,0)),"  ")</f>
        <v xml:space="preserve">  </v>
      </c>
      <c r="AH48" s="112" t="str">
        <f>IFERROR(INDEX('V9'!C$300:C$400,MATCH("*"&amp;L48&amp;"*",'V9'!B$300:B$400,0)),"  ")</f>
        <v xml:space="preserve">  </v>
      </c>
      <c r="AI48" s="112" t="str">
        <f>IFERROR(INDEX('V10'!C$300:C$400,MATCH("*"&amp;L48&amp;"*",'V10'!B$300:B$400,0)),"  ")</f>
        <v xml:space="preserve">  </v>
      </c>
      <c r="AJ48" s="113" t="str">
        <f>IF(AN48&gt;(AT$2-1),K48,"")</f>
        <v/>
      </c>
      <c r="AK48" s="402">
        <f>SUM(Z48:AI48)</f>
        <v>0</v>
      </c>
      <c r="AL48" s="114" t="str">
        <f>IFERROR("edasi "&amp;RANK(AJ48,AJ$7:AJ$117,1),K48)</f>
        <v/>
      </c>
      <c r="AM48" s="115" t="str">
        <f>IFERROR(INDEX(#REF!,MATCH("*"&amp;L48&amp;"*",#REF!,0)),"  ")</f>
        <v xml:space="preserve">  </v>
      </c>
      <c r="AN48" s="116">
        <f>COUNTIF(Z48:AI48,"&gt;=0")</f>
        <v>0</v>
      </c>
      <c r="AO48" s="117">
        <f>IFERROR(IF(Z48+1&gt;LARGE(Z$7:Z$117,1)-2*LEN(Z$5),1),0)+IFERROR(IF(AA48+1&gt;LARGE(AA$7:AA$117,1)-2*LEN(AA$5),1),0)+IFERROR(IF(AB48+1&gt;LARGE(AB$7:AB$117,1)-2*LEN(AB$5),1),0)+IFERROR(IF(AC48+1&gt;LARGE(AC$7:AC$117,1)-2*LEN(AC$5),1),0)+IFERROR(IF(AD48+1&gt;LARGE(AD$7:AD$117,1)-2*LEN(AD$5),1),0)+IFERROR(IF(AE48+1&gt;LARGE(AE$7:AE$117,1)-2*LEN(AE$5),1),0)+IFERROR(IF(AF48+1&gt;LARGE(AF$7:AF$117,1)-2*LEN(AF$5),1),0)+IFERROR(IF(AG48+1&gt;LARGE(AG$7:AG$117,1)-2*LEN(AG$5),1),0)+IFERROR(IF(AH48+1&gt;LARGE(AH$7:AH$117,1)-2*LEN(AH$5),1),0)+IFERROR(IF(AI48+1&gt;LARGE(AI$7:AI$117,1)-2*LEN(AI$5),1),0)</f>
        <v>0</v>
      </c>
      <c r="AP48" s="117">
        <f>IF(Z48=0,0,IF(Z48=IFERROR(LARGE(Z$7:Z$117,1),0),1,0))+IF(AA48=0,0,IF(AA48=IFERROR(LARGE(AA$7:AA$117,1),0),1,0))+IF(AB48=0,0,IF(AB48=IFERROR(LARGE(AB$7:AB$117,1),0),1,0))+IF(AC48=0,0,IF(AC48=IFERROR(LARGE(AC$7:AC$117,1),0),1,0))+IF(AD48=0,0,IF(AD48=IFERROR(LARGE(AD$7:AD$117,1),0),1,0))+IF(AE48=0,0,IF(AE48=IFERROR(LARGE(AE$7:AE$117,1),0),1,0))+IF(AF48=0,0,IF(AF48=IFERROR(LARGE(AF$7:AF$117,1),0),1,0))+IF(AG48=0,0,IF(AG48=IFERROR(LARGE(AG$7:AG$117,1),0),1,0))+IF(AH48=0,0,IF(AH48=IFERROR(LARGE(AH$7:AH$117,1),0),1,0))+IF(AI48=0,0,IF(AI48=IFERROR(LARGE(AI$7:AI$117,1),0),1,0))</f>
        <v>0</v>
      </c>
      <c r="AQ48" s="48"/>
      <c r="AR48" s="783"/>
      <c r="AS48" s="783"/>
      <c r="AT48" s="118">
        <f>SMALL(AU48:BD48,AT$3)</f>
        <v>1E-4</v>
      </c>
      <c r="AU48" s="119">
        <f>IF(Z48="  ",0+MID(Z$6,FIND("V",Z$6)+1,256)/10000,Z48+MID(Z$6,FIND("V",Z$6)+1,256)/10000)</f>
        <v>1E-4</v>
      </c>
      <c r="AV48" s="119">
        <f>IF(AA48="  ",0+MID(AA$6,FIND("V",AA$6)+1,256)/10000,AA48+MID(AA$6,FIND("V",AA$6)+1,256)/10000)</f>
        <v>2.0000000000000001E-4</v>
      </c>
      <c r="AW48" s="119">
        <f>IF(AB48="  ",0+MID(AB$6,FIND("V",AB$6)+1,256)/10000,AB48+MID(AB$6,FIND("V",AB$6)+1,256)/10000)</f>
        <v>2.9999999999999997E-4</v>
      </c>
      <c r="AX48" s="119">
        <f>IF(AC48="  ",0+MID(AC$6,FIND("V",AC$6)+1,256)/10000,AC48+MID(AC$6,FIND("V",AC$6)+1,256)/10000)</f>
        <v>4.0000000000000002E-4</v>
      </c>
      <c r="AY48" s="119">
        <f>IF(AD48="  ",0+MID(AD$6,FIND("V",AD$6)+1,256)/10000,AD48+MID(AD$6,FIND("V",AD$6)+1,256)/10000)</f>
        <v>5.0000000000000001E-4</v>
      </c>
      <c r="AZ48" s="119">
        <f>IF(AE48="  ",0+MID(AE$6,FIND("V",AE$6)+1,256)/10000,AE48+MID(AE$6,FIND("V",AE$6)+1,256)/10000)</f>
        <v>5.9999999999999995E-4</v>
      </c>
      <c r="BA48" s="119">
        <f>IF(AF48="  ",0+MID(AF$6,FIND("V",AF$6)+1,256)/10000,AF48+MID(AF$6,FIND("V",AF$6)+1,256)/10000)</f>
        <v>6.9999999999999999E-4</v>
      </c>
      <c r="BB48" s="119">
        <f>IF(AG48="  ",0+MID(AG$6,FIND("V",AG$6)+1,256)/10000,AG48+MID(AG$6,FIND("V",AG$6)+1,256)/10000)</f>
        <v>8.0000000000000004E-4</v>
      </c>
      <c r="BC48" s="119">
        <f>IF(AH48="  ",0+MID(AH$6,FIND("V",AH$6)+1,256)/10000,AH48+MID(AH$6,FIND("V",AH$6)+1,256)/10000)</f>
        <v>8.9999999999999998E-4</v>
      </c>
      <c r="BD48" s="119">
        <f>IF(AI48="  ",0+MID(AI$6,FIND("V",AI$6)+1,256)/10000,AI48+MID(AI$6,FIND("V",AI$6)+1,256)/10000)</f>
        <v>1E-3</v>
      </c>
      <c r="BE48" s="783"/>
      <c r="BI48" s="783" t="e">
        <f>(LARGE(Z$7:Z$117,1)-Z48)/2+1</f>
        <v>#VALUE!</v>
      </c>
      <c r="BJ48" s="783" t="e">
        <f>(LARGE(AA$7:AA$117,1)-AA48)/2+1</f>
        <v>#VALUE!</v>
      </c>
      <c r="BK48" s="783" t="e">
        <f>(LARGE(AB$7:AB$117,1)-AB48)/2+1</f>
        <v>#VALUE!</v>
      </c>
      <c r="BL48" s="783" t="e">
        <f>(LARGE(AC$7:AC$117,1)-AC48)/2+1</f>
        <v>#VALUE!</v>
      </c>
      <c r="BM48" s="783" t="e">
        <f>(LARGE(AD$7:AD$117,1)-AD48)/2+1</f>
        <v>#VALUE!</v>
      </c>
      <c r="BN48" s="783" t="e">
        <f>(LARGE(AE$7:AE$117,1)-AE48)/2+1</f>
        <v>#VALUE!</v>
      </c>
      <c r="BO48" s="783" t="e">
        <f>(LARGE(AF$7:AF$117,1)-AF48)/2+1</f>
        <v>#VALUE!</v>
      </c>
      <c r="BP48" s="783" t="e">
        <f>(LARGE(AG$7:AG$117,1)-AG48)/2+1</f>
        <v>#VALUE!</v>
      </c>
      <c r="BQ48" s="783" t="e">
        <f>(LARGE(AH$7:AH$117,1)-AH48)/2+1</f>
        <v>#VALUE!</v>
      </c>
      <c r="BR48" s="783" t="e">
        <f>(LARGE(AI$7:AI$117,1)-AI48)/2+1</f>
        <v>#VALUE!</v>
      </c>
    </row>
    <row r="49" spans="1:70" ht="12.75" hidden="1" customHeight="1" x14ac:dyDescent="0.2">
      <c r="A49" s="597" t="str">
        <f>IF(R49&gt;0,IF(Q49="Viru SK",RANK(B49,B$7:B$117,1)-COUNTIF((Q$7:Q$117),"&lt;&gt;Viru SK"),""),"")</f>
        <v/>
      </c>
      <c r="B49" s="98">
        <f>IF((Q49="Viru SK"),U49,U49-1000)</f>
        <v>-889</v>
      </c>
      <c r="C49" s="407" t="str">
        <f>IF(R49&gt;0,IF(P49="t",RANK(D49,D$7:D$117,1)-COUNTBLANK(P$7:P$117),""),"")</f>
        <v/>
      </c>
      <c r="D49" s="365">
        <f>IF((P49="t"),U49,U49-1000)</f>
        <v>-889</v>
      </c>
      <c r="E49" s="99" t="str">
        <f>IF(R49&gt;0,IF(N49="m",RANK(F49,F$7:F$117,1)-COUNTBLANK(N$7:N$117),""),"")</f>
        <v/>
      </c>
      <c r="F49" s="98">
        <f>IF((N49="m"),U49,U49-1000)</f>
        <v>111</v>
      </c>
      <c r="G49" s="100" t="str">
        <f>IF(R49&gt;0,IF(M49="n",RANK(H49,H$7:H$117,1)-COUNTBLANK(M$7:M$117),""),"")</f>
        <v/>
      </c>
      <c r="H49" s="98">
        <f>IF((M49="n"),U49,U49-1000)</f>
        <v>-889</v>
      </c>
      <c r="I49" s="101" t="str">
        <f>IF(R49&gt;0,IF(O49="j",RANK(J49,J$7:J$117,1)-COUNTBLANK(O$7:O$117),""),"")</f>
        <v/>
      </c>
      <c r="J49" s="102">
        <f>IF((O49="j"),U49,U49-1000)</f>
        <v>-889</v>
      </c>
      <c r="K49" s="70" t="str">
        <f>IF(R49&gt;0,RANK(U49,U$7:U$117,1),"")</f>
        <v/>
      </c>
      <c r="L49" s="103" t="s">
        <v>152</v>
      </c>
      <c r="M49" s="104"/>
      <c r="N49" s="105" t="str">
        <f>IF(M49="","m","")</f>
        <v>m</v>
      </c>
      <c r="O49" s="106"/>
      <c r="P49" s="107"/>
      <c r="Q49" s="108"/>
      <c r="R49" s="109">
        <f>(IF(COUNT(Z49,AA49,AB49,AC49,AD49,AE49,AF49,AG49,AH49,AI49)&lt;10,SUM(Z49,AA49,AB49,AC49,AD49,AE49,AF49,AG49,AH49,AI49),SUM(LARGE((Z49,AA49,AB49,AC49,AD49,AE49,AF49,AG49,AH49,AI49),{1;2;3;4;5;6;7;8;9}))))</f>
        <v>0</v>
      </c>
      <c r="S49" s="110" t="str">
        <f>INDEX(ETAPP!B$1:B$32,MATCH(COUNTIF(BI49:BR49,1),ETAPP!A$1:A$32,0))&amp;INDEX(ETAPP!B$1:B$32,MATCH(COUNTIF(BI49:BR49,2),ETAPP!A$1:A$32,0))&amp;INDEX(ETAPP!B$1:B$32,MATCH(COUNTIF(BI49:BR49,3),ETAPP!A$1:A$32,0))&amp;INDEX(ETAPP!B$1:B$32,MATCH(COUNTIF(BI49:BR49,4),ETAPP!A$1:A$32,0))&amp;INDEX(ETAPP!B$1:B$32,MATCH(COUNTIF(BI49:BR49,5),ETAPP!A$1:A$32,0))&amp;INDEX(ETAPP!B$1:B$32,MATCH(COUNTIF(BI49:BR49,6),ETAPP!A$1:A$32,0))&amp;INDEX(ETAPP!B$1:B$32,MATCH(COUNTIF(BI49:BR49,7),ETAPP!A$1:A$32,0))&amp;INDEX(ETAPP!B$1:B$32,MATCH(COUNTIF(BI49:BR49,8),ETAPP!A$1:A$32,0))&amp;INDEX(ETAPP!B$1:B$32,MATCH(COUNTIF(BI49:BR49,9),ETAPP!A$1:A$32,0))&amp;INDEX(ETAPP!B$1:B$32,MATCH(COUNTIF(BI49:BR49,10),ETAPP!A$1:A$32,0))&amp;INDEX(ETAPP!B$1:B$32,MATCH(COUNTIF(BI49:BR49,11),ETAPP!A$1:A$32,0))&amp;INDEX(ETAPP!B$1:B$32,MATCH(COUNTIF(BI49:BR49,12),ETAPP!A$1:A$32,0))&amp;INDEX(ETAPP!B$1:B$32,MATCH(COUNTIF(BI49:BR49,13),ETAPP!A$1:A$32,0))&amp;INDEX(ETAPP!B$1:B$32,MATCH(COUNTIF(BI49:BR49,14),ETAPP!A$1:A$32,0))&amp;INDEX(ETAPP!B$1:B$32,MATCH(COUNTIF(BI49:BR49,15),ETAPP!A$1:A$32,0))&amp;INDEX(ETAPP!B$1:B$32,MATCH(COUNTIF(BI49:BR49,16),ETAPP!A$1:A$32,0))&amp;INDEX(ETAPP!B$1:B$32,MATCH(COUNTIF(BI49:BR49,17),ETAPP!A$1:A$32,0))&amp;INDEX(ETAPP!B$1:B$32,MATCH(COUNTIF(BI49:BR49,18),ETAPP!A$1:A$32,0))&amp;INDEX(ETAPP!B$1:B$32,MATCH(COUNTIF(BI49:BR49,19),ETAPP!A$1:A$32,0))&amp;INDEX(ETAPP!B$1:B$32,MATCH(COUNTIF(BI49:BR49,20),ETAPP!A$1:A$32,0))&amp;INDEX(ETAPP!B$1:B$32,MATCH(COUNTIF(BI49:BR49,21),ETAPP!A$1:A$32,0))</f>
        <v>000000000000000000000</v>
      </c>
      <c r="T49" s="110" t="str">
        <f>TEXT(R49,"000,0")&amp;"-"&amp;S49</f>
        <v>000,0-000000000000000000000</v>
      </c>
      <c r="U49" s="110">
        <f>COUNTIF(T$7:T$117,"&gt;="&amp;T49)</f>
        <v>111</v>
      </c>
      <c r="V49" s="110">
        <f>COUNTIF(L$7:L$117,"&gt;="&amp;L49)</f>
        <v>104</v>
      </c>
      <c r="W49" s="110" t="str">
        <f>TEXT(R49,"000,0")&amp;"-"&amp;S49&amp;"-"&amp;TEXT(V49,"000")</f>
        <v>000,0-000000000000000000000-104</v>
      </c>
      <c r="X49" s="110">
        <f>COUNTIF(W$7:W$117,"&gt;="&amp;W49)</f>
        <v>43</v>
      </c>
      <c r="Y49" s="111">
        <f>RANK(X49,X$7:X$117,0)</f>
        <v>69</v>
      </c>
      <c r="Z49" s="112" t="str">
        <f>IFERROR(INDEX('V1'!C$300:C$400,MATCH("*"&amp;L49&amp;"*",'V1'!B$300:B$400,0)),"  ")</f>
        <v xml:space="preserve">  </v>
      </c>
      <c r="AA49" s="112" t="str">
        <f>IFERROR(INDEX('V2'!C$300:C$400,MATCH("*"&amp;L49&amp;"*",'V2'!B$300:B$400,0)),"  ")</f>
        <v xml:space="preserve">  </v>
      </c>
      <c r="AB49" s="112" t="str">
        <f>IFERROR(INDEX('V3'!C$300:C$400,MATCH("*"&amp;L49&amp;"*",'V3'!B$300:B$400,0)),"  ")</f>
        <v xml:space="preserve">  </v>
      </c>
      <c r="AC49" s="112" t="str">
        <f>IFERROR(INDEX('V4'!C$300:C$400,MATCH("*"&amp;L49&amp;"*",'V4'!B$300:B$400,0)),"  ")</f>
        <v xml:space="preserve">  </v>
      </c>
      <c r="AD49" s="112" t="str">
        <f>IFERROR(INDEX('V5'!C$300:C$400,MATCH("*"&amp;L49&amp;"*",'V5'!B$300:B$400,0)),"  ")</f>
        <v xml:space="preserve">  </v>
      </c>
      <c r="AE49" s="112" t="str">
        <f>IFERROR(INDEX('V6'!C$300:C$400,MATCH("*"&amp;L49&amp;"*",'V6'!B$300:B$400,0)),"  ")</f>
        <v xml:space="preserve">  </v>
      </c>
      <c r="AF49" s="112" t="str">
        <f>IFERROR(INDEX('V7'!C$300:C$400,MATCH("*"&amp;L49&amp;"*",'V7'!B$300:B$400,0)),"  ")</f>
        <v xml:space="preserve">  </v>
      </c>
      <c r="AG49" s="112" t="str">
        <f>IFERROR(INDEX('V8'!C$300:C$400,MATCH("*"&amp;L49&amp;"*",'V8'!B$300:B$400,0)),"  ")</f>
        <v xml:space="preserve">  </v>
      </c>
      <c r="AH49" s="112" t="str">
        <f>IFERROR(INDEX('V9'!C$300:C$400,MATCH("*"&amp;L49&amp;"*",'V9'!B$300:B$400,0)),"  ")</f>
        <v xml:space="preserve">  </v>
      </c>
      <c r="AI49" s="112" t="str">
        <f>IFERROR(INDEX('V10'!C$300:C$400,MATCH("*"&amp;L49&amp;"*",'V10'!B$300:B$400,0)),"  ")</f>
        <v xml:space="preserve">  </v>
      </c>
      <c r="AJ49" s="113" t="str">
        <f>IF(AN49&gt;(AT$2-1),K49,"")</f>
        <v/>
      </c>
      <c r="AK49" s="402">
        <f>SUM(Z49:AI49)</f>
        <v>0</v>
      </c>
      <c r="AL49" s="114" t="str">
        <f>IFERROR("edasi "&amp;RANK(AJ49,AJ$7:AJ$117,1),K49)</f>
        <v/>
      </c>
      <c r="AM49" s="115" t="str">
        <f>IFERROR(INDEX(#REF!,MATCH("*"&amp;L49&amp;"*",#REF!,0)),"  ")</f>
        <v xml:space="preserve">  </v>
      </c>
      <c r="AN49" s="116">
        <f>COUNTIF(Z49:AI49,"&gt;=0")</f>
        <v>0</v>
      </c>
      <c r="AO49" s="117">
        <f>IFERROR(IF(Z49+1&gt;LARGE(Z$7:Z$117,1)-2*LEN(Z$5),1),0)+IFERROR(IF(AA49+1&gt;LARGE(AA$7:AA$117,1)-2*LEN(AA$5),1),0)+IFERROR(IF(AB49+1&gt;LARGE(AB$7:AB$117,1)-2*LEN(AB$5),1),0)+IFERROR(IF(AC49+1&gt;LARGE(AC$7:AC$117,1)-2*LEN(AC$5),1),0)+IFERROR(IF(AD49+1&gt;LARGE(AD$7:AD$117,1)-2*LEN(AD$5),1),0)+IFERROR(IF(AE49+1&gt;LARGE(AE$7:AE$117,1)-2*LEN(AE$5),1),0)+IFERROR(IF(AF49+1&gt;LARGE(AF$7:AF$117,1)-2*LEN(AF$5),1),0)+IFERROR(IF(AG49+1&gt;LARGE(AG$7:AG$117,1)-2*LEN(AG$5),1),0)+IFERROR(IF(AH49+1&gt;LARGE(AH$7:AH$117,1)-2*LEN(AH$5),1),0)+IFERROR(IF(AI49+1&gt;LARGE(AI$7:AI$117,1)-2*LEN(AI$5),1),0)</f>
        <v>0</v>
      </c>
      <c r="AP49" s="117">
        <f>IF(Z49=0,0,IF(Z49=IFERROR(LARGE(Z$7:Z$117,1),0),1,0))+IF(AA49=0,0,IF(AA49=IFERROR(LARGE(AA$7:AA$117,1),0),1,0))+IF(AB49=0,0,IF(AB49=IFERROR(LARGE(AB$7:AB$117,1),0),1,0))+IF(AC49=0,0,IF(AC49=IFERROR(LARGE(AC$7:AC$117,1),0),1,0))+IF(AD49=0,0,IF(AD49=IFERROR(LARGE(AD$7:AD$117,1),0),1,0))+IF(AE49=0,0,IF(AE49=IFERROR(LARGE(AE$7:AE$117,1),0),1,0))+IF(AF49=0,0,IF(AF49=IFERROR(LARGE(AF$7:AF$117,1),0),1,0))+IF(AG49=0,0,IF(AG49=IFERROR(LARGE(AG$7:AG$117,1),0),1,0))+IF(AH49=0,0,IF(AH49=IFERROR(LARGE(AH$7:AH$117,1),0),1,0))+IF(AI49=0,0,IF(AI49=IFERROR(LARGE(AI$7:AI$117,1),0),1,0))</f>
        <v>0</v>
      </c>
      <c r="AQ49" s="48"/>
      <c r="AR49" s="1024"/>
      <c r="AS49" s="1024"/>
      <c r="AT49" s="118">
        <f>SMALL(AU49:BD49,AT$3)</f>
        <v>1E-4</v>
      </c>
      <c r="AU49" s="119">
        <f>IF(Z49="  ",0+MID(Z$6,FIND("V",Z$6)+1,256)/10000,Z49+MID(Z$6,FIND("V",Z$6)+1,256)/10000)</f>
        <v>1E-4</v>
      </c>
      <c r="AV49" s="119">
        <f>IF(AA49="  ",0+MID(AA$6,FIND("V",AA$6)+1,256)/10000,AA49+MID(AA$6,FIND("V",AA$6)+1,256)/10000)</f>
        <v>2.0000000000000001E-4</v>
      </c>
      <c r="AW49" s="119">
        <f>IF(AB49="  ",0+MID(AB$6,FIND("V",AB$6)+1,256)/10000,AB49+MID(AB$6,FIND("V",AB$6)+1,256)/10000)</f>
        <v>2.9999999999999997E-4</v>
      </c>
      <c r="AX49" s="119">
        <f>IF(AC49="  ",0+MID(AC$6,FIND("V",AC$6)+1,256)/10000,AC49+MID(AC$6,FIND("V",AC$6)+1,256)/10000)</f>
        <v>4.0000000000000002E-4</v>
      </c>
      <c r="AY49" s="119">
        <f>IF(AD49="  ",0+MID(AD$6,FIND("V",AD$6)+1,256)/10000,AD49+MID(AD$6,FIND("V",AD$6)+1,256)/10000)</f>
        <v>5.0000000000000001E-4</v>
      </c>
      <c r="AZ49" s="119">
        <f>IF(AE49="  ",0+MID(AE$6,FIND("V",AE$6)+1,256)/10000,AE49+MID(AE$6,FIND("V",AE$6)+1,256)/10000)</f>
        <v>5.9999999999999995E-4</v>
      </c>
      <c r="BA49" s="119">
        <f>IF(AF49="  ",0+MID(AF$6,FIND("V",AF$6)+1,256)/10000,AF49+MID(AF$6,FIND("V",AF$6)+1,256)/10000)</f>
        <v>6.9999999999999999E-4</v>
      </c>
      <c r="BB49" s="119">
        <f>IF(AG49="  ",0+MID(AG$6,FIND("V",AG$6)+1,256)/10000,AG49+MID(AG$6,FIND("V",AG$6)+1,256)/10000)</f>
        <v>8.0000000000000004E-4</v>
      </c>
      <c r="BC49" s="119">
        <f>IF(AH49="  ",0+MID(AH$6,FIND("V",AH$6)+1,256)/10000,AH49+MID(AH$6,FIND("V",AH$6)+1,256)/10000)</f>
        <v>8.9999999999999998E-4</v>
      </c>
      <c r="BD49" s="119">
        <f>IF(AI49="  ",0+MID(AI$6,FIND("V",AI$6)+1,256)/10000,AI49+MID(AI$6,FIND("V",AI$6)+1,256)/10000)</f>
        <v>1E-3</v>
      </c>
      <c r="BE49" s="1024"/>
      <c r="BF49" s="1024"/>
      <c r="BG49" s="1024"/>
      <c r="BH49" s="1024"/>
      <c r="BI49" s="783" t="e">
        <f>(LARGE(Z$7:Z$117,1)-Z49)/2+1</f>
        <v>#VALUE!</v>
      </c>
      <c r="BJ49" s="783" t="e">
        <f>(LARGE(AA$7:AA$117,1)-AA49)/2+1</f>
        <v>#VALUE!</v>
      </c>
      <c r="BK49" s="783" t="e">
        <f>(LARGE(AB$7:AB$117,1)-AB49)/2+1</f>
        <v>#VALUE!</v>
      </c>
      <c r="BL49" s="783" t="e">
        <f>(LARGE(AC$7:AC$117,1)-AC49)/2+1</f>
        <v>#VALUE!</v>
      </c>
      <c r="BM49" s="783" t="e">
        <f>(LARGE(AD$7:AD$117,1)-AD49)/2+1</f>
        <v>#VALUE!</v>
      </c>
      <c r="BN49" s="783" t="e">
        <f>(LARGE(AE$7:AE$117,1)-AE49)/2+1</f>
        <v>#VALUE!</v>
      </c>
      <c r="BO49" s="783" t="e">
        <f>(LARGE(AF$7:AF$117,1)-AF49)/2+1</f>
        <v>#VALUE!</v>
      </c>
      <c r="BP49" s="783" t="e">
        <f>(LARGE(AG$7:AG$117,1)-AG49)/2+1</f>
        <v>#VALUE!</v>
      </c>
      <c r="BQ49" s="783" t="e">
        <f>(LARGE(AH$7:AH$117,1)-AH49)/2+1</f>
        <v>#VALUE!</v>
      </c>
      <c r="BR49" s="783" t="e">
        <f>(LARGE(AI$7:AI$117,1)-AI49)/2+1</f>
        <v>#VALUE!</v>
      </c>
    </row>
    <row r="50" spans="1:70" ht="12.75" hidden="1" customHeight="1" x14ac:dyDescent="0.2">
      <c r="A50" s="597" t="str">
        <f>IF(R50&gt;0,IF(Q50="Viru SK",RANK(B50,B$7:B$117,1)-COUNTIF((Q$7:Q$117),"&lt;&gt;Viru SK"),""),"")</f>
        <v/>
      </c>
      <c r="B50" s="98">
        <f>IF((Q50="Viru SK"),U50,U50-1000)</f>
        <v>-889</v>
      </c>
      <c r="C50" s="407" t="str">
        <f>IF(R50&gt;0,IF(P50="t",RANK(D50,D$7:D$117,1)-COUNTBLANK(P$7:P$117),""),"")</f>
        <v/>
      </c>
      <c r="D50" s="365">
        <f>IF((P50="t"),U50,U50-1000)</f>
        <v>-889</v>
      </c>
      <c r="E50" s="99" t="str">
        <f>IF(R50&gt;0,IF(N50="m",RANK(F50,F$7:F$117,1)-COUNTBLANK(N$7:N$117),""),"")</f>
        <v/>
      </c>
      <c r="F50" s="98">
        <f>IF((N50="m"),U50,U50-1000)</f>
        <v>111</v>
      </c>
      <c r="G50" s="100" t="str">
        <f>IF(R50&gt;0,IF(M50="n",RANK(H50,H$7:H$117,1)-COUNTBLANK(M$7:M$117),""),"")</f>
        <v/>
      </c>
      <c r="H50" s="98">
        <f>IF((M50="n"),U50,U50-1000)</f>
        <v>-889</v>
      </c>
      <c r="I50" s="101" t="str">
        <f>IF(R50&gt;0,IF(O50="j",RANK(J50,J$7:J$117,1)-COUNTBLANK(O$7:O$117),""),"")</f>
        <v/>
      </c>
      <c r="J50" s="102">
        <f>IF((O50="j"),U50,U50-1000)</f>
        <v>-889</v>
      </c>
      <c r="K50" s="70" t="str">
        <f>IF(R50&gt;0,RANK(U50,U$7:U$117,1),"")</f>
        <v/>
      </c>
      <c r="L50" s="120" t="s">
        <v>153</v>
      </c>
      <c r="M50" s="104"/>
      <c r="N50" s="105" t="str">
        <f>IF(M50="","m","")</f>
        <v>m</v>
      </c>
      <c r="O50" s="106"/>
      <c r="P50" s="107"/>
      <c r="Q50" s="108"/>
      <c r="R50" s="109">
        <f>(IF(COUNT(Z50,AA50,AB50,AC50,AD50,AE50,AF50,AG50,AH50,AI50)&lt;10,SUM(Z50,AA50,AB50,AC50,AD50,AE50,AF50,AG50,AH50,AI50),SUM(LARGE((Z50,AA50,AB50,AC50,AD50,AE50,AF50,AG50,AH50,AI50),{1;2;3;4;5;6;7;8;9}))))</f>
        <v>0</v>
      </c>
      <c r="S50" s="110" t="str">
        <f>INDEX(ETAPP!B$1:B$32,MATCH(COUNTIF(BI50:BR50,1),ETAPP!A$1:A$32,0))&amp;INDEX(ETAPP!B$1:B$32,MATCH(COUNTIF(BI50:BR50,2),ETAPP!A$1:A$32,0))&amp;INDEX(ETAPP!B$1:B$32,MATCH(COUNTIF(BI50:BR50,3),ETAPP!A$1:A$32,0))&amp;INDEX(ETAPP!B$1:B$32,MATCH(COUNTIF(BI50:BR50,4),ETAPP!A$1:A$32,0))&amp;INDEX(ETAPP!B$1:B$32,MATCH(COUNTIF(BI50:BR50,5),ETAPP!A$1:A$32,0))&amp;INDEX(ETAPP!B$1:B$32,MATCH(COUNTIF(BI50:BR50,6),ETAPP!A$1:A$32,0))&amp;INDEX(ETAPP!B$1:B$32,MATCH(COUNTIF(BI50:BR50,7),ETAPP!A$1:A$32,0))&amp;INDEX(ETAPP!B$1:B$32,MATCH(COUNTIF(BI50:BR50,8),ETAPP!A$1:A$32,0))&amp;INDEX(ETAPP!B$1:B$32,MATCH(COUNTIF(BI50:BR50,9),ETAPP!A$1:A$32,0))&amp;INDEX(ETAPP!B$1:B$32,MATCH(COUNTIF(BI50:BR50,10),ETAPP!A$1:A$32,0))&amp;INDEX(ETAPP!B$1:B$32,MATCH(COUNTIF(BI50:BR50,11),ETAPP!A$1:A$32,0))&amp;INDEX(ETAPP!B$1:B$32,MATCH(COUNTIF(BI50:BR50,12),ETAPP!A$1:A$32,0))&amp;INDEX(ETAPP!B$1:B$32,MATCH(COUNTIF(BI50:BR50,13),ETAPP!A$1:A$32,0))&amp;INDEX(ETAPP!B$1:B$32,MATCH(COUNTIF(BI50:BR50,14),ETAPP!A$1:A$32,0))&amp;INDEX(ETAPP!B$1:B$32,MATCH(COUNTIF(BI50:BR50,15),ETAPP!A$1:A$32,0))&amp;INDEX(ETAPP!B$1:B$32,MATCH(COUNTIF(BI50:BR50,16),ETAPP!A$1:A$32,0))&amp;INDEX(ETAPP!B$1:B$32,MATCH(COUNTIF(BI50:BR50,17),ETAPP!A$1:A$32,0))&amp;INDEX(ETAPP!B$1:B$32,MATCH(COUNTIF(BI50:BR50,18),ETAPP!A$1:A$32,0))&amp;INDEX(ETAPP!B$1:B$32,MATCH(COUNTIF(BI50:BR50,19),ETAPP!A$1:A$32,0))&amp;INDEX(ETAPP!B$1:B$32,MATCH(COUNTIF(BI50:BR50,20),ETAPP!A$1:A$32,0))&amp;INDEX(ETAPP!B$1:B$32,MATCH(COUNTIF(BI50:BR50,21),ETAPP!A$1:A$32,0))</f>
        <v>000000000000000000000</v>
      </c>
      <c r="T50" s="110" t="str">
        <f>TEXT(R50,"000,0")&amp;"-"&amp;S50</f>
        <v>000,0-000000000000000000000</v>
      </c>
      <c r="U50" s="110">
        <f>COUNTIF(T$7:T$117,"&gt;="&amp;T50)</f>
        <v>111</v>
      </c>
      <c r="V50" s="110">
        <f>COUNTIF(L$7:L$117,"&gt;="&amp;L50)</f>
        <v>101</v>
      </c>
      <c r="W50" s="110" t="str">
        <f>TEXT(R50,"000,0")&amp;"-"&amp;S50&amp;"-"&amp;TEXT(V50,"000")</f>
        <v>000,0-000000000000000000000-101</v>
      </c>
      <c r="X50" s="110">
        <f>COUNTIF(W$7:W$117,"&gt;="&amp;W50)</f>
        <v>44</v>
      </c>
      <c r="Y50" s="111">
        <f>RANK(X50,X$7:X$117,0)</f>
        <v>68</v>
      </c>
      <c r="Z50" s="112" t="str">
        <f>IFERROR(INDEX('V1'!C$300:C$400,MATCH("*"&amp;L50&amp;"*",'V1'!B$300:B$400,0)),"  ")</f>
        <v xml:space="preserve">  </v>
      </c>
      <c r="AA50" s="112" t="str">
        <f>IFERROR(INDEX('V2'!C$300:C$400,MATCH("*"&amp;L50&amp;"*",'V2'!B$300:B$400,0)),"  ")</f>
        <v xml:space="preserve">  </v>
      </c>
      <c r="AB50" s="112" t="str">
        <f>IFERROR(INDEX('V3'!C$300:C$400,MATCH("*"&amp;L50&amp;"*",'V3'!B$300:B$400,0)),"  ")</f>
        <v xml:space="preserve">  </v>
      </c>
      <c r="AC50" s="112" t="str">
        <f>IFERROR(INDEX('V4'!C$300:C$400,MATCH("*"&amp;L50&amp;"*",'V4'!B$300:B$400,0)),"  ")</f>
        <v xml:space="preserve">  </v>
      </c>
      <c r="AD50" s="112" t="str">
        <f>IFERROR(INDEX('V5'!C$300:C$400,MATCH("*"&amp;L50&amp;"*",'V5'!B$300:B$400,0)),"  ")</f>
        <v xml:space="preserve">  </v>
      </c>
      <c r="AE50" s="112" t="str">
        <f>IFERROR(INDEX('V6'!C$300:C$400,MATCH("*"&amp;L50&amp;"*",'V6'!B$300:B$400,0)),"  ")</f>
        <v xml:space="preserve">  </v>
      </c>
      <c r="AF50" s="112" t="str">
        <f>IFERROR(INDEX('V7'!C$300:C$400,MATCH("*"&amp;L50&amp;"*",'V7'!B$300:B$400,0)),"  ")</f>
        <v xml:space="preserve">  </v>
      </c>
      <c r="AG50" s="112" t="str">
        <f>IFERROR(INDEX('V8'!C$300:C$400,MATCH("*"&amp;L50&amp;"*",'V8'!B$300:B$400,0)),"  ")</f>
        <v xml:space="preserve">  </v>
      </c>
      <c r="AH50" s="112" t="str">
        <f>IFERROR(INDEX('V9'!C$300:C$400,MATCH("*"&amp;L50&amp;"*",'V9'!B$300:B$400,0)),"  ")</f>
        <v xml:space="preserve">  </v>
      </c>
      <c r="AI50" s="112" t="str">
        <f>IFERROR(INDEX('V10'!C$300:C$400,MATCH("*"&amp;L50&amp;"*",'V10'!B$300:B$400,0)),"  ")</f>
        <v xml:space="preserve">  </v>
      </c>
      <c r="AJ50" s="113" t="str">
        <f>IF(AN50&gt;(AT$2-1),K50,"")</f>
        <v/>
      </c>
      <c r="AK50" s="402">
        <f>SUM(Z50:AI50)</f>
        <v>0</v>
      </c>
      <c r="AL50" s="114" t="str">
        <f>IFERROR("edasi "&amp;RANK(AJ50,AJ$7:AJ$117,1),K50)</f>
        <v/>
      </c>
      <c r="AM50" s="115" t="str">
        <f>IFERROR(INDEX(#REF!,MATCH("*"&amp;L50&amp;"*",#REF!,0)),"  ")</f>
        <v xml:space="preserve">  </v>
      </c>
      <c r="AN50" s="116">
        <f>COUNTIF(Z50:AI50,"&gt;=0")</f>
        <v>0</v>
      </c>
      <c r="AO50" s="117">
        <f>IFERROR(IF(Z50+1&gt;LARGE(Z$7:Z$117,1)-2*LEN(Z$5),1),0)+IFERROR(IF(AA50+1&gt;LARGE(AA$7:AA$117,1)-2*LEN(AA$5),1),0)+IFERROR(IF(AB50+1&gt;LARGE(AB$7:AB$117,1)-2*LEN(AB$5),1),0)+IFERROR(IF(AC50+1&gt;LARGE(AC$7:AC$117,1)-2*LEN(AC$5),1),0)+IFERROR(IF(AD50+1&gt;LARGE(AD$7:AD$117,1)-2*LEN(AD$5),1),0)+IFERROR(IF(AE50+1&gt;LARGE(AE$7:AE$117,1)-2*LEN(AE$5),1),0)+IFERROR(IF(AF50+1&gt;LARGE(AF$7:AF$117,1)-2*LEN(AF$5),1),0)+IFERROR(IF(AG50+1&gt;LARGE(AG$7:AG$117,1)-2*LEN(AG$5),1),0)+IFERROR(IF(AH50+1&gt;LARGE(AH$7:AH$117,1)-2*LEN(AH$5),1),0)+IFERROR(IF(AI50+1&gt;LARGE(AI$7:AI$117,1)-2*LEN(AI$5),1),0)</f>
        <v>0</v>
      </c>
      <c r="AP50" s="117">
        <f>IF(Z50=0,0,IF(Z50=IFERROR(LARGE(Z$7:Z$117,1),0),1,0))+IF(AA50=0,0,IF(AA50=IFERROR(LARGE(AA$7:AA$117,1),0),1,0))+IF(AB50=0,0,IF(AB50=IFERROR(LARGE(AB$7:AB$117,1),0),1,0))+IF(AC50=0,0,IF(AC50=IFERROR(LARGE(AC$7:AC$117,1),0),1,0))+IF(AD50=0,0,IF(AD50=IFERROR(LARGE(AD$7:AD$117,1),0),1,0))+IF(AE50=0,0,IF(AE50=IFERROR(LARGE(AE$7:AE$117,1),0),1,0))+IF(AF50=0,0,IF(AF50=IFERROR(LARGE(AF$7:AF$117,1),0),1,0))+IF(AG50=0,0,IF(AG50=IFERROR(LARGE(AG$7:AG$117,1),0),1,0))+IF(AH50=0,0,IF(AH50=IFERROR(LARGE(AH$7:AH$117,1),0),1,0))+IF(AI50=0,0,IF(AI50=IFERROR(LARGE(AI$7:AI$117,1),0),1,0))</f>
        <v>0</v>
      </c>
      <c r="AQ50" s="48"/>
      <c r="AR50" s="1"/>
      <c r="AS50" s="1"/>
      <c r="AT50" s="118">
        <f>SMALL(AU50:BD50,AT$3)</f>
        <v>1E-4</v>
      </c>
      <c r="AU50" s="119">
        <f>IF(Z50="  ",0+MID(Z$6,FIND("V",Z$6)+1,256)/10000,Z50+MID(Z$6,FIND("V",Z$6)+1,256)/10000)</f>
        <v>1E-4</v>
      </c>
      <c r="AV50" s="119">
        <f>IF(AA50="  ",0+MID(AA$6,FIND("V",AA$6)+1,256)/10000,AA50+MID(AA$6,FIND("V",AA$6)+1,256)/10000)</f>
        <v>2.0000000000000001E-4</v>
      </c>
      <c r="AW50" s="119">
        <f>IF(AB50="  ",0+MID(AB$6,FIND("V",AB$6)+1,256)/10000,AB50+MID(AB$6,FIND("V",AB$6)+1,256)/10000)</f>
        <v>2.9999999999999997E-4</v>
      </c>
      <c r="AX50" s="119">
        <f>IF(AC50="  ",0+MID(AC$6,FIND("V",AC$6)+1,256)/10000,AC50+MID(AC$6,FIND("V",AC$6)+1,256)/10000)</f>
        <v>4.0000000000000002E-4</v>
      </c>
      <c r="AY50" s="119">
        <f>IF(AD50="  ",0+MID(AD$6,FIND("V",AD$6)+1,256)/10000,AD50+MID(AD$6,FIND("V",AD$6)+1,256)/10000)</f>
        <v>5.0000000000000001E-4</v>
      </c>
      <c r="AZ50" s="119">
        <f>IF(AE50="  ",0+MID(AE$6,FIND("V",AE$6)+1,256)/10000,AE50+MID(AE$6,FIND("V",AE$6)+1,256)/10000)</f>
        <v>5.9999999999999995E-4</v>
      </c>
      <c r="BA50" s="119">
        <f>IF(AF50="  ",0+MID(AF$6,FIND("V",AF$6)+1,256)/10000,AF50+MID(AF$6,FIND("V",AF$6)+1,256)/10000)</f>
        <v>6.9999999999999999E-4</v>
      </c>
      <c r="BB50" s="119">
        <f>IF(AG50="  ",0+MID(AG$6,FIND("V",AG$6)+1,256)/10000,AG50+MID(AG$6,FIND("V",AG$6)+1,256)/10000)</f>
        <v>8.0000000000000004E-4</v>
      </c>
      <c r="BC50" s="119">
        <f>IF(AH50="  ",0+MID(AH$6,FIND("V",AH$6)+1,256)/10000,AH50+MID(AH$6,FIND("V",AH$6)+1,256)/10000)</f>
        <v>8.9999999999999998E-4</v>
      </c>
      <c r="BD50" s="119">
        <f>IF(AI50="  ",0+MID(AI$6,FIND("V",AI$6)+1,256)/10000,AI50+MID(AI$6,FIND("V",AI$6)+1,256)/10000)</f>
        <v>1E-3</v>
      </c>
      <c r="BI50" s="783" t="e">
        <f>(LARGE(Z$7:Z$117,1)-Z50)/2+1</f>
        <v>#VALUE!</v>
      </c>
      <c r="BJ50" s="783" t="e">
        <f>(LARGE(AA$7:AA$117,1)-AA50)/2+1</f>
        <v>#VALUE!</v>
      </c>
      <c r="BK50" s="783" t="e">
        <f>(LARGE(AB$7:AB$117,1)-AB50)/2+1</f>
        <v>#VALUE!</v>
      </c>
      <c r="BL50" s="783" t="e">
        <f>(LARGE(AC$7:AC$117,1)-AC50)/2+1</f>
        <v>#VALUE!</v>
      </c>
      <c r="BM50" s="783" t="e">
        <f>(LARGE(AD$7:AD$117,1)-AD50)/2+1</f>
        <v>#VALUE!</v>
      </c>
      <c r="BN50" s="783" t="e">
        <f>(LARGE(AE$7:AE$117,1)-AE50)/2+1</f>
        <v>#VALUE!</v>
      </c>
      <c r="BO50" s="783" t="e">
        <f>(LARGE(AF$7:AF$117,1)-AF50)/2+1</f>
        <v>#VALUE!</v>
      </c>
      <c r="BP50" s="783" t="e">
        <f>(LARGE(AG$7:AG$117,1)-AG50)/2+1</f>
        <v>#VALUE!</v>
      </c>
      <c r="BQ50" s="783" t="e">
        <f>(LARGE(AH$7:AH$117,1)-AH50)/2+1</f>
        <v>#VALUE!</v>
      </c>
      <c r="BR50" s="783" t="e">
        <f>(LARGE(AI$7:AI$117,1)-AI50)/2+1</f>
        <v>#VALUE!</v>
      </c>
    </row>
    <row r="51" spans="1:70" ht="12.75" hidden="1" customHeight="1" x14ac:dyDescent="0.2">
      <c r="A51" s="597" t="str">
        <f>IF(R51&gt;0,IF(Q51="Viru SK",RANK(B51,B$7:B$117,1)-COUNTIF((Q$7:Q$117),"&lt;&gt;Viru SK"),""),"")</f>
        <v/>
      </c>
      <c r="B51" s="98">
        <f>IF((Q51="Viru SK"),U51,U51-1000)</f>
        <v>111</v>
      </c>
      <c r="C51" s="407" t="str">
        <f>IF(R51&gt;0,IF(P51="t",RANK(D51,D$7:D$117,1)-COUNTBLANK(P$7:P$117),""),"")</f>
        <v/>
      </c>
      <c r="D51" s="365">
        <f>IF((P51="t"),U51,U51-1000)</f>
        <v>-889</v>
      </c>
      <c r="E51" s="99" t="str">
        <f>IF(R51&gt;0,IF(N51="m",RANK(F51,F$7:F$117,1)-COUNTBLANK(N$7:N$117),""),"")</f>
        <v/>
      </c>
      <c r="F51" s="98">
        <f>IF((N51="m"),U51,U51-1000)</f>
        <v>-889</v>
      </c>
      <c r="G51" s="100" t="str">
        <f>IF(R51&gt;0,IF(M51="n",RANK(H51,H$7:H$117,1)-COUNTBLANK(M$7:M$117),""),"")</f>
        <v/>
      </c>
      <c r="H51" s="98">
        <f>IF((M51="n"),U51,U51-1000)</f>
        <v>111</v>
      </c>
      <c r="I51" s="101" t="str">
        <f>IF(R51&gt;0,IF(O51="j",RANK(J51,J$7:J$117,1)-COUNTBLANK(O$7:O$117),""),"")</f>
        <v/>
      </c>
      <c r="J51" s="102">
        <f>IF((O51="j"),U51,U51-1000)</f>
        <v>111</v>
      </c>
      <c r="K51" s="70" t="str">
        <f>IF(R51&gt;0,RANK(U51,U$7:U$117,1),"")</f>
        <v/>
      </c>
      <c r="L51" s="120" t="s">
        <v>331</v>
      </c>
      <c r="M51" s="104" t="s">
        <v>109</v>
      </c>
      <c r="N51" s="105"/>
      <c r="O51" s="137" t="s">
        <v>116</v>
      </c>
      <c r="P51" s="107"/>
      <c r="Q51" s="108" t="s">
        <v>87</v>
      </c>
      <c r="R51" s="109">
        <f>(IF(COUNT(Z51,AA51,AB51,AC51,AD51,AE51,AF51,AG51,AH51,AI51)&lt;10,SUM(Z51,AA51,AB51,AC51,AD51,AE51,AF51,AG51,AH51,AI51),SUM(LARGE((Z51,AA51,AB51,AC51,AD51,AE51,AF51,AG51,AH51,AI51),{1;2;3;4;5;6;7;8;9}))))</f>
        <v>0</v>
      </c>
      <c r="S51" s="110" t="str">
        <f>INDEX(ETAPP!B$1:B$32,MATCH(COUNTIF(BI51:BR51,1),ETAPP!A$1:A$32,0))&amp;INDEX(ETAPP!B$1:B$32,MATCH(COUNTIF(BI51:BR51,2),ETAPP!A$1:A$32,0))&amp;INDEX(ETAPP!B$1:B$32,MATCH(COUNTIF(BI51:BR51,3),ETAPP!A$1:A$32,0))&amp;INDEX(ETAPP!B$1:B$32,MATCH(COUNTIF(BI51:BR51,4),ETAPP!A$1:A$32,0))&amp;INDEX(ETAPP!B$1:B$32,MATCH(COUNTIF(BI51:BR51,5),ETAPP!A$1:A$32,0))&amp;INDEX(ETAPP!B$1:B$32,MATCH(COUNTIF(BI51:BR51,6),ETAPP!A$1:A$32,0))&amp;INDEX(ETAPP!B$1:B$32,MATCH(COUNTIF(BI51:BR51,7),ETAPP!A$1:A$32,0))&amp;INDEX(ETAPP!B$1:B$32,MATCH(COUNTIF(BI51:BR51,8),ETAPP!A$1:A$32,0))&amp;INDEX(ETAPP!B$1:B$32,MATCH(COUNTIF(BI51:BR51,9),ETAPP!A$1:A$32,0))&amp;INDEX(ETAPP!B$1:B$32,MATCH(COUNTIF(BI51:BR51,10),ETAPP!A$1:A$32,0))&amp;INDEX(ETAPP!B$1:B$32,MATCH(COUNTIF(BI51:BR51,11),ETAPP!A$1:A$32,0))&amp;INDEX(ETAPP!B$1:B$32,MATCH(COUNTIF(BI51:BR51,12),ETAPP!A$1:A$32,0))&amp;INDEX(ETAPP!B$1:B$32,MATCH(COUNTIF(BI51:BR51,13),ETAPP!A$1:A$32,0))&amp;INDEX(ETAPP!B$1:B$32,MATCH(COUNTIF(BI51:BR51,14),ETAPP!A$1:A$32,0))&amp;INDEX(ETAPP!B$1:B$32,MATCH(COUNTIF(BI51:BR51,15),ETAPP!A$1:A$32,0))&amp;INDEX(ETAPP!B$1:B$32,MATCH(COUNTIF(BI51:BR51,16),ETAPP!A$1:A$32,0))&amp;INDEX(ETAPP!B$1:B$32,MATCH(COUNTIF(BI51:BR51,17),ETAPP!A$1:A$32,0))&amp;INDEX(ETAPP!B$1:B$32,MATCH(COUNTIF(BI51:BR51,18),ETAPP!A$1:A$32,0))&amp;INDEX(ETAPP!B$1:B$32,MATCH(COUNTIF(BI51:BR51,19),ETAPP!A$1:A$32,0))&amp;INDEX(ETAPP!B$1:B$32,MATCH(COUNTIF(BI51:BR51,20),ETAPP!A$1:A$32,0))&amp;INDEX(ETAPP!B$1:B$32,MATCH(COUNTIF(BI51:BR51,21),ETAPP!A$1:A$32,0))</f>
        <v>000000000000000000000</v>
      </c>
      <c r="T51" s="110" t="str">
        <f>TEXT(R51,"000,0")&amp;"-"&amp;S51</f>
        <v>000,0-000000000000000000000</v>
      </c>
      <c r="U51" s="110">
        <f>COUNTIF(T$7:T$117,"&gt;="&amp;T51)</f>
        <v>111</v>
      </c>
      <c r="V51" s="110">
        <f>COUNTIF(L$7:L$117,"&gt;="&amp;L51)</f>
        <v>100</v>
      </c>
      <c r="W51" s="110" t="str">
        <f>TEXT(R51,"000,0")&amp;"-"&amp;S51&amp;"-"&amp;TEXT(V51,"000")</f>
        <v>000,0-000000000000000000000-100</v>
      </c>
      <c r="X51" s="110">
        <f>COUNTIF(W$7:W$117,"&gt;="&amp;W51)</f>
        <v>45</v>
      </c>
      <c r="Y51" s="111">
        <f>RANK(X51,X$7:X$117,0)</f>
        <v>67</v>
      </c>
      <c r="Z51" s="112" t="str">
        <f>IFERROR(INDEX('V1'!C$300:C$400,MATCH("*"&amp;L51&amp;"*",'V1'!B$300:B$400,0)),"  ")</f>
        <v xml:space="preserve">  </v>
      </c>
      <c r="AA51" s="112" t="str">
        <f>IFERROR(INDEX('V2'!C$300:C$400,MATCH("*"&amp;L51&amp;"*",'V2'!B$300:B$400,0)),"  ")</f>
        <v xml:space="preserve">  </v>
      </c>
      <c r="AB51" s="112" t="str">
        <f>IFERROR(INDEX('V3'!C$300:C$400,MATCH("*"&amp;L51&amp;"*",'V3'!B$300:B$400,0)),"  ")</f>
        <v xml:space="preserve">  </v>
      </c>
      <c r="AC51" s="112" t="str">
        <f>IFERROR(INDEX('V4'!C$300:C$400,MATCH("*"&amp;L51&amp;"*",'V4'!B$300:B$400,0)),"  ")</f>
        <v xml:space="preserve">  </v>
      </c>
      <c r="AD51" s="112" t="str">
        <f>IFERROR(INDEX('V5'!C$300:C$400,MATCH("*"&amp;L51&amp;"*",'V5'!B$300:B$400,0)),"  ")</f>
        <v xml:space="preserve">  </v>
      </c>
      <c r="AE51" s="112" t="str">
        <f>IFERROR(INDEX('V6'!C$300:C$400,MATCH("*"&amp;L51&amp;"*",'V6'!B$300:B$400,0)),"  ")</f>
        <v xml:space="preserve">  </v>
      </c>
      <c r="AF51" s="112" t="str">
        <f>IFERROR(INDEX('V7'!C$300:C$400,MATCH("*"&amp;L51&amp;"*",'V7'!B$300:B$400,0)),"  ")</f>
        <v xml:space="preserve">  </v>
      </c>
      <c r="AG51" s="112" t="str">
        <f>IFERROR(INDEX('V8'!C$300:C$400,MATCH("*"&amp;L51&amp;"*",'V8'!B$300:B$400,0)),"  ")</f>
        <v xml:space="preserve">  </v>
      </c>
      <c r="AH51" s="112" t="str">
        <f>IFERROR(INDEX('V9'!C$300:C$400,MATCH("*"&amp;L51&amp;"*",'V9'!B$300:B$400,0)),"  ")</f>
        <v xml:space="preserve">  </v>
      </c>
      <c r="AI51" s="112" t="str">
        <f>IFERROR(INDEX('V10'!C$300:C$400,MATCH("*"&amp;L51&amp;"*",'V10'!B$300:B$400,0)),"  ")</f>
        <v xml:space="preserve">  </v>
      </c>
      <c r="AJ51" s="113" t="str">
        <f>IF(AN51&gt;(AT$2-1),K51,"")</f>
        <v/>
      </c>
      <c r="AK51" s="402">
        <f>SUM(Z51:AI51)</f>
        <v>0</v>
      </c>
      <c r="AL51" s="114" t="str">
        <f>IFERROR("edasi "&amp;RANK(AJ51,AJ$7:AJ$117,1),K51)</f>
        <v/>
      </c>
      <c r="AM51" s="115" t="str">
        <f>IFERROR(INDEX(#REF!,MATCH("*"&amp;L51&amp;"*",#REF!,0)),"  ")</f>
        <v xml:space="preserve">  </v>
      </c>
      <c r="AN51" s="116">
        <f>COUNTIF(Z51:AI51,"&gt;=0")</f>
        <v>0</v>
      </c>
      <c r="AO51" s="117">
        <f>IFERROR(IF(Z51+1&gt;LARGE(Z$7:Z$117,1)-2*LEN(Z$5),1),0)+IFERROR(IF(AA51+1&gt;LARGE(AA$7:AA$117,1)-2*LEN(AA$5),1),0)+IFERROR(IF(AB51+1&gt;LARGE(AB$7:AB$117,1)-2*LEN(AB$5),1),0)+IFERROR(IF(AC51+1&gt;LARGE(AC$7:AC$117,1)-2*LEN(AC$5),1),0)+IFERROR(IF(AD51+1&gt;LARGE(AD$7:AD$117,1)-2*LEN(AD$5),1),0)+IFERROR(IF(AE51+1&gt;LARGE(AE$7:AE$117,1)-2*LEN(AE$5),1),0)+IFERROR(IF(AF51+1&gt;LARGE(AF$7:AF$117,1)-2*LEN(AF$5),1),0)+IFERROR(IF(AG51+1&gt;LARGE(AG$7:AG$117,1)-2*LEN(AG$5),1),0)+IFERROR(IF(AH51+1&gt;LARGE(AH$7:AH$117,1)-2*LEN(AH$5),1),0)+IFERROR(IF(AI51+1&gt;LARGE(AI$7:AI$117,1)-2*LEN(AI$5),1),0)</f>
        <v>0</v>
      </c>
      <c r="AP51" s="117">
        <f>IF(Z51=0,0,IF(Z51=IFERROR(LARGE(Z$7:Z$117,1),0),1,0))+IF(AA51=0,0,IF(AA51=IFERROR(LARGE(AA$7:AA$117,1),0),1,0))+IF(AB51=0,0,IF(AB51=IFERROR(LARGE(AB$7:AB$117,1),0),1,0))+IF(AC51=0,0,IF(AC51=IFERROR(LARGE(AC$7:AC$117,1),0),1,0))+IF(AD51=0,0,IF(AD51=IFERROR(LARGE(AD$7:AD$117,1),0),1,0))+IF(AE51=0,0,IF(AE51=IFERROR(LARGE(AE$7:AE$117,1),0),1,0))+IF(AF51=0,0,IF(AF51=IFERROR(LARGE(AF$7:AF$117,1),0),1,0))+IF(AG51=0,0,IF(AG51=IFERROR(LARGE(AG$7:AG$117,1),0),1,0))+IF(AH51=0,0,IF(AH51=IFERROR(LARGE(AH$7:AH$117,1),0),1,0))+IF(AI51=0,0,IF(AI51=IFERROR(LARGE(AI$7:AI$117,1),0),1,0))</f>
        <v>0</v>
      </c>
      <c r="AQ51" s="121"/>
      <c r="AR51" s="121"/>
      <c r="AS51" s="121"/>
      <c r="AT51" s="118">
        <f>SMALL(AU51:BD51,AT$3)</f>
        <v>1E-4</v>
      </c>
      <c r="AU51" s="119">
        <f>IF(Z51="  ",0+MID(Z$6,FIND("V",Z$6)+1,256)/10000,Z51+MID(Z$6,FIND("V",Z$6)+1,256)/10000)</f>
        <v>1E-4</v>
      </c>
      <c r="AV51" s="119">
        <f>IF(AA51="  ",0+MID(AA$6,FIND("V",AA$6)+1,256)/10000,AA51+MID(AA$6,FIND("V",AA$6)+1,256)/10000)</f>
        <v>2.0000000000000001E-4</v>
      </c>
      <c r="AW51" s="119">
        <f>IF(AB51="  ",0+MID(AB$6,FIND("V",AB$6)+1,256)/10000,AB51+MID(AB$6,FIND("V",AB$6)+1,256)/10000)</f>
        <v>2.9999999999999997E-4</v>
      </c>
      <c r="AX51" s="119">
        <f>IF(AC51="  ",0+MID(AC$6,FIND("V",AC$6)+1,256)/10000,AC51+MID(AC$6,FIND("V",AC$6)+1,256)/10000)</f>
        <v>4.0000000000000002E-4</v>
      </c>
      <c r="AY51" s="119">
        <f>IF(AD51="  ",0+MID(AD$6,FIND("V",AD$6)+1,256)/10000,AD51+MID(AD$6,FIND("V",AD$6)+1,256)/10000)</f>
        <v>5.0000000000000001E-4</v>
      </c>
      <c r="AZ51" s="119">
        <f>IF(AE51="  ",0+MID(AE$6,FIND("V",AE$6)+1,256)/10000,AE51+MID(AE$6,FIND("V",AE$6)+1,256)/10000)</f>
        <v>5.9999999999999995E-4</v>
      </c>
      <c r="BA51" s="119">
        <f>IF(AF51="  ",0+MID(AF$6,FIND("V",AF$6)+1,256)/10000,AF51+MID(AF$6,FIND("V",AF$6)+1,256)/10000)</f>
        <v>6.9999999999999999E-4</v>
      </c>
      <c r="BB51" s="119">
        <f>IF(AG51="  ",0+MID(AG$6,FIND("V",AG$6)+1,256)/10000,AG51+MID(AG$6,FIND("V",AG$6)+1,256)/10000)</f>
        <v>8.0000000000000004E-4</v>
      </c>
      <c r="BC51" s="119">
        <f>IF(AH51="  ",0+MID(AH$6,FIND("V",AH$6)+1,256)/10000,AH51+MID(AH$6,FIND("V",AH$6)+1,256)/10000)</f>
        <v>8.9999999999999998E-4</v>
      </c>
      <c r="BD51" s="119">
        <f>IF(AI51="  ",0+MID(AI$6,FIND("V",AI$6)+1,256)/10000,AI51+MID(AI$6,FIND("V",AI$6)+1,256)/10000)</f>
        <v>1E-3</v>
      </c>
      <c r="BE51" s="121"/>
      <c r="BF51" s="121"/>
      <c r="BG51" s="121"/>
      <c r="BH51" s="121"/>
      <c r="BI51" s="783" t="e">
        <f>(LARGE(Z$7:Z$117,1)-Z51)/2+1</f>
        <v>#VALUE!</v>
      </c>
      <c r="BJ51" s="783" t="e">
        <f>(LARGE(AA$7:AA$117,1)-AA51)/2+1</f>
        <v>#VALUE!</v>
      </c>
      <c r="BK51" s="783" t="e">
        <f>(LARGE(AB$7:AB$117,1)-AB51)/2+1</f>
        <v>#VALUE!</v>
      </c>
      <c r="BL51" s="783" t="e">
        <f>(LARGE(AC$7:AC$117,1)-AC51)/2+1</f>
        <v>#VALUE!</v>
      </c>
      <c r="BM51" s="783" t="e">
        <f>(LARGE(AD$7:AD$117,1)-AD51)/2+1</f>
        <v>#VALUE!</v>
      </c>
      <c r="BN51" s="783" t="e">
        <f>(LARGE(AE$7:AE$117,1)-AE51)/2+1</f>
        <v>#VALUE!</v>
      </c>
      <c r="BO51" s="783" t="e">
        <f>(LARGE(AF$7:AF$117,1)-AF51)/2+1</f>
        <v>#VALUE!</v>
      </c>
      <c r="BP51" s="783" t="e">
        <f>(LARGE(AG$7:AG$117,1)-AG51)/2+1</f>
        <v>#VALUE!</v>
      </c>
      <c r="BQ51" s="783" t="e">
        <f>(LARGE(AH$7:AH$117,1)-AH51)/2+1</f>
        <v>#VALUE!</v>
      </c>
      <c r="BR51" s="783" t="e">
        <f>(LARGE(AI$7:AI$117,1)-AI51)/2+1</f>
        <v>#VALUE!</v>
      </c>
    </row>
    <row r="52" spans="1:70" ht="12.75" hidden="1" customHeight="1" x14ac:dyDescent="0.2">
      <c r="A52" s="597" t="str">
        <f>IF(R52&gt;0,IF(Q52="Viru SK",RANK(B52,B$7:B$117,1)-COUNTIF((Q$7:Q$117),"&lt;&gt;Viru SK"),""),"")</f>
        <v/>
      </c>
      <c r="B52" s="98">
        <f>IF((Q52="Viru SK"),U52,U52-1000)</f>
        <v>-889</v>
      </c>
      <c r="C52" s="407" t="str">
        <f>IF(R52&gt;0,IF(P52="t",RANK(D52,D$7:D$117,1)-COUNTBLANK(P$7:P$117),""),"")</f>
        <v/>
      </c>
      <c r="D52" s="365">
        <f>IF((P52="t"),U52,U52-1000)</f>
        <v>-889</v>
      </c>
      <c r="E52" s="99" t="str">
        <f>IF(R52&gt;0,IF(N52="m",RANK(F52,F$7:F$117,1)-COUNTBLANK(N$7:N$117),""),"")</f>
        <v/>
      </c>
      <c r="F52" s="98">
        <f>IF((N52="m"),U52,U52-1000)</f>
        <v>111</v>
      </c>
      <c r="G52" s="100" t="str">
        <f>IF(R52&gt;0,IF(M52="n",RANK(H52,H$7:H$117,1)-COUNTBLANK(M$7:M$117),""),"")</f>
        <v/>
      </c>
      <c r="H52" s="98">
        <f>IF((M52="n"),U52,U52-1000)</f>
        <v>-889</v>
      </c>
      <c r="I52" s="101" t="str">
        <f>IF(R52&gt;0,IF(O52="j",RANK(J52,J$7:J$117,1)-COUNTBLANK(O$7:O$117),""),"")</f>
        <v/>
      </c>
      <c r="J52" s="102">
        <f>IF((O52="j"),U52,U52-1000)</f>
        <v>-889</v>
      </c>
      <c r="K52" s="70" t="str">
        <f>IF(R52&gt;0,RANK(U52,U$7:U$117,1),"")</f>
        <v/>
      </c>
      <c r="L52" s="120" t="s">
        <v>312</v>
      </c>
      <c r="M52" s="104"/>
      <c r="N52" s="105" t="s">
        <v>104</v>
      </c>
      <c r="O52" s="106"/>
      <c r="P52" s="107"/>
      <c r="Q52" s="108"/>
      <c r="R52" s="109">
        <f>(IF(COUNT(Z52,AA52,AB52,AC52,AD52,AE52,AF52,AG52,AH52,AI52)&lt;10,SUM(Z52,AA52,AB52,AC52,AD52,AE52,AF52,AG52,AH52,AI52),SUM(LARGE((Z52,AA52,AB52,AC52,AD52,AE52,AF52,AG52,AH52,AI52),{1;2;3;4;5;6;7;8;9}))))</f>
        <v>0</v>
      </c>
      <c r="S52" s="110" t="str">
        <f>INDEX(ETAPP!B$1:B$32,MATCH(COUNTIF(BI52:BR52,1),ETAPP!A$1:A$32,0))&amp;INDEX(ETAPP!B$1:B$32,MATCH(COUNTIF(BI52:BR52,2),ETAPP!A$1:A$32,0))&amp;INDEX(ETAPP!B$1:B$32,MATCH(COUNTIF(BI52:BR52,3),ETAPP!A$1:A$32,0))&amp;INDEX(ETAPP!B$1:B$32,MATCH(COUNTIF(BI52:BR52,4),ETAPP!A$1:A$32,0))&amp;INDEX(ETAPP!B$1:B$32,MATCH(COUNTIF(BI52:BR52,5),ETAPP!A$1:A$32,0))&amp;INDEX(ETAPP!B$1:B$32,MATCH(COUNTIF(BI52:BR52,6),ETAPP!A$1:A$32,0))&amp;INDEX(ETAPP!B$1:B$32,MATCH(COUNTIF(BI52:BR52,7),ETAPP!A$1:A$32,0))&amp;INDEX(ETAPP!B$1:B$32,MATCH(COUNTIF(BI52:BR52,8),ETAPP!A$1:A$32,0))&amp;INDEX(ETAPP!B$1:B$32,MATCH(COUNTIF(BI52:BR52,9),ETAPP!A$1:A$32,0))&amp;INDEX(ETAPP!B$1:B$32,MATCH(COUNTIF(BI52:BR52,10),ETAPP!A$1:A$32,0))&amp;INDEX(ETAPP!B$1:B$32,MATCH(COUNTIF(BI52:BR52,11),ETAPP!A$1:A$32,0))&amp;INDEX(ETAPP!B$1:B$32,MATCH(COUNTIF(BI52:BR52,12),ETAPP!A$1:A$32,0))&amp;INDEX(ETAPP!B$1:B$32,MATCH(COUNTIF(BI52:BR52,13),ETAPP!A$1:A$32,0))&amp;INDEX(ETAPP!B$1:B$32,MATCH(COUNTIF(BI52:BR52,14),ETAPP!A$1:A$32,0))&amp;INDEX(ETAPP!B$1:B$32,MATCH(COUNTIF(BI52:BR52,15),ETAPP!A$1:A$32,0))&amp;INDEX(ETAPP!B$1:B$32,MATCH(COUNTIF(BI52:BR52,16),ETAPP!A$1:A$32,0))&amp;INDEX(ETAPP!B$1:B$32,MATCH(COUNTIF(BI52:BR52,17),ETAPP!A$1:A$32,0))&amp;INDEX(ETAPP!B$1:B$32,MATCH(COUNTIF(BI52:BR52,18),ETAPP!A$1:A$32,0))&amp;INDEX(ETAPP!B$1:B$32,MATCH(COUNTIF(BI52:BR52,19),ETAPP!A$1:A$32,0))&amp;INDEX(ETAPP!B$1:B$32,MATCH(COUNTIF(BI52:BR52,20),ETAPP!A$1:A$32,0))&amp;INDEX(ETAPP!B$1:B$32,MATCH(COUNTIF(BI52:BR52,21),ETAPP!A$1:A$32,0))</f>
        <v>000000000000000000000</v>
      </c>
      <c r="T52" s="110" t="str">
        <f>TEXT(R52,"000,0")&amp;"-"&amp;S52</f>
        <v>000,0-000000000000000000000</v>
      </c>
      <c r="U52" s="110">
        <f>COUNTIF(T$7:T$117,"&gt;="&amp;T52)</f>
        <v>111</v>
      </c>
      <c r="V52" s="110">
        <f>COUNTIF(L$7:L$117,"&gt;="&amp;L52)</f>
        <v>99</v>
      </c>
      <c r="W52" s="110" t="str">
        <f>TEXT(R52,"000,0")&amp;"-"&amp;S52&amp;"-"&amp;TEXT(V52,"000")</f>
        <v>000,0-000000000000000000000-099</v>
      </c>
      <c r="X52" s="110">
        <f>COUNTIF(W$7:W$117,"&gt;="&amp;W52)</f>
        <v>46</v>
      </c>
      <c r="Y52" s="111">
        <f>RANK(X52,X$7:X$117,0)</f>
        <v>66</v>
      </c>
      <c r="Z52" s="112" t="str">
        <f>IFERROR(INDEX('V1'!C$300:C$400,MATCH("*"&amp;L52&amp;"*",'V1'!B$300:B$400,0)),"  ")</f>
        <v xml:space="preserve">  </v>
      </c>
      <c r="AA52" s="112" t="str">
        <f>IFERROR(INDEX('V2'!C$300:C$400,MATCH("*"&amp;L52&amp;"*",'V2'!B$300:B$400,0)),"  ")</f>
        <v xml:space="preserve">  </v>
      </c>
      <c r="AB52" s="112" t="str">
        <f>IFERROR(INDEX('V3'!C$300:C$400,MATCH("*"&amp;L52&amp;"*",'V3'!B$300:B$400,0)),"  ")</f>
        <v xml:space="preserve">  </v>
      </c>
      <c r="AC52" s="112" t="str">
        <f>IFERROR(INDEX('V4'!C$300:C$400,MATCH("*"&amp;L52&amp;"*",'V4'!B$300:B$400,0)),"  ")</f>
        <v xml:space="preserve">  </v>
      </c>
      <c r="AD52" s="112" t="str">
        <f>IFERROR(INDEX('V5'!C$300:C$400,MATCH("*"&amp;L52&amp;"*",'V5'!B$300:B$400,0)),"  ")</f>
        <v xml:space="preserve">  </v>
      </c>
      <c r="AE52" s="112" t="str">
        <f>IFERROR(INDEX('V6'!C$300:C$400,MATCH("*"&amp;L52&amp;"*",'V6'!B$300:B$400,0)),"  ")</f>
        <v xml:space="preserve">  </v>
      </c>
      <c r="AF52" s="112" t="str">
        <f>IFERROR(INDEX('V7'!C$300:C$400,MATCH("*"&amp;L52&amp;"*",'V7'!B$300:B$400,0)),"  ")</f>
        <v xml:space="preserve">  </v>
      </c>
      <c r="AG52" s="112" t="str">
        <f>IFERROR(INDEX('V8'!C$300:C$400,MATCH("*"&amp;L52&amp;"*",'V8'!B$300:B$400,0)),"  ")</f>
        <v xml:space="preserve">  </v>
      </c>
      <c r="AH52" s="112" t="str">
        <f>IFERROR(INDEX('V9'!C$300:C$400,MATCH("*"&amp;L52&amp;"*",'V9'!B$300:B$400,0)),"  ")</f>
        <v xml:space="preserve">  </v>
      </c>
      <c r="AI52" s="112" t="str">
        <f>IFERROR(INDEX('V10'!C$300:C$400,MATCH("*"&amp;L52&amp;"*",'V10'!B$300:B$400,0)),"  ")</f>
        <v xml:space="preserve">  </v>
      </c>
      <c r="AJ52" s="113" t="str">
        <f>IF(AN52&gt;(AT$2-1),K52,"")</f>
        <v/>
      </c>
      <c r="AK52" s="402">
        <f>SUM(Z52:AI52)</f>
        <v>0</v>
      </c>
      <c r="AL52" s="114" t="str">
        <f>IFERROR("edasi "&amp;RANK(AJ52,AJ$7:AJ$117,1),K52)</f>
        <v/>
      </c>
      <c r="AM52" s="115" t="str">
        <f>IFERROR(INDEX(#REF!,MATCH("*"&amp;L52&amp;"*",#REF!,0)),"  ")</f>
        <v xml:space="preserve">  </v>
      </c>
      <c r="AN52" s="116">
        <f>COUNTIF(Z52:AI52,"&gt;=0")</f>
        <v>0</v>
      </c>
      <c r="AO52" s="117">
        <f>IFERROR(IF(Z52+1&gt;LARGE(Z$7:Z$117,1)-2*LEN(Z$5),1),0)+IFERROR(IF(AA52+1&gt;LARGE(AA$7:AA$117,1)-2*LEN(AA$5),1),0)+IFERROR(IF(AB52+1&gt;LARGE(AB$7:AB$117,1)-2*LEN(AB$5),1),0)+IFERROR(IF(AC52+1&gt;LARGE(AC$7:AC$117,1)-2*LEN(AC$5),1),0)+IFERROR(IF(AD52+1&gt;LARGE(AD$7:AD$117,1)-2*LEN(AD$5),1),0)+IFERROR(IF(AE52+1&gt;LARGE(AE$7:AE$117,1)-2*LEN(AE$5),1),0)+IFERROR(IF(AF52+1&gt;LARGE(AF$7:AF$117,1)-2*LEN(AF$5),1),0)+IFERROR(IF(AG52+1&gt;LARGE(AG$7:AG$117,1)-2*LEN(AG$5),1),0)+IFERROR(IF(AH52+1&gt;LARGE(AH$7:AH$117,1)-2*LEN(AH$5),1),0)+IFERROR(IF(AI52+1&gt;LARGE(AI$7:AI$117,1)-2*LEN(AI$5),1),0)</f>
        <v>0</v>
      </c>
      <c r="AP52" s="117">
        <f>IF(Z52=0,0,IF(Z52=IFERROR(LARGE(Z$7:Z$117,1),0),1,0))+IF(AA52=0,0,IF(AA52=IFERROR(LARGE(AA$7:AA$117,1),0),1,0))+IF(AB52=0,0,IF(AB52=IFERROR(LARGE(AB$7:AB$117,1),0),1,0))+IF(AC52=0,0,IF(AC52=IFERROR(LARGE(AC$7:AC$117,1),0),1,0))+IF(AD52=0,0,IF(AD52=IFERROR(LARGE(AD$7:AD$117,1),0),1,0))+IF(AE52=0,0,IF(AE52=IFERROR(LARGE(AE$7:AE$117,1),0),1,0))+IF(AF52=0,0,IF(AF52=IFERROR(LARGE(AF$7:AF$117,1),0),1,0))+IF(AG52=0,0,IF(AG52=IFERROR(LARGE(AG$7:AG$117,1),0),1,0))+IF(AH52=0,0,IF(AH52=IFERROR(LARGE(AH$7:AH$117,1),0),1,0))+IF(AI52=0,0,IF(AI52=IFERROR(LARGE(AI$7:AI$117,1),0),1,0))</f>
        <v>0</v>
      </c>
      <c r="AQ52" s="48"/>
      <c r="AR52" s="1"/>
      <c r="AS52" s="1"/>
      <c r="AT52" s="118">
        <f>SMALL(AU52:BD52,AT$3)</f>
        <v>1E-4</v>
      </c>
      <c r="AU52" s="119">
        <f>IF(Z52="  ",0+MID(Z$6,FIND("V",Z$6)+1,256)/10000,Z52+MID(Z$6,FIND("V",Z$6)+1,256)/10000)</f>
        <v>1E-4</v>
      </c>
      <c r="AV52" s="119">
        <f>IF(AA52="  ",0+MID(AA$6,FIND("V",AA$6)+1,256)/10000,AA52+MID(AA$6,FIND("V",AA$6)+1,256)/10000)</f>
        <v>2.0000000000000001E-4</v>
      </c>
      <c r="AW52" s="119">
        <f>IF(AB52="  ",0+MID(AB$6,FIND("V",AB$6)+1,256)/10000,AB52+MID(AB$6,FIND("V",AB$6)+1,256)/10000)</f>
        <v>2.9999999999999997E-4</v>
      </c>
      <c r="AX52" s="119">
        <f>IF(AC52="  ",0+MID(AC$6,FIND("V",AC$6)+1,256)/10000,AC52+MID(AC$6,FIND("V",AC$6)+1,256)/10000)</f>
        <v>4.0000000000000002E-4</v>
      </c>
      <c r="AY52" s="119">
        <f>IF(AD52="  ",0+MID(AD$6,FIND("V",AD$6)+1,256)/10000,AD52+MID(AD$6,FIND("V",AD$6)+1,256)/10000)</f>
        <v>5.0000000000000001E-4</v>
      </c>
      <c r="AZ52" s="119">
        <f>IF(AE52="  ",0+MID(AE$6,FIND("V",AE$6)+1,256)/10000,AE52+MID(AE$6,FIND("V",AE$6)+1,256)/10000)</f>
        <v>5.9999999999999995E-4</v>
      </c>
      <c r="BA52" s="119">
        <f>IF(AF52="  ",0+MID(AF$6,FIND("V",AF$6)+1,256)/10000,AF52+MID(AF$6,FIND("V",AF$6)+1,256)/10000)</f>
        <v>6.9999999999999999E-4</v>
      </c>
      <c r="BB52" s="119">
        <f>IF(AG52="  ",0+MID(AG$6,FIND("V",AG$6)+1,256)/10000,AG52+MID(AG$6,FIND("V",AG$6)+1,256)/10000)</f>
        <v>8.0000000000000004E-4</v>
      </c>
      <c r="BC52" s="119">
        <f>IF(AH52="  ",0+MID(AH$6,FIND("V",AH$6)+1,256)/10000,AH52+MID(AH$6,FIND("V",AH$6)+1,256)/10000)</f>
        <v>8.9999999999999998E-4</v>
      </c>
      <c r="BD52" s="119">
        <f>IF(AI52="  ",0+MID(AI$6,FIND("V",AI$6)+1,256)/10000,AI52+MID(AI$6,FIND("V",AI$6)+1,256)/10000)</f>
        <v>1E-3</v>
      </c>
      <c r="BI52" s="783" t="e">
        <f>(LARGE(Z$7:Z$117,1)-Z52)/2+1</f>
        <v>#VALUE!</v>
      </c>
      <c r="BJ52" s="783" t="e">
        <f>(LARGE(AA$7:AA$117,1)-AA52)/2+1</f>
        <v>#VALUE!</v>
      </c>
      <c r="BK52" s="783" t="e">
        <f>(LARGE(AB$7:AB$117,1)-AB52)/2+1</f>
        <v>#VALUE!</v>
      </c>
      <c r="BL52" s="783" t="e">
        <f>(LARGE(AC$7:AC$117,1)-AC52)/2+1</f>
        <v>#VALUE!</v>
      </c>
      <c r="BM52" s="783" t="e">
        <f>(LARGE(AD$7:AD$117,1)-AD52)/2+1</f>
        <v>#VALUE!</v>
      </c>
      <c r="BN52" s="783" t="e">
        <f>(LARGE(AE$7:AE$117,1)-AE52)/2+1</f>
        <v>#VALUE!</v>
      </c>
      <c r="BO52" s="783" t="e">
        <f>(LARGE(AF$7:AF$117,1)-AF52)/2+1</f>
        <v>#VALUE!</v>
      </c>
      <c r="BP52" s="783" t="e">
        <f>(LARGE(AG$7:AG$117,1)-AG52)/2+1</f>
        <v>#VALUE!</v>
      </c>
      <c r="BQ52" s="783" t="e">
        <f>(LARGE(AH$7:AH$117,1)-AH52)/2+1</f>
        <v>#VALUE!</v>
      </c>
      <c r="BR52" s="783" t="e">
        <f>(LARGE(AI$7:AI$117,1)-AI52)/2+1</f>
        <v>#VALUE!</v>
      </c>
    </row>
    <row r="53" spans="1:70" ht="12.75" hidden="1" customHeight="1" x14ac:dyDescent="0.2">
      <c r="A53" s="597" t="str">
        <f>IF(R53&gt;0,IF(Q53="Viru SK",RANK(B53,B$7:B$117,1)-COUNTIF((Q$7:Q$117),"&lt;&gt;Viru SK"),""),"")</f>
        <v/>
      </c>
      <c r="B53" s="98">
        <f>IF((Q53="Viru SK"),U53,U53-1000)</f>
        <v>-889</v>
      </c>
      <c r="C53" s="407" t="str">
        <f>IF(R53&gt;0,IF(P53="t",RANK(D53,D$7:D$117,1)-COUNTBLANK(P$7:P$117),""),"")</f>
        <v/>
      </c>
      <c r="D53" s="365">
        <f>IF((P53="t"),U53,U53-1000)</f>
        <v>-889</v>
      </c>
      <c r="E53" s="99" t="str">
        <f>IF(R53&gt;0,IF(N53="m",RANK(F53,F$7:F$117,1)-COUNTBLANK(N$7:N$117),""),"")</f>
        <v/>
      </c>
      <c r="F53" s="98">
        <f>IF((N53="m"),U53,U53-1000)</f>
        <v>-889</v>
      </c>
      <c r="G53" s="100" t="str">
        <f>IF(R53&gt;0,IF(M53="n",RANK(H53,H$7:H$117,1)-COUNTBLANK(M$7:M$117),""),"")</f>
        <v/>
      </c>
      <c r="H53" s="98">
        <f>IF((M53="n"),U53,U53-1000)</f>
        <v>111</v>
      </c>
      <c r="I53" s="101" t="str">
        <f>IF(R53&gt;0,IF(O53="j",RANK(J53,J$7:J$117,1)-COUNTBLANK(O$7:O$117),""),"")</f>
        <v/>
      </c>
      <c r="J53" s="102">
        <f>IF((O53="j"),U53,U53-1000)</f>
        <v>-889</v>
      </c>
      <c r="K53" s="70" t="str">
        <f>IF(R53&gt;0,RANK(U53,U$7:U$117,1),"")</f>
        <v/>
      </c>
      <c r="L53" s="122" t="s">
        <v>154</v>
      </c>
      <c r="M53" s="104" t="s">
        <v>109</v>
      </c>
      <c r="N53" s="105" t="str">
        <f>IF(M53="","m","")</f>
        <v/>
      </c>
      <c r="O53" s="106"/>
      <c r="P53" s="107"/>
      <c r="Q53" s="108"/>
      <c r="R53" s="109">
        <f>(IF(COUNT(Z53,AA53,AB53,AC53,AD53,AE53,AF53,AG53,AH53,AI53)&lt;10,SUM(Z53,AA53,AB53,AC53,AD53,AE53,AF53,AG53,AH53,AI53),SUM(LARGE((Z53,AA53,AB53,AC53,AD53,AE53,AF53,AG53,AH53,AI53),{1;2;3;4;5;6;7;8;9}))))</f>
        <v>0</v>
      </c>
      <c r="S53" s="110" t="str">
        <f>INDEX(ETAPP!B$1:B$32,MATCH(COUNTIF(BI53:BR53,1),ETAPP!A$1:A$32,0))&amp;INDEX(ETAPP!B$1:B$32,MATCH(COUNTIF(BI53:BR53,2),ETAPP!A$1:A$32,0))&amp;INDEX(ETAPP!B$1:B$32,MATCH(COUNTIF(BI53:BR53,3),ETAPP!A$1:A$32,0))&amp;INDEX(ETAPP!B$1:B$32,MATCH(COUNTIF(BI53:BR53,4),ETAPP!A$1:A$32,0))&amp;INDEX(ETAPP!B$1:B$32,MATCH(COUNTIF(BI53:BR53,5),ETAPP!A$1:A$32,0))&amp;INDEX(ETAPP!B$1:B$32,MATCH(COUNTIF(BI53:BR53,6),ETAPP!A$1:A$32,0))&amp;INDEX(ETAPP!B$1:B$32,MATCH(COUNTIF(BI53:BR53,7),ETAPP!A$1:A$32,0))&amp;INDEX(ETAPP!B$1:B$32,MATCH(COUNTIF(BI53:BR53,8),ETAPP!A$1:A$32,0))&amp;INDEX(ETAPP!B$1:B$32,MATCH(COUNTIF(BI53:BR53,9),ETAPP!A$1:A$32,0))&amp;INDEX(ETAPP!B$1:B$32,MATCH(COUNTIF(BI53:BR53,10),ETAPP!A$1:A$32,0))&amp;INDEX(ETAPP!B$1:B$32,MATCH(COUNTIF(BI53:BR53,11),ETAPP!A$1:A$32,0))&amp;INDEX(ETAPP!B$1:B$32,MATCH(COUNTIF(BI53:BR53,12),ETAPP!A$1:A$32,0))&amp;INDEX(ETAPP!B$1:B$32,MATCH(COUNTIF(BI53:BR53,13),ETAPP!A$1:A$32,0))&amp;INDEX(ETAPP!B$1:B$32,MATCH(COUNTIF(BI53:BR53,14),ETAPP!A$1:A$32,0))&amp;INDEX(ETAPP!B$1:B$32,MATCH(COUNTIF(BI53:BR53,15),ETAPP!A$1:A$32,0))&amp;INDEX(ETAPP!B$1:B$32,MATCH(COUNTIF(BI53:BR53,16),ETAPP!A$1:A$32,0))&amp;INDEX(ETAPP!B$1:B$32,MATCH(COUNTIF(BI53:BR53,17),ETAPP!A$1:A$32,0))&amp;INDEX(ETAPP!B$1:B$32,MATCH(COUNTIF(BI53:BR53,18),ETAPP!A$1:A$32,0))&amp;INDEX(ETAPP!B$1:B$32,MATCH(COUNTIF(BI53:BR53,19),ETAPP!A$1:A$32,0))&amp;INDEX(ETAPP!B$1:B$32,MATCH(COUNTIF(BI53:BR53,20),ETAPP!A$1:A$32,0))&amp;INDEX(ETAPP!B$1:B$32,MATCH(COUNTIF(BI53:BR53,21),ETAPP!A$1:A$32,0))</f>
        <v>000000000000000000000</v>
      </c>
      <c r="T53" s="110" t="str">
        <f>TEXT(R53,"000,0")&amp;"-"&amp;S53</f>
        <v>000,0-000000000000000000000</v>
      </c>
      <c r="U53" s="110">
        <f>COUNTIF(T$7:T$117,"&gt;="&amp;T53)</f>
        <v>111</v>
      </c>
      <c r="V53" s="110">
        <f>COUNTIF(L$7:L$117,"&gt;="&amp;L53)</f>
        <v>98</v>
      </c>
      <c r="W53" s="110" t="str">
        <f>TEXT(R53,"000,0")&amp;"-"&amp;S53&amp;"-"&amp;TEXT(V53,"000")</f>
        <v>000,0-000000000000000000000-098</v>
      </c>
      <c r="X53" s="110">
        <f>COUNTIF(W$7:W$117,"&gt;="&amp;W53)</f>
        <v>47</v>
      </c>
      <c r="Y53" s="111">
        <f>RANK(X53,X$7:X$117,0)</f>
        <v>65</v>
      </c>
      <c r="Z53" s="112" t="str">
        <f>IFERROR(INDEX('V1'!C$300:C$400,MATCH("*"&amp;L53&amp;"*",'V1'!B$300:B$400,0)),"  ")</f>
        <v xml:space="preserve">  </v>
      </c>
      <c r="AA53" s="112" t="str">
        <f>IFERROR(INDEX('V2'!C$300:C$400,MATCH("*"&amp;L53&amp;"*",'V2'!B$300:B$400,0)),"  ")</f>
        <v xml:space="preserve">  </v>
      </c>
      <c r="AB53" s="112" t="str">
        <f>IFERROR(INDEX('V3'!C$300:C$400,MATCH("*"&amp;L53&amp;"*",'V3'!B$300:B$400,0)),"  ")</f>
        <v xml:space="preserve">  </v>
      </c>
      <c r="AC53" s="112" t="str">
        <f>IFERROR(INDEX('V4'!C$300:C$400,MATCH("*"&amp;L53&amp;"*",'V4'!B$300:B$400,0)),"  ")</f>
        <v xml:space="preserve">  </v>
      </c>
      <c r="AD53" s="112" t="str">
        <f>IFERROR(INDEX('V5'!C$300:C$400,MATCH("*"&amp;L53&amp;"*",'V5'!B$300:B$400,0)),"  ")</f>
        <v xml:space="preserve">  </v>
      </c>
      <c r="AE53" s="112" t="str">
        <f>IFERROR(INDEX('V6'!C$300:C$400,MATCH("*"&amp;L53&amp;"*",'V6'!B$300:B$400,0)),"  ")</f>
        <v xml:space="preserve">  </v>
      </c>
      <c r="AF53" s="112" t="str">
        <f>IFERROR(INDEX('V7'!C$300:C$400,MATCH("*"&amp;L53&amp;"*",'V7'!B$300:B$400,0)),"  ")</f>
        <v xml:space="preserve">  </v>
      </c>
      <c r="AG53" s="112" t="str">
        <f>IFERROR(INDEX('V8'!C$300:C$400,MATCH("*"&amp;L53&amp;"*",'V8'!B$300:B$400,0)),"  ")</f>
        <v xml:space="preserve">  </v>
      </c>
      <c r="AH53" s="112" t="str">
        <f>IFERROR(INDEX('V9'!C$300:C$400,MATCH("*"&amp;L53&amp;"*",'V9'!B$300:B$400,0)),"  ")</f>
        <v xml:space="preserve">  </v>
      </c>
      <c r="AI53" s="112" t="str">
        <f>IFERROR(INDEX('V10'!C$300:C$400,MATCH("*"&amp;L53&amp;"*",'V10'!B$300:B$400,0)),"  ")</f>
        <v xml:space="preserve">  </v>
      </c>
      <c r="AJ53" s="113" t="str">
        <f>IF(AN53&gt;(AT$2-1),K53,"")</f>
        <v/>
      </c>
      <c r="AK53" s="402">
        <f>SUM(Z53:AI53)</f>
        <v>0</v>
      </c>
      <c r="AL53" s="114" t="str">
        <f>IFERROR("edasi "&amp;RANK(AJ53,AJ$7:AJ$117,1),K53)</f>
        <v/>
      </c>
      <c r="AM53" s="115" t="str">
        <f>IFERROR(INDEX(#REF!,MATCH("*"&amp;L53&amp;"*",#REF!,0)),"  ")</f>
        <v xml:space="preserve">  </v>
      </c>
      <c r="AN53" s="116">
        <f>COUNTIF(Z53:AI53,"&gt;=0")</f>
        <v>0</v>
      </c>
      <c r="AO53" s="117">
        <f>IFERROR(IF(Z53+1&gt;LARGE(Z$7:Z$117,1)-2*LEN(Z$5),1),0)+IFERROR(IF(AA53+1&gt;LARGE(AA$7:AA$117,1)-2*LEN(AA$5),1),0)+IFERROR(IF(AB53+1&gt;LARGE(AB$7:AB$117,1)-2*LEN(AB$5),1),0)+IFERROR(IF(AC53+1&gt;LARGE(AC$7:AC$117,1)-2*LEN(AC$5),1),0)+IFERROR(IF(AD53+1&gt;LARGE(AD$7:AD$117,1)-2*LEN(AD$5),1),0)+IFERROR(IF(AE53+1&gt;LARGE(AE$7:AE$117,1)-2*LEN(AE$5),1),0)+IFERROR(IF(AF53+1&gt;LARGE(AF$7:AF$117,1)-2*LEN(AF$5),1),0)+IFERROR(IF(AG53+1&gt;LARGE(AG$7:AG$117,1)-2*LEN(AG$5),1),0)+IFERROR(IF(AH53+1&gt;LARGE(AH$7:AH$117,1)-2*LEN(AH$5),1),0)+IFERROR(IF(AI53+1&gt;LARGE(AI$7:AI$117,1)-2*LEN(AI$5),1),0)</f>
        <v>0</v>
      </c>
      <c r="AP53" s="117">
        <f>IF(Z53=0,0,IF(Z53=IFERROR(LARGE(Z$7:Z$117,1),0),1,0))+IF(AA53=0,0,IF(AA53=IFERROR(LARGE(AA$7:AA$117,1),0),1,0))+IF(AB53=0,0,IF(AB53=IFERROR(LARGE(AB$7:AB$117,1),0),1,0))+IF(AC53=0,0,IF(AC53=IFERROR(LARGE(AC$7:AC$117,1),0),1,0))+IF(AD53=0,0,IF(AD53=IFERROR(LARGE(AD$7:AD$117,1),0),1,0))+IF(AE53=0,0,IF(AE53=IFERROR(LARGE(AE$7:AE$117,1),0),1,0))+IF(AF53=0,0,IF(AF53=IFERROR(LARGE(AF$7:AF$117,1),0),1,0))+IF(AG53=0,0,IF(AG53=IFERROR(LARGE(AG$7:AG$117,1),0),1,0))+IF(AH53=0,0,IF(AH53=IFERROR(LARGE(AH$7:AH$117,1),0),1,0))+IF(AI53=0,0,IF(AI53=IFERROR(LARGE(AI$7:AI$117,1),0),1,0))</f>
        <v>0</v>
      </c>
      <c r="AQ53" s="48"/>
      <c r="AR53" s="1"/>
      <c r="AS53" s="1"/>
      <c r="AT53" s="118">
        <f>SMALL(AU53:BD53,AT$3)</f>
        <v>1E-4</v>
      </c>
      <c r="AU53" s="119">
        <f>IF(Z53="  ",0+MID(Z$6,FIND("V",Z$6)+1,256)/10000,Z53+MID(Z$6,FIND("V",Z$6)+1,256)/10000)</f>
        <v>1E-4</v>
      </c>
      <c r="AV53" s="119">
        <f>IF(AA53="  ",0+MID(AA$6,FIND("V",AA$6)+1,256)/10000,AA53+MID(AA$6,FIND("V",AA$6)+1,256)/10000)</f>
        <v>2.0000000000000001E-4</v>
      </c>
      <c r="AW53" s="119">
        <f>IF(AB53="  ",0+MID(AB$6,FIND("V",AB$6)+1,256)/10000,AB53+MID(AB$6,FIND("V",AB$6)+1,256)/10000)</f>
        <v>2.9999999999999997E-4</v>
      </c>
      <c r="AX53" s="119">
        <f>IF(AC53="  ",0+MID(AC$6,FIND("V",AC$6)+1,256)/10000,AC53+MID(AC$6,FIND("V",AC$6)+1,256)/10000)</f>
        <v>4.0000000000000002E-4</v>
      </c>
      <c r="AY53" s="119">
        <f>IF(AD53="  ",0+MID(AD$6,FIND("V",AD$6)+1,256)/10000,AD53+MID(AD$6,FIND("V",AD$6)+1,256)/10000)</f>
        <v>5.0000000000000001E-4</v>
      </c>
      <c r="AZ53" s="119">
        <f>IF(AE53="  ",0+MID(AE$6,FIND("V",AE$6)+1,256)/10000,AE53+MID(AE$6,FIND("V",AE$6)+1,256)/10000)</f>
        <v>5.9999999999999995E-4</v>
      </c>
      <c r="BA53" s="119">
        <f>IF(AF53="  ",0+MID(AF$6,FIND("V",AF$6)+1,256)/10000,AF53+MID(AF$6,FIND("V",AF$6)+1,256)/10000)</f>
        <v>6.9999999999999999E-4</v>
      </c>
      <c r="BB53" s="119">
        <f>IF(AG53="  ",0+MID(AG$6,FIND("V",AG$6)+1,256)/10000,AG53+MID(AG$6,FIND("V",AG$6)+1,256)/10000)</f>
        <v>8.0000000000000004E-4</v>
      </c>
      <c r="BC53" s="119">
        <f>IF(AH53="  ",0+MID(AH$6,FIND("V",AH$6)+1,256)/10000,AH53+MID(AH$6,FIND("V",AH$6)+1,256)/10000)</f>
        <v>8.9999999999999998E-4</v>
      </c>
      <c r="BD53" s="119">
        <f>IF(AI53="  ",0+MID(AI$6,FIND("V",AI$6)+1,256)/10000,AI53+MID(AI$6,FIND("V",AI$6)+1,256)/10000)</f>
        <v>1E-3</v>
      </c>
      <c r="BI53" s="783" t="e">
        <f>(LARGE(Z$7:Z$117,1)-Z53)/2+1</f>
        <v>#VALUE!</v>
      </c>
      <c r="BJ53" s="783" t="e">
        <f>(LARGE(AA$7:AA$117,1)-AA53)/2+1</f>
        <v>#VALUE!</v>
      </c>
      <c r="BK53" s="783" t="e">
        <f>(LARGE(AB$7:AB$117,1)-AB53)/2+1</f>
        <v>#VALUE!</v>
      </c>
      <c r="BL53" s="783" t="e">
        <f>(LARGE(AC$7:AC$117,1)-AC53)/2+1</f>
        <v>#VALUE!</v>
      </c>
      <c r="BM53" s="783" t="e">
        <f>(LARGE(AD$7:AD$117,1)-AD53)/2+1</f>
        <v>#VALUE!</v>
      </c>
      <c r="BN53" s="783" t="e">
        <f>(LARGE(AE$7:AE$117,1)-AE53)/2+1</f>
        <v>#VALUE!</v>
      </c>
      <c r="BO53" s="783" t="e">
        <f>(LARGE(AF$7:AF$117,1)-AF53)/2+1</f>
        <v>#VALUE!</v>
      </c>
      <c r="BP53" s="783" t="e">
        <f>(LARGE(AG$7:AG$117,1)-AG53)/2+1</f>
        <v>#VALUE!</v>
      </c>
      <c r="BQ53" s="783" t="e">
        <f>(LARGE(AH$7:AH$117,1)-AH53)/2+1</f>
        <v>#VALUE!</v>
      </c>
      <c r="BR53" s="783" t="e">
        <f>(LARGE(AI$7:AI$117,1)-AI53)/2+1</f>
        <v>#VALUE!</v>
      </c>
    </row>
    <row r="54" spans="1:70" ht="12.75" hidden="1" customHeight="1" x14ac:dyDescent="0.2">
      <c r="A54" s="597" t="str">
        <f>IF(R54&gt;0,IF(Q54="Viru SK",RANK(B54,B$7:B$117,1)-COUNTIF((Q$7:Q$117),"&lt;&gt;Viru SK"),""),"")</f>
        <v/>
      </c>
      <c r="B54" s="98">
        <f>IF((Q54="Viru SK"),U54,U54-1000)</f>
        <v>111</v>
      </c>
      <c r="C54" s="407" t="str">
        <f>IF(R54&gt;0,IF(P54="t",RANK(D54,D$7:D$117,1)-COUNTBLANK(P$7:P$117),""),"")</f>
        <v/>
      </c>
      <c r="D54" s="365">
        <f>IF((P54="t"),U54,U54-1000)</f>
        <v>-889</v>
      </c>
      <c r="E54" s="99" t="str">
        <f>IF(R54&gt;0,IF(N54="m",RANK(F54,F$7:F$117,1)-COUNTBLANK(N$7:N$117),""),"")</f>
        <v/>
      </c>
      <c r="F54" s="98">
        <f>IF((N54="m"),U54,U54-1000)</f>
        <v>111</v>
      </c>
      <c r="G54" s="100" t="str">
        <f>IF(R54&gt;0,IF(M54="n",RANK(H54,H$7:H$117,1)-COUNTBLANK(M$7:M$117),""),"")</f>
        <v/>
      </c>
      <c r="H54" s="98">
        <f>IF((M54="n"),U54,U54-1000)</f>
        <v>-889</v>
      </c>
      <c r="I54" s="101" t="str">
        <f>IF(R54&gt;0,IF(O54="j",RANK(J54,J$7:J$117,1)-COUNTBLANK(O$7:O$117),""),"")</f>
        <v/>
      </c>
      <c r="J54" s="102">
        <f>IF((O54="j"),U54,U54-1000)</f>
        <v>-889</v>
      </c>
      <c r="K54" s="70" t="str">
        <f>IF(R54&gt;0,RANK(U54,U$7:U$117,1),"")</f>
        <v/>
      </c>
      <c r="L54" s="130" t="s">
        <v>126</v>
      </c>
      <c r="M54" s="104"/>
      <c r="N54" s="105" t="str">
        <f>IF(M54="","m","")</f>
        <v>m</v>
      </c>
      <c r="O54" s="106"/>
      <c r="P54" s="107"/>
      <c r="Q54" s="108" t="s">
        <v>87</v>
      </c>
      <c r="R54" s="109">
        <f>(IF(COUNT(Z54,AA54,AB54,AC54,AD54,AE54,AF54,AG54,AH54,AI54)&lt;10,SUM(Z54,AA54,AB54,AC54,AD54,AE54,AF54,AG54,AH54,AI54),SUM(LARGE((Z54,AA54,AB54,AC54,AD54,AE54,AF54,AG54,AH54,AI54),{1;2;3;4;5;6;7;8;9}))))</f>
        <v>0</v>
      </c>
      <c r="S54" s="110" t="str">
        <f>INDEX(ETAPP!B$1:B$32,MATCH(COUNTIF(BI54:BR54,1),ETAPP!A$1:A$32,0))&amp;INDEX(ETAPP!B$1:B$32,MATCH(COUNTIF(BI54:BR54,2),ETAPP!A$1:A$32,0))&amp;INDEX(ETAPP!B$1:B$32,MATCH(COUNTIF(BI54:BR54,3),ETAPP!A$1:A$32,0))&amp;INDEX(ETAPP!B$1:B$32,MATCH(COUNTIF(BI54:BR54,4),ETAPP!A$1:A$32,0))&amp;INDEX(ETAPP!B$1:B$32,MATCH(COUNTIF(BI54:BR54,5),ETAPP!A$1:A$32,0))&amp;INDEX(ETAPP!B$1:B$32,MATCH(COUNTIF(BI54:BR54,6),ETAPP!A$1:A$32,0))&amp;INDEX(ETAPP!B$1:B$32,MATCH(COUNTIF(BI54:BR54,7),ETAPP!A$1:A$32,0))&amp;INDEX(ETAPP!B$1:B$32,MATCH(COUNTIF(BI54:BR54,8),ETAPP!A$1:A$32,0))&amp;INDEX(ETAPP!B$1:B$32,MATCH(COUNTIF(BI54:BR54,9),ETAPP!A$1:A$32,0))&amp;INDEX(ETAPP!B$1:B$32,MATCH(COUNTIF(BI54:BR54,10),ETAPP!A$1:A$32,0))&amp;INDEX(ETAPP!B$1:B$32,MATCH(COUNTIF(BI54:BR54,11),ETAPP!A$1:A$32,0))&amp;INDEX(ETAPP!B$1:B$32,MATCH(COUNTIF(BI54:BR54,12),ETAPP!A$1:A$32,0))&amp;INDEX(ETAPP!B$1:B$32,MATCH(COUNTIF(BI54:BR54,13),ETAPP!A$1:A$32,0))&amp;INDEX(ETAPP!B$1:B$32,MATCH(COUNTIF(BI54:BR54,14),ETAPP!A$1:A$32,0))&amp;INDEX(ETAPP!B$1:B$32,MATCH(COUNTIF(BI54:BR54,15),ETAPP!A$1:A$32,0))&amp;INDEX(ETAPP!B$1:B$32,MATCH(COUNTIF(BI54:BR54,16),ETAPP!A$1:A$32,0))&amp;INDEX(ETAPP!B$1:B$32,MATCH(COUNTIF(BI54:BR54,17),ETAPP!A$1:A$32,0))&amp;INDEX(ETAPP!B$1:B$32,MATCH(COUNTIF(BI54:BR54,18),ETAPP!A$1:A$32,0))&amp;INDEX(ETAPP!B$1:B$32,MATCH(COUNTIF(BI54:BR54,19),ETAPP!A$1:A$32,0))&amp;INDEX(ETAPP!B$1:B$32,MATCH(COUNTIF(BI54:BR54,20),ETAPP!A$1:A$32,0))&amp;INDEX(ETAPP!B$1:B$32,MATCH(COUNTIF(BI54:BR54,21),ETAPP!A$1:A$32,0))</f>
        <v>000000000000000000000</v>
      </c>
      <c r="T54" s="110" t="str">
        <f>TEXT(R54,"000,0")&amp;"-"&amp;S54</f>
        <v>000,0-000000000000000000000</v>
      </c>
      <c r="U54" s="110">
        <f>COUNTIF(T$7:T$117,"&gt;="&amp;T54)</f>
        <v>111</v>
      </c>
      <c r="V54" s="110">
        <f>COUNTIF(L$7:L$117,"&gt;="&amp;L54)</f>
        <v>97</v>
      </c>
      <c r="W54" s="110" t="str">
        <f>TEXT(R54,"000,0")&amp;"-"&amp;S54&amp;"-"&amp;TEXT(V54,"000")</f>
        <v>000,0-000000000000000000000-097</v>
      </c>
      <c r="X54" s="110">
        <f>COUNTIF(W$7:W$117,"&gt;="&amp;W54)</f>
        <v>48</v>
      </c>
      <c r="Y54" s="111">
        <f>RANK(X54,X$7:X$117,0)</f>
        <v>64</v>
      </c>
      <c r="Z54" s="112" t="str">
        <f>IFERROR(INDEX('V1'!C$300:C$400,MATCH("*"&amp;L54&amp;"*",'V1'!B$300:B$400,0)),"  ")</f>
        <v xml:space="preserve">  </v>
      </c>
      <c r="AA54" s="112" t="str">
        <f>IFERROR(INDEX('V2'!C$300:C$400,MATCH("*"&amp;L54&amp;"*",'V2'!B$300:B$400,0)),"  ")</f>
        <v xml:space="preserve">  </v>
      </c>
      <c r="AB54" s="112" t="str">
        <f>IFERROR(INDEX('V3'!C$300:C$400,MATCH("*"&amp;L54&amp;"*",'V3'!B$300:B$400,0)),"  ")</f>
        <v xml:space="preserve">  </v>
      </c>
      <c r="AC54" s="112" t="str">
        <f>IFERROR(INDEX('V4'!C$300:C$400,MATCH("*"&amp;L54&amp;"*",'V4'!B$300:B$400,0)),"  ")</f>
        <v xml:space="preserve">  </v>
      </c>
      <c r="AD54" s="112" t="str">
        <f>IFERROR(INDEX('V5'!C$300:C$400,MATCH("*"&amp;L54&amp;"*",'V5'!B$300:B$400,0)),"  ")</f>
        <v xml:space="preserve">  </v>
      </c>
      <c r="AE54" s="112" t="str">
        <f>IFERROR(INDEX('V6'!C$300:C$400,MATCH("*"&amp;L54&amp;"*",'V6'!B$300:B$400,0)),"  ")</f>
        <v xml:space="preserve">  </v>
      </c>
      <c r="AF54" s="112" t="str">
        <f>IFERROR(INDEX('V7'!C$300:C$400,MATCH("*"&amp;L54&amp;"*",'V7'!B$300:B$400,0)),"  ")</f>
        <v xml:space="preserve">  </v>
      </c>
      <c r="AG54" s="112" t="str">
        <f>IFERROR(INDEX('V8'!C$300:C$400,MATCH("*"&amp;L54&amp;"*",'V8'!B$300:B$400,0)),"  ")</f>
        <v xml:space="preserve">  </v>
      </c>
      <c r="AH54" s="112" t="str">
        <f>IFERROR(INDEX('V9'!C$300:C$400,MATCH("*"&amp;L54&amp;"*",'V9'!B$300:B$400,0)),"  ")</f>
        <v xml:space="preserve">  </v>
      </c>
      <c r="AI54" s="112" t="str">
        <f>IFERROR(INDEX('V10'!C$300:C$400,MATCH("*"&amp;L54&amp;"*",'V10'!B$300:B$400,0)),"  ")</f>
        <v xml:space="preserve">  </v>
      </c>
      <c r="AJ54" s="113" t="str">
        <f>IF(AN54&gt;(AT$2-1),K54,"")</f>
        <v/>
      </c>
      <c r="AK54" s="402">
        <f>SUM(Z54:AI54)</f>
        <v>0</v>
      </c>
      <c r="AL54" s="114" t="str">
        <f>IFERROR("edasi "&amp;RANK(AJ54,AJ$7:AJ$117,1),K54)</f>
        <v/>
      </c>
      <c r="AM54" s="115" t="str">
        <f>IFERROR(INDEX(#REF!,MATCH("*"&amp;L54&amp;"*",#REF!,0)),"  ")</f>
        <v xml:space="preserve">  </v>
      </c>
      <c r="AN54" s="116">
        <f>COUNTIF(Z54:AI54,"&gt;=0")</f>
        <v>0</v>
      </c>
      <c r="AO54" s="117">
        <f>IFERROR(IF(Z54+1&gt;LARGE(Z$7:Z$117,1)-2*LEN(Z$5),1),0)+IFERROR(IF(AA54+1&gt;LARGE(AA$7:AA$117,1)-2*LEN(AA$5),1),0)+IFERROR(IF(AB54+1&gt;LARGE(AB$7:AB$117,1)-2*LEN(AB$5),1),0)+IFERROR(IF(AC54+1&gt;LARGE(AC$7:AC$117,1)-2*LEN(AC$5),1),0)+IFERROR(IF(AD54+1&gt;LARGE(AD$7:AD$117,1)-2*LEN(AD$5),1),0)+IFERROR(IF(AE54+1&gt;LARGE(AE$7:AE$117,1)-2*LEN(AE$5),1),0)+IFERROR(IF(AF54+1&gt;LARGE(AF$7:AF$117,1)-2*LEN(AF$5),1),0)+IFERROR(IF(AG54+1&gt;LARGE(AG$7:AG$117,1)-2*LEN(AG$5),1),0)+IFERROR(IF(AH54+1&gt;LARGE(AH$7:AH$117,1)-2*LEN(AH$5),1),0)+IFERROR(IF(AI54+1&gt;LARGE(AI$7:AI$117,1)-2*LEN(AI$5),1),0)</f>
        <v>0</v>
      </c>
      <c r="AP54" s="117">
        <f>IF(Z54=0,0,IF(Z54=IFERROR(LARGE(Z$7:Z$117,1),0),1,0))+IF(AA54=0,0,IF(AA54=IFERROR(LARGE(AA$7:AA$117,1),0),1,0))+IF(AB54=0,0,IF(AB54=IFERROR(LARGE(AB$7:AB$117,1),0),1,0))+IF(AC54=0,0,IF(AC54=IFERROR(LARGE(AC$7:AC$117,1),0),1,0))+IF(AD54=0,0,IF(AD54=IFERROR(LARGE(AD$7:AD$117,1),0),1,0))+IF(AE54=0,0,IF(AE54=IFERROR(LARGE(AE$7:AE$117,1),0),1,0))+IF(AF54=0,0,IF(AF54=IFERROR(LARGE(AF$7:AF$117,1),0),1,0))+IF(AG54=0,0,IF(AG54=IFERROR(LARGE(AG$7:AG$117,1),0),1,0))+IF(AH54=0,0,IF(AH54=IFERROR(LARGE(AH$7:AH$117,1),0),1,0))+IF(AI54=0,0,IF(AI54=IFERROR(LARGE(AI$7:AI$117,1),0),1,0))</f>
        <v>0</v>
      </c>
      <c r="AQ54" s="48"/>
      <c r="AR54" s="1"/>
      <c r="AS54" s="1"/>
      <c r="AT54" s="118">
        <f>SMALL(AU54:BD54,AT$3)</f>
        <v>1E-4</v>
      </c>
      <c r="AU54" s="119">
        <f>IF(Z54="  ",0+MID(Z$6,FIND("V",Z$6)+1,256)/10000,Z54+MID(Z$6,FIND("V",Z$6)+1,256)/10000)</f>
        <v>1E-4</v>
      </c>
      <c r="AV54" s="119">
        <f>IF(AA54="  ",0+MID(AA$6,FIND("V",AA$6)+1,256)/10000,AA54+MID(AA$6,FIND("V",AA$6)+1,256)/10000)</f>
        <v>2.0000000000000001E-4</v>
      </c>
      <c r="AW54" s="119">
        <f>IF(AB54="  ",0+MID(AB$6,FIND("V",AB$6)+1,256)/10000,AB54+MID(AB$6,FIND("V",AB$6)+1,256)/10000)</f>
        <v>2.9999999999999997E-4</v>
      </c>
      <c r="AX54" s="119">
        <f>IF(AC54="  ",0+MID(AC$6,FIND("V",AC$6)+1,256)/10000,AC54+MID(AC$6,FIND("V",AC$6)+1,256)/10000)</f>
        <v>4.0000000000000002E-4</v>
      </c>
      <c r="AY54" s="119">
        <f>IF(AD54="  ",0+MID(AD$6,FIND("V",AD$6)+1,256)/10000,AD54+MID(AD$6,FIND("V",AD$6)+1,256)/10000)</f>
        <v>5.0000000000000001E-4</v>
      </c>
      <c r="AZ54" s="119">
        <f>IF(AE54="  ",0+MID(AE$6,FIND("V",AE$6)+1,256)/10000,AE54+MID(AE$6,FIND("V",AE$6)+1,256)/10000)</f>
        <v>5.9999999999999995E-4</v>
      </c>
      <c r="BA54" s="119">
        <f>IF(AF54="  ",0+MID(AF$6,FIND("V",AF$6)+1,256)/10000,AF54+MID(AF$6,FIND("V",AF$6)+1,256)/10000)</f>
        <v>6.9999999999999999E-4</v>
      </c>
      <c r="BB54" s="119">
        <f>IF(AG54="  ",0+MID(AG$6,FIND("V",AG$6)+1,256)/10000,AG54+MID(AG$6,FIND("V",AG$6)+1,256)/10000)</f>
        <v>8.0000000000000004E-4</v>
      </c>
      <c r="BC54" s="119">
        <f>IF(AH54="  ",0+MID(AH$6,FIND("V",AH$6)+1,256)/10000,AH54+MID(AH$6,FIND("V",AH$6)+1,256)/10000)</f>
        <v>8.9999999999999998E-4</v>
      </c>
      <c r="BD54" s="119">
        <f>IF(AI54="  ",0+MID(AI$6,FIND("V",AI$6)+1,256)/10000,AI54+MID(AI$6,FIND("V",AI$6)+1,256)/10000)</f>
        <v>1E-3</v>
      </c>
      <c r="BE54" s="783"/>
      <c r="BI54" s="783" t="e">
        <f>(LARGE(Z$7:Z$117,1)-Z54)/2+1</f>
        <v>#VALUE!</v>
      </c>
      <c r="BJ54" s="783" t="e">
        <f>(LARGE(AA$7:AA$117,1)-AA54)/2+1</f>
        <v>#VALUE!</v>
      </c>
      <c r="BK54" s="783" t="e">
        <f>(LARGE(AB$7:AB$117,1)-AB54)/2+1</f>
        <v>#VALUE!</v>
      </c>
      <c r="BL54" s="783" t="e">
        <f>(LARGE(AC$7:AC$117,1)-AC54)/2+1</f>
        <v>#VALUE!</v>
      </c>
      <c r="BM54" s="783" t="e">
        <f>(LARGE(AD$7:AD$117,1)-AD54)/2+1</f>
        <v>#VALUE!</v>
      </c>
      <c r="BN54" s="783" t="e">
        <f>(LARGE(AE$7:AE$117,1)-AE54)/2+1</f>
        <v>#VALUE!</v>
      </c>
      <c r="BO54" s="783" t="e">
        <f>(LARGE(AF$7:AF$117,1)-AF54)/2+1</f>
        <v>#VALUE!</v>
      </c>
      <c r="BP54" s="783" t="e">
        <f>(LARGE(AG$7:AG$117,1)-AG54)/2+1</f>
        <v>#VALUE!</v>
      </c>
      <c r="BQ54" s="783" t="e">
        <f>(LARGE(AH$7:AH$117,1)-AH54)/2+1</f>
        <v>#VALUE!</v>
      </c>
      <c r="BR54" s="783" t="e">
        <f>(LARGE(AI$7:AI$117,1)-AI54)/2+1</f>
        <v>#VALUE!</v>
      </c>
    </row>
    <row r="55" spans="1:70" ht="12.75" hidden="1" customHeight="1" x14ac:dyDescent="0.2">
      <c r="A55" s="597" t="str">
        <f>IF(R55&gt;0,IF(Q55="Viru SK",RANK(B55,B$7:B$117,1)-COUNTIF((Q$7:Q$117),"&lt;&gt;Viru SK"),""),"")</f>
        <v/>
      </c>
      <c r="B55" s="98">
        <f>IF((Q55="Viru SK"),U55,U55-1000)</f>
        <v>-889</v>
      </c>
      <c r="C55" s="407" t="str">
        <f>IF(R55&gt;0,IF(P55="t",RANK(D55,D$7:D$117,1)-COUNTBLANK(P$7:P$117),""),"")</f>
        <v/>
      </c>
      <c r="D55" s="365">
        <f>IF((P55="t"),U55,U55-1000)</f>
        <v>-889</v>
      </c>
      <c r="E55" s="99" t="str">
        <f>IF(R55&gt;0,IF(N55="m",RANK(F55,F$7:F$117,1)-COUNTBLANK(N$7:N$117),""),"")</f>
        <v/>
      </c>
      <c r="F55" s="98">
        <f>IF((N55="m"),U55,U55-1000)</f>
        <v>-889</v>
      </c>
      <c r="G55" s="100" t="str">
        <f>IF(R55&gt;0,IF(M55="n",RANK(H55,H$7:H$117,1)-COUNTBLANK(M$7:M$117),""),"")</f>
        <v/>
      </c>
      <c r="H55" s="98">
        <f>IF((M55="n"),U55,U55-1000)</f>
        <v>111</v>
      </c>
      <c r="I55" s="101" t="str">
        <f>IF(R55&gt;0,IF(O55="j",RANK(J55,J$7:J$117,1)-COUNTBLANK(O$7:O$117),""),"")</f>
        <v/>
      </c>
      <c r="J55" s="102">
        <f>IF((O55="j"),U55,U55-1000)</f>
        <v>-889</v>
      </c>
      <c r="K55" s="70" t="str">
        <f>IF(R55&gt;0,RANK(U55,U$7:U$117,1),"")</f>
        <v/>
      </c>
      <c r="L55" s="373" t="s">
        <v>300</v>
      </c>
      <c r="M55" s="343" t="s">
        <v>109</v>
      </c>
      <c r="N55" s="344"/>
      <c r="O55" s="399"/>
      <c r="P55" s="346"/>
      <c r="Q55" s="347" t="s">
        <v>339</v>
      </c>
      <c r="R55" s="109">
        <f>(IF(COUNT(Z55,AA55,AB55,AC55,AD55,AE55,AF55,AG55,AH55,AI55)&lt;10,SUM(Z55,AA55,AB55,AC55,AD55,AE55,AF55,AG55,AH55,AI55),SUM(LARGE((Z55,AA55,AB55,AC55,AD55,AE55,AF55,AG55,AH55,AI55),{1;2;3;4;5;6;7;8;9}))))</f>
        <v>0</v>
      </c>
      <c r="S55" s="110" t="str">
        <f>INDEX(ETAPP!B$1:B$32,MATCH(COUNTIF(BI55:BR55,1),ETAPP!A$1:A$32,0))&amp;INDEX(ETAPP!B$1:B$32,MATCH(COUNTIF(BI55:BR55,2),ETAPP!A$1:A$32,0))&amp;INDEX(ETAPP!B$1:B$32,MATCH(COUNTIF(BI55:BR55,3),ETAPP!A$1:A$32,0))&amp;INDEX(ETAPP!B$1:B$32,MATCH(COUNTIF(BI55:BR55,4),ETAPP!A$1:A$32,0))&amp;INDEX(ETAPP!B$1:B$32,MATCH(COUNTIF(BI55:BR55,5),ETAPP!A$1:A$32,0))&amp;INDEX(ETAPP!B$1:B$32,MATCH(COUNTIF(BI55:BR55,6),ETAPP!A$1:A$32,0))&amp;INDEX(ETAPP!B$1:B$32,MATCH(COUNTIF(BI55:BR55,7),ETAPP!A$1:A$32,0))&amp;INDEX(ETAPP!B$1:B$32,MATCH(COUNTIF(BI55:BR55,8),ETAPP!A$1:A$32,0))&amp;INDEX(ETAPP!B$1:B$32,MATCH(COUNTIF(BI55:BR55,9),ETAPP!A$1:A$32,0))&amp;INDEX(ETAPP!B$1:B$32,MATCH(COUNTIF(BI55:BR55,10),ETAPP!A$1:A$32,0))&amp;INDEX(ETAPP!B$1:B$32,MATCH(COUNTIF(BI55:BR55,11),ETAPP!A$1:A$32,0))&amp;INDEX(ETAPP!B$1:B$32,MATCH(COUNTIF(BI55:BR55,12),ETAPP!A$1:A$32,0))&amp;INDEX(ETAPP!B$1:B$32,MATCH(COUNTIF(BI55:BR55,13),ETAPP!A$1:A$32,0))&amp;INDEX(ETAPP!B$1:B$32,MATCH(COUNTIF(BI55:BR55,14),ETAPP!A$1:A$32,0))&amp;INDEX(ETAPP!B$1:B$32,MATCH(COUNTIF(BI55:BR55,15),ETAPP!A$1:A$32,0))&amp;INDEX(ETAPP!B$1:B$32,MATCH(COUNTIF(BI55:BR55,16),ETAPP!A$1:A$32,0))&amp;INDEX(ETAPP!B$1:B$32,MATCH(COUNTIF(BI55:BR55,17),ETAPP!A$1:A$32,0))&amp;INDEX(ETAPP!B$1:B$32,MATCH(COUNTIF(BI55:BR55,18),ETAPP!A$1:A$32,0))&amp;INDEX(ETAPP!B$1:B$32,MATCH(COUNTIF(BI55:BR55,19),ETAPP!A$1:A$32,0))&amp;INDEX(ETAPP!B$1:B$32,MATCH(COUNTIF(BI55:BR55,20),ETAPP!A$1:A$32,0))&amp;INDEX(ETAPP!B$1:B$32,MATCH(COUNTIF(BI55:BR55,21),ETAPP!A$1:A$32,0))</f>
        <v>000000000000000000000</v>
      </c>
      <c r="T55" s="110" t="str">
        <f>TEXT(R55,"000,0")&amp;"-"&amp;S55</f>
        <v>000,0-000000000000000000000</v>
      </c>
      <c r="U55" s="110">
        <f>COUNTIF(T$7:T$117,"&gt;="&amp;T55)</f>
        <v>111</v>
      </c>
      <c r="V55" s="110">
        <f>COUNTIF(L$7:L$117,"&gt;="&amp;L55)</f>
        <v>96</v>
      </c>
      <c r="W55" s="110" t="str">
        <f>TEXT(R55,"000,0")&amp;"-"&amp;S55&amp;"-"&amp;TEXT(V55,"000")</f>
        <v>000,0-000000000000000000000-096</v>
      </c>
      <c r="X55" s="110">
        <f>COUNTIF(W$7:W$117,"&gt;="&amp;W55)</f>
        <v>49</v>
      </c>
      <c r="Y55" s="111">
        <f>RANK(X55,X$7:X$117,0)</f>
        <v>63</v>
      </c>
      <c r="Z55" s="112" t="str">
        <f>IFERROR(INDEX('V1'!C$300:C$400,MATCH("*"&amp;L55&amp;"*",'V1'!B$300:B$400,0)),"  ")</f>
        <v xml:space="preserve">  </v>
      </c>
      <c r="AA55" s="112" t="str">
        <f>IFERROR(INDEX('V2'!C$300:C$400,MATCH("*"&amp;L55&amp;"*",'V2'!B$300:B$400,0)),"  ")</f>
        <v xml:space="preserve">  </v>
      </c>
      <c r="AB55" s="112" t="str">
        <f>IFERROR(INDEX('V3'!C$300:C$400,MATCH("*"&amp;L55&amp;"*",'V3'!B$300:B$400,0)),"  ")</f>
        <v xml:space="preserve">  </v>
      </c>
      <c r="AC55" s="112" t="str">
        <f>IFERROR(INDEX('V4'!C$300:C$400,MATCH("*"&amp;L55&amp;"*",'V4'!B$300:B$400,0)),"  ")</f>
        <v xml:space="preserve">  </v>
      </c>
      <c r="AD55" s="112" t="str">
        <f>IFERROR(INDEX('V5'!C$300:C$400,MATCH("*"&amp;L55&amp;"*",'V5'!B$300:B$400,0)),"  ")</f>
        <v xml:space="preserve">  </v>
      </c>
      <c r="AE55" s="112" t="str">
        <f>IFERROR(INDEX('V6'!C$300:C$400,MATCH("*"&amp;L55&amp;"*",'V6'!B$300:B$400,0)),"  ")</f>
        <v xml:space="preserve">  </v>
      </c>
      <c r="AF55" s="112" t="str">
        <f>IFERROR(INDEX('V7'!C$300:C$400,MATCH("*"&amp;L55&amp;"*",'V7'!B$300:B$400,0)),"  ")</f>
        <v xml:space="preserve">  </v>
      </c>
      <c r="AG55" s="112" t="str">
        <f>IFERROR(INDEX('V8'!C$300:C$400,MATCH("*"&amp;L55&amp;"*",'V8'!B$300:B$400,0)),"  ")</f>
        <v xml:space="preserve">  </v>
      </c>
      <c r="AH55" s="112" t="str">
        <f>IFERROR(INDEX('V9'!C$300:C$400,MATCH("*"&amp;L55&amp;"*",'V9'!B$300:B$400,0)),"  ")</f>
        <v xml:space="preserve">  </v>
      </c>
      <c r="AI55" s="112" t="str">
        <f>IFERROR(INDEX('V10'!C$300:C$400,MATCH("*"&amp;L55&amp;"*",'V10'!B$300:B$400,0)),"  ")</f>
        <v xml:space="preserve">  </v>
      </c>
      <c r="AJ55" s="113" t="str">
        <f>IF(AN55&gt;(AT$2-1),K55,"")</f>
        <v/>
      </c>
      <c r="AK55" s="402">
        <f>SUM(Z55:AI55)</f>
        <v>0</v>
      </c>
      <c r="AL55" s="114" t="str">
        <f>IFERROR("edasi "&amp;RANK(AJ55,AJ$7:AJ$117,1),K55)</f>
        <v/>
      </c>
      <c r="AM55" s="115" t="str">
        <f>IFERROR(INDEX(#REF!,MATCH("*"&amp;L55&amp;"*",#REF!,0)),"  ")</f>
        <v xml:space="preserve">  </v>
      </c>
      <c r="AN55" s="116">
        <f>COUNTIF(Z55:AI55,"&gt;=0")</f>
        <v>0</v>
      </c>
      <c r="AO55" s="117">
        <f>IFERROR(IF(Z55+1&gt;LARGE(Z$7:Z$117,1)-2*LEN(Z$5),1),0)+IFERROR(IF(AA55+1&gt;LARGE(AA$7:AA$117,1)-2*LEN(AA$5),1),0)+IFERROR(IF(AB55+1&gt;LARGE(AB$7:AB$117,1)-2*LEN(AB$5),1),0)+IFERROR(IF(AC55+1&gt;LARGE(AC$7:AC$117,1)-2*LEN(AC$5),1),0)+IFERROR(IF(AD55+1&gt;LARGE(AD$7:AD$117,1)-2*LEN(AD$5),1),0)+IFERROR(IF(AE55+1&gt;LARGE(AE$7:AE$117,1)-2*LEN(AE$5),1),0)+IFERROR(IF(AF55+1&gt;LARGE(AF$7:AF$117,1)-2*LEN(AF$5),1),0)+IFERROR(IF(AG55+1&gt;LARGE(AG$7:AG$117,1)-2*LEN(AG$5),1),0)+IFERROR(IF(AH55+1&gt;LARGE(AH$7:AH$117,1)-2*LEN(AH$5),1),0)+IFERROR(IF(AI55+1&gt;LARGE(AI$7:AI$117,1)-2*LEN(AI$5),1),0)</f>
        <v>0</v>
      </c>
      <c r="AP55" s="117">
        <f>IF(Z55=0,0,IF(Z55=IFERROR(LARGE(Z$7:Z$117,1),0),1,0))+IF(AA55=0,0,IF(AA55=IFERROR(LARGE(AA$7:AA$117,1),0),1,0))+IF(AB55=0,0,IF(AB55=IFERROR(LARGE(AB$7:AB$117,1),0),1,0))+IF(AC55=0,0,IF(AC55=IFERROR(LARGE(AC$7:AC$117,1),0),1,0))+IF(AD55=0,0,IF(AD55=IFERROR(LARGE(AD$7:AD$117,1),0),1,0))+IF(AE55=0,0,IF(AE55=IFERROR(LARGE(AE$7:AE$117,1),0),1,0))+IF(AF55=0,0,IF(AF55=IFERROR(LARGE(AF$7:AF$117,1),0),1,0))+IF(AG55=0,0,IF(AG55=IFERROR(LARGE(AG$7:AG$117,1),0),1,0))+IF(AH55=0,0,IF(AH55=IFERROR(LARGE(AH$7:AH$117,1),0),1,0))+IF(AI55=0,0,IF(AI55=IFERROR(LARGE(AI$7:AI$117,1),0),1,0))</f>
        <v>0</v>
      </c>
      <c r="AQ55" s="48"/>
      <c r="AR55" s="1"/>
      <c r="AS55" s="1"/>
      <c r="AT55" s="118">
        <f>SMALL(AU55:BD55,AT$3)</f>
        <v>1E-4</v>
      </c>
      <c r="AU55" s="119">
        <f>IF(Z55="  ",0+MID(Z$6,FIND("V",Z$6)+1,256)/10000,Z55+MID(Z$6,FIND("V",Z$6)+1,256)/10000)</f>
        <v>1E-4</v>
      </c>
      <c r="AV55" s="119">
        <f>IF(AA55="  ",0+MID(AA$6,FIND("V",AA$6)+1,256)/10000,AA55+MID(AA$6,FIND("V",AA$6)+1,256)/10000)</f>
        <v>2.0000000000000001E-4</v>
      </c>
      <c r="AW55" s="119">
        <f>IF(AB55="  ",0+MID(AB$6,FIND("V",AB$6)+1,256)/10000,AB55+MID(AB$6,FIND("V",AB$6)+1,256)/10000)</f>
        <v>2.9999999999999997E-4</v>
      </c>
      <c r="AX55" s="119">
        <f>IF(AC55="  ",0+MID(AC$6,FIND("V",AC$6)+1,256)/10000,AC55+MID(AC$6,FIND("V",AC$6)+1,256)/10000)</f>
        <v>4.0000000000000002E-4</v>
      </c>
      <c r="AY55" s="119">
        <f>IF(AD55="  ",0+MID(AD$6,FIND("V",AD$6)+1,256)/10000,AD55+MID(AD$6,FIND("V",AD$6)+1,256)/10000)</f>
        <v>5.0000000000000001E-4</v>
      </c>
      <c r="AZ55" s="119">
        <f>IF(AE55="  ",0+MID(AE$6,FIND("V",AE$6)+1,256)/10000,AE55+MID(AE$6,FIND("V",AE$6)+1,256)/10000)</f>
        <v>5.9999999999999995E-4</v>
      </c>
      <c r="BA55" s="119">
        <f>IF(AF55="  ",0+MID(AF$6,FIND("V",AF$6)+1,256)/10000,AF55+MID(AF$6,FIND("V",AF$6)+1,256)/10000)</f>
        <v>6.9999999999999999E-4</v>
      </c>
      <c r="BB55" s="119">
        <f>IF(AG55="  ",0+MID(AG$6,FIND("V",AG$6)+1,256)/10000,AG55+MID(AG$6,FIND("V",AG$6)+1,256)/10000)</f>
        <v>8.0000000000000004E-4</v>
      </c>
      <c r="BC55" s="119">
        <f>IF(AH55="  ",0+MID(AH$6,FIND("V",AH$6)+1,256)/10000,AH55+MID(AH$6,FIND("V",AH$6)+1,256)/10000)</f>
        <v>8.9999999999999998E-4</v>
      </c>
      <c r="BD55" s="119">
        <f>IF(AI55="  ",0+MID(AI$6,FIND("V",AI$6)+1,256)/10000,AI55+MID(AI$6,FIND("V",AI$6)+1,256)/10000)</f>
        <v>1E-3</v>
      </c>
      <c r="BE55" s="783"/>
      <c r="BI55" s="783" t="e">
        <f>(LARGE(Z$7:Z$117,1)-Z55)/2+1</f>
        <v>#VALUE!</v>
      </c>
      <c r="BJ55" s="783" t="e">
        <f>(LARGE(AA$7:AA$117,1)-AA55)/2+1</f>
        <v>#VALUE!</v>
      </c>
      <c r="BK55" s="783" t="e">
        <f>(LARGE(AB$7:AB$117,1)-AB55)/2+1</f>
        <v>#VALUE!</v>
      </c>
      <c r="BL55" s="783" t="e">
        <f>(LARGE(AC$7:AC$117,1)-AC55)/2+1</f>
        <v>#VALUE!</v>
      </c>
      <c r="BM55" s="783" t="e">
        <f>(LARGE(AD$7:AD$117,1)-AD55)/2+1</f>
        <v>#VALUE!</v>
      </c>
      <c r="BN55" s="783" t="e">
        <f>(LARGE(AE$7:AE$117,1)-AE55)/2+1</f>
        <v>#VALUE!</v>
      </c>
      <c r="BO55" s="783" t="e">
        <f>(LARGE(AF$7:AF$117,1)-AF55)/2+1</f>
        <v>#VALUE!</v>
      </c>
      <c r="BP55" s="783" t="e">
        <f>(LARGE(AG$7:AG$117,1)-AG55)/2+1</f>
        <v>#VALUE!</v>
      </c>
      <c r="BQ55" s="783" t="e">
        <f>(LARGE(AH$7:AH$117,1)-AH55)/2+1</f>
        <v>#VALUE!</v>
      </c>
      <c r="BR55" s="783" t="e">
        <f>(LARGE(AI$7:AI$117,1)-AI55)/2+1</f>
        <v>#VALUE!</v>
      </c>
    </row>
    <row r="56" spans="1:70" ht="12.75" hidden="1" customHeight="1" x14ac:dyDescent="0.2">
      <c r="A56" s="597" t="str">
        <f>IF(R56&gt;0,IF(Q56="Viru SK",RANK(B56,B$7:B$117,1)-COUNTIF((Q$7:Q$117),"&lt;&gt;Viru SK"),""),"")</f>
        <v/>
      </c>
      <c r="B56" s="98">
        <f>IF((Q56="Viru SK"),U56,U56-1000)</f>
        <v>111</v>
      </c>
      <c r="C56" s="407" t="str">
        <f>IF(R56&gt;0,IF(P56="t",RANK(D56,D$7:D$117,1)-COUNTBLANK(P$7:P$117),""),"")</f>
        <v/>
      </c>
      <c r="D56" s="365">
        <f>IF((P56="t"),U56,U56-1000)</f>
        <v>111</v>
      </c>
      <c r="E56" s="99" t="str">
        <f>IF(R56&gt;0,IF(N56="m",RANK(F56,F$7:F$117,1)-COUNTBLANK(N$7:N$117),""),"")</f>
        <v/>
      </c>
      <c r="F56" s="98">
        <f>IF((N56="m"),U56,U56-1000)</f>
        <v>-889</v>
      </c>
      <c r="G56" s="100" t="str">
        <f>IF(R56&gt;0,IF(M56="n",RANK(H56,H$7:H$117,1)-COUNTBLANK(M$7:M$117),""),"")</f>
        <v/>
      </c>
      <c r="H56" s="98">
        <f>IF((M56="n"),U56,U56-1000)</f>
        <v>111</v>
      </c>
      <c r="I56" s="101" t="str">
        <f>IF(R56&gt;0,IF(O56="j",RANK(J56,J$7:J$117,1)-COUNTBLANK(O$7:O$117),""),"")</f>
        <v/>
      </c>
      <c r="J56" s="102">
        <f>IF((O56="j"),U56,U56-1000)</f>
        <v>111</v>
      </c>
      <c r="K56" s="70" t="str">
        <f>IF(R56&gt;0,RANK(U56,U$7:U$117,1),"")</f>
        <v/>
      </c>
      <c r="L56" s="120" t="s">
        <v>155</v>
      </c>
      <c r="M56" s="104" t="s">
        <v>109</v>
      </c>
      <c r="N56" s="105" t="str">
        <f>IF(M56="","m","")</f>
        <v/>
      </c>
      <c r="O56" s="106" t="s">
        <v>116</v>
      </c>
      <c r="P56" s="107" t="s">
        <v>314</v>
      </c>
      <c r="Q56" s="108" t="s">
        <v>87</v>
      </c>
      <c r="R56" s="109">
        <f>(IF(COUNT(Z56,AA56,AB56,AC56,AD56,AE56,AF56,AG56,AH56,AI56)&lt;10,SUM(Z56,AA56,AB56,AC56,AD56,AE56,AF56,AG56,AH56,AI56),SUM(LARGE((Z56,AA56,AB56,AC56,AD56,AE56,AF56,AG56,AH56,AI56),{1;2;3;4;5;6;7;8;9}))))</f>
        <v>0</v>
      </c>
      <c r="S56" s="110" t="str">
        <f>INDEX(ETAPP!B$1:B$32,MATCH(COUNTIF(BI56:BR56,1),ETAPP!A$1:A$32,0))&amp;INDEX(ETAPP!B$1:B$32,MATCH(COUNTIF(BI56:BR56,2),ETAPP!A$1:A$32,0))&amp;INDEX(ETAPP!B$1:B$32,MATCH(COUNTIF(BI56:BR56,3),ETAPP!A$1:A$32,0))&amp;INDEX(ETAPP!B$1:B$32,MATCH(COUNTIF(BI56:BR56,4),ETAPP!A$1:A$32,0))&amp;INDEX(ETAPP!B$1:B$32,MATCH(COUNTIF(BI56:BR56,5),ETAPP!A$1:A$32,0))&amp;INDEX(ETAPP!B$1:B$32,MATCH(COUNTIF(BI56:BR56,6),ETAPP!A$1:A$32,0))&amp;INDEX(ETAPP!B$1:B$32,MATCH(COUNTIF(BI56:BR56,7),ETAPP!A$1:A$32,0))&amp;INDEX(ETAPP!B$1:B$32,MATCH(COUNTIF(BI56:BR56,8),ETAPP!A$1:A$32,0))&amp;INDEX(ETAPP!B$1:B$32,MATCH(COUNTIF(BI56:BR56,9),ETAPP!A$1:A$32,0))&amp;INDEX(ETAPP!B$1:B$32,MATCH(COUNTIF(BI56:BR56,10),ETAPP!A$1:A$32,0))&amp;INDEX(ETAPP!B$1:B$32,MATCH(COUNTIF(BI56:BR56,11),ETAPP!A$1:A$32,0))&amp;INDEX(ETAPP!B$1:B$32,MATCH(COUNTIF(BI56:BR56,12),ETAPP!A$1:A$32,0))&amp;INDEX(ETAPP!B$1:B$32,MATCH(COUNTIF(BI56:BR56,13),ETAPP!A$1:A$32,0))&amp;INDEX(ETAPP!B$1:B$32,MATCH(COUNTIF(BI56:BR56,14),ETAPP!A$1:A$32,0))&amp;INDEX(ETAPP!B$1:B$32,MATCH(COUNTIF(BI56:BR56,15),ETAPP!A$1:A$32,0))&amp;INDEX(ETAPP!B$1:B$32,MATCH(COUNTIF(BI56:BR56,16),ETAPP!A$1:A$32,0))&amp;INDEX(ETAPP!B$1:B$32,MATCH(COUNTIF(BI56:BR56,17),ETAPP!A$1:A$32,0))&amp;INDEX(ETAPP!B$1:B$32,MATCH(COUNTIF(BI56:BR56,18),ETAPP!A$1:A$32,0))&amp;INDEX(ETAPP!B$1:B$32,MATCH(COUNTIF(BI56:BR56,19),ETAPP!A$1:A$32,0))&amp;INDEX(ETAPP!B$1:B$32,MATCH(COUNTIF(BI56:BR56,20),ETAPP!A$1:A$32,0))&amp;INDEX(ETAPP!B$1:B$32,MATCH(COUNTIF(BI56:BR56,21),ETAPP!A$1:A$32,0))</f>
        <v>000000000000000000000</v>
      </c>
      <c r="T56" s="110" t="str">
        <f>TEXT(R56,"000,0")&amp;"-"&amp;S56</f>
        <v>000,0-000000000000000000000</v>
      </c>
      <c r="U56" s="110">
        <f>COUNTIF(T$7:T$117,"&gt;="&amp;T56)</f>
        <v>111</v>
      </c>
      <c r="V56" s="110">
        <f>COUNTIF(L$7:L$117,"&gt;="&amp;L56)</f>
        <v>93</v>
      </c>
      <c r="W56" s="110" t="str">
        <f>TEXT(R56,"000,0")&amp;"-"&amp;S56&amp;"-"&amp;TEXT(V56,"000")</f>
        <v>000,0-000000000000000000000-093</v>
      </c>
      <c r="X56" s="110">
        <f>COUNTIF(W$7:W$117,"&gt;="&amp;W56)</f>
        <v>50</v>
      </c>
      <c r="Y56" s="111">
        <f>RANK(X56,X$7:X$117,0)</f>
        <v>62</v>
      </c>
      <c r="Z56" s="112" t="str">
        <f>IFERROR(INDEX('V1'!C$300:C$400,MATCH("*"&amp;L56&amp;"*",'V1'!B$300:B$400,0)),"  ")</f>
        <v xml:space="preserve">  </v>
      </c>
      <c r="AA56" s="112" t="str">
        <f>IFERROR(INDEX('V2'!C$300:C$400,MATCH("*"&amp;L56&amp;"*",'V2'!B$300:B$400,0)),"  ")</f>
        <v xml:space="preserve">  </v>
      </c>
      <c r="AB56" s="112" t="str">
        <f>IFERROR(INDEX('V3'!C$300:C$400,MATCH("*"&amp;L56&amp;"*",'V3'!B$300:B$400,0)),"  ")</f>
        <v xml:space="preserve">  </v>
      </c>
      <c r="AC56" s="112" t="str">
        <f>IFERROR(INDEX('V4'!C$300:C$400,MATCH("*"&amp;L56&amp;"*",'V4'!B$300:B$400,0)),"  ")</f>
        <v xml:space="preserve">  </v>
      </c>
      <c r="AD56" s="112" t="str">
        <f>IFERROR(INDEX('V5'!C$300:C$400,MATCH("*"&amp;L56&amp;"*",'V5'!B$300:B$400,0)),"  ")</f>
        <v xml:space="preserve">  </v>
      </c>
      <c r="AE56" s="112" t="str">
        <f>IFERROR(INDEX('V6'!C$300:C$400,MATCH("*"&amp;L56&amp;"*",'V6'!B$300:B$400,0)),"  ")</f>
        <v xml:space="preserve">  </v>
      </c>
      <c r="AF56" s="112" t="str">
        <f>IFERROR(INDEX('V7'!C$300:C$400,MATCH("*"&amp;L56&amp;"*",'V7'!B$300:B$400,0)),"  ")</f>
        <v xml:space="preserve">  </v>
      </c>
      <c r="AG56" s="112" t="str">
        <f>IFERROR(INDEX('V8'!C$300:C$400,MATCH("*"&amp;L56&amp;"*",'V8'!B$300:B$400,0)),"  ")</f>
        <v xml:space="preserve">  </v>
      </c>
      <c r="AH56" s="112" t="str">
        <f>IFERROR(INDEX('V9'!C$300:C$400,MATCH("*"&amp;L56&amp;"*",'V9'!B$300:B$400,0)),"  ")</f>
        <v xml:space="preserve">  </v>
      </c>
      <c r="AI56" s="112" t="str">
        <f>IFERROR(INDEX('V10'!C$300:C$400,MATCH("*"&amp;L56&amp;"*",'V10'!B$300:B$400,0)),"  ")</f>
        <v xml:space="preserve">  </v>
      </c>
      <c r="AJ56" s="113" t="str">
        <f>IF(AN56&gt;(AT$2-1),K56,"")</f>
        <v/>
      </c>
      <c r="AK56" s="402">
        <f>SUM(Z56:AI56)</f>
        <v>0</v>
      </c>
      <c r="AL56" s="114" t="str">
        <f>IFERROR("edasi "&amp;RANK(AJ56,AJ$7:AJ$117,1),K56)</f>
        <v/>
      </c>
      <c r="AM56" s="115" t="str">
        <f>IFERROR(INDEX(#REF!,MATCH("*"&amp;L56&amp;"*",#REF!,0)),"  ")</f>
        <v xml:space="preserve">  </v>
      </c>
      <c r="AN56" s="116">
        <f>COUNTIF(Z56:AI56,"&gt;=0")</f>
        <v>0</v>
      </c>
      <c r="AO56" s="117">
        <f>IFERROR(IF(Z56+1&gt;LARGE(Z$7:Z$117,1)-2*LEN(Z$5),1),0)+IFERROR(IF(AA56+1&gt;LARGE(AA$7:AA$117,1)-2*LEN(AA$5),1),0)+IFERROR(IF(AB56+1&gt;LARGE(AB$7:AB$117,1)-2*LEN(AB$5),1),0)+IFERROR(IF(AC56+1&gt;LARGE(AC$7:AC$117,1)-2*LEN(AC$5),1),0)+IFERROR(IF(AD56+1&gt;LARGE(AD$7:AD$117,1)-2*LEN(AD$5),1),0)+IFERROR(IF(AE56+1&gt;LARGE(AE$7:AE$117,1)-2*LEN(AE$5),1),0)+IFERROR(IF(AF56+1&gt;LARGE(AF$7:AF$117,1)-2*LEN(AF$5),1),0)+IFERROR(IF(AG56+1&gt;LARGE(AG$7:AG$117,1)-2*LEN(AG$5),1),0)+IFERROR(IF(AH56+1&gt;LARGE(AH$7:AH$117,1)-2*LEN(AH$5),1),0)+IFERROR(IF(AI56+1&gt;LARGE(AI$7:AI$117,1)-2*LEN(AI$5),1),0)</f>
        <v>0</v>
      </c>
      <c r="AP56" s="117">
        <f>IF(Z56=0,0,IF(Z56=IFERROR(LARGE(Z$7:Z$117,1),0),1,0))+IF(AA56=0,0,IF(AA56=IFERROR(LARGE(AA$7:AA$117,1),0),1,0))+IF(AB56=0,0,IF(AB56=IFERROR(LARGE(AB$7:AB$117,1),0),1,0))+IF(AC56=0,0,IF(AC56=IFERROR(LARGE(AC$7:AC$117,1),0),1,0))+IF(AD56=0,0,IF(AD56=IFERROR(LARGE(AD$7:AD$117,1),0),1,0))+IF(AE56=0,0,IF(AE56=IFERROR(LARGE(AE$7:AE$117,1),0),1,0))+IF(AF56=0,0,IF(AF56=IFERROR(LARGE(AF$7:AF$117,1),0),1,0))+IF(AG56=0,0,IF(AG56=IFERROR(LARGE(AG$7:AG$117,1),0),1,0))+IF(AH56=0,0,IF(AH56=IFERROR(LARGE(AH$7:AH$117,1),0),1,0))+IF(AI56=0,0,IF(AI56=IFERROR(LARGE(AI$7:AI$117,1),0),1,0))</f>
        <v>0</v>
      </c>
      <c r="AQ56" s="48"/>
      <c r="AR56" s="1"/>
      <c r="AS56" s="1"/>
      <c r="AT56" s="118">
        <f>SMALL(AU56:BD56,AT$3)</f>
        <v>1E-4</v>
      </c>
      <c r="AU56" s="119">
        <f>IF(Z56="  ",0+MID(Z$6,FIND("V",Z$6)+1,256)/10000,Z56+MID(Z$6,FIND("V",Z$6)+1,256)/10000)</f>
        <v>1E-4</v>
      </c>
      <c r="AV56" s="119">
        <f>IF(AA56="  ",0+MID(AA$6,FIND("V",AA$6)+1,256)/10000,AA56+MID(AA$6,FIND("V",AA$6)+1,256)/10000)</f>
        <v>2.0000000000000001E-4</v>
      </c>
      <c r="AW56" s="119">
        <f>IF(AB56="  ",0+MID(AB$6,FIND("V",AB$6)+1,256)/10000,AB56+MID(AB$6,FIND("V",AB$6)+1,256)/10000)</f>
        <v>2.9999999999999997E-4</v>
      </c>
      <c r="AX56" s="119">
        <f>IF(AC56="  ",0+MID(AC$6,FIND("V",AC$6)+1,256)/10000,AC56+MID(AC$6,FIND("V",AC$6)+1,256)/10000)</f>
        <v>4.0000000000000002E-4</v>
      </c>
      <c r="AY56" s="119">
        <f>IF(AD56="  ",0+MID(AD$6,FIND("V",AD$6)+1,256)/10000,AD56+MID(AD$6,FIND("V",AD$6)+1,256)/10000)</f>
        <v>5.0000000000000001E-4</v>
      </c>
      <c r="AZ56" s="119">
        <f>IF(AE56="  ",0+MID(AE$6,FIND("V",AE$6)+1,256)/10000,AE56+MID(AE$6,FIND("V",AE$6)+1,256)/10000)</f>
        <v>5.9999999999999995E-4</v>
      </c>
      <c r="BA56" s="119">
        <f>IF(AF56="  ",0+MID(AF$6,FIND("V",AF$6)+1,256)/10000,AF56+MID(AF$6,FIND("V",AF$6)+1,256)/10000)</f>
        <v>6.9999999999999999E-4</v>
      </c>
      <c r="BB56" s="119">
        <f>IF(AG56="  ",0+MID(AG$6,FIND("V",AG$6)+1,256)/10000,AG56+MID(AG$6,FIND("V",AG$6)+1,256)/10000)</f>
        <v>8.0000000000000004E-4</v>
      </c>
      <c r="BC56" s="119">
        <f>IF(AH56="  ",0+MID(AH$6,FIND("V",AH$6)+1,256)/10000,AH56+MID(AH$6,FIND("V",AH$6)+1,256)/10000)</f>
        <v>8.9999999999999998E-4</v>
      </c>
      <c r="BD56" s="119">
        <f>IF(AI56="  ",0+MID(AI$6,FIND("V",AI$6)+1,256)/10000,AI56+MID(AI$6,FIND("V",AI$6)+1,256)/10000)</f>
        <v>1E-3</v>
      </c>
      <c r="BI56" s="783" t="e">
        <f>(LARGE(Z$7:Z$117,1)-Z56)/2+1</f>
        <v>#VALUE!</v>
      </c>
      <c r="BJ56" s="783" t="e">
        <f>(LARGE(AA$7:AA$117,1)-AA56)/2+1</f>
        <v>#VALUE!</v>
      </c>
      <c r="BK56" s="783" t="e">
        <f>(LARGE(AB$7:AB$117,1)-AB56)/2+1</f>
        <v>#VALUE!</v>
      </c>
      <c r="BL56" s="783" t="e">
        <f>(LARGE(AC$7:AC$117,1)-AC56)/2+1</f>
        <v>#VALUE!</v>
      </c>
      <c r="BM56" s="783" t="e">
        <f>(LARGE(AD$7:AD$117,1)-AD56)/2+1</f>
        <v>#VALUE!</v>
      </c>
      <c r="BN56" s="783" t="e">
        <f>(LARGE(AE$7:AE$117,1)-AE56)/2+1</f>
        <v>#VALUE!</v>
      </c>
      <c r="BO56" s="783" t="e">
        <f>(LARGE(AF$7:AF$117,1)-AF56)/2+1</f>
        <v>#VALUE!</v>
      </c>
      <c r="BP56" s="783" t="e">
        <f>(LARGE(AG$7:AG$117,1)-AG56)/2+1</f>
        <v>#VALUE!</v>
      </c>
      <c r="BQ56" s="783" t="e">
        <f>(LARGE(AH$7:AH$117,1)-AH56)/2+1</f>
        <v>#VALUE!</v>
      </c>
      <c r="BR56" s="783" t="e">
        <f>(LARGE(AI$7:AI$117,1)-AI56)/2+1</f>
        <v>#VALUE!</v>
      </c>
    </row>
    <row r="57" spans="1:70" ht="12.75" hidden="1" customHeight="1" x14ac:dyDescent="0.2">
      <c r="A57" s="597" t="str">
        <f>IF(R57&gt;0,IF(Q57="Viru SK",RANK(B57,B$7:B$117,1)-COUNTIF((Q$7:Q$117),"&lt;&gt;Viru SK"),""),"")</f>
        <v/>
      </c>
      <c r="B57" s="98">
        <f>IF((Q57="Viru SK"),U57,U57-1000)</f>
        <v>-889</v>
      </c>
      <c r="C57" s="407" t="str">
        <f>IF(R57&gt;0,IF(P57="t",RANK(D57,D$7:D$117,1)-COUNTBLANK(P$7:P$117),""),"")</f>
        <v/>
      </c>
      <c r="D57" s="365">
        <f>IF((P57="t"),U57,U57-1000)</f>
        <v>-889</v>
      </c>
      <c r="E57" s="99" t="str">
        <f>IF(R57&gt;0,IF(N57="m",RANK(F57,F$7:F$117,1)-COUNTBLANK(N$7:N$117),""),"")</f>
        <v/>
      </c>
      <c r="F57" s="98">
        <f>IF((N57="m"),U57,U57-1000)</f>
        <v>111</v>
      </c>
      <c r="G57" s="100" t="str">
        <f>IF(R57&gt;0,IF(M57="n",RANK(H57,H$7:H$117,1)-COUNTBLANK(M$7:M$117),""),"")</f>
        <v/>
      </c>
      <c r="H57" s="98">
        <f>IF((M57="n"),U57,U57-1000)</f>
        <v>-889</v>
      </c>
      <c r="I57" s="101" t="str">
        <f>IF(R57&gt;0,IF(O57="j",RANK(J57,J$7:J$117,1)-COUNTBLANK(O$7:O$117),""),"")</f>
        <v/>
      </c>
      <c r="J57" s="102">
        <f>IF((O57="j"),U57,U57-1000)</f>
        <v>111</v>
      </c>
      <c r="K57" s="70" t="str">
        <f>IF(R57&gt;0,RANK(U57,U$7:U$117,1),"")</f>
        <v/>
      </c>
      <c r="L57" s="120" t="s">
        <v>321</v>
      </c>
      <c r="M57" s="104"/>
      <c r="N57" s="105" t="s">
        <v>104</v>
      </c>
      <c r="O57" s="137" t="s">
        <v>116</v>
      </c>
      <c r="P57" s="107"/>
      <c r="Q57" s="108"/>
      <c r="R57" s="109">
        <f>(IF(COUNT(Z57,AA57,AB57,AC57,AD57,AE57,AF57,AG57,AH57,AI57)&lt;10,SUM(Z57,AA57,AB57,AC57,AD57,AE57,AF57,AG57,AH57,AI57),SUM(LARGE((Z57,AA57,AB57,AC57,AD57,AE57,AF57,AG57,AH57,AI57),{1;2;3;4;5;6;7;8;9}))))</f>
        <v>0</v>
      </c>
      <c r="S57" s="110" t="str">
        <f>INDEX(ETAPP!B$1:B$32,MATCH(COUNTIF(BI57:BR57,1),ETAPP!A$1:A$32,0))&amp;INDEX(ETAPP!B$1:B$32,MATCH(COUNTIF(BI57:BR57,2),ETAPP!A$1:A$32,0))&amp;INDEX(ETAPP!B$1:B$32,MATCH(COUNTIF(BI57:BR57,3),ETAPP!A$1:A$32,0))&amp;INDEX(ETAPP!B$1:B$32,MATCH(COUNTIF(BI57:BR57,4),ETAPP!A$1:A$32,0))&amp;INDEX(ETAPP!B$1:B$32,MATCH(COUNTIF(BI57:BR57,5),ETAPP!A$1:A$32,0))&amp;INDEX(ETAPP!B$1:B$32,MATCH(COUNTIF(BI57:BR57,6),ETAPP!A$1:A$32,0))&amp;INDEX(ETAPP!B$1:B$32,MATCH(COUNTIF(BI57:BR57,7),ETAPP!A$1:A$32,0))&amp;INDEX(ETAPP!B$1:B$32,MATCH(COUNTIF(BI57:BR57,8),ETAPP!A$1:A$32,0))&amp;INDEX(ETAPP!B$1:B$32,MATCH(COUNTIF(BI57:BR57,9),ETAPP!A$1:A$32,0))&amp;INDEX(ETAPP!B$1:B$32,MATCH(COUNTIF(BI57:BR57,10),ETAPP!A$1:A$32,0))&amp;INDEX(ETAPP!B$1:B$32,MATCH(COUNTIF(BI57:BR57,11),ETAPP!A$1:A$32,0))&amp;INDEX(ETAPP!B$1:B$32,MATCH(COUNTIF(BI57:BR57,12),ETAPP!A$1:A$32,0))&amp;INDEX(ETAPP!B$1:B$32,MATCH(COUNTIF(BI57:BR57,13),ETAPP!A$1:A$32,0))&amp;INDEX(ETAPP!B$1:B$32,MATCH(COUNTIF(BI57:BR57,14),ETAPP!A$1:A$32,0))&amp;INDEX(ETAPP!B$1:B$32,MATCH(COUNTIF(BI57:BR57,15),ETAPP!A$1:A$32,0))&amp;INDEX(ETAPP!B$1:B$32,MATCH(COUNTIF(BI57:BR57,16),ETAPP!A$1:A$32,0))&amp;INDEX(ETAPP!B$1:B$32,MATCH(COUNTIF(BI57:BR57,17),ETAPP!A$1:A$32,0))&amp;INDEX(ETAPP!B$1:B$32,MATCH(COUNTIF(BI57:BR57,18),ETAPP!A$1:A$32,0))&amp;INDEX(ETAPP!B$1:B$32,MATCH(COUNTIF(BI57:BR57,19),ETAPP!A$1:A$32,0))&amp;INDEX(ETAPP!B$1:B$32,MATCH(COUNTIF(BI57:BR57,20),ETAPP!A$1:A$32,0))&amp;INDEX(ETAPP!B$1:B$32,MATCH(COUNTIF(BI57:BR57,21),ETAPP!A$1:A$32,0))</f>
        <v>000000000000000000000</v>
      </c>
      <c r="T57" s="110" t="str">
        <f>TEXT(R57,"000,0")&amp;"-"&amp;S57</f>
        <v>000,0-000000000000000000000</v>
      </c>
      <c r="U57" s="110">
        <f>COUNTIF(T$7:T$117,"&gt;="&amp;T57)</f>
        <v>111</v>
      </c>
      <c r="V57" s="110">
        <f>COUNTIF(L$7:L$117,"&gt;="&amp;L57)</f>
        <v>92</v>
      </c>
      <c r="W57" s="110" t="str">
        <f>TEXT(R57,"000,0")&amp;"-"&amp;S57&amp;"-"&amp;TEXT(V57,"000")</f>
        <v>000,0-000000000000000000000-092</v>
      </c>
      <c r="X57" s="110">
        <f>COUNTIF(W$7:W$117,"&gt;="&amp;W57)</f>
        <v>51</v>
      </c>
      <c r="Y57" s="111">
        <f>RANK(X57,X$7:X$117,0)</f>
        <v>61</v>
      </c>
      <c r="Z57" s="112" t="str">
        <f>IFERROR(INDEX('V1'!C$300:C$400,MATCH("*"&amp;L57&amp;"*",'V1'!B$300:B$400,0)),"  ")</f>
        <v xml:space="preserve">  </v>
      </c>
      <c r="AA57" s="112" t="str">
        <f>IFERROR(INDEX('V2'!C$300:C$400,MATCH("*"&amp;L57&amp;"*",'V2'!B$300:B$400,0)),"  ")</f>
        <v xml:space="preserve">  </v>
      </c>
      <c r="AB57" s="112" t="str">
        <f>IFERROR(INDEX('V3'!C$300:C$400,MATCH("*"&amp;L57&amp;"*",'V3'!B$300:B$400,0)),"  ")</f>
        <v xml:space="preserve">  </v>
      </c>
      <c r="AC57" s="112" t="str">
        <f>IFERROR(INDEX('V4'!C$300:C$400,MATCH("*"&amp;L57&amp;"*",'V4'!B$300:B$400,0)),"  ")</f>
        <v xml:space="preserve">  </v>
      </c>
      <c r="AD57" s="112" t="str">
        <f>IFERROR(INDEX('V5'!C$300:C$400,MATCH("*"&amp;L57&amp;"*",'V5'!B$300:B$400,0)),"  ")</f>
        <v xml:space="preserve">  </v>
      </c>
      <c r="AE57" s="112" t="str">
        <f>IFERROR(INDEX('V6'!C$300:C$400,MATCH("*"&amp;L57&amp;"*",'V6'!B$300:B$400,0)),"  ")</f>
        <v xml:space="preserve">  </v>
      </c>
      <c r="AF57" s="112" t="str">
        <f>IFERROR(INDEX('V7'!C$300:C$400,MATCH("*"&amp;L57&amp;"*",'V7'!B$300:B$400,0)),"  ")</f>
        <v xml:space="preserve">  </v>
      </c>
      <c r="AG57" s="112" t="str">
        <f>IFERROR(INDEX('V8'!C$300:C$400,MATCH("*"&amp;L57&amp;"*",'V8'!B$300:B$400,0)),"  ")</f>
        <v xml:space="preserve">  </v>
      </c>
      <c r="AH57" s="112" t="str">
        <f>IFERROR(INDEX('V9'!C$300:C$400,MATCH("*"&amp;L57&amp;"*",'V9'!B$300:B$400,0)),"  ")</f>
        <v xml:space="preserve">  </v>
      </c>
      <c r="AI57" s="112" t="str">
        <f>IFERROR(INDEX('V10'!C$300:C$400,MATCH("*"&amp;L57&amp;"*",'V10'!B$300:B$400,0)),"  ")</f>
        <v xml:space="preserve">  </v>
      </c>
      <c r="AJ57" s="113" t="str">
        <f>IF(AN57&gt;(AT$2-1),K57,"")</f>
        <v/>
      </c>
      <c r="AK57" s="402">
        <f>SUM(Z57:AI57)</f>
        <v>0</v>
      </c>
      <c r="AL57" s="114" t="str">
        <f>IFERROR("edasi "&amp;RANK(AJ57,AJ$7:AJ$117,1),K57)</f>
        <v/>
      </c>
      <c r="AM57" s="115" t="str">
        <f>IFERROR(INDEX(#REF!,MATCH("*"&amp;L57&amp;"*",#REF!,0)),"  ")</f>
        <v xml:space="preserve">  </v>
      </c>
      <c r="AN57" s="116">
        <f>COUNTIF(Z57:AI57,"&gt;=0")</f>
        <v>0</v>
      </c>
      <c r="AO57" s="117">
        <f>IFERROR(IF(Z57+1&gt;LARGE(Z$7:Z$117,1)-2*LEN(Z$5),1),0)+IFERROR(IF(AA57+1&gt;LARGE(AA$7:AA$117,1)-2*LEN(AA$5),1),0)+IFERROR(IF(AB57+1&gt;LARGE(AB$7:AB$117,1)-2*LEN(AB$5),1),0)+IFERROR(IF(AC57+1&gt;LARGE(AC$7:AC$117,1)-2*LEN(AC$5),1),0)+IFERROR(IF(AD57+1&gt;LARGE(AD$7:AD$117,1)-2*LEN(AD$5),1),0)+IFERROR(IF(AE57+1&gt;LARGE(AE$7:AE$117,1)-2*LEN(AE$5),1),0)+IFERROR(IF(AF57+1&gt;LARGE(AF$7:AF$117,1)-2*LEN(AF$5),1),0)+IFERROR(IF(AG57+1&gt;LARGE(AG$7:AG$117,1)-2*LEN(AG$5),1),0)+IFERROR(IF(AH57+1&gt;LARGE(AH$7:AH$117,1)-2*LEN(AH$5),1),0)+IFERROR(IF(AI57+1&gt;LARGE(AI$7:AI$117,1)-2*LEN(AI$5),1),0)</f>
        <v>0</v>
      </c>
      <c r="AP57" s="117">
        <f>IF(Z57=0,0,IF(Z57=IFERROR(LARGE(Z$7:Z$117,1),0),1,0))+IF(AA57=0,0,IF(AA57=IFERROR(LARGE(AA$7:AA$117,1),0),1,0))+IF(AB57=0,0,IF(AB57=IFERROR(LARGE(AB$7:AB$117,1),0),1,0))+IF(AC57=0,0,IF(AC57=IFERROR(LARGE(AC$7:AC$117,1),0),1,0))+IF(AD57=0,0,IF(AD57=IFERROR(LARGE(AD$7:AD$117,1),0),1,0))+IF(AE57=0,0,IF(AE57=IFERROR(LARGE(AE$7:AE$117,1),0),1,0))+IF(AF57=0,0,IF(AF57=IFERROR(LARGE(AF$7:AF$117,1),0),1,0))+IF(AG57=0,0,IF(AG57=IFERROR(LARGE(AG$7:AG$117,1),0),1,0))+IF(AH57=0,0,IF(AH57=IFERROR(LARGE(AH$7:AH$117,1),0),1,0))+IF(AI57=0,0,IF(AI57=IFERROR(LARGE(AI$7:AI$117,1),0),1,0))</f>
        <v>0</v>
      </c>
      <c r="AQ57" s="48"/>
      <c r="AR57" s="783"/>
      <c r="AS57" s="783"/>
      <c r="AT57" s="118">
        <f>SMALL(AU57:BD57,AT$3)</f>
        <v>1E-4</v>
      </c>
      <c r="AU57" s="119">
        <f>IF(Z57="  ",0+MID(Z$6,FIND("V",Z$6)+1,256)/10000,Z57+MID(Z$6,FIND("V",Z$6)+1,256)/10000)</f>
        <v>1E-4</v>
      </c>
      <c r="AV57" s="119">
        <f>IF(AA57="  ",0+MID(AA$6,FIND("V",AA$6)+1,256)/10000,AA57+MID(AA$6,FIND("V",AA$6)+1,256)/10000)</f>
        <v>2.0000000000000001E-4</v>
      </c>
      <c r="AW57" s="119">
        <f>IF(AB57="  ",0+MID(AB$6,FIND("V",AB$6)+1,256)/10000,AB57+MID(AB$6,FIND("V",AB$6)+1,256)/10000)</f>
        <v>2.9999999999999997E-4</v>
      </c>
      <c r="AX57" s="119">
        <f>IF(AC57="  ",0+MID(AC$6,FIND("V",AC$6)+1,256)/10000,AC57+MID(AC$6,FIND("V",AC$6)+1,256)/10000)</f>
        <v>4.0000000000000002E-4</v>
      </c>
      <c r="AY57" s="119">
        <f>IF(AD57="  ",0+MID(AD$6,FIND("V",AD$6)+1,256)/10000,AD57+MID(AD$6,FIND("V",AD$6)+1,256)/10000)</f>
        <v>5.0000000000000001E-4</v>
      </c>
      <c r="AZ57" s="119">
        <f>IF(AE57="  ",0+MID(AE$6,FIND("V",AE$6)+1,256)/10000,AE57+MID(AE$6,FIND("V",AE$6)+1,256)/10000)</f>
        <v>5.9999999999999995E-4</v>
      </c>
      <c r="BA57" s="119">
        <f>IF(AF57="  ",0+MID(AF$6,FIND("V",AF$6)+1,256)/10000,AF57+MID(AF$6,FIND("V",AF$6)+1,256)/10000)</f>
        <v>6.9999999999999999E-4</v>
      </c>
      <c r="BB57" s="119">
        <f>IF(AG57="  ",0+MID(AG$6,FIND("V",AG$6)+1,256)/10000,AG57+MID(AG$6,FIND("V",AG$6)+1,256)/10000)</f>
        <v>8.0000000000000004E-4</v>
      </c>
      <c r="BC57" s="119">
        <f>IF(AH57="  ",0+MID(AH$6,FIND("V",AH$6)+1,256)/10000,AH57+MID(AH$6,FIND("V",AH$6)+1,256)/10000)</f>
        <v>8.9999999999999998E-4</v>
      </c>
      <c r="BD57" s="119">
        <f>IF(AI57="  ",0+MID(AI$6,FIND("V",AI$6)+1,256)/10000,AI57+MID(AI$6,FIND("V",AI$6)+1,256)/10000)</f>
        <v>1E-3</v>
      </c>
      <c r="BE57" s="783"/>
      <c r="BI57" s="783" t="e">
        <f>(LARGE(Z$7:Z$117,1)-Z57)/2+1</f>
        <v>#VALUE!</v>
      </c>
      <c r="BJ57" s="783" t="e">
        <f>(LARGE(AA$7:AA$117,1)-AA57)/2+1</f>
        <v>#VALUE!</v>
      </c>
      <c r="BK57" s="783" t="e">
        <f>(LARGE(AB$7:AB$117,1)-AB57)/2+1</f>
        <v>#VALUE!</v>
      </c>
      <c r="BL57" s="783" t="e">
        <f>(LARGE(AC$7:AC$117,1)-AC57)/2+1</f>
        <v>#VALUE!</v>
      </c>
      <c r="BM57" s="783" t="e">
        <f>(LARGE(AD$7:AD$117,1)-AD57)/2+1</f>
        <v>#VALUE!</v>
      </c>
      <c r="BN57" s="783" t="e">
        <f>(LARGE(AE$7:AE$117,1)-AE57)/2+1</f>
        <v>#VALUE!</v>
      </c>
      <c r="BO57" s="783" t="e">
        <f>(LARGE(AF$7:AF$117,1)-AF57)/2+1</f>
        <v>#VALUE!</v>
      </c>
      <c r="BP57" s="783" t="e">
        <f>(LARGE(AG$7:AG$117,1)-AG57)/2+1</f>
        <v>#VALUE!</v>
      </c>
      <c r="BQ57" s="783" t="e">
        <f>(LARGE(AH$7:AH$117,1)-AH57)/2+1</f>
        <v>#VALUE!</v>
      </c>
      <c r="BR57" s="783" t="e">
        <f>(LARGE(AI$7:AI$117,1)-AI57)/2+1</f>
        <v>#VALUE!</v>
      </c>
    </row>
    <row r="58" spans="1:70" ht="12.75" hidden="1" customHeight="1" x14ac:dyDescent="0.2">
      <c r="A58" s="597" t="str">
        <f>IF(R58&gt;0,IF(Q58="Viru SK",RANK(B58,B$7:B$117,1)-COUNTIF((Q$7:Q$117),"&lt;&gt;Viru SK"),""),"")</f>
        <v/>
      </c>
      <c r="B58" s="98">
        <f>IF((Q58="Viru SK"),U58,U58-1000)</f>
        <v>-889</v>
      </c>
      <c r="C58" s="407" t="str">
        <f>IF(R58&gt;0,IF(P58="t",RANK(D58,D$7:D$117,1)-COUNTBLANK(P$7:P$117),""),"")</f>
        <v/>
      </c>
      <c r="D58" s="365">
        <f>IF((P58="t"),U58,U58-1000)</f>
        <v>-889</v>
      </c>
      <c r="E58" s="99" t="str">
        <f>IF(R58&gt;0,IF(N58="m",RANK(F58,F$7:F$117,1)-COUNTBLANK(N$7:N$117),""),"")</f>
        <v/>
      </c>
      <c r="F58" s="98">
        <f>IF((N58="m"),U58,U58-1000)</f>
        <v>111</v>
      </c>
      <c r="G58" s="100" t="str">
        <f>IF(R58&gt;0,IF(M58="n",RANK(H58,H$7:H$117,1)-COUNTBLANK(M$7:M$117),""),"")</f>
        <v/>
      </c>
      <c r="H58" s="98">
        <f>IF((M58="n"),U58,U58-1000)</f>
        <v>-889</v>
      </c>
      <c r="I58" s="101" t="str">
        <f>IF(R58&gt;0,IF(O58="j",RANK(J58,J$7:J$117,1)-COUNTBLANK(O$7:O$117),""),"")</f>
        <v/>
      </c>
      <c r="J58" s="102">
        <f>IF((O58="j"),U58,U58-1000)</f>
        <v>-889</v>
      </c>
      <c r="K58" s="70" t="str">
        <f>IF(R58&gt;0,RANK(U58,U$7:U$117,1),"")</f>
        <v/>
      </c>
      <c r="L58" s="120" t="s">
        <v>323</v>
      </c>
      <c r="M58" s="104"/>
      <c r="N58" s="105" t="s">
        <v>104</v>
      </c>
      <c r="O58" s="137"/>
      <c r="P58" s="107"/>
      <c r="Q58" s="108"/>
      <c r="R58" s="109">
        <f>(IF(COUNT(Z58,AA58,AB58,AC58,AD58,AE58,AF58,AG58,AH58,AI58)&lt;10,SUM(Z58,AA58,AB58,AC58,AD58,AE58,AF58,AG58,AH58,AI58),SUM(LARGE((Z58,AA58,AB58,AC58,AD58,AE58,AF58,AG58,AH58,AI58),{1;2;3;4;5;6;7;8;9}))))</f>
        <v>0</v>
      </c>
      <c r="S58" s="110" t="str">
        <f>INDEX(ETAPP!B$1:B$32,MATCH(COUNTIF(BI58:BR58,1),ETAPP!A$1:A$32,0))&amp;INDEX(ETAPP!B$1:B$32,MATCH(COUNTIF(BI58:BR58,2),ETAPP!A$1:A$32,0))&amp;INDEX(ETAPP!B$1:B$32,MATCH(COUNTIF(BI58:BR58,3),ETAPP!A$1:A$32,0))&amp;INDEX(ETAPP!B$1:B$32,MATCH(COUNTIF(BI58:BR58,4),ETAPP!A$1:A$32,0))&amp;INDEX(ETAPP!B$1:B$32,MATCH(COUNTIF(BI58:BR58,5),ETAPP!A$1:A$32,0))&amp;INDEX(ETAPP!B$1:B$32,MATCH(COUNTIF(BI58:BR58,6),ETAPP!A$1:A$32,0))&amp;INDEX(ETAPP!B$1:B$32,MATCH(COUNTIF(BI58:BR58,7),ETAPP!A$1:A$32,0))&amp;INDEX(ETAPP!B$1:B$32,MATCH(COUNTIF(BI58:BR58,8),ETAPP!A$1:A$32,0))&amp;INDEX(ETAPP!B$1:B$32,MATCH(COUNTIF(BI58:BR58,9),ETAPP!A$1:A$32,0))&amp;INDEX(ETAPP!B$1:B$32,MATCH(COUNTIF(BI58:BR58,10),ETAPP!A$1:A$32,0))&amp;INDEX(ETAPP!B$1:B$32,MATCH(COUNTIF(BI58:BR58,11),ETAPP!A$1:A$32,0))&amp;INDEX(ETAPP!B$1:B$32,MATCH(COUNTIF(BI58:BR58,12),ETAPP!A$1:A$32,0))&amp;INDEX(ETAPP!B$1:B$32,MATCH(COUNTIF(BI58:BR58,13),ETAPP!A$1:A$32,0))&amp;INDEX(ETAPP!B$1:B$32,MATCH(COUNTIF(BI58:BR58,14),ETAPP!A$1:A$32,0))&amp;INDEX(ETAPP!B$1:B$32,MATCH(COUNTIF(BI58:BR58,15),ETAPP!A$1:A$32,0))&amp;INDEX(ETAPP!B$1:B$32,MATCH(COUNTIF(BI58:BR58,16),ETAPP!A$1:A$32,0))&amp;INDEX(ETAPP!B$1:B$32,MATCH(COUNTIF(BI58:BR58,17),ETAPP!A$1:A$32,0))&amp;INDEX(ETAPP!B$1:B$32,MATCH(COUNTIF(BI58:BR58,18),ETAPP!A$1:A$32,0))&amp;INDEX(ETAPP!B$1:B$32,MATCH(COUNTIF(BI58:BR58,19),ETAPP!A$1:A$32,0))&amp;INDEX(ETAPP!B$1:B$32,MATCH(COUNTIF(BI58:BR58,20),ETAPP!A$1:A$32,0))&amp;INDEX(ETAPP!B$1:B$32,MATCH(COUNTIF(BI58:BR58,21),ETAPP!A$1:A$32,0))</f>
        <v>000000000000000000000</v>
      </c>
      <c r="T58" s="110" t="str">
        <f>TEXT(R58,"000,0")&amp;"-"&amp;S58</f>
        <v>000,0-000000000000000000000</v>
      </c>
      <c r="U58" s="110">
        <f>COUNTIF(T$7:T$117,"&gt;="&amp;T58)</f>
        <v>111</v>
      </c>
      <c r="V58" s="110">
        <f>COUNTIF(L$7:L$117,"&gt;="&amp;L58)</f>
        <v>91</v>
      </c>
      <c r="W58" s="110" t="str">
        <f>TEXT(R58,"000,0")&amp;"-"&amp;S58&amp;"-"&amp;TEXT(V58,"000")</f>
        <v>000,0-000000000000000000000-091</v>
      </c>
      <c r="X58" s="110">
        <f>COUNTIF(W$7:W$117,"&gt;="&amp;W58)</f>
        <v>52</v>
      </c>
      <c r="Y58" s="111">
        <f>RANK(X58,X$7:X$117,0)</f>
        <v>60</v>
      </c>
      <c r="Z58" s="112" t="str">
        <f>IFERROR(INDEX('V1'!C$300:C$400,MATCH("*"&amp;L58&amp;"*",'V1'!B$300:B$400,0)),"  ")</f>
        <v xml:space="preserve">  </v>
      </c>
      <c r="AA58" s="112" t="str">
        <f>IFERROR(INDEX('V2'!C$300:C$400,MATCH("*"&amp;L58&amp;"*",'V2'!B$300:B$400,0)),"  ")</f>
        <v xml:space="preserve">  </v>
      </c>
      <c r="AB58" s="112" t="str">
        <f>IFERROR(INDEX('V3'!C$300:C$400,MATCH("*"&amp;L58&amp;"*",'V3'!B$300:B$400,0)),"  ")</f>
        <v xml:space="preserve">  </v>
      </c>
      <c r="AC58" s="112" t="str">
        <f>IFERROR(INDEX('V4'!C$300:C$400,MATCH("*"&amp;L58&amp;"*",'V4'!B$300:B$400,0)),"  ")</f>
        <v xml:space="preserve">  </v>
      </c>
      <c r="AD58" s="112" t="str">
        <f>IFERROR(INDEX('V5'!C$300:C$400,MATCH("*"&amp;L58&amp;"*",'V5'!B$300:B$400,0)),"  ")</f>
        <v xml:space="preserve">  </v>
      </c>
      <c r="AE58" s="112" t="str">
        <f>IFERROR(INDEX('V6'!C$300:C$400,MATCH("*"&amp;L58&amp;"*",'V6'!B$300:B$400,0)),"  ")</f>
        <v xml:space="preserve">  </v>
      </c>
      <c r="AF58" s="112" t="str">
        <f>IFERROR(INDEX('V7'!C$300:C$400,MATCH("*"&amp;L58&amp;"*",'V7'!B$300:B$400,0)),"  ")</f>
        <v xml:space="preserve">  </v>
      </c>
      <c r="AG58" s="112" t="str">
        <f>IFERROR(INDEX('V8'!C$300:C$400,MATCH("*"&amp;L58&amp;"*",'V8'!B$300:B$400,0)),"  ")</f>
        <v xml:space="preserve">  </v>
      </c>
      <c r="AH58" s="112" t="str">
        <f>IFERROR(INDEX('V9'!C$300:C$400,MATCH("*"&amp;L58&amp;"*",'V9'!B$300:B$400,0)),"  ")</f>
        <v xml:space="preserve">  </v>
      </c>
      <c r="AI58" s="112" t="str">
        <f>IFERROR(INDEX('V10'!C$300:C$400,MATCH("*"&amp;L58&amp;"*",'V10'!B$300:B$400,0)),"  ")</f>
        <v xml:space="preserve">  </v>
      </c>
      <c r="AJ58" s="113" t="str">
        <f>IF(AN58&gt;(AT$2-1),K58,"")</f>
        <v/>
      </c>
      <c r="AK58" s="402">
        <f>SUM(Z58:AI58)</f>
        <v>0</v>
      </c>
      <c r="AL58" s="114" t="str">
        <f>IFERROR("edasi "&amp;RANK(AJ58,AJ$7:AJ$117,1),K58)</f>
        <v/>
      </c>
      <c r="AM58" s="115" t="str">
        <f>IFERROR(INDEX(#REF!,MATCH("*"&amp;L58&amp;"*",#REF!,0)),"  ")</f>
        <v xml:space="preserve">  </v>
      </c>
      <c r="AN58" s="116">
        <f>COUNTIF(Z58:AI58,"&gt;=0")</f>
        <v>0</v>
      </c>
      <c r="AO58" s="117">
        <f>IFERROR(IF(Z58+1&gt;LARGE(Z$7:Z$117,1)-2*LEN(Z$5),1),0)+IFERROR(IF(AA58+1&gt;LARGE(AA$7:AA$117,1)-2*LEN(AA$5),1),0)+IFERROR(IF(AB58+1&gt;LARGE(AB$7:AB$117,1)-2*LEN(AB$5),1),0)+IFERROR(IF(AC58+1&gt;LARGE(AC$7:AC$117,1)-2*LEN(AC$5),1),0)+IFERROR(IF(AD58+1&gt;LARGE(AD$7:AD$117,1)-2*LEN(AD$5),1),0)+IFERROR(IF(AE58+1&gt;LARGE(AE$7:AE$117,1)-2*LEN(AE$5),1),0)+IFERROR(IF(AF58+1&gt;LARGE(AF$7:AF$117,1)-2*LEN(AF$5),1),0)+IFERROR(IF(AG58+1&gt;LARGE(AG$7:AG$117,1)-2*LEN(AG$5),1),0)+IFERROR(IF(AH58+1&gt;LARGE(AH$7:AH$117,1)-2*LEN(AH$5),1),0)+IFERROR(IF(AI58+1&gt;LARGE(AI$7:AI$117,1)-2*LEN(AI$5),1),0)</f>
        <v>0</v>
      </c>
      <c r="AP58" s="117">
        <f>IF(Z58=0,0,IF(Z58=IFERROR(LARGE(Z$7:Z$117,1),0),1,0))+IF(AA58=0,0,IF(AA58=IFERROR(LARGE(AA$7:AA$117,1),0),1,0))+IF(AB58=0,0,IF(AB58=IFERROR(LARGE(AB$7:AB$117,1),0),1,0))+IF(AC58=0,0,IF(AC58=IFERROR(LARGE(AC$7:AC$117,1),0),1,0))+IF(AD58=0,0,IF(AD58=IFERROR(LARGE(AD$7:AD$117,1),0),1,0))+IF(AE58=0,0,IF(AE58=IFERROR(LARGE(AE$7:AE$117,1),0),1,0))+IF(AF58=0,0,IF(AF58=IFERROR(LARGE(AF$7:AF$117,1),0),1,0))+IF(AG58=0,0,IF(AG58=IFERROR(LARGE(AG$7:AG$117,1),0),1,0))+IF(AH58=0,0,IF(AH58=IFERROR(LARGE(AH$7:AH$117,1),0),1,0))+IF(AI58=0,0,IF(AI58=IFERROR(LARGE(AI$7:AI$117,1),0),1,0))</f>
        <v>0</v>
      </c>
      <c r="AQ58" s="48"/>
      <c r="AR58" s="783"/>
      <c r="AS58" s="783"/>
      <c r="AT58" s="118">
        <f>SMALL(AU58:BD58,AT$3)</f>
        <v>1E-4</v>
      </c>
      <c r="AU58" s="119">
        <f>IF(Z58="  ",0+MID(Z$6,FIND("V",Z$6)+1,256)/10000,Z58+MID(Z$6,FIND("V",Z$6)+1,256)/10000)</f>
        <v>1E-4</v>
      </c>
      <c r="AV58" s="119">
        <f>IF(AA58="  ",0+MID(AA$6,FIND("V",AA$6)+1,256)/10000,AA58+MID(AA$6,FIND("V",AA$6)+1,256)/10000)</f>
        <v>2.0000000000000001E-4</v>
      </c>
      <c r="AW58" s="119">
        <f>IF(AB58="  ",0+MID(AB$6,FIND("V",AB$6)+1,256)/10000,AB58+MID(AB$6,FIND("V",AB$6)+1,256)/10000)</f>
        <v>2.9999999999999997E-4</v>
      </c>
      <c r="AX58" s="119">
        <f>IF(AC58="  ",0+MID(AC$6,FIND("V",AC$6)+1,256)/10000,AC58+MID(AC$6,FIND("V",AC$6)+1,256)/10000)</f>
        <v>4.0000000000000002E-4</v>
      </c>
      <c r="AY58" s="119">
        <f>IF(AD58="  ",0+MID(AD$6,FIND("V",AD$6)+1,256)/10000,AD58+MID(AD$6,FIND("V",AD$6)+1,256)/10000)</f>
        <v>5.0000000000000001E-4</v>
      </c>
      <c r="AZ58" s="119">
        <f>IF(AE58="  ",0+MID(AE$6,FIND("V",AE$6)+1,256)/10000,AE58+MID(AE$6,FIND("V",AE$6)+1,256)/10000)</f>
        <v>5.9999999999999995E-4</v>
      </c>
      <c r="BA58" s="119">
        <f>IF(AF58="  ",0+MID(AF$6,FIND("V",AF$6)+1,256)/10000,AF58+MID(AF$6,FIND("V",AF$6)+1,256)/10000)</f>
        <v>6.9999999999999999E-4</v>
      </c>
      <c r="BB58" s="119">
        <f>IF(AG58="  ",0+MID(AG$6,FIND("V",AG$6)+1,256)/10000,AG58+MID(AG$6,FIND("V",AG$6)+1,256)/10000)</f>
        <v>8.0000000000000004E-4</v>
      </c>
      <c r="BC58" s="119">
        <f>IF(AH58="  ",0+MID(AH$6,FIND("V",AH$6)+1,256)/10000,AH58+MID(AH$6,FIND("V",AH$6)+1,256)/10000)</f>
        <v>8.9999999999999998E-4</v>
      </c>
      <c r="BD58" s="119">
        <f>IF(AI58="  ",0+MID(AI$6,FIND("V",AI$6)+1,256)/10000,AI58+MID(AI$6,FIND("V",AI$6)+1,256)/10000)</f>
        <v>1E-3</v>
      </c>
      <c r="BE58" s="783"/>
      <c r="BI58" s="783" t="e">
        <f>(LARGE(Z$7:Z$117,1)-Z58)/2+1</f>
        <v>#VALUE!</v>
      </c>
      <c r="BJ58" s="783" t="e">
        <f>(LARGE(AA$7:AA$117,1)-AA58)/2+1</f>
        <v>#VALUE!</v>
      </c>
      <c r="BK58" s="783" t="e">
        <f>(LARGE(AB$7:AB$117,1)-AB58)/2+1</f>
        <v>#VALUE!</v>
      </c>
      <c r="BL58" s="783" t="e">
        <f>(LARGE(AC$7:AC$117,1)-AC58)/2+1</f>
        <v>#VALUE!</v>
      </c>
      <c r="BM58" s="783" t="e">
        <f>(LARGE(AD$7:AD$117,1)-AD58)/2+1</f>
        <v>#VALUE!</v>
      </c>
      <c r="BN58" s="783" t="e">
        <f>(LARGE(AE$7:AE$117,1)-AE58)/2+1</f>
        <v>#VALUE!</v>
      </c>
      <c r="BO58" s="783" t="e">
        <f>(LARGE(AF$7:AF$117,1)-AF58)/2+1</f>
        <v>#VALUE!</v>
      </c>
      <c r="BP58" s="783" t="e">
        <f>(LARGE(AG$7:AG$117,1)-AG58)/2+1</f>
        <v>#VALUE!</v>
      </c>
      <c r="BQ58" s="783" t="e">
        <f>(LARGE(AH$7:AH$117,1)-AH58)/2+1</f>
        <v>#VALUE!</v>
      </c>
      <c r="BR58" s="783" t="e">
        <f>(LARGE(AI$7:AI$117,1)-AI58)/2+1</f>
        <v>#VALUE!</v>
      </c>
    </row>
    <row r="59" spans="1:70" ht="12.75" hidden="1" customHeight="1" x14ac:dyDescent="0.2">
      <c r="A59" s="597" t="str">
        <f>IF(R59&gt;0,IF(Q59="Viru SK",RANK(B59,B$7:B$117,1)-COUNTIF((Q$7:Q$117),"&lt;&gt;Viru SK"),""),"")</f>
        <v/>
      </c>
      <c r="B59" s="98">
        <f>IF((Q59="Viru SK"),U59,U59-1000)</f>
        <v>-889</v>
      </c>
      <c r="C59" s="407" t="str">
        <f>IF(R59&gt;0,IF(P59="t",RANK(D59,D$7:D$117,1)-COUNTBLANK(P$7:P$117),""),"")</f>
        <v/>
      </c>
      <c r="D59" s="365">
        <f>IF((P59="t"),U59,U59-1000)</f>
        <v>-889</v>
      </c>
      <c r="E59" s="99" t="str">
        <f>IF(R59&gt;0,IF(N59="m",RANK(F59,F$7:F$117,1)-COUNTBLANK(N$7:N$117),""),"")</f>
        <v/>
      </c>
      <c r="F59" s="98">
        <f>IF((N59="m"),U59,U59-1000)</f>
        <v>-889</v>
      </c>
      <c r="G59" s="100" t="str">
        <f>IF(R59&gt;0,IF(M59="n",RANK(H59,H$7:H$117,1)-COUNTBLANK(M$7:M$117),""),"")</f>
        <v/>
      </c>
      <c r="H59" s="98">
        <f>IF((M59="n"),U59,U59-1000)</f>
        <v>-889</v>
      </c>
      <c r="I59" s="101" t="str">
        <f>IF(R59&gt;0,IF(O59="j",RANK(J59,J$7:J$117,1)-COUNTBLANK(O$7:O$117),""),"")</f>
        <v/>
      </c>
      <c r="J59" s="102">
        <f>IF((O59="j"),U59,U59-1000)</f>
        <v>-889</v>
      </c>
      <c r="K59" s="70" t="str">
        <f>IF(R59&gt;0,RANK(U59,U$7:U$117,1),"")</f>
        <v/>
      </c>
      <c r="L59" s="120" t="s">
        <v>262</v>
      </c>
      <c r="M59" s="104"/>
      <c r="N59" s="105"/>
      <c r="O59" s="137"/>
      <c r="P59" s="107"/>
      <c r="Q59" s="347"/>
      <c r="R59" s="109">
        <f>(IF(COUNT(Z59,AA59,AB59,AC59,AD59,AE59,AF59,AG59,AH59,AI59)&lt;10,SUM(Z59,AA59,AB59,AC59,AD59,AE59,AF59,AG59,AH59,AI59),SUM(LARGE((Z59,AA59,AB59,AC59,AD59,AE59,AF59,AG59,AH59,AI59),{1;2;3;4;5;6;7;8;9}))))</f>
        <v>0</v>
      </c>
      <c r="S59" s="110" t="str">
        <f>INDEX(ETAPP!B$1:B$32,MATCH(COUNTIF(BI59:BR59,1),ETAPP!A$1:A$32,0))&amp;INDEX(ETAPP!B$1:B$32,MATCH(COUNTIF(BI59:BR59,2),ETAPP!A$1:A$32,0))&amp;INDEX(ETAPP!B$1:B$32,MATCH(COUNTIF(BI59:BR59,3),ETAPP!A$1:A$32,0))&amp;INDEX(ETAPP!B$1:B$32,MATCH(COUNTIF(BI59:BR59,4),ETAPP!A$1:A$32,0))&amp;INDEX(ETAPP!B$1:B$32,MATCH(COUNTIF(BI59:BR59,5),ETAPP!A$1:A$32,0))&amp;INDEX(ETAPP!B$1:B$32,MATCH(COUNTIF(BI59:BR59,6),ETAPP!A$1:A$32,0))&amp;INDEX(ETAPP!B$1:B$32,MATCH(COUNTIF(BI59:BR59,7),ETAPP!A$1:A$32,0))&amp;INDEX(ETAPP!B$1:B$32,MATCH(COUNTIF(BI59:BR59,8),ETAPP!A$1:A$32,0))&amp;INDEX(ETAPP!B$1:B$32,MATCH(COUNTIF(BI59:BR59,9),ETAPP!A$1:A$32,0))&amp;INDEX(ETAPP!B$1:B$32,MATCH(COUNTIF(BI59:BR59,10),ETAPP!A$1:A$32,0))&amp;INDEX(ETAPP!B$1:B$32,MATCH(COUNTIF(BI59:BR59,11),ETAPP!A$1:A$32,0))&amp;INDEX(ETAPP!B$1:B$32,MATCH(COUNTIF(BI59:BR59,12),ETAPP!A$1:A$32,0))&amp;INDEX(ETAPP!B$1:B$32,MATCH(COUNTIF(BI59:BR59,13),ETAPP!A$1:A$32,0))&amp;INDEX(ETAPP!B$1:B$32,MATCH(COUNTIF(BI59:BR59,14),ETAPP!A$1:A$32,0))&amp;INDEX(ETAPP!B$1:B$32,MATCH(COUNTIF(BI59:BR59,15),ETAPP!A$1:A$32,0))&amp;INDEX(ETAPP!B$1:B$32,MATCH(COUNTIF(BI59:BR59,16),ETAPP!A$1:A$32,0))&amp;INDEX(ETAPP!B$1:B$32,MATCH(COUNTIF(BI59:BR59,17),ETAPP!A$1:A$32,0))&amp;INDEX(ETAPP!B$1:B$32,MATCH(COUNTIF(BI59:BR59,18),ETAPP!A$1:A$32,0))&amp;INDEX(ETAPP!B$1:B$32,MATCH(COUNTIF(BI59:BR59,19),ETAPP!A$1:A$32,0))&amp;INDEX(ETAPP!B$1:B$32,MATCH(COUNTIF(BI59:BR59,20),ETAPP!A$1:A$32,0))&amp;INDEX(ETAPP!B$1:B$32,MATCH(COUNTIF(BI59:BR59,21),ETAPP!A$1:A$32,0))</f>
        <v>000000000000000000000</v>
      </c>
      <c r="T59" s="110" t="str">
        <f>TEXT(R59,"000,0")&amp;"-"&amp;S59</f>
        <v>000,0-000000000000000000000</v>
      </c>
      <c r="U59" s="110">
        <f>COUNTIF(T$7:T$117,"&gt;="&amp;T59)</f>
        <v>111</v>
      </c>
      <c r="V59" s="110">
        <f>COUNTIF(L$7:L$117,"&gt;="&amp;L59)</f>
        <v>90</v>
      </c>
      <c r="W59" s="110" t="str">
        <f>TEXT(R59,"000,0")&amp;"-"&amp;S59&amp;"-"&amp;TEXT(V59,"000")</f>
        <v>000,0-000000000000000000000-090</v>
      </c>
      <c r="X59" s="110">
        <f>COUNTIF(W$7:W$117,"&gt;="&amp;W59)</f>
        <v>53</v>
      </c>
      <c r="Y59" s="111">
        <f>RANK(X59,X$7:X$117,0)</f>
        <v>59</v>
      </c>
      <c r="Z59" s="112" t="str">
        <f>IFERROR(INDEX('V1'!C$300:C$400,MATCH("*"&amp;L59&amp;"*",'V1'!B$300:B$400,0)),"  ")</f>
        <v xml:space="preserve">  </v>
      </c>
      <c r="AA59" s="112" t="str">
        <f>IFERROR(INDEX('V2'!C$300:C$400,MATCH("*"&amp;L59&amp;"*",'V2'!B$300:B$400,0)),"  ")</f>
        <v xml:space="preserve">  </v>
      </c>
      <c r="AB59" s="112" t="str">
        <f>IFERROR(INDEX('V3'!C$300:C$400,MATCH("*"&amp;L59&amp;"*",'V3'!B$300:B$400,0)),"  ")</f>
        <v xml:space="preserve">  </v>
      </c>
      <c r="AC59" s="112" t="str">
        <f>IFERROR(INDEX('V4'!C$300:C$400,MATCH("*"&amp;L59&amp;"*",'V4'!B$300:B$400,0)),"  ")</f>
        <v xml:space="preserve">  </v>
      </c>
      <c r="AD59" s="112" t="str">
        <f>IFERROR(INDEX('V5'!C$300:C$400,MATCH("*"&amp;L59&amp;"*",'V5'!B$300:B$400,0)),"  ")</f>
        <v xml:space="preserve">  </v>
      </c>
      <c r="AE59" s="112" t="str">
        <f>IFERROR(INDEX('V6'!C$300:C$400,MATCH("*"&amp;L59&amp;"*",'V6'!B$300:B$400,0)),"  ")</f>
        <v xml:space="preserve">  </v>
      </c>
      <c r="AF59" s="112" t="str">
        <f>IFERROR(INDEX('V7'!C$300:C$400,MATCH("*"&amp;L59&amp;"*",'V7'!B$300:B$400,0)),"  ")</f>
        <v xml:space="preserve">  </v>
      </c>
      <c r="AG59" s="112" t="str">
        <f>IFERROR(INDEX('V8'!C$300:C$400,MATCH("*"&amp;L59&amp;"*",'V8'!B$300:B$400,0)),"  ")</f>
        <v xml:space="preserve">  </v>
      </c>
      <c r="AH59" s="112" t="str">
        <f>IFERROR(INDEX('V9'!C$300:C$400,MATCH("*"&amp;L59&amp;"*",'V9'!B$300:B$400,0)),"  ")</f>
        <v xml:space="preserve">  </v>
      </c>
      <c r="AI59" s="112" t="str">
        <f>IFERROR(INDEX('V10'!C$300:C$400,MATCH("*"&amp;L59&amp;"*",'V10'!B$300:B$400,0)),"  ")</f>
        <v xml:space="preserve">  </v>
      </c>
      <c r="AJ59" s="113" t="str">
        <f>IF(AN59&gt;(AT$2-1),K59,"")</f>
        <v/>
      </c>
      <c r="AK59" s="402">
        <f>SUM(Z59:AI59)</f>
        <v>0</v>
      </c>
      <c r="AL59" s="114" t="str">
        <f>IFERROR("edasi "&amp;RANK(AJ59,AJ$7:AJ$117,1),K59)</f>
        <v/>
      </c>
      <c r="AM59" s="115" t="str">
        <f>IFERROR(INDEX(#REF!,MATCH("*"&amp;L59&amp;"*",#REF!,0)),"  ")</f>
        <v xml:space="preserve">  </v>
      </c>
      <c r="AN59" s="116">
        <f>COUNTIF(Z59:AI59,"&gt;=0")</f>
        <v>0</v>
      </c>
      <c r="AO59" s="117">
        <f>IFERROR(IF(Z59+1&gt;LARGE(Z$7:Z$117,1)-2*LEN(Z$5),1),0)+IFERROR(IF(AA59+1&gt;LARGE(AA$7:AA$117,1)-2*LEN(AA$5),1),0)+IFERROR(IF(AB59+1&gt;LARGE(AB$7:AB$117,1)-2*LEN(AB$5),1),0)+IFERROR(IF(AC59+1&gt;LARGE(AC$7:AC$117,1)-2*LEN(AC$5),1),0)+IFERROR(IF(AD59+1&gt;LARGE(AD$7:AD$117,1)-2*LEN(AD$5),1),0)+IFERROR(IF(AE59+1&gt;LARGE(AE$7:AE$117,1)-2*LEN(AE$5),1),0)+IFERROR(IF(AF59+1&gt;LARGE(AF$7:AF$117,1)-2*LEN(AF$5),1),0)+IFERROR(IF(AG59+1&gt;LARGE(AG$7:AG$117,1)-2*LEN(AG$5),1),0)+IFERROR(IF(AH59+1&gt;LARGE(AH$7:AH$117,1)-2*LEN(AH$5),1),0)+IFERROR(IF(AI59+1&gt;LARGE(AI$7:AI$117,1)-2*LEN(AI$5),1),0)</f>
        <v>0</v>
      </c>
      <c r="AP59" s="117">
        <f>IF(Z59=0,0,IF(Z59=IFERROR(LARGE(Z$7:Z$117,1),0),1,0))+IF(AA59=0,0,IF(AA59=IFERROR(LARGE(AA$7:AA$117,1),0),1,0))+IF(AB59=0,0,IF(AB59=IFERROR(LARGE(AB$7:AB$117,1),0),1,0))+IF(AC59=0,0,IF(AC59=IFERROR(LARGE(AC$7:AC$117,1),0),1,0))+IF(AD59=0,0,IF(AD59=IFERROR(LARGE(AD$7:AD$117,1),0),1,0))+IF(AE59=0,0,IF(AE59=IFERROR(LARGE(AE$7:AE$117,1),0),1,0))+IF(AF59=0,0,IF(AF59=IFERROR(LARGE(AF$7:AF$117,1),0),1,0))+IF(AG59=0,0,IF(AG59=IFERROR(LARGE(AG$7:AG$117,1),0),1,0))+IF(AH59=0,0,IF(AH59=IFERROR(LARGE(AH$7:AH$117,1),0),1,0))+IF(AI59=0,0,IF(AI59=IFERROR(LARGE(AI$7:AI$117,1),0),1,0))</f>
        <v>0</v>
      </c>
      <c r="AQ59" s="48"/>
      <c r="AR59" s="1"/>
      <c r="AS59" s="1"/>
      <c r="AT59" s="118">
        <f>SMALL(AU59:BD59,AT$3)</f>
        <v>1E-4</v>
      </c>
      <c r="AU59" s="119">
        <f>IF(Z59="  ",0+MID(Z$6,FIND("V",Z$6)+1,256)/10000,Z59+MID(Z$6,FIND("V",Z$6)+1,256)/10000)</f>
        <v>1E-4</v>
      </c>
      <c r="AV59" s="119">
        <f>IF(AA59="  ",0+MID(AA$6,FIND("V",AA$6)+1,256)/10000,AA59+MID(AA$6,FIND("V",AA$6)+1,256)/10000)</f>
        <v>2.0000000000000001E-4</v>
      </c>
      <c r="AW59" s="119">
        <f>IF(AB59="  ",0+MID(AB$6,FIND("V",AB$6)+1,256)/10000,AB59+MID(AB$6,FIND("V",AB$6)+1,256)/10000)</f>
        <v>2.9999999999999997E-4</v>
      </c>
      <c r="AX59" s="119">
        <f>IF(AC59="  ",0+MID(AC$6,FIND("V",AC$6)+1,256)/10000,AC59+MID(AC$6,FIND("V",AC$6)+1,256)/10000)</f>
        <v>4.0000000000000002E-4</v>
      </c>
      <c r="AY59" s="119">
        <f>IF(AD59="  ",0+MID(AD$6,FIND("V",AD$6)+1,256)/10000,AD59+MID(AD$6,FIND("V",AD$6)+1,256)/10000)</f>
        <v>5.0000000000000001E-4</v>
      </c>
      <c r="AZ59" s="119">
        <f>IF(AE59="  ",0+MID(AE$6,FIND("V",AE$6)+1,256)/10000,AE59+MID(AE$6,FIND("V",AE$6)+1,256)/10000)</f>
        <v>5.9999999999999995E-4</v>
      </c>
      <c r="BA59" s="119">
        <f>IF(AF59="  ",0+MID(AF$6,FIND("V",AF$6)+1,256)/10000,AF59+MID(AF$6,FIND("V",AF$6)+1,256)/10000)</f>
        <v>6.9999999999999999E-4</v>
      </c>
      <c r="BB59" s="119">
        <f>IF(AG59="  ",0+MID(AG$6,FIND("V",AG$6)+1,256)/10000,AG59+MID(AG$6,FIND("V",AG$6)+1,256)/10000)</f>
        <v>8.0000000000000004E-4</v>
      </c>
      <c r="BC59" s="119">
        <f>IF(AH59="  ",0+MID(AH$6,FIND("V",AH$6)+1,256)/10000,AH59+MID(AH$6,FIND("V",AH$6)+1,256)/10000)</f>
        <v>8.9999999999999998E-4</v>
      </c>
      <c r="BD59" s="119">
        <f>IF(AI59="  ",0+MID(AI$6,FIND("V",AI$6)+1,256)/10000,AI59+MID(AI$6,FIND("V",AI$6)+1,256)/10000)</f>
        <v>1E-3</v>
      </c>
      <c r="BI59" s="783" t="e">
        <f>(LARGE(Z$7:Z$117,1)-Z59)/2+1</f>
        <v>#VALUE!</v>
      </c>
      <c r="BJ59" s="783" t="e">
        <f>(LARGE(AA$7:AA$117,1)-AA59)/2+1</f>
        <v>#VALUE!</v>
      </c>
      <c r="BK59" s="783" t="e">
        <f>(LARGE(AB$7:AB$117,1)-AB59)/2+1</f>
        <v>#VALUE!</v>
      </c>
      <c r="BL59" s="783" t="e">
        <f>(LARGE(AC$7:AC$117,1)-AC59)/2+1</f>
        <v>#VALUE!</v>
      </c>
      <c r="BM59" s="783" t="e">
        <f>(LARGE(AD$7:AD$117,1)-AD59)/2+1</f>
        <v>#VALUE!</v>
      </c>
      <c r="BN59" s="783" t="e">
        <f>(LARGE(AE$7:AE$117,1)-AE59)/2+1</f>
        <v>#VALUE!</v>
      </c>
      <c r="BO59" s="783" t="e">
        <f>(LARGE(AF$7:AF$117,1)-AF59)/2+1</f>
        <v>#VALUE!</v>
      </c>
      <c r="BP59" s="783" t="e">
        <f>(LARGE(AG$7:AG$117,1)-AG59)/2+1</f>
        <v>#VALUE!</v>
      </c>
      <c r="BQ59" s="783" t="e">
        <f>(LARGE(AH$7:AH$117,1)-AH59)/2+1</f>
        <v>#VALUE!</v>
      </c>
      <c r="BR59" s="783" t="e">
        <f>(LARGE(AI$7:AI$117,1)-AI59)/2+1</f>
        <v>#VALUE!</v>
      </c>
    </row>
    <row r="60" spans="1:70" ht="12.75" hidden="1" customHeight="1" x14ac:dyDescent="0.2">
      <c r="A60" s="597" t="str">
        <f>IF(R60&gt;0,IF(Q60="Viru SK",RANK(B60,B$7:B$117,1)-COUNTIF((Q$7:Q$117),"&lt;&gt;Viru SK"),""),"")</f>
        <v/>
      </c>
      <c r="B60" s="98">
        <f>IF((Q60="Viru SK"),U60,U60-1000)</f>
        <v>-889</v>
      </c>
      <c r="C60" s="407" t="str">
        <f>IF(R60&gt;0,IF(P60="t",RANK(D60,D$7:D$117,1)-COUNTBLANK(P$7:P$117),""),"")</f>
        <v/>
      </c>
      <c r="D60" s="365">
        <f>IF((P60="t"),U60,U60-1000)</f>
        <v>111</v>
      </c>
      <c r="E60" s="99" t="str">
        <f>IF(R60&gt;0,IF(N60="m",RANK(F60,F$7:F$117,1)-COUNTBLANK(N$7:N$117),""),"")</f>
        <v/>
      </c>
      <c r="F60" s="98">
        <f>IF((N60="m"),U60,U60-1000)</f>
        <v>111</v>
      </c>
      <c r="G60" s="100" t="str">
        <f>IF(R60&gt;0,IF(M60="n",RANK(H60,H$7:H$117,1)-COUNTBLANK(M$7:M$117),""),"")</f>
        <v/>
      </c>
      <c r="H60" s="98">
        <f>IF((M60="n"),U60,U60-1000)</f>
        <v>-889</v>
      </c>
      <c r="I60" s="101" t="str">
        <f>IF(R60&gt;0,IF(O60="j",RANK(J60,J$7:J$117,1)-COUNTBLANK(O$7:O$117),""),"")</f>
        <v/>
      </c>
      <c r="J60" s="102">
        <f>IF((O60="j"),U60,U60-1000)</f>
        <v>-889</v>
      </c>
      <c r="K60" s="70" t="str">
        <f>IF(R60&gt;0,RANK(U60,U$7:U$117,1),"")</f>
        <v/>
      </c>
      <c r="L60" s="374" t="s">
        <v>125</v>
      </c>
      <c r="M60" s="343"/>
      <c r="N60" s="344" t="str">
        <f>IF(M60="","m","")</f>
        <v>m</v>
      </c>
      <c r="O60" s="345"/>
      <c r="P60" s="346" t="s">
        <v>314</v>
      </c>
      <c r="Q60" s="108"/>
      <c r="R60" s="109">
        <f>(IF(COUNT(Z60,AA60,AB60,AC60,AD60,AE60,AF60,AG60,AH60,AI60)&lt;10,SUM(Z60,AA60,AB60,AC60,AD60,AE60,AF60,AG60,AH60,AI60),SUM(LARGE((Z60,AA60,AB60,AC60,AD60,AE60,AF60,AG60,AH60,AI60),{1;2;3;4;5;6;7;8;9}))))</f>
        <v>0</v>
      </c>
      <c r="S60" s="110" t="str">
        <f>INDEX(ETAPP!B$1:B$32,MATCH(COUNTIF(BI60:BR60,1),ETAPP!A$1:A$32,0))&amp;INDEX(ETAPP!B$1:B$32,MATCH(COUNTIF(BI60:BR60,2),ETAPP!A$1:A$32,0))&amp;INDEX(ETAPP!B$1:B$32,MATCH(COUNTIF(BI60:BR60,3),ETAPP!A$1:A$32,0))&amp;INDEX(ETAPP!B$1:B$32,MATCH(COUNTIF(BI60:BR60,4),ETAPP!A$1:A$32,0))&amp;INDEX(ETAPP!B$1:B$32,MATCH(COUNTIF(BI60:BR60,5),ETAPP!A$1:A$32,0))&amp;INDEX(ETAPP!B$1:B$32,MATCH(COUNTIF(BI60:BR60,6),ETAPP!A$1:A$32,0))&amp;INDEX(ETAPP!B$1:B$32,MATCH(COUNTIF(BI60:BR60,7),ETAPP!A$1:A$32,0))&amp;INDEX(ETAPP!B$1:B$32,MATCH(COUNTIF(BI60:BR60,8),ETAPP!A$1:A$32,0))&amp;INDEX(ETAPP!B$1:B$32,MATCH(COUNTIF(BI60:BR60,9),ETAPP!A$1:A$32,0))&amp;INDEX(ETAPP!B$1:B$32,MATCH(COUNTIF(BI60:BR60,10),ETAPP!A$1:A$32,0))&amp;INDEX(ETAPP!B$1:B$32,MATCH(COUNTIF(BI60:BR60,11),ETAPP!A$1:A$32,0))&amp;INDEX(ETAPP!B$1:B$32,MATCH(COUNTIF(BI60:BR60,12),ETAPP!A$1:A$32,0))&amp;INDEX(ETAPP!B$1:B$32,MATCH(COUNTIF(BI60:BR60,13),ETAPP!A$1:A$32,0))&amp;INDEX(ETAPP!B$1:B$32,MATCH(COUNTIF(BI60:BR60,14),ETAPP!A$1:A$32,0))&amp;INDEX(ETAPP!B$1:B$32,MATCH(COUNTIF(BI60:BR60,15),ETAPP!A$1:A$32,0))&amp;INDEX(ETAPP!B$1:B$32,MATCH(COUNTIF(BI60:BR60,16),ETAPP!A$1:A$32,0))&amp;INDEX(ETAPP!B$1:B$32,MATCH(COUNTIF(BI60:BR60,17),ETAPP!A$1:A$32,0))&amp;INDEX(ETAPP!B$1:B$32,MATCH(COUNTIF(BI60:BR60,18),ETAPP!A$1:A$32,0))&amp;INDEX(ETAPP!B$1:B$32,MATCH(COUNTIF(BI60:BR60,19),ETAPP!A$1:A$32,0))&amp;INDEX(ETAPP!B$1:B$32,MATCH(COUNTIF(BI60:BR60,20),ETAPP!A$1:A$32,0))&amp;INDEX(ETAPP!B$1:B$32,MATCH(COUNTIF(BI60:BR60,21),ETAPP!A$1:A$32,0))</f>
        <v>000000000000000000000</v>
      </c>
      <c r="T60" s="110" t="str">
        <f>TEXT(R60,"000,0")&amp;"-"&amp;S60</f>
        <v>000,0-000000000000000000000</v>
      </c>
      <c r="U60" s="110">
        <f>COUNTIF(T$7:T$117,"&gt;="&amp;T60)</f>
        <v>111</v>
      </c>
      <c r="V60" s="110">
        <f>COUNTIF(L$7:L$117,"&gt;="&amp;L60)</f>
        <v>89</v>
      </c>
      <c r="W60" s="110" t="str">
        <f>TEXT(R60,"000,0")&amp;"-"&amp;S60&amp;"-"&amp;TEXT(V60,"000")</f>
        <v>000,0-000000000000000000000-089</v>
      </c>
      <c r="X60" s="110">
        <f>COUNTIF(W$7:W$117,"&gt;="&amp;W60)</f>
        <v>54</v>
      </c>
      <c r="Y60" s="111">
        <f>RANK(X60,X$7:X$117,0)</f>
        <v>58</v>
      </c>
      <c r="Z60" s="112" t="str">
        <f>IFERROR(INDEX('V1'!C$300:C$400,MATCH("*"&amp;L60&amp;"*",'V1'!B$300:B$400,0)),"  ")</f>
        <v xml:space="preserve">  </v>
      </c>
      <c r="AA60" s="112" t="str">
        <f>IFERROR(INDEX('V2'!C$300:C$400,MATCH("*"&amp;L60&amp;"*",'V2'!B$300:B$400,0)),"  ")</f>
        <v xml:space="preserve">  </v>
      </c>
      <c r="AB60" s="112" t="str">
        <f>IFERROR(INDEX('V3'!C$300:C$400,MATCH("*"&amp;L60&amp;"*",'V3'!B$300:B$400,0)),"  ")</f>
        <v xml:space="preserve">  </v>
      </c>
      <c r="AC60" s="112" t="str">
        <f>IFERROR(INDEX('V4'!C$300:C$400,MATCH("*"&amp;L60&amp;"*",'V4'!B$300:B$400,0)),"  ")</f>
        <v xml:space="preserve">  </v>
      </c>
      <c r="AD60" s="112" t="str">
        <f>IFERROR(INDEX('V5'!C$300:C$400,MATCH("*"&amp;L60&amp;"*",'V5'!B$300:B$400,0)),"  ")</f>
        <v xml:space="preserve">  </v>
      </c>
      <c r="AE60" s="112" t="str">
        <f>IFERROR(INDEX('V6'!C$300:C$400,MATCH("*"&amp;L60&amp;"*",'V6'!B$300:B$400,0)),"  ")</f>
        <v xml:space="preserve">  </v>
      </c>
      <c r="AF60" s="112" t="str">
        <f>IFERROR(INDEX('V7'!C$300:C$400,MATCH("*"&amp;L60&amp;"*",'V7'!B$300:B$400,0)),"  ")</f>
        <v xml:space="preserve">  </v>
      </c>
      <c r="AG60" s="112" t="str">
        <f>IFERROR(INDEX('V8'!C$300:C$400,MATCH("*"&amp;L60&amp;"*",'V8'!B$300:B$400,0)),"  ")</f>
        <v xml:space="preserve">  </v>
      </c>
      <c r="AH60" s="112" t="str">
        <f>IFERROR(INDEX('V9'!C$300:C$400,MATCH("*"&amp;L60&amp;"*",'V9'!B$300:B$400,0)),"  ")</f>
        <v xml:space="preserve">  </v>
      </c>
      <c r="AI60" s="112" t="str">
        <f>IFERROR(INDEX('V10'!C$300:C$400,MATCH("*"&amp;L60&amp;"*",'V10'!B$300:B$400,0)),"  ")</f>
        <v xml:space="preserve">  </v>
      </c>
      <c r="AJ60" s="113" t="str">
        <f>IF(AN60&gt;(AT$2-1),K60,"")</f>
        <v/>
      </c>
      <c r="AK60" s="402">
        <f>SUM(Z60:AI60)</f>
        <v>0</v>
      </c>
      <c r="AL60" s="114" t="str">
        <f>IFERROR("edasi "&amp;RANK(AJ60,AJ$7:AJ$117,1),K60)</f>
        <v/>
      </c>
      <c r="AM60" s="115" t="str">
        <f>IFERROR(INDEX(#REF!,MATCH("*"&amp;L60&amp;"*",#REF!,0)),"  ")</f>
        <v xml:space="preserve">  </v>
      </c>
      <c r="AN60" s="116">
        <f>COUNTIF(Z60:AI60,"&gt;=0")</f>
        <v>0</v>
      </c>
      <c r="AO60" s="117">
        <f>IFERROR(IF(Z60+1&gt;LARGE(Z$7:Z$117,1)-2*LEN(Z$5),1),0)+IFERROR(IF(AA60+1&gt;LARGE(AA$7:AA$117,1)-2*LEN(AA$5),1),0)+IFERROR(IF(AB60+1&gt;LARGE(AB$7:AB$117,1)-2*LEN(AB$5),1),0)+IFERROR(IF(AC60+1&gt;LARGE(AC$7:AC$117,1)-2*LEN(AC$5),1),0)+IFERROR(IF(AD60+1&gt;LARGE(AD$7:AD$117,1)-2*LEN(AD$5),1),0)+IFERROR(IF(AE60+1&gt;LARGE(AE$7:AE$117,1)-2*LEN(AE$5),1),0)+IFERROR(IF(AF60+1&gt;LARGE(AF$7:AF$117,1)-2*LEN(AF$5),1),0)+IFERROR(IF(AG60+1&gt;LARGE(AG$7:AG$117,1)-2*LEN(AG$5),1),0)+IFERROR(IF(AH60+1&gt;LARGE(AH$7:AH$117,1)-2*LEN(AH$5),1),0)+IFERROR(IF(AI60+1&gt;LARGE(AI$7:AI$117,1)-2*LEN(AI$5),1),0)</f>
        <v>0</v>
      </c>
      <c r="AP60" s="117">
        <f>IF(Z60=0,0,IF(Z60=IFERROR(LARGE(Z$7:Z$117,1),0),1,0))+IF(AA60=0,0,IF(AA60=IFERROR(LARGE(AA$7:AA$117,1),0),1,0))+IF(AB60=0,0,IF(AB60=IFERROR(LARGE(AB$7:AB$117,1),0),1,0))+IF(AC60=0,0,IF(AC60=IFERROR(LARGE(AC$7:AC$117,1),0),1,0))+IF(AD60=0,0,IF(AD60=IFERROR(LARGE(AD$7:AD$117,1),0),1,0))+IF(AE60=0,0,IF(AE60=IFERROR(LARGE(AE$7:AE$117,1),0),1,0))+IF(AF60=0,0,IF(AF60=IFERROR(LARGE(AF$7:AF$117,1),0),1,0))+IF(AG60=0,0,IF(AG60=IFERROR(LARGE(AG$7:AG$117,1),0),1,0))+IF(AH60=0,0,IF(AH60=IFERROR(LARGE(AH$7:AH$117,1),0),1,0))+IF(AI60=0,0,IF(AI60=IFERROR(LARGE(AI$7:AI$117,1),0),1,0))</f>
        <v>0</v>
      </c>
      <c r="AQ60" s="48"/>
      <c r="AR60" s="1"/>
      <c r="AS60" s="1"/>
      <c r="AT60" s="118">
        <f>SMALL(AU60:BD60,AT$3)</f>
        <v>1E-4</v>
      </c>
      <c r="AU60" s="119">
        <f>IF(Z60="  ",0+MID(Z$6,FIND("V",Z$6)+1,256)/10000,Z60+MID(Z$6,FIND("V",Z$6)+1,256)/10000)</f>
        <v>1E-4</v>
      </c>
      <c r="AV60" s="119">
        <f>IF(AA60="  ",0+MID(AA$6,FIND("V",AA$6)+1,256)/10000,AA60+MID(AA$6,FIND("V",AA$6)+1,256)/10000)</f>
        <v>2.0000000000000001E-4</v>
      </c>
      <c r="AW60" s="119">
        <f>IF(AB60="  ",0+MID(AB$6,FIND("V",AB$6)+1,256)/10000,AB60+MID(AB$6,FIND("V",AB$6)+1,256)/10000)</f>
        <v>2.9999999999999997E-4</v>
      </c>
      <c r="AX60" s="119">
        <f>IF(AC60="  ",0+MID(AC$6,FIND("V",AC$6)+1,256)/10000,AC60+MID(AC$6,FIND("V",AC$6)+1,256)/10000)</f>
        <v>4.0000000000000002E-4</v>
      </c>
      <c r="AY60" s="119">
        <f>IF(AD60="  ",0+MID(AD$6,FIND("V",AD$6)+1,256)/10000,AD60+MID(AD$6,FIND("V",AD$6)+1,256)/10000)</f>
        <v>5.0000000000000001E-4</v>
      </c>
      <c r="AZ60" s="119">
        <f>IF(AE60="  ",0+MID(AE$6,FIND("V",AE$6)+1,256)/10000,AE60+MID(AE$6,FIND("V",AE$6)+1,256)/10000)</f>
        <v>5.9999999999999995E-4</v>
      </c>
      <c r="BA60" s="119">
        <f>IF(AF60="  ",0+MID(AF$6,FIND("V",AF$6)+1,256)/10000,AF60+MID(AF$6,FIND("V",AF$6)+1,256)/10000)</f>
        <v>6.9999999999999999E-4</v>
      </c>
      <c r="BB60" s="119">
        <f>IF(AG60="  ",0+MID(AG$6,FIND("V",AG$6)+1,256)/10000,AG60+MID(AG$6,FIND("V",AG$6)+1,256)/10000)</f>
        <v>8.0000000000000004E-4</v>
      </c>
      <c r="BC60" s="119">
        <f>IF(AH60="  ",0+MID(AH$6,FIND("V",AH$6)+1,256)/10000,AH60+MID(AH$6,FIND("V",AH$6)+1,256)/10000)</f>
        <v>8.9999999999999998E-4</v>
      </c>
      <c r="BD60" s="119">
        <f>IF(AI60="  ",0+MID(AI$6,FIND("V",AI$6)+1,256)/10000,AI60+MID(AI$6,FIND("V",AI$6)+1,256)/10000)</f>
        <v>1E-3</v>
      </c>
      <c r="BE60" s="1024"/>
      <c r="BF60" s="1024"/>
      <c r="BG60" s="1024"/>
      <c r="BH60" s="1024"/>
      <c r="BI60" s="783" t="e">
        <f>(LARGE(Z$7:Z$117,1)-Z60)/2+1</f>
        <v>#VALUE!</v>
      </c>
      <c r="BJ60" s="783" t="e">
        <f>(LARGE(AA$7:AA$117,1)-AA60)/2+1</f>
        <v>#VALUE!</v>
      </c>
      <c r="BK60" s="783" t="e">
        <f>(LARGE(AB$7:AB$117,1)-AB60)/2+1</f>
        <v>#VALUE!</v>
      </c>
      <c r="BL60" s="783" t="e">
        <f>(LARGE(AC$7:AC$117,1)-AC60)/2+1</f>
        <v>#VALUE!</v>
      </c>
      <c r="BM60" s="783" t="e">
        <f>(LARGE(AD$7:AD$117,1)-AD60)/2+1</f>
        <v>#VALUE!</v>
      </c>
      <c r="BN60" s="783" t="e">
        <f>(LARGE(AE$7:AE$117,1)-AE60)/2+1</f>
        <v>#VALUE!</v>
      </c>
      <c r="BO60" s="783" t="e">
        <f>(LARGE(AF$7:AF$117,1)-AF60)/2+1</f>
        <v>#VALUE!</v>
      </c>
      <c r="BP60" s="783" t="e">
        <f>(LARGE(AG$7:AG$117,1)-AG60)/2+1</f>
        <v>#VALUE!</v>
      </c>
      <c r="BQ60" s="783" t="e">
        <f>(LARGE(AH$7:AH$117,1)-AH60)/2+1</f>
        <v>#VALUE!</v>
      </c>
      <c r="BR60" s="783" t="e">
        <f>(LARGE(AI$7:AI$117,1)-AI60)/2+1</f>
        <v>#VALUE!</v>
      </c>
    </row>
    <row r="61" spans="1:70" ht="12.75" hidden="1" customHeight="1" x14ac:dyDescent="0.2">
      <c r="A61" s="597" t="str">
        <f>IF(R61&gt;0,IF(Q61="Viru SK",RANK(B61,B$7:B$117,1)-COUNTIF((Q$7:Q$117),"&lt;&gt;Viru SK"),""),"")</f>
        <v/>
      </c>
      <c r="B61" s="98">
        <f>IF((Q61="Viru SK"),U61,U61-1000)</f>
        <v>-889</v>
      </c>
      <c r="C61" s="407" t="str">
        <f>IF(R61&gt;0,IF(P61="t",RANK(D61,D$7:D$117,1)-COUNTBLANK(P$7:P$117),""),"")</f>
        <v/>
      </c>
      <c r="D61" s="365">
        <f>IF((P61="t"),U61,U61-1000)</f>
        <v>-889</v>
      </c>
      <c r="E61" s="99" t="str">
        <f>IF(R61&gt;0,IF(N61="m",RANK(F61,F$7:F$117,1)-COUNTBLANK(N$7:N$117),""),"")</f>
        <v/>
      </c>
      <c r="F61" s="98">
        <f>IF((N61="m"),U61,U61-1000)</f>
        <v>111</v>
      </c>
      <c r="G61" s="100" t="str">
        <f>IF(R61&gt;0,IF(M61="n",RANK(H61,H$7:H$117,1)-COUNTBLANK(M$7:M$117),""),"")</f>
        <v/>
      </c>
      <c r="H61" s="98">
        <f>IF((M61="n"),U61,U61-1000)</f>
        <v>-889</v>
      </c>
      <c r="I61" s="101" t="str">
        <f>IF(R61&gt;0,IF(O61="j",RANK(J61,J$7:J$117,1)-COUNTBLANK(O$7:O$117),""),"")</f>
        <v/>
      </c>
      <c r="J61" s="102">
        <f>IF((O61="j"),U61,U61-1000)</f>
        <v>-889</v>
      </c>
      <c r="K61" s="70" t="str">
        <f>IF(R61&gt;0,RANK(U61,U$7:U$117,1),"")</f>
        <v/>
      </c>
      <c r="L61" s="103" t="s">
        <v>325</v>
      </c>
      <c r="M61" s="104"/>
      <c r="N61" s="105" t="s">
        <v>104</v>
      </c>
      <c r="O61" s="106"/>
      <c r="P61" s="107"/>
      <c r="Q61" s="108"/>
      <c r="R61" s="109">
        <f>(IF(COUNT(Z61,AA61,AB61,AC61,AD61,AE61,AF61,AG61,AH61,AI61)&lt;10,SUM(Z61,AA61,AB61,AC61,AD61,AE61,AF61,AG61,AH61,AI61),SUM(LARGE((Z61,AA61,AB61,AC61,AD61,AE61,AF61,AG61,AH61,AI61),{1;2;3;4;5;6;7;8;9}))))</f>
        <v>0</v>
      </c>
      <c r="S61" s="110" t="str">
        <f>INDEX(ETAPP!B$1:B$32,MATCH(COUNTIF(BI61:BR61,1),ETAPP!A$1:A$32,0))&amp;INDEX(ETAPP!B$1:B$32,MATCH(COUNTIF(BI61:BR61,2),ETAPP!A$1:A$32,0))&amp;INDEX(ETAPP!B$1:B$32,MATCH(COUNTIF(BI61:BR61,3),ETAPP!A$1:A$32,0))&amp;INDEX(ETAPP!B$1:B$32,MATCH(COUNTIF(BI61:BR61,4),ETAPP!A$1:A$32,0))&amp;INDEX(ETAPP!B$1:B$32,MATCH(COUNTIF(BI61:BR61,5),ETAPP!A$1:A$32,0))&amp;INDEX(ETAPP!B$1:B$32,MATCH(COUNTIF(BI61:BR61,6),ETAPP!A$1:A$32,0))&amp;INDEX(ETAPP!B$1:B$32,MATCH(COUNTIF(BI61:BR61,7),ETAPP!A$1:A$32,0))&amp;INDEX(ETAPP!B$1:B$32,MATCH(COUNTIF(BI61:BR61,8),ETAPP!A$1:A$32,0))&amp;INDEX(ETAPP!B$1:B$32,MATCH(COUNTIF(BI61:BR61,9),ETAPP!A$1:A$32,0))&amp;INDEX(ETAPP!B$1:B$32,MATCH(COUNTIF(BI61:BR61,10),ETAPP!A$1:A$32,0))&amp;INDEX(ETAPP!B$1:B$32,MATCH(COUNTIF(BI61:BR61,11),ETAPP!A$1:A$32,0))&amp;INDEX(ETAPP!B$1:B$32,MATCH(COUNTIF(BI61:BR61,12),ETAPP!A$1:A$32,0))&amp;INDEX(ETAPP!B$1:B$32,MATCH(COUNTIF(BI61:BR61,13),ETAPP!A$1:A$32,0))&amp;INDEX(ETAPP!B$1:B$32,MATCH(COUNTIF(BI61:BR61,14),ETAPP!A$1:A$32,0))&amp;INDEX(ETAPP!B$1:B$32,MATCH(COUNTIF(BI61:BR61,15),ETAPP!A$1:A$32,0))&amp;INDEX(ETAPP!B$1:B$32,MATCH(COUNTIF(BI61:BR61,16),ETAPP!A$1:A$32,0))&amp;INDEX(ETAPP!B$1:B$32,MATCH(COUNTIF(BI61:BR61,17),ETAPP!A$1:A$32,0))&amp;INDEX(ETAPP!B$1:B$32,MATCH(COUNTIF(BI61:BR61,18),ETAPP!A$1:A$32,0))&amp;INDEX(ETAPP!B$1:B$32,MATCH(COUNTIF(BI61:BR61,19),ETAPP!A$1:A$32,0))&amp;INDEX(ETAPP!B$1:B$32,MATCH(COUNTIF(BI61:BR61,20),ETAPP!A$1:A$32,0))&amp;INDEX(ETAPP!B$1:B$32,MATCH(COUNTIF(BI61:BR61,21),ETAPP!A$1:A$32,0))</f>
        <v>000000000000000000000</v>
      </c>
      <c r="T61" s="110" t="str">
        <f>TEXT(R61,"000,0")&amp;"-"&amp;S61</f>
        <v>000,0-000000000000000000000</v>
      </c>
      <c r="U61" s="110">
        <f>COUNTIF(T$7:T$117,"&gt;="&amp;T61)</f>
        <v>111</v>
      </c>
      <c r="V61" s="110">
        <f>COUNTIF(L$7:L$117,"&gt;="&amp;L61)</f>
        <v>87</v>
      </c>
      <c r="W61" s="110" t="str">
        <f>TEXT(R61,"000,0")&amp;"-"&amp;S61&amp;"-"&amp;TEXT(V61,"000")</f>
        <v>000,0-000000000000000000000-087</v>
      </c>
      <c r="X61" s="110">
        <f>COUNTIF(W$7:W$117,"&gt;="&amp;W61)</f>
        <v>55</v>
      </c>
      <c r="Y61" s="111">
        <f>RANK(X61,X$7:X$117,0)</f>
        <v>57</v>
      </c>
      <c r="Z61" s="112" t="str">
        <f>IFERROR(INDEX('V1'!C$300:C$400,MATCH("*"&amp;L61&amp;"*",'V1'!B$300:B$400,0)),"  ")</f>
        <v xml:space="preserve">  </v>
      </c>
      <c r="AA61" s="112" t="str">
        <f>IFERROR(INDEX('V2'!C$300:C$400,MATCH("*"&amp;L61&amp;"*",'V2'!B$300:B$400,0)),"  ")</f>
        <v xml:space="preserve">  </v>
      </c>
      <c r="AB61" s="112" t="str">
        <f>IFERROR(INDEX('V3'!C$300:C$400,MATCH("*"&amp;L61&amp;"*",'V3'!B$300:B$400,0)),"  ")</f>
        <v xml:space="preserve">  </v>
      </c>
      <c r="AC61" s="112" t="str">
        <f>IFERROR(INDEX('V4'!C$300:C$400,MATCH("*"&amp;L61&amp;"*",'V4'!B$300:B$400,0)),"  ")</f>
        <v xml:space="preserve">  </v>
      </c>
      <c r="AD61" s="112" t="str">
        <f>IFERROR(INDEX('V5'!C$300:C$400,MATCH("*"&amp;L61&amp;"*",'V5'!B$300:B$400,0)),"  ")</f>
        <v xml:space="preserve">  </v>
      </c>
      <c r="AE61" s="112" t="str">
        <f>IFERROR(INDEX('V6'!C$300:C$400,MATCH("*"&amp;L61&amp;"*",'V6'!B$300:B$400,0)),"  ")</f>
        <v xml:space="preserve">  </v>
      </c>
      <c r="AF61" s="112" t="str">
        <f>IFERROR(INDEX('V7'!C$300:C$400,MATCH("*"&amp;L61&amp;"*",'V7'!B$300:B$400,0)),"  ")</f>
        <v xml:space="preserve">  </v>
      </c>
      <c r="AG61" s="112" t="str">
        <f>IFERROR(INDEX('V8'!C$300:C$400,MATCH("*"&amp;L61&amp;"*",'V8'!B$300:B$400,0)),"  ")</f>
        <v xml:space="preserve">  </v>
      </c>
      <c r="AH61" s="112" t="str">
        <f>IFERROR(INDEX('V9'!C$300:C$400,MATCH("*"&amp;L61&amp;"*",'V9'!B$300:B$400,0)),"  ")</f>
        <v xml:space="preserve">  </v>
      </c>
      <c r="AI61" s="112" t="str">
        <f>IFERROR(INDEX('V10'!C$300:C$400,MATCH("*"&amp;L61&amp;"*",'V10'!B$300:B$400,0)),"  ")</f>
        <v xml:space="preserve">  </v>
      </c>
      <c r="AJ61" s="113" t="str">
        <f>IF(AN61&gt;(AT$2-1),K61,"")</f>
        <v/>
      </c>
      <c r="AK61" s="402">
        <f>SUM(Z61:AI61)</f>
        <v>0</v>
      </c>
      <c r="AL61" s="114" t="str">
        <f>IFERROR("edasi "&amp;RANK(AJ61,AJ$7:AJ$117,1),K61)</f>
        <v/>
      </c>
      <c r="AM61" s="115" t="str">
        <f>IFERROR(INDEX(#REF!,MATCH("*"&amp;L61&amp;"*",#REF!,0)),"  ")</f>
        <v xml:space="preserve">  </v>
      </c>
      <c r="AN61" s="116">
        <f>COUNTIF(Z61:AI61,"&gt;=0")</f>
        <v>0</v>
      </c>
      <c r="AO61" s="117">
        <f>IFERROR(IF(Z61+1&gt;LARGE(Z$7:Z$117,1)-2*LEN(Z$5),1),0)+IFERROR(IF(AA61+1&gt;LARGE(AA$7:AA$117,1)-2*LEN(AA$5),1),0)+IFERROR(IF(AB61+1&gt;LARGE(AB$7:AB$117,1)-2*LEN(AB$5),1),0)+IFERROR(IF(AC61+1&gt;LARGE(AC$7:AC$117,1)-2*LEN(AC$5),1),0)+IFERROR(IF(AD61+1&gt;LARGE(AD$7:AD$117,1)-2*LEN(AD$5),1),0)+IFERROR(IF(AE61+1&gt;LARGE(AE$7:AE$117,1)-2*LEN(AE$5),1),0)+IFERROR(IF(AF61+1&gt;LARGE(AF$7:AF$117,1)-2*LEN(AF$5),1),0)+IFERROR(IF(AG61+1&gt;LARGE(AG$7:AG$117,1)-2*LEN(AG$5),1),0)+IFERROR(IF(AH61+1&gt;LARGE(AH$7:AH$117,1)-2*LEN(AH$5),1),0)+IFERROR(IF(AI61+1&gt;LARGE(AI$7:AI$117,1)-2*LEN(AI$5),1),0)</f>
        <v>0</v>
      </c>
      <c r="AP61" s="117">
        <f>IF(Z61=0,0,IF(Z61=IFERROR(LARGE(Z$7:Z$117,1),0),1,0))+IF(AA61=0,0,IF(AA61=IFERROR(LARGE(AA$7:AA$117,1),0),1,0))+IF(AB61=0,0,IF(AB61=IFERROR(LARGE(AB$7:AB$117,1),0),1,0))+IF(AC61=0,0,IF(AC61=IFERROR(LARGE(AC$7:AC$117,1),0),1,0))+IF(AD61=0,0,IF(AD61=IFERROR(LARGE(AD$7:AD$117,1),0),1,0))+IF(AE61=0,0,IF(AE61=IFERROR(LARGE(AE$7:AE$117,1),0),1,0))+IF(AF61=0,0,IF(AF61=IFERROR(LARGE(AF$7:AF$117,1),0),1,0))+IF(AG61=0,0,IF(AG61=IFERROR(LARGE(AG$7:AG$117,1),0),1,0))+IF(AH61=0,0,IF(AH61=IFERROR(LARGE(AH$7:AH$117,1),0),1,0))+IF(AI61=0,0,IF(AI61=IFERROR(LARGE(AI$7:AI$117,1),0),1,0))</f>
        <v>0</v>
      </c>
      <c r="AQ61" s="48"/>
      <c r="AR61" s="1"/>
      <c r="AS61" s="1"/>
      <c r="AT61" s="118">
        <f>SMALL(AU61:BD61,AT$3)</f>
        <v>1E-4</v>
      </c>
      <c r="AU61" s="119">
        <f>IF(Z61="  ",0+MID(Z$6,FIND("V",Z$6)+1,256)/10000,Z61+MID(Z$6,FIND("V",Z$6)+1,256)/10000)</f>
        <v>1E-4</v>
      </c>
      <c r="AV61" s="119">
        <f>IF(AA61="  ",0+MID(AA$6,FIND("V",AA$6)+1,256)/10000,AA61+MID(AA$6,FIND("V",AA$6)+1,256)/10000)</f>
        <v>2.0000000000000001E-4</v>
      </c>
      <c r="AW61" s="119">
        <f>IF(AB61="  ",0+MID(AB$6,FIND("V",AB$6)+1,256)/10000,AB61+MID(AB$6,FIND("V",AB$6)+1,256)/10000)</f>
        <v>2.9999999999999997E-4</v>
      </c>
      <c r="AX61" s="119">
        <f>IF(AC61="  ",0+MID(AC$6,FIND("V",AC$6)+1,256)/10000,AC61+MID(AC$6,FIND("V",AC$6)+1,256)/10000)</f>
        <v>4.0000000000000002E-4</v>
      </c>
      <c r="AY61" s="119">
        <f>IF(AD61="  ",0+MID(AD$6,FIND("V",AD$6)+1,256)/10000,AD61+MID(AD$6,FIND("V",AD$6)+1,256)/10000)</f>
        <v>5.0000000000000001E-4</v>
      </c>
      <c r="AZ61" s="119">
        <f>IF(AE61="  ",0+MID(AE$6,FIND("V",AE$6)+1,256)/10000,AE61+MID(AE$6,FIND("V",AE$6)+1,256)/10000)</f>
        <v>5.9999999999999995E-4</v>
      </c>
      <c r="BA61" s="119">
        <f>IF(AF61="  ",0+MID(AF$6,FIND("V",AF$6)+1,256)/10000,AF61+MID(AF$6,FIND("V",AF$6)+1,256)/10000)</f>
        <v>6.9999999999999999E-4</v>
      </c>
      <c r="BB61" s="119">
        <f>IF(AG61="  ",0+MID(AG$6,FIND("V",AG$6)+1,256)/10000,AG61+MID(AG$6,FIND("V",AG$6)+1,256)/10000)</f>
        <v>8.0000000000000004E-4</v>
      </c>
      <c r="BC61" s="119">
        <f>IF(AH61="  ",0+MID(AH$6,FIND("V",AH$6)+1,256)/10000,AH61+MID(AH$6,FIND("V",AH$6)+1,256)/10000)</f>
        <v>8.9999999999999998E-4</v>
      </c>
      <c r="BD61" s="119">
        <f>IF(AI61="  ",0+MID(AI$6,FIND("V",AI$6)+1,256)/10000,AI61+MID(AI$6,FIND("V",AI$6)+1,256)/10000)</f>
        <v>1E-3</v>
      </c>
      <c r="BE61" s="1024"/>
      <c r="BF61" s="1024"/>
      <c r="BG61" s="1024"/>
      <c r="BH61" s="1024"/>
      <c r="BI61" s="783" t="e">
        <f>(LARGE(Z$7:Z$117,1)-Z61)/2+1</f>
        <v>#VALUE!</v>
      </c>
      <c r="BJ61" s="783" t="e">
        <f>(LARGE(AA$7:AA$117,1)-AA61)/2+1</f>
        <v>#VALUE!</v>
      </c>
      <c r="BK61" s="783" t="e">
        <f>(LARGE(AB$7:AB$117,1)-AB61)/2+1</f>
        <v>#VALUE!</v>
      </c>
      <c r="BL61" s="783" t="e">
        <f>(LARGE(AC$7:AC$117,1)-AC61)/2+1</f>
        <v>#VALUE!</v>
      </c>
      <c r="BM61" s="783" t="e">
        <f>(LARGE(AD$7:AD$117,1)-AD61)/2+1</f>
        <v>#VALUE!</v>
      </c>
      <c r="BN61" s="783" t="e">
        <f>(LARGE(AE$7:AE$117,1)-AE61)/2+1</f>
        <v>#VALUE!</v>
      </c>
      <c r="BO61" s="783" t="e">
        <f>(LARGE(AF$7:AF$117,1)-AF61)/2+1</f>
        <v>#VALUE!</v>
      </c>
      <c r="BP61" s="783" t="e">
        <f>(LARGE(AG$7:AG$117,1)-AG61)/2+1</f>
        <v>#VALUE!</v>
      </c>
      <c r="BQ61" s="783" t="e">
        <f>(LARGE(AH$7:AH$117,1)-AH61)/2+1</f>
        <v>#VALUE!</v>
      </c>
      <c r="BR61" s="783" t="e">
        <f>(LARGE(AI$7:AI$117,1)-AI61)/2+1</f>
        <v>#VALUE!</v>
      </c>
    </row>
    <row r="62" spans="1:70" ht="12.75" hidden="1" customHeight="1" x14ac:dyDescent="0.2">
      <c r="A62" s="597" t="str">
        <f>IF(R62&gt;0,IF(Q62="Viru SK",RANK(B62,B$7:B$117,1)-COUNTIF((Q$7:Q$117),"&lt;&gt;Viru SK"),""),"")</f>
        <v/>
      </c>
      <c r="B62" s="98">
        <f>IF((Q62="Viru SK"),U62,U62-1000)</f>
        <v>-889</v>
      </c>
      <c r="C62" s="407" t="str">
        <f>IF(R62&gt;0,IF(P62="t",RANK(D62,D$7:D$117,1)-COUNTBLANK(P$7:P$117),""),"")</f>
        <v/>
      </c>
      <c r="D62" s="365">
        <f>IF((P62="t"),U62,U62-1000)</f>
        <v>-889</v>
      </c>
      <c r="E62" s="99" t="str">
        <f>IF(R62&gt;0,IF(N62="m",RANK(F62,F$7:F$117,1)-COUNTBLANK(N$7:N$117),""),"")</f>
        <v/>
      </c>
      <c r="F62" s="98">
        <f>IF((N62="m"),U62,U62-1000)</f>
        <v>-889</v>
      </c>
      <c r="G62" s="100" t="str">
        <f>IF(R62&gt;0,IF(M62="n",RANK(H62,H$7:H$117,1)-COUNTBLANK(M$7:M$117),""),"")</f>
        <v/>
      </c>
      <c r="H62" s="98">
        <f>IF((M62="n"),U62,U62-1000)</f>
        <v>111</v>
      </c>
      <c r="I62" s="101" t="str">
        <f>IF(R62&gt;0,IF(O62="j",RANK(J62,J$7:J$117,1)-COUNTBLANK(O$7:O$117),""),"")</f>
        <v/>
      </c>
      <c r="J62" s="102">
        <f>IF((O62="j"),U62,U62-1000)</f>
        <v>-889</v>
      </c>
      <c r="K62" s="70" t="str">
        <f>IF(R62&gt;0,RANK(U62,U$7:U$117,1),"")</f>
        <v/>
      </c>
      <c r="L62" s="442" t="s">
        <v>143</v>
      </c>
      <c r="M62" s="443" t="s">
        <v>109</v>
      </c>
      <c r="N62" s="444"/>
      <c r="O62" s="447"/>
      <c r="P62" s="445"/>
      <c r="Q62" s="446"/>
      <c r="R62" s="109">
        <f>(IF(COUNT(Z62,AA62,AB62,AC62,AD62,AE62,AF62,AG62,AH62,AI62)&lt;10,SUM(Z62,AA62,AB62,AC62,AD62,AE62,AF62,AG62,AH62,AI62),SUM(LARGE((Z62,AA62,AB62,AC62,AD62,AE62,AF62,AG62,AH62,AI62),{1;2;3;4;5;6;7;8;9}))))</f>
        <v>0</v>
      </c>
      <c r="S62" s="110" t="str">
        <f>INDEX(ETAPP!B$1:B$32,MATCH(COUNTIF(BI62:BR62,1),ETAPP!A$1:A$32,0))&amp;INDEX(ETAPP!B$1:B$32,MATCH(COUNTIF(BI62:BR62,2),ETAPP!A$1:A$32,0))&amp;INDEX(ETAPP!B$1:B$32,MATCH(COUNTIF(BI62:BR62,3),ETAPP!A$1:A$32,0))&amp;INDEX(ETAPP!B$1:B$32,MATCH(COUNTIF(BI62:BR62,4),ETAPP!A$1:A$32,0))&amp;INDEX(ETAPP!B$1:B$32,MATCH(COUNTIF(BI62:BR62,5),ETAPP!A$1:A$32,0))&amp;INDEX(ETAPP!B$1:B$32,MATCH(COUNTIF(BI62:BR62,6),ETAPP!A$1:A$32,0))&amp;INDEX(ETAPP!B$1:B$32,MATCH(COUNTIF(BI62:BR62,7),ETAPP!A$1:A$32,0))&amp;INDEX(ETAPP!B$1:B$32,MATCH(COUNTIF(BI62:BR62,8),ETAPP!A$1:A$32,0))&amp;INDEX(ETAPP!B$1:B$32,MATCH(COUNTIF(BI62:BR62,9),ETAPP!A$1:A$32,0))&amp;INDEX(ETAPP!B$1:B$32,MATCH(COUNTIF(BI62:BR62,10),ETAPP!A$1:A$32,0))&amp;INDEX(ETAPP!B$1:B$32,MATCH(COUNTIF(BI62:BR62,11),ETAPP!A$1:A$32,0))&amp;INDEX(ETAPP!B$1:B$32,MATCH(COUNTIF(BI62:BR62,12),ETAPP!A$1:A$32,0))&amp;INDEX(ETAPP!B$1:B$32,MATCH(COUNTIF(BI62:BR62,13),ETAPP!A$1:A$32,0))&amp;INDEX(ETAPP!B$1:B$32,MATCH(COUNTIF(BI62:BR62,14),ETAPP!A$1:A$32,0))&amp;INDEX(ETAPP!B$1:B$32,MATCH(COUNTIF(BI62:BR62,15),ETAPP!A$1:A$32,0))&amp;INDEX(ETAPP!B$1:B$32,MATCH(COUNTIF(BI62:BR62,16),ETAPP!A$1:A$32,0))&amp;INDEX(ETAPP!B$1:B$32,MATCH(COUNTIF(BI62:BR62,17),ETAPP!A$1:A$32,0))&amp;INDEX(ETAPP!B$1:B$32,MATCH(COUNTIF(BI62:BR62,18),ETAPP!A$1:A$32,0))&amp;INDEX(ETAPP!B$1:B$32,MATCH(COUNTIF(BI62:BR62,19),ETAPP!A$1:A$32,0))&amp;INDEX(ETAPP!B$1:B$32,MATCH(COUNTIF(BI62:BR62,20),ETAPP!A$1:A$32,0))&amp;INDEX(ETAPP!B$1:B$32,MATCH(COUNTIF(BI62:BR62,21),ETAPP!A$1:A$32,0))</f>
        <v>000000000000000000000</v>
      </c>
      <c r="T62" s="110" t="str">
        <f>TEXT(R62,"000,0")&amp;"-"&amp;S62</f>
        <v>000,0-000000000000000000000</v>
      </c>
      <c r="U62" s="110">
        <f>COUNTIF(T$7:T$117,"&gt;="&amp;T62)</f>
        <v>111</v>
      </c>
      <c r="V62" s="110">
        <f>COUNTIF(L$7:L$117,"&gt;="&amp;L62)</f>
        <v>85</v>
      </c>
      <c r="W62" s="110" t="str">
        <f>TEXT(R62,"000,0")&amp;"-"&amp;S62&amp;"-"&amp;TEXT(V62,"000")</f>
        <v>000,0-000000000000000000000-085</v>
      </c>
      <c r="X62" s="110">
        <f>COUNTIF(W$7:W$117,"&gt;="&amp;W62)</f>
        <v>56</v>
      </c>
      <c r="Y62" s="111">
        <f>RANK(X62,X$7:X$117,0)</f>
        <v>56</v>
      </c>
      <c r="Z62" s="112" t="str">
        <f>IFERROR(INDEX('V1'!C$300:C$400,MATCH("*"&amp;L62&amp;"*",'V1'!B$300:B$400,0)),"  ")</f>
        <v xml:space="preserve">  </v>
      </c>
      <c r="AA62" s="112" t="str">
        <f>IFERROR(INDEX('V2'!C$300:C$400,MATCH("*"&amp;L62&amp;"*",'V2'!B$300:B$400,0)),"  ")</f>
        <v xml:space="preserve">  </v>
      </c>
      <c r="AB62" s="112" t="str">
        <f>IFERROR(INDEX('V3'!C$300:C$400,MATCH("*"&amp;L62&amp;"*",'V3'!B$300:B$400,0)),"  ")</f>
        <v xml:space="preserve">  </v>
      </c>
      <c r="AC62" s="112" t="str">
        <f>IFERROR(INDEX('V4'!C$300:C$400,MATCH("*"&amp;L62&amp;"*",'V4'!B$300:B$400,0)),"  ")</f>
        <v xml:space="preserve">  </v>
      </c>
      <c r="AD62" s="112" t="str">
        <f>IFERROR(INDEX('V5'!C$300:C$400,MATCH("*"&amp;L62&amp;"*",'V5'!B$300:B$400,0)),"  ")</f>
        <v xml:space="preserve">  </v>
      </c>
      <c r="AE62" s="112" t="str">
        <f>IFERROR(INDEX('V6'!C$300:C$400,MATCH("*"&amp;L62&amp;"*",'V6'!B$300:B$400,0)),"  ")</f>
        <v xml:space="preserve">  </v>
      </c>
      <c r="AF62" s="112" t="str">
        <f>IFERROR(INDEX('V7'!C$300:C$400,MATCH("*"&amp;L62&amp;"*",'V7'!B$300:B$400,0)),"  ")</f>
        <v xml:space="preserve">  </v>
      </c>
      <c r="AG62" s="112" t="str">
        <f>IFERROR(INDEX('V8'!C$300:C$400,MATCH("*"&amp;L62&amp;"*",'V8'!B$300:B$400,0)),"  ")</f>
        <v xml:space="preserve">  </v>
      </c>
      <c r="AH62" s="112" t="str">
        <f>IFERROR(INDEX('V9'!C$300:C$400,MATCH("*"&amp;L62&amp;"*",'V9'!B$300:B$400,0)),"  ")</f>
        <v xml:space="preserve">  </v>
      </c>
      <c r="AI62" s="112" t="str">
        <f>IFERROR(INDEX('V10'!C$300:C$400,MATCH("*"&amp;L62&amp;"*",'V10'!B$300:B$400,0)),"  ")</f>
        <v xml:space="preserve">  </v>
      </c>
      <c r="AJ62" s="113" t="str">
        <f>IF(AN62&gt;(AT$2-1),K62,"")</f>
        <v/>
      </c>
      <c r="AK62" s="402">
        <f>SUM(Z62:AI62)</f>
        <v>0</v>
      </c>
      <c r="AL62" s="114" t="str">
        <f>IFERROR("edasi "&amp;RANK(AJ62,AJ$7:AJ$117,1),K62)</f>
        <v/>
      </c>
      <c r="AM62" s="115" t="str">
        <f>IFERROR(INDEX(#REF!,MATCH("*"&amp;L62&amp;"*",#REF!,0)),"  ")</f>
        <v xml:space="preserve">  </v>
      </c>
      <c r="AN62" s="116">
        <f>COUNTIF(Z62:AI62,"&gt;=0")</f>
        <v>0</v>
      </c>
      <c r="AO62" s="117">
        <f>IFERROR(IF(Z62+1&gt;LARGE(Z$7:Z$117,1)-2*LEN(Z$5),1),0)+IFERROR(IF(AA62+1&gt;LARGE(AA$7:AA$117,1)-2*LEN(AA$5),1),0)+IFERROR(IF(AB62+1&gt;LARGE(AB$7:AB$117,1)-2*LEN(AB$5),1),0)+IFERROR(IF(AC62+1&gt;LARGE(AC$7:AC$117,1)-2*LEN(AC$5),1),0)+IFERROR(IF(AD62+1&gt;LARGE(AD$7:AD$117,1)-2*LEN(AD$5),1),0)+IFERROR(IF(AE62+1&gt;LARGE(AE$7:AE$117,1)-2*LEN(AE$5),1),0)+IFERROR(IF(AF62+1&gt;LARGE(AF$7:AF$117,1)-2*LEN(AF$5),1),0)+IFERROR(IF(AG62+1&gt;LARGE(AG$7:AG$117,1)-2*LEN(AG$5),1),0)+IFERROR(IF(AH62+1&gt;LARGE(AH$7:AH$117,1)-2*LEN(AH$5),1),0)+IFERROR(IF(AI62+1&gt;LARGE(AI$7:AI$117,1)-2*LEN(AI$5),1),0)</f>
        <v>0</v>
      </c>
      <c r="AP62" s="117">
        <f>IF(Z62=0,0,IF(Z62=IFERROR(LARGE(Z$7:Z$117,1),0),1,0))+IF(AA62=0,0,IF(AA62=IFERROR(LARGE(AA$7:AA$117,1),0),1,0))+IF(AB62=0,0,IF(AB62=IFERROR(LARGE(AB$7:AB$117,1),0),1,0))+IF(AC62=0,0,IF(AC62=IFERROR(LARGE(AC$7:AC$117,1),0),1,0))+IF(AD62=0,0,IF(AD62=IFERROR(LARGE(AD$7:AD$117,1),0),1,0))+IF(AE62=0,0,IF(AE62=IFERROR(LARGE(AE$7:AE$117,1),0),1,0))+IF(AF62=0,0,IF(AF62=IFERROR(LARGE(AF$7:AF$117,1),0),1,0))+IF(AG62=0,0,IF(AG62=IFERROR(LARGE(AG$7:AG$117,1),0),1,0))+IF(AH62=0,0,IF(AH62=IFERROR(LARGE(AH$7:AH$117,1),0),1,0))+IF(AI62=0,0,IF(AI62=IFERROR(LARGE(AI$7:AI$117,1),0),1,0))</f>
        <v>0</v>
      </c>
      <c r="AQ62" s="48"/>
      <c r="AR62" s="1"/>
      <c r="AS62" s="1"/>
      <c r="AT62" s="118">
        <f>SMALL(AU62:BD62,AT$3)</f>
        <v>1E-4</v>
      </c>
      <c r="AU62" s="119">
        <f>IF(Z62="  ",0+MID(Z$6,FIND("V",Z$6)+1,256)/10000,Z62+MID(Z$6,FIND("V",Z$6)+1,256)/10000)</f>
        <v>1E-4</v>
      </c>
      <c r="AV62" s="119">
        <f>IF(AA62="  ",0+MID(AA$6,FIND("V",AA$6)+1,256)/10000,AA62+MID(AA$6,FIND("V",AA$6)+1,256)/10000)</f>
        <v>2.0000000000000001E-4</v>
      </c>
      <c r="AW62" s="119">
        <f>IF(AB62="  ",0+MID(AB$6,FIND("V",AB$6)+1,256)/10000,AB62+MID(AB$6,FIND("V",AB$6)+1,256)/10000)</f>
        <v>2.9999999999999997E-4</v>
      </c>
      <c r="AX62" s="119">
        <f>IF(AC62="  ",0+MID(AC$6,FIND("V",AC$6)+1,256)/10000,AC62+MID(AC$6,FIND("V",AC$6)+1,256)/10000)</f>
        <v>4.0000000000000002E-4</v>
      </c>
      <c r="AY62" s="119">
        <f>IF(AD62="  ",0+MID(AD$6,FIND("V",AD$6)+1,256)/10000,AD62+MID(AD$6,FIND("V",AD$6)+1,256)/10000)</f>
        <v>5.0000000000000001E-4</v>
      </c>
      <c r="AZ62" s="119">
        <f>IF(AE62="  ",0+MID(AE$6,FIND("V",AE$6)+1,256)/10000,AE62+MID(AE$6,FIND("V",AE$6)+1,256)/10000)</f>
        <v>5.9999999999999995E-4</v>
      </c>
      <c r="BA62" s="119">
        <f>IF(AF62="  ",0+MID(AF$6,FIND("V",AF$6)+1,256)/10000,AF62+MID(AF$6,FIND("V",AF$6)+1,256)/10000)</f>
        <v>6.9999999999999999E-4</v>
      </c>
      <c r="BB62" s="119">
        <f>IF(AG62="  ",0+MID(AG$6,FIND("V",AG$6)+1,256)/10000,AG62+MID(AG$6,FIND("V",AG$6)+1,256)/10000)</f>
        <v>8.0000000000000004E-4</v>
      </c>
      <c r="BC62" s="119">
        <f>IF(AH62="  ",0+MID(AH$6,FIND("V",AH$6)+1,256)/10000,AH62+MID(AH$6,FIND("V",AH$6)+1,256)/10000)</f>
        <v>8.9999999999999998E-4</v>
      </c>
      <c r="BD62" s="119">
        <f>IF(AI62="  ",0+MID(AI$6,FIND("V",AI$6)+1,256)/10000,AI62+MID(AI$6,FIND("V",AI$6)+1,256)/10000)</f>
        <v>1E-3</v>
      </c>
      <c r="BE62" s="1024"/>
      <c r="BF62" s="1024"/>
      <c r="BG62" s="1024"/>
      <c r="BH62" s="1024"/>
      <c r="BI62" s="783" t="e">
        <f>(LARGE(Z$7:Z$117,1)-Z62)/2+1</f>
        <v>#VALUE!</v>
      </c>
      <c r="BJ62" s="783" t="e">
        <f>(LARGE(AA$7:AA$117,1)-AA62)/2+1</f>
        <v>#VALUE!</v>
      </c>
      <c r="BK62" s="783" t="e">
        <f>(LARGE(AB$7:AB$117,1)-AB62)/2+1</f>
        <v>#VALUE!</v>
      </c>
      <c r="BL62" s="783" t="e">
        <f>(LARGE(AC$7:AC$117,1)-AC62)/2+1</f>
        <v>#VALUE!</v>
      </c>
      <c r="BM62" s="783" t="e">
        <f>(LARGE(AD$7:AD$117,1)-AD62)/2+1</f>
        <v>#VALUE!</v>
      </c>
      <c r="BN62" s="783" t="e">
        <f>(LARGE(AE$7:AE$117,1)-AE62)/2+1</f>
        <v>#VALUE!</v>
      </c>
      <c r="BO62" s="783" t="e">
        <f>(LARGE(AF$7:AF$117,1)-AF62)/2+1</f>
        <v>#VALUE!</v>
      </c>
      <c r="BP62" s="783" t="e">
        <f>(LARGE(AG$7:AG$117,1)-AG62)/2+1</f>
        <v>#VALUE!</v>
      </c>
      <c r="BQ62" s="783" t="e">
        <f>(LARGE(AH$7:AH$117,1)-AH62)/2+1</f>
        <v>#VALUE!</v>
      </c>
      <c r="BR62" s="783" t="e">
        <f>(LARGE(AI$7:AI$117,1)-AI62)/2+1</f>
        <v>#VALUE!</v>
      </c>
    </row>
    <row r="63" spans="1:70" ht="12.75" hidden="1" customHeight="1" x14ac:dyDescent="0.2">
      <c r="A63" s="597" t="str">
        <f>IF(R63&gt;0,IF(Q63="Viru SK",RANK(B63,B$7:B$117,1)-COUNTIF((Q$7:Q$117),"&lt;&gt;Viru SK"),""),"")</f>
        <v/>
      </c>
      <c r="B63" s="98">
        <f>IF((Q63="Viru SK"),U63,U63-1000)</f>
        <v>111</v>
      </c>
      <c r="C63" s="407" t="str">
        <f>IF(R63&gt;0,IF(P63="t",RANK(D63,D$7:D$117,1)-COUNTBLANK(P$7:P$117),""),"")</f>
        <v/>
      </c>
      <c r="D63" s="365">
        <f>IF((P63="t"),U63,U63-1000)</f>
        <v>111</v>
      </c>
      <c r="E63" s="99" t="str">
        <f>IF(R63&gt;0,IF(N63="m",RANK(F63,F$7:F$117,1)-COUNTBLANK(N$7:N$117),""),"")</f>
        <v/>
      </c>
      <c r="F63" s="98">
        <f>IF((N63="m"),U63,U63-1000)</f>
        <v>111</v>
      </c>
      <c r="G63" s="100" t="str">
        <f>IF(R63&gt;0,IF(M63="n",RANK(H63,H$7:H$117,1)-COUNTBLANK(M$7:M$117),""),"")</f>
        <v/>
      </c>
      <c r="H63" s="98">
        <f>IF((M63="n"),U63,U63-1000)</f>
        <v>-889</v>
      </c>
      <c r="I63" s="101" t="str">
        <f>IF(R63&gt;0,IF(O63="j",RANK(J63,J$7:J$117,1)-COUNTBLANK(O$7:O$117),""),"")</f>
        <v/>
      </c>
      <c r="J63" s="102">
        <f>IF((O63="j"),U63,U63-1000)</f>
        <v>-889</v>
      </c>
      <c r="K63" s="70" t="str">
        <f>IF(R63&gt;0,RANK(U63,U$7:U$117,1),"")</f>
        <v/>
      </c>
      <c r="L63" s="103" t="s">
        <v>142</v>
      </c>
      <c r="M63" s="104"/>
      <c r="N63" s="105" t="s">
        <v>104</v>
      </c>
      <c r="O63" s="106"/>
      <c r="P63" s="107" t="s">
        <v>314</v>
      </c>
      <c r="Q63" s="108" t="s">
        <v>87</v>
      </c>
      <c r="R63" s="109">
        <f>(IF(COUNT(Z63,AA63,AB63,AC63,AD63,AE63,AF63,AG63,AH63,AI63)&lt;10,SUM(Z63,AA63,AB63,AC63,AD63,AE63,AF63,AG63,AH63,AI63),SUM(LARGE((Z63,AA63,AB63,AC63,AD63,AE63,AF63,AG63,AH63,AI63),{1;2;3;4;5;6;7;8;9}))))</f>
        <v>0</v>
      </c>
      <c r="S63" s="110" t="str">
        <f>INDEX(ETAPP!B$1:B$32,MATCH(COUNTIF(BI63:BR63,1),ETAPP!A$1:A$32,0))&amp;INDEX(ETAPP!B$1:B$32,MATCH(COUNTIF(BI63:BR63,2),ETAPP!A$1:A$32,0))&amp;INDEX(ETAPP!B$1:B$32,MATCH(COUNTIF(BI63:BR63,3),ETAPP!A$1:A$32,0))&amp;INDEX(ETAPP!B$1:B$32,MATCH(COUNTIF(BI63:BR63,4),ETAPP!A$1:A$32,0))&amp;INDEX(ETAPP!B$1:B$32,MATCH(COUNTIF(BI63:BR63,5),ETAPP!A$1:A$32,0))&amp;INDEX(ETAPP!B$1:B$32,MATCH(COUNTIF(BI63:BR63,6),ETAPP!A$1:A$32,0))&amp;INDEX(ETAPP!B$1:B$32,MATCH(COUNTIF(BI63:BR63,7),ETAPP!A$1:A$32,0))&amp;INDEX(ETAPP!B$1:B$32,MATCH(COUNTIF(BI63:BR63,8),ETAPP!A$1:A$32,0))&amp;INDEX(ETAPP!B$1:B$32,MATCH(COUNTIF(BI63:BR63,9),ETAPP!A$1:A$32,0))&amp;INDEX(ETAPP!B$1:B$32,MATCH(COUNTIF(BI63:BR63,10),ETAPP!A$1:A$32,0))&amp;INDEX(ETAPP!B$1:B$32,MATCH(COUNTIF(BI63:BR63,11),ETAPP!A$1:A$32,0))&amp;INDEX(ETAPP!B$1:B$32,MATCH(COUNTIF(BI63:BR63,12),ETAPP!A$1:A$32,0))&amp;INDEX(ETAPP!B$1:B$32,MATCH(COUNTIF(BI63:BR63,13),ETAPP!A$1:A$32,0))&amp;INDEX(ETAPP!B$1:B$32,MATCH(COUNTIF(BI63:BR63,14),ETAPP!A$1:A$32,0))&amp;INDEX(ETAPP!B$1:B$32,MATCH(COUNTIF(BI63:BR63,15),ETAPP!A$1:A$32,0))&amp;INDEX(ETAPP!B$1:B$32,MATCH(COUNTIF(BI63:BR63,16),ETAPP!A$1:A$32,0))&amp;INDEX(ETAPP!B$1:B$32,MATCH(COUNTIF(BI63:BR63,17),ETAPP!A$1:A$32,0))&amp;INDEX(ETAPP!B$1:B$32,MATCH(COUNTIF(BI63:BR63,18),ETAPP!A$1:A$32,0))&amp;INDEX(ETAPP!B$1:B$32,MATCH(COUNTIF(BI63:BR63,19),ETAPP!A$1:A$32,0))&amp;INDEX(ETAPP!B$1:B$32,MATCH(COUNTIF(BI63:BR63,20),ETAPP!A$1:A$32,0))&amp;INDEX(ETAPP!B$1:B$32,MATCH(COUNTIF(BI63:BR63,21),ETAPP!A$1:A$32,0))</f>
        <v>000000000000000000000</v>
      </c>
      <c r="T63" s="110" t="str">
        <f>TEXT(R63,"000,0")&amp;"-"&amp;S63</f>
        <v>000,0-000000000000000000000</v>
      </c>
      <c r="U63" s="110">
        <f>COUNTIF(T$7:T$117,"&gt;="&amp;T63)</f>
        <v>111</v>
      </c>
      <c r="V63" s="110">
        <f>COUNTIF(L$7:L$117,"&gt;="&amp;L63)</f>
        <v>84</v>
      </c>
      <c r="W63" s="110" t="str">
        <f>TEXT(R63,"000,0")&amp;"-"&amp;S63&amp;"-"&amp;TEXT(V63,"000")</f>
        <v>000,0-000000000000000000000-084</v>
      </c>
      <c r="X63" s="110">
        <f>COUNTIF(W$7:W$117,"&gt;="&amp;W63)</f>
        <v>57</v>
      </c>
      <c r="Y63" s="111">
        <f>RANK(X63,X$7:X$117,0)</f>
        <v>55</v>
      </c>
      <c r="Z63" s="112" t="str">
        <f>IFERROR(INDEX('V1'!C$300:C$400,MATCH("*"&amp;L63&amp;"*",'V1'!B$300:B$400,0)),"  ")</f>
        <v xml:space="preserve">  </v>
      </c>
      <c r="AA63" s="112" t="str">
        <f>IFERROR(INDEX('V2'!C$300:C$400,MATCH("*"&amp;L63&amp;"*",'V2'!B$300:B$400,0)),"  ")</f>
        <v xml:space="preserve">  </v>
      </c>
      <c r="AB63" s="112" t="str">
        <f>IFERROR(INDEX('V3'!C$300:C$400,MATCH("*"&amp;L63&amp;"*",'V3'!B$300:B$400,0)),"  ")</f>
        <v xml:space="preserve">  </v>
      </c>
      <c r="AC63" s="112" t="str">
        <f>IFERROR(INDEX('V4'!C$300:C$400,MATCH("*"&amp;L63&amp;"*",'V4'!B$300:B$400,0)),"  ")</f>
        <v xml:space="preserve">  </v>
      </c>
      <c r="AD63" s="112" t="str">
        <f>IFERROR(INDEX('V5'!C$300:C$400,MATCH("*"&amp;L63&amp;"*",'V5'!B$300:B$400,0)),"  ")</f>
        <v xml:space="preserve">  </v>
      </c>
      <c r="AE63" s="112" t="str">
        <f>IFERROR(INDEX('V6'!C$300:C$400,MATCH("*"&amp;L63&amp;"*",'V6'!B$300:B$400,0)),"  ")</f>
        <v xml:space="preserve">  </v>
      </c>
      <c r="AF63" s="112" t="str">
        <f>IFERROR(INDEX('V7'!C$300:C$400,MATCH("*"&amp;L63&amp;"*",'V7'!B$300:B$400,0)),"  ")</f>
        <v xml:space="preserve">  </v>
      </c>
      <c r="AG63" s="112" t="str">
        <f>IFERROR(INDEX('V8'!C$300:C$400,MATCH("*"&amp;L63&amp;"*",'V8'!B$300:B$400,0)),"  ")</f>
        <v xml:space="preserve">  </v>
      </c>
      <c r="AH63" s="112" t="str">
        <f>IFERROR(INDEX('V9'!C$300:C$400,MATCH("*"&amp;L63&amp;"*",'V9'!B$300:B$400,0)),"  ")</f>
        <v xml:space="preserve">  </v>
      </c>
      <c r="AI63" s="112" t="str">
        <f>IFERROR(INDEX('V10'!C$300:C$400,MATCH("*"&amp;L63&amp;"*",'V10'!B$300:B$400,0)),"  ")</f>
        <v xml:space="preserve">  </v>
      </c>
      <c r="AJ63" s="113" t="str">
        <f>IF(AN63&gt;(AT$2-1),K63,"")</f>
        <v/>
      </c>
      <c r="AK63" s="402">
        <f>SUM(Z63:AI63)</f>
        <v>0</v>
      </c>
      <c r="AL63" s="114" t="str">
        <f>IFERROR("edasi "&amp;RANK(AJ63,AJ$7:AJ$117,1),K63)</f>
        <v/>
      </c>
      <c r="AM63" s="115" t="str">
        <f>IFERROR(INDEX(#REF!,MATCH("*"&amp;L63&amp;"*",#REF!,0)),"  ")</f>
        <v xml:space="preserve">  </v>
      </c>
      <c r="AN63" s="116">
        <f>COUNTIF(Z63:AI63,"&gt;=0")</f>
        <v>0</v>
      </c>
      <c r="AO63" s="117">
        <f>IFERROR(IF(Z63+1&gt;LARGE(Z$7:Z$117,1)-2*LEN(Z$5),1),0)+IFERROR(IF(AA63+1&gt;LARGE(AA$7:AA$117,1)-2*LEN(AA$5),1),0)+IFERROR(IF(AB63+1&gt;LARGE(AB$7:AB$117,1)-2*LEN(AB$5),1),0)+IFERROR(IF(AC63+1&gt;LARGE(AC$7:AC$117,1)-2*LEN(AC$5),1),0)+IFERROR(IF(AD63+1&gt;LARGE(AD$7:AD$117,1)-2*LEN(AD$5),1),0)+IFERROR(IF(AE63+1&gt;LARGE(AE$7:AE$117,1)-2*LEN(AE$5),1),0)+IFERROR(IF(AF63+1&gt;LARGE(AF$7:AF$117,1)-2*LEN(AF$5),1),0)+IFERROR(IF(AG63+1&gt;LARGE(AG$7:AG$117,1)-2*LEN(AG$5),1),0)+IFERROR(IF(AH63+1&gt;LARGE(AH$7:AH$117,1)-2*LEN(AH$5),1),0)+IFERROR(IF(AI63+1&gt;LARGE(AI$7:AI$117,1)-2*LEN(AI$5),1),0)</f>
        <v>0</v>
      </c>
      <c r="AP63" s="117">
        <f>IF(Z63=0,0,IF(Z63=IFERROR(LARGE(Z$7:Z$117,1),0),1,0))+IF(AA63=0,0,IF(AA63=IFERROR(LARGE(AA$7:AA$117,1),0),1,0))+IF(AB63=0,0,IF(AB63=IFERROR(LARGE(AB$7:AB$117,1),0),1,0))+IF(AC63=0,0,IF(AC63=IFERROR(LARGE(AC$7:AC$117,1),0),1,0))+IF(AD63=0,0,IF(AD63=IFERROR(LARGE(AD$7:AD$117,1),0),1,0))+IF(AE63=0,0,IF(AE63=IFERROR(LARGE(AE$7:AE$117,1),0),1,0))+IF(AF63=0,0,IF(AF63=IFERROR(LARGE(AF$7:AF$117,1),0),1,0))+IF(AG63=0,0,IF(AG63=IFERROR(LARGE(AG$7:AG$117,1),0),1,0))+IF(AH63=0,0,IF(AH63=IFERROR(LARGE(AH$7:AH$117,1),0),1,0))+IF(AI63=0,0,IF(AI63=IFERROR(LARGE(AI$7:AI$117,1),0),1,0))</f>
        <v>0</v>
      </c>
      <c r="AQ63" s="48"/>
      <c r="AR63" s="1"/>
      <c r="AS63" s="1"/>
      <c r="AT63" s="118">
        <f>SMALL(AU63:BD63,AT$3)</f>
        <v>1E-4</v>
      </c>
      <c r="AU63" s="119">
        <f>IF(Z63="  ",0+MID(Z$6,FIND("V",Z$6)+1,256)/10000,Z63+MID(Z$6,FIND("V",Z$6)+1,256)/10000)</f>
        <v>1E-4</v>
      </c>
      <c r="AV63" s="119">
        <f>IF(AA63="  ",0+MID(AA$6,FIND("V",AA$6)+1,256)/10000,AA63+MID(AA$6,FIND("V",AA$6)+1,256)/10000)</f>
        <v>2.0000000000000001E-4</v>
      </c>
      <c r="AW63" s="119">
        <f>IF(AB63="  ",0+MID(AB$6,FIND("V",AB$6)+1,256)/10000,AB63+MID(AB$6,FIND("V",AB$6)+1,256)/10000)</f>
        <v>2.9999999999999997E-4</v>
      </c>
      <c r="AX63" s="119">
        <f>IF(AC63="  ",0+MID(AC$6,FIND("V",AC$6)+1,256)/10000,AC63+MID(AC$6,FIND("V",AC$6)+1,256)/10000)</f>
        <v>4.0000000000000002E-4</v>
      </c>
      <c r="AY63" s="119">
        <f>IF(AD63="  ",0+MID(AD$6,FIND("V",AD$6)+1,256)/10000,AD63+MID(AD$6,FIND("V",AD$6)+1,256)/10000)</f>
        <v>5.0000000000000001E-4</v>
      </c>
      <c r="AZ63" s="119">
        <f>IF(AE63="  ",0+MID(AE$6,FIND("V",AE$6)+1,256)/10000,AE63+MID(AE$6,FIND("V",AE$6)+1,256)/10000)</f>
        <v>5.9999999999999995E-4</v>
      </c>
      <c r="BA63" s="119">
        <f>IF(AF63="  ",0+MID(AF$6,FIND("V",AF$6)+1,256)/10000,AF63+MID(AF$6,FIND("V",AF$6)+1,256)/10000)</f>
        <v>6.9999999999999999E-4</v>
      </c>
      <c r="BB63" s="119">
        <f>IF(AG63="  ",0+MID(AG$6,FIND("V",AG$6)+1,256)/10000,AG63+MID(AG$6,FIND("V",AG$6)+1,256)/10000)</f>
        <v>8.0000000000000004E-4</v>
      </c>
      <c r="BC63" s="119">
        <f>IF(AH63="  ",0+MID(AH$6,FIND("V",AH$6)+1,256)/10000,AH63+MID(AH$6,FIND("V",AH$6)+1,256)/10000)</f>
        <v>8.9999999999999998E-4</v>
      </c>
      <c r="BD63" s="119">
        <f>IF(AI63="  ",0+MID(AI$6,FIND("V",AI$6)+1,256)/10000,AI63+MID(AI$6,FIND("V",AI$6)+1,256)/10000)</f>
        <v>1E-3</v>
      </c>
      <c r="BI63" s="783" t="e">
        <f>(LARGE(Z$7:Z$117,1)-Z63)/2+1</f>
        <v>#VALUE!</v>
      </c>
      <c r="BJ63" s="783" t="e">
        <f>(LARGE(AA$7:AA$117,1)-AA63)/2+1</f>
        <v>#VALUE!</v>
      </c>
      <c r="BK63" s="783" t="e">
        <f>(LARGE(AB$7:AB$117,1)-AB63)/2+1</f>
        <v>#VALUE!</v>
      </c>
      <c r="BL63" s="783" t="e">
        <f>(LARGE(AC$7:AC$117,1)-AC63)/2+1</f>
        <v>#VALUE!</v>
      </c>
      <c r="BM63" s="783" t="e">
        <f>(LARGE(AD$7:AD$117,1)-AD63)/2+1</f>
        <v>#VALUE!</v>
      </c>
      <c r="BN63" s="783" t="e">
        <f>(LARGE(AE$7:AE$117,1)-AE63)/2+1</f>
        <v>#VALUE!</v>
      </c>
      <c r="BO63" s="783" t="e">
        <f>(LARGE(AF$7:AF$117,1)-AF63)/2+1</f>
        <v>#VALUE!</v>
      </c>
      <c r="BP63" s="783" t="e">
        <f>(LARGE(AG$7:AG$117,1)-AG63)/2+1</f>
        <v>#VALUE!</v>
      </c>
      <c r="BQ63" s="783" t="e">
        <f>(LARGE(AH$7:AH$117,1)-AH63)/2+1</f>
        <v>#VALUE!</v>
      </c>
      <c r="BR63" s="783" t="e">
        <f>(LARGE(AI$7:AI$117,1)-AI63)/2+1</f>
        <v>#VALUE!</v>
      </c>
    </row>
    <row r="64" spans="1:70" ht="12.75" hidden="1" customHeight="1" x14ac:dyDescent="0.2">
      <c r="A64" s="597" t="str">
        <f>IF(R64&gt;0,IF(Q64="Viru SK",RANK(B64,B$7:B$117,1)-COUNTIF((Q$7:Q$117),"&lt;&gt;Viru SK"),""),"")</f>
        <v/>
      </c>
      <c r="B64" s="98">
        <f>IF((Q64="Viru SK"),U64,U64-1000)</f>
        <v>111</v>
      </c>
      <c r="C64" s="407" t="str">
        <f>IF(R64&gt;0,IF(P64="t",RANK(D64,D$7:D$117,1)-COUNTBLANK(P$7:P$117),""),"")</f>
        <v/>
      </c>
      <c r="D64" s="365">
        <f>IF((P64="t"),U64,U64-1000)</f>
        <v>-889</v>
      </c>
      <c r="E64" s="99" t="str">
        <f>IF(R64&gt;0,IF(N64="m",RANK(F64,F$7:F$117,1)-COUNTBLANK(N$7:N$117),""),"")</f>
        <v/>
      </c>
      <c r="F64" s="98">
        <f>IF((N64="m"),U64,U64-1000)</f>
        <v>-889</v>
      </c>
      <c r="G64" s="100" t="str">
        <f>IF(R64&gt;0,IF(M64="n",RANK(H64,H$7:H$117,1)-COUNTBLANK(M$7:M$117),""),"")</f>
        <v/>
      </c>
      <c r="H64" s="98">
        <f>IF((M64="n"),U64,U64-1000)</f>
        <v>111</v>
      </c>
      <c r="I64" s="101" t="str">
        <f>IF(R64&gt;0,IF(O64="j",RANK(J64,J$7:J$117,1)-COUNTBLANK(O$7:O$117),""),"")</f>
        <v/>
      </c>
      <c r="J64" s="102">
        <f>IF((O64="j"),U64,U64-1000)</f>
        <v>-889</v>
      </c>
      <c r="K64" s="70" t="str">
        <f>IF(R64&gt;0,RANK(U64,U$7:U$117,1),"")</f>
        <v/>
      </c>
      <c r="L64" s="122" t="s">
        <v>144</v>
      </c>
      <c r="M64" s="104" t="s">
        <v>109</v>
      </c>
      <c r="N64" s="105" t="str">
        <f>IF(M64="","m","")</f>
        <v/>
      </c>
      <c r="O64" s="106"/>
      <c r="P64" s="107"/>
      <c r="Q64" s="108" t="s">
        <v>87</v>
      </c>
      <c r="R64" s="109">
        <f>(IF(COUNT(Z64,AA64,AB64,AC64,AD64,AE64,AF64,AG64,AH64,AI64)&lt;10,SUM(Z64,AA64,AB64,AC64,AD64,AE64,AF64,AG64,AH64,AI64),SUM(LARGE((Z64,AA64,AB64,AC64,AD64,AE64,AF64,AG64,AH64,AI64),{1;2;3;4;5;6;7;8;9}))))</f>
        <v>0</v>
      </c>
      <c r="S64" s="110" t="str">
        <f>INDEX(ETAPP!B$1:B$32,MATCH(COUNTIF(BI64:BR64,1),ETAPP!A$1:A$32,0))&amp;INDEX(ETAPP!B$1:B$32,MATCH(COUNTIF(BI64:BR64,2),ETAPP!A$1:A$32,0))&amp;INDEX(ETAPP!B$1:B$32,MATCH(COUNTIF(BI64:BR64,3),ETAPP!A$1:A$32,0))&amp;INDEX(ETAPP!B$1:B$32,MATCH(COUNTIF(BI64:BR64,4),ETAPP!A$1:A$32,0))&amp;INDEX(ETAPP!B$1:B$32,MATCH(COUNTIF(BI64:BR64,5),ETAPP!A$1:A$32,0))&amp;INDEX(ETAPP!B$1:B$32,MATCH(COUNTIF(BI64:BR64,6),ETAPP!A$1:A$32,0))&amp;INDEX(ETAPP!B$1:B$32,MATCH(COUNTIF(BI64:BR64,7),ETAPP!A$1:A$32,0))&amp;INDEX(ETAPP!B$1:B$32,MATCH(COUNTIF(BI64:BR64,8),ETAPP!A$1:A$32,0))&amp;INDEX(ETAPP!B$1:B$32,MATCH(COUNTIF(BI64:BR64,9),ETAPP!A$1:A$32,0))&amp;INDEX(ETAPP!B$1:B$32,MATCH(COUNTIF(BI64:BR64,10),ETAPP!A$1:A$32,0))&amp;INDEX(ETAPP!B$1:B$32,MATCH(COUNTIF(BI64:BR64,11),ETAPP!A$1:A$32,0))&amp;INDEX(ETAPP!B$1:B$32,MATCH(COUNTIF(BI64:BR64,12),ETAPP!A$1:A$32,0))&amp;INDEX(ETAPP!B$1:B$32,MATCH(COUNTIF(BI64:BR64,13),ETAPP!A$1:A$32,0))&amp;INDEX(ETAPP!B$1:B$32,MATCH(COUNTIF(BI64:BR64,14),ETAPP!A$1:A$32,0))&amp;INDEX(ETAPP!B$1:B$32,MATCH(COUNTIF(BI64:BR64,15),ETAPP!A$1:A$32,0))&amp;INDEX(ETAPP!B$1:B$32,MATCH(COUNTIF(BI64:BR64,16),ETAPP!A$1:A$32,0))&amp;INDEX(ETAPP!B$1:B$32,MATCH(COUNTIF(BI64:BR64,17),ETAPP!A$1:A$32,0))&amp;INDEX(ETAPP!B$1:B$32,MATCH(COUNTIF(BI64:BR64,18),ETAPP!A$1:A$32,0))&amp;INDEX(ETAPP!B$1:B$32,MATCH(COUNTIF(BI64:BR64,19),ETAPP!A$1:A$32,0))&amp;INDEX(ETAPP!B$1:B$32,MATCH(COUNTIF(BI64:BR64,20),ETAPP!A$1:A$32,0))&amp;INDEX(ETAPP!B$1:B$32,MATCH(COUNTIF(BI64:BR64,21),ETAPP!A$1:A$32,0))</f>
        <v>000000000000000000000</v>
      </c>
      <c r="T64" s="110" t="str">
        <f>TEXT(R64,"000,0")&amp;"-"&amp;S64</f>
        <v>000,0-000000000000000000000</v>
      </c>
      <c r="U64" s="110">
        <f>COUNTIF(T$7:T$117,"&gt;="&amp;T64)</f>
        <v>111</v>
      </c>
      <c r="V64" s="110">
        <f>COUNTIF(L$7:L$117,"&gt;="&amp;L64)</f>
        <v>83</v>
      </c>
      <c r="W64" s="110" t="str">
        <f>TEXT(R64,"000,0")&amp;"-"&amp;S64&amp;"-"&amp;TEXT(V64,"000")</f>
        <v>000,0-000000000000000000000-083</v>
      </c>
      <c r="X64" s="110">
        <f>COUNTIF(W$7:W$117,"&gt;="&amp;W64)</f>
        <v>58</v>
      </c>
      <c r="Y64" s="111">
        <f>RANK(X64,X$7:X$117,0)</f>
        <v>54</v>
      </c>
      <c r="Z64" s="112" t="str">
        <f>IFERROR(INDEX('V1'!C$300:C$400,MATCH("*"&amp;L64&amp;"*",'V1'!B$300:B$400,0)),"  ")</f>
        <v xml:space="preserve">  </v>
      </c>
      <c r="AA64" s="112" t="str">
        <f>IFERROR(INDEX('V2'!C$300:C$400,MATCH("*"&amp;L64&amp;"*",'V2'!B$300:B$400,0)),"  ")</f>
        <v xml:space="preserve">  </v>
      </c>
      <c r="AB64" s="112" t="str">
        <f>IFERROR(INDEX('V3'!C$300:C$400,MATCH("*"&amp;L64&amp;"*",'V3'!B$300:B$400,0)),"  ")</f>
        <v xml:space="preserve">  </v>
      </c>
      <c r="AC64" s="112" t="str">
        <f>IFERROR(INDEX('V4'!C$300:C$400,MATCH("*"&amp;L64&amp;"*",'V4'!B$300:B$400,0)),"  ")</f>
        <v xml:space="preserve">  </v>
      </c>
      <c r="AD64" s="112" t="str">
        <f>IFERROR(INDEX('V5'!C$300:C$400,MATCH("*"&amp;L64&amp;"*",'V5'!B$300:B$400,0)),"  ")</f>
        <v xml:space="preserve">  </v>
      </c>
      <c r="AE64" s="112" t="str">
        <f>IFERROR(INDEX('V6'!C$300:C$400,MATCH("*"&amp;L64&amp;"*",'V6'!B$300:B$400,0)),"  ")</f>
        <v xml:space="preserve">  </v>
      </c>
      <c r="AF64" s="112" t="str">
        <f>IFERROR(INDEX('V7'!C$300:C$400,MATCH("*"&amp;L64&amp;"*",'V7'!B$300:B$400,0)),"  ")</f>
        <v xml:space="preserve">  </v>
      </c>
      <c r="AG64" s="112" t="str">
        <f>IFERROR(INDEX('V8'!C$300:C$400,MATCH("*"&amp;L64&amp;"*",'V8'!B$300:B$400,0)),"  ")</f>
        <v xml:space="preserve">  </v>
      </c>
      <c r="AH64" s="112" t="str">
        <f>IFERROR(INDEX('V9'!C$300:C$400,MATCH("*"&amp;L64&amp;"*",'V9'!B$300:B$400,0)),"  ")</f>
        <v xml:space="preserve">  </v>
      </c>
      <c r="AI64" s="112" t="str">
        <f>IFERROR(INDEX('V10'!C$300:C$400,MATCH("*"&amp;L64&amp;"*",'V10'!B$300:B$400,0)),"  ")</f>
        <v xml:space="preserve">  </v>
      </c>
      <c r="AJ64" s="113" t="str">
        <f>IF(AN64&gt;(AT$2-1),K64,"")</f>
        <v/>
      </c>
      <c r="AK64" s="402">
        <f>SUM(Z64:AI64)</f>
        <v>0</v>
      </c>
      <c r="AL64" s="114" t="str">
        <f>IFERROR("edasi "&amp;RANK(AJ64,AJ$7:AJ$117,1),K64)</f>
        <v/>
      </c>
      <c r="AM64" s="115" t="str">
        <f>IFERROR(INDEX(#REF!,MATCH("*"&amp;L64&amp;"*",#REF!,0)),"  ")</f>
        <v xml:space="preserve">  </v>
      </c>
      <c r="AN64" s="116">
        <f>COUNTIF(Z64:AI64,"&gt;=0")</f>
        <v>0</v>
      </c>
      <c r="AO64" s="117">
        <f>IFERROR(IF(Z64+1&gt;LARGE(Z$7:Z$117,1)-2*LEN(Z$5),1),0)+IFERROR(IF(AA64+1&gt;LARGE(AA$7:AA$117,1)-2*LEN(AA$5),1),0)+IFERROR(IF(AB64+1&gt;LARGE(AB$7:AB$117,1)-2*LEN(AB$5),1),0)+IFERROR(IF(AC64+1&gt;LARGE(AC$7:AC$117,1)-2*LEN(AC$5),1),0)+IFERROR(IF(AD64+1&gt;LARGE(AD$7:AD$117,1)-2*LEN(AD$5),1),0)+IFERROR(IF(AE64+1&gt;LARGE(AE$7:AE$117,1)-2*LEN(AE$5),1),0)+IFERROR(IF(AF64+1&gt;LARGE(AF$7:AF$117,1)-2*LEN(AF$5),1),0)+IFERROR(IF(AG64+1&gt;LARGE(AG$7:AG$117,1)-2*LEN(AG$5),1),0)+IFERROR(IF(AH64+1&gt;LARGE(AH$7:AH$117,1)-2*LEN(AH$5),1),0)+IFERROR(IF(AI64+1&gt;LARGE(AI$7:AI$117,1)-2*LEN(AI$5),1),0)</f>
        <v>0</v>
      </c>
      <c r="AP64" s="117">
        <f>IF(Z64=0,0,IF(Z64=IFERROR(LARGE(Z$7:Z$117,1),0),1,0))+IF(AA64=0,0,IF(AA64=IFERROR(LARGE(AA$7:AA$117,1),0),1,0))+IF(AB64=0,0,IF(AB64=IFERROR(LARGE(AB$7:AB$117,1),0),1,0))+IF(AC64=0,0,IF(AC64=IFERROR(LARGE(AC$7:AC$117,1),0),1,0))+IF(AD64=0,0,IF(AD64=IFERROR(LARGE(AD$7:AD$117,1),0),1,0))+IF(AE64=0,0,IF(AE64=IFERROR(LARGE(AE$7:AE$117,1),0),1,0))+IF(AF64=0,0,IF(AF64=IFERROR(LARGE(AF$7:AF$117,1),0),1,0))+IF(AG64=0,0,IF(AG64=IFERROR(LARGE(AG$7:AG$117,1),0),1,0))+IF(AH64=0,0,IF(AH64=IFERROR(LARGE(AH$7:AH$117,1),0),1,0))+IF(AI64=0,0,IF(AI64=IFERROR(LARGE(AI$7:AI$117,1),0),1,0))</f>
        <v>0</v>
      </c>
      <c r="AQ64" s="48"/>
      <c r="AR64" s="1"/>
      <c r="AS64" s="1"/>
      <c r="AT64" s="118">
        <f>SMALL(AU64:BD64,AT$3)</f>
        <v>1E-4</v>
      </c>
      <c r="AU64" s="119">
        <f>IF(Z64="  ",0+MID(Z$6,FIND("V",Z$6)+1,256)/10000,Z64+MID(Z$6,FIND("V",Z$6)+1,256)/10000)</f>
        <v>1E-4</v>
      </c>
      <c r="AV64" s="119">
        <f>IF(AA64="  ",0+MID(AA$6,FIND("V",AA$6)+1,256)/10000,AA64+MID(AA$6,FIND("V",AA$6)+1,256)/10000)</f>
        <v>2.0000000000000001E-4</v>
      </c>
      <c r="AW64" s="119">
        <f>IF(AB64="  ",0+MID(AB$6,FIND("V",AB$6)+1,256)/10000,AB64+MID(AB$6,FIND("V",AB$6)+1,256)/10000)</f>
        <v>2.9999999999999997E-4</v>
      </c>
      <c r="AX64" s="119">
        <f>IF(AC64="  ",0+MID(AC$6,FIND("V",AC$6)+1,256)/10000,AC64+MID(AC$6,FIND("V",AC$6)+1,256)/10000)</f>
        <v>4.0000000000000002E-4</v>
      </c>
      <c r="AY64" s="119">
        <f>IF(AD64="  ",0+MID(AD$6,FIND("V",AD$6)+1,256)/10000,AD64+MID(AD$6,FIND("V",AD$6)+1,256)/10000)</f>
        <v>5.0000000000000001E-4</v>
      </c>
      <c r="AZ64" s="119">
        <f>IF(AE64="  ",0+MID(AE$6,FIND("V",AE$6)+1,256)/10000,AE64+MID(AE$6,FIND("V",AE$6)+1,256)/10000)</f>
        <v>5.9999999999999995E-4</v>
      </c>
      <c r="BA64" s="119">
        <f>IF(AF64="  ",0+MID(AF$6,FIND("V",AF$6)+1,256)/10000,AF64+MID(AF$6,FIND("V",AF$6)+1,256)/10000)</f>
        <v>6.9999999999999999E-4</v>
      </c>
      <c r="BB64" s="119">
        <f>IF(AG64="  ",0+MID(AG$6,FIND("V",AG$6)+1,256)/10000,AG64+MID(AG$6,FIND("V",AG$6)+1,256)/10000)</f>
        <v>8.0000000000000004E-4</v>
      </c>
      <c r="BC64" s="119">
        <f>IF(AH64="  ",0+MID(AH$6,FIND("V",AH$6)+1,256)/10000,AH64+MID(AH$6,FIND("V",AH$6)+1,256)/10000)</f>
        <v>8.9999999999999998E-4</v>
      </c>
      <c r="BD64" s="119">
        <f>IF(AI64="  ",0+MID(AI$6,FIND("V",AI$6)+1,256)/10000,AI64+MID(AI$6,FIND("V",AI$6)+1,256)/10000)</f>
        <v>1E-3</v>
      </c>
      <c r="BE64" s="1024"/>
      <c r="BF64" s="1024"/>
      <c r="BG64" s="1024"/>
      <c r="BH64" s="1024"/>
      <c r="BI64" s="783" t="e">
        <f>(LARGE(Z$7:Z$117,1)-Z64)/2+1</f>
        <v>#VALUE!</v>
      </c>
      <c r="BJ64" s="783" t="e">
        <f>(LARGE(AA$7:AA$117,1)-AA64)/2+1</f>
        <v>#VALUE!</v>
      </c>
      <c r="BK64" s="783" t="e">
        <f>(LARGE(AB$7:AB$117,1)-AB64)/2+1</f>
        <v>#VALUE!</v>
      </c>
      <c r="BL64" s="783" t="e">
        <f>(LARGE(AC$7:AC$117,1)-AC64)/2+1</f>
        <v>#VALUE!</v>
      </c>
      <c r="BM64" s="783" t="e">
        <f>(LARGE(AD$7:AD$117,1)-AD64)/2+1</f>
        <v>#VALUE!</v>
      </c>
      <c r="BN64" s="783" t="e">
        <f>(LARGE(AE$7:AE$117,1)-AE64)/2+1</f>
        <v>#VALUE!</v>
      </c>
      <c r="BO64" s="783" t="e">
        <f>(LARGE(AF$7:AF$117,1)-AF64)/2+1</f>
        <v>#VALUE!</v>
      </c>
      <c r="BP64" s="783" t="e">
        <f>(LARGE(AG$7:AG$117,1)-AG64)/2+1</f>
        <v>#VALUE!</v>
      </c>
      <c r="BQ64" s="783" t="e">
        <f>(LARGE(AH$7:AH$117,1)-AH64)/2+1</f>
        <v>#VALUE!</v>
      </c>
      <c r="BR64" s="783" t="e">
        <f>(LARGE(AI$7:AI$117,1)-AI64)/2+1</f>
        <v>#VALUE!</v>
      </c>
    </row>
    <row r="65" spans="1:70" ht="12.75" hidden="1" customHeight="1" x14ac:dyDescent="0.2">
      <c r="A65" s="597" t="str">
        <f>IF(R65&gt;0,IF(Q65="Viru SK",RANK(B65,B$7:B$117,1)-COUNTIF((Q$7:Q$117),"&lt;&gt;Viru SK"),""),"")</f>
        <v/>
      </c>
      <c r="B65" s="98">
        <f>IF((Q65="Viru SK"),U65,U65-1000)</f>
        <v>-889</v>
      </c>
      <c r="C65" s="407" t="str">
        <f>IF(R65&gt;0,IF(P65="t",RANK(D65,D$7:D$117,1)-COUNTBLANK(P$7:P$117),""),"")</f>
        <v/>
      </c>
      <c r="D65" s="365">
        <f>IF((P65="t"),U65,U65-1000)</f>
        <v>111</v>
      </c>
      <c r="E65" s="99" t="str">
        <f>IF(R65&gt;0,IF(N65="m",RANK(F65,F$7:F$117,1)-COUNTBLANK(N$7:N$117),""),"")</f>
        <v/>
      </c>
      <c r="F65" s="98">
        <f>IF((N65="m"),U65,U65-1000)</f>
        <v>111</v>
      </c>
      <c r="G65" s="100" t="str">
        <f>IF(R65&gt;0,IF(M65="n",RANK(H65,H$7:H$117,1)-COUNTBLANK(M$7:M$117),""),"")</f>
        <v/>
      </c>
      <c r="H65" s="98">
        <f>IF((M65="n"),U65,U65-1000)</f>
        <v>-889</v>
      </c>
      <c r="I65" s="101" t="str">
        <f>IF(R65&gt;0,IF(O65="j",RANK(J65,J$7:J$117,1)-COUNTBLANK(O$7:O$117),""),"")</f>
        <v/>
      </c>
      <c r="J65" s="102">
        <f>IF((O65="j"),U65,U65-1000)</f>
        <v>-889</v>
      </c>
      <c r="K65" s="70" t="str">
        <f>IF(R65&gt;0,RANK(U65,U$7:U$117,1),"")</f>
        <v/>
      </c>
      <c r="L65" s="130" t="s">
        <v>156</v>
      </c>
      <c r="M65" s="104"/>
      <c r="N65" s="105" t="str">
        <f>IF(M65="","m","")</f>
        <v>m</v>
      </c>
      <c r="O65" s="106"/>
      <c r="P65" s="107" t="s">
        <v>314</v>
      </c>
      <c r="Q65" s="108"/>
      <c r="R65" s="109">
        <f>(IF(COUNT(Z65,AA65,AB65,AC65,AD65,AE65,AF65,AG65,AH65,AI65)&lt;10,SUM(Z65,AA65,AB65,AC65,AD65,AE65,AF65,AG65,AH65,AI65),SUM(LARGE((Z65,AA65,AB65,AC65,AD65,AE65,AF65,AG65,AH65,AI65),{1;2;3;4;5;6;7;8;9}))))</f>
        <v>0</v>
      </c>
      <c r="S65" s="110" t="str">
        <f>INDEX(ETAPP!B$1:B$32,MATCH(COUNTIF(BI65:BR65,1),ETAPP!A$1:A$32,0))&amp;INDEX(ETAPP!B$1:B$32,MATCH(COUNTIF(BI65:BR65,2),ETAPP!A$1:A$32,0))&amp;INDEX(ETAPP!B$1:B$32,MATCH(COUNTIF(BI65:BR65,3),ETAPP!A$1:A$32,0))&amp;INDEX(ETAPP!B$1:B$32,MATCH(COUNTIF(BI65:BR65,4),ETAPP!A$1:A$32,0))&amp;INDEX(ETAPP!B$1:B$32,MATCH(COUNTIF(BI65:BR65,5),ETAPP!A$1:A$32,0))&amp;INDEX(ETAPP!B$1:B$32,MATCH(COUNTIF(BI65:BR65,6),ETAPP!A$1:A$32,0))&amp;INDEX(ETAPP!B$1:B$32,MATCH(COUNTIF(BI65:BR65,7),ETAPP!A$1:A$32,0))&amp;INDEX(ETAPP!B$1:B$32,MATCH(COUNTIF(BI65:BR65,8),ETAPP!A$1:A$32,0))&amp;INDEX(ETAPP!B$1:B$32,MATCH(COUNTIF(BI65:BR65,9),ETAPP!A$1:A$32,0))&amp;INDEX(ETAPP!B$1:B$32,MATCH(COUNTIF(BI65:BR65,10),ETAPP!A$1:A$32,0))&amp;INDEX(ETAPP!B$1:B$32,MATCH(COUNTIF(BI65:BR65,11),ETAPP!A$1:A$32,0))&amp;INDEX(ETAPP!B$1:B$32,MATCH(COUNTIF(BI65:BR65,12),ETAPP!A$1:A$32,0))&amp;INDEX(ETAPP!B$1:B$32,MATCH(COUNTIF(BI65:BR65,13),ETAPP!A$1:A$32,0))&amp;INDEX(ETAPP!B$1:B$32,MATCH(COUNTIF(BI65:BR65,14),ETAPP!A$1:A$32,0))&amp;INDEX(ETAPP!B$1:B$32,MATCH(COUNTIF(BI65:BR65,15),ETAPP!A$1:A$32,0))&amp;INDEX(ETAPP!B$1:B$32,MATCH(COUNTIF(BI65:BR65,16),ETAPP!A$1:A$32,0))&amp;INDEX(ETAPP!B$1:B$32,MATCH(COUNTIF(BI65:BR65,17),ETAPP!A$1:A$32,0))&amp;INDEX(ETAPP!B$1:B$32,MATCH(COUNTIF(BI65:BR65,18),ETAPP!A$1:A$32,0))&amp;INDEX(ETAPP!B$1:B$32,MATCH(COUNTIF(BI65:BR65,19),ETAPP!A$1:A$32,0))&amp;INDEX(ETAPP!B$1:B$32,MATCH(COUNTIF(BI65:BR65,20),ETAPP!A$1:A$32,0))&amp;INDEX(ETAPP!B$1:B$32,MATCH(COUNTIF(BI65:BR65,21),ETAPP!A$1:A$32,0))</f>
        <v>000000000000000000000</v>
      </c>
      <c r="T65" s="110" t="str">
        <f>TEXT(R65,"000,0")&amp;"-"&amp;S65</f>
        <v>000,0-000000000000000000000</v>
      </c>
      <c r="U65" s="110">
        <f>COUNTIF(T$7:T$117,"&gt;="&amp;T65)</f>
        <v>111</v>
      </c>
      <c r="V65" s="110">
        <f>COUNTIF(L$7:L$117,"&gt;="&amp;L65)</f>
        <v>81</v>
      </c>
      <c r="W65" s="110" t="str">
        <f>TEXT(R65,"000,0")&amp;"-"&amp;S65&amp;"-"&amp;TEXT(V65,"000")</f>
        <v>000,0-000000000000000000000-081</v>
      </c>
      <c r="X65" s="110">
        <f>COUNTIF(W$7:W$117,"&gt;="&amp;W65)</f>
        <v>59</v>
      </c>
      <c r="Y65" s="111">
        <f>RANK(X65,X$7:X$117,0)</f>
        <v>53</v>
      </c>
      <c r="Z65" s="112" t="str">
        <f>IFERROR(INDEX('V1'!C$300:C$400,MATCH("*"&amp;L65&amp;"*",'V1'!B$300:B$400,0)),"  ")</f>
        <v xml:space="preserve">  </v>
      </c>
      <c r="AA65" s="112" t="str">
        <f>IFERROR(INDEX('V2'!C$300:C$400,MATCH("*"&amp;L65&amp;"*",'V2'!B$300:B$400,0)),"  ")</f>
        <v xml:space="preserve">  </v>
      </c>
      <c r="AB65" s="112" t="str">
        <f>IFERROR(INDEX('V3'!C$300:C$400,MATCH("*"&amp;L65&amp;"*",'V3'!B$300:B$400,0)),"  ")</f>
        <v xml:space="preserve">  </v>
      </c>
      <c r="AC65" s="112" t="str">
        <f>IFERROR(INDEX('V4'!C$300:C$400,MATCH("*"&amp;L65&amp;"*",'V4'!B$300:B$400,0)),"  ")</f>
        <v xml:space="preserve">  </v>
      </c>
      <c r="AD65" s="112" t="str">
        <f>IFERROR(INDEX('V5'!C$300:C$400,MATCH("*"&amp;L65&amp;"*",'V5'!B$300:B$400,0)),"  ")</f>
        <v xml:space="preserve">  </v>
      </c>
      <c r="AE65" s="112" t="str">
        <f>IFERROR(INDEX('V6'!C$300:C$400,MATCH("*"&amp;L65&amp;"*",'V6'!B$300:B$400,0)),"  ")</f>
        <v xml:space="preserve">  </v>
      </c>
      <c r="AF65" s="112" t="str">
        <f>IFERROR(INDEX('V7'!C$300:C$400,MATCH("*"&amp;L65&amp;"*",'V7'!B$300:B$400,0)),"  ")</f>
        <v xml:space="preserve">  </v>
      </c>
      <c r="AG65" s="112" t="str">
        <f>IFERROR(INDEX('V8'!C$300:C$400,MATCH("*"&amp;L65&amp;"*",'V8'!B$300:B$400,0)),"  ")</f>
        <v xml:space="preserve">  </v>
      </c>
      <c r="AH65" s="112" t="str">
        <f>IFERROR(INDEX('V9'!C$300:C$400,MATCH("*"&amp;L65&amp;"*",'V9'!B$300:B$400,0)),"  ")</f>
        <v xml:space="preserve">  </v>
      </c>
      <c r="AI65" s="112" t="str">
        <f>IFERROR(INDEX('V10'!C$300:C$400,MATCH("*"&amp;L65&amp;"*",'V10'!B$300:B$400,0)),"  ")</f>
        <v xml:space="preserve">  </v>
      </c>
      <c r="AJ65" s="113" t="str">
        <f>IF(AN65&gt;(AT$2-1),K65,"")</f>
        <v/>
      </c>
      <c r="AK65" s="402">
        <f>SUM(Z65:AI65)</f>
        <v>0</v>
      </c>
      <c r="AL65" s="114" t="str">
        <f>IFERROR("edasi "&amp;RANK(AJ65,AJ$7:AJ$117,1),K65)</f>
        <v/>
      </c>
      <c r="AM65" s="115" t="str">
        <f>IFERROR(INDEX(#REF!,MATCH("*"&amp;L65&amp;"*",#REF!,0)),"  ")</f>
        <v xml:space="preserve">  </v>
      </c>
      <c r="AN65" s="116">
        <f>COUNTIF(Z65:AI65,"&gt;=0")</f>
        <v>0</v>
      </c>
      <c r="AO65" s="117">
        <f>IFERROR(IF(Z65+1&gt;LARGE(Z$7:Z$117,1)-2*LEN(Z$5),1),0)+IFERROR(IF(AA65+1&gt;LARGE(AA$7:AA$117,1)-2*LEN(AA$5),1),0)+IFERROR(IF(AB65+1&gt;LARGE(AB$7:AB$117,1)-2*LEN(AB$5),1),0)+IFERROR(IF(AC65+1&gt;LARGE(AC$7:AC$117,1)-2*LEN(AC$5),1),0)+IFERROR(IF(AD65+1&gt;LARGE(AD$7:AD$117,1)-2*LEN(AD$5),1),0)+IFERROR(IF(AE65+1&gt;LARGE(AE$7:AE$117,1)-2*LEN(AE$5),1),0)+IFERROR(IF(AF65+1&gt;LARGE(AF$7:AF$117,1)-2*LEN(AF$5),1),0)+IFERROR(IF(AG65+1&gt;LARGE(AG$7:AG$117,1)-2*LEN(AG$5),1),0)+IFERROR(IF(AH65+1&gt;LARGE(AH$7:AH$117,1)-2*LEN(AH$5),1),0)+IFERROR(IF(AI65+1&gt;LARGE(AI$7:AI$117,1)-2*LEN(AI$5),1),0)</f>
        <v>0</v>
      </c>
      <c r="AP65" s="117">
        <f>IF(Z65=0,0,IF(Z65=IFERROR(LARGE(Z$7:Z$117,1),0),1,0))+IF(AA65=0,0,IF(AA65=IFERROR(LARGE(AA$7:AA$117,1),0),1,0))+IF(AB65=0,0,IF(AB65=IFERROR(LARGE(AB$7:AB$117,1),0),1,0))+IF(AC65=0,0,IF(AC65=IFERROR(LARGE(AC$7:AC$117,1),0),1,0))+IF(AD65=0,0,IF(AD65=IFERROR(LARGE(AD$7:AD$117,1),0),1,0))+IF(AE65=0,0,IF(AE65=IFERROR(LARGE(AE$7:AE$117,1),0),1,0))+IF(AF65=0,0,IF(AF65=IFERROR(LARGE(AF$7:AF$117,1),0),1,0))+IF(AG65=0,0,IF(AG65=IFERROR(LARGE(AG$7:AG$117,1),0),1,0))+IF(AH65=0,0,IF(AH65=IFERROR(LARGE(AH$7:AH$117,1),0),1,0))+IF(AI65=0,0,IF(AI65=IFERROR(LARGE(AI$7:AI$117,1),0),1,0))</f>
        <v>0</v>
      </c>
      <c r="AQ65" s="48"/>
      <c r="AR65" s="1024"/>
      <c r="AS65" s="1024"/>
      <c r="AT65" s="118">
        <f>SMALL(AU65:BD65,AT$3)</f>
        <v>1E-4</v>
      </c>
      <c r="AU65" s="119">
        <f>IF(Z65="  ",0+MID(Z$6,FIND("V",Z$6)+1,256)/10000,Z65+MID(Z$6,FIND("V",Z$6)+1,256)/10000)</f>
        <v>1E-4</v>
      </c>
      <c r="AV65" s="119">
        <f>IF(AA65="  ",0+MID(AA$6,FIND("V",AA$6)+1,256)/10000,AA65+MID(AA$6,FIND("V",AA$6)+1,256)/10000)</f>
        <v>2.0000000000000001E-4</v>
      </c>
      <c r="AW65" s="119">
        <f>IF(AB65="  ",0+MID(AB$6,FIND("V",AB$6)+1,256)/10000,AB65+MID(AB$6,FIND("V",AB$6)+1,256)/10000)</f>
        <v>2.9999999999999997E-4</v>
      </c>
      <c r="AX65" s="119">
        <f>IF(AC65="  ",0+MID(AC$6,FIND("V",AC$6)+1,256)/10000,AC65+MID(AC$6,FIND("V",AC$6)+1,256)/10000)</f>
        <v>4.0000000000000002E-4</v>
      </c>
      <c r="AY65" s="119">
        <f>IF(AD65="  ",0+MID(AD$6,FIND("V",AD$6)+1,256)/10000,AD65+MID(AD$6,FIND("V",AD$6)+1,256)/10000)</f>
        <v>5.0000000000000001E-4</v>
      </c>
      <c r="AZ65" s="119">
        <f>IF(AE65="  ",0+MID(AE$6,FIND("V",AE$6)+1,256)/10000,AE65+MID(AE$6,FIND("V",AE$6)+1,256)/10000)</f>
        <v>5.9999999999999995E-4</v>
      </c>
      <c r="BA65" s="119">
        <f>IF(AF65="  ",0+MID(AF$6,FIND("V",AF$6)+1,256)/10000,AF65+MID(AF$6,FIND("V",AF$6)+1,256)/10000)</f>
        <v>6.9999999999999999E-4</v>
      </c>
      <c r="BB65" s="119">
        <f>IF(AG65="  ",0+MID(AG$6,FIND("V",AG$6)+1,256)/10000,AG65+MID(AG$6,FIND("V",AG$6)+1,256)/10000)</f>
        <v>8.0000000000000004E-4</v>
      </c>
      <c r="BC65" s="119">
        <f>IF(AH65="  ",0+MID(AH$6,FIND("V",AH$6)+1,256)/10000,AH65+MID(AH$6,FIND("V",AH$6)+1,256)/10000)</f>
        <v>8.9999999999999998E-4</v>
      </c>
      <c r="BD65" s="119">
        <f>IF(AI65="  ",0+MID(AI$6,FIND("V",AI$6)+1,256)/10000,AI65+MID(AI$6,FIND("V",AI$6)+1,256)/10000)</f>
        <v>1E-3</v>
      </c>
      <c r="BE65" s="1024"/>
      <c r="BF65" s="1024"/>
      <c r="BG65" s="1024"/>
      <c r="BH65" s="1024"/>
      <c r="BI65" s="783" t="e">
        <f>(LARGE(Z$7:Z$117,1)-Z65)/2+1</f>
        <v>#VALUE!</v>
      </c>
      <c r="BJ65" s="783" t="e">
        <f>(LARGE(AA$7:AA$117,1)-AA65)/2+1</f>
        <v>#VALUE!</v>
      </c>
      <c r="BK65" s="783" t="e">
        <f>(LARGE(AB$7:AB$117,1)-AB65)/2+1</f>
        <v>#VALUE!</v>
      </c>
      <c r="BL65" s="783" t="e">
        <f>(LARGE(AC$7:AC$117,1)-AC65)/2+1</f>
        <v>#VALUE!</v>
      </c>
      <c r="BM65" s="783" t="e">
        <f>(LARGE(AD$7:AD$117,1)-AD65)/2+1</f>
        <v>#VALUE!</v>
      </c>
      <c r="BN65" s="783" t="e">
        <f>(LARGE(AE$7:AE$117,1)-AE65)/2+1</f>
        <v>#VALUE!</v>
      </c>
      <c r="BO65" s="783" t="e">
        <f>(LARGE(AF$7:AF$117,1)-AF65)/2+1</f>
        <v>#VALUE!</v>
      </c>
      <c r="BP65" s="783" t="e">
        <f>(LARGE(AG$7:AG$117,1)-AG65)/2+1</f>
        <v>#VALUE!</v>
      </c>
      <c r="BQ65" s="783" t="e">
        <f>(LARGE(AH$7:AH$117,1)-AH65)/2+1</f>
        <v>#VALUE!</v>
      </c>
      <c r="BR65" s="783" t="e">
        <f>(LARGE(AI$7:AI$117,1)-AI65)/2+1</f>
        <v>#VALUE!</v>
      </c>
    </row>
    <row r="66" spans="1:70" ht="12.75" hidden="1" customHeight="1" x14ac:dyDescent="0.2">
      <c r="A66" s="597" t="str">
        <f>IF(R66&gt;0,IF(Q66="Viru SK",RANK(B66,B$7:B$117,1)-COUNTIF((Q$7:Q$117),"&lt;&gt;Viru SK"),""),"")</f>
        <v/>
      </c>
      <c r="B66" s="98">
        <f>IF((Q66="Viru SK"),U66,U66-1000)</f>
        <v>111</v>
      </c>
      <c r="C66" s="407" t="str">
        <f>IF(R66&gt;0,IF(P66="t",RANK(D66,D$7:D$117,1)-COUNTBLANK(P$7:P$117),""),"")</f>
        <v/>
      </c>
      <c r="D66" s="365">
        <f>IF((P66="t"),U66,U66-1000)</f>
        <v>111</v>
      </c>
      <c r="E66" s="99" t="str">
        <f>IF(R66&gt;0,IF(N66="m",RANK(F66,F$7:F$117,1)-COUNTBLANK(N$7:N$117),""),"")</f>
        <v/>
      </c>
      <c r="F66" s="98">
        <f>IF((N66="m"),U66,U66-1000)</f>
        <v>111</v>
      </c>
      <c r="G66" s="100" t="str">
        <f>IF(R66&gt;0,IF(M66="n",RANK(H66,H$7:H$117,1)-COUNTBLANK(M$7:M$117),""),"")</f>
        <v/>
      </c>
      <c r="H66" s="98">
        <f>IF((M66="n"),U66,U66-1000)</f>
        <v>-889</v>
      </c>
      <c r="I66" s="101" t="str">
        <f>IF(R66&gt;0,IF(O66="j",RANK(J66,J$7:J$117,1)-COUNTBLANK(O$7:O$117),""),"")</f>
        <v/>
      </c>
      <c r="J66" s="102">
        <f>IF((O66="j"),U66,U66-1000)</f>
        <v>-889</v>
      </c>
      <c r="K66" s="70" t="str">
        <f>IF(R66&gt;0,RANK(U66,U$7:U$117,1),"")</f>
        <v/>
      </c>
      <c r="L66" s="122" t="s">
        <v>108</v>
      </c>
      <c r="M66" s="104"/>
      <c r="N66" s="105" t="str">
        <f>IF(M66="","m","")</f>
        <v>m</v>
      </c>
      <c r="O66" s="106"/>
      <c r="P66" s="107" t="s">
        <v>314</v>
      </c>
      <c r="Q66" s="108" t="s">
        <v>87</v>
      </c>
      <c r="R66" s="109">
        <f>(IF(COUNT(Z66,AA66,AB66,AC66,AD66,AE66,AF66,AG66,AH66,AI66)&lt;10,SUM(Z66,AA66,AB66,AC66,AD66,AE66,AF66,AG66,AH66,AI66),SUM(LARGE((Z66,AA66,AB66,AC66,AD66,AE66,AF66,AG66,AH66,AI66),{1;2;3;4;5;6;7;8;9}))))</f>
        <v>0</v>
      </c>
      <c r="S66" s="110" t="str">
        <f>INDEX(ETAPP!B$1:B$32,MATCH(COUNTIF(BI66:BR66,1),ETAPP!A$1:A$32,0))&amp;INDEX(ETAPP!B$1:B$32,MATCH(COUNTIF(BI66:BR66,2),ETAPP!A$1:A$32,0))&amp;INDEX(ETAPP!B$1:B$32,MATCH(COUNTIF(BI66:BR66,3),ETAPP!A$1:A$32,0))&amp;INDEX(ETAPP!B$1:B$32,MATCH(COUNTIF(BI66:BR66,4),ETAPP!A$1:A$32,0))&amp;INDEX(ETAPP!B$1:B$32,MATCH(COUNTIF(BI66:BR66,5),ETAPP!A$1:A$32,0))&amp;INDEX(ETAPP!B$1:B$32,MATCH(COUNTIF(BI66:BR66,6),ETAPP!A$1:A$32,0))&amp;INDEX(ETAPP!B$1:B$32,MATCH(COUNTIF(BI66:BR66,7),ETAPP!A$1:A$32,0))&amp;INDEX(ETAPP!B$1:B$32,MATCH(COUNTIF(BI66:BR66,8),ETAPP!A$1:A$32,0))&amp;INDEX(ETAPP!B$1:B$32,MATCH(COUNTIF(BI66:BR66,9),ETAPP!A$1:A$32,0))&amp;INDEX(ETAPP!B$1:B$32,MATCH(COUNTIF(BI66:BR66,10),ETAPP!A$1:A$32,0))&amp;INDEX(ETAPP!B$1:B$32,MATCH(COUNTIF(BI66:BR66,11),ETAPP!A$1:A$32,0))&amp;INDEX(ETAPP!B$1:B$32,MATCH(COUNTIF(BI66:BR66,12),ETAPP!A$1:A$32,0))&amp;INDEX(ETAPP!B$1:B$32,MATCH(COUNTIF(BI66:BR66,13),ETAPP!A$1:A$32,0))&amp;INDEX(ETAPP!B$1:B$32,MATCH(COUNTIF(BI66:BR66,14),ETAPP!A$1:A$32,0))&amp;INDEX(ETAPP!B$1:B$32,MATCH(COUNTIF(BI66:BR66,15),ETAPP!A$1:A$32,0))&amp;INDEX(ETAPP!B$1:B$32,MATCH(COUNTIF(BI66:BR66,16),ETAPP!A$1:A$32,0))&amp;INDEX(ETAPP!B$1:B$32,MATCH(COUNTIF(BI66:BR66,17),ETAPP!A$1:A$32,0))&amp;INDEX(ETAPP!B$1:B$32,MATCH(COUNTIF(BI66:BR66,18),ETAPP!A$1:A$32,0))&amp;INDEX(ETAPP!B$1:B$32,MATCH(COUNTIF(BI66:BR66,19),ETAPP!A$1:A$32,0))&amp;INDEX(ETAPP!B$1:B$32,MATCH(COUNTIF(BI66:BR66,20),ETAPP!A$1:A$32,0))&amp;INDEX(ETAPP!B$1:B$32,MATCH(COUNTIF(BI66:BR66,21),ETAPP!A$1:A$32,0))</f>
        <v>000000000000000000000</v>
      </c>
      <c r="T66" s="110" t="str">
        <f>TEXT(R66,"000,0")&amp;"-"&amp;S66</f>
        <v>000,0-000000000000000000000</v>
      </c>
      <c r="U66" s="110">
        <f>COUNTIF(T$7:T$117,"&gt;="&amp;T66)</f>
        <v>111</v>
      </c>
      <c r="V66" s="110">
        <f>COUNTIF(L$7:L$117,"&gt;="&amp;L66)</f>
        <v>79</v>
      </c>
      <c r="W66" s="110" t="str">
        <f>TEXT(R66,"000,0")&amp;"-"&amp;S66&amp;"-"&amp;TEXT(V66,"000")</f>
        <v>000,0-000000000000000000000-079</v>
      </c>
      <c r="X66" s="110">
        <f>COUNTIF(W$7:W$117,"&gt;="&amp;W66)</f>
        <v>60</v>
      </c>
      <c r="Y66" s="111">
        <f>RANK(X66,X$7:X$117,0)</f>
        <v>52</v>
      </c>
      <c r="Z66" s="112" t="str">
        <f>IFERROR(INDEX('V1'!C$300:C$400,MATCH("*"&amp;L66&amp;"*",'V1'!B$300:B$400,0)),"  ")</f>
        <v xml:space="preserve">  </v>
      </c>
      <c r="AA66" s="112" t="str">
        <f>IFERROR(INDEX('V2'!C$300:C$400,MATCH("*"&amp;L66&amp;"*",'V2'!B$300:B$400,0)),"  ")</f>
        <v xml:space="preserve">  </v>
      </c>
      <c r="AB66" s="112" t="str">
        <f>IFERROR(INDEX('V3'!C$300:C$400,MATCH("*"&amp;L66&amp;"*",'V3'!B$300:B$400,0)),"  ")</f>
        <v xml:space="preserve">  </v>
      </c>
      <c r="AC66" s="112" t="str">
        <f>IFERROR(INDEX('V4'!C$300:C$400,MATCH("*"&amp;L66&amp;"*",'V4'!B$300:B$400,0)),"  ")</f>
        <v xml:space="preserve">  </v>
      </c>
      <c r="AD66" s="112" t="str">
        <f>IFERROR(INDEX('V5'!C$300:C$400,MATCH("*"&amp;L66&amp;"*",'V5'!B$300:B$400,0)),"  ")</f>
        <v xml:space="preserve">  </v>
      </c>
      <c r="AE66" s="112" t="str">
        <f>IFERROR(INDEX('V6'!C$300:C$400,MATCH("*"&amp;L66&amp;"*",'V6'!B$300:B$400,0)),"  ")</f>
        <v xml:space="preserve">  </v>
      </c>
      <c r="AF66" s="112" t="str">
        <f>IFERROR(INDEX('V7'!C$300:C$400,MATCH("*"&amp;L66&amp;"*",'V7'!B$300:B$400,0)),"  ")</f>
        <v xml:space="preserve">  </v>
      </c>
      <c r="AG66" s="112" t="str">
        <f>IFERROR(INDEX('V8'!C$300:C$400,MATCH("*"&amp;L66&amp;"*",'V8'!B$300:B$400,0)),"  ")</f>
        <v xml:space="preserve">  </v>
      </c>
      <c r="AH66" s="112" t="str">
        <f>IFERROR(INDEX('V9'!C$300:C$400,MATCH("*"&amp;L66&amp;"*",'V9'!B$300:B$400,0)),"  ")</f>
        <v xml:space="preserve">  </v>
      </c>
      <c r="AI66" s="112" t="str">
        <f>IFERROR(INDEX('V10'!C$300:C$400,MATCH("*"&amp;L66&amp;"*",'V10'!B$300:B$400,0)),"  ")</f>
        <v xml:space="preserve">  </v>
      </c>
      <c r="AJ66" s="113" t="str">
        <f>IF(AN66&gt;(AT$2-1),K66,"")</f>
        <v/>
      </c>
      <c r="AK66" s="402">
        <f>SUM(Z66:AI66)</f>
        <v>0</v>
      </c>
      <c r="AL66" s="114" t="str">
        <f>IFERROR("edasi "&amp;RANK(AJ66,AJ$7:AJ$117,1),K66)</f>
        <v/>
      </c>
      <c r="AM66" s="115" t="str">
        <f>IFERROR(INDEX(#REF!,MATCH("*"&amp;L66&amp;"*",#REF!,0)),"  ")</f>
        <v xml:space="preserve">  </v>
      </c>
      <c r="AN66" s="116">
        <f>COUNTIF(Z66:AI66,"&gt;=0")</f>
        <v>0</v>
      </c>
      <c r="AO66" s="117">
        <f>IFERROR(IF(Z66+1&gt;LARGE(Z$7:Z$117,1)-2*LEN(Z$5),1),0)+IFERROR(IF(AA66+1&gt;LARGE(AA$7:AA$117,1)-2*LEN(AA$5),1),0)+IFERROR(IF(AB66+1&gt;LARGE(AB$7:AB$117,1)-2*LEN(AB$5),1),0)+IFERROR(IF(AC66+1&gt;LARGE(AC$7:AC$117,1)-2*LEN(AC$5),1),0)+IFERROR(IF(AD66+1&gt;LARGE(AD$7:AD$117,1)-2*LEN(AD$5),1),0)+IFERROR(IF(AE66+1&gt;LARGE(AE$7:AE$117,1)-2*LEN(AE$5),1),0)+IFERROR(IF(AF66+1&gt;LARGE(AF$7:AF$117,1)-2*LEN(AF$5),1),0)+IFERROR(IF(AG66+1&gt;LARGE(AG$7:AG$117,1)-2*LEN(AG$5),1),0)+IFERROR(IF(AH66+1&gt;LARGE(AH$7:AH$117,1)-2*LEN(AH$5),1),0)+IFERROR(IF(AI66+1&gt;LARGE(AI$7:AI$117,1)-2*LEN(AI$5),1),0)</f>
        <v>0</v>
      </c>
      <c r="AP66" s="117">
        <f>IF(Z66=0,0,IF(Z66=IFERROR(LARGE(Z$7:Z$117,1),0),1,0))+IF(AA66=0,0,IF(AA66=IFERROR(LARGE(AA$7:AA$117,1),0),1,0))+IF(AB66=0,0,IF(AB66=IFERROR(LARGE(AB$7:AB$117,1),0),1,0))+IF(AC66=0,0,IF(AC66=IFERROR(LARGE(AC$7:AC$117,1),0),1,0))+IF(AD66=0,0,IF(AD66=IFERROR(LARGE(AD$7:AD$117,1),0),1,0))+IF(AE66=0,0,IF(AE66=IFERROR(LARGE(AE$7:AE$117,1),0),1,0))+IF(AF66=0,0,IF(AF66=IFERROR(LARGE(AF$7:AF$117,1),0),1,0))+IF(AG66=0,0,IF(AG66=IFERROR(LARGE(AG$7:AG$117,1),0),1,0))+IF(AH66=0,0,IF(AH66=IFERROR(LARGE(AH$7:AH$117,1),0),1,0))+IF(AI66=0,0,IF(AI66=IFERROR(LARGE(AI$7:AI$117,1),0),1,0))</f>
        <v>0</v>
      </c>
      <c r="AQ66" s="121"/>
      <c r="AR66" s="783"/>
      <c r="AS66" s="783"/>
      <c r="AT66" s="118">
        <f>SMALL(AU66:BD66,AT$3)</f>
        <v>1E-4</v>
      </c>
      <c r="AU66" s="119">
        <f>IF(Z66="  ",0+MID(Z$6,FIND("V",Z$6)+1,256)/10000,Z66+MID(Z$6,FIND("V",Z$6)+1,256)/10000)</f>
        <v>1E-4</v>
      </c>
      <c r="AV66" s="119">
        <f>IF(AA66="  ",0+MID(AA$6,FIND("V",AA$6)+1,256)/10000,AA66+MID(AA$6,FIND("V",AA$6)+1,256)/10000)</f>
        <v>2.0000000000000001E-4</v>
      </c>
      <c r="AW66" s="119">
        <f>IF(AB66="  ",0+MID(AB$6,FIND("V",AB$6)+1,256)/10000,AB66+MID(AB$6,FIND("V",AB$6)+1,256)/10000)</f>
        <v>2.9999999999999997E-4</v>
      </c>
      <c r="AX66" s="119">
        <f>IF(AC66="  ",0+MID(AC$6,FIND("V",AC$6)+1,256)/10000,AC66+MID(AC$6,FIND("V",AC$6)+1,256)/10000)</f>
        <v>4.0000000000000002E-4</v>
      </c>
      <c r="AY66" s="119">
        <f>IF(AD66="  ",0+MID(AD$6,FIND("V",AD$6)+1,256)/10000,AD66+MID(AD$6,FIND("V",AD$6)+1,256)/10000)</f>
        <v>5.0000000000000001E-4</v>
      </c>
      <c r="AZ66" s="119">
        <f>IF(AE66="  ",0+MID(AE$6,FIND("V",AE$6)+1,256)/10000,AE66+MID(AE$6,FIND("V",AE$6)+1,256)/10000)</f>
        <v>5.9999999999999995E-4</v>
      </c>
      <c r="BA66" s="119">
        <f>IF(AF66="  ",0+MID(AF$6,FIND("V",AF$6)+1,256)/10000,AF66+MID(AF$6,FIND("V",AF$6)+1,256)/10000)</f>
        <v>6.9999999999999999E-4</v>
      </c>
      <c r="BB66" s="119">
        <f>IF(AG66="  ",0+MID(AG$6,FIND("V",AG$6)+1,256)/10000,AG66+MID(AG$6,FIND("V",AG$6)+1,256)/10000)</f>
        <v>8.0000000000000004E-4</v>
      </c>
      <c r="BC66" s="119">
        <f>IF(AH66="  ",0+MID(AH$6,FIND("V",AH$6)+1,256)/10000,AH66+MID(AH$6,FIND("V",AH$6)+1,256)/10000)</f>
        <v>8.9999999999999998E-4</v>
      </c>
      <c r="BD66" s="119">
        <f>IF(AI66="  ",0+MID(AI$6,FIND("V",AI$6)+1,256)/10000,AI66+MID(AI$6,FIND("V",AI$6)+1,256)/10000)</f>
        <v>1E-3</v>
      </c>
      <c r="BE66" s="121"/>
      <c r="BF66" s="121"/>
      <c r="BG66" s="121"/>
      <c r="BH66" s="121"/>
      <c r="BI66" s="783" t="e">
        <f>(LARGE(Z$7:Z$117,1)-Z66)/2+1</f>
        <v>#VALUE!</v>
      </c>
      <c r="BJ66" s="783" t="e">
        <f>(LARGE(AA$7:AA$117,1)-AA66)/2+1</f>
        <v>#VALUE!</v>
      </c>
      <c r="BK66" s="783" t="e">
        <f>(LARGE(AB$7:AB$117,1)-AB66)/2+1</f>
        <v>#VALUE!</v>
      </c>
      <c r="BL66" s="783" t="e">
        <f>(LARGE(AC$7:AC$117,1)-AC66)/2+1</f>
        <v>#VALUE!</v>
      </c>
      <c r="BM66" s="783" t="e">
        <f>(LARGE(AD$7:AD$117,1)-AD66)/2+1</f>
        <v>#VALUE!</v>
      </c>
      <c r="BN66" s="783" t="e">
        <f>(LARGE(AE$7:AE$117,1)-AE66)/2+1</f>
        <v>#VALUE!</v>
      </c>
      <c r="BO66" s="783" t="e">
        <f>(LARGE(AF$7:AF$117,1)-AF66)/2+1</f>
        <v>#VALUE!</v>
      </c>
      <c r="BP66" s="783" t="e">
        <f>(LARGE(AG$7:AG$117,1)-AG66)/2+1</f>
        <v>#VALUE!</v>
      </c>
      <c r="BQ66" s="783" t="e">
        <f>(LARGE(AH$7:AH$117,1)-AH66)/2+1</f>
        <v>#VALUE!</v>
      </c>
      <c r="BR66" s="783" t="e">
        <f>(LARGE(AI$7:AI$117,1)-AI66)/2+1</f>
        <v>#VALUE!</v>
      </c>
    </row>
    <row r="67" spans="1:70" s="977" customFormat="1" ht="12.75" hidden="1" customHeight="1" x14ac:dyDescent="0.2">
      <c r="A67" s="597" t="str">
        <f>IF(R67&gt;0,IF(Q67="Viru SK",RANK(B67,B$7:B$117,1)-COUNTIF((Q$7:Q$117),"&lt;&gt;Viru SK"),""),"")</f>
        <v/>
      </c>
      <c r="B67" s="98">
        <f>IF((Q67="Viru SK"),U67,U67-1000)</f>
        <v>-889</v>
      </c>
      <c r="C67" s="407" t="str">
        <f>IF(R67&gt;0,IF(P67="t",RANK(D67,D$7:D$117,1)-COUNTBLANK(P$7:P$117),""),"")</f>
        <v/>
      </c>
      <c r="D67" s="365">
        <f>IF((P67="t"),U67,U67-1000)</f>
        <v>-889</v>
      </c>
      <c r="E67" s="99" t="str">
        <f>IF(R67&gt;0,IF(N67="m",RANK(F67,F$7:F$117,1)-COUNTBLANK(N$7:N$117),""),"")</f>
        <v/>
      </c>
      <c r="F67" s="98">
        <f>IF((N67="m"),U67,U67-1000)</f>
        <v>-889</v>
      </c>
      <c r="G67" s="100" t="str">
        <f>IF(R67&gt;0,IF(M67="n",RANK(H67,H$7:H$117,1)-COUNTBLANK(M$7:M$117),""),"")</f>
        <v/>
      </c>
      <c r="H67" s="98">
        <f>IF((M67="n"),U67,U67-1000)</f>
        <v>111</v>
      </c>
      <c r="I67" s="101" t="str">
        <f>IF(R67&gt;0,IF(O67="j",RANK(J67,J$7:J$117,1)-COUNTBLANK(O$7:O$117),""),"")</f>
        <v/>
      </c>
      <c r="J67" s="102">
        <f>IF((O67="j"),U67,U67-1000)</f>
        <v>-889</v>
      </c>
      <c r="K67" s="70" t="str">
        <f>IF(R67&gt;0,RANK(U67,U$7:U$117,1),"")</f>
        <v/>
      </c>
      <c r="L67" s="442" t="s">
        <v>327</v>
      </c>
      <c r="M67" s="443" t="s">
        <v>109</v>
      </c>
      <c r="N67" s="444"/>
      <c r="O67" s="447"/>
      <c r="P67" s="445"/>
      <c r="Q67" s="446" t="s">
        <v>340</v>
      </c>
      <c r="R67" s="109">
        <f>(IF(COUNT(Z67,AA67,AB67,AC67,AD67,AE67,AF67,AG67,AH67,AI67)&lt;10,SUM(Z67,AA67,AB67,AC67,AD67,AE67,AF67,AG67,AH67,AI67),SUM(LARGE((Z67,AA67,AB67,AC67,AD67,AE67,AF67,AG67,AH67,AI67),{1;2;3;4;5;6;7;8;9}))))</f>
        <v>0</v>
      </c>
      <c r="S67" s="110" t="str">
        <f>INDEX(ETAPP!B$1:B$32,MATCH(COUNTIF(BI67:BR67,1),ETAPP!A$1:A$32,0))&amp;INDEX(ETAPP!B$1:B$32,MATCH(COUNTIF(BI67:BR67,2),ETAPP!A$1:A$32,0))&amp;INDEX(ETAPP!B$1:B$32,MATCH(COUNTIF(BI67:BR67,3),ETAPP!A$1:A$32,0))&amp;INDEX(ETAPP!B$1:B$32,MATCH(COUNTIF(BI67:BR67,4),ETAPP!A$1:A$32,0))&amp;INDEX(ETAPP!B$1:B$32,MATCH(COUNTIF(BI67:BR67,5),ETAPP!A$1:A$32,0))&amp;INDEX(ETAPP!B$1:B$32,MATCH(COUNTIF(BI67:BR67,6),ETAPP!A$1:A$32,0))&amp;INDEX(ETAPP!B$1:B$32,MATCH(COUNTIF(BI67:BR67,7),ETAPP!A$1:A$32,0))&amp;INDEX(ETAPP!B$1:B$32,MATCH(COUNTIF(BI67:BR67,8),ETAPP!A$1:A$32,0))&amp;INDEX(ETAPP!B$1:B$32,MATCH(COUNTIF(BI67:BR67,9),ETAPP!A$1:A$32,0))&amp;INDEX(ETAPP!B$1:B$32,MATCH(COUNTIF(BI67:BR67,10),ETAPP!A$1:A$32,0))&amp;INDEX(ETAPP!B$1:B$32,MATCH(COUNTIF(BI67:BR67,11),ETAPP!A$1:A$32,0))&amp;INDEX(ETAPP!B$1:B$32,MATCH(COUNTIF(BI67:BR67,12),ETAPP!A$1:A$32,0))&amp;INDEX(ETAPP!B$1:B$32,MATCH(COUNTIF(BI67:BR67,13),ETAPP!A$1:A$32,0))&amp;INDEX(ETAPP!B$1:B$32,MATCH(COUNTIF(BI67:BR67,14),ETAPP!A$1:A$32,0))&amp;INDEX(ETAPP!B$1:B$32,MATCH(COUNTIF(BI67:BR67,15),ETAPP!A$1:A$32,0))&amp;INDEX(ETAPP!B$1:B$32,MATCH(COUNTIF(BI67:BR67,16),ETAPP!A$1:A$32,0))&amp;INDEX(ETAPP!B$1:B$32,MATCH(COUNTIF(BI67:BR67,17),ETAPP!A$1:A$32,0))&amp;INDEX(ETAPP!B$1:B$32,MATCH(COUNTIF(BI67:BR67,18),ETAPP!A$1:A$32,0))&amp;INDEX(ETAPP!B$1:B$32,MATCH(COUNTIF(BI67:BR67,19),ETAPP!A$1:A$32,0))&amp;INDEX(ETAPP!B$1:B$32,MATCH(COUNTIF(BI67:BR67,20),ETAPP!A$1:A$32,0))&amp;INDEX(ETAPP!B$1:B$32,MATCH(COUNTIF(BI67:BR67,21),ETAPP!A$1:A$32,0))</f>
        <v>000000000000000000000</v>
      </c>
      <c r="T67" s="110" t="str">
        <f>TEXT(R67,"000,0")&amp;"-"&amp;S67</f>
        <v>000,0-000000000000000000000</v>
      </c>
      <c r="U67" s="110">
        <f>COUNTIF(T$7:T$117,"&gt;="&amp;T67)</f>
        <v>111</v>
      </c>
      <c r="V67" s="110">
        <f>COUNTIF(L$7:L$117,"&gt;="&amp;L67)</f>
        <v>78</v>
      </c>
      <c r="W67" s="110" t="str">
        <f>TEXT(R67,"000,0")&amp;"-"&amp;S67&amp;"-"&amp;TEXT(V67,"000")</f>
        <v>000,0-000000000000000000000-078</v>
      </c>
      <c r="X67" s="110">
        <f>COUNTIF(W$7:W$117,"&gt;="&amp;W67)</f>
        <v>61</v>
      </c>
      <c r="Y67" s="111">
        <f>RANK(X67,X$7:X$117,0)</f>
        <v>51</v>
      </c>
      <c r="Z67" s="112" t="str">
        <f>IFERROR(INDEX('V1'!C$300:C$400,MATCH("*"&amp;L67&amp;"*",'V1'!B$300:B$400,0)),"  ")</f>
        <v xml:space="preserve">  </v>
      </c>
      <c r="AA67" s="112" t="str">
        <f>IFERROR(INDEX('V2'!C$300:C$400,MATCH("*"&amp;L67&amp;"*",'V2'!B$300:B$400,0)),"  ")</f>
        <v xml:space="preserve">  </v>
      </c>
      <c r="AB67" s="112" t="str">
        <f>IFERROR(INDEX('V3'!C$300:C$400,MATCH("*"&amp;L67&amp;"*",'V3'!B$300:B$400,0)),"  ")</f>
        <v xml:space="preserve">  </v>
      </c>
      <c r="AC67" s="112" t="str">
        <f>IFERROR(INDEX('V4'!C$300:C$400,MATCH("*"&amp;L67&amp;"*",'V4'!B$300:B$400,0)),"  ")</f>
        <v xml:space="preserve">  </v>
      </c>
      <c r="AD67" s="112" t="str">
        <f>IFERROR(INDEX('V5'!C$300:C$400,MATCH("*"&amp;L67&amp;"*",'V5'!B$300:B$400,0)),"  ")</f>
        <v xml:space="preserve">  </v>
      </c>
      <c r="AE67" s="112" t="str">
        <f>IFERROR(INDEX('V6'!C$300:C$400,MATCH("*"&amp;L67&amp;"*",'V6'!B$300:B$400,0)),"  ")</f>
        <v xml:space="preserve">  </v>
      </c>
      <c r="AF67" s="112" t="str">
        <f>IFERROR(INDEX('V7'!C$300:C$400,MATCH("*"&amp;L67&amp;"*",'V7'!B$300:B$400,0)),"  ")</f>
        <v xml:space="preserve">  </v>
      </c>
      <c r="AG67" s="112" t="str">
        <f>IFERROR(INDEX('V8'!C$300:C$400,MATCH("*"&amp;L67&amp;"*",'V8'!B$300:B$400,0)),"  ")</f>
        <v xml:space="preserve">  </v>
      </c>
      <c r="AH67" s="112" t="str">
        <f>IFERROR(INDEX('V9'!C$300:C$400,MATCH("*"&amp;L67&amp;"*",'V9'!B$300:B$400,0)),"  ")</f>
        <v xml:space="preserve">  </v>
      </c>
      <c r="AI67" s="112" t="str">
        <f>IFERROR(INDEX('V10'!C$300:C$400,MATCH("*"&amp;L67&amp;"*",'V10'!B$300:B$400,0)),"  ")</f>
        <v xml:space="preserve">  </v>
      </c>
      <c r="AJ67" s="113" t="str">
        <f>IF(AN67&gt;(AT$2-1),K67,"")</f>
        <v/>
      </c>
      <c r="AK67" s="402">
        <f>SUM(Z67:AI67)</f>
        <v>0</v>
      </c>
      <c r="AL67" s="114" t="str">
        <f>IFERROR("edasi "&amp;RANK(AJ67,AJ$7:AJ$117,1),K67)</f>
        <v/>
      </c>
      <c r="AM67" s="115" t="str">
        <f>IFERROR(INDEX(#REF!,MATCH("*"&amp;L67&amp;"*",#REF!,0)),"  ")</f>
        <v xml:space="preserve">  </v>
      </c>
      <c r="AN67" s="116">
        <f>COUNTIF(Z67:AI67,"&gt;=0")</f>
        <v>0</v>
      </c>
      <c r="AO67" s="117">
        <f>IFERROR(IF(Z67+1&gt;LARGE(Z$7:Z$117,1)-2*LEN(Z$5),1),0)+IFERROR(IF(AA67+1&gt;LARGE(AA$7:AA$117,1)-2*LEN(AA$5),1),0)+IFERROR(IF(AB67+1&gt;LARGE(AB$7:AB$117,1)-2*LEN(AB$5),1),0)+IFERROR(IF(AC67+1&gt;LARGE(AC$7:AC$117,1)-2*LEN(AC$5),1),0)+IFERROR(IF(AD67+1&gt;LARGE(AD$7:AD$117,1)-2*LEN(AD$5),1),0)+IFERROR(IF(AE67+1&gt;LARGE(AE$7:AE$117,1)-2*LEN(AE$5),1),0)+IFERROR(IF(AF67+1&gt;LARGE(AF$7:AF$117,1)-2*LEN(AF$5),1),0)+IFERROR(IF(AG67+1&gt;LARGE(AG$7:AG$117,1)-2*LEN(AG$5),1),0)+IFERROR(IF(AH67+1&gt;LARGE(AH$7:AH$117,1)-2*LEN(AH$5),1),0)+IFERROR(IF(AI67+1&gt;LARGE(AI$7:AI$117,1)-2*LEN(AI$5),1),0)</f>
        <v>0</v>
      </c>
      <c r="AP67" s="117">
        <f>IF(Z67=0,0,IF(Z67=IFERROR(LARGE(Z$7:Z$117,1),0),1,0))+IF(AA67=0,0,IF(AA67=IFERROR(LARGE(AA$7:AA$117,1),0),1,0))+IF(AB67=0,0,IF(AB67=IFERROR(LARGE(AB$7:AB$117,1),0),1,0))+IF(AC67=0,0,IF(AC67=IFERROR(LARGE(AC$7:AC$117,1),0),1,0))+IF(AD67=0,0,IF(AD67=IFERROR(LARGE(AD$7:AD$117,1),0),1,0))+IF(AE67=0,0,IF(AE67=IFERROR(LARGE(AE$7:AE$117,1),0),1,0))+IF(AF67=0,0,IF(AF67=IFERROR(LARGE(AF$7:AF$117,1),0),1,0))+IF(AG67=0,0,IF(AG67=IFERROR(LARGE(AG$7:AG$117,1),0),1,0))+IF(AH67=0,0,IF(AH67=IFERROR(LARGE(AH$7:AH$117,1),0),1,0))+IF(AI67=0,0,IF(AI67=IFERROR(LARGE(AI$7:AI$117,1),0),1,0))</f>
        <v>0</v>
      </c>
      <c r="AQ67" s="48"/>
      <c r="AT67" s="118">
        <f>SMALL(AU67:BD67,AT$3)</f>
        <v>1E-4</v>
      </c>
      <c r="AU67" s="119">
        <f>IF(Z67="  ",0+MID(Z$6,FIND("V",Z$6)+1,256)/10000,Z67+MID(Z$6,FIND("V",Z$6)+1,256)/10000)</f>
        <v>1E-4</v>
      </c>
      <c r="AV67" s="119">
        <f>IF(AA67="  ",0+MID(AA$6,FIND("V",AA$6)+1,256)/10000,AA67+MID(AA$6,FIND("V",AA$6)+1,256)/10000)</f>
        <v>2.0000000000000001E-4</v>
      </c>
      <c r="AW67" s="119">
        <f>IF(AB67="  ",0+MID(AB$6,FIND("V",AB$6)+1,256)/10000,AB67+MID(AB$6,FIND("V",AB$6)+1,256)/10000)</f>
        <v>2.9999999999999997E-4</v>
      </c>
      <c r="AX67" s="119">
        <f>IF(AC67="  ",0+MID(AC$6,FIND("V",AC$6)+1,256)/10000,AC67+MID(AC$6,FIND("V",AC$6)+1,256)/10000)</f>
        <v>4.0000000000000002E-4</v>
      </c>
      <c r="AY67" s="119">
        <f>IF(AD67="  ",0+MID(AD$6,FIND("V",AD$6)+1,256)/10000,AD67+MID(AD$6,FIND("V",AD$6)+1,256)/10000)</f>
        <v>5.0000000000000001E-4</v>
      </c>
      <c r="AZ67" s="119">
        <f>IF(AE67="  ",0+MID(AE$6,FIND("V",AE$6)+1,256)/10000,AE67+MID(AE$6,FIND("V",AE$6)+1,256)/10000)</f>
        <v>5.9999999999999995E-4</v>
      </c>
      <c r="BA67" s="119">
        <f>IF(AF67="  ",0+MID(AF$6,FIND("V",AF$6)+1,256)/10000,AF67+MID(AF$6,FIND("V",AF$6)+1,256)/10000)</f>
        <v>6.9999999999999999E-4</v>
      </c>
      <c r="BB67" s="119">
        <f>IF(AG67="  ",0+MID(AG$6,FIND("V",AG$6)+1,256)/10000,AG67+MID(AG$6,FIND("V",AG$6)+1,256)/10000)</f>
        <v>8.0000000000000004E-4</v>
      </c>
      <c r="BC67" s="119">
        <f>IF(AH67="  ",0+MID(AH$6,FIND("V",AH$6)+1,256)/10000,AH67+MID(AH$6,FIND("V",AH$6)+1,256)/10000)</f>
        <v>8.9999999999999998E-4</v>
      </c>
      <c r="BD67" s="119">
        <f>IF(AI67="  ",0+MID(AI$6,FIND("V",AI$6)+1,256)/10000,AI67+MID(AI$6,FIND("V",AI$6)+1,256)/10000)</f>
        <v>1E-3</v>
      </c>
      <c r="BE67" s="1024"/>
      <c r="BF67" s="1024"/>
      <c r="BG67" s="1024"/>
      <c r="BH67" s="1024"/>
      <c r="BI67" s="977" t="e">
        <f>(LARGE(Z$7:Z$117,1)-Z67)/2+1</f>
        <v>#VALUE!</v>
      </c>
      <c r="BJ67" s="977" t="e">
        <f>(LARGE(AA$7:AA$117,1)-AA67)/2+1</f>
        <v>#VALUE!</v>
      </c>
      <c r="BK67" s="977" t="e">
        <f>(LARGE(AB$7:AB$117,1)-AB67)/2+1</f>
        <v>#VALUE!</v>
      </c>
      <c r="BL67" s="977" t="e">
        <f>(LARGE(AC$7:AC$117,1)-AC67)/2+1</f>
        <v>#VALUE!</v>
      </c>
      <c r="BM67" s="977" t="e">
        <f>(LARGE(AD$7:AD$117,1)-AD67)/2+1</f>
        <v>#VALUE!</v>
      </c>
      <c r="BN67" s="977" t="e">
        <f>(LARGE(AE$7:AE$117,1)-AE67)/2+1</f>
        <v>#VALUE!</v>
      </c>
      <c r="BO67" s="977" t="e">
        <f>(LARGE(AF$7:AF$117,1)-AF67)/2+1</f>
        <v>#VALUE!</v>
      </c>
      <c r="BP67" s="977" t="e">
        <f>(LARGE(AG$7:AG$117,1)-AG67)/2+1</f>
        <v>#VALUE!</v>
      </c>
      <c r="BQ67" s="977" t="e">
        <f>(LARGE(AH$7:AH$117,1)-AH67)/2+1</f>
        <v>#VALUE!</v>
      </c>
      <c r="BR67" s="977" t="e">
        <f>(LARGE(AI$7:AI$117,1)-AI67)/2+1</f>
        <v>#VALUE!</v>
      </c>
    </row>
    <row r="68" spans="1:70" ht="12.75" hidden="1" customHeight="1" x14ac:dyDescent="0.2">
      <c r="A68" s="597" t="str">
        <f>IF(R68&gt;0,IF(Q68="Viru SK",RANK(B68,B$7:B$117,1)-COUNTIF((Q$7:Q$117),"&lt;&gt;Viru SK"),""),"")</f>
        <v/>
      </c>
      <c r="B68" s="98">
        <f>IF((Q68="Viru SK"),U68,U68-1000)</f>
        <v>-889</v>
      </c>
      <c r="C68" s="407" t="str">
        <f>IF(R68&gt;0,IF(P68="t",RANK(D68,D$7:D$117,1)-COUNTBLANK(P$7:P$117),""),"")</f>
        <v/>
      </c>
      <c r="D68" s="365">
        <f>IF((P68="t"),U68,U68-1000)</f>
        <v>-889</v>
      </c>
      <c r="E68" s="99" t="str">
        <f>IF(R68&gt;0,IF(N68="m",RANK(F68,F$7:F$117,1)-COUNTBLANK(N$7:N$117),""),"")</f>
        <v/>
      </c>
      <c r="F68" s="98">
        <f>IF((N68="m"),U68,U68-1000)</f>
        <v>111</v>
      </c>
      <c r="G68" s="100" t="str">
        <f>IF(R68&gt;0,IF(M68="n",RANK(H68,H$7:H$117,1)-COUNTBLANK(M$7:M$117),""),"")</f>
        <v/>
      </c>
      <c r="H68" s="98">
        <f>IF((M68="n"),U68,U68-1000)</f>
        <v>-889</v>
      </c>
      <c r="I68" s="101" t="str">
        <f>IF(R68&gt;0,IF(O68="j",RANK(J68,J$7:J$117,1)-COUNTBLANK(O$7:O$117),""),"")</f>
        <v/>
      </c>
      <c r="J68" s="102">
        <f>IF((O68="j"),U68,U68-1000)</f>
        <v>-889</v>
      </c>
      <c r="K68" s="70" t="str">
        <f>IF(R68&gt;0,RANK(U68,U$7:U$117,1),"")</f>
        <v/>
      </c>
      <c r="L68" s="122" t="s">
        <v>60</v>
      </c>
      <c r="M68" s="104"/>
      <c r="N68" s="105" t="str">
        <f>IF(M68="","m","")</f>
        <v>m</v>
      </c>
      <c r="O68" s="106"/>
      <c r="P68" s="107"/>
      <c r="Q68" s="108" t="s">
        <v>338</v>
      </c>
      <c r="R68" s="109">
        <f>(IF(COUNT(Z68,AA68,AB68,AC68,AD68,AE68,AF68,AG68,AH68,AI68)&lt;10,SUM(Z68,AA68,AB68,AC68,AD68,AE68,AF68,AG68,AH68,AI68),SUM(LARGE((Z68,AA68,AB68,AC68,AD68,AE68,AF68,AG68,AH68,AI68),{1;2;3;4;5;6;7;8;9}))))</f>
        <v>0</v>
      </c>
      <c r="S68" s="110" t="str">
        <f>INDEX(ETAPP!B$1:B$32,MATCH(COUNTIF(BI68:BR68,1),ETAPP!A$1:A$32,0))&amp;INDEX(ETAPP!B$1:B$32,MATCH(COUNTIF(BI68:BR68,2),ETAPP!A$1:A$32,0))&amp;INDEX(ETAPP!B$1:B$32,MATCH(COUNTIF(BI68:BR68,3),ETAPP!A$1:A$32,0))&amp;INDEX(ETAPP!B$1:B$32,MATCH(COUNTIF(BI68:BR68,4),ETAPP!A$1:A$32,0))&amp;INDEX(ETAPP!B$1:B$32,MATCH(COUNTIF(BI68:BR68,5),ETAPP!A$1:A$32,0))&amp;INDEX(ETAPP!B$1:B$32,MATCH(COUNTIF(BI68:BR68,6),ETAPP!A$1:A$32,0))&amp;INDEX(ETAPP!B$1:B$32,MATCH(COUNTIF(BI68:BR68,7),ETAPP!A$1:A$32,0))&amp;INDEX(ETAPP!B$1:B$32,MATCH(COUNTIF(BI68:BR68,8),ETAPP!A$1:A$32,0))&amp;INDEX(ETAPP!B$1:B$32,MATCH(COUNTIF(BI68:BR68,9),ETAPP!A$1:A$32,0))&amp;INDEX(ETAPP!B$1:B$32,MATCH(COUNTIF(BI68:BR68,10),ETAPP!A$1:A$32,0))&amp;INDEX(ETAPP!B$1:B$32,MATCH(COUNTIF(BI68:BR68,11),ETAPP!A$1:A$32,0))&amp;INDEX(ETAPP!B$1:B$32,MATCH(COUNTIF(BI68:BR68,12),ETAPP!A$1:A$32,0))&amp;INDEX(ETAPP!B$1:B$32,MATCH(COUNTIF(BI68:BR68,13),ETAPP!A$1:A$32,0))&amp;INDEX(ETAPP!B$1:B$32,MATCH(COUNTIF(BI68:BR68,14),ETAPP!A$1:A$32,0))&amp;INDEX(ETAPP!B$1:B$32,MATCH(COUNTIF(BI68:BR68,15),ETAPP!A$1:A$32,0))&amp;INDEX(ETAPP!B$1:B$32,MATCH(COUNTIF(BI68:BR68,16),ETAPP!A$1:A$32,0))&amp;INDEX(ETAPP!B$1:B$32,MATCH(COUNTIF(BI68:BR68,17),ETAPP!A$1:A$32,0))&amp;INDEX(ETAPP!B$1:B$32,MATCH(COUNTIF(BI68:BR68,18),ETAPP!A$1:A$32,0))&amp;INDEX(ETAPP!B$1:B$32,MATCH(COUNTIF(BI68:BR68,19),ETAPP!A$1:A$32,0))&amp;INDEX(ETAPP!B$1:B$32,MATCH(COUNTIF(BI68:BR68,20),ETAPP!A$1:A$32,0))&amp;INDEX(ETAPP!B$1:B$32,MATCH(COUNTIF(BI68:BR68,21),ETAPP!A$1:A$32,0))</f>
        <v>000000000000000000000</v>
      </c>
      <c r="T68" s="110" t="str">
        <f>TEXT(R68,"000,0")&amp;"-"&amp;S68</f>
        <v>000,0-000000000000000000000</v>
      </c>
      <c r="U68" s="110">
        <f>COUNTIF(T$7:T$117,"&gt;="&amp;T68)</f>
        <v>111</v>
      </c>
      <c r="V68" s="110">
        <f>COUNTIF(L$7:L$117,"&gt;="&amp;L68)</f>
        <v>74</v>
      </c>
      <c r="W68" s="110" t="str">
        <f>TEXT(R68,"000,0")&amp;"-"&amp;S68&amp;"-"&amp;TEXT(V68,"000")</f>
        <v>000,0-000000000000000000000-074</v>
      </c>
      <c r="X68" s="110">
        <f>COUNTIF(W$7:W$117,"&gt;="&amp;W68)</f>
        <v>62</v>
      </c>
      <c r="Y68" s="111">
        <f>RANK(X68,X$7:X$117,0)</f>
        <v>50</v>
      </c>
      <c r="Z68" s="112" t="str">
        <f>IFERROR(INDEX('V1'!C$300:C$400,MATCH("*"&amp;L68&amp;"*",'V1'!B$300:B$400,0)),"  ")</f>
        <v xml:space="preserve">  </v>
      </c>
      <c r="AA68" s="112" t="str">
        <f>IFERROR(INDEX('V2'!C$300:C$400,MATCH("*"&amp;L68&amp;"*",'V2'!B$300:B$400,0)),"  ")</f>
        <v xml:space="preserve">  </v>
      </c>
      <c r="AB68" s="112" t="str">
        <f>IFERROR(INDEX('V3'!C$300:C$400,MATCH("*"&amp;L68&amp;"*",'V3'!B$300:B$400,0)),"  ")</f>
        <v xml:space="preserve">  </v>
      </c>
      <c r="AC68" s="112" t="str">
        <f>IFERROR(INDEX('V4'!C$300:C$400,MATCH("*"&amp;L68&amp;"*",'V4'!B$300:B$400,0)),"  ")</f>
        <v xml:space="preserve">  </v>
      </c>
      <c r="AD68" s="112" t="str">
        <f>IFERROR(INDEX('V5'!C$300:C$400,MATCH("*"&amp;L68&amp;"*",'V5'!B$300:B$400,0)),"  ")</f>
        <v xml:space="preserve">  </v>
      </c>
      <c r="AE68" s="112" t="str">
        <f>IFERROR(INDEX('V6'!C$300:C$400,MATCH("*"&amp;L68&amp;"*",'V6'!B$300:B$400,0)),"  ")</f>
        <v xml:space="preserve">  </v>
      </c>
      <c r="AF68" s="112" t="str">
        <f>IFERROR(INDEX('V7'!C$300:C$400,MATCH("*"&amp;L68&amp;"*",'V7'!B$300:B$400,0)),"  ")</f>
        <v xml:space="preserve">  </v>
      </c>
      <c r="AG68" s="112" t="str">
        <f>IFERROR(INDEX('V8'!C$300:C$400,MATCH("*"&amp;L68&amp;"*",'V8'!B$300:B$400,0)),"  ")</f>
        <v xml:space="preserve">  </v>
      </c>
      <c r="AH68" s="112" t="str">
        <f>IFERROR(INDEX('V9'!C$300:C$400,MATCH("*"&amp;L68&amp;"*",'V9'!B$300:B$400,0)),"  ")</f>
        <v xml:space="preserve">  </v>
      </c>
      <c r="AI68" s="112" t="str">
        <f>IFERROR(INDEX('V10'!C$300:C$400,MATCH("*"&amp;L68&amp;"*",'V10'!B$300:B$400,0)),"  ")</f>
        <v xml:space="preserve">  </v>
      </c>
      <c r="AJ68" s="113" t="str">
        <f>IF(AN68&gt;(AT$2-1),K68,"")</f>
        <v/>
      </c>
      <c r="AK68" s="402">
        <f>SUM(Z68:AI68)</f>
        <v>0</v>
      </c>
      <c r="AL68" s="114" t="str">
        <f>IFERROR("edasi "&amp;RANK(AJ68,AJ$7:AJ$117,1),K68)</f>
        <v/>
      </c>
      <c r="AM68" s="115" t="str">
        <f>IFERROR(INDEX(#REF!,MATCH("*"&amp;L68&amp;"*",#REF!,0)),"  ")</f>
        <v xml:space="preserve">  </v>
      </c>
      <c r="AN68" s="116">
        <f>COUNTIF(Z68:AI68,"&gt;=0")</f>
        <v>0</v>
      </c>
      <c r="AO68" s="117">
        <f>IFERROR(IF(Z68+1&gt;LARGE(Z$7:Z$117,1)-2*LEN(Z$5),1),0)+IFERROR(IF(AA68+1&gt;LARGE(AA$7:AA$117,1)-2*LEN(AA$5),1),0)+IFERROR(IF(AB68+1&gt;LARGE(AB$7:AB$117,1)-2*LEN(AB$5),1),0)+IFERROR(IF(AC68+1&gt;LARGE(AC$7:AC$117,1)-2*LEN(AC$5),1),0)+IFERROR(IF(AD68+1&gt;LARGE(AD$7:AD$117,1)-2*LEN(AD$5),1),0)+IFERROR(IF(AE68+1&gt;LARGE(AE$7:AE$117,1)-2*LEN(AE$5),1),0)+IFERROR(IF(AF68+1&gt;LARGE(AF$7:AF$117,1)-2*LEN(AF$5),1),0)+IFERROR(IF(AG68+1&gt;LARGE(AG$7:AG$117,1)-2*LEN(AG$5),1),0)+IFERROR(IF(AH68+1&gt;LARGE(AH$7:AH$117,1)-2*LEN(AH$5),1),0)+IFERROR(IF(AI68+1&gt;LARGE(AI$7:AI$117,1)-2*LEN(AI$5),1),0)</f>
        <v>0</v>
      </c>
      <c r="AP68" s="117">
        <f>IF(Z68=0,0,IF(Z68=IFERROR(LARGE(Z$7:Z$117,1),0),1,0))+IF(AA68=0,0,IF(AA68=IFERROR(LARGE(AA$7:AA$117,1),0),1,0))+IF(AB68=0,0,IF(AB68=IFERROR(LARGE(AB$7:AB$117,1),0),1,0))+IF(AC68=0,0,IF(AC68=IFERROR(LARGE(AC$7:AC$117,1),0),1,0))+IF(AD68=0,0,IF(AD68=IFERROR(LARGE(AD$7:AD$117,1),0),1,0))+IF(AE68=0,0,IF(AE68=IFERROR(LARGE(AE$7:AE$117,1),0),1,0))+IF(AF68=0,0,IF(AF68=IFERROR(LARGE(AF$7:AF$117,1),0),1,0))+IF(AG68=0,0,IF(AG68=IFERROR(LARGE(AG$7:AG$117,1),0),1,0))+IF(AH68=0,0,IF(AH68=IFERROR(LARGE(AH$7:AH$117,1),0),1,0))+IF(AI68=0,0,IF(AI68=IFERROR(LARGE(AI$7:AI$117,1),0),1,0))</f>
        <v>0</v>
      </c>
      <c r="AQ68" s="121"/>
      <c r="AR68" s="1"/>
      <c r="AS68" s="1"/>
      <c r="AT68" s="118">
        <f>SMALL(AU68:BD68,AT$3)</f>
        <v>1E-4</v>
      </c>
      <c r="AU68" s="119">
        <f>IF(Z68="  ",0+MID(Z$6,FIND("V",Z$6)+1,256)/10000,Z68+MID(Z$6,FIND("V",Z$6)+1,256)/10000)</f>
        <v>1E-4</v>
      </c>
      <c r="AV68" s="119">
        <f>IF(AA68="  ",0+MID(AA$6,FIND("V",AA$6)+1,256)/10000,AA68+MID(AA$6,FIND("V",AA$6)+1,256)/10000)</f>
        <v>2.0000000000000001E-4</v>
      </c>
      <c r="AW68" s="119">
        <f>IF(AB68="  ",0+MID(AB$6,FIND("V",AB$6)+1,256)/10000,AB68+MID(AB$6,FIND("V",AB$6)+1,256)/10000)</f>
        <v>2.9999999999999997E-4</v>
      </c>
      <c r="AX68" s="119">
        <f>IF(AC68="  ",0+MID(AC$6,FIND("V",AC$6)+1,256)/10000,AC68+MID(AC$6,FIND("V",AC$6)+1,256)/10000)</f>
        <v>4.0000000000000002E-4</v>
      </c>
      <c r="AY68" s="119">
        <f>IF(AD68="  ",0+MID(AD$6,FIND("V",AD$6)+1,256)/10000,AD68+MID(AD$6,FIND("V",AD$6)+1,256)/10000)</f>
        <v>5.0000000000000001E-4</v>
      </c>
      <c r="AZ68" s="119">
        <f>IF(AE68="  ",0+MID(AE$6,FIND("V",AE$6)+1,256)/10000,AE68+MID(AE$6,FIND("V",AE$6)+1,256)/10000)</f>
        <v>5.9999999999999995E-4</v>
      </c>
      <c r="BA68" s="119">
        <f>IF(AF68="  ",0+MID(AF$6,FIND("V",AF$6)+1,256)/10000,AF68+MID(AF$6,FIND("V",AF$6)+1,256)/10000)</f>
        <v>6.9999999999999999E-4</v>
      </c>
      <c r="BB68" s="119">
        <f>IF(AG68="  ",0+MID(AG$6,FIND("V",AG$6)+1,256)/10000,AG68+MID(AG$6,FIND("V",AG$6)+1,256)/10000)</f>
        <v>8.0000000000000004E-4</v>
      </c>
      <c r="BC68" s="119">
        <f>IF(AH68="  ",0+MID(AH$6,FIND("V",AH$6)+1,256)/10000,AH68+MID(AH$6,FIND("V",AH$6)+1,256)/10000)</f>
        <v>8.9999999999999998E-4</v>
      </c>
      <c r="BD68" s="119">
        <f>IF(AI68="  ",0+MID(AI$6,FIND("V",AI$6)+1,256)/10000,AI68+MID(AI$6,FIND("V",AI$6)+1,256)/10000)</f>
        <v>1E-3</v>
      </c>
      <c r="BI68" s="783" t="e">
        <f>(LARGE(Z$7:Z$117,1)-Z68)/2+1</f>
        <v>#VALUE!</v>
      </c>
      <c r="BJ68" s="783" t="e">
        <f>(LARGE(AA$7:AA$117,1)-AA68)/2+1</f>
        <v>#VALUE!</v>
      </c>
      <c r="BK68" s="783" t="e">
        <f>(LARGE(AB$7:AB$117,1)-AB68)/2+1</f>
        <v>#VALUE!</v>
      </c>
      <c r="BL68" s="783" t="e">
        <f>(LARGE(AC$7:AC$117,1)-AC68)/2+1</f>
        <v>#VALUE!</v>
      </c>
      <c r="BM68" s="783" t="e">
        <f>(LARGE(AD$7:AD$117,1)-AD68)/2+1</f>
        <v>#VALUE!</v>
      </c>
      <c r="BN68" s="783" t="e">
        <f>(LARGE(AE$7:AE$117,1)-AE68)/2+1</f>
        <v>#VALUE!</v>
      </c>
      <c r="BO68" s="783" t="e">
        <f>(LARGE(AF$7:AF$117,1)-AF68)/2+1</f>
        <v>#VALUE!</v>
      </c>
      <c r="BP68" s="783" t="e">
        <f>(LARGE(AG$7:AG$117,1)-AG68)/2+1</f>
        <v>#VALUE!</v>
      </c>
      <c r="BQ68" s="783" t="e">
        <f>(LARGE(AH$7:AH$117,1)-AH68)/2+1</f>
        <v>#VALUE!</v>
      </c>
      <c r="BR68" s="783" t="e">
        <f>(LARGE(AI$7:AI$117,1)-AI68)/2+1</f>
        <v>#VALUE!</v>
      </c>
    </row>
    <row r="69" spans="1:70" ht="12.75" hidden="1" customHeight="1" x14ac:dyDescent="0.2">
      <c r="A69" s="597" t="str">
        <f>IF(R69&gt;0,IF(Q69="Viru SK",RANK(B69,B$7:B$117,1)-COUNTIF((Q$7:Q$117),"&lt;&gt;Viru SK"),""),"")</f>
        <v/>
      </c>
      <c r="B69" s="98">
        <f>IF((Q69="Viru SK"),U69,U69-1000)</f>
        <v>111</v>
      </c>
      <c r="C69" s="407" t="str">
        <f>IF(R69&gt;0,IF(P69="t",RANK(D69,D$7:D$117,1)-COUNTBLANK(P$7:P$117),""),"")</f>
        <v/>
      </c>
      <c r="D69" s="365">
        <f>IF((P69="t"),U69,U69-1000)</f>
        <v>111</v>
      </c>
      <c r="E69" s="99" t="str">
        <f>IF(R69&gt;0,IF(N69="m",RANK(F69,F$7:F$117,1)-COUNTBLANK(N$7:N$117),""),"")</f>
        <v/>
      </c>
      <c r="F69" s="98">
        <f>IF((N69="m"),U69,U69-1000)</f>
        <v>111</v>
      </c>
      <c r="G69" s="100" t="str">
        <f>IF(R69&gt;0,IF(M69="n",RANK(H69,H$7:H$117,1)-COUNTBLANK(M$7:M$117),""),"")</f>
        <v/>
      </c>
      <c r="H69" s="98">
        <f>IF((M69="n"),U69,U69-1000)</f>
        <v>-889</v>
      </c>
      <c r="I69" s="101" t="str">
        <f>IF(R69&gt;0,IF(O69="j",RANK(J69,J$7:J$117,1)-COUNTBLANK(O$7:O$117),""),"")</f>
        <v/>
      </c>
      <c r="J69" s="102">
        <f>IF((O69="j"),U69,U69-1000)</f>
        <v>-889</v>
      </c>
      <c r="K69" s="70" t="str">
        <f>IF(R69&gt;0,RANK(U69,U$7:U$117,1),"")</f>
        <v/>
      </c>
      <c r="L69" s="122" t="s">
        <v>157</v>
      </c>
      <c r="M69" s="104"/>
      <c r="N69" s="105" t="str">
        <f>IF(M69="","m","")</f>
        <v>m</v>
      </c>
      <c r="O69" s="106"/>
      <c r="P69" s="107" t="s">
        <v>314</v>
      </c>
      <c r="Q69" s="108" t="s">
        <v>87</v>
      </c>
      <c r="R69" s="109">
        <f>(IF(COUNT(Z69,AA69,AB69,AC69,AD69,AE69,AF69,AG69,AH69,AI69)&lt;10,SUM(Z69,AA69,AB69,AC69,AD69,AE69,AF69,AG69,AH69,AI69),SUM(LARGE((Z69,AA69,AB69,AC69,AD69,AE69,AF69,AG69,AH69,AI69),{1;2;3;4;5;6;7;8;9}))))</f>
        <v>0</v>
      </c>
      <c r="S69" s="110" t="str">
        <f>INDEX(ETAPP!B$1:B$32,MATCH(COUNTIF(BI69:BR69,1),ETAPP!A$1:A$32,0))&amp;INDEX(ETAPP!B$1:B$32,MATCH(COUNTIF(BI69:BR69,2),ETAPP!A$1:A$32,0))&amp;INDEX(ETAPP!B$1:B$32,MATCH(COUNTIF(BI69:BR69,3),ETAPP!A$1:A$32,0))&amp;INDEX(ETAPP!B$1:B$32,MATCH(COUNTIF(BI69:BR69,4),ETAPP!A$1:A$32,0))&amp;INDEX(ETAPP!B$1:B$32,MATCH(COUNTIF(BI69:BR69,5),ETAPP!A$1:A$32,0))&amp;INDEX(ETAPP!B$1:B$32,MATCH(COUNTIF(BI69:BR69,6),ETAPP!A$1:A$32,0))&amp;INDEX(ETAPP!B$1:B$32,MATCH(COUNTIF(BI69:BR69,7),ETAPP!A$1:A$32,0))&amp;INDEX(ETAPP!B$1:B$32,MATCH(COUNTIF(BI69:BR69,8),ETAPP!A$1:A$32,0))&amp;INDEX(ETAPP!B$1:B$32,MATCH(COUNTIF(BI69:BR69,9),ETAPP!A$1:A$32,0))&amp;INDEX(ETAPP!B$1:B$32,MATCH(COUNTIF(BI69:BR69,10),ETAPP!A$1:A$32,0))&amp;INDEX(ETAPP!B$1:B$32,MATCH(COUNTIF(BI69:BR69,11),ETAPP!A$1:A$32,0))&amp;INDEX(ETAPP!B$1:B$32,MATCH(COUNTIF(BI69:BR69,12),ETAPP!A$1:A$32,0))&amp;INDEX(ETAPP!B$1:B$32,MATCH(COUNTIF(BI69:BR69,13),ETAPP!A$1:A$32,0))&amp;INDEX(ETAPP!B$1:B$32,MATCH(COUNTIF(BI69:BR69,14),ETAPP!A$1:A$32,0))&amp;INDEX(ETAPP!B$1:B$32,MATCH(COUNTIF(BI69:BR69,15),ETAPP!A$1:A$32,0))&amp;INDEX(ETAPP!B$1:B$32,MATCH(COUNTIF(BI69:BR69,16),ETAPP!A$1:A$32,0))&amp;INDEX(ETAPP!B$1:B$32,MATCH(COUNTIF(BI69:BR69,17),ETAPP!A$1:A$32,0))&amp;INDEX(ETAPP!B$1:B$32,MATCH(COUNTIF(BI69:BR69,18),ETAPP!A$1:A$32,0))&amp;INDEX(ETAPP!B$1:B$32,MATCH(COUNTIF(BI69:BR69,19),ETAPP!A$1:A$32,0))&amp;INDEX(ETAPP!B$1:B$32,MATCH(COUNTIF(BI69:BR69,20),ETAPP!A$1:A$32,0))&amp;INDEX(ETAPP!B$1:B$32,MATCH(COUNTIF(BI69:BR69,21),ETAPP!A$1:A$32,0))</f>
        <v>000000000000000000000</v>
      </c>
      <c r="T69" s="110" t="str">
        <f>TEXT(R69,"000,0")&amp;"-"&amp;S69</f>
        <v>000,0-000000000000000000000</v>
      </c>
      <c r="U69" s="110">
        <f>COUNTIF(T$7:T$117,"&gt;="&amp;T69)</f>
        <v>111</v>
      </c>
      <c r="V69" s="110">
        <f>COUNTIF(L$7:L$117,"&gt;="&amp;L69)</f>
        <v>73</v>
      </c>
      <c r="W69" s="110" t="str">
        <f>TEXT(R69,"000,0")&amp;"-"&amp;S69&amp;"-"&amp;TEXT(V69,"000")</f>
        <v>000,0-000000000000000000000-073</v>
      </c>
      <c r="X69" s="110">
        <f>COUNTIF(W$7:W$117,"&gt;="&amp;W69)</f>
        <v>63</v>
      </c>
      <c r="Y69" s="111">
        <f>RANK(X69,X$7:X$117,0)</f>
        <v>49</v>
      </c>
      <c r="Z69" s="112" t="str">
        <f>IFERROR(INDEX('V1'!C$300:C$400,MATCH("*"&amp;L69&amp;"*",'V1'!B$300:B$400,0)),"  ")</f>
        <v xml:space="preserve">  </v>
      </c>
      <c r="AA69" s="112" t="str">
        <f>IFERROR(INDEX('V2'!C$300:C$400,MATCH("*"&amp;L69&amp;"*",'V2'!B$300:B$400,0)),"  ")</f>
        <v xml:space="preserve">  </v>
      </c>
      <c r="AB69" s="112" t="str">
        <f>IFERROR(INDEX('V3'!C$300:C$400,MATCH("*"&amp;L69&amp;"*",'V3'!B$300:B$400,0)),"  ")</f>
        <v xml:space="preserve">  </v>
      </c>
      <c r="AC69" s="112" t="str">
        <f>IFERROR(INDEX('V4'!C$300:C$400,MATCH("*"&amp;L69&amp;"*",'V4'!B$300:B$400,0)),"  ")</f>
        <v xml:space="preserve">  </v>
      </c>
      <c r="AD69" s="112" t="str">
        <f>IFERROR(INDEX('V5'!C$300:C$400,MATCH("*"&amp;L69&amp;"*",'V5'!B$300:B$400,0)),"  ")</f>
        <v xml:space="preserve">  </v>
      </c>
      <c r="AE69" s="112" t="str">
        <f>IFERROR(INDEX('V6'!C$300:C$400,MATCH("*"&amp;L69&amp;"*",'V6'!B$300:B$400,0)),"  ")</f>
        <v xml:space="preserve">  </v>
      </c>
      <c r="AF69" s="112" t="str">
        <f>IFERROR(INDEX('V7'!C$300:C$400,MATCH("*"&amp;L69&amp;"*",'V7'!B$300:B$400,0)),"  ")</f>
        <v xml:space="preserve">  </v>
      </c>
      <c r="AG69" s="112" t="str">
        <f>IFERROR(INDEX('V8'!C$300:C$400,MATCH("*"&amp;L69&amp;"*",'V8'!B$300:B$400,0)),"  ")</f>
        <v xml:space="preserve">  </v>
      </c>
      <c r="AH69" s="112" t="str">
        <f>IFERROR(INDEX('V9'!C$300:C$400,MATCH("*"&amp;L69&amp;"*",'V9'!B$300:B$400,0)),"  ")</f>
        <v xml:space="preserve">  </v>
      </c>
      <c r="AI69" s="112" t="str">
        <f>IFERROR(INDEX('V10'!C$300:C$400,MATCH("*"&amp;L69&amp;"*",'V10'!B$300:B$400,0)),"  ")</f>
        <v xml:space="preserve">  </v>
      </c>
      <c r="AJ69" s="113" t="str">
        <f>IF(AN69&gt;(AT$2-1),K69,"")</f>
        <v/>
      </c>
      <c r="AK69" s="402">
        <f>SUM(Z69:AI69)</f>
        <v>0</v>
      </c>
      <c r="AL69" s="114" t="str">
        <f>IFERROR("edasi "&amp;RANK(AJ69,AJ$7:AJ$117,1),K69)</f>
        <v/>
      </c>
      <c r="AM69" s="115" t="str">
        <f>IFERROR(INDEX(#REF!,MATCH("*"&amp;L69&amp;"*",#REF!,0)),"  ")</f>
        <v xml:space="preserve">  </v>
      </c>
      <c r="AN69" s="116">
        <f>COUNTIF(Z69:AI69,"&gt;=0")</f>
        <v>0</v>
      </c>
      <c r="AO69" s="117">
        <f>IFERROR(IF(Z69+1&gt;LARGE(Z$7:Z$117,1)-2*LEN(Z$5),1),0)+IFERROR(IF(AA69+1&gt;LARGE(AA$7:AA$117,1)-2*LEN(AA$5),1),0)+IFERROR(IF(AB69+1&gt;LARGE(AB$7:AB$117,1)-2*LEN(AB$5),1),0)+IFERROR(IF(AC69+1&gt;LARGE(AC$7:AC$117,1)-2*LEN(AC$5),1),0)+IFERROR(IF(AD69+1&gt;LARGE(AD$7:AD$117,1)-2*LEN(AD$5),1),0)+IFERROR(IF(AE69+1&gt;LARGE(AE$7:AE$117,1)-2*LEN(AE$5),1),0)+IFERROR(IF(AF69+1&gt;LARGE(AF$7:AF$117,1)-2*LEN(AF$5),1),0)+IFERROR(IF(AG69+1&gt;LARGE(AG$7:AG$117,1)-2*LEN(AG$5),1),0)+IFERROR(IF(AH69+1&gt;LARGE(AH$7:AH$117,1)-2*LEN(AH$5),1),0)+IFERROR(IF(AI69+1&gt;LARGE(AI$7:AI$117,1)-2*LEN(AI$5),1),0)</f>
        <v>0</v>
      </c>
      <c r="AP69" s="117">
        <f>IF(Z69=0,0,IF(Z69=IFERROR(LARGE(Z$7:Z$117,1),0),1,0))+IF(AA69=0,0,IF(AA69=IFERROR(LARGE(AA$7:AA$117,1),0),1,0))+IF(AB69=0,0,IF(AB69=IFERROR(LARGE(AB$7:AB$117,1),0),1,0))+IF(AC69=0,0,IF(AC69=IFERROR(LARGE(AC$7:AC$117,1),0),1,0))+IF(AD69=0,0,IF(AD69=IFERROR(LARGE(AD$7:AD$117,1),0),1,0))+IF(AE69=0,0,IF(AE69=IFERROR(LARGE(AE$7:AE$117,1),0),1,0))+IF(AF69=0,0,IF(AF69=IFERROR(LARGE(AF$7:AF$117,1),0),1,0))+IF(AG69=0,0,IF(AG69=IFERROR(LARGE(AG$7:AG$117,1),0),1,0))+IF(AH69=0,0,IF(AH69=IFERROR(LARGE(AH$7:AH$117,1),0),1,0))+IF(AI69=0,0,IF(AI69=IFERROR(LARGE(AI$7:AI$117,1),0),1,0))</f>
        <v>0</v>
      </c>
      <c r="AQ69" s="48"/>
      <c r="AR69" s="1"/>
      <c r="AS69" s="1"/>
      <c r="AT69" s="118">
        <f>SMALL(AU69:BD69,AT$3)</f>
        <v>1E-4</v>
      </c>
      <c r="AU69" s="119">
        <f>IF(Z69="  ",0+MID(Z$6,FIND("V",Z$6)+1,256)/10000,Z69+MID(Z$6,FIND("V",Z$6)+1,256)/10000)</f>
        <v>1E-4</v>
      </c>
      <c r="AV69" s="119">
        <f>IF(AA69="  ",0+MID(AA$6,FIND("V",AA$6)+1,256)/10000,AA69+MID(AA$6,FIND("V",AA$6)+1,256)/10000)</f>
        <v>2.0000000000000001E-4</v>
      </c>
      <c r="AW69" s="119">
        <f>IF(AB69="  ",0+MID(AB$6,FIND("V",AB$6)+1,256)/10000,AB69+MID(AB$6,FIND("V",AB$6)+1,256)/10000)</f>
        <v>2.9999999999999997E-4</v>
      </c>
      <c r="AX69" s="119">
        <f>IF(AC69="  ",0+MID(AC$6,FIND("V",AC$6)+1,256)/10000,AC69+MID(AC$6,FIND("V",AC$6)+1,256)/10000)</f>
        <v>4.0000000000000002E-4</v>
      </c>
      <c r="AY69" s="119">
        <f>IF(AD69="  ",0+MID(AD$6,FIND("V",AD$6)+1,256)/10000,AD69+MID(AD$6,FIND("V",AD$6)+1,256)/10000)</f>
        <v>5.0000000000000001E-4</v>
      </c>
      <c r="AZ69" s="119">
        <f>IF(AE69="  ",0+MID(AE$6,FIND("V",AE$6)+1,256)/10000,AE69+MID(AE$6,FIND("V",AE$6)+1,256)/10000)</f>
        <v>5.9999999999999995E-4</v>
      </c>
      <c r="BA69" s="119">
        <f>IF(AF69="  ",0+MID(AF$6,FIND("V",AF$6)+1,256)/10000,AF69+MID(AF$6,FIND("V",AF$6)+1,256)/10000)</f>
        <v>6.9999999999999999E-4</v>
      </c>
      <c r="BB69" s="119">
        <f>IF(AG69="  ",0+MID(AG$6,FIND("V",AG$6)+1,256)/10000,AG69+MID(AG$6,FIND("V",AG$6)+1,256)/10000)</f>
        <v>8.0000000000000004E-4</v>
      </c>
      <c r="BC69" s="119">
        <f>IF(AH69="  ",0+MID(AH$6,FIND("V",AH$6)+1,256)/10000,AH69+MID(AH$6,FIND("V",AH$6)+1,256)/10000)</f>
        <v>8.9999999999999998E-4</v>
      </c>
      <c r="BD69" s="119">
        <f>IF(AI69="  ",0+MID(AI$6,FIND("V",AI$6)+1,256)/10000,AI69+MID(AI$6,FIND("V",AI$6)+1,256)/10000)</f>
        <v>1E-3</v>
      </c>
      <c r="BI69" s="783" t="e">
        <f>(LARGE(Z$7:Z$117,1)-Z69)/2+1</f>
        <v>#VALUE!</v>
      </c>
      <c r="BJ69" s="783" t="e">
        <f>(LARGE(AA$7:AA$117,1)-AA69)/2+1</f>
        <v>#VALUE!</v>
      </c>
      <c r="BK69" s="783" t="e">
        <f>(LARGE(AB$7:AB$117,1)-AB69)/2+1</f>
        <v>#VALUE!</v>
      </c>
      <c r="BL69" s="783" t="e">
        <f>(LARGE(AC$7:AC$117,1)-AC69)/2+1</f>
        <v>#VALUE!</v>
      </c>
      <c r="BM69" s="783" t="e">
        <f>(LARGE(AD$7:AD$117,1)-AD69)/2+1</f>
        <v>#VALUE!</v>
      </c>
      <c r="BN69" s="783" t="e">
        <f>(LARGE(AE$7:AE$117,1)-AE69)/2+1</f>
        <v>#VALUE!</v>
      </c>
      <c r="BO69" s="783" t="e">
        <f>(LARGE(AF$7:AF$117,1)-AF69)/2+1</f>
        <v>#VALUE!</v>
      </c>
      <c r="BP69" s="783" t="e">
        <f>(LARGE(AG$7:AG$117,1)-AG69)/2+1</f>
        <v>#VALUE!</v>
      </c>
      <c r="BQ69" s="783" t="e">
        <f>(LARGE(AH$7:AH$117,1)-AH69)/2+1</f>
        <v>#VALUE!</v>
      </c>
      <c r="BR69" s="783" t="e">
        <f>(LARGE(AI$7:AI$117,1)-AI69)/2+1</f>
        <v>#VALUE!</v>
      </c>
    </row>
    <row r="70" spans="1:70" ht="12.75" hidden="1" customHeight="1" x14ac:dyDescent="0.2">
      <c r="A70" s="597" t="str">
        <f>IF(R70&gt;0,IF(Q70="Viru SK",RANK(B70,B$7:B$117,1)-COUNTIF((Q$7:Q$117),"&lt;&gt;Viru SK"),""),"")</f>
        <v/>
      </c>
      <c r="B70" s="98">
        <f>IF((Q70="Viru SK"),U70,U70-1000)</f>
        <v>111</v>
      </c>
      <c r="C70" s="407" t="str">
        <f>IF(R70&gt;0,IF(P70="t",RANK(D70,D$7:D$117,1)-COUNTBLANK(P$7:P$117),""),"")</f>
        <v/>
      </c>
      <c r="D70" s="365">
        <f>IF((P70="t"),U70,U70-1000)</f>
        <v>111</v>
      </c>
      <c r="E70" s="99" t="str">
        <f>IF(R70&gt;0,IF(N70="m",RANK(F70,F$7:F$117,1)-COUNTBLANK(N$7:N$117),""),"")</f>
        <v/>
      </c>
      <c r="F70" s="98">
        <f>IF((N70="m"),U70,U70-1000)</f>
        <v>-889</v>
      </c>
      <c r="G70" s="100" t="str">
        <f>IF(R70&gt;0,IF(M70="n",RANK(H70,H$7:H$117,1)-COUNTBLANK(M$7:M$117),""),"")</f>
        <v/>
      </c>
      <c r="H70" s="98">
        <f>IF((M70="n"),U70,U70-1000)</f>
        <v>111</v>
      </c>
      <c r="I70" s="101" t="str">
        <f>IF(R70&gt;0,IF(O70="j",RANK(J70,J$7:J$117,1)-COUNTBLANK(O$7:O$117),""),"")</f>
        <v/>
      </c>
      <c r="J70" s="102">
        <f>IF((O70="j"),U70,U70-1000)</f>
        <v>-889</v>
      </c>
      <c r="K70" s="70" t="str">
        <f>IF(R70&gt;0,RANK(U70,U$7:U$117,1),"")</f>
        <v/>
      </c>
      <c r="L70" s="130" t="s">
        <v>158</v>
      </c>
      <c r="M70" s="104" t="s">
        <v>109</v>
      </c>
      <c r="N70" s="105" t="str">
        <f>IF(M70="","m","")</f>
        <v/>
      </c>
      <c r="O70" s="106"/>
      <c r="P70" s="107" t="s">
        <v>314</v>
      </c>
      <c r="Q70" s="108" t="s">
        <v>87</v>
      </c>
      <c r="R70" s="109">
        <f>(IF(COUNT(Z70,AA70,AB70,AC70,AD70,AE70,AF70,AG70,AH70,AI70)&lt;10,SUM(Z70,AA70,AB70,AC70,AD70,AE70,AF70,AG70,AH70,AI70),SUM(LARGE((Z70,AA70,AB70,AC70,AD70,AE70,AF70,AG70,AH70,AI70),{1;2;3;4;5;6;7;8;9}))))</f>
        <v>0</v>
      </c>
      <c r="S70" s="110" t="str">
        <f>INDEX(ETAPP!B$1:B$32,MATCH(COUNTIF(BI70:BR70,1),ETAPP!A$1:A$32,0))&amp;INDEX(ETAPP!B$1:B$32,MATCH(COUNTIF(BI70:BR70,2),ETAPP!A$1:A$32,0))&amp;INDEX(ETAPP!B$1:B$32,MATCH(COUNTIF(BI70:BR70,3),ETAPP!A$1:A$32,0))&amp;INDEX(ETAPP!B$1:B$32,MATCH(COUNTIF(BI70:BR70,4),ETAPP!A$1:A$32,0))&amp;INDEX(ETAPP!B$1:B$32,MATCH(COUNTIF(BI70:BR70,5),ETAPP!A$1:A$32,0))&amp;INDEX(ETAPP!B$1:B$32,MATCH(COUNTIF(BI70:BR70,6),ETAPP!A$1:A$32,0))&amp;INDEX(ETAPP!B$1:B$32,MATCH(COUNTIF(BI70:BR70,7),ETAPP!A$1:A$32,0))&amp;INDEX(ETAPP!B$1:B$32,MATCH(COUNTIF(BI70:BR70,8),ETAPP!A$1:A$32,0))&amp;INDEX(ETAPP!B$1:B$32,MATCH(COUNTIF(BI70:BR70,9),ETAPP!A$1:A$32,0))&amp;INDEX(ETAPP!B$1:B$32,MATCH(COUNTIF(BI70:BR70,10),ETAPP!A$1:A$32,0))&amp;INDEX(ETAPP!B$1:B$32,MATCH(COUNTIF(BI70:BR70,11),ETAPP!A$1:A$32,0))&amp;INDEX(ETAPP!B$1:B$32,MATCH(COUNTIF(BI70:BR70,12),ETAPP!A$1:A$32,0))&amp;INDEX(ETAPP!B$1:B$32,MATCH(COUNTIF(BI70:BR70,13),ETAPP!A$1:A$32,0))&amp;INDEX(ETAPP!B$1:B$32,MATCH(COUNTIF(BI70:BR70,14),ETAPP!A$1:A$32,0))&amp;INDEX(ETAPP!B$1:B$32,MATCH(COUNTIF(BI70:BR70,15),ETAPP!A$1:A$32,0))&amp;INDEX(ETAPP!B$1:B$32,MATCH(COUNTIF(BI70:BR70,16),ETAPP!A$1:A$32,0))&amp;INDEX(ETAPP!B$1:B$32,MATCH(COUNTIF(BI70:BR70,17),ETAPP!A$1:A$32,0))&amp;INDEX(ETAPP!B$1:B$32,MATCH(COUNTIF(BI70:BR70,18),ETAPP!A$1:A$32,0))&amp;INDEX(ETAPP!B$1:B$32,MATCH(COUNTIF(BI70:BR70,19),ETAPP!A$1:A$32,0))&amp;INDEX(ETAPP!B$1:B$32,MATCH(COUNTIF(BI70:BR70,20),ETAPP!A$1:A$32,0))&amp;INDEX(ETAPP!B$1:B$32,MATCH(COUNTIF(BI70:BR70,21),ETAPP!A$1:A$32,0))</f>
        <v>000000000000000000000</v>
      </c>
      <c r="T70" s="110" t="str">
        <f>TEXT(R70,"000,0")&amp;"-"&amp;S70</f>
        <v>000,0-000000000000000000000</v>
      </c>
      <c r="U70" s="110">
        <f>COUNTIF(T$7:T$117,"&gt;="&amp;T70)</f>
        <v>111</v>
      </c>
      <c r="V70" s="110">
        <f>COUNTIF(L$7:L$117,"&gt;="&amp;L70)</f>
        <v>71</v>
      </c>
      <c r="W70" s="110" t="str">
        <f>TEXT(R70,"000,0")&amp;"-"&amp;S70&amp;"-"&amp;TEXT(V70,"000")</f>
        <v>000,0-000000000000000000000-071</v>
      </c>
      <c r="X70" s="110">
        <f>COUNTIF(W$7:W$117,"&gt;="&amp;W70)</f>
        <v>64</v>
      </c>
      <c r="Y70" s="111">
        <f>RANK(X70,X$7:X$117,0)</f>
        <v>48</v>
      </c>
      <c r="Z70" s="112" t="str">
        <f>IFERROR(INDEX('V1'!C$300:C$400,MATCH("*"&amp;L70&amp;"*",'V1'!B$300:B$400,0)),"  ")</f>
        <v xml:space="preserve">  </v>
      </c>
      <c r="AA70" s="112" t="str">
        <f>IFERROR(INDEX('V2'!C$300:C$400,MATCH("*"&amp;L70&amp;"*",'V2'!B$300:B$400,0)),"  ")</f>
        <v xml:space="preserve">  </v>
      </c>
      <c r="AB70" s="112" t="str">
        <f>IFERROR(INDEX('V3'!C$300:C$400,MATCH("*"&amp;L70&amp;"*",'V3'!B$300:B$400,0)),"  ")</f>
        <v xml:space="preserve">  </v>
      </c>
      <c r="AC70" s="112" t="str">
        <f>IFERROR(INDEX('V4'!C$300:C$400,MATCH("*"&amp;L70&amp;"*",'V4'!B$300:B$400,0)),"  ")</f>
        <v xml:space="preserve">  </v>
      </c>
      <c r="AD70" s="112" t="str">
        <f>IFERROR(INDEX('V5'!C$300:C$400,MATCH("*"&amp;L70&amp;"*",'V5'!B$300:B$400,0)),"  ")</f>
        <v xml:space="preserve">  </v>
      </c>
      <c r="AE70" s="112" t="str">
        <f>IFERROR(INDEX('V6'!C$300:C$400,MATCH("*"&amp;L70&amp;"*",'V6'!B$300:B$400,0)),"  ")</f>
        <v xml:space="preserve">  </v>
      </c>
      <c r="AF70" s="112" t="str">
        <f>IFERROR(INDEX('V7'!C$300:C$400,MATCH("*"&amp;L70&amp;"*",'V7'!B$300:B$400,0)),"  ")</f>
        <v xml:space="preserve">  </v>
      </c>
      <c r="AG70" s="112" t="str">
        <f>IFERROR(INDEX('V8'!C$300:C$400,MATCH("*"&amp;L70&amp;"*",'V8'!B$300:B$400,0)),"  ")</f>
        <v xml:space="preserve">  </v>
      </c>
      <c r="AH70" s="112" t="str">
        <f>IFERROR(INDEX('V9'!C$300:C$400,MATCH("*"&amp;L70&amp;"*",'V9'!B$300:B$400,0)),"  ")</f>
        <v xml:space="preserve">  </v>
      </c>
      <c r="AI70" s="112" t="str">
        <f>IFERROR(INDEX('V10'!C$300:C$400,MATCH("*"&amp;L70&amp;"*",'V10'!B$300:B$400,0)),"  ")</f>
        <v xml:space="preserve">  </v>
      </c>
      <c r="AJ70" s="113" t="str">
        <f>IF(AN70&gt;(AT$2-1),K70,"")</f>
        <v/>
      </c>
      <c r="AK70" s="402">
        <f>SUM(Z70:AI70)</f>
        <v>0</v>
      </c>
      <c r="AL70" s="114" t="str">
        <f>IFERROR("edasi "&amp;RANK(AJ70,AJ$7:AJ$117,1),K70)</f>
        <v/>
      </c>
      <c r="AM70" s="115" t="str">
        <f>IFERROR(INDEX(#REF!,MATCH("*"&amp;L70&amp;"*",#REF!,0)),"  ")</f>
        <v xml:space="preserve">  </v>
      </c>
      <c r="AN70" s="116">
        <f>COUNTIF(Z70:AI70,"&gt;=0")</f>
        <v>0</v>
      </c>
      <c r="AO70" s="117">
        <f>IFERROR(IF(Z70+1&gt;LARGE(Z$7:Z$117,1)-2*LEN(Z$5),1),0)+IFERROR(IF(AA70+1&gt;LARGE(AA$7:AA$117,1)-2*LEN(AA$5),1),0)+IFERROR(IF(AB70+1&gt;LARGE(AB$7:AB$117,1)-2*LEN(AB$5),1),0)+IFERROR(IF(AC70+1&gt;LARGE(AC$7:AC$117,1)-2*LEN(AC$5),1),0)+IFERROR(IF(AD70+1&gt;LARGE(AD$7:AD$117,1)-2*LEN(AD$5),1),0)+IFERROR(IF(AE70+1&gt;LARGE(AE$7:AE$117,1)-2*LEN(AE$5),1),0)+IFERROR(IF(AF70+1&gt;LARGE(AF$7:AF$117,1)-2*LEN(AF$5),1),0)+IFERROR(IF(AG70+1&gt;LARGE(AG$7:AG$117,1)-2*LEN(AG$5),1),0)+IFERROR(IF(AH70+1&gt;LARGE(AH$7:AH$117,1)-2*LEN(AH$5),1),0)+IFERROR(IF(AI70+1&gt;LARGE(AI$7:AI$117,1)-2*LEN(AI$5),1),0)</f>
        <v>0</v>
      </c>
      <c r="AP70" s="117">
        <f>IF(Z70=0,0,IF(Z70=IFERROR(LARGE(Z$7:Z$117,1),0),1,0))+IF(AA70=0,0,IF(AA70=IFERROR(LARGE(AA$7:AA$117,1),0),1,0))+IF(AB70=0,0,IF(AB70=IFERROR(LARGE(AB$7:AB$117,1),0),1,0))+IF(AC70=0,0,IF(AC70=IFERROR(LARGE(AC$7:AC$117,1),0),1,0))+IF(AD70=0,0,IF(AD70=IFERROR(LARGE(AD$7:AD$117,1),0),1,0))+IF(AE70=0,0,IF(AE70=IFERROR(LARGE(AE$7:AE$117,1),0),1,0))+IF(AF70=0,0,IF(AF70=IFERROR(LARGE(AF$7:AF$117,1),0),1,0))+IF(AG70=0,0,IF(AG70=IFERROR(LARGE(AG$7:AG$117,1),0),1,0))+IF(AH70=0,0,IF(AH70=IFERROR(LARGE(AH$7:AH$117,1),0),1,0))+IF(AI70=0,0,IF(AI70=IFERROR(LARGE(AI$7:AI$117,1),0),1,0))</f>
        <v>0</v>
      </c>
      <c r="AQ70" s="48"/>
      <c r="AR70" s="1"/>
      <c r="AS70" s="1"/>
      <c r="AT70" s="118">
        <f>SMALL(AU70:BD70,AT$3)</f>
        <v>1E-4</v>
      </c>
      <c r="AU70" s="119">
        <f>IF(Z70="  ",0+MID(Z$6,FIND("V",Z$6)+1,256)/10000,Z70+MID(Z$6,FIND("V",Z$6)+1,256)/10000)</f>
        <v>1E-4</v>
      </c>
      <c r="AV70" s="119">
        <f>IF(AA70="  ",0+MID(AA$6,FIND("V",AA$6)+1,256)/10000,AA70+MID(AA$6,FIND("V",AA$6)+1,256)/10000)</f>
        <v>2.0000000000000001E-4</v>
      </c>
      <c r="AW70" s="119">
        <f>IF(AB70="  ",0+MID(AB$6,FIND("V",AB$6)+1,256)/10000,AB70+MID(AB$6,FIND("V",AB$6)+1,256)/10000)</f>
        <v>2.9999999999999997E-4</v>
      </c>
      <c r="AX70" s="119">
        <f>IF(AC70="  ",0+MID(AC$6,FIND("V",AC$6)+1,256)/10000,AC70+MID(AC$6,FIND("V",AC$6)+1,256)/10000)</f>
        <v>4.0000000000000002E-4</v>
      </c>
      <c r="AY70" s="119">
        <f>IF(AD70="  ",0+MID(AD$6,FIND("V",AD$6)+1,256)/10000,AD70+MID(AD$6,FIND("V",AD$6)+1,256)/10000)</f>
        <v>5.0000000000000001E-4</v>
      </c>
      <c r="AZ70" s="119">
        <f>IF(AE70="  ",0+MID(AE$6,FIND("V",AE$6)+1,256)/10000,AE70+MID(AE$6,FIND("V",AE$6)+1,256)/10000)</f>
        <v>5.9999999999999995E-4</v>
      </c>
      <c r="BA70" s="119">
        <f>IF(AF70="  ",0+MID(AF$6,FIND("V",AF$6)+1,256)/10000,AF70+MID(AF$6,FIND("V",AF$6)+1,256)/10000)</f>
        <v>6.9999999999999999E-4</v>
      </c>
      <c r="BB70" s="119">
        <f>IF(AG70="  ",0+MID(AG$6,FIND("V",AG$6)+1,256)/10000,AG70+MID(AG$6,FIND("V",AG$6)+1,256)/10000)</f>
        <v>8.0000000000000004E-4</v>
      </c>
      <c r="BC70" s="119">
        <f>IF(AH70="  ",0+MID(AH$6,FIND("V",AH$6)+1,256)/10000,AH70+MID(AH$6,FIND("V",AH$6)+1,256)/10000)</f>
        <v>8.9999999999999998E-4</v>
      </c>
      <c r="BD70" s="119">
        <f>IF(AI70="  ",0+MID(AI$6,FIND("V",AI$6)+1,256)/10000,AI70+MID(AI$6,FIND("V",AI$6)+1,256)/10000)</f>
        <v>1E-3</v>
      </c>
      <c r="BI70" s="783" t="e">
        <f>(LARGE(Z$7:Z$117,1)-Z70)/2+1</f>
        <v>#VALUE!</v>
      </c>
      <c r="BJ70" s="783" t="e">
        <f>(LARGE(AA$7:AA$117,1)-AA70)/2+1</f>
        <v>#VALUE!</v>
      </c>
      <c r="BK70" s="783" t="e">
        <f>(LARGE(AB$7:AB$117,1)-AB70)/2+1</f>
        <v>#VALUE!</v>
      </c>
      <c r="BL70" s="783" t="e">
        <f>(LARGE(AC$7:AC$117,1)-AC70)/2+1</f>
        <v>#VALUE!</v>
      </c>
      <c r="BM70" s="783" t="e">
        <f>(LARGE(AD$7:AD$117,1)-AD70)/2+1</f>
        <v>#VALUE!</v>
      </c>
      <c r="BN70" s="783" t="e">
        <f>(LARGE(AE$7:AE$117,1)-AE70)/2+1</f>
        <v>#VALUE!</v>
      </c>
      <c r="BO70" s="783" t="e">
        <f>(LARGE(AF$7:AF$117,1)-AF70)/2+1</f>
        <v>#VALUE!</v>
      </c>
      <c r="BP70" s="783" t="e">
        <f>(LARGE(AG$7:AG$117,1)-AG70)/2+1</f>
        <v>#VALUE!</v>
      </c>
      <c r="BQ70" s="783" t="e">
        <f>(LARGE(AH$7:AH$117,1)-AH70)/2+1</f>
        <v>#VALUE!</v>
      </c>
      <c r="BR70" s="783" t="e">
        <f>(LARGE(AI$7:AI$117,1)-AI70)/2+1</f>
        <v>#VALUE!</v>
      </c>
    </row>
    <row r="71" spans="1:70" ht="12.75" hidden="1" customHeight="1" x14ac:dyDescent="0.2">
      <c r="A71" s="597" t="str">
        <f>IF(R71&gt;0,IF(Q71="Viru SK",RANK(B71,B$7:B$117,1)-COUNTIF((Q$7:Q$117),"&lt;&gt;Viru SK"),""),"")</f>
        <v/>
      </c>
      <c r="B71" s="98">
        <f>IF((Q71="Viru SK"),U71,U71-1000)</f>
        <v>-889</v>
      </c>
      <c r="C71" s="407" t="str">
        <f>IF(R71&gt;0,IF(P71="t",RANK(D71,D$7:D$117,1)-COUNTBLANK(P$7:P$117),""),"")</f>
        <v/>
      </c>
      <c r="D71" s="365">
        <f>IF((P71="t"),U71,U71-1000)</f>
        <v>-889</v>
      </c>
      <c r="E71" s="99" t="str">
        <f>IF(R71&gt;0,IF(N71="m",RANK(F71,F$7:F$117,1)-COUNTBLANK(N$7:N$117),""),"")</f>
        <v/>
      </c>
      <c r="F71" s="98">
        <f>IF((N71="m"),U71,U71-1000)</f>
        <v>111</v>
      </c>
      <c r="G71" s="100" t="str">
        <f>IF(R71&gt;0,IF(M71="n",RANK(H71,H$7:H$117,1)-COUNTBLANK(M$7:M$117),""),"")</f>
        <v/>
      </c>
      <c r="H71" s="98">
        <f>IF((M71="n"),U71,U71-1000)</f>
        <v>-889</v>
      </c>
      <c r="I71" s="101" t="str">
        <f>IF(R71&gt;0,IF(O71="j",RANK(J71,J$7:J$117,1)-COUNTBLANK(O$7:O$117),""),"")</f>
        <v/>
      </c>
      <c r="J71" s="102">
        <f>IF((O71="j"),U71,U71-1000)</f>
        <v>-889</v>
      </c>
      <c r="K71" s="70" t="str">
        <f>IF(R71&gt;0,RANK(U71,U$7:U$117,1),"")</f>
        <v/>
      </c>
      <c r="L71" s="122" t="s">
        <v>159</v>
      </c>
      <c r="M71" s="104"/>
      <c r="N71" s="105" t="str">
        <f>IF(M71="","m","")</f>
        <v>m</v>
      </c>
      <c r="O71" s="106"/>
      <c r="P71" s="107"/>
      <c r="Q71" s="108"/>
      <c r="R71" s="109">
        <f>(IF(COUNT(Z71,AA71,AB71,AC71,AD71,AE71,AF71,AG71,AH71,AI71)&lt;10,SUM(Z71,AA71,AB71,AC71,AD71,AE71,AF71,AG71,AH71,AI71),SUM(LARGE((Z71,AA71,AB71,AC71,AD71,AE71,AF71,AG71,AH71,AI71),{1;2;3;4;5;6;7;8;9}))))</f>
        <v>0</v>
      </c>
      <c r="S71" s="110" t="str">
        <f>INDEX(ETAPP!B$1:B$32,MATCH(COUNTIF(BI71:BR71,1),ETAPP!A$1:A$32,0))&amp;INDEX(ETAPP!B$1:B$32,MATCH(COUNTIF(BI71:BR71,2),ETAPP!A$1:A$32,0))&amp;INDEX(ETAPP!B$1:B$32,MATCH(COUNTIF(BI71:BR71,3),ETAPP!A$1:A$32,0))&amp;INDEX(ETAPP!B$1:B$32,MATCH(COUNTIF(BI71:BR71,4),ETAPP!A$1:A$32,0))&amp;INDEX(ETAPP!B$1:B$32,MATCH(COUNTIF(BI71:BR71,5),ETAPP!A$1:A$32,0))&amp;INDEX(ETAPP!B$1:B$32,MATCH(COUNTIF(BI71:BR71,6),ETAPP!A$1:A$32,0))&amp;INDEX(ETAPP!B$1:B$32,MATCH(COUNTIF(BI71:BR71,7),ETAPP!A$1:A$32,0))&amp;INDEX(ETAPP!B$1:B$32,MATCH(COUNTIF(BI71:BR71,8),ETAPP!A$1:A$32,0))&amp;INDEX(ETAPP!B$1:B$32,MATCH(COUNTIF(BI71:BR71,9),ETAPP!A$1:A$32,0))&amp;INDEX(ETAPP!B$1:B$32,MATCH(COUNTIF(BI71:BR71,10),ETAPP!A$1:A$32,0))&amp;INDEX(ETAPP!B$1:B$32,MATCH(COUNTIF(BI71:BR71,11),ETAPP!A$1:A$32,0))&amp;INDEX(ETAPP!B$1:B$32,MATCH(COUNTIF(BI71:BR71,12),ETAPP!A$1:A$32,0))&amp;INDEX(ETAPP!B$1:B$32,MATCH(COUNTIF(BI71:BR71,13),ETAPP!A$1:A$32,0))&amp;INDEX(ETAPP!B$1:B$32,MATCH(COUNTIF(BI71:BR71,14),ETAPP!A$1:A$32,0))&amp;INDEX(ETAPP!B$1:B$32,MATCH(COUNTIF(BI71:BR71,15),ETAPP!A$1:A$32,0))&amp;INDEX(ETAPP!B$1:B$32,MATCH(COUNTIF(BI71:BR71,16),ETAPP!A$1:A$32,0))&amp;INDEX(ETAPP!B$1:B$32,MATCH(COUNTIF(BI71:BR71,17),ETAPP!A$1:A$32,0))&amp;INDEX(ETAPP!B$1:B$32,MATCH(COUNTIF(BI71:BR71,18),ETAPP!A$1:A$32,0))&amp;INDEX(ETAPP!B$1:B$32,MATCH(COUNTIF(BI71:BR71,19),ETAPP!A$1:A$32,0))&amp;INDEX(ETAPP!B$1:B$32,MATCH(COUNTIF(BI71:BR71,20),ETAPP!A$1:A$32,0))&amp;INDEX(ETAPP!B$1:B$32,MATCH(COUNTIF(BI71:BR71,21),ETAPP!A$1:A$32,0))</f>
        <v>000000000000000000000</v>
      </c>
      <c r="T71" s="110" t="str">
        <f>TEXT(R71,"000,0")&amp;"-"&amp;S71</f>
        <v>000,0-000000000000000000000</v>
      </c>
      <c r="U71" s="110">
        <f>COUNTIF(T$7:T$117,"&gt;="&amp;T71)</f>
        <v>111</v>
      </c>
      <c r="V71" s="110">
        <f>COUNTIF(L$7:L$117,"&gt;="&amp;L71)</f>
        <v>69</v>
      </c>
      <c r="W71" s="110" t="str">
        <f>TEXT(R71,"000,0")&amp;"-"&amp;S71&amp;"-"&amp;TEXT(V71,"000")</f>
        <v>000,0-000000000000000000000-069</v>
      </c>
      <c r="X71" s="110">
        <f>COUNTIF(W$7:W$117,"&gt;="&amp;W71)</f>
        <v>65</v>
      </c>
      <c r="Y71" s="111">
        <f>RANK(X71,X$7:X$117,0)</f>
        <v>47</v>
      </c>
      <c r="Z71" s="112" t="str">
        <f>IFERROR(INDEX('V1'!C$300:C$400,MATCH("*"&amp;L71&amp;"*",'V1'!B$300:B$400,0)),"  ")</f>
        <v xml:space="preserve">  </v>
      </c>
      <c r="AA71" s="112" t="str">
        <f>IFERROR(INDEX('V2'!C$300:C$400,MATCH("*"&amp;L71&amp;"*",'V2'!B$300:B$400,0)),"  ")</f>
        <v xml:space="preserve">  </v>
      </c>
      <c r="AB71" s="112" t="str">
        <f>IFERROR(INDEX('V3'!C$300:C$400,MATCH("*"&amp;L71&amp;"*",'V3'!B$300:B$400,0)),"  ")</f>
        <v xml:space="preserve">  </v>
      </c>
      <c r="AC71" s="112" t="str">
        <f>IFERROR(INDEX('V4'!C$300:C$400,MATCH("*"&amp;L71&amp;"*",'V4'!B$300:B$400,0)),"  ")</f>
        <v xml:space="preserve">  </v>
      </c>
      <c r="AD71" s="112" t="str">
        <f>IFERROR(INDEX('V5'!C$300:C$400,MATCH("*"&amp;L71&amp;"*",'V5'!B$300:B$400,0)),"  ")</f>
        <v xml:space="preserve">  </v>
      </c>
      <c r="AE71" s="112" t="str">
        <f>IFERROR(INDEX('V6'!C$300:C$400,MATCH("*"&amp;L71&amp;"*",'V6'!B$300:B$400,0)),"  ")</f>
        <v xml:space="preserve">  </v>
      </c>
      <c r="AF71" s="112" t="str">
        <f>IFERROR(INDEX('V7'!C$300:C$400,MATCH("*"&amp;L71&amp;"*",'V7'!B$300:B$400,0)),"  ")</f>
        <v xml:space="preserve">  </v>
      </c>
      <c r="AG71" s="112" t="str">
        <f>IFERROR(INDEX('V8'!C$300:C$400,MATCH("*"&amp;L71&amp;"*",'V8'!B$300:B$400,0)),"  ")</f>
        <v xml:space="preserve">  </v>
      </c>
      <c r="AH71" s="112" t="str">
        <f>IFERROR(INDEX('V9'!C$300:C$400,MATCH("*"&amp;L71&amp;"*",'V9'!B$300:B$400,0)),"  ")</f>
        <v xml:space="preserve">  </v>
      </c>
      <c r="AI71" s="112" t="str">
        <f>IFERROR(INDEX('V10'!C$300:C$400,MATCH("*"&amp;L71&amp;"*",'V10'!B$300:B$400,0)),"  ")</f>
        <v xml:space="preserve">  </v>
      </c>
      <c r="AJ71" s="113" t="str">
        <f>IF(AN71&gt;(AT$2-1),K71,"")</f>
        <v/>
      </c>
      <c r="AK71" s="402">
        <f>SUM(Z71:AI71)</f>
        <v>0</v>
      </c>
      <c r="AL71" s="114" t="str">
        <f>IFERROR("edasi "&amp;RANK(AJ71,AJ$7:AJ$117,1),K71)</f>
        <v/>
      </c>
      <c r="AM71" s="115" t="str">
        <f>IFERROR(INDEX(#REF!,MATCH("*"&amp;L71&amp;"*",#REF!,0)),"  ")</f>
        <v xml:space="preserve">  </v>
      </c>
      <c r="AN71" s="116">
        <f>COUNTIF(Z71:AI71,"&gt;=0")</f>
        <v>0</v>
      </c>
      <c r="AO71" s="117">
        <f>IFERROR(IF(Z71+1&gt;LARGE(Z$7:Z$117,1)-2*LEN(Z$5),1),0)+IFERROR(IF(AA71+1&gt;LARGE(AA$7:AA$117,1)-2*LEN(AA$5),1),0)+IFERROR(IF(AB71+1&gt;LARGE(AB$7:AB$117,1)-2*LEN(AB$5),1),0)+IFERROR(IF(AC71+1&gt;LARGE(AC$7:AC$117,1)-2*LEN(AC$5),1),0)+IFERROR(IF(AD71+1&gt;LARGE(AD$7:AD$117,1)-2*LEN(AD$5),1),0)+IFERROR(IF(AE71+1&gt;LARGE(AE$7:AE$117,1)-2*LEN(AE$5),1),0)+IFERROR(IF(AF71+1&gt;LARGE(AF$7:AF$117,1)-2*LEN(AF$5),1),0)+IFERROR(IF(AG71+1&gt;LARGE(AG$7:AG$117,1)-2*LEN(AG$5),1),0)+IFERROR(IF(AH71+1&gt;LARGE(AH$7:AH$117,1)-2*LEN(AH$5),1),0)+IFERROR(IF(AI71+1&gt;LARGE(AI$7:AI$117,1)-2*LEN(AI$5),1),0)</f>
        <v>0</v>
      </c>
      <c r="AP71" s="117">
        <f>IF(Z71=0,0,IF(Z71=IFERROR(LARGE(Z$7:Z$117,1),0),1,0))+IF(AA71=0,0,IF(AA71=IFERROR(LARGE(AA$7:AA$117,1),0),1,0))+IF(AB71=0,0,IF(AB71=IFERROR(LARGE(AB$7:AB$117,1),0),1,0))+IF(AC71=0,0,IF(AC71=IFERROR(LARGE(AC$7:AC$117,1),0),1,0))+IF(AD71=0,0,IF(AD71=IFERROR(LARGE(AD$7:AD$117,1),0),1,0))+IF(AE71=0,0,IF(AE71=IFERROR(LARGE(AE$7:AE$117,1),0),1,0))+IF(AF71=0,0,IF(AF71=IFERROR(LARGE(AF$7:AF$117,1),0),1,0))+IF(AG71=0,0,IF(AG71=IFERROR(LARGE(AG$7:AG$117,1),0),1,0))+IF(AH71=0,0,IF(AH71=IFERROR(LARGE(AH$7:AH$117,1),0),1,0))+IF(AI71=0,0,IF(AI71=IFERROR(LARGE(AI$7:AI$117,1),0),1,0))</f>
        <v>0</v>
      </c>
      <c r="AQ71" s="48"/>
      <c r="AR71" s="783"/>
      <c r="AS71" s="783"/>
      <c r="AT71" s="118">
        <f>SMALL(AU71:BD71,AT$3)</f>
        <v>1E-4</v>
      </c>
      <c r="AU71" s="119">
        <f>IF(Z71="  ",0+MID(Z$6,FIND("V",Z$6)+1,256)/10000,Z71+MID(Z$6,FIND("V",Z$6)+1,256)/10000)</f>
        <v>1E-4</v>
      </c>
      <c r="AV71" s="119">
        <f>IF(AA71="  ",0+MID(AA$6,FIND("V",AA$6)+1,256)/10000,AA71+MID(AA$6,FIND("V",AA$6)+1,256)/10000)</f>
        <v>2.0000000000000001E-4</v>
      </c>
      <c r="AW71" s="119">
        <f>IF(AB71="  ",0+MID(AB$6,FIND("V",AB$6)+1,256)/10000,AB71+MID(AB$6,FIND("V",AB$6)+1,256)/10000)</f>
        <v>2.9999999999999997E-4</v>
      </c>
      <c r="AX71" s="119">
        <f>IF(AC71="  ",0+MID(AC$6,FIND("V",AC$6)+1,256)/10000,AC71+MID(AC$6,FIND("V",AC$6)+1,256)/10000)</f>
        <v>4.0000000000000002E-4</v>
      </c>
      <c r="AY71" s="119">
        <f>IF(AD71="  ",0+MID(AD$6,FIND("V",AD$6)+1,256)/10000,AD71+MID(AD$6,FIND("V",AD$6)+1,256)/10000)</f>
        <v>5.0000000000000001E-4</v>
      </c>
      <c r="AZ71" s="119">
        <f>IF(AE71="  ",0+MID(AE$6,FIND("V",AE$6)+1,256)/10000,AE71+MID(AE$6,FIND("V",AE$6)+1,256)/10000)</f>
        <v>5.9999999999999995E-4</v>
      </c>
      <c r="BA71" s="119">
        <f>IF(AF71="  ",0+MID(AF$6,FIND("V",AF$6)+1,256)/10000,AF71+MID(AF$6,FIND("V",AF$6)+1,256)/10000)</f>
        <v>6.9999999999999999E-4</v>
      </c>
      <c r="BB71" s="119">
        <f>IF(AG71="  ",0+MID(AG$6,FIND("V",AG$6)+1,256)/10000,AG71+MID(AG$6,FIND("V",AG$6)+1,256)/10000)</f>
        <v>8.0000000000000004E-4</v>
      </c>
      <c r="BC71" s="119">
        <f>IF(AH71="  ",0+MID(AH$6,FIND("V",AH$6)+1,256)/10000,AH71+MID(AH$6,FIND("V",AH$6)+1,256)/10000)</f>
        <v>8.9999999999999998E-4</v>
      </c>
      <c r="BD71" s="119">
        <f>IF(AI71="  ",0+MID(AI$6,FIND("V",AI$6)+1,256)/10000,AI71+MID(AI$6,FIND("V",AI$6)+1,256)/10000)</f>
        <v>1E-3</v>
      </c>
      <c r="BE71" s="783"/>
      <c r="BI71" s="783" t="e">
        <f>(LARGE(Z$7:Z$117,1)-Z71)/2+1</f>
        <v>#VALUE!</v>
      </c>
      <c r="BJ71" s="783" t="e">
        <f>(LARGE(AA$7:AA$117,1)-AA71)/2+1</f>
        <v>#VALUE!</v>
      </c>
      <c r="BK71" s="783" t="e">
        <f>(LARGE(AB$7:AB$117,1)-AB71)/2+1</f>
        <v>#VALUE!</v>
      </c>
      <c r="BL71" s="783" t="e">
        <f>(LARGE(AC$7:AC$117,1)-AC71)/2+1</f>
        <v>#VALUE!</v>
      </c>
      <c r="BM71" s="783" t="e">
        <f>(LARGE(AD$7:AD$117,1)-AD71)/2+1</f>
        <v>#VALUE!</v>
      </c>
      <c r="BN71" s="783" t="e">
        <f>(LARGE(AE$7:AE$117,1)-AE71)/2+1</f>
        <v>#VALUE!</v>
      </c>
      <c r="BO71" s="783" t="e">
        <f>(LARGE(AF$7:AF$117,1)-AF71)/2+1</f>
        <v>#VALUE!</v>
      </c>
      <c r="BP71" s="783" t="e">
        <f>(LARGE(AG$7:AG$117,1)-AG71)/2+1</f>
        <v>#VALUE!</v>
      </c>
      <c r="BQ71" s="783" t="e">
        <f>(LARGE(AH$7:AH$117,1)-AH71)/2+1</f>
        <v>#VALUE!</v>
      </c>
      <c r="BR71" s="783" t="e">
        <f>(LARGE(AI$7:AI$117,1)-AI71)/2+1</f>
        <v>#VALUE!</v>
      </c>
    </row>
    <row r="72" spans="1:70" ht="12.75" hidden="1" customHeight="1" x14ac:dyDescent="0.2">
      <c r="A72" s="597" t="str">
        <f>IF(R72&gt;0,IF(Q72="Viru SK",RANK(B72,B$7:B$117,1)-COUNTIF((Q$7:Q$117),"&lt;&gt;Viru SK"),""),"")</f>
        <v/>
      </c>
      <c r="B72" s="98">
        <f>IF((Q72="Viru SK"),U72,U72-1000)</f>
        <v>-889</v>
      </c>
      <c r="C72" s="407" t="str">
        <f>IF(R72&gt;0,IF(P72="t",RANK(D72,D$7:D$117,1)-COUNTBLANK(P$7:P$117),""),"")</f>
        <v/>
      </c>
      <c r="D72" s="365">
        <f>IF((P72="t"),U72,U72-1000)</f>
        <v>111</v>
      </c>
      <c r="E72" s="99" t="str">
        <f>IF(R72&gt;0,IF(N72="m",RANK(F72,F$7:F$117,1)-COUNTBLANK(N$7:N$117),""),"")</f>
        <v/>
      </c>
      <c r="F72" s="98">
        <f>IF((N72="m"),U72,U72-1000)</f>
        <v>111</v>
      </c>
      <c r="G72" s="100" t="str">
        <f>IF(R72&gt;0,IF(M72="n",RANK(H72,H$7:H$117,1)-COUNTBLANK(M$7:M$117),""),"")</f>
        <v/>
      </c>
      <c r="H72" s="98">
        <f>IF((M72="n"),U72,U72-1000)</f>
        <v>-889</v>
      </c>
      <c r="I72" s="101" t="str">
        <f>IF(R72&gt;0,IF(O72="j",RANK(J72,J$7:J$117,1)-COUNTBLANK(O$7:O$117),""),"")</f>
        <v/>
      </c>
      <c r="J72" s="102">
        <f>IF((O72="j"),U72,U72-1000)</f>
        <v>-889</v>
      </c>
      <c r="K72" s="70" t="str">
        <f>IF(R72&gt;0,RANK(U72,U$7:U$117,1),"")</f>
        <v/>
      </c>
      <c r="L72" s="373" t="s">
        <v>545</v>
      </c>
      <c r="M72" s="343"/>
      <c r="N72" s="344" t="s">
        <v>104</v>
      </c>
      <c r="O72" s="345"/>
      <c r="P72" s="346" t="s">
        <v>314</v>
      </c>
      <c r="Q72" s="347"/>
      <c r="R72" s="109">
        <f>(IF(COUNT(Z72,AA72,AB72,AC72,AD72,AE72,AF72,AG72,AH72,AI72)&lt;10,SUM(Z72,AA72,AB72,AC72,AD72,AE72,AF72,AG72,AH72,AI72),SUM(LARGE((Z72,AA72,AB72,AC72,AD72,AE72,AF72,AG72,AH72,AI72),{1;2;3;4;5;6;7;8;9}))))</f>
        <v>0</v>
      </c>
      <c r="S72" s="110" t="str">
        <f>INDEX(ETAPP!B$1:B$32,MATCH(COUNTIF(BI72:BR72,1),ETAPP!A$1:A$32,0))&amp;INDEX(ETAPP!B$1:B$32,MATCH(COUNTIF(BI72:BR72,2),ETAPP!A$1:A$32,0))&amp;INDEX(ETAPP!B$1:B$32,MATCH(COUNTIF(BI72:BR72,3),ETAPP!A$1:A$32,0))&amp;INDEX(ETAPP!B$1:B$32,MATCH(COUNTIF(BI72:BR72,4),ETAPP!A$1:A$32,0))&amp;INDEX(ETAPP!B$1:B$32,MATCH(COUNTIF(BI72:BR72,5),ETAPP!A$1:A$32,0))&amp;INDEX(ETAPP!B$1:B$32,MATCH(COUNTIF(BI72:BR72,6),ETAPP!A$1:A$32,0))&amp;INDEX(ETAPP!B$1:B$32,MATCH(COUNTIF(BI72:BR72,7),ETAPP!A$1:A$32,0))&amp;INDEX(ETAPP!B$1:B$32,MATCH(COUNTIF(BI72:BR72,8),ETAPP!A$1:A$32,0))&amp;INDEX(ETAPP!B$1:B$32,MATCH(COUNTIF(BI72:BR72,9),ETAPP!A$1:A$32,0))&amp;INDEX(ETAPP!B$1:B$32,MATCH(COUNTIF(BI72:BR72,10),ETAPP!A$1:A$32,0))&amp;INDEX(ETAPP!B$1:B$32,MATCH(COUNTIF(BI72:BR72,11),ETAPP!A$1:A$32,0))&amp;INDEX(ETAPP!B$1:B$32,MATCH(COUNTIF(BI72:BR72,12),ETAPP!A$1:A$32,0))&amp;INDEX(ETAPP!B$1:B$32,MATCH(COUNTIF(BI72:BR72,13),ETAPP!A$1:A$32,0))&amp;INDEX(ETAPP!B$1:B$32,MATCH(COUNTIF(BI72:BR72,14),ETAPP!A$1:A$32,0))&amp;INDEX(ETAPP!B$1:B$32,MATCH(COUNTIF(BI72:BR72,15),ETAPP!A$1:A$32,0))&amp;INDEX(ETAPP!B$1:B$32,MATCH(COUNTIF(BI72:BR72,16),ETAPP!A$1:A$32,0))&amp;INDEX(ETAPP!B$1:B$32,MATCH(COUNTIF(BI72:BR72,17),ETAPP!A$1:A$32,0))&amp;INDEX(ETAPP!B$1:B$32,MATCH(COUNTIF(BI72:BR72,18),ETAPP!A$1:A$32,0))&amp;INDEX(ETAPP!B$1:B$32,MATCH(COUNTIF(BI72:BR72,19),ETAPP!A$1:A$32,0))&amp;INDEX(ETAPP!B$1:B$32,MATCH(COUNTIF(BI72:BR72,20),ETAPP!A$1:A$32,0))&amp;INDEX(ETAPP!B$1:B$32,MATCH(COUNTIF(BI72:BR72,21),ETAPP!A$1:A$32,0))</f>
        <v>000000000000000000000</v>
      </c>
      <c r="T72" s="110" t="str">
        <f>TEXT(R72,"000,0")&amp;"-"&amp;S72</f>
        <v>000,0-000000000000000000000</v>
      </c>
      <c r="U72" s="110">
        <f>COUNTIF(T$7:T$117,"&gt;="&amp;T72)</f>
        <v>111</v>
      </c>
      <c r="V72" s="110">
        <f>COUNTIF(L$7:L$117,"&gt;="&amp;L72)</f>
        <v>68</v>
      </c>
      <c r="W72" s="110" t="str">
        <f>TEXT(R72,"000,0")&amp;"-"&amp;S72&amp;"-"&amp;TEXT(V72,"000")</f>
        <v>000,0-000000000000000000000-068</v>
      </c>
      <c r="X72" s="110">
        <f>COUNTIF(W$7:W$117,"&gt;="&amp;W72)</f>
        <v>66</v>
      </c>
      <c r="Y72" s="111">
        <f>RANK(X72,X$7:X$117,0)</f>
        <v>46</v>
      </c>
      <c r="Z72" s="112" t="str">
        <f>IFERROR(INDEX('V1'!C$300:C$400,MATCH("*"&amp;L72&amp;"*",'V1'!B$300:B$400,0)),"  ")</f>
        <v xml:space="preserve">  </v>
      </c>
      <c r="AA72" s="112" t="str">
        <f>IFERROR(INDEX('V2'!C$300:C$400,MATCH("*"&amp;L72&amp;"*",'V2'!B$300:B$400,0)),"  ")</f>
        <v xml:space="preserve">  </v>
      </c>
      <c r="AB72" s="112" t="str">
        <f>IFERROR(INDEX('V3'!C$300:C$400,MATCH("*"&amp;L72&amp;"*",'V3'!B$300:B$400,0)),"  ")</f>
        <v xml:space="preserve">  </v>
      </c>
      <c r="AC72" s="112" t="str">
        <f>IFERROR(INDEX('V4'!C$300:C$400,MATCH("*"&amp;L72&amp;"*",'V4'!B$300:B$400,0)),"  ")</f>
        <v xml:space="preserve">  </v>
      </c>
      <c r="AD72" s="112" t="str">
        <f>IFERROR(INDEX('V5'!C$300:C$400,MATCH("*"&amp;L72&amp;"*",'V5'!B$300:B$400,0)),"  ")</f>
        <v xml:space="preserve">  </v>
      </c>
      <c r="AE72" s="112" t="str">
        <f>IFERROR(INDEX('V6'!C$300:C$400,MATCH("*"&amp;L72&amp;"*",'V6'!B$300:B$400,0)),"  ")</f>
        <v xml:space="preserve">  </v>
      </c>
      <c r="AF72" s="112" t="str">
        <f>IFERROR(INDEX('V7'!C$300:C$400,MATCH("*"&amp;L72&amp;"*",'V7'!B$300:B$400,0)),"  ")</f>
        <v xml:space="preserve">  </v>
      </c>
      <c r="AG72" s="112" t="str">
        <f>IFERROR(INDEX('V8'!C$300:C$400,MATCH("*"&amp;L72&amp;"*",'V8'!B$300:B$400,0)),"  ")</f>
        <v xml:space="preserve">  </v>
      </c>
      <c r="AH72" s="112" t="str">
        <f>IFERROR(INDEX('V9'!C$300:C$400,MATCH("*"&amp;L72&amp;"*",'V9'!B$300:B$400,0)),"  ")</f>
        <v xml:space="preserve">  </v>
      </c>
      <c r="AI72" s="112" t="str">
        <f>IFERROR(INDEX('V10'!C$300:C$400,MATCH("*"&amp;L72&amp;"*",'V10'!B$300:B$400,0)),"  ")</f>
        <v xml:space="preserve">  </v>
      </c>
      <c r="AJ72" s="113" t="str">
        <f>IF(AN72&gt;(AT$2-1),K72,"")</f>
        <v/>
      </c>
      <c r="AK72" s="402">
        <f>SUM(Z72:AI72)</f>
        <v>0</v>
      </c>
      <c r="AL72" s="114" t="str">
        <f>IFERROR("edasi "&amp;RANK(AJ72,AJ$7:AJ$117,1),K72)</f>
        <v/>
      </c>
      <c r="AM72" s="115" t="str">
        <f>IFERROR(INDEX(#REF!,MATCH("*"&amp;L72&amp;"*",#REF!,0)),"  ")</f>
        <v xml:space="preserve">  </v>
      </c>
      <c r="AN72" s="116">
        <f>COUNTIF(Z72:AI72,"&gt;=0")</f>
        <v>0</v>
      </c>
      <c r="AO72" s="117">
        <f>IFERROR(IF(Z72+1&gt;LARGE(Z$7:Z$117,1)-2*LEN(Z$5),1),0)+IFERROR(IF(AA72+1&gt;LARGE(AA$7:AA$117,1)-2*LEN(AA$5),1),0)+IFERROR(IF(AB72+1&gt;LARGE(AB$7:AB$117,1)-2*LEN(AB$5),1),0)+IFERROR(IF(AC72+1&gt;LARGE(AC$7:AC$117,1)-2*LEN(AC$5),1),0)+IFERROR(IF(AD72+1&gt;LARGE(AD$7:AD$117,1)-2*LEN(AD$5),1),0)+IFERROR(IF(AE72+1&gt;LARGE(AE$7:AE$117,1)-2*LEN(AE$5),1),0)+IFERROR(IF(AF72+1&gt;LARGE(AF$7:AF$117,1)-2*LEN(AF$5),1),0)+IFERROR(IF(AG72+1&gt;LARGE(AG$7:AG$117,1)-2*LEN(AG$5),1),0)+IFERROR(IF(AH72+1&gt;LARGE(AH$7:AH$117,1)-2*LEN(AH$5),1),0)+IFERROR(IF(AI72+1&gt;LARGE(AI$7:AI$117,1)-2*LEN(AI$5),1),0)</f>
        <v>0</v>
      </c>
      <c r="AP72" s="117">
        <f>IF(Z72=0,0,IF(Z72=IFERROR(LARGE(Z$7:Z$117,1),0),1,0))+IF(AA72=0,0,IF(AA72=IFERROR(LARGE(AA$7:AA$117,1),0),1,0))+IF(AB72=0,0,IF(AB72=IFERROR(LARGE(AB$7:AB$117,1),0),1,0))+IF(AC72=0,0,IF(AC72=IFERROR(LARGE(AC$7:AC$117,1),0),1,0))+IF(AD72=0,0,IF(AD72=IFERROR(LARGE(AD$7:AD$117,1),0),1,0))+IF(AE72=0,0,IF(AE72=IFERROR(LARGE(AE$7:AE$117,1),0),1,0))+IF(AF72=0,0,IF(AF72=IFERROR(LARGE(AF$7:AF$117,1),0),1,0))+IF(AG72=0,0,IF(AG72=IFERROR(LARGE(AG$7:AG$117,1),0),1,0))+IF(AH72=0,0,IF(AH72=IFERROR(LARGE(AH$7:AH$117,1),0),1,0))+IF(AI72=0,0,IF(AI72=IFERROR(LARGE(AI$7:AI$117,1),0),1,0))</f>
        <v>0</v>
      </c>
      <c r="AQ72" s="48"/>
      <c r="AR72" s="1024"/>
      <c r="AS72" s="1024"/>
      <c r="AT72" s="118">
        <f>SMALL(AU72:BD72,AT$3)</f>
        <v>1E-4</v>
      </c>
      <c r="AU72" s="119">
        <f>IF(Z72="  ",0+MID(Z$6,FIND("V",Z$6)+1,256)/10000,Z72+MID(Z$6,FIND("V",Z$6)+1,256)/10000)</f>
        <v>1E-4</v>
      </c>
      <c r="AV72" s="119">
        <f>IF(AA72="  ",0+MID(AA$6,FIND("V",AA$6)+1,256)/10000,AA72+MID(AA$6,FIND("V",AA$6)+1,256)/10000)</f>
        <v>2.0000000000000001E-4</v>
      </c>
      <c r="AW72" s="119">
        <f>IF(AB72="  ",0+MID(AB$6,FIND("V",AB$6)+1,256)/10000,AB72+MID(AB$6,FIND("V",AB$6)+1,256)/10000)</f>
        <v>2.9999999999999997E-4</v>
      </c>
      <c r="AX72" s="119">
        <f>IF(AC72="  ",0+MID(AC$6,FIND("V",AC$6)+1,256)/10000,AC72+MID(AC$6,FIND("V",AC$6)+1,256)/10000)</f>
        <v>4.0000000000000002E-4</v>
      </c>
      <c r="AY72" s="119">
        <f>IF(AD72="  ",0+MID(AD$6,FIND("V",AD$6)+1,256)/10000,AD72+MID(AD$6,FIND("V",AD$6)+1,256)/10000)</f>
        <v>5.0000000000000001E-4</v>
      </c>
      <c r="AZ72" s="119">
        <f>IF(AE72="  ",0+MID(AE$6,FIND("V",AE$6)+1,256)/10000,AE72+MID(AE$6,FIND("V",AE$6)+1,256)/10000)</f>
        <v>5.9999999999999995E-4</v>
      </c>
      <c r="BA72" s="119">
        <f>IF(AF72="  ",0+MID(AF$6,FIND("V",AF$6)+1,256)/10000,AF72+MID(AF$6,FIND("V",AF$6)+1,256)/10000)</f>
        <v>6.9999999999999999E-4</v>
      </c>
      <c r="BB72" s="119">
        <f>IF(AG72="  ",0+MID(AG$6,FIND("V",AG$6)+1,256)/10000,AG72+MID(AG$6,FIND("V",AG$6)+1,256)/10000)</f>
        <v>8.0000000000000004E-4</v>
      </c>
      <c r="BC72" s="119">
        <f>IF(AH72="  ",0+MID(AH$6,FIND("V",AH$6)+1,256)/10000,AH72+MID(AH$6,FIND("V",AH$6)+1,256)/10000)</f>
        <v>8.9999999999999998E-4</v>
      </c>
      <c r="BD72" s="119">
        <f>IF(AI72="  ",0+MID(AI$6,FIND("V",AI$6)+1,256)/10000,AI72+MID(AI$6,FIND("V",AI$6)+1,256)/10000)</f>
        <v>1E-3</v>
      </c>
      <c r="BE72" s="1024"/>
      <c r="BF72" s="1024"/>
      <c r="BG72" s="1024"/>
      <c r="BH72" s="1024"/>
      <c r="BI72" s="783" t="e">
        <f>(LARGE(Z$7:Z$117,1)-Z72)/2+1</f>
        <v>#VALUE!</v>
      </c>
      <c r="BJ72" s="783" t="e">
        <f>(LARGE(AA$7:AA$117,1)-AA72)/2+1</f>
        <v>#VALUE!</v>
      </c>
      <c r="BK72" s="783" t="e">
        <f>(LARGE(AB$7:AB$117,1)-AB72)/2+1</f>
        <v>#VALUE!</v>
      </c>
      <c r="BL72" s="783" t="e">
        <f>(LARGE(AC$7:AC$117,1)-AC72)/2+1</f>
        <v>#VALUE!</v>
      </c>
      <c r="BM72" s="783" t="e">
        <f>(LARGE(AD$7:AD$117,1)-AD72)/2+1</f>
        <v>#VALUE!</v>
      </c>
      <c r="BN72" s="783" t="e">
        <f>(LARGE(AE$7:AE$117,1)-AE72)/2+1</f>
        <v>#VALUE!</v>
      </c>
      <c r="BO72" s="783" t="e">
        <f>(LARGE(AF$7:AF$117,1)-AF72)/2+1</f>
        <v>#VALUE!</v>
      </c>
      <c r="BP72" s="783" t="e">
        <f>(LARGE(AG$7:AG$117,1)-AG72)/2+1</f>
        <v>#VALUE!</v>
      </c>
      <c r="BQ72" s="783" t="e">
        <f>(LARGE(AH$7:AH$117,1)-AH72)/2+1</f>
        <v>#VALUE!</v>
      </c>
      <c r="BR72" s="783" t="e">
        <f>(LARGE(AI$7:AI$117,1)-AI72)/2+1</f>
        <v>#VALUE!</v>
      </c>
    </row>
    <row r="73" spans="1:70" ht="12.75" hidden="1" customHeight="1" x14ac:dyDescent="0.2">
      <c r="A73" s="597" t="str">
        <f>IF(R73&gt;0,IF(Q73="Viru SK",RANK(B73,B$7:B$117,1)-COUNTIF((Q$7:Q$117),"&lt;&gt;Viru SK"),""),"")</f>
        <v/>
      </c>
      <c r="B73" s="98">
        <f>IF((Q73="Viru SK"),U73,U73-1000)</f>
        <v>111</v>
      </c>
      <c r="C73" s="407" t="str">
        <f>IF(R73&gt;0,IF(P73="t",RANK(D73,D$7:D$117,1)-COUNTBLANK(P$7:P$117),""),"")</f>
        <v/>
      </c>
      <c r="D73" s="365">
        <f>IF((P73="t"),U73,U73-1000)</f>
        <v>111</v>
      </c>
      <c r="E73" s="99" t="str">
        <f>IF(R73&gt;0,IF(N73="m",RANK(F73,F$7:F$117,1)-COUNTBLANK(N$7:N$117),""),"")</f>
        <v/>
      </c>
      <c r="F73" s="98">
        <f>IF((N73="m"),U73,U73-1000)</f>
        <v>111</v>
      </c>
      <c r="G73" s="100" t="str">
        <f>IF(R73&gt;0,IF(M73="n",RANK(H73,H$7:H$117,1)-COUNTBLANK(M$7:M$117),""),"")</f>
        <v/>
      </c>
      <c r="H73" s="98">
        <f>IF((M73="n"),U73,U73-1000)</f>
        <v>-889</v>
      </c>
      <c r="I73" s="101" t="str">
        <f>IF(R73&gt;0,IF(O73="j",RANK(J73,J$7:J$117,1)-COUNTBLANK(O$7:O$117),""),"")</f>
        <v/>
      </c>
      <c r="J73" s="102">
        <f>IF((O73="j"),U73,U73-1000)</f>
        <v>-889</v>
      </c>
      <c r="K73" s="70" t="str">
        <f>IF(R73&gt;0,RANK(U73,U$7:U$117,1),"")</f>
        <v/>
      </c>
      <c r="L73" s="122" t="s">
        <v>61</v>
      </c>
      <c r="M73" s="104"/>
      <c r="N73" s="105" t="str">
        <f>IF(M73="","m","")</f>
        <v>m</v>
      </c>
      <c r="O73" s="106"/>
      <c r="P73" s="107" t="s">
        <v>314</v>
      </c>
      <c r="Q73" s="108" t="s">
        <v>87</v>
      </c>
      <c r="R73" s="109">
        <f>(IF(COUNT(Z73,AA73,AB73,AC73,AD73,AE73,AF73,AG73,AH73,AI73)&lt;10,SUM(Z73,AA73,AB73,AC73,AD73,AE73,AF73,AG73,AH73,AI73),SUM(LARGE((Z73,AA73,AB73,AC73,AD73,AE73,AF73,AG73,AH73,AI73),{1;2;3;4;5;6;7;8;9}))))</f>
        <v>0</v>
      </c>
      <c r="S73" s="110" t="str">
        <f>INDEX(ETAPP!B$1:B$32,MATCH(COUNTIF(BI73:BR73,1),ETAPP!A$1:A$32,0))&amp;INDEX(ETAPP!B$1:B$32,MATCH(COUNTIF(BI73:BR73,2),ETAPP!A$1:A$32,0))&amp;INDEX(ETAPP!B$1:B$32,MATCH(COUNTIF(BI73:BR73,3),ETAPP!A$1:A$32,0))&amp;INDEX(ETAPP!B$1:B$32,MATCH(COUNTIF(BI73:BR73,4),ETAPP!A$1:A$32,0))&amp;INDEX(ETAPP!B$1:B$32,MATCH(COUNTIF(BI73:BR73,5),ETAPP!A$1:A$32,0))&amp;INDEX(ETAPP!B$1:B$32,MATCH(COUNTIF(BI73:BR73,6),ETAPP!A$1:A$32,0))&amp;INDEX(ETAPP!B$1:B$32,MATCH(COUNTIF(BI73:BR73,7),ETAPP!A$1:A$32,0))&amp;INDEX(ETAPP!B$1:B$32,MATCH(COUNTIF(BI73:BR73,8),ETAPP!A$1:A$32,0))&amp;INDEX(ETAPP!B$1:B$32,MATCH(COUNTIF(BI73:BR73,9),ETAPP!A$1:A$32,0))&amp;INDEX(ETAPP!B$1:B$32,MATCH(COUNTIF(BI73:BR73,10),ETAPP!A$1:A$32,0))&amp;INDEX(ETAPP!B$1:B$32,MATCH(COUNTIF(BI73:BR73,11),ETAPP!A$1:A$32,0))&amp;INDEX(ETAPP!B$1:B$32,MATCH(COUNTIF(BI73:BR73,12),ETAPP!A$1:A$32,0))&amp;INDEX(ETAPP!B$1:B$32,MATCH(COUNTIF(BI73:BR73,13),ETAPP!A$1:A$32,0))&amp;INDEX(ETAPP!B$1:B$32,MATCH(COUNTIF(BI73:BR73,14),ETAPP!A$1:A$32,0))&amp;INDEX(ETAPP!B$1:B$32,MATCH(COUNTIF(BI73:BR73,15),ETAPP!A$1:A$32,0))&amp;INDEX(ETAPP!B$1:B$32,MATCH(COUNTIF(BI73:BR73,16),ETAPP!A$1:A$32,0))&amp;INDEX(ETAPP!B$1:B$32,MATCH(COUNTIF(BI73:BR73,17),ETAPP!A$1:A$32,0))&amp;INDEX(ETAPP!B$1:B$32,MATCH(COUNTIF(BI73:BR73,18),ETAPP!A$1:A$32,0))&amp;INDEX(ETAPP!B$1:B$32,MATCH(COUNTIF(BI73:BR73,19),ETAPP!A$1:A$32,0))&amp;INDEX(ETAPP!B$1:B$32,MATCH(COUNTIF(BI73:BR73,20),ETAPP!A$1:A$32,0))&amp;INDEX(ETAPP!B$1:B$32,MATCH(COUNTIF(BI73:BR73,21),ETAPP!A$1:A$32,0))</f>
        <v>000000000000000000000</v>
      </c>
      <c r="T73" s="110" t="str">
        <f>TEXT(R73,"000,0")&amp;"-"&amp;S73</f>
        <v>000,0-000000000000000000000</v>
      </c>
      <c r="U73" s="110">
        <f>COUNTIF(T$7:T$117,"&gt;="&amp;T73)</f>
        <v>111</v>
      </c>
      <c r="V73" s="110">
        <f>COUNTIF(L$7:L$117,"&gt;="&amp;L73)</f>
        <v>67</v>
      </c>
      <c r="W73" s="110" t="str">
        <f>TEXT(R73,"000,0")&amp;"-"&amp;S73&amp;"-"&amp;TEXT(V73,"000")</f>
        <v>000,0-000000000000000000000-067</v>
      </c>
      <c r="X73" s="110">
        <f>COUNTIF(W$7:W$117,"&gt;="&amp;W73)</f>
        <v>67</v>
      </c>
      <c r="Y73" s="111">
        <f>RANK(X73,X$7:X$117,0)</f>
        <v>45</v>
      </c>
      <c r="Z73" s="112" t="str">
        <f>IFERROR(INDEX('V1'!C$300:C$400,MATCH("*"&amp;L73&amp;"*",'V1'!B$300:B$400,0)),"  ")</f>
        <v xml:space="preserve">  </v>
      </c>
      <c r="AA73" s="112" t="str">
        <f>IFERROR(INDEX('V2'!C$300:C$400,MATCH("*"&amp;L73&amp;"*",'V2'!B$300:B$400,0)),"  ")</f>
        <v xml:space="preserve">  </v>
      </c>
      <c r="AB73" s="112" t="str">
        <f>IFERROR(INDEX('V3'!C$300:C$400,MATCH("*"&amp;L73&amp;"*",'V3'!B$300:B$400,0)),"  ")</f>
        <v xml:space="preserve">  </v>
      </c>
      <c r="AC73" s="112" t="str">
        <f>IFERROR(INDEX('V4'!C$300:C$400,MATCH("*"&amp;L73&amp;"*",'V4'!B$300:B$400,0)),"  ")</f>
        <v xml:space="preserve">  </v>
      </c>
      <c r="AD73" s="112" t="str">
        <f>IFERROR(INDEX('V5'!C$300:C$400,MATCH("*"&amp;L73&amp;"*",'V5'!B$300:B$400,0)),"  ")</f>
        <v xml:space="preserve">  </v>
      </c>
      <c r="AE73" s="112" t="str">
        <f>IFERROR(INDEX('V6'!C$300:C$400,MATCH("*"&amp;L73&amp;"*",'V6'!B$300:B$400,0)),"  ")</f>
        <v xml:space="preserve">  </v>
      </c>
      <c r="AF73" s="112" t="str">
        <f>IFERROR(INDEX('V7'!C$300:C$400,MATCH("*"&amp;L73&amp;"*",'V7'!B$300:B$400,0)),"  ")</f>
        <v xml:space="preserve">  </v>
      </c>
      <c r="AG73" s="112" t="str">
        <f>IFERROR(INDEX('V8'!C$300:C$400,MATCH("*"&amp;L73&amp;"*",'V8'!B$300:B$400,0)),"  ")</f>
        <v xml:space="preserve">  </v>
      </c>
      <c r="AH73" s="112" t="str">
        <f>IFERROR(INDEX('V9'!C$300:C$400,MATCH("*"&amp;L73&amp;"*",'V9'!B$300:B$400,0)),"  ")</f>
        <v xml:space="preserve">  </v>
      </c>
      <c r="AI73" s="112" t="str">
        <f>IFERROR(INDEX('V10'!C$300:C$400,MATCH("*"&amp;L73&amp;"*",'V10'!B$300:B$400,0)),"  ")</f>
        <v xml:space="preserve">  </v>
      </c>
      <c r="AJ73" s="113" t="str">
        <f>IF(AN73&gt;(AT$2-1),K73,"")</f>
        <v/>
      </c>
      <c r="AK73" s="402">
        <f>SUM(Z73:AI73)</f>
        <v>0</v>
      </c>
      <c r="AL73" s="114" t="str">
        <f>IFERROR("edasi "&amp;RANK(AJ73,AJ$7:AJ$117,1),K73)</f>
        <v/>
      </c>
      <c r="AM73" s="115" t="str">
        <f>IFERROR(INDEX(#REF!,MATCH("*"&amp;L73&amp;"*",#REF!,0)),"  ")</f>
        <v xml:space="preserve">  </v>
      </c>
      <c r="AN73" s="116">
        <f>COUNTIF(Z73:AI73,"&gt;=0")</f>
        <v>0</v>
      </c>
      <c r="AO73" s="117">
        <f>IFERROR(IF(Z73+1&gt;LARGE(Z$7:Z$117,1)-2*LEN(Z$5),1),0)+IFERROR(IF(AA73+1&gt;LARGE(AA$7:AA$117,1)-2*LEN(AA$5),1),0)+IFERROR(IF(AB73+1&gt;LARGE(AB$7:AB$117,1)-2*LEN(AB$5),1),0)+IFERROR(IF(AC73+1&gt;LARGE(AC$7:AC$117,1)-2*LEN(AC$5),1),0)+IFERROR(IF(AD73+1&gt;LARGE(AD$7:AD$117,1)-2*LEN(AD$5),1),0)+IFERROR(IF(AE73+1&gt;LARGE(AE$7:AE$117,1)-2*LEN(AE$5),1),0)+IFERROR(IF(AF73+1&gt;LARGE(AF$7:AF$117,1)-2*LEN(AF$5),1),0)+IFERROR(IF(AG73+1&gt;LARGE(AG$7:AG$117,1)-2*LEN(AG$5),1),0)+IFERROR(IF(AH73+1&gt;LARGE(AH$7:AH$117,1)-2*LEN(AH$5),1),0)+IFERROR(IF(AI73+1&gt;LARGE(AI$7:AI$117,1)-2*LEN(AI$5),1),0)</f>
        <v>0</v>
      </c>
      <c r="AP73" s="117">
        <f>IF(Z73=0,0,IF(Z73=IFERROR(LARGE(Z$7:Z$117,1),0),1,0))+IF(AA73=0,0,IF(AA73=IFERROR(LARGE(AA$7:AA$117,1),0),1,0))+IF(AB73=0,0,IF(AB73=IFERROR(LARGE(AB$7:AB$117,1),0),1,0))+IF(AC73=0,0,IF(AC73=IFERROR(LARGE(AC$7:AC$117,1),0),1,0))+IF(AD73=0,0,IF(AD73=IFERROR(LARGE(AD$7:AD$117,1),0),1,0))+IF(AE73=0,0,IF(AE73=IFERROR(LARGE(AE$7:AE$117,1),0),1,0))+IF(AF73=0,0,IF(AF73=IFERROR(LARGE(AF$7:AF$117,1),0),1,0))+IF(AG73=0,0,IF(AG73=IFERROR(LARGE(AG$7:AG$117,1),0),1,0))+IF(AH73=0,0,IF(AH73=IFERROR(LARGE(AH$7:AH$117,1),0),1,0))+IF(AI73=0,0,IF(AI73=IFERROR(LARGE(AI$7:AI$117,1),0),1,0))</f>
        <v>0</v>
      </c>
      <c r="AQ73" s="48"/>
      <c r="AR73" s="1024"/>
      <c r="AS73" s="1024"/>
      <c r="AT73" s="118">
        <f>SMALL(AU73:BD73,AT$3)</f>
        <v>1E-4</v>
      </c>
      <c r="AU73" s="119">
        <f>IF(Z73="  ",0+MID(Z$6,FIND("V",Z$6)+1,256)/10000,Z73+MID(Z$6,FIND("V",Z$6)+1,256)/10000)</f>
        <v>1E-4</v>
      </c>
      <c r="AV73" s="119">
        <f>IF(AA73="  ",0+MID(AA$6,FIND("V",AA$6)+1,256)/10000,AA73+MID(AA$6,FIND("V",AA$6)+1,256)/10000)</f>
        <v>2.0000000000000001E-4</v>
      </c>
      <c r="AW73" s="119">
        <f>IF(AB73="  ",0+MID(AB$6,FIND("V",AB$6)+1,256)/10000,AB73+MID(AB$6,FIND("V",AB$6)+1,256)/10000)</f>
        <v>2.9999999999999997E-4</v>
      </c>
      <c r="AX73" s="119">
        <f>IF(AC73="  ",0+MID(AC$6,FIND("V",AC$6)+1,256)/10000,AC73+MID(AC$6,FIND("V",AC$6)+1,256)/10000)</f>
        <v>4.0000000000000002E-4</v>
      </c>
      <c r="AY73" s="119">
        <f>IF(AD73="  ",0+MID(AD$6,FIND("V",AD$6)+1,256)/10000,AD73+MID(AD$6,FIND("V",AD$6)+1,256)/10000)</f>
        <v>5.0000000000000001E-4</v>
      </c>
      <c r="AZ73" s="119">
        <f>IF(AE73="  ",0+MID(AE$6,FIND("V",AE$6)+1,256)/10000,AE73+MID(AE$6,FIND("V",AE$6)+1,256)/10000)</f>
        <v>5.9999999999999995E-4</v>
      </c>
      <c r="BA73" s="119">
        <f>IF(AF73="  ",0+MID(AF$6,FIND("V",AF$6)+1,256)/10000,AF73+MID(AF$6,FIND("V",AF$6)+1,256)/10000)</f>
        <v>6.9999999999999999E-4</v>
      </c>
      <c r="BB73" s="119">
        <f>IF(AG73="  ",0+MID(AG$6,FIND("V",AG$6)+1,256)/10000,AG73+MID(AG$6,FIND("V",AG$6)+1,256)/10000)</f>
        <v>8.0000000000000004E-4</v>
      </c>
      <c r="BC73" s="119">
        <f>IF(AH73="  ",0+MID(AH$6,FIND("V",AH$6)+1,256)/10000,AH73+MID(AH$6,FIND("V",AH$6)+1,256)/10000)</f>
        <v>8.9999999999999998E-4</v>
      </c>
      <c r="BD73" s="119">
        <f>IF(AI73="  ",0+MID(AI$6,FIND("V",AI$6)+1,256)/10000,AI73+MID(AI$6,FIND("V",AI$6)+1,256)/10000)</f>
        <v>1E-3</v>
      </c>
      <c r="BE73" s="1024"/>
      <c r="BF73" s="1024"/>
      <c r="BG73" s="1024"/>
      <c r="BH73" s="1024"/>
      <c r="BI73" s="783" t="e">
        <f>(LARGE(Z$7:Z$117,1)-Z73)/2+1</f>
        <v>#VALUE!</v>
      </c>
      <c r="BJ73" s="783" t="e">
        <f>(LARGE(AA$7:AA$117,1)-AA73)/2+1</f>
        <v>#VALUE!</v>
      </c>
      <c r="BK73" s="783" t="e">
        <f>(LARGE(AB$7:AB$117,1)-AB73)/2+1</f>
        <v>#VALUE!</v>
      </c>
      <c r="BL73" s="783" t="e">
        <f>(LARGE(AC$7:AC$117,1)-AC73)/2+1</f>
        <v>#VALUE!</v>
      </c>
      <c r="BM73" s="783" t="e">
        <f>(LARGE(AD$7:AD$117,1)-AD73)/2+1</f>
        <v>#VALUE!</v>
      </c>
      <c r="BN73" s="783" t="e">
        <f>(LARGE(AE$7:AE$117,1)-AE73)/2+1</f>
        <v>#VALUE!</v>
      </c>
      <c r="BO73" s="783" t="e">
        <f>(LARGE(AF$7:AF$117,1)-AF73)/2+1</f>
        <v>#VALUE!</v>
      </c>
      <c r="BP73" s="783" t="e">
        <f>(LARGE(AG$7:AG$117,1)-AG73)/2+1</f>
        <v>#VALUE!</v>
      </c>
      <c r="BQ73" s="783" t="e">
        <f>(LARGE(AH$7:AH$117,1)-AH73)/2+1</f>
        <v>#VALUE!</v>
      </c>
      <c r="BR73" s="783" t="e">
        <f>(LARGE(AI$7:AI$117,1)-AI73)/2+1</f>
        <v>#VALUE!</v>
      </c>
    </row>
    <row r="74" spans="1:70" ht="12.75" hidden="1" customHeight="1" x14ac:dyDescent="0.2">
      <c r="A74" s="597" t="str">
        <f>IF(R74&gt;0,IF(Q74="Viru SK",RANK(B74,B$7:B$117,1)-COUNTIF((Q$7:Q$117),"&lt;&gt;Viru SK"),""),"")</f>
        <v/>
      </c>
      <c r="B74" s="98">
        <f>IF((Q74="Viru SK"),U74,U74-1000)</f>
        <v>111</v>
      </c>
      <c r="C74" s="407" t="str">
        <f>IF(R74&gt;0,IF(P74="t",RANK(D74,D$7:D$117,1)-COUNTBLANK(P$7:P$117),""),"")</f>
        <v/>
      </c>
      <c r="D74" s="365">
        <f>IF((P74="t"),U74,U74-1000)</f>
        <v>-889</v>
      </c>
      <c r="E74" s="99" t="str">
        <f>IF(R74&gt;0,IF(N74="m",RANK(F74,F$7:F$117,1)-COUNTBLANK(N$7:N$117),""),"")</f>
        <v/>
      </c>
      <c r="F74" s="98">
        <f>IF((N74="m"),U74,U74-1000)</f>
        <v>111</v>
      </c>
      <c r="G74" s="100" t="str">
        <f>IF(R74&gt;0,IF(M74="n",RANK(H74,H$7:H$117,1)-COUNTBLANK(M$7:M$117),""),"")</f>
        <v/>
      </c>
      <c r="H74" s="98">
        <f>IF((M74="n"),U74,U74-1000)</f>
        <v>-889</v>
      </c>
      <c r="I74" s="101" t="str">
        <f>IF(R74&gt;0,IF(O74="j",RANK(J74,J$7:J$117,1)-COUNTBLANK(O$7:O$117),""),"")</f>
        <v/>
      </c>
      <c r="J74" s="102">
        <f>IF((O74="j"),U74,U74-1000)</f>
        <v>-889</v>
      </c>
      <c r="K74" s="70" t="str">
        <f>IF(R74&gt;0,RANK(U74,U$7:U$117,1),"")</f>
        <v/>
      </c>
      <c r="L74" s="103" t="s">
        <v>103</v>
      </c>
      <c r="M74" s="104"/>
      <c r="N74" s="105" t="str">
        <f>IF(M74="","m","")</f>
        <v>m</v>
      </c>
      <c r="O74" s="106"/>
      <c r="P74" s="107"/>
      <c r="Q74" s="108" t="s">
        <v>87</v>
      </c>
      <c r="R74" s="109">
        <f>(IF(COUNT(Z74,AA74,AB74,AC74,AD74,AE74,AF74,AG74,AH74,AI74)&lt;10,SUM(Z74,AA74,AB74,AC74,AD74,AE74,AF74,AG74,AH74,AI74),SUM(LARGE((Z74,AA74,AB74,AC74,AD74,AE74,AF74,AG74,AH74,AI74),{1;2;3;4;5;6;7;8;9}))))</f>
        <v>0</v>
      </c>
      <c r="S74" s="110" t="str">
        <f>INDEX(ETAPP!B$1:B$32,MATCH(COUNTIF(BI74:BR74,1),ETAPP!A$1:A$32,0))&amp;INDEX(ETAPP!B$1:B$32,MATCH(COUNTIF(BI74:BR74,2),ETAPP!A$1:A$32,0))&amp;INDEX(ETAPP!B$1:B$32,MATCH(COUNTIF(BI74:BR74,3),ETAPP!A$1:A$32,0))&amp;INDEX(ETAPP!B$1:B$32,MATCH(COUNTIF(BI74:BR74,4),ETAPP!A$1:A$32,0))&amp;INDEX(ETAPP!B$1:B$32,MATCH(COUNTIF(BI74:BR74,5),ETAPP!A$1:A$32,0))&amp;INDEX(ETAPP!B$1:B$32,MATCH(COUNTIF(BI74:BR74,6),ETAPP!A$1:A$32,0))&amp;INDEX(ETAPP!B$1:B$32,MATCH(COUNTIF(BI74:BR74,7),ETAPP!A$1:A$32,0))&amp;INDEX(ETAPP!B$1:B$32,MATCH(COUNTIF(BI74:BR74,8),ETAPP!A$1:A$32,0))&amp;INDEX(ETAPP!B$1:B$32,MATCH(COUNTIF(BI74:BR74,9),ETAPP!A$1:A$32,0))&amp;INDEX(ETAPP!B$1:B$32,MATCH(COUNTIF(BI74:BR74,10),ETAPP!A$1:A$32,0))&amp;INDEX(ETAPP!B$1:B$32,MATCH(COUNTIF(BI74:BR74,11),ETAPP!A$1:A$32,0))&amp;INDEX(ETAPP!B$1:B$32,MATCH(COUNTIF(BI74:BR74,12),ETAPP!A$1:A$32,0))&amp;INDEX(ETAPP!B$1:B$32,MATCH(COUNTIF(BI74:BR74,13),ETAPP!A$1:A$32,0))&amp;INDEX(ETAPP!B$1:B$32,MATCH(COUNTIF(BI74:BR74,14),ETAPP!A$1:A$32,0))&amp;INDEX(ETAPP!B$1:B$32,MATCH(COUNTIF(BI74:BR74,15),ETAPP!A$1:A$32,0))&amp;INDEX(ETAPP!B$1:B$32,MATCH(COUNTIF(BI74:BR74,16),ETAPP!A$1:A$32,0))&amp;INDEX(ETAPP!B$1:B$32,MATCH(COUNTIF(BI74:BR74,17),ETAPP!A$1:A$32,0))&amp;INDEX(ETAPP!B$1:B$32,MATCH(COUNTIF(BI74:BR74,18),ETAPP!A$1:A$32,0))&amp;INDEX(ETAPP!B$1:B$32,MATCH(COUNTIF(BI74:BR74,19),ETAPP!A$1:A$32,0))&amp;INDEX(ETAPP!B$1:B$32,MATCH(COUNTIF(BI74:BR74,20),ETAPP!A$1:A$32,0))&amp;INDEX(ETAPP!B$1:B$32,MATCH(COUNTIF(BI74:BR74,21),ETAPP!A$1:A$32,0))</f>
        <v>000000000000000000000</v>
      </c>
      <c r="T74" s="110" t="str">
        <f>TEXT(R74,"000,0")&amp;"-"&amp;S74</f>
        <v>000,0-000000000000000000000</v>
      </c>
      <c r="U74" s="110">
        <f>COUNTIF(T$7:T$117,"&gt;="&amp;T74)</f>
        <v>111</v>
      </c>
      <c r="V74" s="110">
        <f>COUNTIF(L$7:L$117,"&gt;="&amp;L74)</f>
        <v>66</v>
      </c>
      <c r="W74" s="110" t="str">
        <f>TEXT(R74,"000,0")&amp;"-"&amp;S74&amp;"-"&amp;TEXT(V74,"000")</f>
        <v>000,0-000000000000000000000-066</v>
      </c>
      <c r="X74" s="110">
        <f>COUNTIF(W$7:W$117,"&gt;="&amp;W74)</f>
        <v>68</v>
      </c>
      <c r="Y74" s="111">
        <f>RANK(X74,X$7:X$117,0)</f>
        <v>44</v>
      </c>
      <c r="Z74" s="112" t="str">
        <f>IFERROR(INDEX('V1'!C$300:C$400,MATCH("*"&amp;L74&amp;"*",'V1'!B$300:B$400,0)),"  ")</f>
        <v xml:space="preserve">  </v>
      </c>
      <c r="AA74" s="112" t="str">
        <f>IFERROR(INDEX('V2'!C$300:C$400,MATCH("*"&amp;L74&amp;"*",'V2'!B$300:B$400,0)),"  ")</f>
        <v xml:space="preserve">  </v>
      </c>
      <c r="AB74" s="112" t="str">
        <f>IFERROR(INDEX('V3'!C$300:C$400,MATCH("*"&amp;L74&amp;"*",'V3'!B$300:B$400,0)),"  ")</f>
        <v xml:space="preserve">  </v>
      </c>
      <c r="AC74" s="112" t="str">
        <f>IFERROR(INDEX('V4'!C$300:C$400,MATCH("*"&amp;L74&amp;"*",'V4'!B$300:B$400,0)),"  ")</f>
        <v xml:space="preserve">  </v>
      </c>
      <c r="AD74" s="112" t="str">
        <f>IFERROR(INDEX('V5'!C$300:C$400,MATCH("*"&amp;L74&amp;"*",'V5'!B$300:B$400,0)),"  ")</f>
        <v xml:space="preserve">  </v>
      </c>
      <c r="AE74" s="112" t="str">
        <f>IFERROR(INDEX('V6'!C$300:C$400,MATCH("*"&amp;L74&amp;"*",'V6'!B$300:B$400,0)),"  ")</f>
        <v xml:space="preserve">  </v>
      </c>
      <c r="AF74" s="112" t="str">
        <f>IFERROR(INDEX('V7'!C$300:C$400,MATCH("*"&amp;L74&amp;"*",'V7'!B$300:B$400,0)),"  ")</f>
        <v xml:space="preserve">  </v>
      </c>
      <c r="AG74" s="112" t="str">
        <f>IFERROR(INDEX('V8'!C$300:C$400,MATCH("*"&amp;L74&amp;"*",'V8'!B$300:B$400,0)),"  ")</f>
        <v xml:space="preserve">  </v>
      </c>
      <c r="AH74" s="112" t="str">
        <f>IFERROR(INDEX('V9'!C$300:C$400,MATCH("*"&amp;L74&amp;"*",'V9'!B$300:B$400,0)),"  ")</f>
        <v xml:space="preserve">  </v>
      </c>
      <c r="AI74" s="112" t="str">
        <f>IFERROR(INDEX('V10'!C$300:C$400,MATCH("*"&amp;L74&amp;"*",'V10'!B$300:B$400,0)),"  ")</f>
        <v xml:space="preserve">  </v>
      </c>
      <c r="AJ74" s="113" t="str">
        <f>IF(AN74&gt;(AT$2-1),K74,"")</f>
        <v/>
      </c>
      <c r="AK74" s="402">
        <f>SUM(Z74:AI74)</f>
        <v>0</v>
      </c>
      <c r="AL74" s="114" t="str">
        <f>IFERROR("edasi "&amp;RANK(AJ74,AJ$7:AJ$117,1),K74)</f>
        <v/>
      </c>
      <c r="AM74" s="115" t="str">
        <f>IFERROR(INDEX(#REF!,MATCH("*"&amp;L74&amp;"*",#REF!,0)),"  ")</f>
        <v xml:space="preserve">  </v>
      </c>
      <c r="AN74" s="116">
        <f>COUNTIF(Z74:AI74,"&gt;=0")</f>
        <v>0</v>
      </c>
      <c r="AO74" s="117">
        <f>IFERROR(IF(Z74+1&gt;LARGE(Z$7:Z$117,1)-2*LEN(Z$5),1),0)+IFERROR(IF(AA74+1&gt;LARGE(AA$7:AA$117,1)-2*LEN(AA$5),1),0)+IFERROR(IF(AB74+1&gt;LARGE(AB$7:AB$117,1)-2*LEN(AB$5),1),0)+IFERROR(IF(AC74+1&gt;LARGE(AC$7:AC$117,1)-2*LEN(AC$5),1),0)+IFERROR(IF(AD74+1&gt;LARGE(AD$7:AD$117,1)-2*LEN(AD$5),1),0)+IFERROR(IF(AE74+1&gt;LARGE(AE$7:AE$117,1)-2*LEN(AE$5),1),0)+IFERROR(IF(AF74+1&gt;LARGE(AF$7:AF$117,1)-2*LEN(AF$5),1),0)+IFERROR(IF(AG74+1&gt;LARGE(AG$7:AG$117,1)-2*LEN(AG$5),1),0)+IFERROR(IF(AH74+1&gt;LARGE(AH$7:AH$117,1)-2*LEN(AH$5),1),0)+IFERROR(IF(AI74+1&gt;LARGE(AI$7:AI$117,1)-2*LEN(AI$5),1),0)</f>
        <v>0</v>
      </c>
      <c r="AP74" s="117">
        <f>IF(Z74=0,0,IF(Z74=IFERROR(LARGE(Z$7:Z$117,1),0),1,0))+IF(AA74=0,0,IF(AA74=IFERROR(LARGE(AA$7:AA$117,1),0),1,0))+IF(AB74=0,0,IF(AB74=IFERROR(LARGE(AB$7:AB$117,1),0),1,0))+IF(AC74=0,0,IF(AC74=IFERROR(LARGE(AC$7:AC$117,1),0),1,0))+IF(AD74=0,0,IF(AD74=IFERROR(LARGE(AD$7:AD$117,1),0),1,0))+IF(AE74=0,0,IF(AE74=IFERROR(LARGE(AE$7:AE$117,1),0),1,0))+IF(AF74=0,0,IF(AF74=IFERROR(LARGE(AF$7:AF$117,1),0),1,0))+IF(AG74=0,0,IF(AG74=IFERROR(LARGE(AG$7:AG$117,1),0),1,0))+IF(AH74=0,0,IF(AH74=IFERROR(LARGE(AH$7:AH$117,1),0),1,0))+IF(AI74=0,0,IF(AI74=IFERROR(LARGE(AI$7:AI$117,1),0),1,0))</f>
        <v>0</v>
      </c>
      <c r="AQ74" s="48"/>
      <c r="AR74" s="1024"/>
      <c r="AS74" s="1024"/>
      <c r="AT74" s="118">
        <f>SMALL(AU74:BD74,AT$3)</f>
        <v>1E-4</v>
      </c>
      <c r="AU74" s="119">
        <f>IF(Z74="  ",0+MID(Z$6,FIND("V",Z$6)+1,256)/10000,Z74+MID(Z$6,FIND("V",Z$6)+1,256)/10000)</f>
        <v>1E-4</v>
      </c>
      <c r="AV74" s="119">
        <f>IF(AA74="  ",0+MID(AA$6,FIND("V",AA$6)+1,256)/10000,AA74+MID(AA$6,FIND("V",AA$6)+1,256)/10000)</f>
        <v>2.0000000000000001E-4</v>
      </c>
      <c r="AW74" s="119">
        <f>IF(AB74="  ",0+MID(AB$6,FIND("V",AB$6)+1,256)/10000,AB74+MID(AB$6,FIND("V",AB$6)+1,256)/10000)</f>
        <v>2.9999999999999997E-4</v>
      </c>
      <c r="AX74" s="119">
        <f>IF(AC74="  ",0+MID(AC$6,FIND("V",AC$6)+1,256)/10000,AC74+MID(AC$6,FIND("V",AC$6)+1,256)/10000)</f>
        <v>4.0000000000000002E-4</v>
      </c>
      <c r="AY74" s="119">
        <f>IF(AD74="  ",0+MID(AD$6,FIND("V",AD$6)+1,256)/10000,AD74+MID(AD$6,FIND("V",AD$6)+1,256)/10000)</f>
        <v>5.0000000000000001E-4</v>
      </c>
      <c r="AZ74" s="119">
        <f>IF(AE74="  ",0+MID(AE$6,FIND("V",AE$6)+1,256)/10000,AE74+MID(AE$6,FIND("V",AE$6)+1,256)/10000)</f>
        <v>5.9999999999999995E-4</v>
      </c>
      <c r="BA74" s="119">
        <f>IF(AF74="  ",0+MID(AF$6,FIND("V",AF$6)+1,256)/10000,AF74+MID(AF$6,FIND("V",AF$6)+1,256)/10000)</f>
        <v>6.9999999999999999E-4</v>
      </c>
      <c r="BB74" s="119">
        <f>IF(AG74="  ",0+MID(AG$6,FIND("V",AG$6)+1,256)/10000,AG74+MID(AG$6,FIND("V",AG$6)+1,256)/10000)</f>
        <v>8.0000000000000004E-4</v>
      </c>
      <c r="BC74" s="119">
        <f>IF(AH74="  ",0+MID(AH$6,FIND("V",AH$6)+1,256)/10000,AH74+MID(AH$6,FIND("V",AH$6)+1,256)/10000)</f>
        <v>8.9999999999999998E-4</v>
      </c>
      <c r="BD74" s="119">
        <f>IF(AI74="  ",0+MID(AI$6,FIND("V",AI$6)+1,256)/10000,AI74+MID(AI$6,FIND("V",AI$6)+1,256)/10000)</f>
        <v>1E-3</v>
      </c>
      <c r="BE74" s="1024"/>
      <c r="BF74" s="1024"/>
      <c r="BG74" s="1024"/>
      <c r="BH74" s="1024"/>
      <c r="BI74" s="783" t="e">
        <f>(LARGE(Z$7:Z$117,1)-Z74)/2+1</f>
        <v>#VALUE!</v>
      </c>
      <c r="BJ74" s="783" t="e">
        <f>(LARGE(AA$7:AA$117,1)-AA74)/2+1</f>
        <v>#VALUE!</v>
      </c>
      <c r="BK74" s="783" t="e">
        <f>(LARGE(AB$7:AB$117,1)-AB74)/2+1</f>
        <v>#VALUE!</v>
      </c>
      <c r="BL74" s="783" t="e">
        <f>(LARGE(AC$7:AC$117,1)-AC74)/2+1</f>
        <v>#VALUE!</v>
      </c>
      <c r="BM74" s="783" t="e">
        <f>(LARGE(AD$7:AD$117,1)-AD74)/2+1</f>
        <v>#VALUE!</v>
      </c>
      <c r="BN74" s="783" t="e">
        <f>(LARGE(AE$7:AE$117,1)-AE74)/2+1</f>
        <v>#VALUE!</v>
      </c>
      <c r="BO74" s="783" t="e">
        <f>(LARGE(AF$7:AF$117,1)-AF74)/2+1</f>
        <v>#VALUE!</v>
      </c>
      <c r="BP74" s="783" t="e">
        <f>(LARGE(AG$7:AG$117,1)-AG74)/2+1</f>
        <v>#VALUE!</v>
      </c>
      <c r="BQ74" s="783" t="e">
        <f>(LARGE(AH$7:AH$117,1)-AH74)/2+1</f>
        <v>#VALUE!</v>
      </c>
      <c r="BR74" s="783" t="e">
        <f>(LARGE(AI$7:AI$117,1)-AI74)/2+1</f>
        <v>#VALUE!</v>
      </c>
    </row>
    <row r="75" spans="1:70" ht="12.75" hidden="1" customHeight="1" x14ac:dyDescent="0.2">
      <c r="A75" s="597" t="str">
        <f>IF(R75&gt;0,IF(Q75="Viru SK",RANK(B75,B$7:B$117,1)-COUNTIF((Q$7:Q$117),"&lt;&gt;Viru SK"),""),"")</f>
        <v/>
      </c>
      <c r="B75" s="98">
        <f>IF((Q75="Viru SK"),U75,U75-1000)</f>
        <v>111</v>
      </c>
      <c r="C75" s="407" t="str">
        <f>IF(R75&gt;0,IF(P75="t",RANK(D75,D$7:D$117,1)-COUNTBLANK(P$7:P$117),""),"")</f>
        <v/>
      </c>
      <c r="D75" s="365">
        <f>IF((P75="t"),U75,U75-1000)</f>
        <v>-889</v>
      </c>
      <c r="E75" s="99" t="str">
        <f>IF(R75&gt;0,IF(N75="m",RANK(F75,F$7:F$117,1)-COUNTBLANK(N$7:N$117),""),"")</f>
        <v/>
      </c>
      <c r="F75" s="98">
        <f>IF((N75="m"),U75,U75-1000)</f>
        <v>-889</v>
      </c>
      <c r="G75" s="100" t="str">
        <f>IF(R75&gt;0,IF(M75="n",RANK(H75,H$7:H$117,1)-COUNTBLANK(M$7:M$117),""),"")</f>
        <v/>
      </c>
      <c r="H75" s="98">
        <f>IF((M75="n"),U75,U75-1000)</f>
        <v>111</v>
      </c>
      <c r="I75" s="101" t="str">
        <f>IF(R75&gt;0,IF(O75="j",RANK(J75,J$7:J$117,1)-COUNTBLANK(O$7:O$117),""),"")</f>
        <v/>
      </c>
      <c r="J75" s="102">
        <f>IF((O75="j"),U75,U75-1000)</f>
        <v>-889</v>
      </c>
      <c r="K75" s="70" t="str">
        <f>IF(R75&gt;0,RANK(U75,U$7:U$117,1),"")</f>
        <v/>
      </c>
      <c r="L75" s="120" t="s">
        <v>128</v>
      </c>
      <c r="M75" s="104" t="s">
        <v>109</v>
      </c>
      <c r="N75" s="105"/>
      <c r="O75" s="106"/>
      <c r="P75" s="107"/>
      <c r="Q75" s="108" t="s">
        <v>87</v>
      </c>
      <c r="R75" s="109">
        <f>(IF(COUNT(Z75,AA75,AB75,AC75,AD75,AE75,AF75,AG75,AH75,AI75)&lt;10,SUM(Z75,AA75,AB75,AC75,AD75,AE75,AF75,AG75,AH75,AI75),SUM(LARGE((Z75,AA75,AB75,AC75,AD75,AE75,AF75,AG75,AH75,AI75),{1;2;3;4;5;6;7;8;9}))))</f>
        <v>0</v>
      </c>
      <c r="S75" s="110" t="str">
        <f>INDEX(ETAPP!B$1:B$32,MATCH(COUNTIF(BI75:BR75,1),ETAPP!A$1:A$32,0))&amp;INDEX(ETAPP!B$1:B$32,MATCH(COUNTIF(BI75:BR75,2),ETAPP!A$1:A$32,0))&amp;INDEX(ETAPP!B$1:B$32,MATCH(COUNTIF(BI75:BR75,3),ETAPP!A$1:A$32,0))&amp;INDEX(ETAPP!B$1:B$32,MATCH(COUNTIF(BI75:BR75,4),ETAPP!A$1:A$32,0))&amp;INDEX(ETAPP!B$1:B$32,MATCH(COUNTIF(BI75:BR75,5),ETAPP!A$1:A$32,0))&amp;INDEX(ETAPP!B$1:B$32,MATCH(COUNTIF(BI75:BR75,6),ETAPP!A$1:A$32,0))&amp;INDEX(ETAPP!B$1:B$32,MATCH(COUNTIF(BI75:BR75,7),ETAPP!A$1:A$32,0))&amp;INDEX(ETAPP!B$1:B$32,MATCH(COUNTIF(BI75:BR75,8),ETAPP!A$1:A$32,0))&amp;INDEX(ETAPP!B$1:B$32,MATCH(COUNTIF(BI75:BR75,9),ETAPP!A$1:A$32,0))&amp;INDEX(ETAPP!B$1:B$32,MATCH(COUNTIF(BI75:BR75,10),ETAPP!A$1:A$32,0))&amp;INDEX(ETAPP!B$1:B$32,MATCH(COUNTIF(BI75:BR75,11),ETAPP!A$1:A$32,0))&amp;INDEX(ETAPP!B$1:B$32,MATCH(COUNTIF(BI75:BR75,12),ETAPP!A$1:A$32,0))&amp;INDEX(ETAPP!B$1:B$32,MATCH(COUNTIF(BI75:BR75,13),ETAPP!A$1:A$32,0))&amp;INDEX(ETAPP!B$1:B$32,MATCH(COUNTIF(BI75:BR75,14),ETAPP!A$1:A$32,0))&amp;INDEX(ETAPP!B$1:B$32,MATCH(COUNTIF(BI75:BR75,15),ETAPP!A$1:A$32,0))&amp;INDEX(ETAPP!B$1:B$32,MATCH(COUNTIF(BI75:BR75,16),ETAPP!A$1:A$32,0))&amp;INDEX(ETAPP!B$1:B$32,MATCH(COUNTIF(BI75:BR75,17),ETAPP!A$1:A$32,0))&amp;INDEX(ETAPP!B$1:B$32,MATCH(COUNTIF(BI75:BR75,18),ETAPP!A$1:A$32,0))&amp;INDEX(ETAPP!B$1:B$32,MATCH(COUNTIF(BI75:BR75,19),ETAPP!A$1:A$32,0))&amp;INDEX(ETAPP!B$1:B$32,MATCH(COUNTIF(BI75:BR75,20),ETAPP!A$1:A$32,0))&amp;INDEX(ETAPP!B$1:B$32,MATCH(COUNTIF(BI75:BR75,21),ETAPP!A$1:A$32,0))</f>
        <v>000000000000000000000</v>
      </c>
      <c r="T75" s="110" t="str">
        <f>TEXT(R75,"000,0")&amp;"-"&amp;S75</f>
        <v>000,0-000000000000000000000</v>
      </c>
      <c r="U75" s="110">
        <f>COUNTIF(T$7:T$117,"&gt;="&amp;T75)</f>
        <v>111</v>
      </c>
      <c r="V75" s="110">
        <f>COUNTIF(L$7:L$117,"&gt;="&amp;L75)</f>
        <v>65</v>
      </c>
      <c r="W75" s="110" t="str">
        <f>TEXT(R75,"000,0")&amp;"-"&amp;S75&amp;"-"&amp;TEXT(V75,"000")</f>
        <v>000,0-000000000000000000000-065</v>
      </c>
      <c r="X75" s="110">
        <f>COUNTIF(W$7:W$117,"&gt;="&amp;W75)</f>
        <v>69</v>
      </c>
      <c r="Y75" s="111">
        <f>RANK(X75,X$7:X$117,0)</f>
        <v>43</v>
      </c>
      <c r="Z75" s="112" t="str">
        <f>IFERROR(INDEX('V1'!C$300:C$400,MATCH("*"&amp;L75&amp;"*",'V1'!B$300:B$400,0)),"  ")</f>
        <v xml:space="preserve">  </v>
      </c>
      <c r="AA75" s="112" t="str">
        <f>IFERROR(INDEX('V2'!C$300:C$400,MATCH("*"&amp;L75&amp;"*",'V2'!B$300:B$400,0)),"  ")</f>
        <v xml:space="preserve">  </v>
      </c>
      <c r="AB75" s="112" t="str">
        <f>IFERROR(INDEX('V3'!C$300:C$400,MATCH("*"&amp;L75&amp;"*",'V3'!B$300:B$400,0)),"  ")</f>
        <v xml:space="preserve">  </v>
      </c>
      <c r="AC75" s="112" t="str">
        <f>IFERROR(INDEX('V4'!C$300:C$400,MATCH("*"&amp;L75&amp;"*",'V4'!B$300:B$400,0)),"  ")</f>
        <v xml:space="preserve">  </v>
      </c>
      <c r="AD75" s="112" t="str">
        <f>IFERROR(INDEX('V5'!C$300:C$400,MATCH("*"&amp;L75&amp;"*",'V5'!B$300:B$400,0)),"  ")</f>
        <v xml:space="preserve">  </v>
      </c>
      <c r="AE75" s="112" t="str">
        <f>IFERROR(INDEX('V6'!C$300:C$400,MATCH("*"&amp;L75&amp;"*",'V6'!B$300:B$400,0)),"  ")</f>
        <v xml:space="preserve">  </v>
      </c>
      <c r="AF75" s="112" t="str">
        <f>IFERROR(INDEX('V7'!C$300:C$400,MATCH("*"&amp;L75&amp;"*",'V7'!B$300:B$400,0)),"  ")</f>
        <v xml:space="preserve">  </v>
      </c>
      <c r="AG75" s="112" t="str">
        <f>IFERROR(INDEX('V8'!C$300:C$400,MATCH("*"&amp;L75&amp;"*",'V8'!B$300:B$400,0)),"  ")</f>
        <v xml:space="preserve">  </v>
      </c>
      <c r="AH75" s="112" t="str">
        <f>IFERROR(INDEX('V9'!C$300:C$400,MATCH("*"&amp;L75&amp;"*",'V9'!B$300:B$400,0)),"  ")</f>
        <v xml:space="preserve">  </v>
      </c>
      <c r="AI75" s="112" t="str">
        <f>IFERROR(INDEX('V10'!C$300:C$400,MATCH("*"&amp;L75&amp;"*",'V10'!B$300:B$400,0)),"  ")</f>
        <v xml:space="preserve">  </v>
      </c>
      <c r="AJ75" s="113" t="str">
        <f>IF(AN75&gt;(AT$2-1),K75,"")</f>
        <v/>
      </c>
      <c r="AK75" s="402">
        <f>SUM(Z75:AI75)</f>
        <v>0</v>
      </c>
      <c r="AL75" s="114" t="str">
        <f>IFERROR("edasi "&amp;RANK(AJ75,AJ$7:AJ$117,1),K75)</f>
        <v/>
      </c>
      <c r="AM75" s="115" t="str">
        <f>IFERROR(INDEX(#REF!,MATCH("*"&amp;L75&amp;"*",#REF!,0)),"  ")</f>
        <v xml:space="preserve">  </v>
      </c>
      <c r="AN75" s="116">
        <f>COUNTIF(Z75:AI75,"&gt;=0")</f>
        <v>0</v>
      </c>
      <c r="AO75" s="117">
        <f>IFERROR(IF(Z75+1&gt;LARGE(Z$7:Z$117,1)-2*LEN(Z$5),1),0)+IFERROR(IF(AA75+1&gt;LARGE(AA$7:AA$117,1)-2*LEN(AA$5),1),0)+IFERROR(IF(AB75+1&gt;LARGE(AB$7:AB$117,1)-2*LEN(AB$5),1),0)+IFERROR(IF(AC75+1&gt;LARGE(AC$7:AC$117,1)-2*LEN(AC$5),1),0)+IFERROR(IF(AD75+1&gt;LARGE(AD$7:AD$117,1)-2*LEN(AD$5),1),0)+IFERROR(IF(AE75+1&gt;LARGE(AE$7:AE$117,1)-2*LEN(AE$5),1),0)+IFERROR(IF(AF75+1&gt;LARGE(AF$7:AF$117,1)-2*LEN(AF$5),1),0)+IFERROR(IF(AG75+1&gt;LARGE(AG$7:AG$117,1)-2*LEN(AG$5),1),0)+IFERROR(IF(AH75+1&gt;LARGE(AH$7:AH$117,1)-2*LEN(AH$5),1),0)+IFERROR(IF(AI75+1&gt;LARGE(AI$7:AI$117,1)-2*LEN(AI$5),1),0)</f>
        <v>0</v>
      </c>
      <c r="AP75" s="117">
        <f>IF(Z75=0,0,IF(Z75=IFERROR(LARGE(Z$7:Z$117,1),0),1,0))+IF(AA75=0,0,IF(AA75=IFERROR(LARGE(AA$7:AA$117,1),0),1,0))+IF(AB75=0,0,IF(AB75=IFERROR(LARGE(AB$7:AB$117,1),0),1,0))+IF(AC75=0,0,IF(AC75=IFERROR(LARGE(AC$7:AC$117,1),0),1,0))+IF(AD75=0,0,IF(AD75=IFERROR(LARGE(AD$7:AD$117,1),0),1,0))+IF(AE75=0,0,IF(AE75=IFERROR(LARGE(AE$7:AE$117,1),0),1,0))+IF(AF75=0,0,IF(AF75=IFERROR(LARGE(AF$7:AF$117,1),0),1,0))+IF(AG75=0,0,IF(AG75=IFERROR(LARGE(AG$7:AG$117,1),0),1,0))+IF(AH75=0,0,IF(AH75=IFERROR(LARGE(AH$7:AH$117,1),0),1,0))+IF(AI75=0,0,IF(AI75=IFERROR(LARGE(AI$7:AI$117,1),0),1,0))</f>
        <v>0</v>
      </c>
      <c r="AQ75" s="48"/>
      <c r="AR75" s="1024"/>
      <c r="AS75" s="1024"/>
      <c r="AT75" s="118">
        <f>SMALL(AU75:BD75,AT$3)</f>
        <v>1E-4</v>
      </c>
      <c r="AU75" s="119">
        <f>IF(Z75="  ",0+MID(Z$6,FIND("V",Z$6)+1,256)/10000,Z75+MID(Z$6,FIND("V",Z$6)+1,256)/10000)</f>
        <v>1E-4</v>
      </c>
      <c r="AV75" s="119">
        <f>IF(AA75="  ",0+MID(AA$6,FIND("V",AA$6)+1,256)/10000,AA75+MID(AA$6,FIND("V",AA$6)+1,256)/10000)</f>
        <v>2.0000000000000001E-4</v>
      </c>
      <c r="AW75" s="119">
        <f>IF(AB75="  ",0+MID(AB$6,FIND("V",AB$6)+1,256)/10000,AB75+MID(AB$6,FIND("V",AB$6)+1,256)/10000)</f>
        <v>2.9999999999999997E-4</v>
      </c>
      <c r="AX75" s="119">
        <f>IF(AC75="  ",0+MID(AC$6,FIND("V",AC$6)+1,256)/10000,AC75+MID(AC$6,FIND("V",AC$6)+1,256)/10000)</f>
        <v>4.0000000000000002E-4</v>
      </c>
      <c r="AY75" s="119">
        <f>IF(AD75="  ",0+MID(AD$6,FIND("V",AD$6)+1,256)/10000,AD75+MID(AD$6,FIND("V",AD$6)+1,256)/10000)</f>
        <v>5.0000000000000001E-4</v>
      </c>
      <c r="AZ75" s="119">
        <f>IF(AE75="  ",0+MID(AE$6,FIND("V",AE$6)+1,256)/10000,AE75+MID(AE$6,FIND("V",AE$6)+1,256)/10000)</f>
        <v>5.9999999999999995E-4</v>
      </c>
      <c r="BA75" s="119">
        <f>IF(AF75="  ",0+MID(AF$6,FIND("V",AF$6)+1,256)/10000,AF75+MID(AF$6,FIND("V",AF$6)+1,256)/10000)</f>
        <v>6.9999999999999999E-4</v>
      </c>
      <c r="BB75" s="119">
        <f>IF(AG75="  ",0+MID(AG$6,FIND("V",AG$6)+1,256)/10000,AG75+MID(AG$6,FIND("V",AG$6)+1,256)/10000)</f>
        <v>8.0000000000000004E-4</v>
      </c>
      <c r="BC75" s="119">
        <f>IF(AH75="  ",0+MID(AH$6,FIND("V",AH$6)+1,256)/10000,AH75+MID(AH$6,FIND("V",AH$6)+1,256)/10000)</f>
        <v>8.9999999999999998E-4</v>
      </c>
      <c r="BD75" s="119">
        <f>IF(AI75="  ",0+MID(AI$6,FIND("V",AI$6)+1,256)/10000,AI75+MID(AI$6,FIND("V",AI$6)+1,256)/10000)</f>
        <v>1E-3</v>
      </c>
      <c r="BE75" s="1024"/>
      <c r="BF75" s="1024"/>
      <c r="BG75" s="1024"/>
      <c r="BH75" s="1024"/>
      <c r="BI75" s="783" t="e">
        <f>(LARGE(Z$7:Z$117,1)-Z75)/2+1</f>
        <v>#VALUE!</v>
      </c>
      <c r="BJ75" s="783" t="e">
        <f>(LARGE(AA$7:AA$117,1)-AA75)/2+1</f>
        <v>#VALUE!</v>
      </c>
      <c r="BK75" s="783" t="e">
        <f>(LARGE(AB$7:AB$117,1)-AB75)/2+1</f>
        <v>#VALUE!</v>
      </c>
      <c r="BL75" s="783" t="e">
        <f>(LARGE(AC$7:AC$117,1)-AC75)/2+1</f>
        <v>#VALUE!</v>
      </c>
      <c r="BM75" s="783" t="e">
        <f>(LARGE(AD$7:AD$117,1)-AD75)/2+1</f>
        <v>#VALUE!</v>
      </c>
      <c r="BN75" s="783" t="e">
        <f>(LARGE(AE$7:AE$117,1)-AE75)/2+1</f>
        <v>#VALUE!</v>
      </c>
      <c r="BO75" s="783" t="e">
        <f>(LARGE(AF$7:AF$117,1)-AF75)/2+1</f>
        <v>#VALUE!</v>
      </c>
      <c r="BP75" s="783" t="e">
        <f>(LARGE(AG$7:AG$117,1)-AG75)/2+1</f>
        <v>#VALUE!</v>
      </c>
      <c r="BQ75" s="783" t="e">
        <f>(LARGE(AH$7:AH$117,1)-AH75)/2+1</f>
        <v>#VALUE!</v>
      </c>
      <c r="BR75" s="783" t="e">
        <f>(LARGE(AI$7:AI$117,1)-AI75)/2+1</f>
        <v>#VALUE!</v>
      </c>
    </row>
    <row r="76" spans="1:70" ht="12.75" hidden="1" customHeight="1" x14ac:dyDescent="0.2">
      <c r="A76" s="597" t="str">
        <f>IF(R76&gt;0,IF(Q76="Viru SK",RANK(B76,B$7:B$117,1)-COUNTIF((Q$7:Q$117),"&lt;&gt;Viru SK"),""),"")</f>
        <v/>
      </c>
      <c r="B76" s="98">
        <f>IF((Q76="Viru SK"),U76,U76-1000)</f>
        <v>111</v>
      </c>
      <c r="C76" s="407" t="str">
        <f>IF(R76&gt;0,IF(P76="t",RANK(D76,D$7:D$117,1)-COUNTBLANK(P$7:P$117),""),"")</f>
        <v/>
      </c>
      <c r="D76" s="365">
        <f>IF((P76="t"),U76,U76-1000)</f>
        <v>-889</v>
      </c>
      <c r="E76" s="99" t="str">
        <f>IF(R76&gt;0,IF(N76="m",RANK(F76,F$7:F$117,1)-COUNTBLANK(N$7:N$117),""),"")</f>
        <v/>
      </c>
      <c r="F76" s="98">
        <f>IF((N76="m"),U76,U76-1000)</f>
        <v>-889</v>
      </c>
      <c r="G76" s="100" t="str">
        <f>IF(R76&gt;0,IF(M76="n",RANK(H76,H$7:H$117,1)-COUNTBLANK(M$7:M$117),""),"")</f>
        <v/>
      </c>
      <c r="H76" s="98">
        <f>IF((M76="n"),U76,U76-1000)</f>
        <v>111</v>
      </c>
      <c r="I76" s="101" t="str">
        <f>IF(R76&gt;0,IF(O76="j",RANK(J76,J$7:J$117,1)-COUNTBLANK(O$7:O$117),""),"")</f>
        <v/>
      </c>
      <c r="J76" s="102">
        <f>IF((O76="j"),U76,U76-1000)</f>
        <v>-889</v>
      </c>
      <c r="K76" s="70" t="str">
        <f>IF(R76&gt;0,RANK(U76,U$7:U$117,1),"")</f>
        <v/>
      </c>
      <c r="L76" s="103" t="s">
        <v>160</v>
      </c>
      <c r="M76" s="104" t="s">
        <v>109</v>
      </c>
      <c r="N76" s="105" t="str">
        <f>IF(M76="","m","")</f>
        <v/>
      </c>
      <c r="O76" s="106"/>
      <c r="P76" s="107"/>
      <c r="Q76" s="108" t="s">
        <v>87</v>
      </c>
      <c r="R76" s="109">
        <f>(IF(COUNT(Z76,AA76,AB76,AC76,AD76,AE76,AF76,AG76,AH76,AI76)&lt;10,SUM(Z76,AA76,AB76,AC76,AD76,AE76,AF76,AG76,AH76,AI76),SUM(LARGE((Z76,AA76,AB76,AC76,AD76,AE76,AF76,AG76,AH76,AI76),{1;2;3;4;5;6;7;8;9}))))</f>
        <v>0</v>
      </c>
      <c r="S76" s="110" t="str">
        <f>INDEX(ETAPP!B$1:B$32,MATCH(COUNTIF(BI76:BR76,1),ETAPP!A$1:A$32,0))&amp;INDEX(ETAPP!B$1:B$32,MATCH(COUNTIF(BI76:BR76,2),ETAPP!A$1:A$32,0))&amp;INDEX(ETAPP!B$1:B$32,MATCH(COUNTIF(BI76:BR76,3),ETAPP!A$1:A$32,0))&amp;INDEX(ETAPP!B$1:B$32,MATCH(COUNTIF(BI76:BR76,4),ETAPP!A$1:A$32,0))&amp;INDEX(ETAPP!B$1:B$32,MATCH(COUNTIF(BI76:BR76,5),ETAPP!A$1:A$32,0))&amp;INDEX(ETAPP!B$1:B$32,MATCH(COUNTIF(BI76:BR76,6),ETAPP!A$1:A$32,0))&amp;INDEX(ETAPP!B$1:B$32,MATCH(COUNTIF(BI76:BR76,7),ETAPP!A$1:A$32,0))&amp;INDEX(ETAPP!B$1:B$32,MATCH(COUNTIF(BI76:BR76,8),ETAPP!A$1:A$32,0))&amp;INDEX(ETAPP!B$1:B$32,MATCH(COUNTIF(BI76:BR76,9),ETAPP!A$1:A$32,0))&amp;INDEX(ETAPP!B$1:B$32,MATCH(COUNTIF(BI76:BR76,10),ETAPP!A$1:A$32,0))&amp;INDEX(ETAPP!B$1:B$32,MATCH(COUNTIF(BI76:BR76,11),ETAPP!A$1:A$32,0))&amp;INDEX(ETAPP!B$1:B$32,MATCH(COUNTIF(BI76:BR76,12),ETAPP!A$1:A$32,0))&amp;INDEX(ETAPP!B$1:B$32,MATCH(COUNTIF(BI76:BR76,13),ETAPP!A$1:A$32,0))&amp;INDEX(ETAPP!B$1:B$32,MATCH(COUNTIF(BI76:BR76,14),ETAPP!A$1:A$32,0))&amp;INDEX(ETAPP!B$1:B$32,MATCH(COUNTIF(BI76:BR76,15),ETAPP!A$1:A$32,0))&amp;INDEX(ETAPP!B$1:B$32,MATCH(COUNTIF(BI76:BR76,16),ETAPP!A$1:A$32,0))&amp;INDEX(ETAPP!B$1:B$32,MATCH(COUNTIF(BI76:BR76,17),ETAPP!A$1:A$32,0))&amp;INDEX(ETAPP!B$1:B$32,MATCH(COUNTIF(BI76:BR76,18),ETAPP!A$1:A$32,0))&amp;INDEX(ETAPP!B$1:B$32,MATCH(COUNTIF(BI76:BR76,19),ETAPP!A$1:A$32,0))&amp;INDEX(ETAPP!B$1:B$32,MATCH(COUNTIF(BI76:BR76,20),ETAPP!A$1:A$32,0))&amp;INDEX(ETAPP!B$1:B$32,MATCH(COUNTIF(BI76:BR76,21),ETAPP!A$1:A$32,0))</f>
        <v>000000000000000000000</v>
      </c>
      <c r="T76" s="110" t="str">
        <f>TEXT(R76,"000,0")&amp;"-"&amp;S76</f>
        <v>000,0-000000000000000000000</v>
      </c>
      <c r="U76" s="110">
        <f>COUNTIF(T$7:T$117,"&gt;="&amp;T76)</f>
        <v>111</v>
      </c>
      <c r="V76" s="110">
        <f>COUNTIF(L$7:L$117,"&gt;="&amp;L76)</f>
        <v>63</v>
      </c>
      <c r="W76" s="110" t="str">
        <f>TEXT(R76,"000,0")&amp;"-"&amp;S76&amp;"-"&amp;TEXT(V76,"000")</f>
        <v>000,0-000000000000000000000-063</v>
      </c>
      <c r="X76" s="110">
        <f>COUNTIF(W$7:W$117,"&gt;="&amp;W76)</f>
        <v>70</v>
      </c>
      <c r="Y76" s="111">
        <f>RANK(X76,X$7:X$117,0)</f>
        <v>42</v>
      </c>
      <c r="Z76" s="112" t="str">
        <f>IFERROR(INDEX('V1'!C$300:C$400,MATCH("*"&amp;L76&amp;"*",'V1'!B$300:B$400,0)),"  ")</f>
        <v xml:space="preserve">  </v>
      </c>
      <c r="AA76" s="112" t="str">
        <f>IFERROR(INDEX('V2'!C$300:C$400,MATCH("*"&amp;L76&amp;"*",'V2'!B$300:B$400,0)),"  ")</f>
        <v xml:space="preserve">  </v>
      </c>
      <c r="AB76" s="112" t="str">
        <f>IFERROR(INDEX('V3'!C$300:C$400,MATCH("*"&amp;L76&amp;"*",'V3'!B$300:B$400,0)),"  ")</f>
        <v xml:space="preserve">  </v>
      </c>
      <c r="AC76" s="112" t="str">
        <f>IFERROR(INDEX('V4'!C$300:C$400,MATCH("*"&amp;L76&amp;"*",'V4'!B$300:B$400,0)),"  ")</f>
        <v xml:space="preserve">  </v>
      </c>
      <c r="AD76" s="112" t="str">
        <f>IFERROR(INDEX('V5'!C$300:C$400,MATCH("*"&amp;L76&amp;"*",'V5'!B$300:B$400,0)),"  ")</f>
        <v xml:space="preserve">  </v>
      </c>
      <c r="AE76" s="112" t="str">
        <f>IFERROR(INDEX('V6'!C$300:C$400,MATCH("*"&amp;L76&amp;"*",'V6'!B$300:B$400,0)),"  ")</f>
        <v xml:space="preserve">  </v>
      </c>
      <c r="AF76" s="112" t="str">
        <f>IFERROR(INDEX('V7'!C$300:C$400,MATCH("*"&amp;L76&amp;"*",'V7'!B$300:B$400,0)),"  ")</f>
        <v xml:space="preserve">  </v>
      </c>
      <c r="AG76" s="112" t="str">
        <f>IFERROR(INDEX('V8'!C$300:C$400,MATCH("*"&amp;L76&amp;"*",'V8'!B$300:B$400,0)),"  ")</f>
        <v xml:space="preserve">  </v>
      </c>
      <c r="AH76" s="112" t="str">
        <f>IFERROR(INDEX('V9'!C$300:C$400,MATCH("*"&amp;L76&amp;"*",'V9'!B$300:B$400,0)),"  ")</f>
        <v xml:space="preserve">  </v>
      </c>
      <c r="AI76" s="112" t="str">
        <f>IFERROR(INDEX('V10'!C$300:C$400,MATCH("*"&amp;L76&amp;"*",'V10'!B$300:B$400,0)),"  ")</f>
        <v xml:space="preserve">  </v>
      </c>
      <c r="AJ76" s="113" t="str">
        <f>IF(AN76&gt;(AT$2-1),K76,"")</f>
        <v/>
      </c>
      <c r="AK76" s="402">
        <f>SUM(Z76:AI76)</f>
        <v>0</v>
      </c>
      <c r="AL76" s="114" t="str">
        <f>IFERROR("edasi "&amp;RANK(AJ76,AJ$7:AJ$117,1),K76)</f>
        <v/>
      </c>
      <c r="AM76" s="115" t="str">
        <f>IFERROR(INDEX(#REF!,MATCH("*"&amp;L76&amp;"*",#REF!,0)),"  ")</f>
        <v xml:space="preserve">  </v>
      </c>
      <c r="AN76" s="116">
        <f>COUNTIF(Z76:AI76,"&gt;=0")</f>
        <v>0</v>
      </c>
      <c r="AO76" s="117">
        <f>IFERROR(IF(Z76+1&gt;LARGE(Z$7:Z$117,1)-2*LEN(Z$5),1),0)+IFERROR(IF(AA76+1&gt;LARGE(AA$7:AA$117,1)-2*LEN(AA$5),1),0)+IFERROR(IF(AB76+1&gt;LARGE(AB$7:AB$117,1)-2*LEN(AB$5),1),0)+IFERROR(IF(AC76+1&gt;LARGE(AC$7:AC$117,1)-2*LEN(AC$5),1),0)+IFERROR(IF(AD76+1&gt;LARGE(AD$7:AD$117,1)-2*LEN(AD$5),1),0)+IFERROR(IF(AE76+1&gt;LARGE(AE$7:AE$117,1)-2*LEN(AE$5),1),0)+IFERROR(IF(AF76+1&gt;LARGE(AF$7:AF$117,1)-2*LEN(AF$5),1),0)+IFERROR(IF(AG76+1&gt;LARGE(AG$7:AG$117,1)-2*LEN(AG$5),1),0)+IFERROR(IF(AH76+1&gt;LARGE(AH$7:AH$117,1)-2*LEN(AH$5),1),0)+IFERROR(IF(AI76+1&gt;LARGE(AI$7:AI$117,1)-2*LEN(AI$5),1),0)</f>
        <v>0</v>
      </c>
      <c r="AP76" s="117">
        <f>IF(Z76=0,0,IF(Z76=IFERROR(LARGE(Z$7:Z$117,1),0),1,0))+IF(AA76=0,0,IF(AA76=IFERROR(LARGE(AA$7:AA$117,1),0),1,0))+IF(AB76=0,0,IF(AB76=IFERROR(LARGE(AB$7:AB$117,1),0),1,0))+IF(AC76=0,0,IF(AC76=IFERROR(LARGE(AC$7:AC$117,1),0),1,0))+IF(AD76=0,0,IF(AD76=IFERROR(LARGE(AD$7:AD$117,1),0),1,0))+IF(AE76=0,0,IF(AE76=IFERROR(LARGE(AE$7:AE$117,1),0),1,0))+IF(AF76=0,0,IF(AF76=IFERROR(LARGE(AF$7:AF$117,1),0),1,0))+IF(AG76=0,0,IF(AG76=IFERROR(LARGE(AG$7:AG$117,1),0),1,0))+IF(AH76=0,0,IF(AH76=IFERROR(LARGE(AH$7:AH$117,1),0),1,0))+IF(AI76=0,0,IF(AI76=IFERROR(LARGE(AI$7:AI$117,1),0),1,0))</f>
        <v>0</v>
      </c>
      <c r="AQ76" s="48"/>
      <c r="AR76" s="1"/>
      <c r="AS76" s="1"/>
      <c r="AT76" s="118">
        <f>SMALL(AU76:BD76,AT$3)</f>
        <v>1E-4</v>
      </c>
      <c r="AU76" s="119">
        <f>IF(Z76="  ",0+MID(Z$6,FIND("V",Z$6)+1,256)/10000,Z76+MID(Z$6,FIND("V",Z$6)+1,256)/10000)</f>
        <v>1E-4</v>
      </c>
      <c r="AV76" s="119">
        <f>IF(AA76="  ",0+MID(AA$6,FIND("V",AA$6)+1,256)/10000,AA76+MID(AA$6,FIND("V",AA$6)+1,256)/10000)</f>
        <v>2.0000000000000001E-4</v>
      </c>
      <c r="AW76" s="119">
        <f>IF(AB76="  ",0+MID(AB$6,FIND("V",AB$6)+1,256)/10000,AB76+MID(AB$6,FIND("V",AB$6)+1,256)/10000)</f>
        <v>2.9999999999999997E-4</v>
      </c>
      <c r="AX76" s="119">
        <f>IF(AC76="  ",0+MID(AC$6,FIND("V",AC$6)+1,256)/10000,AC76+MID(AC$6,FIND("V",AC$6)+1,256)/10000)</f>
        <v>4.0000000000000002E-4</v>
      </c>
      <c r="AY76" s="119">
        <f>IF(AD76="  ",0+MID(AD$6,FIND("V",AD$6)+1,256)/10000,AD76+MID(AD$6,FIND("V",AD$6)+1,256)/10000)</f>
        <v>5.0000000000000001E-4</v>
      </c>
      <c r="AZ76" s="119">
        <f>IF(AE76="  ",0+MID(AE$6,FIND("V",AE$6)+1,256)/10000,AE76+MID(AE$6,FIND("V",AE$6)+1,256)/10000)</f>
        <v>5.9999999999999995E-4</v>
      </c>
      <c r="BA76" s="119">
        <f>IF(AF76="  ",0+MID(AF$6,FIND("V",AF$6)+1,256)/10000,AF76+MID(AF$6,FIND("V",AF$6)+1,256)/10000)</f>
        <v>6.9999999999999999E-4</v>
      </c>
      <c r="BB76" s="119">
        <f>IF(AG76="  ",0+MID(AG$6,FIND("V",AG$6)+1,256)/10000,AG76+MID(AG$6,FIND("V",AG$6)+1,256)/10000)</f>
        <v>8.0000000000000004E-4</v>
      </c>
      <c r="BC76" s="119">
        <f>IF(AH76="  ",0+MID(AH$6,FIND("V",AH$6)+1,256)/10000,AH76+MID(AH$6,FIND("V",AH$6)+1,256)/10000)</f>
        <v>8.9999999999999998E-4</v>
      </c>
      <c r="BD76" s="119">
        <f>IF(AI76="  ",0+MID(AI$6,FIND("V",AI$6)+1,256)/10000,AI76+MID(AI$6,FIND("V",AI$6)+1,256)/10000)</f>
        <v>1E-3</v>
      </c>
      <c r="BI76" s="783" t="e">
        <f>(LARGE(Z$7:Z$117,1)-Z76)/2+1</f>
        <v>#VALUE!</v>
      </c>
      <c r="BJ76" s="783" t="e">
        <f>(LARGE(AA$7:AA$117,1)-AA76)/2+1</f>
        <v>#VALUE!</v>
      </c>
      <c r="BK76" s="783" t="e">
        <f>(LARGE(AB$7:AB$117,1)-AB76)/2+1</f>
        <v>#VALUE!</v>
      </c>
      <c r="BL76" s="783" t="e">
        <f>(LARGE(AC$7:AC$117,1)-AC76)/2+1</f>
        <v>#VALUE!</v>
      </c>
      <c r="BM76" s="783" t="e">
        <f>(LARGE(AD$7:AD$117,1)-AD76)/2+1</f>
        <v>#VALUE!</v>
      </c>
      <c r="BN76" s="783" t="e">
        <f>(LARGE(AE$7:AE$117,1)-AE76)/2+1</f>
        <v>#VALUE!</v>
      </c>
      <c r="BO76" s="783" t="e">
        <f>(LARGE(AF$7:AF$117,1)-AF76)/2+1</f>
        <v>#VALUE!</v>
      </c>
      <c r="BP76" s="783" t="e">
        <f>(LARGE(AG$7:AG$117,1)-AG76)/2+1</f>
        <v>#VALUE!</v>
      </c>
      <c r="BQ76" s="783" t="e">
        <f>(LARGE(AH$7:AH$117,1)-AH76)/2+1</f>
        <v>#VALUE!</v>
      </c>
      <c r="BR76" s="783" t="e">
        <f>(LARGE(AI$7:AI$117,1)-AI76)/2+1</f>
        <v>#VALUE!</v>
      </c>
    </row>
    <row r="77" spans="1:70" ht="12.75" hidden="1" customHeight="1" x14ac:dyDescent="0.2">
      <c r="A77" s="597" t="str">
        <f>IF(R77&gt;0,IF(Q77="Viru SK",RANK(B77,B$7:B$117,1)-COUNTIF((Q$7:Q$117),"&lt;&gt;Viru SK"),""),"")</f>
        <v/>
      </c>
      <c r="B77" s="98">
        <f>IF((Q77="Viru SK"),U77,U77-1000)</f>
        <v>111</v>
      </c>
      <c r="C77" s="407" t="str">
        <f>IF(R77&gt;0,IF(P77="t",RANK(D77,D$7:D$117,1)-COUNTBLANK(P$7:P$117),""),"")</f>
        <v/>
      </c>
      <c r="D77" s="365">
        <f>IF((P77="t"),U77,U77-1000)</f>
        <v>111</v>
      </c>
      <c r="E77" s="99" t="str">
        <f>IF(R77&gt;0,IF(N77="m",RANK(F77,F$7:F$117,1)-COUNTBLANK(N$7:N$117),""),"")</f>
        <v/>
      </c>
      <c r="F77" s="98">
        <f>IF((N77="m"),U77,U77-1000)</f>
        <v>111</v>
      </c>
      <c r="G77" s="100" t="str">
        <f>IF(R77&gt;0,IF(M77="n",RANK(H77,H$7:H$117,1)-COUNTBLANK(M$7:M$117),""),"")</f>
        <v/>
      </c>
      <c r="H77" s="98">
        <f>IF((M77="n"),U77,U77-1000)</f>
        <v>-889</v>
      </c>
      <c r="I77" s="101" t="str">
        <f>IF(R77&gt;0,IF(O77="j",RANK(J77,J$7:J$117,1)-COUNTBLANK(O$7:O$117),""),"")</f>
        <v/>
      </c>
      <c r="J77" s="102">
        <f>IF((O77="j"),U77,U77-1000)</f>
        <v>-889</v>
      </c>
      <c r="K77" s="70" t="str">
        <f>IF(R77&gt;0,RANK(U77,U$7:U$117,1),"")</f>
        <v/>
      </c>
      <c r="L77" s="120" t="s">
        <v>63</v>
      </c>
      <c r="M77" s="104"/>
      <c r="N77" s="105" t="str">
        <f>IF(M77="","m","")</f>
        <v>m</v>
      </c>
      <c r="O77" s="106"/>
      <c r="P77" s="107" t="s">
        <v>314</v>
      </c>
      <c r="Q77" s="108" t="s">
        <v>87</v>
      </c>
      <c r="R77" s="109">
        <f>(IF(COUNT(Z77,AA77,AB77,AC77,AD77,AE77,AF77,AG77,AH77,AI77)&lt;10,SUM(Z77,AA77,AB77,AC77,AD77,AE77,AF77,AG77,AH77,AI77),SUM(LARGE((Z77,AA77,AB77,AC77,AD77,AE77,AF77,AG77,AH77,AI77),{1;2;3;4;5;6;7;8;9}))))</f>
        <v>0</v>
      </c>
      <c r="S77" s="110" t="str">
        <f>INDEX(ETAPP!B$1:B$32,MATCH(COUNTIF(BI77:BR77,1),ETAPP!A$1:A$32,0))&amp;INDEX(ETAPP!B$1:B$32,MATCH(COUNTIF(BI77:BR77,2),ETAPP!A$1:A$32,0))&amp;INDEX(ETAPP!B$1:B$32,MATCH(COUNTIF(BI77:BR77,3),ETAPP!A$1:A$32,0))&amp;INDEX(ETAPP!B$1:B$32,MATCH(COUNTIF(BI77:BR77,4),ETAPP!A$1:A$32,0))&amp;INDEX(ETAPP!B$1:B$32,MATCH(COUNTIF(BI77:BR77,5),ETAPP!A$1:A$32,0))&amp;INDEX(ETAPP!B$1:B$32,MATCH(COUNTIF(BI77:BR77,6),ETAPP!A$1:A$32,0))&amp;INDEX(ETAPP!B$1:B$32,MATCH(COUNTIF(BI77:BR77,7),ETAPP!A$1:A$32,0))&amp;INDEX(ETAPP!B$1:B$32,MATCH(COUNTIF(BI77:BR77,8),ETAPP!A$1:A$32,0))&amp;INDEX(ETAPP!B$1:B$32,MATCH(COUNTIF(BI77:BR77,9),ETAPP!A$1:A$32,0))&amp;INDEX(ETAPP!B$1:B$32,MATCH(COUNTIF(BI77:BR77,10),ETAPP!A$1:A$32,0))&amp;INDEX(ETAPP!B$1:B$32,MATCH(COUNTIF(BI77:BR77,11),ETAPP!A$1:A$32,0))&amp;INDEX(ETAPP!B$1:B$32,MATCH(COUNTIF(BI77:BR77,12),ETAPP!A$1:A$32,0))&amp;INDEX(ETAPP!B$1:B$32,MATCH(COUNTIF(BI77:BR77,13),ETAPP!A$1:A$32,0))&amp;INDEX(ETAPP!B$1:B$32,MATCH(COUNTIF(BI77:BR77,14),ETAPP!A$1:A$32,0))&amp;INDEX(ETAPP!B$1:B$32,MATCH(COUNTIF(BI77:BR77,15),ETAPP!A$1:A$32,0))&amp;INDEX(ETAPP!B$1:B$32,MATCH(COUNTIF(BI77:BR77,16),ETAPP!A$1:A$32,0))&amp;INDEX(ETAPP!B$1:B$32,MATCH(COUNTIF(BI77:BR77,17),ETAPP!A$1:A$32,0))&amp;INDEX(ETAPP!B$1:B$32,MATCH(COUNTIF(BI77:BR77,18),ETAPP!A$1:A$32,0))&amp;INDEX(ETAPP!B$1:B$32,MATCH(COUNTIF(BI77:BR77,19),ETAPP!A$1:A$32,0))&amp;INDEX(ETAPP!B$1:B$32,MATCH(COUNTIF(BI77:BR77,20),ETAPP!A$1:A$32,0))&amp;INDEX(ETAPP!B$1:B$32,MATCH(COUNTIF(BI77:BR77,21),ETAPP!A$1:A$32,0))</f>
        <v>000000000000000000000</v>
      </c>
      <c r="T77" s="110" t="str">
        <f>TEXT(R77,"000,0")&amp;"-"&amp;S77</f>
        <v>000,0-000000000000000000000</v>
      </c>
      <c r="U77" s="110">
        <f>COUNTIF(T$7:T$117,"&gt;="&amp;T77)</f>
        <v>111</v>
      </c>
      <c r="V77" s="110">
        <f>COUNTIF(L$7:L$117,"&gt;="&amp;L77)</f>
        <v>62</v>
      </c>
      <c r="W77" s="110" t="str">
        <f>TEXT(R77,"000,0")&amp;"-"&amp;S77&amp;"-"&amp;TEXT(V77,"000")</f>
        <v>000,0-000000000000000000000-062</v>
      </c>
      <c r="X77" s="110">
        <f>COUNTIF(W$7:W$117,"&gt;="&amp;W77)</f>
        <v>71</v>
      </c>
      <c r="Y77" s="111">
        <f>RANK(X77,X$7:X$117,0)</f>
        <v>41</v>
      </c>
      <c r="Z77" s="112" t="str">
        <f>IFERROR(INDEX('V1'!C$300:C$400,MATCH("*"&amp;L77&amp;"*",'V1'!B$300:B$400,0)),"  ")</f>
        <v xml:space="preserve">  </v>
      </c>
      <c r="AA77" s="112" t="str">
        <f>IFERROR(INDEX('V2'!C$300:C$400,MATCH("*"&amp;L77&amp;"*",'V2'!B$300:B$400,0)),"  ")</f>
        <v xml:space="preserve">  </v>
      </c>
      <c r="AB77" s="112" t="str">
        <f>IFERROR(INDEX('V3'!C$300:C$400,MATCH("*"&amp;L77&amp;"*",'V3'!B$300:B$400,0)),"  ")</f>
        <v xml:space="preserve">  </v>
      </c>
      <c r="AC77" s="112" t="str">
        <f>IFERROR(INDEX('V4'!C$300:C$400,MATCH("*"&amp;L77&amp;"*",'V4'!B$300:B$400,0)),"  ")</f>
        <v xml:space="preserve">  </v>
      </c>
      <c r="AD77" s="112" t="str">
        <f>IFERROR(INDEX('V5'!C$300:C$400,MATCH("*"&amp;L77&amp;"*",'V5'!B$300:B$400,0)),"  ")</f>
        <v xml:space="preserve">  </v>
      </c>
      <c r="AE77" s="112" t="str">
        <f>IFERROR(INDEX('V6'!C$300:C$400,MATCH("*"&amp;L77&amp;"*",'V6'!B$300:B$400,0)),"  ")</f>
        <v xml:space="preserve">  </v>
      </c>
      <c r="AF77" s="112" t="str">
        <f>IFERROR(INDEX('V7'!C$300:C$400,MATCH("*"&amp;L77&amp;"*",'V7'!B$300:B$400,0)),"  ")</f>
        <v xml:space="preserve">  </v>
      </c>
      <c r="AG77" s="112" t="str">
        <f>IFERROR(INDEX('V8'!C$300:C$400,MATCH("*"&amp;L77&amp;"*",'V8'!B$300:B$400,0)),"  ")</f>
        <v xml:space="preserve">  </v>
      </c>
      <c r="AH77" s="112" t="str">
        <f>IFERROR(INDEX('V9'!C$300:C$400,MATCH("*"&amp;L77&amp;"*",'V9'!B$300:B$400,0)),"  ")</f>
        <v xml:space="preserve">  </v>
      </c>
      <c r="AI77" s="112" t="str">
        <f>IFERROR(INDEX('V10'!C$300:C$400,MATCH("*"&amp;L77&amp;"*",'V10'!B$300:B$400,0)),"  ")</f>
        <v xml:space="preserve">  </v>
      </c>
      <c r="AJ77" s="113" t="str">
        <f>IF(AN77&gt;(AT$2-1),K77,"")</f>
        <v/>
      </c>
      <c r="AK77" s="402">
        <f>SUM(Z77:AI77)</f>
        <v>0</v>
      </c>
      <c r="AL77" s="114" t="str">
        <f>IFERROR("edasi "&amp;RANK(AJ77,AJ$7:AJ$117,1),K77)</f>
        <v/>
      </c>
      <c r="AM77" s="115" t="str">
        <f>IFERROR(INDEX(#REF!,MATCH("*"&amp;L77&amp;"*",#REF!,0)),"  ")</f>
        <v xml:space="preserve">  </v>
      </c>
      <c r="AN77" s="116">
        <f>COUNTIF(Z77:AI77,"&gt;=0")</f>
        <v>0</v>
      </c>
      <c r="AO77" s="117">
        <f>IFERROR(IF(Z77+1&gt;LARGE(Z$7:Z$117,1)-2*LEN(Z$5),1),0)+IFERROR(IF(AA77+1&gt;LARGE(AA$7:AA$117,1)-2*LEN(AA$5),1),0)+IFERROR(IF(AB77+1&gt;LARGE(AB$7:AB$117,1)-2*LEN(AB$5),1),0)+IFERROR(IF(AC77+1&gt;LARGE(AC$7:AC$117,1)-2*LEN(AC$5),1),0)+IFERROR(IF(AD77+1&gt;LARGE(AD$7:AD$117,1)-2*LEN(AD$5),1),0)+IFERROR(IF(AE77+1&gt;LARGE(AE$7:AE$117,1)-2*LEN(AE$5),1),0)+IFERROR(IF(AF77+1&gt;LARGE(AF$7:AF$117,1)-2*LEN(AF$5),1),0)+IFERROR(IF(AG77+1&gt;LARGE(AG$7:AG$117,1)-2*LEN(AG$5),1),0)+IFERROR(IF(AH77+1&gt;LARGE(AH$7:AH$117,1)-2*LEN(AH$5),1),0)+IFERROR(IF(AI77+1&gt;LARGE(AI$7:AI$117,1)-2*LEN(AI$5),1),0)</f>
        <v>0</v>
      </c>
      <c r="AP77" s="117">
        <f>IF(Z77=0,0,IF(Z77=IFERROR(LARGE(Z$7:Z$117,1),0),1,0))+IF(AA77=0,0,IF(AA77=IFERROR(LARGE(AA$7:AA$117,1),0),1,0))+IF(AB77=0,0,IF(AB77=IFERROR(LARGE(AB$7:AB$117,1),0),1,0))+IF(AC77=0,0,IF(AC77=IFERROR(LARGE(AC$7:AC$117,1),0),1,0))+IF(AD77=0,0,IF(AD77=IFERROR(LARGE(AD$7:AD$117,1),0),1,0))+IF(AE77=0,0,IF(AE77=IFERROR(LARGE(AE$7:AE$117,1),0),1,0))+IF(AF77=0,0,IF(AF77=IFERROR(LARGE(AF$7:AF$117,1),0),1,0))+IF(AG77=0,0,IF(AG77=IFERROR(LARGE(AG$7:AG$117,1),0),1,0))+IF(AH77=0,0,IF(AH77=IFERROR(LARGE(AH$7:AH$117,1),0),1,0))+IF(AI77=0,0,IF(AI77=IFERROR(LARGE(AI$7:AI$117,1),0),1,0))</f>
        <v>0</v>
      </c>
      <c r="AQ77" s="121"/>
      <c r="AR77" s="121"/>
      <c r="AS77" s="121"/>
      <c r="AT77" s="118">
        <f>SMALL(AU77:BD77,AT$3)</f>
        <v>1E-4</v>
      </c>
      <c r="AU77" s="119">
        <f>IF(Z77="  ",0+MID(Z$6,FIND("V",Z$6)+1,256)/10000,Z77+MID(Z$6,FIND("V",Z$6)+1,256)/10000)</f>
        <v>1E-4</v>
      </c>
      <c r="AV77" s="119">
        <f>IF(AA77="  ",0+MID(AA$6,FIND("V",AA$6)+1,256)/10000,AA77+MID(AA$6,FIND("V",AA$6)+1,256)/10000)</f>
        <v>2.0000000000000001E-4</v>
      </c>
      <c r="AW77" s="119">
        <f>IF(AB77="  ",0+MID(AB$6,FIND("V",AB$6)+1,256)/10000,AB77+MID(AB$6,FIND("V",AB$6)+1,256)/10000)</f>
        <v>2.9999999999999997E-4</v>
      </c>
      <c r="AX77" s="119">
        <f>IF(AC77="  ",0+MID(AC$6,FIND("V",AC$6)+1,256)/10000,AC77+MID(AC$6,FIND("V",AC$6)+1,256)/10000)</f>
        <v>4.0000000000000002E-4</v>
      </c>
      <c r="AY77" s="119">
        <f>IF(AD77="  ",0+MID(AD$6,FIND("V",AD$6)+1,256)/10000,AD77+MID(AD$6,FIND("V",AD$6)+1,256)/10000)</f>
        <v>5.0000000000000001E-4</v>
      </c>
      <c r="AZ77" s="119">
        <f>IF(AE77="  ",0+MID(AE$6,FIND("V",AE$6)+1,256)/10000,AE77+MID(AE$6,FIND("V",AE$6)+1,256)/10000)</f>
        <v>5.9999999999999995E-4</v>
      </c>
      <c r="BA77" s="119">
        <f>IF(AF77="  ",0+MID(AF$6,FIND("V",AF$6)+1,256)/10000,AF77+MID(AF$6,FIND("V",AF$6)+1,256)/10000)</f>
        <v>6.9999999999999999E-4</v>
      </c>
      <c r="BB77" s="119">
        <f>IF(AG77="  ",0+MID(AG$6,FIND("V",AG$6)+1,256)/10000,AG77+MID(AG$6,FIND("V",AG$6)+1,256)/10000)</f>
        <v>8.0000000000000004E-4</v>
      </c>
      <c r="BC77" s="119">
        <f>IF(AH77="  ",0+MID(AH$6,FIND("V",AH$6)+1,256)/10000,AH77+MID(AH$6,FIND("V",AH$6)+1,256)/10000)</f>
        <v>8.9999999999999998E-4</v>
      </c>
      <c r="BD77" s="119">
        <f>IF(AI77="  ",0+MID(AI$6,FIND("V",AI$6)+1,256)/10000,AI77+MID(AI$6,FIND("V",AI$6)+1,256)/10000)</f>
        <v>1E-3</v>
      </c>
      <c r="BE77" s="121"/>
      <c r="BF77" s="121"/>
      <c r="BG77" s="121"/>
      <c r="BH77" s="121"/>
      <c r="BI77" s="783" t="e">
        <f>(LARGE(Z$7:Z$117,1)-Z77)/2+1</f>
        <v>#VALUE!</v>
      </c>
      <c r="BJ77" s="783" t="e">
        <f>(LARGE(AA$7:AA$117,1)-AA77)/2+1</f>
        <v>#VALUE!</v>
      </c>
      <c r="BK77" s="783" t="e">
        <f>(LARGE(AB$7:AB$117,1)-AB77)/2+1</f>
        <v>#VALUE!</v>
      </c>
      <c r="BL77" s="783" t="e">
        <f>(LARGE(AC$7:AC$117,1)-AC77)/2+1</f>
        <v>#VALUE!</v>
      </c>
      <c r="BM77" s="783" t="e">
        <f>(LARGE(AD$7:AD$117,1)-AD77)/2+1</f>
        <v>#VALUE!</v>
      </c>
      <c r="BN77" s="783" t="e">
        <f>(LARGE(AE$7:AE$117,1)-AE77)/2+1</f>
        <v>#VALUE!</v>
      </c>
      <c r="BO77" s="783" t="e">
        <f>(LARGE(AF$7:AF$117,1)-AF77)/2+1</f>
        <v>#VALUE!</v>
      </c>
      <c r="BP77" s="783" t="e">
        <f>(LARGE(AG$7:AG$117,1)-AG77)/2+1</f>
        <v>#VALUE!</v>
      </c>
      <c r="BQ77" s="783" t="e">
        <f>(LARGE(AH$7:AH$117,1)-AH77)/2+1</f>
        <v>#VALUE!</v>
      </c>
      <c r="BR77" s="783" t="e">
        <f>(LARGE(AI$7:AI$117,1)-AI77)/2+1</f>
        <v>#VALUE!</v>
      </c>
    </row>
    <row r="78" spans="1:70" ht="12.75" hidden="1" customHeight="1" x14ac:dyDescent="0.2">
      <c r="A78" s="597" t="str">
        <f>IF(R78&gt;0,IF(Q78="Viru SK",RANK(B78,B$7:B$117,1)-COUNTIF((Q$7:Q$117),"&lt;&gt;Viru SK"),""),"")</f>
        <v/>
      </c>
      <c r="B78" s="98">
        <f>IF((Q78="Viru SK"),U78,U78-1000)</f>
        <v>-889</v>
      </c>
      <c r="C78" s="407" t="str">
        <f>IF(R78&gt;0,IF(P78="t",RANK(D78,D$7:D$117,1)-COUNTBLANK(P$7:P$117),""),"")</f>
        <v/>
      </c>
      <c r="D78" s="365">
        <f>IF((P78="t"),U78,U78-1000)</f>
        <v>111</v>
      </c>
      <c r="E78" s="99" t="str">
        <f>IF(R78&gt;0,IF(N78="m",RANK(F78,F$7:F$117,1)-COUNTBLANK(N$7:N$117),""),"")</f>
        <v/>
      </c>
      <c r="F78" s="98">
        <f>IF((N78="m"),U78,U78-1000)</f>
        <v>111</v>
      </c>
      <c r="G78" s="100" t="str">
        <f>IF(R78&gt;0,IF(M78="n",RANK(H78,H$7:H$117,1)-COUNTBLANK(M$7:M$117),""),"")</f>
        <v/>
      </c>
      <c r="H78" s="98">
        <f>IF((M78="n"),U78,U78-1000)</f>
        <v>-889</v>
      </c>
      <c r="I78" s="101" t="str">
        <f>IF(R78&gt;0,IF(O78="j",RANK(J78,J$7:J$117,1)-COUNTBLANK(O$7:O$117),""),"")</f>
        <v/>
      </c>
      <c r="J78" s="102">
        <f>IF((O78="j"),U78,U78-1000)</f>
        <v>111</v>
      </c>
      <c r="K78" s="70" t="str">
        <f>IF(R78&gt;0,RANK(U78,U$7:U$117,1),"")</f>
        <v/>
      </c>
      <c r="L78" s="1106" t="s">
        <v>313</v>
      </c>
      <c r="M78" s="443"/>
      <c r="N78" s="444" t="s">
        <v>104</v>
      </c>
      <c r="O78" s="450" t="s">
        <v>116</v>
      </c>
      <c r="P78" s="445" t="s">
        <v>314</v>
      </c>
      <c r="Q78" s="446"/>
      <c r="R78" s="109">
        <f>(IF(COUNT(Z78,AA78,AB78,AC78,AD78,AE78,AF78,AG78,AH78,AI78)&lt;10,SUM(Z78,AA78,AB78,AC78,AD78,AE78,AF78,AG78,AH78,AI78),SUM(LARGE((Z78,AA78,AB78,AC78,AD78,AE78,AF78,AG78,AH78,AI78),{1;2;3;4;5;6;7;8;9}))))</f>
        <v>0</v>
      </c>
      <c r="S78" s="110" t="str">
        <f>INDEX(ETAPP!B$1:B$32,MATCH(COUNTIF(BI78:BR78,1),ETAPP!A$1:A$32,0))&amp;INDEX(ETAPP!B$1:B$32,MATCH(COUNTIF(BI78:BR78,2),ETAPP!A$1:A$32,0))&amp;INDEX(ETAPP!B$1:B$32,MATCH(COUNTIF(BI78:BR78,3),ETAPP!A$1:A$32,0))&amp;INDEX(ETAPP!B$1:B$32,MATCH(COUNTIF(BI78:BR78,4),ETAPP!A$1:A$32,0))&amp;INDEX(ETAPP!B$1:B$32,MATCH(COUNTIF(BI78:BR78,5),ETAPP!A$1:A$32,0))&amp;INDEX(ETAPP!B$1:B$32,MATCH(COUNTIF(BI78:BR78,6),ETAPP!A$1:A$32,0))&amp;INDEX(ETAPP!B$1:B$32,MATCH(COUNTIF(BI78:BR78,7),ETAPP!A$1:A$32,0))&amp;INDEX(ETAPP!B$1:B$32,MATCH(COUNTIF(BI78:BR78,8),ETAPP!A$1:A$32,0))&amp;INDEX(ETAPP!B$1:B$32,MATCH(COUNTIF(BI78:BR78,9),ETAPP!A$1:A$32,0))&amp;INDEX(ETAPP!B$1:B$32,MATCH(COUNTIF(BI78:BR78,10),ETAPP!A$1:A$32,0))&amp;INDEX(ETAPP!B$1:B$32,MATCH(COUNTIF(BI78:BR78,11),ETAPP!A$1:A$32,0))&amp;INDEX(ETAPP!B$1:B$32,MATCH(COUNTIF(BI78:BR78,12),ETAPP!A$1:A$32,0))&amp;INDEX(ETAPP!B$1:B$32,MATCH(COUNTIF(BI78:BR78,13),ETAPP!A$1:A$32,0))&amp;INDEX(ETAPP!B$1:B$32,MATCH(COUNTIF(BI78:BR78,14),ETAPP!A$1:A$32,0))&amp;INDEX(ETAPP!B$1:B$32,MATCH(COUNTIF(BI78:BR78,15),ETAPP!A$1:A$32,0))&amp;INDEX(ETAPP!B$1:B$32,MATCH(COUNTIF(BI78:BR78,16),ETAPP!A$1:A$32,0))&amp;INDEX(ETAPP!B$1:B$32,MATCH(COUNTIF(BI78:BR78,17),ETAPP!A$1:A$32,0))&amp;INDEX(ETAPP!B$1:B$32,MATCH(COUNTIF(BI78:BR78,18),ETAPP!A$1:A$32,0))&amp;INDEX(ETAPP!B$1:B$32,MATCH(COUNTIF(BI78:BR78,19),ETAPP!A$1:A$32,0))&amp;INDEX(ETAPP!B$1:B$32,MATCH(COUNTIF(BI78:BR78,20),ETAPP!A$1:A$32,0))&amp;INDEX(ETAPP!B$1:B$32,MATCH(COUNTIF(BI78:BR78,21),ETAPP!A$1:A$32,0))</f>
        <v>000000000000000000000</v>
      </c>
      <c r="T78" s="110" t="str">
        <f>TEXT(R78,"000,0")&amp;"-"&amp;S78</f>
        <v>000,0-000000000000000000000</v>
      </c>
      <c r="U78" s="110">
        <f>COUNTIF(T$7:T$117,"&gt;="&amp;T78)</f>
        <v>111</v>
      </c>
      <c r="V78" s="110">
        <f>COUNTIF(L$7:L$117,"&gt;="&amp;L78)</f>
        <v>61</v>
      </c>
      <c r="W78" s="110" t="str">
        <f>TEXT(R78,"000,0")&amp;"-"&amp;S78&amp;"-"&amp;TEXT(V78,"000")</f>
        <v>000,0-000000000000000000000-061</v>
      </c>
      <c r="X78" s="110">
        <f>COUNTIF(W$7:W$117,"&gt;="&amp;W78)</f>
        <v>72</v>
      </c>
      <c r="Y78" s="111">
        <f>RANK(X78,X$7:X$117,0)</f>
        <v>40</v>
      </c>
      <c r="Z78" s="112" t="str">
        <f>IFERROR(INDEX('V1'!C$300:C$400,MATCH("*"&amp;L78&amp;"*",'V1'!B$300:B$400,0)),"  ")</f>
        <v xml:space="preserve">  </v>
      </c>
      <c r="AA78" s="112" t="str">
        <f>IFERROR(INDEX('V2'!C$300:C$400,MATCH("*"&amp;L78&amp;"*",'V2'!B$300:B$400,0)),"  ")</f>
        <v xml:space="preserve">  </v>
      </c>
      <c r="AB78" s="112" t="str">
        <f>IFERROR(INDEX('V3'!C$300:C$400,MATCH("*"&amp;L78&amp;"*",'V3'!B$300:B$400,0)),"  ")</f>
        <v xml:space="preserve">  </v>
      </c>
      <c r="AC78" s="112" t="str">
        <f>IFERROR(INDEX('V4'!C$300:C$400,MATCH("*"&amp;L78&amp;"*",'V4'!B$300:B$400,0)),"  ")</f>
        <v xml:space="preserve">  </v>
      </c>
      <c r="AD78" s="112" t="str">
        <f>IFERROR(INDEX('V5'!C$300:C$400,MATCH("*"&amp;L78&amp;"*",'V5'!B$300:B$400,0)),"  ")</f>
        <v xml:space="preserve">  </v>
      </c>
      <c r="AE78" s="112" t="str">
        <f>IFERROR(INDEX('V6'!C$300:C$400,MATCH("*"&amp;L78&amp;"*",'V6'!B$300:B$400,0)),"  ")</f>
        <v xml:space="preserve">  </v>
      </c>
      <c r="AF78" s="112" t="str">
        <f>IFERROR(INDEX('V7'!C$300:C$400,MATCH("*"&amp;L78&amp;"*",'V7'!B$300:B$400,0)),"  ")</f>
        <v xml:space="preserve">  </v>
      </c>
      <c r="AG78" s="112" t="str">
        <f>IFERROR(INDEX('V8'!C$300:C$400,MATCH("*"&amp;L78&amp;"*",'V8'!B$300:B$400,0)),"  ")</f>
        <v xml:space="preserve">  </v>
      </c>
      <c r="AH78" s="112" t="str">
        <f>IFERROR(INDEX('V9'!C$300:C$400,MATCH("*"&amp;L78&amp;"*",'V9'!B$300:B$400,0)),"  ")</f>
        <v xml:space="preserve">  </v>
      </c>
      <c r="AI78" s="112" t="str">
        <f>IFERROR(INDEX('V10'!C$300:C$400,MATCH("*"&amp;L78&amp;"*",'V10'!B$300:B$400,0)),"  ")</f>
        <v xml:space="preserve">  </v>
      </c>
      <c r="AJ78" s="113" t="str">
        <f>IF(AN78&gt;(AT$2-1),K78,"")</f>
        <v/>
      </c>
      <c r="AK78" s="402">
        <f>SUM(Z78:AI78)</f>
        <v>0</v>
      </c>
      <c r="AL78" s="114" t="str">
        <f>IFERROR("edasi "&amp;RANK(AJ78,AJ$7:AJ$117,1),K78)</f>
        <v/>
      </c>
      <c r="AM78" s="115" t="str">
        <f>IFERROR(INDEX(#REF!,MATCH("*"&amp;L78&amp;"*",#REF!,0)),"  ")</f>
        <v xml:space="preserve">  </v>
      </c>
      <c r="AN78" s="116">
        <f>COUNTIF(Z78:AI78,"&gt;=0")</f>
        <v>0</v>
      </c>
      <c r="AO78" s="117">
        <f>IFERROR(IF(Z78+1&gt;LARGE(Z$7:Z$117,1)-2*LEN(Z$5),1),0)+IFERROR(IF(AA78+1&gt;LARGE(AA$7:AA$117,1)-2*LEN(AA$5),1),0)+IFERROR(IF(AB78+1&gt;LARGE(AB$7:AB$117,1)-2*LEN(AB$5),1),0)+IFERROR(IF(AC78+1&gt;LARGE(AC$7:AC$117,1)-2*LEN(AC$5),1),0)+IFERROR(IF(AD78+1&gt;LARGE(AD$7:AD$117,1)-2*LEN(AD$5),1),0)+IFERROR(IF(AE78+1&gt;LARGE(AE$7:AE$117,1)-2*LEN(AE$5),1),0)+IFERROR(IF(AF78+1&gt;LARGE(AF$7:AF$117,1)-2*LEN(AF$5),1),0)+IFERROR(IF(AG78+1&gt;LARGE(AG$7:AG$117,1)-2*LEN(AG$5),1),0)+IFERROR(IF(AH78+1&gt;LARGE(AH$7:AH$117,1)-2*LEN(AH$5),1),0)+IFERROR(IF(AI78+1&gt;LARGE(AI$7:AI$117,1)-2*LEN(AI$5),1),0)</f>
        <v>0</v>
      </c>
      <c r="AP78" s="117">
        <f>IF(Z78=0,0,IF(Z78=IFERROR(LARGE(Z$7:Z$117,1),0),1,0))+IF(AA78=0,0,IF(AA78=IFERROR(LARGE(AA$7:AA$117,1),0),1,0))+IF(AB78=0,0,IF(AB78=IFERROR(LARGE(AB$7:AB$117,1),0),1,0))+IF(AC78=0,0,IF(AC78=IFERROR(LARGE(AC$7:AC$117,1),0),1,0))+IF(AD78=0,0,IF(AD78=IFERROR(LARGE(AD$7:AD$117,1),0),1,0))+IF(AE78=0,0,IF(AE78=IFERROR(LARGE(AE$7:AE$117,1),0),1,0))+IF(AF78=0,0,IF(AF78=IFERROR(LARGE(AF$7:AF$117,1),0),1,0))+IF(AG78=0,0,IF(AG78=IFERROR(LARGE(AG$7:AG$117,1),0),1,0))+IF(AH78=0,0,IF(AH78=IFERROR(LARGE(AH$7:AH$117,1),0),1,0))+IF(AI78=0,0,IF(AI78=IFERROR(LARGE(AI$7:AI$117,1),0),1,0))</f>
        <v>0</v>
      </c>
      <c r="AQ78" s="48"/>
      <c r="AR78" s="1"/>
      <c r="AS78" s="1"/>
      <c r="AT78" s="118">
        <f>SMALL(AU78:BD78,AT$3)</f>
        <v>1E-4</v>
      </c>
      <c r="AU78" s="119">
        <f>IF(Z78="  ",0+MID(Z$6,FIND("V",Z$6)+1,256)/10000,Z78+MID(Z$6,FIND("V",Z$6)+1,256)/10000)</f>
        <v>1E-4</v>
      </c>
      <c r="AV78" s="119">
        <f>IF(AA78="  ",0+MID(AA$6,FIND("V",AA$6)+1,256)/10000,AA78+MID(AA$6,FIND("V",AA$6)+1,256)/10000)</f>
        <v>2.0000000000000001E-4</v>
      </c>
      <c r="AW78" s="119">
        <f>IF(AB78="  ",0+MID(AB$6,FIND("V",AB$6)+1,256)/10000,AB78+MID(AB$6,FIND("V",AB$6)+1,256)/10000)</f>
        <v>2.9999999999999997E-4</v>
      </c>
      <c r="AX78" s="119">
        <f>IF(AC78="  ",0+MID(AC$6,FIND("V",AC$6)+1,256)/10000,AC78+MID(AC$6,FIND("V",AC$6)+1,256)/10000)</f>
        <v>4.0000000000000002E-4</v>
      </c>
      <c r="AY78" s="119">
        <f>IF(AD78="  ",0+MID(AD$6,FIND("V",AD$6)+1,256)/10000,AD78+MID(AD$6,FIND("V",AD$6)+1,256)/10000)</f>
        <v>5.0000000000000001E-4</v>
      </c>
      <c r="AZ78" s="119">
        <f>IF(AE78="  ",0+MID(AE$6,FIND("V",AE$6)+1,256)/10000,AE78+MID(AE$6,FIND("V",AE$6)+1,256)/10000)</f>
        <v>5.9999999999999995E-4</v>
      </c>
      <c r="BA78" s="119">
        <f>IF(AF78="  ",0+MID(AF$6,FIND("V",AF$6)+1,256)/10000,AF78+MID(AF$6,FIND("V",AF$6)+1,256)/10000)</f>
        <v>6.9999999999999999E-4</v>
      </c>
      <c r="BB78" s="119">
        <f>IF(AG78="  ",0+MID(AG$6,FIND("V",AG$6)+1,256)/10000,AG78+MID(AG$6,FIND("V",AG$6)+1,256)/10000)</f>
        <v>8.0000000000000004E-4</v>
      </c>
      <c r="BC78" s="119">
        <f>IF(AH78="  ",0+MID(AH$6,FIND("V",AH$6)+1,256)/10000,AH78+MID(AH$6,FIND("V",AH$6)+1,256)/10000)</f>
        <v>8.9999999999999998E-4</v>
      </c>
      <c r="BD78" s="119">
        <f>IF(AI78="  ",0+MID(AI$6,FIND("V",AI$6)+1,256)/10000,AI78+MID(AI$6,FIND("V",AI$6)+1,256)/10000)</f>
        <v>1E-3</v>
      </c>
      <c r="BI78" s="783" t="e">
        <f>(LARGE(Z$7:Z$117,1)-Z78)/2+1</f>
        <v>#VALUE!</v>
      </c>
      <c r="BJ78" s="783" t="e">
        <f>(LARGE(AA$7:AA$117,1)-AA78)/2+1</f>
        <v>#VALUE!</v>
      </c>
      <c r="BK78" s="783" t="e">
        <f>(LARGE(AB$7:AB$117,1)-AB78)/2+1</f>
        <v>#VALUE!</v>
      </c>
      <c r="BL78" s="783" t="e">
        <f>(LARGE(AC$7:AC$117,1)-AC78)/2+1</f>
        <v>#VALUE!</v>
      </c>
      <c r="BM78" s="783" t="e">
        <f>(LARGE(AD$7:AD$117,1)-AD78)/2+1</f>
        <v>#VALUE!</v>
      </c>
      <c r="BN78" s="783" t="e">
        <f>(LARGE(AE$7:AE$117,1)-AE78)/2+1</f>
        <v>#VALUE!</v>
      </c>
      <c r="BO78" s="783" t="e">
        <f>(LARGE(AF$7:AF$117,1)-AF78)/2+1</f>
        <v>#VALUE!</v>
      </c>
      <c r="BP78" s="783" t="e">
        <f>(LARGE(AG$7:AG$117,1)-AG78)/2+1</f>
        <v>#VALUE!</v>
      </c>
      <c r="BQ78" s="783" t="e">
        <f>(LARGE(AH$7:AH$117,1)-AH78)/2+1</f>
        <v>#VALUE!</v>
      </c>
      <c r="BR78" s="783" t="e">
        <f>(LARGE(AI$7:AI$117,1)-AI78)/2+1</f>
        <v>#VALUE!</v>
      </c>
    </row>
    <row r="79" spans="1:70" ht="12.75" hidden="1" customHeight="1" x14ac:dyDescent="0.2">
      <c r="A79" s="597" t="str">
        <f>IF(R79&gt;0,IF(Q79="Viru SK",RANK(B79,B$7:B$117,1)-COUNTIF((Q$7:Q$117),"&lt;&gt;Viru SK"),""),"")</f>
        <v/>
      </c>
      <c r="B79" s="98">
        <f>IF((Q79="Viru SK"),U79,U79-1000)</f>
        <v>-889</v>
      </c>
      <c r="C79" s="407" t="str">
        <f>IF(R79&gt;0,IF(P79="t",RANK(D79,D$7:D$117,1)-COUNTBLANK(P$7:P$117),""),"")</f>
        <v/>
      </c>
      <c r="D79" s="365">
        <f>IF((P79="t"),U79,U79-1000)</f>
        <v>-889</v>
      </c>
      <c r="E79" s="99" t="str">
        <f>IF(R79&gt;0,IF(N79="m",RANK(F79,F$7:F$117,1)-COUNTBLANK(N$7:N$117),""),"")</f>
        <v/>
      </c>
      <c r="F79" s="98">
        <f>IF((N79="m"),U79,U79-1000)</f>
        <v>111</v>
      </c>
      <c r="G79" s="100" t="str">
        <f>IF(R79&gt;0,IF(M79="n",RANK(H79,H$7:H$117,1)-COUNTBLANK(M$7:M$117),""),"")</f>
        <v/>
      </c>
      <c r="H79" s="98">
        <f>IF((M79="n"),U79,U79-1000)</f>
        <v>-889</v>
      </c>
      <c r="I79" s="101" t="str">
        <f>IF(R79&gt;0,IF(O79="j",RANK(J79,J$7:J$117,1)-COUNTBLANK(O$7:O$117),""),"")</f>
        <v/>
      </c>
      <c r="J79" s="102">
        <f>IF((O79="j"),U79,U79-1000)</f>
        <v>111</v>
      </c>
      <c r="K79" s="70" t="str">
        <f>IF(R79&gt;0,RANK(U79,U$7:U$117,1),"")</f>
        <v/>
      </c>
      <c r="L79" s="120" t="s">
        <v>146</v>
      </c>
      <c r="M79" s="104"/>
      <c r="N79" s="105" t="s">
        <v>104</v>
      </c>
      <c r="O79" s="137" t="s">
        <v>116</v>
      </c>
      <c r="P79" s="107"/>
      <c r="Q79" s="108" t="s">
        <v>340</v>
      </c>
      <c r="R79" s="109">
        <f>(IF(COUNT(Z79,AA79,AB79,AC79,AD79,AE79,AF79,AG79,AH79,AI79)&lt;10,SUM(Z79,AA79,AB79,AC79,AD79,AE79,AF79,AG79,AH79,AI79),SUM(LARGE((Z79,AA79,AB79,AC79,AD79,AE79,AF79,AG79,AH79,AI79),{1;2;3;4;5;6;7;8;9}))))</f>
        <v>0</v>
      </c>
      <c r="S79" s="110" t="str">
        <f>INDEX(ETAPP!B$1:B$32,MATCH(COUNTIF(BI79:BR79,1),ETAPP!A$1:A$32,0))&amp;INDEX(ETAPP!B$1:B$32,MATCH(COUNTIF(BI79:BR79,2),ETAPP!A$1:A$32,0))&amp;INDEX(ETAPP!B$1:B$32,MATCH(COUNTIF(BI79:BR79,3),ETAPP!A$1:A$32,0))&amp;INDEX(ETAPP!B$1:B$32,MATCH(COUNTIF(BI79:BR79,4),ETAPP!A$1:A$32,0))&amp;INDEX(ETAPP!B$1:B$32,MATCH(COUNTIF(BI79:BR79,5),ETAPP!A$1:A$32,0))&amp;INDEX(ETAPP!B$1:B$32,MATCH(COUNTIF(BI79:BR79,6),ETAPP!A$1:A$32,0))&amp;INDEX(ETAPP!B$1:B$32,MATCH(COUNTIF(BI79:BR79,7),ETAPP!A$1:A$32,0))&amp;INDEX(ETAPP!B$1:B$32,MATCH(COUNTIF(BI79:BR79,8),ETAPP!A$1:A$32,0))&amp;INDEX(ETAPP!B$1:B$32,MATCH(COUNTIF(BI79:BR79,9),ETAPP!A$1:A$32,0))&amp;INDEX(ETAPP!B$1:B$32,MATCH(COUNTIF(BI79:BR79,10),ETAPP!A$1:A$32,0))&amp;INDEX(ETAPP!B$1:B$32,MATCH(COUNTIF(BI79:BR79,11),ETAPP!A$1:A$32,0))&amp;INDEX(ETAPP!B$1:B$32,MATCH(COUNTIF(BI79:BR79,12),ETAPP!A$1:A$32,0))&amp;INDEX(ETAPP!B$1:B$32,MATCH(COUNTIF(BI79:BR79,13),ETAPP!A$1:A$32,0))&amp;INDEX(ETAPP!B$1:B$32,MATCH(COUNTIF(BI79:BR79,14),ETAPP!A$1:A$32,0))&amp;INDEX(ETAPP!B$1:B$32,MATCH(COUNTIF(BI79:BR79,15),ETAPP!A$1:A$32,0))&amp;INDEX(ETAPP!B$1:B$32,MATCH(COUNTIF(BI79:BR79,16),ETAPP!A$1:A$32,0))&amp;INDEX(ETAPP!B$1:B$32,MATCH(COUNTIF(BI79:BR79,17),ETAPP!A$1:A$32,0))&amp;INDEX(ETAPP!B$1:B$32,MATCH(COUNTIF(BI79:BR79,18),ETAPP!A$1:A$32,0))&amp;INDEX(ETAPP!B$1:B$32,MATCH(COUNTIF(BI79:BR79,19),ETAPP!A$1:A$32,0))&amp;INDEX(ETAPP!B$1:B$32,MATCH(COUNTIF(BI79:BR79,20),ETAPP!A$1:A$32,0))&amp;INDEX(ETAPP!B$1:B$32,MATCH(COUNTIF(BI79:BR79,21),ETAPP!A$1:A$32,0))</f>
        <v>000000000000000000000</v>
      </c>
      <c r="T79" s="110" t="str">
        <f>TEXT(R79,"000,0")&amp;"-"&amp;S79</f>
        <v>000,0-000000000000000000000</v>
      </c>
      <c r="U79" s="110">
        <f>COUNTIF(T$7:T$117,"&gt;="&amp;T79)</f>
        <v>111</v>
      </c>
      <c r="V79" s="110">
        <f>COUNTIF(L$7:L$117,"&gt;="&amp;L79)</f>
        <v>60</v>
      </c>
      <c r="W79" s="110" t="str">
        <f>TEXT(R79,"000,0")&amp;"-"&amp;S79&amp;"-"&amp;TEXT(V79,"000")</f>
        <v>000,0-000000000000000000000-060</v>
      </c>
      <c r="X79" s="110">
        <f>COUNTIF(W$7:W$117,"&gt;="&amp;W79)</f>
        <v>73</v>
      </c>
      <c r="Y79" s="111">
        <f>RANK(X79,X$7:X$117,0)</f>
        <v>39</v>
      </c>
      <c r="Z79" s="112" t="str">
        <f>IFERROR(INDEX('V1'!C$300:C$400,MATCH("*"&amp;L79&amp;"*",'V1'!B$300:B$400,0)),"  ")</f>
        <v xml:space="preserve">  </v>
      </c>
      <c r="AA79" s="112" t="str">
        <f>IFERROR(INDEX('V2'!C$300:C$400,MATCH("*"&amp;L79&amp;"*",'V2'!B$300:B$400,0)),"  ")</f>
        <v xml:space="preserve">  </v>
      </c>
      <c r="AB79" s="112" t="str">
        <f>IFERROR(INDEX('V3'!C$300:C$400,MATCH("*"&amp;L79&amp;"*",'V3'!B$300:B$400,0)),"  ")</f>
        <v xml:space="preserve">  </v>
      </c>
      <c r="AC79" s="112" t="str">
        <f>IFERROR(INDEX('V4'!C$300:C$400,MATCH("*"&amp;L79&amp;"*",'V4'!B$300:B$400,0)),"  ")</f>
        <v xml:space="preserve">  </v>
      </c>
      <c r="AD79" s="112" t="str">
        <f>IFERROR(INDEX('V5'!C$300:C$400,MATCH("*"&amp;L79&amp;"*",'V5'!B$300:B$400,0)),"  ")</f>
        <v xml:space="preserve">  </v>
      </c>
      <c r="AE79" s="112" t="str">
        <f>IFERROR(INDEX('V6'!C$300:C$400,MATCH("*"&amp;L79&amp;"*",'V6'!B$300:B$400,0)),"  ")</f>
        <v xml:space="preserve">  </v>
      </c>
      <c r="AF79" s="112" t="str">
        <f>IFERROR(INDEX('V7'!C$300:C$400,MATCH("*"&amp;L79&amp;"*",'V7'!B$300:B$400,0)),"  ")</f>
        <v xml:space="preserve">  </v>
      </c>
      <c r="AG79" s="112" t="str">
        <f>IFERROR(INDEX('V8'!C$300:C$400,MATCH("*"&amp;L79&amp;"*",'V8'!B$300:B$400,0)),"  ")</f>
        <v xml:space="preserve">  </v>
      </c>
      <c r="AH79" s="112" t="str">
        <f>IFERROR(INDEX('V9'!C$300:C$400,MATCH("*"&amp;L79&amp;"*",'V9'!B$300:B$400,0)),"  ")</f>
        <v xml:space="preserve">  </v>
      </c>
      <c r="AI79" s="112" t="str">
        <f>IFERROR(INDEX('V10'!C$300:C$400,MATCH("*"&amp;L79&amp;"*",'V10'!B$300:B$400,0)),"  ")</f>
        <v xml:space="preserve">  </v>
      </c>
      <c r="AJ79" s="113" t="str">
        <f>IF(AN79&gt;(AT$2-1),K79,"")</f>
        <v/>
      </c>
      <c r="AK79" s="402">
        <f>SUM(Z79:AI79)</f>
        <v>0</v>
      </c>
      <c r="AL79" s="114" t="str">
        <f>IFERROR("edasi "&amp;RANK(AJ79,AJ$7:AJ$117,1),K79)</f>
        <v/>
      </c>
      <c r="AM79" s="115" t="str">
        <f>IFERROR(INDEX(#REF!,MATCH("*"&amp;L79&amp;"*",#REF!,0)),"  ")</f>
        <v xml:space="preserve">  </v>
      </c>
      <c r="AN79" s="116">
        <f>COUNTIF(Z79:AI79,"&gt;=0")</f>
        <v>0</v>
      </c>
      <c r="AO79" s="117">
        <f>IFERROR(IF(Z79+1&gt;LARGE(Z$7:Z$117,1)-2*LEN(Z$5),1),0)+IFERROR(IF(AA79+1&gt;LARGE(AA$7:AA$117,1)-2*LEN(AA$5),1),0)+IFERROR(IF(AB79+1&gt;LARGE(AB$7:AB$117,1)-2*LEN(AB$5),1),0)+IFERROR(IF(AC79+1&gt;LARGE(AC$7:AC$117,1)-2*LEN(AC$5),1),0)+IFERROR(IF(AD79+1&gt;LARGE(AD$7:AD$117,1)-2*LEN(AD$5),1),0)+IFERROR(IF(AE79+1&gt;LARGE(AE$7:AE$117,1)-2*LEN(AE$5),1),0)+IFERROR(IF(AF79+1&gt;LARGE(AF$7:AF$117,1)-2*LEN(AF$5),1),0)+IFERROR(IF(AG79+1&gt;LARGE(AG$7:AG$117,1)-2*LEN(AG$5),1),0)+IFERROR(IF(AH79+1&gt;LARGE(AH$7:AH$117,1)-2*LEN(AH$5),1),0)+IFERROR(IF(AI79+1&gt;LARGE(AI$7:AI$117,1)-2*LEN(AI$5),1),0)</f>
        <v>0</v>
      </c>
      <c r="AP79" s="117">
        <f>IF(Z79=0,0,IF(Z79=IFERROR(LARGE(Z$7:Z$117,1),0),1,0))+IF(AA79=0,0,IF(AA79=IFERROR(LARGE(AA$7:AA$117,1),0),1,0))+IF(AB79=0,0,IF(AB79=IFERROR(LARGE(AB$7:AB$117,1),0),1,0))+IF(AC79=0,0,IF(AC79=IFERROR(LARGE(AC$7:AC$117,1),0),1,0))+IF(AD79=0,0,IF(AD79=IFERROR(LARGE(AD$7:AD$117,1),0),1,0))+IF(AE79=0,0,IF(AE79=IFERROR(LARGE(AE$7:AE$117,1),0),1,0))+IF(AF79=0,0,IF(AF79=IFERROR(LARGE(AF$7:AF$117,1),0),1,0))+IF(AG79=0,0,IF(AG79=IFERROR(LARGE(AG$7:AG$117,1),0),1,0))+IF(AH79=0,0,IF(AH79=IFERROR(LARGE(AH$7:AH$117,1),0),1,0))+IF(AI79=0,0,IF(AI79=IFERROR(LARGE(AI$7:AI$117,1),0),1,0))</f>
        <v>0</v>
      </c>
      <c r="AQ79" s="48"/>
      <c r="AR79" s="1"/>
      <c r="AS79" s="1"/>
      <c r="AT79" s="118">
        <f>SMALL(AU79:BD79,AT$3)</f>
        <v>1E-4</v>
      </c>
      <c r="AU79" s="119">
        <f>IF(Z79="  ",0+MID(Z$6,FIND("V",Z$6)+1,256)/10000,Z79+MID(Z$6,FIND("V",Z$6)+1,256)/10000)</f>
        <v>1E-4</v>
      </c>
      <c r="AV79" s="119">
        <f>IF(AA79="  ",0+MID(AA$6,FIND("V",AA$6)+1,256)/10000,AA79+MID(AA$6,FIND("V",AA$6)+1,256)/10000)</f>
        <v>2.0000000000000001E-4</v>
      </c>
      <c r="AW79" s="119">
        <f>IF(AB79="  ",0+MID(AB$6,FIND("V",AB$6)+1,256)/10000,AB79+MID(AB$6,FIND("V",AB$6)+1,256)/10000)</f>
        <v>2.9999999999999997E-4</v>
      </c>
      <c r="AX79" s="119">
        <f>IF(AC79="  ",0+MID(AC$6,FIND("V",AC$6)+1,256)/10000,AC79+MID(AC$6,FIND("V",AC$6)+1,256)/10000)</f>
        <v>4.0000000000000002E-4</v>
      </c>
      <c r="AY79" s="119">
        <f>IF(AD79="  ",0+MID(AD$6,FIND("V",AD$6)+1,256)/10000,AD79+MID(AD$6,FIND("V",AD$6)+1,256)/10000)</f>
        <v>5.0000000000000001E-4</v>
      </c>
      <c r="AZ79" s="119">
        <f>IF(AE79="  ",0+MID(AE$6,FIND("V",AE$6)+1,256)/10000,AE79+MID(AE$6,FIND("V",AE$6)+1,256)/10000)</f>
        <v>5.9999999999999995E-4</v>
      </c>
      <c r="BA79" s="119">
        <f>IF(AF79="  ",0+MID(AF$6,FIND("V",AF$6)+1,256)/10000,AF79+MID(AF$6,FIND("V",AF$6)+1,256)/10000)</f>
        <v>6.9999999999999999E-4</v>
      </c>
      <c r="BB79" s="119">
        <f>IF(AG79="  ",0+MID(AG$6,FIND("V",AG$6)+1,256)/10000,AG79+MID(AG$6,FIND("V",AG$6)+1,256)/10000)</f>
        <v>8.0000000000000004E-4</v>
      </c>
      <c r="BC79" s="119">
        <f>IF(AH79="  ",0+MID(AH$6,FIND("V",AH$6)+1,256)/10000,AH79+MID(AH$6,FIND("V",AH$6)+1,256)/10000)</f>
        <v>8.9999999999999998E-4</v>
      </c>
      <c r="BD79" s="119">
        <f>IF(AI79="  ",0+MID(AI$6,FIND("V",AI$6)+1,256)/10000,AI79+MID(AI$6,FIND("V",AI$6)+1,256)/10000)</f>
        <v>1E-3</v>
      </c>
      <c r="BI79" s="783" t="e">
        <f>(LARGE(Z$7:Z$117,1)-Z79)/2+1</f>
        <v>#VALUE!</v>
      </c>
      <c r="BJ79" s="783" t="e">
        <f>(LARGE(AA$7:AA$117,1)-AA79)/2+1</f>
        <v>#VALUE!</v>
      </c>
      <c r="BK79" s="783" t="e">
        <f>(LARGE(AB$7:AB$117,1)-AB79)/2+1</f>
        <v>#VALUE!</v>
      </c>
      <c r="BL79" s="783" t="e">
        <f>(LARGE(AC$7:AC$117,1)-AC79)/2+1</f>
        <v>#VALUE!</v>
      </c>
      <c r="BM79" s="783" t="e">
        <f>(LARGE(AD$7:AD$117,1)-AD79)/2+1</f>
        <v>#VALUE!</v>
      </c>
      <c r="BN79" s="783" t="e">
        <f>(LARGE(AE$7:AE$117,1)-AE79)/2+1</f>
        <v>#VALUE!</v>
      </c>
      <c r="BO79" s="783" t="e">
        <f>(LARGE(AF$7:AF$117,1)-AF79)/2+1</f>
        <v>#VALUE!</v>
      </c>
      <c r="BP79" s="783" t="e">
        <f>(LARGE(AG$7:AG$117,1)-AG79)/2+1</f>
        <v>#VALUE!</v>
      </c>
      <c r="BQ79" s="783" t="e">
        <f>(LARGE(AH$7:AH$117,1)-AH79)/2+1</f>
        <v>#VALUE!</v>
      </c>
      <c r="BR79" s="783" t="e">
        <f>(LARGE(AI$7:AI$117,1)-AI79)/2+1</f>
        <v>#VALUE!</v>
      </c>
    </row>
    <row r="80" spans="1:70" ht="12.75" hidden="1" customHeight="1" x14ac:dyDescent="0.2">
      <c r="A80" s="597" t="str">
        <f>IF(R80&gt;0,IF(Q80="Viru SK",RANK(B80,B$7:B$117,1)-COUNTIF((Q$7:Q$117),"&lt;&gt;Viru SK"),""),"")</f>
        <v/>
      </c>
      <c r="B80" s="98">
        <f>IF((Q80="Viru SK"),U80,U80-1000)</f>
        <v>111</v>
      </c>
      <c r="C80" s="407" t="str">
        <f>IF(R80&gt;0,IF(P80="t",RANK(D80,D$7:D$117,1)-COUNTBLANK(P$7:P$117),""),"")</f>
        <v/>
      </c>
      <c r="D80" s="365">
        <f>IF((P80="t"),U80,U80-1000)</f>
        <v>111</v>
      </c>
      <c r="E80" s="99" t="str">
        <f>IF(R80&gt;0,IF(N80="m",RANK(F80,F$7:F$117,1)-COUNTBLANK(N$7:N$117),""),"")</f>
        <v/>
      </c>
      <c r="F80" s="98">
        <f>IF((N80="m"),U80,U80-1000)</f>
        <v>-889</v>
      </c>
      <c r="G80" s="100" t="str">
        <f>IF(R80&gt;0,IF(M80="n",RANK(H80,H$7:H$117,1)-COUNTBLANK(M$7:M$117),""),"")</f>
        <v/>
      </c>
      <c r="H80" s="98">
        <f>IF((M80="n"),U80,U80-1000)</f>
        <v>111</v>
      </c>
      <c r="I80" s="101" t="str">
        <f>IF(R80&gt;0,IF(O80="j",RANK(J80,J$7:J$117,1)-COUNTBLANK(O$7:O$117),""),"")</f>
        <v/>
      </c>
      <c r="J80" s="102">
        <f>IF((O80="j"),U80,U80-1000)</f>
        <v>-889</v>
      </c>
      <c r="K80" s="70" t="str">
        <f>IF(R80&gt;0,RANK(U80,U$7:U$117,1),"")</f>
        <v/>
      </c>
      <c r="L80" s="122" t="s">
        <v>127</v>
      </c>
      <c r="M80" s="104" t="s">
        <v>109</v>
      </c>
      <c r="N80" s="105" t="str">
        <f>IF(M80="","m","")</f>
        <v/>
      </c>
      <c r="O80" s="106"/>
      <c r="P80" s="107" t="s">
        <v>314</v>
      </c>
      <c r="Q80" s="108" t="s">
        <v>87</v>
      </c>
      <c r="R80" s="109">
        <f>(IF(COUNT(Z80,AA80,AB80,AC80,AD80,AE80,AF80,AG80,AH80,AI80)&lt;10,SUM(Z80,AA80,AB80,AC80,AD80,AE80,AF80,AG80,AH80,AI80),SUM(LARGE((Z80,AA80,AB80,AC80,AD80,AE80,AF80,AG80,AH80,AI80),{1;2;3;4;5;6;7;8;9}))))</f>
        <v>0</v>
      </c>
      <c r="S80" s="110" t="str">
        <f>INDEX(ETAPP!B$1:B$32,MATCH(COUNTIF(BI80:BR80,1),ETAPP!A$1:A$32,0))&amp;INDEX(ETAPP!B$1:B$32,MATCH(COUNTIF(BI80:BR80,2),ETAPP!A$1:A$32,0))&amp;INDEX(ETAPP!B$1:B$32,MATCH(COUNTIF(BI80:BR80,3),ETAPP!A$1:A$32,0))&amp;INDEX(ETAPP!B$1:B$32,MATCH(COUNTIF(BI80:BR80,4),ETAPP!A$1:A$32,0))&amp;INDEX(ETAPP!B$1:B$32,MATCH(COUNTIF(BI80:BR80,5),ETAPP!A$1:A$32,0))&amp;INDEX(ETAPP!B$1:B$32,MATCH(COUNTIF(BI80:BR80,6),ETAPP!A$1:A$32,0))&amp;INDEX(ETAPP!B$1:B$32,MATCH(COUNTIF(BI80:BR80,7),ETAPP!A$1:A$32,0))&amp;INDEX(ETAPP!B$1:B$32,MATCH(COUNTIF(BI80:BR80,8),ETAPP!A$1:A$32,0))&amp;INDEX(ETAPP!B$1:B$32,MATCH(COUNTIF(BI80:BR80,9),ETAPP!A$1:A$32,0))&amp;INDEX(ETAPP!B$1:B$32,MATCH(COUNTIF(BI80:BR80,10),ETAPP!A$1:A$32,0))&amp;INDEX(ETAPP!B$1:B$32,MATCH(COUNTIF(BI80:BR80,11),ETAPP!A$1:A$32,0))&amp;INDEX(ETAPP!B$1:B$32,MATCH(COUNTIF(BI80:BR80,12),ETAPP!A$1:A$32,0))&amp;INDEX(ETAPP!B$1:B$32,MATCH(COUNTIF(BI80:BR80,13),ETAPP!A$1:A$32,0))&amp;INDEX(ETAPP!B$1:B$32,MATCH(COUNTIF(BI80:BR80,14),ETAPP!A$1:A$32,0))&amp;INDEX(ETAPP!B$1:B$32,MATCH(COUNTIF(BI80:BR80,15),ETAPP!A$1:A$32,0))&amp;INDEX(ETAPP!B$1:B$32,MATCH(COUNTIF(BI80:BR80,16),ETAPP!A$1:A$32,0))&amp;INDEX(ETAPP!B$1:B$32,MATCH(COUNTIF(BI80:BR80,17),ETAPP!A$1:A$32,0))&amp;INDEX(ETAPP!B$1:B$32,MATCH(COUNTIF(BI80:BR80,18),ETAPP!A$1:A$32,0))&amp;INDEX(ETAPP!B$1:B$32,MATCH(COUNTIF(BI80:BR80,19),ETAPP!A$1:A$32,0))&amp;INDEX(ETAPP!B$1:B$32,MATCH(COUNTIF(BI80:BR80,20),ETAPP!A$1:A$32,0))&amp;INDEX(ETAPP!B$1:B$32,MATCH(COUNTIF(BI80:BR80,21),ETAPP!A$1:A$32,0))</f>
        <v>000000000000000000000</v>
      </c>
      <c r="T80" s="110" t="str">
        <f>TEXT(R80,"000,0")&amp;"-"&amp;S80</f>
        <v>000,0-000000000000000000000</v>
      </c>
      <c r="U80" s="110">
        <f>COUNTIF(T$7:T$117,"&gt;="&amp;T80)</f>
        <v>111</v>
      </c>
      <c r="V80" s="110">
        <f>COUNTIF(L$7:L$117,"&gt;="&amp;L80)</f>
        <v>58</v>
      </c>
      <c r="W80" s="110" t="str">
        <f>TEXT(R80,"000,0")&amp;"-"&amp;S80&amp;"-"&amp;TEXT(V80,"000")</f>
        <v>000,0-000000000000000000000-058</v>
      </c>
      <c r="X80" s="110">
        <f>COUNTIF(W$7:W$117,"&gt;="&amp;W80)</f>
        <v>74</v>
      </c>
      <c r="Y80" s="111">
        <f>RANK(X80,X$7:X$117,0)</f>
        <v>38</v>
      </c>
      <c r="Z80" s="112" t="str">
        <f>IFERROR(INDEX('V1'!C$300:C$400,MATCH("*"&amp;L80&amp;"*",'V1'!B$300:B$400,0)),"  ")</f>
        <v xml:space="preserve">  </v>
      </c>
      <c r="AA80" s="112" t="str">
        <f>IFERROR(INDEX('V2'!C$300:C$400,MATCH("*"&amp;L80&amp;"*",'V2'!B$300:B$400,0)),"  ")</f>
        <v xml:space="preserve">  </v>
      </c>
      <c r="AB80" s="112" t="str">
        <f>IFERROR(INDEX('V3'!C$300:C$400,MATCH("*"&amp;L80&amp;"*",'V3'!B$300:B$400,0)),"  ")</f>
        <v xml:space="preserve">  </v>
      </c>
      <c r="AC80" s="112" t="str">
        <f>IFERROR(INDEX('V4'!C$300:C$400,MATCH("*"&amp;L80&amp;"*",'V4'!B$300:B$400,0)),"  ")</f>
        <v xml:space="preserve">  </v>
      </c>
      <c r="AD80" s="112" t="str">
        <f>IFERROR(INDEX('V5'!C$300:C$400,MATCH("*"&amp;L80&amp;"*",'V5'!B$300:B$400,0)),"  ")</f>
        <v xml:space="preserve">  </v>
      </c>
      <c r="AE80" s="112" t="str">
        <f>IFERROR(INDEX('V6'!C$300:C$400,MATCH("*"&amp;L80&amp;"*",'V6'!B$300:B$400,0)),"  ")</f>
        <v xml:space="preserve">  </v>
      </c>
      <c r="AF80" s="112" t="str">
        <f>IFERROR(INDEX('V7'!C$300:C$400,MATCH("*"&amp;L80&amp;"*",'V7'!B$300:B$400,0)),"  ")</f>
        <v xml:space="preserve">  </v>
      </c>
      <c r="AG80" s="112" t="str">
        <f>IFERROR(INDEX('V8'!C$300:C$400,MATCH("*"&amp;L80&amp;"*",'V8'!B$300:B$400,0)),"  ")</f>
        <v xml:space="preserve">  </v>
      </c>
      <c r="AH80" s="112" t="str">
        <f>IFERROR(INDEX('V9'!C$300:C$400,MATCH("*"&amp;L80&amp;"*",'V9'!B$300:B$400,0)),"  ")</f>
        <v xml:space="preserve">  </v>
      </c>
      <c r="AI80" s="112" t="str">
        <f>IFERROR(INDEX('V10'!C$300:C$400,MATCH("*"&amp;L80&amp;"*",'V10'!B$300:B$400,0)),"  ")</f>
        <v xml:space="preserve">  </v>
      </c>
      <c r="AJ80" s="113" t="str">
        <f>IF(AN80&gt;(AT$2-1),K80,"")</f>
        <v/>
      </c>
      <c r="AK80" s="402">
        <f>SUM(Z80:AI80)</f>
        <v>0</v>
      </c>
      <c r="AL80" s="114" t="str">
        <f>IFERROR("edasi "&amp;RANK(AJ80,AJ$7:AJ$117,1),K80)</f>
        <v/>
      </c>
      <c r="AM80" s="115" t="str">
        <f>IFERROR(INDEX(#REF!,MATCH("*"&amp;L80&amp;"*",#REF!,0)),"  ")</f>
        <v xml:space="preserve">  </v>
      </c>
      <c r="AN80" s="116">
        <f>COUNTIF(Z80:AI80,"&gt;=0")</f>
        <v>0</v>
      </c>
      <c r="AO80" s="117">
        <f>IFERROR(IF(Z80+1&gt;LARGE(Z$7:Z$117,1)-2*LEN(Z$5),1),0)+IFERROR(IF(AA80+1&gt;LARGE(AA$7:AA$117,1)-2*LEN(AA$5),1),0)+IFERROR(IF(AB80+1&gt;LARGE(AB$7:AB$117,1)-2*LEN(AB$5),1),0)+IFERROR(IF(AC80+1&gt;LARGE(AC$7:AC$117,1)-2*LEN(AC$5),1),0)+IFERROR(IF(AD80+1&gt;LARGE(AD$7:AD$117,1)-2*LEN(AD$5),1),0)+IFERROR(IF(AE80+1&gt;LARGE(AE$7:AE$117,1)-2*LEN(AE$5),1),0)+IFERROR(IF(AF80+1&gt;LARGE(AF$7:AF$117,1)-2*LEN(AF$5),1),0)+IFERROR(IF(AG80+1&gt;LARGE(AG$7:AG$117,1)-2*LEN(AG$5),1),0)+IFERROR(IF(AH80+1&gt;LARGE(AH$7:AH$117,1)-2*LEN(AH$5),1),0)+IFERROR(IF(AI80+1&gt;LARGE(AI$7:AI$117,1)-2*LEN(AI$5),1),0)</f>
        <v>0</v>
      </c>
      <c r="AP80" s="117">
        <f>IF(Z80=0,0,IF(Z80=IFERROR(LARGE(Z$7:Z$117,1),0),1,0))+IF(AA80=0,0,IF(AA80=IFERROR(LARGE(AA$7:AA$117,1),0),1,0))+IF(AB80=0,0,IF(AB80=IFERROR(LARGE(AB$7:AB$117,1),0),1,0))+IF(AC80=0,0,IF(AC80=IFERROR(LARGE(AC$7:AC$117,1),0),1,0))+IF(AD80=0,0,IF(AD80=IFERROR(LARGE(AD$7:AD$117,1),0),1,0))+IF(AE80=0,0,IF(AE80=IFERROR(LARGE(AE$7:AE$117,1),0),1,0))+IF(AF80=0,0,IF(AF80=IFERROR(LARGE(AF$7:AF$117,1),0),1,0))+IF(AG80=0,0,IF(AG80=IFERROR(LARGE(AG$7:AG$117,1),0),1,0))+IF(AH80=0,0,IF(AH80=IFERROR(LARGE(AH$7:AH$117,1),0),1,0))+IF(AI80=0,0,IF(AI80=IFERROR(LARGE(AI$7:AI$117,1),0),1,0))</f>
        <v>0</v>
      </c>
      <c r="AQ80" s="48"/>
      <c r="AR80" s="1"/>
      <c r="AS80" s="1"/>
      <c r="AT80" s="118">
        <f>SMALL(AU80:BD80,AT$3)</f>
        <v>1E-4</v>
      </c>
      <c r="AU80" s="119">
        <f>IF(Z80="  ",0+MID(Z$6,FIND("V",Z$6)+1,256)/10000,Z80+MID(Z$6,FIND("V",Z$6)+1,256)/10000)</f>
        <v>1E-4</v>
      </c>
      <c r="AV80" s="119">
        <f>IF(AA80="  ",0+MID(AA$6,FIND("V",AA$6)+1,256)/10000,AA80+MID(AA$6,FIND("V",AA$6)+1,256)/10000)</f>
        <v>2.0000000000000001E-4</v>
      </c>
      <c r="AW80" s="119">
        <f>IF(AB80="  ",0+MID(AB$6,FIND("V",AB$6)+1,256)/10000,AB80+MID(AB$6,FIND("V",AB$6)+1,256)/10000)</f>
        <v>2.9999999999999997E-4</v>
      </c>
      <c r="AX80" s="119">
        <f>IF(AC80="  ",0+MID(AC$6,FIND("V",AC$6)+1,256)/10000,AC80+MID(AC$6,FIND("V",AC$6)+1,256)/10000)</f>
        <v>4.0000000000000002E-4</v>
      </c>
      <c r="AY80" s="119">
        <f>IF(AD80="  ",0+MID(AD$6,FIND("V",AD$6)+1,256)/10000,AD80+MID(AD$6,FIND("V",AD$6)+1,256)/10000)</f>
        <v>5.0000000000000001E-4</v>
      </c>
      <c r="AZ80" s="119">
        <f>IF(AE80="  ",0+MID(AE$6,FIND("V",AE$6)+1,256)/10000,AE80+MID(AE$6,FIND("V",AE$6)+1,256)/10000)</f>
        <v>5.9999999999999995E-4</v>
      </c>
      <c r="BA80" s="119">
        <f>IF(AF80="  ",0+MID(AF$6,FIND("V",AF$6)+1,256)/10000,AF80+MID(AF$6,FIND("V",AF$6)+1,256)/10000)</f>
        <v>6.9999999999999999E-4</v>
      </c>
      <c r="BB80" s="119">
        <f>IF(AG80="  ",0+MID(AG$6,FIND("V",AG$6)+1,256)/10000,AG80+MID(AG$6,FIND("V",AG$6)+1,256)/10000)</f>
        <v>8.0000000000000004E-4</v>
      </c>
      <c r="BC80" s="119">
        <f>IF(AH80="  ",0+MID(AH$6,FIND("V",AH$6)+1,256)/10000,AH80+MID(AH$6,FIND("V",AH$6)+1,256)/10000)</f>
        <v>8.9999999999999998E-4</v>
      </c>
      <c r="BD80" s="119">
        <f>IF(AI80="  ",0+MID(AI$6,FIND("V",AI$6)+1,256)/10000,AI80+MID(AI$6,FIND("V",AI$6)+1,256)/10000)</f>
        <v>1E-3</v>
      </c>
      <c r="BI80" s="783" t="e">
        <f>(LARGE(Z$7:Z$117,1)-Z80)/2+1</f>
        <v>#VALUE!</v>
      </c>
      <c r="BJ80" s="783" t="e">
        <f>(LARGE(AA$7:AA$117,1)-AA80)/2+1</f>
        <v>#VALUE!</v>
      </c>
      <c r="BK80" s="783" t="e">
        <f>(LARGE(AB$7:AB$117,1)-AB80)/2+1</f>
        <v>#VALUE!</v>
      </c>
      <c r="BL80" s="783" t="e">
        <f>(LARGE(AC$7:AC$117,1)-AC80)/2+1</f>
        <v>#VALUE!</v>
      </c>
      <c r="BM80" s="783" t="e">
        <f>(LARGE(AD$7:AD$117,1)-AD80)/2+1</f>
        <v>#VALUE!</v>
      </c>
      <c r="BN80" s="783" t="e">
        <f>(LARGE(AE$7:AE$117,1)-AE80)/2+1</f>
        <v>#VALUE!</v>
      </c>
      <c r="BO80" s="783" t="e">
        <f>(LARGE(AF$7:AF$117,1)-AF80)/2+1</f>
        <v>#VALUE!</v>
      </c>
      <c r="BP80" s="783" t="e">
        <f>(LARGE(AG$7:AG$117,1)-AG80)/2+1</f>
        <v>#VALUE!</v>
      </c>
      <c r="BQ80" s="783" t="e">
        <f>(LARGE(AH$7:AH$117,1)-AH80)/2+1</f>
        <v>#VALUE!</v>
      </c>
      <c r="BR80" s="783" t="e">
        <f>(LARGE(AI$7:AI$117,1)-AI80)/2+1</f>
        <v>#VALUE!</v>
      </c>
    </row>
    <row r="81" spans="1:70" ht="12.75" hidden="1" customHeight="1" x14ac:dyDescent="0.2">
      <c r="A81" s="597" t="str">
        <f>IF(R81&gt;0,IF(Q81="Viru SK",RANK(B81,B$7:B$117,1)-COUNTIF((Q$7:Q$117),"&lt;&gt;Viru SK"),""),"")</f>
        <v/>
      </c>
      <c r="B81" s="98">
        <f>IF((Q81="Viru SK"),U81,U81-1000)</f>
        <v>-889</v>
      </c>
      <c r="C81" s="407" t="str">
        <f>IF(R81&gt;0,IF(P81="t",RANK(D81,D$7:D$117,1)-COUNTBLANK(P$7:P$117),""),"")</f>
        <v/>
      </c>
      <c r="D81" s="365">
        <f>IF((P81="t"),U81,U81-1000)</f>
        <v>-889</v>
      </c>
      <c r="E81" s="99" t="str">
        <f>IF(R81&gt;0,IF(N81="m",RANK(F81,F$7:F$117,1)-COUNTBLANK(N$7:N$117),""),"")</f>
        <v/>
      </c>
      <c r="F81" s="98">
        <f>IF((N81="m"),U81,U81-1000)</f>
        <v>111</v>
      </c>
      <c r="G81" s="100" t="str">
        <f>IF(R81&gt;0,IF(M81="n",RANK(H81,H$7:H$117,1)-COUNTBLANK(M$7:M$117),""),"")</f>
        <v/>
      </c>
      <c r="H81" s="98">
        <f>IF((M81="n"),U81,U81-1000)</f>
        <v>-889</v>
      </c>
      <c r="I81" s="101" t="str">
        <f>IF(R81&gt;0,IF(O81="j",RANK(J81,J$7:J$117,1)-COUNTBLANK(O$7:O$117),""),"")</f>
        <v/>
      </c>
      <c r="J81" s="102">
        <f>IF((O81="j"),U81,U81-1000)</f>
        <v>-889</v>
      </c>
      <c r="K81" s="70" t="str">
        <f>IF(R81&gt;0,RANK(U81,U$7:U$117,1),"")</f>
        <v/>
      </c>
      <c r="L81" s="120" t="s">
        <v>62</v>
      </c>
      <c r="M81" s="104"/>
      <c r="N81" s="105" t="s">
        <v>104</v>
      </c>
      <c r="O81" s="106"/>
      <c r="P81" s="107"/>
      <c r="Q81" s="108" t="s">
        <v>338</v>
      </c>
      <c r="R81" s="109">
        <f>(IF(COUNT(Z81,AA81,AB81,AC81,AD81,AE81,AF81,AG81,AH81,AI81)&lt;10,SUM(Z81,AA81,AB81,AC81,AD81,AE81,AF81,AG81,AH81,AI81),SUM(LARGE((Z81,AA81,AB81,AC81,AD81,AE81,AF81,AG81,AH81,AI81),{1;2;3;4;5;6;7;8;9}))))</f>
        <v>0</v>
      </c>
      <c r="S81" s="110" t="str">
        <f>INDEX(ETAPP!B$1:B$32,MATCH(COUNTIF(BI81:BR81,1),ETAPP!A$1:A$32,0))&amp;INDEX(ETAPP!B$1:B$32,MATCH(COUNTIF(BI81:BR81,2),ETAPP!A$1:A$32,0))&amp;INDEX(ETAPP!B$1:B$32,MATCH(COUNTIF(BI81:BR81,3),ETAPP!A$1:A$32,0))&amp;INDEX(ETAPP!B$1:B$32,MATCH(COUNTIF(BI81:BR81,4),ETAPP!A$1:A$32,0))&amp;INDEX(ETAPP!B$1:B$32,MATCH(COUNTIF(BI81:BR81,5),ETAPP!A$1:A$32,0))&amp;INDEX(ETAPP!B$1:B$32,MATCH(COUNTIF(BI81:BR81,6),ETAPP!A$1:A$32,0))&amp;INDEX(ETAPP!B$1:B$32,MATCH(COUNTIF(BI81:BR81,7),ETAPP!A$1:A$32,0))&amp;INDEX(ETAPP!B$1:B$32,MATCH(COUNTIF(BI81:BR81,8),ETAPP!A$1:A$32,0))&amp;INDEX(ETAPP!B$1:B$32,MATCH(COUNTIF(BI81:BR81,9),ETAPP!A$1:A$32,0))&amp;INDEX(ETAPP!B$1:B$32,MATCH(COUNTIF(BI81:BR81,10),ETAPP!A$1:A$32,0))&amp;INDEX(ETAPP!B$1:B$32,MATCH(COUNTIF(BI81:BR81,11),ETAPP!A$1:A$32,0))&amp;INDEX(ETAPP!B$1:B$32,MATCH(COUNTIF(BI81:BR81,12),ETAPP!A$1:A$32,0))&amp;INDEX(ETAPP!B$1:B$32,MATCH(COUNTIF(BI81:BR81,13),ETAPP!A$1:A$32,0))&amp;INDEX(ETAPP!B$1:B$32,MATCH(COUNTIF(BI81:BR81,14),ETAPP!A$1:A$32,0))&amp;INDEX(ETAPP!B$1:B$32,MATCH(COUNTIF(BI81:BR81,15),ETAPP!A$1:A$32,0))&amp;INDEX(ETAPP!B$1:B$32,MATCH(COUNTIF(BI81:BR81,16),ETAPP!A$1:A$32,0))&amp;INDEX(ETAPP!B$1:B$32,MATCH(COUNTIF(BI81:BR81,17),ETAPP!A$1:A$32,0))&amp;INDEX(ETAPP!B$1:B$32,MATCH(COUNTIF(BI81:BR81,18),ETAPP!A$1:A$32,0))&amp;INDEX(ETAPP!B$1:B$32,MATCH(COUNTIF(BI81:BR81,19),ETAPP!A$1:A$32,0))&amp;INDEX(ETAPP!B$1:B$32,MATCH(COUNTIF(BI81:BR81,20),ETAPP!A$1:A$32,0))&amp;INDEX(ETAPP!B$1:B$32,MATCH(COUNTIF(BI81:BR81,21),ETAPP!A$1:A$32,0))</f>
        <v>000000000000000000000</v>
      </c>
      <c r="T81" s="110" t="str">
        <f>TEXT(R81,"000,0")&amp;"-"&amp;S81</f>
        <v>000,0-000000000000000000000</v>
      </c>
      <c r="U81" s="110">
        <f>COUNTIF(T$7:T$117,"&gt;="&amp;T81)</f>
        <v>111</v>
      </c>
      <c r="V81" s="110">
        <f>COUNTIF(L$7:L$117,"&gt;="&amp;L81)</f>
        <v>57</v>
      </c>
      <c r="W81" s="110" t="str">
        <f>TEXT(R81,"000,0")&amp;"-"&amp;S81&amp;"-"&amp;TEXT(V81,"000")</f>
        <v>000,0-000000000000000000000-057</v>
      </c>
      <c r="X81" s="110">
        <f>COUNTIF(W$7:W$117,"&gt;="&amp;W81)</f>
        <v>75</v>
      </c>
      <c r="Y81" s="111">
        <f>RANK(X81,X$7:X$117,0)</f>
        <v>37</v>
      </c>
      <c r="Z81" s="112" t="str">
        <f>IFERROR(INDEX('V1'!C$300:C$400,MATCH("*"&amp;L81&amp;"*",'V1'!B$300:B$400,0)),"  ")</f>
        <v xml:space="preserve">  </v>
      </c>
      <c r="AA81" s="112" t="str">
        <f>IFERROR(INDEX('V2'!C$300:C$400,MATCH("*"&amp;L81&amp;"*",'V2'!B$300:B$400,0)),"  ")</f>
        <v xml:space="preserve">  </v>
      </c>
      <c r="AB81" s="112" t="str">
        <f>IFERROR(INDEX('V3'!C$300:C$400,MATCH("*"&amp;L81&amp;"*",'V3'!B$300:B$400,0)),"  ")</f>
        <v xml:space="preserve">  </v>
      </c>
      <c r="AC81" s="112" t="str">
        <f>IFERROR(INDEX('V4'!C$300:C$400,MATCH("*"&amp;L81&amp;"*",'V4'!B$300:B$400,0)),"  ")</f>
        <v xml:space="preserve">  </v>
      </c>
      <c r="AD81" s="112" t="str">
        <f>IFERROR(INDEX('V5'!C$300:C$400,MATCH("*"&amp;L81&amp;"*",'V5'!B$300:B$400,0)),"  ")</f>
        <v xml:space="preserve">  </v>
      </c>
      <c r="AE81" s="112" t="str">
        <f>IFERROR(INDEX('V6'!C$300:C$400,MATCH("*"&amp;L81&amp;"*",'V6'!B$300:B$400,0)),"  ")</f>
        <v xml:space="preserve">  </v>
      </c>
      <c r="AF81" s="112" t="str">
        <f>IFERROR(INDEX('V7'!C$300:C$400,MATCH("*"&amp;L81&amp;"*",'V7'!B$300:B$400,0)),"  ")</f>
        <v xml:space="preserve">  </v>
      </c>
      <c r="AG81" s="112" t="str">
        <f>IFERROR(INDEX('V8'!C$300:C$400,MATCH("*"&amp;L81&amp;"*",'V8'!B$300:B$400,0)),"  ")</f>
        <v xml:space="preserve">  </v>
      </c>
      <c r="AH81" s="112" t="str">
        <f>IFERROR(INDEX('V9'!C$300:C$400,MATCH("*"&amp;L81&amp;"*",'V9'!B$300:B$400,0)),"  ")</f>
        <v xml:space="preserve">  </v>
      </c>
      <c r="AI81" s="112" t="str">
        <f>IFERROR(INDEX('V10'!C$300:C$400,MATCH("*"&amp;L81&amp;"*",'V10'!B$300:B$400,0)),"  ")</f>
        <v xml:space="preserve">  </v>
      </c>
      <c r="AJ81" s="113" t="str">
        <f>IF(AN81&gt;(AT$2-1),K81,"")</f>
        <v/>
      </c>
      <c r="AK81" s="402">
        <f>SUM(Z81:AI81)</f>
        <v>0</v>
      </c>
      <c r="AL81" s="114" t="str">
        <f>IFERROR("edasi "&amp;RANK(AJ81,AJ$7:AJ$117,1),K81)</f>
        <v/>
      </c>
      <c r="AM81" s="115" t="str">
        <f>IFERROR(INDEX(#REF!,MATCH("*"&amp;L81&amp;"*",#REF!,0)),"  ")</f>
        <v xml:space="preserve">  </v>
      </c>
      <c r="AN81" s="116">
        <f>COUNTIF(Z81:AI81,"&gt;=0")</f>
        <v>0</v>
      </c>
      <c r="AO81" s="117">
        <f>IFERROR(IF(Z81+1&gt;LARGE(Z$7:Z$117,1)-2*LEN(Z$5),1),0)+IFERROR(IF(AA81+1&gt;LARGE(AA$7:AA$117,1)-2*LEN(AA$5),1),0)+IFERROR(IF(AB81+1&gt;LARGE(AB$7:AB$117,1)-2*LEN(AB$5),1),0)+IFERROR(IF(AC81+1&gt;LARGE(AC$7:AC$117,1)-2*LEN(AC$5),1),0)+IFERROR(IF(AD81+1&gt;LARGE(AD$7:AD$117,1)-2*LEN(AD$5),1),0)+IFERROR(IF(AE81+1&gt;LARGE(AE$7:AE$117,1)-2*LEN(AE$5),1),0)+IFERROR(IF(AF81+1&gt;LARGE(AF$7:AF$117,1)-2*LEN(AF$5),1),0)+IFERROR(IF(AG81+1&gt;LARGE(AG$7:AG$117,1)-2*LEN(AG$5),1),0)+IFERROR(IF(AH81+1&gt;LARGE(AH$7:AH$117,1)-2*LEN(AH$5),1),0)+IFERROR(IF(AI81+1&gt;LARGE(AI$7:AI$117,1)-2*LEN(AI$5),1),0)</f>
        <v>0</v>
      </c>
      <c r="AP81" s="117">
        <f>IF(Z81=0,0,IF(Z81=IFERROR(LARGE(Z$7:Z$117,1),0),1,0))+IF(AA81=0,0,IF(AA81=IFERROR(LARGE(AA$7:AA$117,1),0),1,0))+IF(AB81=0,0,IF(AB81=IFERROR(LARGE(AB$7:AB$117,1),0),1,0))+IF(AC81=0,0,IF(AC81=IFERROR(LARGE(AC$7:AC$117,1),0),1,0))+IF(AD81=0,0,IF(AD81=IFERROR(LARGE(AD$7:AD$117,1),0),1,0))+IF(AE81=0,0,IF(AE81=IFERROR(LARGE(AE$7:AE$117,1),0),1,0))+IF(AF81=0,0,IF(AF81=IFERROR(LARGE(AF$7:AF$117,1),0),1,0))+IF(AG81=0,0,IF(AG81=IFERROR(LARGE(AG$7:AG$117,1),0),1,0))+IF(AH81=0,0,IF(AH81=IFERROR(LARGE(AH$7:AH$117,1),0),1,0))+IF(AI81=0,0,IF(AI81=IFERROR(LARGE(AI$7:AI$117,1),0),1,0))</f>
        <v>0</v>
      </c>
      <c r="AQ81" s="48"/>
      <c r="AR81" s="1"/>
      <c r="AS81" s="1"/>
      <c r="AT81" s="118">
        <f>SMALL(AU81:BD81,AT$3)</f>
        <v>1E-4</v>
      </c>
      <c r="AU81" s="119">
        <f>IF(Z81="  ",0+MID(Z$6,FIND("V",Z$6)+1,256)/10000,Z81+MID(Z$6,FIND("V",Z$6)+1,256)/10000)</f>
        <v>1E-4</v>
      </c>
      <c r="AV81" s="119">
        <f>IF(AA81="  ",0+MID(AA$6,FIND("V",AA$6)+1,256)/10000,AA81+MID(AA$6,FIND("V",AA$6)+1,256)/10000)</f>
        <v>2.0000000000000001E-4</v>
      </c>
      <c r="AW81" s="119">
        <f>IF(AB81="  ",0+MID(AB$6,FIND("V",AB$6)+1,256)/10000,AB81+MID(AB$6,FIND("V",AB$6)+1,256)/10000)</f>
        <v>2.9999999999999997E-4</v>
      </c>
      <c r="AX81" s="119">
        <f>IF(AC81="  ",0+MID(AC$6,FIND("V",AC$6)+1,256)/10000,AC81+MID(AC$6,FIND("V",AC$6)+1,256)/10000)</f>
        <v>4.0000000000000002E-4</v>
      </c>
      <c r="AY81" s="119">
        <f>IF(AD81="  ",0+MID(AD$6,FIND("V",AD$6)+1,256)/10000,AD81+MID(AD$6,FIND("V",AD$6)+1,256)/10000)</f>
        <v>5.0000000000000001E-4</v>
      </c>
      <c r="AZ81" s="119">
        <f>IF(AE81="  ",0+MID(AE$6,FIND("V",AE$6)+1,256)/10000,AE81+MID(AE$6,FIND("V",AE$6)+1,256)/10000)</f>
        <v>5.9999999999999995E-4</v>
      </c>
      <c r="BA81" s="119">
        <f>IF(AF81="  ",0+MID(AF$6,FIND("V",AF$6)+1,256)/10000,AF81+MID(AF$6,FIND("V",AF$6)+1,256)/10000)</f>
        <v>6.9999999999999999E-4</v>
      </c>
      <c r="BB81" s="119">
        <f>IF(AG81="  ",0+MID(AG$6,FIND("V",AG$6)+1,256)/10000,AG81+MID(AG$6,FIND("V",AG$6)+1,256)/10000)</f>
        <v>8.0000000000000004E-4</v>
      </c>
      <c r="BC81" s="119">
        <f>IF(AH81="  ",0+MID(AH$6,FIND("V",AH$6)+1,256)/10000,AH81+MID(AH$6,FIND("V",AH$6)+1,256)/10000)</f>
        <v>8.9999999999999998E-4</v>
      </c>
      <c r="BD81" s="119">
        <f>IF(AI81="  ",0+MID(AI$6,FIND("V",AI$6)+1,256)/10000,AI81+MID(AI$6,FIND("V",AI$6)+1,256)/10000)</f>
        <v>1E-3</v>
      </c>
      <c r="BI81" s="783" t="e">
        <f>(LARGE(Z$7:Z$117,1)-Z81)/2+1</f>
        <v>#VALUE!</v>
      </c>
      <c r="BJ81" s="783" t="e">
        <f>(LARGE(AA$7:AA$117,1)-AA81)/2+1</f>
        <v>#VALUE!</v>
      </c>
      <c r="BK81" s="783" t="e">
        <f>(LARGE(AB$7:AB$117,1)-AB81)/2+1</f>
        <v>#VALUE!</v>
      </c>
      <c r="BL81" s="783" t="e">
        <f>(LARGE(AC$7:AC$117,1)-AC81)/2+1</f>
        <v>#VALUE!</v>
      </c>
      <c r="BM81" s="783" t="e">
        <f>(LARGE(AD$7:AD$117,1)-AD81)/2+1</f>
        <v>#VALUE!</v>
      </c>
      <c r="BN81" s="783" t="e">
        <f>(LARGE(AE$7:AE$117,1)-AE81)/2+1</f>
        <v>#VALUE!</v>
      </c>
      <c r="BO81" s="783" t="e">
        <f>(LARGE(AF$7:AF$117,1)-AF81)/2+1</f>
        <v>#VALUE!</v>
      </c>
      <c r="BP81" s="783" t="e">
        <f>(LARGE(AG$7:AG$117,1)-AG81)/2+1</f>
        <v>#VALUE!</v>
      </c>
      <c r="BQ81" s="783" t="e">
        <f>(LARGE(AH$7:AH$117,1)-AH81)/2+1</f>
        <v>#VALUE!</v>
      </c>
      <c r="BR81" s="783" t="e">
        <f>(LARGE(AI$7:AI$117,1)-AI81)/2+1</f>
        <v>#VALUE!</v>
      </c>
    </row>
    <row r="82" spans="1:70" ht="12.75" hidden="1" customHeight="1" x14ac:dyDescent="0.2">
      <c r="A82" s="597" t="str">
        <f>IF(R82&gt;0,IF(Q82="Viru SK",RANK(B82,B$7:B$117,1)-COUNTIF((Q$7:Q$117),"&lt;&gt;Viru SK"),""),"")</f>
        <v/>
      </c>
      <c r="B82" s="98">
        <f>IF((Q82="Viru SK"),U82,U82-1000)</f>
        <v>111</v>
      </c>
      <c r="C82" s="407" t="str">
        <f>IF(R82&gt;0,IF(P82="t",RANK(D82,D$7:D$117,1)-COUNTBLANK(P$7:P$117),""),"")</f>
        <v/>
      </c>
      <c r="D82" s="365">
        <f>IF((P82="t"),U82,U82-1000)</f>
        <v>111</v>
      </c>
      <c r="E82" s="99" t="str">
        <f>IF(R82&gt;0,IF(N82="m",RANK(F82,F$7:F$117,1)-COUNTBLANK(N$7:N$117),""),"")</f>
        <v/>
      </c>
      <c r="F82" s="98">
        <f>IF((N82="m"),U82,U82-1000)</f>
        <v>-889</v>
      </c>
      <c r="G82" s="100" t="str">
        <f>IF(R82&gt;0,IF(M82="n",RANK(H82,H$7:H$117,1)-COUNTBLANK(M$7:M$117),""),"")</f>
        <v/>
      </c>
      <c r="H82" s="98">
        <f>IF((M82="n"),U82,U82-1000)</f>
        <v>111</v>
      </c>
      <c r="I82" s="101" t="str">
        <f>IF(R82&gt;0,IF(O82="j",RANK(J82,J$7:J$117,1)-COUNTBLANK(O$7:O$117),""),"")</f>
        <v/>
      </c>
      <c r="J82" s="102">
        <f>IF((O82="j"),U82,U82-1000)</f>
        <v>-889</v>
      </c>
      <c r="K82" s="70" t="str">
        <f>IF(R82&gt;0,RANK(U82,U$7:U$117,1),"")</f>
        <v/>
      </c>
      <c r="L82" s="120" t="s">
        <v>135</v>
      </c>
      <c r="M82" s="104" t="s">
        <v>109</v>
      </c>
      <c r="N82" s="105" t="str">
        <f>IF(M82="","m","")</f>
        <v/>
      </c>
      <c r="O82" s="106"/>
      <c r="P82" s="107" t="s">
        <v>314</v>
      </c>
      <c r="Q82" s="108" t="s">
        <v>87</v>
      </c>
      <c r="R82" s="109">
        <f>(IF(COUNT(Z82,AA82,AB82,AC82,AD82,AE82,AF82,AG82,AH82,AI82)&lt;10,SUM(Z82,AA82,AB82,AC82,AD82,AE82,AF82,AG82,AH82,AI82),SUM(LARGE((Z82,AA82,AB82,AC82,AD82,AE82,AF82,AG82,AH82,AI82),{1;2;3;4;5;6;7;8;9}))))</f>
        <v>0</v>
      </c>
      <c r="S82" s="110" t="str">
        <f>INDEX(ETAPP!B$1:B$32,MATCH(COUNTIF(BI82:BR82,1),ETAPP!A$1:A$32,0))&amp;INDEX(ETAPP!B$1:B$32,MATCH(COUNTIF(BI82:BR82,2),ETAPP!A$1:A$32,0))&amp;INDEX(ETAPP!B$1:B$32,MATCH(COUNTIF(BI82:BR82,3),ETAPP!A$1:A$32,0))&amp;INDEX(ETAPP!B$1:B$32,MATCH(COUNTIF(BI82:BR82,4),ETAPP!A$1:A$32,0))&amp;INDEX(ETAPP!B$1:B$32,MATCH(COUNTIF(BI82:BR82,5),ETAPP!A$1:A$32,0))&amp;INDEX(ETAPP!B$1:B$32,MATCH(COUNTIF(BI82:BR82,6),ETAPP!A$1:A$32,0))&amp;INDEX(ETAPP!B$1:B$32,MATCH(COUNTIF(BI82:BR82,7),ETAPP!A$1:A$32,0))&amp;INDEX(ETAPP!B$1:B$32,MATCH(COUNTIF(BI82:BR82,8),ETAPP!A$1:A$32,0))&amp;INDEX(ETAPP!B$1:B$32,MATCH(COUNTIF(BI82:BR82,9),ETAPP!A$1:A$32,0))&amp;INDEX(ETAPP!B$1:B$32,MATCH(COUNTIF(BI82:BR82,10),ETAPP!A$1:A$32,0))&amp;INDEX(ETAPP!B$1:B$32,MATCH(COUNTIF(BI82:BR82,11),ETAPP!A$1:A$32,0))&amp;INDEX(ETAPP!B$1:B$32,MATCH(COUNTIF(BI82:BR82,12),ETAPP!A$1:A$32,0))&amp;INDEX(ETAPP!B$1:B$32,MATCH(COUNTIF(BI82:BR82,13),ETAPP!A$1:A$32,0))&amp;INDEX(ETAPP!B$1:B$32,MATCH(COUNTIF(BI82:BR82,14),ETAPP!A$1:A$32,0))&amp;INDEX(ETAPP!B$1:B$32,MATCH(COUNTIF(BI82:BR82,15),ETAPP!A$1:A$32,0))&amp;INDEX(ETAPP!B$1:B$32,MATCH(COUNTIF(BI82:BR82,16),ETAPP!A$1:A$32,0))&amp;INDEX(ETAPP!B$1:B$32,MATCH(COUNTIF(BI82:BR82,17),ETAPP!A$1:A$32,0))&amp;INDEX(ETAPP!B$1:B$32,MATCH(COUNTIF(BI82:BR82,18),ETAPP!A$1:A$32,0))&amp;INDEX(ETAPP!B$1:B$32,MATCH(COUNTIF(BI82:BR82,19),ETAPP!A$1:A$32,0))&amp;INDEX(ETAPP!B$1:B$32,MATCH(COUNTIF(BI82:BR82,20),ETAPP!A$1:A$32,0))&amp;INDEX(ETAPP!B$1:B$32,MATCH(COUNTIF(BI82:BR82,21),ETAPP!A$1:A$32,0))</f>
        <v>000000000000000000000</v>
      </c>
      <c r="T82" s="110" t="str">
        <f>TEXT(R82,"000,0")&amp;"-"&amp;S82</f>
        <v>000,0-000000000000000000000</v>
      </c>
      <c r="U82" s="110">
        <f>COUNTIF(T$7:T$117,"&gt;="&amp;T82)</f>
        <v>111</v>
      </c>
      <c r="V82" s="110">
        <f>COUNTIF(L$7:L$117,"&gt;="&amp;L82)</f>
        <v>56</v>
      </c>
      <c r="W82" s="110" t="str">
        <f>TEXT(R82,"000,0")&amp;"-"&amp;S82&amp;"-"&amp;TEXT(V82,"000")</f>
        <v>000,0-000000000000000000000-056</v>
      </c>
      <c r="X82" s="110">
        <f>COUNTIF(W$7:W$117,"&gt;="&amp;W82)</f>
        <v>76</v>
      </c>
      <c r="Y82" s="111">
        <f>RANK(X82,X$7:X$117,0)</f>
        <v>36</v>
      </c>
      <c r="Z82" s="112" t="str">
        <f>IFERROR(INDEX('V1'!C$300:C$400,MATCH("*"&amp;L82&amp;"*",'V1'!B$300:B$400,0)),"  ")</f>
        <v xml:space="preserve">  </v>
      </c>
      <c r="AA82" s="112" t="str">
        <f>IFERROR(INDEX('V2'!C$300:C$400,MATCH("*"&amp;L82&amp;"*",'V2'!B$300:B$400,0)),"  ")</f>
        <v xml:space="preserve">  </v>
      </c>
      <c r="AB82" s="112" t="str">
        <f>IFERROR(INDEX('V3'!C$300:C$400,MATCH("*"&amp;L82&amp;"*",'V3'!B$300:B$400,0)),"  ")</f>
        <v xml:space="preserve">  </v>
      </c>
      <c r="AC82" s="112" t="str">
        <f>IFERROR(INDEX('V4'!C$300:C$400,MATCH("*"&amp;L82&amp;"*",'V4'!B$300:B$400,0)),"  ")</f>
        <v xml:space="preserve">  </v>
      </c>
      <c r="AD82" s="112" t="str">
        <f>IFERROR(INDEX('V5'!C$300:C$400,MATCH("*"&amp;L82&amp;"*",'V5'!B$300:B$400,0)),"  ")</f>
        <v xml:space="preserve">  </v>
      </c>
      <c r="AE82" s="112" t="str">
        <f>IFERROR(INDEX('V6'!C$300:C$400,MATCH("*"&amp;L82&amp;"*",'V6'!B$300:B$400,0)),"  ")</f>
        <v xml:space="preserve">  </v>
      </c>
      <c r="AF82" s="112" t="str">
        <f>IFERROR(INDEX('V7'!C$300:C$400,MATCH("*"&amp;L82&amp;"*",'V7'!B$300:B$400,0)),"  ")</f>
        <v xml:space="preserve">  </v>
      </c>
      <c r="AG82" s="112" t="str">
        <f>IFERROR(INDEX('V8'!C$300:C$400,MATCH("*"&amp;L82&amp;"*",'V8'!B$300:B$400,0)),"  ")</f>
        <v xml:space="preserve">  </v>
      </c>
      <c r="AH82" s="112" t="str">
        <f>IFERROR(INDEX('V9'!C$300:C$400,MATCH("*"&amp;L82&amp;"*",'V9'!B$300:B$400,0)),"  ")</f>
        <v xml:space="preserve">  </v>
      </c>
      <c r="AI82" s="112" t="str">
        <f>IFERROR(INDEX('V10'!C$300:C$400,MATCH("*"&amp;L82&amp;"*",'V10'!B$300:B$400,0)),"  ")</f>
        <v xml:space="preserve">  </v>
      </c>
      <c r="AJ82" s="113" t="str">
        <f>IF(AN82&gt;(AT$2-1),K82,"")</f>
        <v/>
      </c>
      <c r="AK82" s="402">
        <f>SUM(Z82:AI82)</f>
        <v>0</v>
      </c>
      <c r="AL82" s="114" t="str">
        <f>IFERROR("edasi "&amp;RANK(AJ82,AJ$7:AJ$117,1),K82)</f>
        <v/>
      </c>
      <c r="AM82" s="115" t="str">
        <f>IFERROR(INDEX(#REF!,MATCH("*"&amp;L82&amp;"*",#REF!,0)),"  ")</f>
        <v xml:space="preserve">  </v>
      </c>
      <c r="AN82" s="116">
        <f>COUNTIF(Z82:AI82,"&gt;=0")</f>
        <v>0</v>
      </c>
      <c r="AO82" s="117">
        <f>IFERROR(IF(Z82+1&gt;LARGE(Z$7:Z$117,1)-2*LEN(Z$5),1),0)+IFERROR(IF(AA82+1&gt;LARGE(AA$7:AA$117,1)-2*LEN(AA$5),1),0)+IFERROR(IF(AB82+1&gt;LARGE(AB$7:AB$117,1)-2*LEN(AB$5),1),0)+IFERROR(IF(AC82+1&gt;LARGE(AC$7:AC$117,1)-2*LEN(AC$5),1),0)+IFERROR(IF(AD82+1&gt;LARGE(AD$7:AD$117,1)-2*LEN(AD$5),1),0)+IFERROR(IF(AE82+1&gt;LARGE(AE$7:AE$117,1)-2*LEN(AE$5),1),0)+IFERROR(IF(AF82+1&gt;LARGE(AF$7:AF$117,1)-2*LEN(AF$5),1),0)+IFERROR(IF(AG82+1&gt;LARGE(AG$7:AG$117,1)-2*LEN(AG$5),1),0)+IFERROR(IF(AH82+1&gt;LARGE(AH$7:AH$117,1)-2*LEN(AH$5),1),0)+IFERROR(IF(AI82+1&gt;LARGE(AI$7:AI$117,1)-2*LEN(AI$5),1),0)</f>
        <v>0</v>
      </c>
      <c r="AP82" s="117">
        <f>IF(Z82=0,0,IF(Z82=IFERROR(LARGE(Z$7:Z$117,1),0),1,0))+IF(AA82=0,0,IF(AA82=IFERROR(LARGE(AA$7:AA$117,1),0),1,0))+IF(AB82=0,0,IF(AB82=IFERROR(LARGE(AB$7:AB$117,1),0),1,0))+IF(AC82=0,0,IF(AC82=IFERROR(LARGE(AC$7:AC$117,1),0),1,0))+IF(AD82=0,0,IF(AD82=IFERROR(LARGE(AD$7:AD$117,1),0),1,0))+IF(AE82=0,0,IF(AE82=IFERROR(LARGE(AE$7:AE$117,1),0),1,0))+IF(AF82=0,0,IF(AF82=IFERROR(LARGE(AF$7:AF$117,1),0),1,0))+IF(AG82=0,0,IF(AG82=IFERROR(LARGE(AG$7:AG$117,1),0),1,0))+IF(AH82=0,0,IF(AH82=IFERROR(LARGE(AH$7:AH$117,1),0),1,0))+IF(AI82=0,0,IF(AI82=IFERROR(LARGE(AI$7:AI$117,1),0),1,0))</f>
        <v>0</v>
      </c>
      <c r="AQ82" s="48"/>
      <c r="AR82" s="1"/>
      <c r="AS82" s="1"/>
      <c r="AT82" s="118">
        <f>SMALL(AU82:BD82,AT$3)</f>
        <v>1E-4</v>
      </c>
      <c r="AU82" s="119">
        <f>IF(Z82="  ",0+MID(Z$6,FIND("V",Z$6)+1,256)/10000,Z82+MID(Z$6,FIND("V",Z$6)+1,256)/10000)</f>
        <v>1E-4</v>
      </c>
      <c r="AV82" s="119">
        <f>IF(AA82="  ",0+MID(AA$6,FIND("V",AA$6)+1,256)/10000,AA82+MID(AA$6,FIND("V",AA$6)+1,256)/10000)</f>
        <v>2.0000000000000001E-4</v>
      </c>
      <c r="AW82" s="119">
        <f>IF(AB82="  ",0+MID(AB$6,FIND("V",AB$6)+1,256)/10000,AB82+MID(AB$6,FIND("V",AB$6)+1,256)/10000)</f>
        <v>2.9999999999999997E-4</v>
      </c>
      <c r="AX82" s="119">
        <f>IF(AC82="  ",0+MID(AC$6,FIND("V",AC$6)+1,256)/10000,AC82+MID(AC$6,FIND("V",AC$6)+1,256)/10000)</f>
        <v>4.0000000000000002E-4</v>
      </c>
      <c r="AY82" s="119">
        <f>IF(AD82="  ",0+MID(AD$6,FIND("V",AD$6)+1,256)/10000,AD82+MID(AD$6,FIND("V",AD$6)+1,256)/10000)</f>
        <v>5.0000000000000001E-4</v>
      </c>
      <c r="AZ82" s="119">
        <f>IF(AE82="  ",0+MID(AE$6,FIND("V",AE$6)+1,256)/10000,AE82+MID(AE$6,FIND("V",AE$6)+1,256)/10000)</f>
        <v>5.9999999999999995E-4</v>
      </c>
      <c r="BA82" s="119">
        <f>IF(AF82="  ",0+MID(AF$6,FIND("V",AF$6)+1,256)/10000,AF82+MID(AF$6,FIND("V",AF$6)+1,256)/10000)</f>
        <v>6.9999999999999999E-4</v>
      </c>
      <c r="BB82" s="119">
        <f>IF(AG82="  ",0+MID(AG$6,FIND("V",AG$6)+1,256)/10000,AG82+MID(AG$6,FIND("V",AG$6)+1,256)/10000)</f>
        <v>8.0000000000000004E-4</v>
      </c>
      <c r="BC82" s="119">
        <f>IF(AH82="  ",0+MID(AH$6,FIND("V",AH$6)+1,256)/10000,AH82+MID(AH$6,FIND("V",AH$6)+1,256)/10000)</f>
        <v>8.9999999999999998E-4</v>
      </c>
      <c r="BD82" s="119">
        <f>IF(AI82="  ",0+MID(AI$6,FIND("V",AI$6)+1,256)/10000,AI82+MID(AI$6,FIND("V",AI$6)+1,256)/10000)</f>
        <v>1E-3</v>
      </c>
      <c r="BI82" s="783" t="e">
        <f>(LARGE(Z$7:Z$117,1)-Z82)/2+1</f>
        <v>#VALUE!</v>
      </c>
      <c r="BJ82" s="783" t="e">
        <f>(LARGE(AA$7:AA$117,1)-AA82)/2+1</f>
        <v>#VALUE!</v>
      </c>
      <c r="BK82" s="783" t="e">
        <f>(LARGE(AB$7:AB$117,1)-AB82)/2+1</f>
        <v>#VALUE!</v>
      </c>
      <c r="BL82" s="783" t="e">
        <f>(LARGE(AC$7:AC$117,1)-AC82)/2+1</f>
        <v>#VALUE!</v>
      </c>
      <c r="BM82" s="783" t="e">
        <f>(LARGE(AD$7:AD$117,1)-AD82)/2+1</f>
        <v>#VALUE!</v>
      </c>
      <c r="BN82" s="783" t="e">
        <f>(LARGE(AE$7:AE$117,1)-AE82)/2+1</f>
        <v>#VALUE!</v>
      </c>
      <c r="BO82" s="783" t="e">
        <f>(LARGE(AF$7:AF$117,1)-AF82)/2+1</f>
        <v>#VALUE!</v>
      </c>
      <c r="BP82" s="783" t="e">
        <f>(LARGE(AG$7:AG$117,1)-AG82)/2+1</f>
        <v>#VALUE!</v>
      </c>
      <c r="BQ82" s="783" t="e">
        <f>(LARGE(AH$7:AH$117,1)-AH82)/2+1</f>
        <v>#VALUE!</v>
      </c>
      <c r="BR82" s="783" t="e">
        <f>(LARGE(AI$7:AI$117,1)-AI82)/2+1</f>
        <v>#VALUE!</v>
      </c>
    </row>
    <row r="83" spans="1:70" ht="12.75" hidden="1" customHeight="1" x14ac:dyDescent="0.2">
      <c r="A83" s="597" t="str">
        <f>IF(R83&gt;0,IF(Q83="Viru SK",RANK(B83,B$7:B$117,1)-COUNTIF((Q$7:Q$117),"&lt;&gt;Viru SK"),""),"")</f>
        <v/>
      </c>
      <c r="B83" s="98">
        <f>IF((Q83="Viru SK"),U83,U83-1000)</f>
        <v>-889</v>
      </c>
      <c r="C83" s="407" t="str">
        <f>IF(R83&gt;0,IF(P83="t",RANK(D83,D$7:D$117,1)-COUNTBLANK(P$7:P$117),""),"")</f>
        <v/>
      </c>
      <c r="D83" s="365">
        <f>IF((P83="t"),U83,U83-1000)</f>
        <v>-889</v>
      </c>
      <c r="E83" s="99" t="str">
        <f>IF(R83&gt;0,IF(N83="m",RANK(F83,F$7:F$117,1)-COUNTBLANK(N$7:N$117),""),"")</f>
        <v/>
      </c>
      <c r="F83" s="98">
        <f>IF((N83="m"),U83,U83-1000)</f>
        <v>-889</v>
      </c>
      <c r="G83" s="100" t="str">
        <f>IF(R83&gt;0,IF(M83="n",RANK(H83,H$7:H$117,1)-COUNTBLANK(M$7:M$117),""),"")</f>
        <v/>
      </c>
      <c r="H83" s="98">
        <f>IF((M83="n"),U83,U83-1000)</f>
        <v>111</v>
      </c>
      <c r="I83" s="101" t="str">
        <f>IF(R83&gt;0,IF(O83="j",RANK(J83,J$7:J$117,1)-COUNTBLANK(O$7:O$117),""),"")</f>
        <v/>
      </c>
      <c r="J83" s="102">
        <f>IF((O83="j"),U83,U83-1000)</f>
        <v>-889</v>
      </c>
      <c r="K83" s="70" t="str">
        <f>IF(R83&gt;0,RANK(U83,U$7:U$117,1),"")</f>
        <v/>
      </c>
      <c r="L83" s="120" t="s">
        <v>263</v>
      </c>
      <c r="M83" s="104" t="s">
        <v>109</v>
      </c>
      <c r="N83" s="105"/>
      <c r="O83" s="137"/>
      <c r="P83" s="107"/>
      <c r="Q83" s="108"/>
      <c r="R83" s="109">
        <f>(IF(COUNT(Z83,AA83,AB83,AC83,AD83,AE83,AF83,AG83,AH83,AI83)&lt;10,SUM(Z83,AA83,AB83,AC83,AD83,AE83,AF83,AG83,AH83,AI83),SUM(LARGE((Z83,AA83,AB83,AC83,AD83,AE83,AF83,AG83,AH83,AI83),{1;2;3;4;5;6;7;8;9}))))</f>
        <v>0</v>
      </c>
      <c r="S83" s="110" t="str">
        <f>INDEX(ETAPP!B$1:B$32,MATCH(COUNTIF(BI83:BR83,1),ETAPP!A$1:A$32,0))&amp;INDEX(ETAPP!B$1:B$32,MATCH(COUNTIF(BI83:BR83,2),ETAPP!A$1:A$32,0))&amp;INDEX(ETAPP!B$1:B$32,MATCH(COUNTIF(BI83:BR83,3),ETAPP!A$1:A$32,0))&amp;INDEX(ETAPP!B$1:B$32,MATCH(COUNTIF(BI83:BR83,4),ETAPP!A$1:A$32,0))&amp;INDEX(ETAPP!B$1:B$32,MATCH(COUNTIF(BI83:BR83,5),ETAPP!A$1:A$32,0))&amp;INDEX(ETAPP!B$1:B$32,MATCH(COUNTIF(BI83:BR83,6),ETAPP!A$1:A$32,0))&amp;INDEX(ETAPP!B$1:B$32,MATCH(COUNTIF(BI83:BR83,7),ETAPP!A$1:A$32,0))&amp;INDEX(ETAPP!B$1:B$32,MATCH(COUNTIF(BI83:BR83,8),ETAPP!A$1:A$32,0))&amp;INDEX(ETAPP!B$1:B$32,MATCH(COUNTIF(BI83:BR83,9),ETAPP!A$1:A$32,0))&amp;INDEX(ETAPP!B$1:B$32,MATCH(COUNTIF(BI83:BR83,10),ETAPP!A$1:A$32,0))&amp;INDEX(ETAPP!B$1:B$32,MATCH(COUNTIF(BI83:BR83,11),ETAPP!A$1:A$32,0))&amp;INDEX(ETAPP!B$1:B$32,MATCH(COUNTIF(BI83:BR83,12),ETAPP!A$1:A$32,0))&amp;INDEX(ETAPP!B$1:B$32,MATCH(COUNTIF(BI83:BR83,13),ETAPP!A$1:A$32,0))&amp;INDEX(ETAPP!B$1:B$32,MATCH(COUNTIF(BI83:BR83,14),ETAPP!A$1:A$32,0))&amp;INDEX(ETAPP!B$1:B$32,MATCH(COUNTIF(BI83:BR83,15),ETAPP!A$1:A$32,0))&amp;INDEX(ETAPP!B$1:B$32,MATCH(COUNTIF(BI83:BR83,16),ETAPP!A$1:A$32,0))&amp;INDEX(ETAPP!B$1:B$32,MATCH(COUNTIF(BI83:BR83,17),ETAPP!A$1:A$32,0))&amp;INDEX(ETAPP!B$1:B$32,MATCH(COUNTIF(BI83:BR83,18),ETAPP!A$1:A$32,0))&amp;INDEX(ETAPP!B$1:B$32,MATCH(COUNTIF(BI83:BR83,19),ETAPP!A$1:A$32,0))&amp;INDEX(ETAPP!B$1:B$32,MATCH(COUNTIF(BI83:BR83,20),ETAPP!A$1:A$32,0))&amp;INDEX(ETAPP!B$1:B$32,MATCH(COUNTIF(BI83:BR83,21),ETAPP!A$1:A$32,0))</f>
        <v>000000000000000000000</v>
      </c>
      <c r="T83" s="110" t="str">
        <f>TEXT(R83,"000,0")&amp;"-"&amp;S83</f>
        <v>000,0-000000000000000000000</v>
      </c>
      <c r="U83" s="110">
        <f>COUNTIF(T$7:T$117,"&gt;="&amp;T83)</f>
        <v>111</v>
      </c>
      <c r="V83" s="110">
        <f>COUNTIF(L$7:L$117,"&gt;="&amp;L83)</f>
        <v>52</v>
      </c>
      <c r="W83" s="110" t="str">
        <f>TEXT(R83,"000,0")&amp;"-"&amp;S83&amp;"-"&amp;TEXT(V83,"000")</f>
        <v>000,0-000000000000000000000-052</v>
      </c>
      <c r="X83" s="110">
        <f>COUNTIF(W$7:W$117,"&gt;="&amp;W83)</f>
        <v>77</v>
      </c>
      <c r="Y83" s="111">
        <f>RANK(X83,X$7:X$117,0)</f>
        <v>35</v>
      </c>
      <c r="Z83" s="112" t="str">
        <f>IFERROR(INDEX('V1'!C$300:C$400,MATCH("*"&amp;L83&amp;"*",'V1'!B$300:B$400,0)),"  ")</f>
        <v xml:space="preserve">  </v>
      </c>
      <c r="AA83" s="112" t="str">
        <f>IFERROR(INDEX('V2'!C$300:C$400,MATCH("*"&amp;L83&amp;"*",'V2'!B$300:B$400,0)),"  ")</f>
        <v xml:space="preserve">  </v>
      </c>
      <c r="AB83" s="112" t="str">
        <f>IFERROR(INDEX('V3'!C$300:C$400,MATCH("*"&amp;L83&amp;"*",'V3'!B$300:B$400,0)),"  ")</f>
        <v xml:space="preserve">  </v>
      </c>
      <c r="AC83" s="112" t="str">
        <f>IFERROR(INDEX('V4'!C$300:C$400,MATCH("*"&amp;L83&amp;"*",'V4'!B$300:B$400,0)),"  ")</f>
        <v xml:space="preserve">  </v>
      </c>
      <c r="AD83" s="112" t="str">
        <f>IFERROR(INDEX('V5'!C$300:C$400,MATCH("*"&amp;L83&amp;"*",'V5'!B$300:B$400,0)),"  ")</f>
        <v xml:space="preserve">  </v>
      </c>
      <c r="AE83" s="112" t="str">
        <f>IFERROR(INDEX('V6'!C$300:C$400,MATCH("*"&amp;L83&amp;"*",'V6'!B$300:B$400,0)),"  ")</f>
        <v xml:space="preserve">  </v>
      </c>
      <c r="AF83" s="112" t="str">
        <f>IFERROR(INDEX('V7'!C$300:C$400,MATCH("*"&amp;L83&amp;"*",'V7'!B$300:B$400,0)),"  ")</f>
        <v xml:space="preserve">  </v>
      </c>
      <c r="AG83" s="112" t="str">
        <f>IFERROR(INDEX('V8'!C$300:C$400,MATCH("*"&amp;L83&amp;"*",'V8'!B$300:B$400,0)),"  ")</f>
        <v xml:space="preserve">  </v>
      </c>
      <c r="AH83" s="112" t="str">
        <f>IFERROR(INDEX('V9'!C$300:C$400,MATCH("*"&amp;L83&amp;"*",'V9'!B$300:B$400,0)),"  ")</f>
        <v xml:space="preserve">  </v>
      </c>
      <c r="AI83" s="112" t="str">
        <f>IFERROR(INDEX('V10'!C$300:C$400,MATCH("*"&amp;L83&amp;"*",'V10'!B$300:B$400,0)),"  ")</f>
        <v xml:space="preserve">  </v>
      </c>
      <c r="AJ83" s="113" t="str">
        <f>IF(AN83&gt;(AT$2-1),K83,"")</f>
        <v/>
      </c>
      <c r="AK83" s="402">
        <f>SUM(Z83:AI83)</f>
        <v>0</v>
      </c>
      <c r="AL83" s="114" t="str">
        <f>IFERROR("edasi "&amp;RANK(AJ83,AJ$7:AJ$117,1),K83)</f>
        <v/>
      </c>
      <c r="AM83" s="115" t="str">
        <f>IFERROR(INDEX(#REF!,MATCH("*"&amp;L83&amp;"*",#REF!,0)),"  ")</f>
        <v xml:space="preserve">  </v>
      </c>
      <c r="AN83" s="116">
        <f>COUNTIF(Z83:AI83,"&gt;=0")</f>
        <v>0</v>
      </c>
      <c r="AO83" s="117">
        <f>IFERROR(IF(Z83+1&gt;LARGE(Z$7:Z$117,1)-2*LEN(Z$5),1),0)+IFERROR(IF(AA83+1&gt;LARGE(AA$7:AA$117,1)-2*LEN(AA$5),1),0)+IFERROR(IF(AB83+1&gt;LARGE(AB$7:AB$117,1)-2*LEN(AB$5),1),0)+IFERROR(IF(AC83+1&gt;LARGE(AC$7:AC$117,1)-2*LEN(AC$5),1),0)+IFERROR(IF(AD83+1&gt;LARGE(AD$7:AD$117,1)-2*LEN(AD$5),1),0)+IFERROR(IF(AE83+1&gt;LARGE(AE$7:AE$117,1)-2*LEN(AE$5),1),0)+IFERROR(IF(AF83+1&gt;LARGE(AF$7:AF$117,1)-2*LEN(AF$5),1),0)+IFERROR(IF(AG83+1&gt;LARGE(AG$7:AG$117,1)-2*LEN(AG$5),1),0)+IFERROR(IF(AH83+1&gt;LARGE(AH$7:AH$117,1)-2*LEN(AH$5),1),0)+IFERROR(IF(AI83+1&gt;LARGE(AI$7:AI$117,1)-2*LEN(AI$5),1),0)</f>
        <v>0</v>
      </c>
      <c r="AP83" s="117">
        <f>IF(Z83=0,0,IF(Z83=IFERROR(LARGE(Z$7:Z$117,1),0),1,0))+IF(AA83=0,0,IF(AA83=IFERROR(LARGE(AA$7:AA$117,1),0),1,0))+IF(AB83=0,0,IF(AB83=IFERROR(LARGE(AB$7:AB$117,1),0),1,0))+IF(AC83=0,0,IF(AC83=IFERROR(LARGE(AC$7:AC$117,1),0),1,0))+IF(AD83=0,0,IF(AD83=IFERROR(LARGE(AD$7:AD$117,1),0),1,0))+IF(AE83=0,0,IF(AE83=IFERROR(LARGE(AE$7:AE$117,1),0),1,0))+IF(AF83=0,0,IF(AF83=IFERROR(LARGE(AF$7:AF$117,1),0),1,0))+IF(AG83=0,0,IF(AG83=IFERROR(LARGE(AG$7:AG$117,1),0),1,0))+IF(AH83=0,0,IF(AH83=IFERROR(LARGE(AH$7:AH$117,1),0),1,0))+IF(AI83=0,0,IF(AI83=IFERROR(LARGE(AI$7:AI$117,1),0),1,0))</f>
        <v>0</v>
      </c>
      <c r="AQ83" s="48"/>
      <c r="AR83" s="1"/>
      <c r="AS83" s="1"/>
      <c r="AT83" s="118">
        <f>SMALL(AU83:BD83,AT$3)</f>
        <v>1E-4</v>
      </c>
      <c r="AU83" s="119">
        <f>IF(Z83="  ",0+MID(Z$6,FIND("V",Z$6)+1,256)/10000,Z83+MID(Z$6,FIND("V",Z$6)+1,256)/10000)</f>
        <v>1E-4</v>
      </c>
      <c r="AV83" s="119">
        <f>IF(AA83="  ",0+MID(AA$6,FIND("V",AA$6)+1,256)/10000,AA83+MID(AA$6,FIND("V",AA$6)+1,256)/10000)</f>
        <v>2.0000000000000001E-4</v>
      </c>
      <c r="AW83" s="119">
        <f>IF(AB83="  ",0+MID(AB$6,FIND("V",AB$6)+1,256)/10000,AB83+MID(AB$6,FIND("V",AB$6)+1,256)/10000)</f>
        <v>2.9999999999999997E-4</v>
      </c>
      <c r="AX83" s="119">
        <f>IF(AC83="  ",0+MID(AC$6,FIND("V",AC$6)+1,256)/10000,AC83+MID(AC$6,FIND("V",AC$6)+1,256)/10000)</f>
        <v>4.0000000000000002E-4</v>
      </c>
      <c r="AY83" s="119">
        <f>IF(AD83="  ",0+MID(AD$6,FIND("V",AD$6)+1,256)/10000,AD83+MID(AD$6,FIND("V",AD$6)+1,256)/10000)</f>
        <v>5.0000000000000001E-4</v>
      </c>
      <c r="AZ83" s="119">
        <f>IF(AE83="  ",0+MID(AE$6,FIND("V",AE$6)+1,256)/10000,AE83+MID(AE$6,FIND("V",AE$6)+1,256)/10000)</f>
        <v>5.9999999999999995E-4</v>
      </c>
      <c r="BA83" s="119">
        <f>IF(AF83="  ",0+MID(AF$6,FIND("V",AF$6)+1,256)/10000,AF83+MID(AF$6,FIND("V",AF$6)+1,256)/10000)</f>
        <v>6.9999999999999999E-4</v>
      </c>
      <c r="BB83" s="119">
        <f>IF(AG83="  ",0+MID(AG$6,FIND("V",AG$6)+1,256)/10000,AG83+MID(AG$6,FIND("V",AG$6)+1,256)/10000)</f>
        <v>8.0000000000000004E-4</v>
      </c>
      <c r="BC83" s="119">
        <f>IF(AH83="  ",0+MID(AH$6,FIND("V",AH$6)+1,256)/10000,AH83+MID(AH$6,FIND("V",AH$6)+1,256)/10000)</f>
        <v>8.9999999999999998E-4</v>
      </c>
      <c r="BD83" s="119">
        <f>IF(AI83="  ",0+MID(AI$6,FIND("V",AI$6)+1,256)/10000,AI83+MID(AI$6,FIND("V",AI$6)+1,256)/10000)</f>
        <v>1E-3</v>
      </c>
      <c r="BI83" s="783" t="e">
        <f>(LARGE(Z$7:Z$117,1)-Z83)/2+1</f>
        <v>#VALUE!</v>
      </c>
      <c r="BJ83" s="783" t="e">
        <f>(LARGE(AA$7:AA$117,1)-AA83)/2+1</f>
        <v>#VALUE!</v>
      </c>
      <c r="BK83" s="783" t="e">
        <f>(LARGE(AB$7:AB$117,1)-AB83)/2+1</f>
        <v>#VALUE!</v>
      </c>
      <c r="BL83" s="783" t="e">
        <f>(LARGE(AC$7:AC$117,1)-AC83)/2+1</f>
        <v>#VALUE!</v>
      </c>
      <c r="BM83" s="783" t="e">
        <f>(LARGE(AD$7:AD$117,1)-AD83)/2+1</f>
        <v>#VALUE!</v>
      </c>
      <c r="BN83" s="783" t="e">
        <f>(LARGE(AE$7:AE$117,1)-AE83)/2+1</f>
        <v>#VALUE!</v>
      </c>
      <c r="BO83" s="783" t="e">
        <f>(LARGE(AF$7:AF$117,1)-AF83)/2+1</f>
        <v>#VALUE!</v>
      </c>
      <c r="BP83" s="783" t="e">
        <f>(LARGE(AG$7:AG$117,1)-AG83)/2+1</f>
        <v>#VALUE!</v>
      </c>
      <c r="BQ83" s="783" t="e">
        <f>(LARGE(AH$7:AH$117,1)-AH83)/2+1</f>
        <v>#VALUE!</v>
      </c>
      <c r="BR83" s="783" t="e">
        <f>(LARGE(AI$7:AI$117,1)-AI83)/2+1</f>
        <v>#VALUE!</v>
      </c>
    </row>
    <row r="84" spans="1:70" s="1024" customFormat="1" ht="12.75" hidden="1" customHeight="1" x14ac:dyDescent="0.2">
      <c r="A84" s="597" t="str">
        <f>IF(R84&gt;0,IF(Q84="Viru SK",RANK(B84,B$7:B$117,1)-COUNTIF((Q$7:Q$117),"&lt;&gt;Viru SK"),""),"")</f>
        <v/>
      </c>
      <c r="B84" s="98">
        <f>IF((Q84="Viru SK"),U84,U84-1000)</f>
        <v>-889</v>
      </c>
      <c r="C84" s="407" t="str">
        <f>IF(R84&gt;0,IF(P84="t",RANK(D84,D$7:D$117,1)-COUNTBLANK(P$7:P$117),""),"")</f>
        <v/>
      </c>
      <c r="D84" s="365">
        <f>IF((P84="t"),U84,U84-1000)</f>
        <v>111</v>
      </c>
      <c r="E84" s="99" t="str">
        <f>IF(R84&gt;0,IF(N84="m",RANK(F84,F$7:F$117,1)-COUNTBLANK(N$7:N$117),""),"")</f>
        <v/>
      </c>
      <c r="F84" s="98">
        <f>IF((N84="m"),U84,U84-1000)</f>
        <v>111</v>
      </c>
      <c r="G84" s="100" t="str">
        <f>IF(R84&gt;0,IF(M84="n",RANK(H84,H$7:H$117,1)-COUNTBLANK(M$7:M$117),""),"")</f>
        <v/>
      </c>
      <c r="H84" s="98">
        <f>IF((M84="n"),U84,U84-1000)</f>
        <v>-889</v>
      </c>
      <c r="I84" s="101" t="str">
        <f>IF(R84&gt;0,IF(O84="j",RANK(J84,J$7:J$117,1)-COUNTBLANK(O$7:O$117),""),"")</f>
        <v/>
      </c>
      <c r="J84" s="102">
        <f>IF((O84="j"),U84,U84-1000)</f>
        <v>-889</v>
      </c>
      <c r="K84" s="70" t="str">
        <f>IF(R84&gt;0,RANK(U84,U$7:U$117,1),"")</f>
        <v/>
      </c>
      <c r="L84" s="777" t="s">
        <v>107</v>
      </c>
      <c r="M84" s="778"/>
      <c r="N84" s="779" t="str">
        <f>IF(M84="","m","")</f>
        <v>m</v>
      </c>
      <c r="O84" s="1105"/>
      <c r="P84" s="780" t="s">
        <v>314</v>
      </c>
      <c r="Q84" s="781" t="s">
        <v>338</v>
      </c>
      <c r="R84" s="109">
        <f>(IF(COUNT(Z84,AA84,AB84,AC84,AD84,AE84,AF84,AG84,AH84,AI84)&lt;10,SUM(Z84,AA84,AB84,AC84,AD84,AE84,AF84,AG84,AH84,AI84),SUM(LARGE((Z84,AA84,AB84,AC84,AD84,AE84,AF84,AG84,AH84,AI84),{1;2;3;4;5;6;7;8;9}))))</f>
        <v>0</v>
      </c>
      <c r="S84" s="110" t="str">
        <f>INDEX(ETAPP!B$1:B$32,MATCH(COUNTIF(BI84:BR84,1),ETAPP!A$1:A$32,0))&amp;INDEX(ETAPP!B$1:B$32,MATCH(COUNTIF(BI84:BR84,2),ETAPP!A$1:A$32,0))&amp;INDEX(ETAPP!B$1:B$32,MATCH(COUNTIF(BI84:BR84,3),ETAPP!A$1:A$32,0))&amp;INDEX(ETAPP!B$1:B$32,MATCH(COUNTIF(BI84:BR84,4),ETAPP!A$1:A$32,0))&amp;INDEX(ETAPP!B$1:B$32,MATCH(COUNTIF(BI84:BR84,5),ETAPP!A$1:A$32,0))&amp;INDEX(ETAPP!B$1:B$32,MATCH(COUNTIF(BI84:BR84,6),ETAPP!A$1:A$32,0))&amp;INDEX(ETAPP!B$1:B$32,MATCH(COUNTIF(BI84:BR84,7),ETAPP!A$1:A$32,0))&amp;INDEX(ETAPP!B$1:B$32,MATCH(COUNTIF(BI84:BR84,8),ETAPP!A$1:A$32,0))&amp;INDEX(ETAPP!B$1:B$32,MATCH(COUNTIF(BI84:BR84,9),ETAPP!A$1:A$32,0))&amp;INDEX(ETAPP!B$1:B$32,MATCH(COUNTIF(BI84:BR84,10),ETAPP!A$1:A$32,0))&amp;INDEX(ETAPP!B$1:B$32,MATCH(COUNTIF(BI84:BR84,11),ETAPP!A$1:A$32,0))&amp;INDEX(ETAPP!B$1:B$32,MATCH(COUNTIF(BI84:BR84,12),ETAPP!A$1:A$32,0))&amp;INDEX(ETAPP!B$1:B$32,MATCH(COUNTIF(BI84:BR84,13),ETAPP!A$1:A$32,0))&amp;INDEX(ETAPP!B$1:B$32,MATCH(COUNTIF(BI84:BR84,14),ETAPP!A$1:A$32,0))&amp;INDEX(ETAPP!B$1:B$32,MATCH(COUNTIF(BI84:BR84,15),ETAPP!A$1:A$32,0))&amp;INDEX(ETAPP!B$1:B$32,MATCH(COUNTIF(BI84:BR84,16),ETAPP!A$1:A$32,0))&amp;INDEX(ETAPP!B$1:B$32,MATCH(COUNTIF(BI84:BR84,17),ETAPP!A$1:A$32,0))&amp;INDEX(ETAPP!B$1:B$32,MATCH(COUNTIF(BI84:BR84,18),ETAPP!A$1:A$32,0))&amp;INDEX(ETAPP!B$1:B$32,MATCH(COUNTIF(BI84:BR84,19),ETAPP!A$1:A$32,0))&amp;INDEX(ETAPP!B$1:B$32,MATCH(COUNTIF(BI84:BR84,20),ETAPP!A$1:A$32,0))&amp;INDEX(ETAPP!B$1:B$32,MATCH(COUNTIF(BI84:BR84,21),ETAPP!A$1:A$32,0))</f>
        <v>000000000000000000000</v>
      </c>
      <c r="T84" s="110" t="str">
        <f>TEXT(R84,"000,0")&amp;"-"&amp;S84</f>
        <v>000,0-000000000000000000000</v>
      </c>
      <c r="U84" s="110">
        <f>COUNTIF(T$7:T$117,"&gt;="&amp;T84)</f>
        <v>111</v>
      </c>
      <c r="V84" s="110">
        <f>COUNTIF(L$7:L$117,"&gt;="&amp;L84)</f>
        <v>51</v>
      </c>
      <c r="W84" s="110" t="str">
        <f>TEXT(R84,"000,0")&amp;"-"&amp;S84&amp;"-"&amp;TEXT(V84,"000")</f>
        <v>000,0-000000000000000000000-051</v>
      </c>
      <c r="X84" s="110">
        <f>COUNTIF(W$7:W$117,"&gt;="&amp;W84)</f>
        <v>78</v>
      </c>
      <c r="Y84" s="111">
        <f>RANK(X84,X$7:X$117,0)</f>
        <v>34</v>
      </c>
      <c r="Z84" s="112" t="str">
        <f>IFERROR(INDEX('V1'!C$300:C$400,MATCH("*"&amp;L84&amp;"*",'V1'!B$300:B$400,0)),"  ")</f>
        <v xml:space="preserve">  </v>
      </c>
      <c r="AA84" s="112" t="str">
        <f>IFERROR(INDEX('V2'!C$300:C$400,MATCH("*"&amp;L84&amp;"*",'V2'!B$300:B$400,0)),"  ")</f>
        <v xml:space="preserve">  </v>
      </c>
      <c r="AB84" s="112" t="str">
        <f>IFERROR(INDEX('V3'!C$300:C$400,MATCH("*"&amp;L84&amp;"*",'V3'!B$300:B$400,0)),"  ")</f>
        <v xml:space="preserve">  </v>
      </c>
      <c r="AC84" s="112" t="str">
        <f>IFERROR(INDEX('V4'!C$300:C$400,MATCH("*"&amp;L84&amp;"*",'V4'!B$300:B$400,0)),"  ")</f>
        <v xml:space="preserve">  </v>
      </c>
      <c r="AD84" s="112" t="str">
        <f>IFERROR(INDEX('V5'!C$300:C$400,MATCH("*"&amp;L84&amp;"*",'V5'!B$300:B$400,0)),"  ")</f>
        <v xml:space="preserve">  </v>
      </c>
      <c r="AE84" s="112" t="str">
        <f>IFERROR(INDEX('V6'!C$300:C$400,MATCH("*"&amp;L84&amp;"*",'V6'!B$300:B$400,0)),"  ")</f>
        <v xml:space="preserve">  </v>
      </c>
      <c r="AF84" s="112" t="str">
        <f>IFERROR(INDEX('V7'!C$300:C$400,MATCH("*"&amp;L84&amp;"*",'V7'!B$300:B$400,0)),"  ")</f>
        <v xml:space="preserve">  </v>
      </c>
      <c r="AG84" s="112" t="str">
        <f>IFERROR(INDEX('V8'!C$300:C$400,MATCH("*"&amp;L84&amp;"*",'V8'!B$300:B$400,0)),"  ")</f>
        <v xml:space="preserve">  </v>
      </c>
      <c r="AH84" s="112" t="str">
        <f>IFERROR(INDEX('V9'!C$300:C$400,MATCH("*"&amp;L84&amp;"*",'V9'!B$300:B$400,0)),"  ")</f>
        <v xml:space="preserve">  </v>
      </c>
      <c r="AI84" s="112" t="str">
        <f>IFERROR(INDEX('V10'!C$300:C$400,MATCH("*"&amp;L84&amp;"*",'V10'!B$300:B$400,0)),"  ")</f>
        <v xml:space="preserve">  </v>
      </c>
      <c r="AJ84" s="113" t="str">
        <f>IF(AN84&gt;(AT$2-1),K84,"")</f>
        <v/>
      </c>
      <c r="AK84" s="402">
        <f>SUM(Z84:AI84)</f>
        <v>0</v>
      </c>
      <c r="AL84" s="114" t="str">
        <f>IFERROR("edasi "&amp;RANK(AJ84,AJ$7:AJ$117,1),K84)</f>
        <v/>
      </c>
      <c r="AM84" s="115" t="str">
        <f>IFERROR(INDEX(#REF!,MATCH("*"&amp;L84&amp;"*",#REF!,0)),"  ")</f>
        <v xml:space="preserve">  </v>
      </c>
      <c r="AN84" s="116">
        <f>COUNTIF(Z84:AI84,"&gt;=0")</f>
        <v>0</v>
      </c>
      <c r="AO84" s="117">
        <f>IFERROR(IF(Z84+1&gt;LARGE(Z$7:Z$117,1)-2*LEN(Z$5),1),0)+IFERROR(IF(AA84+1&gt;LARGE(AA$7:AA$117,1)-2*LEN(AA$5),1),0)+IFERROR(IF(AB84+1&gt;LARGE(AB$7:AB$117,1)-2*LEN(AB$5),1),0)+IFERROR(IF(AC84+1&gt;LARGE(AC$7:AC$117,1)-2*LEN(AC$5),1),0)+IFERROR(IF(AD84+1&gt;LARGE(AD$7:AD$117,1)-2*LEN(AD$5),1),0)+IFERROR(IF(AE84+1&gt;LARGE(AE$7:AE$117,1)-2*LEN(AE$5),1),0)+IFERROR(IF(AF84+1&gt;LARGE(AF$7:AF$117,1)-2*LEN(AF$5),1),0)+IFERROR(IF(AG84+1&gt;LARGE(AG$7:AG$117,1)-2*LEN(AG$5),1),0)+IFERROR(IF(AH84+1&gt;LARGE(AH$7:AH$117,1)-2*LEN(AH$5),1),0)+IFERROR(IF(AI84+1&gt;LARGE(AI$7:AI$117,1)-2*LEN(AI$5),1),0)</f>
        <v>0</v>
      </c>
      <c r="AP84" s="117">
        <f>IF(Z84=0,0,IF(Z84=IFERROR(LARGE(Z$7:Z$117,1),0),1,0))+IF(AA84=0,0,IF(AA84=IFERROR(LARGE(AA$7:AA$117,1),0),1,0))+IF(AB84=0,0,IF(AB84=IFERROR(LARGE(AB$7:AB$117,1),0),1,0))+IF(AC84=0,0,IF(AC84=IFERROR(LARGE(AC$7:AC$117,1),0),1,0))+IF(AD84=0,0,IF(AD84=IFERROR(LARGE(AD$7:AD$117,1),0),1,0))+IF(AE84=0,0,IF(AE84=IFERROR(LARGE(AE$7:AE$117,1),0),1,0))+IF(AF84=0,0,IF(AF84=IFERROR(LARGE(AF$7:AF$117,1),0),1,0))+IF(AG84=0,0,IF(AG84=IFERROR(LARGE(AG$7:AG$117,1),0),1,0))+IF(AH84=0,0,IF(AH84=IFERROR(LARGE(AH$7:AH$117,1),0),1,0))+IF(AI84=0,0,IF(AI84=IFERROR(LARGE(AI$7:AI$117,1),0),1,0))</f>
        <v>0</v>
      </c>
      <c r="AQ84" s="121"/>
      <c r="AT84" s="118">
        <f>SMALL(AU84:BD84,AT$3)</f>
        <v>1E-4</v>
      </c>
      <c r="AU84" s="119">
        <f>IF(Z84="  ",0+MID(Z$6,FIND("V",Z$6)+1,256)/10000,Z84+MID(Z$6,FIND("V",Z$6)+1,256)/10000)</f>
        <v>1E-4</v>
      </c>
      <c r="AV84" s="119">
        <f>IF(AA84="  ",0+MID(AA$6,FIND("V",AA$6)+1,256)/10000,AA84+MID(AA$6,FIND("V",AA$6)+1,256)/10000)</f>
        <v>2.0000000000000001E-4</v>
      </c>
      <c r="AW84" s="119">
        <f>IF(AB84="  ",0+MID(AB$6,FIND("V",AB$6)+1,256)/10000,AB84+MID(AB$6,FIND("V",AB$6)+1,256)/10000)</f>
        <v>2.9999999999999997E-4</v>
      </c>
      <c r="AX84" s="119">
        <f>IF(AC84="  ",0+MID(AC$6,FIND("V",AC$6)+1,256)/10000,AC84+MID(AC$6,FIND("V",AC$6)+1,256)/10000)</f>
        <v>4.0000000000000002E-4</v>
      </c>
      <c r="AY84" s="119">
        <f>IF(AD84="  ",0+MID(AD$6,FIND("V",AD$6)+1,256)/10000,AD84+MID(AD$6,FIND("V",AD$6)+1,256)/10000)</f>
        <v>5.0000000000000001E-4</v>
      </c>
      <c r="AZ84" s="119">
        <f>IF(AE84="  ",0+MID(AE$6,FIND("V",AE$6)+1,256)/10000,AE84+MID(AE$6,FIND("V",AE$6)+1,256)/10000)</f>
        <v>5.9999999999999995E-4</v>
      </c>
      <c r="BA84" s="119">
        <f>IF(AF84="  ",0+MID(AF$6,FIND("V",AF$6)+1,256)/10000,AF84+MID(AF$6,FIND("V",AF$6)+1,256)/10000)</f>
        <v>6.9999999999999999E-4</v>
      </c>
      <c r="BB84" s="119">
        <f>IF(AG84="  ",0+MID(AG$6,FIND("V",AG$6)+1,256)/10000,AG84+MID(AG$6,FIND("V",AG$6)+1,256)/10000)</f>
        <v>8.0000000000000004E-4</v>
      </c>
      <c r="BC84" s="119">
        <f>IF(AH84="  ",0+MID(AH$6,FIND("V",AH$6)+1,256)/10000,AH84+MID(AH$6,FIND("V",AH$6)+1,256)/10000)</f>
        <v>8.9999999999999998E-4</v>
      </c>
      <c r="BD84" s="119">
        <f>IF(AI84="  ",0+MID(AI$6,FIND("V",AI$6)+1,256)/10000,AI84+MID(AI$6,FIND("V",AI$6)+1,256)/10000)</f>
        <v>1E-3</v>
      </c>
      <c r="BI84" s="1024" t="e">
        <f>(LARGE(Z$7:Z$117,1)-Z84)/2+1</f>
        <v>#VALUE!</v>
      </c>
      <c r="BJ84" s="1024" t="e">
        <f>(LARGE(AA$7:AA$117,1)-AA84)/2+1</f>
        <v>#VALUE!</v>
      </c>
      <c r="BK84" s="1024" t="e">
        <f>(LARGE(AB$7:AB$117,1)-AB84)/2+1</f>
        <v>#VALUE!</v>
      </c>
      <c r="BL84" s="1024" t="e">
        <f>(LARGE(AC$7:AC$117,1)-AC84)/2+1</f>
        <v>#VALUE!</v>
      </c>
      <c r="BM84" s="1024" t="e">
        <f>(LARGE(AD$7:AD$117,1)-AD84)/2+1</f>
        <v>#VALUE!</v>
      </c>
      <c r="BN84" s="1024" t="e">
        <f>(LARGE(AE$7:AE$117,1)-AE84)/2+1</f>
        <v>#VALUE!</v>
      </c>
      <c r="BO84" s="1024" t="e">
        <f>(LARGE(AF$7:AF$117,1)-AF84)/2+1</f>
        <v>#VALUE!</v>
      </c>
      <c r="BP84" s="1024" t="e">
        <f>(LARGE(AG$7:AG$117,1)-AG84)/2+1</f>
        <v>#VALUE!</v>
      </c>
      <c r="BQ84" s="1024" t="e">
        <f>(LARGE(AH$7:AH$117,1)-AH84)/2+1</f>
        <v>#VALUE!</v>
      </c>
      <c r="BR84" s="1024" t="e">
        <f>(LARGE(AI$7:AI$117,1)-AI84)/2+1</f>
        <v>#VALUE!</v>
      </c>
    </row>
    <row r="85" spans="1:70" s="1024" customFormat="1" ht="12.75" hidden="1" customHeight="1" x14ac:dyDescent="0.2">
      <c r="A85" s="597" t="str">
        <f>IF(R85&gt;0,IF(Q85="Viru SK",RANK(B85,B$7:B$117,1)-COUNTIF((Q$7:Q$117),"&lt;&gt;Viru SK"),""),"")</f>
        <v/>
      </c>
      <c r="B85" s="98">
        <f>IF((Q85="Viru SK"),U85,U85-1000)</f>
        <v>-889</v>
      </c>
      <c r="C85" s="407" t="str">
        <f>IF(R85&gt;0,IF(P85="t",RANK(D85,D$7:D$117,1)-COUNTBLANK(P$7:P$117),""),"")</f>
        <v/>
      </c>
      <c r="D85" s="365">
        <f>IF((P85="t"),U85,U85-1000)</f>
        <v>-889</v>
      </c>
      <c r="E85" s="99" t="str">
        <f>IF(R85&gt;0,IF(N85="m",RANK(F85,F$7:F$117,1)-COUNTBLANK(N$7:N$117),""),"")</f>
        <v/>
      </c>
      <c r="F85" s="98">
        <f>IF((N85="m"),U85,U85-1000)</f>
        <v>111</v>
      </c>
      <c r="G85" s="100" t="str">
        <f>IF(R85&gt;0,IF(M85="n",RANK(H85,H$7:H$117,1)-COUNTBLANK(M$7:M$117),""),"")</f>
        <v/>
      </c>
      <c r="H85" s="98">
        <f>IF((M85="n"),U85,U85-1000)</f>
        <v>-889</v>
      </c>
      <c r="I85" s="101" t="str">
        <f>IF(R85&gt;0,IF(O85="j",RANK(J85,J$7:J$117,1)-COUNTBLANK(O$7:O$117),""),"")</f>
        <v/>
      </c>
      <c r="J85" s="102">
        <f>IF((O85="j"),U85,U85-1000)</f>
        <v>-889</v>
      </c>
      <c r="K85" s="70" t="str">
        <f>IF(R85&gt;0,RANK(U85,U$7:U$117,1),"")</f>
        <v/>
      </c>
      <c r="L85" s="1104" t="s">
        <v>161</v>
      </c>
      <c r="M85" s="778"/>
      <c r="N85" s="779" t="str">
        <f>IF(M85="","m","")</f>
        <v>m</v>
      </c>
      <c r="O85" s="1105"/>
      <c r="P85" s="780"/>
      <c r="Q85" s="781"/>
      <c r="R85" s="109">
        <f>(IF(COUNT(Z85,AA85,AB85,AC85,AD85,AE85,AF85,AG85,AH85,AI85)&lt;10,SUM(Z85,AA85,AB85,AC85,AD85,AE85,AF85,AG85,AH85,AI85),SUM(LARGE((Z85,AA85,AB85,AC85,AD85,AE85,AF85,AG85,AH85,AI85),{1;2;3;4;5;6;7;8;9}))))</f>
        <v>0</v>
      </c>
      <c r="S85" s="110" t="str">
        <f>INDEX(ETAPP!B$1:B$32,MATCH(COUNTIF(BI85:BR85,1),ETAPP!A$1:A$32,0))&amp;INDEX(ETAPP!B$1:B$32,MATCH(COUNTIF(BI85:BR85,2),ETAPP!A$1:A$32,0))&amp;INDEX(ETAPP!B$1:B$32,MATCH(COUNTIF(BI85:BR85,3),ETAPP!A$1:A$32,0))&amp;INDEX(ETAPP!B$1:B$32,MATCH(COUNTIF(BI85:BR85,4),ETAPP!A$1:A$32,0))&amp;INDEX(ETAPP!B$1:B$32,MATCH(COUNTIF(BI85:BR85,5),ETAPP!A$1:A$32,0))&amp;INDEX(ETAPP!B$1:B$32,MATCH(COUNTIF(BI85:BR85,6),ETAPP!A$1:A$32,0))&amp;INDEX(ETAPP!B$1:B$32,MATCH(COUNTIF(BI85:BR85,7),ETAPP!A$1:A$32,0))&amp;INDEX(ETAPP!B$1:B$32,MATCH(COUNTIF(BI85:BR85,8),ETAPP!A$1:A$32,0))&amp;INDEX(ETAPP!B$1:B$32,MATCH(COUNTIF(BI85:BR85,9),ETAPP!A$1:A$32,0))&amp;INDEX(ETAPP!B$1:B$32,MATCH(COUNTIF(BI85:BR85,10),ETAPP!A$1:A$32,0))&amp;INDEX(ETAPP!B$1:B$32,MATCH(COUNTIF(BI85:BR85,11),ETAPP!A$1:A$32,0))&amp;INDEX(ETAPP!B$1:B$32,MATCH(COUNTIF(BI85:BR85,12),ETAPP!A$1:A$32,0))&amp;INDEX(ETAPP!B$1:B$32,MATCH(COUNTIF(BI85:BR85,13),ETAPP!A$1:A$32,0))&amp;INDEX(ETAPP!B$1:B$32,MATCH(COUNTIF(BI85:BR85,14),ETAPP!A$1:A$32,0))&amp;INDEX(ETAPP!B$1:B$32,MATCH(COUNTIF(BI85:BR85,15),ETAPP!A$1:A$32,0))&amp;INDEX(ETAPP!B$1:B$32,MATCH(COUNTIF(BI85:BR85,16),ETAPP!A$1:A$32,0))&amp;INDEX(ETAPP!B$1:B$32,MATCH(COUNTIF(BI85:BR85,17),ETAPP!A$1:A$32,0))&amp;INDEX(ETAPP!B$1:B$32,MATCH(COUNTIF(BI85:BR85,18),ETAPP!A$1:A$32,0))&amp;INDEX(ETAPP!B$1:B$32,MATCH(COUNTIF(BI85:BR85,19),ETAPP!A$1:A$32,0))&amp;INDEX(ETAPP!B$1:B$32,MATCH(COUNTIF(BI85:BR85,20),ETAPP!A$1:A$32,0))&amp;INDEX(ETAPP!B$1:B$32,MATCH(COUNTIF(BI85:BR85,21),ETAPP!A$1:A$32,0))</f>
        <v>000000000000000000000</v>
      </c>
      <c r="T85" s="110" t="str">
        <f>TEXT(R85,"000,0")&amp;"-"&amp;S85</f>
        <v>000,0-000000000000000000000</v>
      </c>
      <c r="U85" s="110">
        <f>COUNTIF(T$7:T$117,"&gt;="&amp;T85)</f>
        <v>111</v>
      </c>
      <c r="V85" s="110">
        <f>COUNTIF(L$7:L$117,"&gt;="&amp;L85)</f>
        <v>50</v>
      </c>
      <c r="W85" s="110" t="str">
        <f>TEXT(R85,"000,0")&amp;"-"&amp;S85&amp;"-"&amp;TEXT(V85,"000")</f>
        <v>000,0-000000000000000000000-050</v>
      </c>
      <c r="X85" s="110">
        <f>COUNTIF(W$7:W$117,"&gt;="&amp;W85)</f>
        <v>79</v>
      </c>
      <c r="Y85" s="111">
        <f>RANK(X85,X$7:X$117,0)</f>
        <v>33</v>
      </c>
      <c r="Z85" s="112" t="str">
        <f>IFERROR(INDEX('V1'!C$300:C$400,MATCH("*"&amp;L85&amp;"*",'V1'!B$300:B$400,0)),"  ")</f>
        <v xml:space="preserve">  </v>
      </c>
      <c r="AA85" s="112" t="str">
        <f>IFERROR(INDEX('V2'!C$300:C$400,MATCH("*"&amp;L85&amp;"*",'V2'!B$300:B$400,0)),"  ")</f>
        <v xml:space="preserve">  </v>
      </c>
      <c r="AB85" s="112" t="str">
        <f>IFERROR(INDEX('V3'!C$300:C$400,MATCH("*"&amp;L85&amp;"*",'V3'!B$300:B$400,0)),"  ")</f>
        <v xml:space="preserve">  </v>
      </c>
      <c r="AC85" s="112" t="str">
        <f>IFERROR(INDEX('V4'!C$300:C$400,MATCH("*"&amp;L85&amp;"*",'V4'!B$300:B$400,0)),"  ")</f>
        <v xml:space="preserve">  </v>
      </c>
      <c r="AD85" s="112" t="str">
        <f>IFERROR(INDEX('V5'!C$300:C$400,MATCH("*"&amp;L85&amp;"*",'V5'!B$300:B$400,0)),"  ")</f>
        <v xml:space="preserve">  </v>
      </c>
      <c r="AE85" s="112" t="str">
        <f>IFERROR(INDEX('V6'!C$300:C$400,MATCH("*"&amp;L85&amp;"*",'V6'!B$300:B$400,0)),"  ")</f>
        <v xml:space="preserve">  </v>
      </c>
      <c r="AF85" s="112" t="str">
        <f>IFERROR(INDEX('V7'!C$300:C$400,MATCH("*"&amp;L85&amp;"*",'V7'!B$300:B$400,0)),"  ")</f>
        <v xml:space="preserve">  </v>
      </c>
      <c r="AG85" s="112" t="str">
        <f>IFERROR(INDEX('V8'!C$300:C$400,MATCH("*"&amp;L85&amp;"*",'V8'!B$300:B$400,0)),"  ")</f>
        <v xml:space="preserve">  </v>
      </c>
      <c r="AH85" s="112" t="str">
        <f>IFERROR(INDEX('V9'!C$300:C$400,MATCH("*"&amp;L85&amp;"*",'V9'!B$300:B$400,0)),"  ")</f>
        <v xml:space="preserve">  </v>
      </c>
      <c r="AI85" s="112" t="str">
        <f>IFERROR(INDEX('V10'!C$300:C$400,MATCH("*"&amp;L85&amp;"*",'V10'!B$300:B$400,0)),"  ")</f>
        <v xml:space="preserve">  </v>
      </c>
      <c r="AJ85" s="113" t="str">
        <f>IF(AN85&gt;(AT$2-1),K85,"")</f>
        <v/>
      </c>
      <c r="AK85" s="402">
        <f>SUM(Z85:AI85)</f>
        <v>0</v>
      </c>
      <c r="AL85" s="114" t="str">
        <f>IFERROR("edasi "&amp;RANK(AJ85,AJ$7:AJ$117,1),K85)</f>
        <v/>
      </c>
      <c r="AM85" s="115" t="str">
        <f>IFERROR(INDEX(#REF!,MATCH("*"&amp;L85&amp;"*",#REF!,0)),"  ")</f>
        <v xml:space="preserve">  </v>
      </c>
      <c r="AN85" s="116">
        <f>COUNTIF(Z85:AI85,"&gt;=0")</f>
        <v>0</v>
      </c>
      <c r="AO85" s="117">
        <f>IFERROR(IF(Z85+1&gt;LARGE(Z$7:Z$117,1)-2*LEN(Z$5),1),0)+IFERROR(IF(AA85+1&gt;LARGE(AA$7:AA$117,1)-2*LEN(AA$5),1),0)+IFERROR(IF(AB85+1&gt;LARGE(AB$7:AB$117,1)-2*LEN(AB$5),1),0)+IFERROR(IF(AC85+1&gt;LARGE(AC$7:AC$117,1)-2*LEN(AC$5),1),0)+IFERROR(IF(AD85+1&gt;LARGE(AD$7:AD$117,1)-2*LEN(AD$5),1),0)+IFERROR(IF(AE85+1&gt;LARGE(AE$7:AE$117,1)-2*LEN(AE$5),1),0)+IFERROR(IF(AF85+1&gt;LARGE(AF$7:AF$117,1)-2*LEN(AF$5),1),0)+IFERROR(IF(AG85+1&gt;LARGE(AG$7:AG$117,1)-2*LEN(AG$5),1),0)+IFERROR(IF(AH85+1&gt;LARGE(AH$7:AH$117,1)-2*LEN(AH$5),1),0)+IFERROR(IF(AI85+1&gt;LARGE(AI$7:AI$117,1)-2*LEN(AI$5),1),0)</f>
        <v>0</v>
      </c>
      <c r="AP85" s="117">
        <f>IF(Z85=0,0,IF(Z85=IFERROR(LARGE(Z$7:Z$117,1),0),1,0))+IF(AA85=0,0,IF(AA85=IFERROR(LARGE(AA$7:AA$117,1),0),1,0))+IF(AB85=0,0,IF(AB85=IFERROR(LARGE(AB$7:AB$117,1),0),1,0))+IF(AC85=0,0,IF(AC85=IFERROR(LARGE(AC$7:AC$117,1),0),1,0))+IF(AD85=0,0,IF(AD85=IFERROR(LARGE(AD$7:AD$117,1),0),1,0))+IF(AE85=0,0,IF(AE85=IFERROR(LARGE(AE$7:AE$117,1),0),1,0))+IF(AF85=0,0,IF(AF85=IFERROR(LARGE(AF$7:AF$117,1),0),1,0))+IF(AG85=0,0,IF(AG85=IFERROR(LARGE(AG$7:AG$117,1),0),1,0))+IF(AH85=0,0,IF(AH85=IFERROR(LARGE(AH$7:AH$117,1),0),1,0))+IF(AI85=0,0,IF(AI85=IFERROR(LARGE(AI$7:AI$117,1),0),1,0))</f>
        <v>0</v>
      </c>
      <c r="AQ85" s="48"/>
      <c r="AT85" s="118">
        <f>SMALL(AU85:BD85,AT$3)</f>
        <v>1E-4</v>
      </c>
      <c r="AU85" s="119">
        <f>IF(Z85="  ",0+MID(Z$6,FIND("V",Z$6)+1,256)/10000,Z85+MID(Z$6,FIND("V",Z$6)+1,256)/10000)</f>
        <v>1E-4</v>
      </c>
      <c r="AV85" s="119">
        <f>IF(AA85="  ",0+MID(AA$6,FIND("V",AA$6)+1,256)/10000,AA85+MID(AA$6,FIND("V",AA$6)+1,256)/10000)</f>
        <v>2.0000000000000001E-4</v>
      </c>
      <c r="AW85" s="119">
        <f>IF(AB85="  ",0+MID(AB$6,FIND("V",AB$6)+1,256)/10000,AB85+MID(AB$6,FIND("V",AB$6)+1,256)/10000)</f>
        <v>2.9999999999999997E-4</v>
      </c>
      <c r="AX85" s="119">
        <f>IF(AC85="  ",0+MID(AC$6,FIND("V",AC$6)+1,256)/10000,AC85+MID(AC$6,FIND("V",AC$6)+1,256)/10000)</f>
        <v>4.0000000000000002E-4</v>
      </c>
      <c r="AY85" s="119">
        <f>IF(AD85="  ",0+MID(AD$6,FIND("V",AD$6)+1,256)/10000,AD85+MID(AD$6,FIND("V",AD$6)+1,256)/10000)</f>
        <v>5.0000000000000001E-4</v>
      </c>
      <c r="AZ85" s="119">
        <f>IF(AE85="  ",0+MID(AE$6,FIND("V",AE$6)+1,256)/10000,AE85+MID(AE$6,FIND("V",AE$6)+1,256)/10000)</f>
        <v>5.9999999999999995E-4</v>
      </c>
      <c r="BA85" s="119">
        <f>IF(AF85="  ",0+MID(AF$6,FIND("V",AF$6)+1,256)/10000,AF85+MID(AF$6,FIND("V",AF$6)+1,256)/10000)</f>
        <v>6.9999999999999999E-4</v>
      </c>
      <c r="BB85" s="119">
        <f>IF(AG85="  ",0+MID(AG$6,FIND("V",AG$6)+1,256)/10000,AG85+MID(AG$6,FIND("V",AG$6)+1,256)/10000)</f>
        <v>8.0000000000000004E-4</v>
      </c>
      <c r="BC85" s="119">
        <f>IF(AH85="  ",0+MID(AH$6,FIND("V",AH$6)+1,256)/10000,AH85+MID(AH$6,FIND("V",AH$6)+1,256)/10000)</f>
        <v>8.9999999999999998E-4</v>
      </c>
      <c r="BD85" s="119">
        <f>IF(AI85="  ",0+MID(AI$6,FIND("V",AI$6)+1,256)/10000,AI85+MID(AI$6,FIND("V",AI$6)+1,256)/10000)</f>
        <v>1E-3</v>
      </c>
      <c r="BI85" s="1024" t="e">
        <f>(LARGE(Z$7:Z$117,1)-Z85)/2+1</f>
        <v>#VALUE!</v>
      </c>
      <c r="BJ85" s="1024" t="e">
        <f>(LARGE(AA$7:AA$117,1)-AA85)/2+1</f>
        <v>#VALUE!</v>
      </c>
      <c r="BK85" s="1024" t="e">
        <f>(LARGE(AB$7:AB$117,1)-AB85)/2+1</f>
        <v>#VALUE!</v>
      </c>
      <c r="BL85" s="1024" t="e">
        <f>(LARGE(AC$7:AC$117,1)-AC85)/2+1</f>
        <v>#VALUE!</v>
      </c>
      <c r="BM85" s="1024" t="e">
        <f>(LARGE(AD$7:AD$117,1)-AD85)/2+1</f>
        <v>#VALUE!</v>
      </c>
      <c r="BN85" s="1024" t="e">
        <f>(LARGE(AE$7:AE$117,1)-AE85)/2+1</f>
        <v>#VALUE!</v>
      </c>
      <c r="BO85" s="1024" t="e">
        <f>(LARGE(AF$7:AF$117,1)-AF85)/2+1</f>
        <v>#VALUE!</v>
      </c>
      <c r="BP85" s="1024" t="e">
        <f>(LARGE(AG$7:AG$117,1)-AG85)/2+1</f>
        <v>#VALUE!</v>
      </c>
      <c r="BQ85" s="1024" t="e">
        <f>(LARGE(AH$7:AH$117,1)-AH85)/2+1</f>
        <v>#VALUE!</v>
      </c>
      <c r="BR85" s="1024" t="e">
        <f>(LARGE(AI$7:AI$117,1)-AI85)/2+1</f>
        <v>#VALUE!</v>
      </c>
    </row>
    <row r="86" spans="1:70" ht="12.75" hidden="1" customHeight="1" x14ac:dyDescent="0.2">
      <c r="A86" s="597" t="str">
        <f>IF(R86&gt;0,IF(Q86="Viru SK",RANK(B86,B$7:B$117,1)-COUNTIF((Q$7:Q$117),"&lt;&gt;Viru SK"),""),"")</f>
        <v/>
      </c>
      <c r="B86" s="98">
        <f>IF((Q86="Viru SK"),U86,U86-1000)</f>
        <v>111</v>
      </c>
      <c r="C86" s="407" t="str">
        <f>IF(R86&gt;0,IF(P86="t",RANK(D86,D$7:D$117,1)-COUNTBLANK(P$7:P$117),""),"")</f>
        <v/>
      </c>
      <c r="D86" s="365">
        <f>IF((P86="t"),U86,U86-1000)</f>
        <v>-889</v>
      </c>
      <c r="E86" s="99" t="str">
        <f>IF(R86&gt;0,IF(N86="m",RANK(F86,F$7:F$117,1)-COUNTBLANK(N$7:N$117),""),"")</f>
        <v/>
      </c>
      <c r="F86" s="98">
        <f>IF((N86="m"),U86,U86-1000)</f>
        <v>111</v>
      </c>
      <c r="G86" s="100" t="str">
        <f>IF(R86&gt;0,IF(M86="n",RANK(H86,H$7:H$117,1)-COUNTBLANK(M$7:M$117),""),"")</f>
        <v/>
      </c>
      <c r="H86" s="98">
        <f>IF((M86="n"),U86,U86-1000)</f>
        <v>-889</v>
      </c>
      <c r="I86" s="101" t="str">
        <f>IF(R86&gt;0,IF(O86="j",RANK(J86,J$7:J$117,1)-COUNTBLANK(O$7:O$117),""),"")</f>
        <v/>
      </c>
      <c r="J86" s="102">
        <f>IF((O86="j"),U86,U86-1000)</f>
        <v>111</v>
      </c>
      <c r="K86" s="70" t="str">
        <f>IF(R86&gt;0,RANK(U86,U$7:U$117,1),"")</f>
        <v/>
      </c>
      <c r="L86" s="120" t="s">
        <v>324</v>
      </c>
      <c r="M86" s="104"/>
      <c r="N86" s="105" t="s">
        <v>104</v>
      </c>
      <c r="O86" s="137" t="s">
        <v>116</v>
      </c>
      <c r="P86" s="107"/>
      <c r="Q86" s="108" t="s">
        <v>87</v>
      </c>
      <c r="R86" s="109">
        <f>(IF(COUNT(Z86,AA86,AB86,AC86,AD86,AE86,AF86,AG86,AH86,AI86)&lt;10,SUM(Z86,AA86,AB86,AC86,AD86,AE86,AF86,AG86,AH86,AI86),SUM(LARGE((Z86,AA86,AB86,AC86,AD86,AE86,AF86,AG86,AH86,AI86),{1;2;3;4;5;6;7;8;9}))))</f>
        <v>0</v>
      </c>
      <c r="S86" s="110" t="str">
        <f>INDEX(ETAPP!B$1:B$32,MATCH(COUNTIF(BI86:BR86,1),ETAPP!A$1:A$32,0))&amp;INDEX(ETAPP!B$1:B$32,MATCH(COUNTIF(BI86:BR86,2),ETAPP!A$1:A$32,0))&amp;INDEX(ETAPP!B$1:B$32,MATCH(COUNTIF(BI86:BR86,3),ETAPP!A$1:A$32,0))&amp;INDEX(ETAPP!B$1:B$32,MATCH(COUNTIF(BI86:BR86,4),ETAPP!A$1:A$32,0))&amp;INDEX(ETAPP!B$1:B$32,MATCH(COUNTIF(BI86:BR86,5),ETAPP!A$1:A$32,0))&amp;INDEX(ETAPP!B$1:B$32,MATCH(COUNTIF(BI86:BR86,6),ETAPP!A$1:A$32,0))&amp;INDEX(ETAPP!B$1:B$32,MATCH(COUNTIF(BI86:BR86,7),ETAPP!A$1:A$32,0))&amp;INDEX(ETAPP!B$1:B$32,MATCH(COUNTIF(BI86:BR86,8),ETAPP!A$1:A$32,0))&amp;INDEX(ETAPP!B$1:B$32,MATCH(COUNTIF(BI86:BR86,9),ETAPP!A$1:A$32,0))&amp;INDEX(ETAPP!B$1:B$32,MATCH(COUNTIF(BI86:BR86,10),ETAPP!A$1:A$32,0))&amp;INDEX(ETAPP!B$1:B$32,MATCH(COUNTIF(BI86:BR86,11),ETAPP!A$1:A$32,0))&amp;INDEX(ETAPP!B$1:B$32,MATCH(COUNTIF(BI86:BR86,12),ETAPP!A$1:A$32,0))&amp;INDEX(ETAPP!B$1:B$32,MATCH(COUNTIF(BI86:BR86,13),ETAPP!A$1:A$32,0))&amp;INDEX(ETAPP!B$1:B$32,MATCH(COUNTIF(BI86:BR86,14),ETAPP!A$1:A$32,0))&amp;INDEX(ETAPP!B$1:B$32,MATCH(COUNTIF(BI86:BR86,15),ETAPP!A$1:A$32,0))&amp;INDEX(ETAPP!B$1:B$32,MATCH(COUNTIF(BI86:BR86,16),ETAPP!A$1:A$32,0))&amp;INDEX(ETAPP!B$1:B$32,MATCH(COUNTIF(BI86:BR86,17),ETAPP!A$1:A$32,0))&amp;INDEX(ETAPP!B$1:B$32,MATCH(COUNTIF(BI86:BR86,18),ETAPP!A$1:A$32,0))&amp;INDEX(ETAPP!B$1:B$32,MATCH(COUNTIF(BI86:BR86,19),ETAPP!A$1:A$32,0))&amp;INDEX(ETAPP!B$1:B$32,MATCH(COUNTIF(BI86:BR86,20),ETAPP!A$1:A$32,0))&amp;INDEX(ETAPP!B$1:B$32,MATCH(COUNTIF(BI86:BR86,21),ETAPP!A$1:A$32,0))</f>
        <v>000000000000000000000</v>
      </c>
      <c r="T86" s="110" t="str">
        <f>TEXT(R86,"000,0")&amp;"-"&amp;S86</f>
        <v>000,0-000000000000000000000</v>
      </c>
      <c r="U86" s="110">
        <f>COUNTIF(T$7:T$117,"&gt;="&amp;T86)</f>
        <v>111</v>
      </c>
      <c r="V86" s="110">
        <f>COUNTIF(L$7:L$117,"&gt;="&amp;L86)</f>
        <v>48</v>
      </c>
      <c r="W86" s="110" t="str">
        <f>TEXT(R86,"000,0")&amp;"-"&amp;S86&amp;"-"&amp;TEXT(V86,"000")</f>
        <v>000,0-000000000000000000000-048</v>
      </c>
      <c r="X86" s="110">
        <f>COUNTIF(W$7:W$117,"&gt;="&amp;W86)</f>
        <v>80</v>
      </c>
      <c r="Y86" s="111">
        <f>RANK(X86,X$7:X$117,0)</f>
        <v>32</v>
      </c>
      <c r="Z86" s="112" t="str">
        <f>IFERROR(INDEX('V1'!C$300:C$400,MATCH("*"&amp;L86&amp;"*",'V1'!B$300:B$400,0)),"  ")</f>
        <v xml:space="preserve">  </v>
      </c>
      <c r="AA86" s="112" t="str">
        <f>IFERROR(INDEX('V2'!C$300:C$400,MATCH("*"&amp;L86&amp;"*",'V2'!B$300:B$400,0)),"  ")</f>
        <v xml:space="preserve">  </v>
      </c>
      <c r="AB86" s="112" t="str">
        <f>IFERROR(INDEX('V3'!C$300:C$400,MATCH("*"&amp;L86&amp;"*",'V3'!B$300:B$400,0)),"  ")</f>
        <v xml:space="preserve">  </v>
      </c>
      <c r="AC86" s="112" t="str">
        <f>IFERROR(INDEX('V4'!C$300:C$400,MATCH("*"&amp;L86&amp;"*",'V4'!B$300:B$400,0)),"  ")</f>
        <v xml:space="preserve">  </v>
      </c>
      <c r="AD86" s="112" t="str">
        <f>IFERROR(INDEX('V5'!C$300:C$400,MATCH("*"&amp;L86&amp;"*",'V5'!B$300:B$400,0)),"  ")</f>
        <v xml:space="preserve">  </v>
      </c>
      <c r="AE86" s="112" t="str">
        <f>IFERROR(INDEX('V6'!C$300:C$400,MATCH("*"&amp;L86&amp;"*",'V6'!B$300:B$400,0)),"  ")</f>
        <v xml:space="preserve">  </v>
      </c>
      <c r="AF86" s="112" t="str">
        <f>IFERROR(INDEX('V7'!C$300:C$400,MATCH("*"&amp;L86&amp;"*",'V7'!B$300:B$400,0)),"  ")</f>
        <v xml:space="preserve">  </v>
      </c>
      <c r="AG86" s="112" t="str">
        <f>IFERROR(INDEX('V8'!C$300:C$400,MATCH("*"&amp;L86&amp;"*",'V8'!B$300:B$400,0)),"  ")</f>
        <v xml:space="preserve">  </v>
      </c>
      <c r="AH86" s="112" t="str">
        <f>IFERROR(INDEX('V9'!C$300:C$400,MATCH("*"&amp;L86&amp;"*",'V9'!B$300:B$400,0)),"  ")</f>
        <v xml:space="preserve">  </v>
      </c>
      <c r="AI86" s="112" t="str">
        <f>IFERROR(INDEX('V10'!C$300:C$400,MATCH("*"&amp;L86&amp;"*",'V10'!B$300:B$400,0)),"  ")</f>
        <v xml:space="preserve">  </v>
      </c>
      <c r="AJ86" s="113" t="str">
        <f>IF(AN86&gt;(AT$2-1),K86,"")</f>
        <v/>
      </c>
      <c r="AK86" s="402">
        <f>SUM(Z86:AI86)</f>
        <v>0</v>
      </c>
      <c r="AL86" s="114" t="str">
        <f>IFERROR("edasi "&amp;RANK(AJ86,AJ$7:AJ$117,1),K86)</f>
        <v/>
      </c>
      <c r="AM86" s="115" t="str">
        <f>IFERROR(INDEX(#REF!,MATCH("*"&amp;L86&amp;"*",#REF!,0)),"  ")</f>
        <v xml:space="preserve">  </v>
      </c>
      <c r="AN86" s="116">
        <f>COUNTIF(Z86:AI86,"&gt;=0")</f>
        <v>0</v>
      </c>
      <c r="AO86" s="117">
        <f>IFERROR(IF(Z86+1&gt;LARGE(Z$7:Z$117,1)-2*LEN(Z$5),1),0)+IFERROR(IF(AA86+1&gt;LARGE(AA$7:AA$117,1)-2*LEN(AA$5),1),0)+IFERROR(IF(AB86+1&gt;LARGE(AB$7:AB$117,1)-2*LEN(AB$5),1),0)+IFERROR(IF(AC86+1&gt;LARGE(AC$7:AC$117,1)-2*LEN(AC$5),1),0)+IFERROR(IF(AD86+1&gt;LARGE(AD$7:AD$117,1)-2*LEN(AD$5),1),0)+IFERROR(IF(AE86+1&gt;LARGE(AE$7:AE$117,1)-2*LEN(AE$5),1),0)+IFERROR(IF(AF86+1&gt;LARGE(AF$7:AF$117,1)-2*LEN(AF$5),1),0)+IFERROR(IF(AG86+1&gt;LARGE(AG$7:AG$117,1)-2*LEN(AG$5),1),0)+IFERROR(IF(AH86+1&gt;LARGE(AH$7:AH$117,1)-2*LEN(AH$5),1),0)+IFERROR(IF(AI86+1&gt;LARGE(AI$7:AI$117,1)-2*LEN(AI$5),1),0)</f>
        <v>0</v>
      </c>
      <c r="AP86" s="117">
        <f>IF(Z86=0,0,IF(Z86=IFERROR(LARGE(Z$7:Z$117,1),0),1,0))+IF(AA86=0,0,IF(AA86=IFERROR(LARGE(AA$7:AA$117,1),0),1,0))+IF(AB86=0,0,IF(AB86=IFERROR(LARGE(AB$7:AB$117,1),0),1,0))+IF(AC86=0,0,IF(AC86=IFERROR(LARGE(AC$7:AC$117,1),0),1,0))+IF(AD86=0,0,IF(AD86=IFERROR(LARGE(AD$7:AD$117,1),0),1,0))+IF(AE86=0,0,IF(AE86=IFERROR(LARGE(AE$7:AE$117,1),0),1,0))+IF(AF86=0,0,IF(AF86=IFERROR(LARGE(AF$7:AF$117,1),0),1,0))+IF(AG86=0,0,IF(AG86=IFERROR(LARGE(AG$7:AG$117,1),0),1,0))+IF(AH86=0,0,IF(AH86=IFERROR(LARGE(AH$7:AH$117,1),0),1,0))+IF(AI86=0,0,IF(AI86=IFERROR(LARGE(AI$7:AI$117,1),0),1,0))</f>
        <v>0</v>
      </c>
      <c r="AQ86" s="48"/>
      <c r="AR86" s="1024"/>
      <c r="AS86" s="1024"/>
      <c r="AT86" s="118">
        <f>SMALL(AU86:BD86,AT$3)</f>
        <v>1E-4</v>
      </c>
      <c r="AU86" s="119">
        <f>IF(Z86="  ",0+MID(Z$6,FIND("V",Z$6)+1,256)/10000,Z86+MID(Z$6,FIND("V",Z$6)+1,256)/10000)</f>
        <v>1E-4</v>
      </c>
      <c r="AV86" s="119">
        <f>IF(AA86="  ",0+MID(AA$6,FIND("V",AA$6)+1,256)/10000,AA86+MID(AA$6,FIND("V",AA$6)+1,256)/10000)</f>
        <v>2.0000000000000001E-4</v>
      </c>
      <c r="AW86" s="119">
        <f>IF(AB86="  ",0+MID(AB$6,FIND("V",AB$6)+1,256)/10000,AB86+MID(AB$6,FIND("V",AB$6)+1,256)/10000)</f>
        <v>2.9999999999999997E-4</v>
      </c>
      <c r="AX86" s="119">
        <f>IF(AC86="  ",0+MID(AC$6,FIND("V",AC$6)+1,256)/10000,AC86+MID(AC$6,FIND("V",AC$6)+1,256)/10000)</f>
        <v>4.0000000000000002E-4</v>
      </c>
      <c r="AY86" s="119">
        <f>IF(AD86="  ",0+MID(AD$6,FIND("V",AD$6)+1,256)/10000,AD86+MID(AD$6,FIND("V",AD$6)+1,256)/10000)</f>
        <v>5.0000000000000001E-4</v>
      </c>
      <c r="AZ86" s="119">
        <f>IF(AE86="  ",0+MID(AE$6,FIND("V",AE$6)+1,256)/10000,AE86+MID(AE$6,FIND("V",AE$6)+1,256)/10000)</f>
        <v>5.9999999999999995E-4</v>
      </c>
      <c r="BA86" s="119">
        <f>IF(AF86="  ",0+MID(AF$6,FIND("V",AF$6)+1,256)/10000,AF86+MID(AF$6,FIND("V",AF$6)+1,256)/10000)</f>
        <v>6.9999999999999999E-4</v>
      </c>
      <c r="BB86" s="119">
        <f>IF(AG86="  ",0+MID(AG$6,FIND("V",AG$6)+1,256)/10000,AG86+MID(AG$6,FIND("V",AG$6)+1,256)/10000)</f>
        <v>8.0000000000000004E-4</v>
      </c>
      <c r="BC86" s="119">
        <f>IF(AH86="  ",0+MID(AH$6,FIND("V",AH$6)+1,256)/10000,AH86+MID(AH$6,FIND("V",AH$6)+1,256)/10000)</f>
        <v>8.9999999999999998E-4</v>
      </c>
      <c r="BD86" s="119">
        <f>IF(AI86="  ",0+MID(AI$6,FIND("V",AI$6)+1,256)/10000,AI86+MID(AI$6,FIND("V",AI$6)+1,256)/10000)</f>
        <v>1E-3</v>
      </c>
      <c r="BE86" s="1024"/>
      <c r="BF86" s="1024"/>
      <c r="BG86" s="1024"/>
      <c r="BH86" s="1024"/>
      <c r="BI86" s="783" t="e">
        <f>(LARGE(Z$7:Z$117,1)-Z86)/2+1</f>
        <v>#VALUE!</v>
      </c>
      <c r="BJ86" s="783" t="e">
        <f>(LARGE(AA$7:AA$117,1)-AA86)/2+1</f>
        <v>#VALUE!</v>
      </c>
      <c r="BK86" s="783" t="e">
        <f>(LARGE(AB$7:AB$117,1)-AB86)/2+1</f>
        <v>#VALUE!</v>
      </c>
      <c r="BL86" s="783" t="e">
        <f>(LARGE(AC$7:AC$117,1)-AC86)/2+1</f>
        <v>#VALUE!</v>
      </c>
      <c r="BM86" s="783" t="e">
        <f>(LARGE(AD$7:AD$117,1)-AD86)/2+1</f>
        <v>#VALUE!</v>
      </c>
      <c r="BN86" s="783" t="e">
        <f>(LARGE(AE$7:AE$117,1)-AE86)/2+1</f>
        <v>#VALUE!</v>
      </c>
      <c r="BO86" s="783" t="e">
        <f>(LARGE(AF$7:AF$117,1)-AF86)/2+1</f>
        <v>#VALUE!</v>
      </c>
      <c r="BP86" s="783" t="e">
        <f>(LARGE(AG$7:AG$117,1)-AG86)/2+1</f>
        <v>#VALUE!</v>
      </c>
      <c r="BQ86" s="783" t="e">
        <f>(LARGE(AH$7:AH$117,1)-AH86)/2+1</f>
        <v>#VALUE!</v>
      </c>
      <c r="BR86" s="783" t="e">
        <f>(LARGE(AI$7:AI$117,1)-AI86)/2+1</f>
        <v>#VALUE!</v>
      </c>
    </row>
    <row r="87" spans="1:70" ht="12.75" hidden="1" customHeight="1" x14ac:dyDescent="0.2">
      <c r="A87" s="597" t="str">
        <f>IF(R87&gt;0,IF(Q87="Viru SK",RANK(B87,B$7:B$117,1)-COUNTIF((Q$7:Q$117),"&lt;&gt;Viru SK"),""),"")</f>
        <v/>
      </c>
      <c r="B87" s="98">
        <f>IF((Q87="Viru SK"),U87,U87-1000)</f>
        <v>-889</v>
      </c>
      <c r="C87" s="407" t="str">
        <f>IF(R87&gt;0,IF(P87="t",RANK(D87,D$7:D$117,1)-COUNTBLANK(P$7:P$117),""),"")</f>
        <v/>
      </c>
      <c r="D87" s="365">
        <f>IF((P87="t"),U87,U87-1000)</f>
        <v>-889</v>
      </c>
      <c r="E87" s="99" t="str">
        <f>IF(R87&gt;0,IF(N87="m",RANK(F87,F$7:F$117,1)-COUNTBLANK(N$7:N$117),""),"")</f>
        <v/>
      </c>
      <c r="F87" s="98">
        <f>IF((N87="m"),U87,U87-1000)</f>
        <v>-889</v>
      </c>
      <c r="G87" s="100" t="str">
        <f>IF(R87&gt;0,IF(M87="n",RANK(H87,H$7:H$117,1)-COUNTBLANK(M$7:M$117),""),"")</f>
        <v/>
      </c>
      <c r="H87" s="98">
        <f>IF((M87="n"),U87,U87-1000)</f>
        <v>111</v>
      </c>
      <c r="I87" s="101" t="str">
        <f>IF(R87&gt;0,IF(O87="j",RANK(J87,J$7:J$117,1)-COUNTBLANK(O$7:O$117),""),"")</f>
        <v/>
      </c>
      <c r="J87" s="102">
        <f>IF((O87="j"),U87,U87-1000)</f>
        <v>-889</v>
      </c>
      <c r="K87" s="70" t="str">
        <f>IF(R87&gt;0,RANK(U87,U$7:U$117,1),"")</f>
        <v/>
      </c>
      <c r="L87" s="1039" t="s">
        <v>162</v>
      </c>
      <c r="M87" s="208" t="s">
        <v>109</v>
      </c>
      <c r="N87" s="209" t="str">
        <f>IF(M87="","m","")</f>
        <v/>
      </c>
      <c r="O87" s="210"/>
      <c r="P87" s="211"/>
      <c r="Q87" s="212"/>
      <c r="R87" s="109">
        <f>(IF(COUNT(Z87,AA87,AB87,AC87,AD87,AE87,AF87,AG87,AH87,AI87)&lt;10,SUM(Z87,AA87,AB87,AC87,AD87,AE87,AF87,AG87,AH87,AI87),SUM(LARGE((Z87,AA87,AB87,AC87,AD87,AE87,AF87,AG87,AH87,AI87),{1;2;3;4;5;6;7;8;9}))))</f>
        <v>0</v>
      </c>
      <c r="S87" s="110" t="str">
        <f>INDEX(ETAPP!B$1:B$32,MATCH(COUNTIF(BI87:BR87,1),ETAPP!A$1:A$32,0))&amp;INDEX(ETAPP!B$1:B$32,MATCH(COUNTIF(BI87:BR87,2),ETAPP!A$1:A$32,0))&amp;INDEX(ETAPP!B$1:B$32,MATCH(COUNTIF(BI87:BR87,3),ETAPP!A$1:A$32,0))&amp;INDEX(ETAPP!B$1:B$32,MATCH(COUNTIF(BI87:BR87,4),ETAPP!A$1:A$32,0))&amp;INDEX(ETAPP!B$1:B$32,MATCH(COUNTIF(BI87:BR87,5),ETAPP!A$1:A$32,0))&amp;INDEX(ETAPP!B$1:B$32,MATCH(COUNTIF(BI87:BR87,6),ETAPP!A$1:A$32,0))&amp;INDEX(ETAPP!B$1:B$32,MATCH(COUNTIF(BI87:BR87,7),ETAPP!A$1:A$32,0))&amp;INDEX(ETAPP!B$1:B$32,MATCH(COUNTIF(BI87:BR87,8),ETAPP!A$1:A$32,0))&amp;INDEX(ETAPP!B$1:B$32,MATCH(COUNTIF(BI87:BR87,9),ETAPP!A$1:A$32,0))&amp;INDEX(ETAPP!B$1:B$32,MATCH(COUNTIF(BI87:BR87,10),ETAPP!A$1:A$32,0))&amp;INDEX(ETAPP!B$1:B$32,MATCH(COUNTIF(BI87:BR87,11),ETAPP!A$1:A$32,0))&amp;INDEX(ETAPP!B$1:B$32,MATCH(COUNTIF(BI87:BR87,12),ETAPP!A$1:A$32,0))&amp;INDEX(ETAPP!B$1:B$32,MATCH(COUNTIF(BI87:BR87,13),ETAPP!A$1:A$32,0))&amp;INDEX(ETAPP!B$1:B$32,MATCH(COUNTIF(BI87:BR87,14),ETAPP!A$1:A$32,0))&amp;INDEX(ETAPP!B$1:B$32,MATCH(COUNTIF(BI87:BR87,15),ETAPP!A$1:A$32,0))&amp;INDEX(ETAPP!B$1:B$32,MATCH(COUNTIF(BI87:BR87,16),ETAPP!A$1:A$32,0))&amp;INDEX(ETAPP!B$1:B$32,MATCH(COUNTIF(BI87:BR87,17),ETAPP!A$1:A$32,0))&amp;INDEX(ETAPP!B$1:B$32,MATCH(COUNTIF(BI87:BR87,18),ETAPP!A$1:A$32,0))&amp;INDEX(ETAPP!B$1:B$32,MATCH(COUNTIF(BI87:BR87,19),ETAPP!A$1:A$32,0))&amp;INDEX(ETAPP!B$1:B$32,MATCH(COUNTIF(BI87:BR87,20),ETAPP!A$1:A$32,0))&amp;INDEX(ETAPP!B$1:B$32,MATCH(COUNTIF(BI87:BR87,21),ETAPP!A$1:A$32,0))</f>
        <v>000000000000000000000</v>
      </c>
      <c r="T87" s="110" t="str">
        <f>TEXT(R87,"000,0")&amp;"-"&amp;S87</f>
        <v>000,0-000000000000000000000</v>
      </c>
      <c r="U87" s="110">
        <f>COUNTIF(T$7:T$117,"&gt;="&amp;T87)</f>
        <v>111</v>
      </c>
      <c r="V87" s="110">
        <f>COUNTIF(L$7:L$117,"&gt;="&amp;L87)</f>
        <v>47</v>
      </c>
      <c r="W87" s="110" t="str">
        <f>TEXT(R87,"000,0")&amp;"-"&amp;S87&amp;"-"&amp;TEXT(V87,"000")</f>
        <v>000,0-000000000000000000000-047</v>
      </c>
      <c r="X87" s="110">
        <f>COUNTIF(W$7:W$117,"&gt;="&amp;W87)</f>
        <v>81</v>
      </c>
      <c r="Y87" s="111">
        <f>RANK(X87,X$7:X$117,0)</f>
        <v>31</v>
      </c>
      <c r="Z87" s="112" t="str">
        <f>IFERROR(INDEX('V1'!C$300:C$400,MATCH("*"&amp;L87&amp;"*",'V1'!B$300:B$400,0)),"  ")</f>
        <v xml:space="preserve">  </v>
      </c>
      <c r="AA87" s="112" t="str">
        <f>IFERROR(INDEX('V2'!C$300:C$400,MATCH("*"&amp;L87&amp;"*",'V2'!B$300:B$400,0)),"  ")</f>
        <v xml:space="preserve">  </v>
      </c>
      <c r="AB87" s="112" t="str">
        <f>IFERROR(INDEX('V3'!C$300:C$400,MATCH("*"&amp;L87&amp;"*",'V3'!B$300:B$400,0)),"  ")</f>
        <v xml:space="preserve">  </v>
      </c>
      <c r="AC87" s="112" t="str">
        <f>IFERROR(INDEX('V4'!C$300:C$400,MATCH("*"&amp;L87&amp;"*",'V4'!B$300:B$400,0)),"  ")</f>
        <v xml:space="preserve">  </v>
      </c>
      <c r="AD87" s="112" t="str">
        <f>IFERROR(INDEX('V5'!C$300:C$400,MATCH("*"&amp;L87&amp;"*",'V5'!B$300:B$400,0)),"  ")</f>
        <v xml:space="preserve">  </v>
      </c>
      <c r="AE87" s="112" t="str">
        <f>IFERROR(INDEX('V6'!C$300:C$400,MATCH("*"&amp;L87&amp;"*",'V6'!B$300:B$400,0)),"  ")</f>
        <v xml:space="preserve">  </v>
      </c>
      <c r="AF87" s="112" t="str">
        <f>IFERROR(INDEX('V7'!C$300:C$400,MATCH("*"&amp;L87&amp;"*",'V7'!B$300:B$400,0)),"  ")</f>
        <v xml:space="preserve">  </v>
      </c>
      <c r="AG87" s="112" t="str">
        <f>IFERROR(INDEX('V8'!C$300:C$400,MATCH("*"&amp;L87&amp;"*",'V8'!B$300:B$400,0)),"  ")</f>
        <v xml:space="preserve">  </v>
      </c>
      <c r="AH87" s="112" t="str">
        <f>IFERROR(INDEX('V9'!C$300:C$400,MATCH("*"&amp;L87&amp;"*",'V9'!B$300:B$400,0)),"  ")</f>
        <v xml:space="preserve">  </v>
      </c>
      <c r="AI87" s="112" t="str">
        <f>IFERROR(INDEX('V10'!C$300:C$400,MATCH("*"&amp;L87&amp;"*",'V10'!B$300:B$400,0)),"  ")</f>
        <v xml:space="preserve">  </v>
      </c>
      <c r="AJ87" s="113" t="str">
        <f>IF(AN87&gt;(AT$2-1),K87,"")</f>
        <v/>
      </c>
      <c r="AK87" s="402">
        <f>SUM(Z87:AI87)</f>
        <v>0</v>
      </c>
      <c r="AL87" s="114" t="str">
        <f>IFERROR("edasi "&amp;RANK(AJ87,AJ$7:AJ$117,1),K87)</f>
        <v/>
      </c>
      <c r="AM87" s="115" t="str">
        <f>IFERROR(INDEX(#REF!,MATCH("*"&amp;L87&amp;"*",#REF!,0)),"  ")</f>
        <v xml:space="preserve">  </v>
      </c>
      <c r="AN87" s="116">
        <f>COUNTIF(Z87:AI87,"&gt;=0")</f>
        <v>0</v>
      </c>
      <c r="AO87" s="117">
        <f>IFERROR(IF(Z87+1&gt;LARGE(Z$7:Z$117,1)-2*LEN(Z$5),1),0)+IFERROR(IF(AA87+1&gt;LARGE(AA$7:AA$117,1)-2*LEN(AA$5),1),0)+IFERROR(IF(AB87+1&gt;LARGE(AB$7:AB$117,1)-2*LEN(AB$5),1),0)+IFERROR(IF(AC87+1&gt;LARGE(AC$7:AC$117,1)-2*LEN(AC$5),1),0)+IFERROR(IF(AD87+1&gt;LARGE(AD$7:AD$117,1)-2*LEN(AD$5),1),0)+IFERROR(IF(AE87+1&gt;LARGE(AE$7:AE$117,1)-2*LEN(AE$5),1),0)+IFERROR(IF(AF87+1&gt;LARGE(AF$7:AF$117,1)-2*LEN(AF$5),1),0)+IFERROR(IF(AG87+1&gt;LARGE(AG$7:AG$117,1)-2*LEN(AG$5),1),0)+IFERROR(IF(AH87+1&gt;LARGE(AH$7:AH$117,1)-2*LEN(AH$5),1),0)+IFERROR(IF(AI87+1&gt;LARGE(AI$7:AI$117,1)-2*LEN(AI$5),1),0)</f>
        <v>0</v>
      </c>
      <c r="AP87" s="117">
        <f>IF(Z87=0,0,IF(Z87=IFERROR(LARGE(Z$7:Z$117,1),0),1,0))+IF(AA87=0,0,IF(AA87=IFERROR(LARGE(AA$7:AA$117,1),0),1,0))+IF(AB87=0,0,IF(AB87=IFERROR(LARGE(AB$7:AB$117,1),0),1,0))+IF(AC87=0,0,IF(AC87=IFERROR(LARGE(AC$7:AC$117,1),0),1,0))+IF(AD87=0,0,IF(AD87=IFERROR(LARGE(AD$7:AD$117,1),0),1,0))+IF(AE87=0,0,IF(AE87=IFERROR(LARGE(AE$7:AE$117,1),0),1,0))+IF(AF87=0,0,IF(AF87=IFERROR(LARGE(AF$7:AF$117,1),0),1,0))+IF(AG87=0,0,IF(AG87=IFERROR(LARGE(AG$7:AG$117,1),0),1,0))+IF(AH87=0,0,IF(AH87=IFERROR(LARGE(AH$7:AH$117,1),0),1,0))+IF(AI87=0,0,IF(AI87=IFERROR(LARGE(AI$7:AI$117,1),0),1,0))</f>
        <v>0</v>
      </c>
      <c r="AQ87" s="48"/>
      <c r="AR87" s="1"/>
      <c r="AS87" s="1"/>
      <c r="AT87" s="118">
        <f>SMALL(AU87:BD87,AT$3)</f>
        <v>1E-4</v>
      </c>
      <c r="AU87" s="119">
        <f>IF(Z87="  ",0+MID(Z$6,FIND("V",Z$6)+1,256)/10000,Z87+MID(Z$6,FIND("V",Z$6)+1,256)/10000)</f>
        <v>1E-4</v>
      </c>
      <c r="AV87" s="119">
        <f>IF(AA87="  ",0+MID(AA$6,FIND("V",AA$6)+1,256)/10000,AA87+MID(AA$6,FIND("V",AA$6)+1,256)/10000)</f>
        <v>2.0000000000000001E-4</v>
      </c>
      <c r="AW87" s="119">
        <f>IF(AB87="  ",0+MID(AB$6,FIND("V",AB$6)+1,256)/10000,AB87+MID(AB$6,FIND("V",AB$6)+1,256)/10000)</f>
        <v>2.9999999999999997E-4</v>
      </c>
      <c r="AX87" s="119">
        <f>IF(AC87="  ",0+MID(AC$6,FIND("V",AC$6)+1,256)/10000,AC87+MID(AC$6,FIND("V",AC$6)+1,256)/10000)</f>
        <v>4.0000000000000002E-4</v>
      </c>
      <c r="AY87" s="119">
        <f>IF(AD87="  ",0+MID(AD$6,FIND("V",AD$6)+1,256)/10000,AD87+MID(AD$6,FIND("V",AD$6)+1,256)/10000)</f>
        <v>5.0000000000000001E-4</v>
      </c>
      <c r="AZ87" s="119">
        <f>IF(AE87="  ",0+MID(AE$6,FIND("V",AE$6)+1,256)/10000,AE87+MID(AE$6,FIND("V",AE$6)+1,256)/10000)</f>
        <v>5.9999999999999995E-4</v>
      </c>
      <c r="BA87" s="119">
        <f>IF(AF87="  ",0+MID(AF$6,FIND("V",AF$6)+1,256)/10000,AF87+MID(AF$6,FIND("V",AF$6)+1,256)/10000)</f>
        <v>6.9999999999999999E-4</v>
      </c>
      <c r="BB87" s="119">
        <f>IF(AG87="  ",0+MID(AG$6,FIND("V",AG$6)+1,256)/10000,AG87+MID(AG$6,FIND("V",AG$6)+1,256)/10000)</f>
        <v>8.0000000000000004E-4</v>
      </c>
      <c r="BC87" s="119">
        <f>IF(AH87="  ",0+MID(AH$6,FIND("V",AH$6)+1,256)/10000,AH87+MID(AH$6,FIND("V",AH$6)+1,256)/10000)</f>
        <v>8.9999999999999998E-4</v>
      </c>
      <c r="BD87" s="119">
        <f>IF(AI87="  ",0+MID(AI$6,FIND("V",AI$6)+1,256)/10000,AI87+MID(AI$6,FIND("V",AI$6)+1,256)/10000)</f>
        <v>1E-3</v>
      </c>
      <c r="BI87" s="783" t="e">
        <f>(LARGE(Z$7:Z$117,1)-Z87)/2+1</f>
        <v>#VALUE!</v>
      </c>
      <c r="BJ87" s="783" t="e">
        <f>(LARGE(AA$7:AA$117,1)-AA87)/2+1</f>
        <v>#VALUE!</v>
      </c>
      <c r="BK87" s="783" t="e">
        <f>(LARGE(AB$7:AB$117,1)-AB87)/2+1</f>
        <v>#VALUE!</v>
      </c>
      <c r="BL87" s="783" t="e">
        <f>(LARGE(AC$7:AC$117,1)-AC87)/2+1</f>
        <v>#VALUE!</v>
      </c>
      <c r="BM87" s="783" t="e">
        <f>(LARGE(AD$7:AD$117,1)-AD87)/2+1</f>
        <v>#VALUE!</v>
      </c>
      <c r="BN87" s="783" t="e">
        <f>(LARGE(AE$7:AE$117,1)-AE87)/2+1</f>
        <v>#VALUE!</v>
      </c>
      <c r="BO87" s="783" t="e">
        <f>(LARGE(AF$7:AF$117,1)-AF87)/2+1</f>
        <v>#VALUE!</v>
      </c>
      <c r="BP87" s="783" t="e">
        <f>(LARGE(AG$7:AG$117,1)-AG87)/2+1</f>
        <v>#VALUE!</v>
      </c>
      <c r="BQ87" s="783" t="e">
        <f>(LARGE(AH$7:AH$117,1)-AH87)/2+1</f>
        <v>#VALUE!</v>
      </c>
      <c r="BR87" s="783" t="e">
        <f>(LARGE(AI$7:AI$117,1)-AI87)/2+1</f>
        <v>#VALUE!</v>
      </c>
    </row>
    <row r="88" spans="1:70" ht="12.75" hidden="1" customHeight="1" x14ac:dyDescent="0.2">
      <c r="A88" s="597" t="str">
        <f>IF(R88&gt;0,IF(Q88="Viru SK",RANK(B88,B$7:B$117,1)-COUNTIF((Q$7:Q$117),"&lt;&gt;Viru SK"),""),"")</f>
        <v/>
      </c>
      <c r="B88" s="98">
        <f>IF((Q88="Viru SK"),U88,U88-1000)</f>
        <v>-889</v>
      </c>
      <c r="C88" s="407" t="str">
        <f>IF(R88&gt;0,IF(P88="t",RANK(D88,D$7:D$117,1)-COUNTBLANK(P$7:P$117),""),"")</f>
        <v/>
      </c>
      <c r="D88" s="365">
        <f>IF((P88="t"),U88,U88-1000)</f>
        <v>-889</v>
      </c>
      <c r="E88" s="99" t="str">
        <f>IF(R88&gt;0,IF(N88="m",RANK(F88,F$7:F$117,1)-COUNTBLANK(N$7:N$117),""),"")</f>
        <v/>
      </c>
      <c r="F88" s="98">
        <f>IF((N88="m"),U88,U88-1000)</f>
        <v>-889</v>
      </c>
      <c r="G88" s="100" t="str">
        <f>IF(R88&gt;0,IF(M88="n",RANK(H88,H$7:H$117,1)-COUNTBLANK(M$7:M$117),""),"")</f>
        <v/>
      </c>
      <c r="H88" s="98">
        <f>IF((M88="n"),U88,U88-1000)</f>
        <v>111</v>
      </c>
      <c r="I88" s="101" t="str">
        <f>IF(R88&gt;0,IF(O88="j",RANK(J88,J$7:J$117,1)-COUNTBLANK(O$7:O$117),""),"")</f>
        <v/>
      </c>
      <c r="J88" s="102">
        <f>IF((O88="j"),U88,U88-1000)</f>
        <v>-889</v>
      </c>
      <c r="K88" s="70" t="str">
        <f>IF(R88&gt;0,RANK(U88,U$7:U$117,1),"")</f>
        <v/>
      </c>
      <c r="L88" s="373" t="s">
        <v>326</v>
      </c>
      <c r="M88" s="343" t="s">
        <v>109</v>
      </c>
      <c r="N88" s="344"/>
      <c r="O88" s="399"/>
      <c r="P88" s="346"/>
      <c r="Q88" s="347" t="s">
        <v>340</v>
      </c>
      <c r="R88" s="109">
        <f>(IF(COUNT(Z88,AA88,AB88,AC88,AD88,AE88,AF88,AG88,AH88,AI88)&lt;10,SUM(Z88,AA88,AB88,AC88,AD88,AE88,AF88,AG88,AH88,AI88),SUM(LARGE((Z88,AA88,AB88,AC88,AD88,AE88,AF88,AG88,AH88,AI88),{1;2;3;4;5;6;7;8;9}))))</f>
        <v>0</v>
      </c>
      <c r="S88" s="110" t="str">
        <f>INDEX(ETAPP!B$1:B$32,MATCH(COUNTIF(BI88:BR88,1),ETAPP!A$1:A$32,0))&amp;INDEX(ETAPP!B$1:B$32,MATCH(COUNTIF(BI88:BR88,2),ETAPP!A$1:A$32,0))&amp;INDEX(ETAPP!B$1:B$32,MATCH(COUNTIF(BI88:BR88,3),ETAPP!A$1:A$32,0))&amp;INDEX(ETAPP!B$1:B$32,MATCH(COUNTIF(BI88:BR88,4),ETAPP!A$1:A$32,0))&amp;INDEX(ETAPP!B$1:B$32,MATCH(COUNTIF(BI88:BR88,5),ETAPP!A$1:A$32,0))&amp;INDEX(ETAPP!B$1:B$32,MATCH(COUNTIF(BI88:BR88,6),ETAPP!A$1:A$32,0))&amp;INDEX(ETAPP!B$1:B$32,MATCH(COUNTIF(BI88:BR88,7),ETAPP!A$1:A$32,0))&amp;INDEX(ETAPP!B$1:B$32,MATCH(COUNTIF(BI88:BR88,8),ETAPP!A$1:A$32,0))&amp;INDEX(ETAPP!B$1:B$32,MATCH(COUNTIF(BI88:BR88,9),ETAPP!A$1:A$32,0))&amp;INDEX(ETAPP!B$1:B$32,MATCH(COUNTIF(BI88:BR88,10),ETAPP!A$1:A$32,0))&amp;INDEX(ETAPP!B$1:B$32,MATCH(COUNTIF(BI88:BR88,11),ETAPP!A$1:A$32,0))&amp;INDEX(ETAPP!B$1:B$32,MATCH(COUNTIF(BI88:BR88,12),ETAPP!A$1:A$32,0))&amp;INDEX(ETAPP!B$1:B$32,MATCH(COUNTIF(BI88:BR88,13),ETAPP!A$1:A$32,0))&amp;INDEX(ETAPP!B$1:B$32,MATCH(COUNTIF(BI88:BR88,14),ETAPP!A$1:A$32,0))&amp;INDEX(ETAPP!B$1:B$32,MATCH(COUNTIF(BI88:BR88,15),ETAPP!A$1:A$32,0))&amp;INDEX(ETAPP!B$1:B$32,MATCH(COUNTIF(BI88:BR88,16),ETAPP!A$1:A$32,0))&amp;INDEX(ETAPP!B$1:B$32,MATCH(COUNTIF(BI88:BR88,17),ETAPP!A$1:A$32,0))&amp;INDEX(ETAPP!B$1:B$32,MATCH(COUNTIF(BI88:BR88,18),ETAPP!A$1:A$32,0))&amp;INDEX(ETAPP!B$1:B$32,MATCH(COUNTIF(BI88:BR88,19),ETAPP!A$1:A$32,0))&amp;INDEX(ETAPP!B$1:B$32,MATCH(COUNTIF(BI88:BR88,20),ETAPP!A$1:A$32,0))&amp;INDEX(ETAPP!B$1:B$32,MATCH(COUNTIF(BI88:BR88,21),ETAPP!A$1:A$32,0))</f>
        <v>000000000000000000000</v>
      </c>
      <c r="T88" s="110" t="str">
        <f>TEXT(R88,"000,0")&amp;"-"&amp;S88</f>
        <v>000,0-000000000000000000000</v>
      </c>
      <c r="U88" s="110">
        <f>COUNTIF(T$7:T$117,"&gt;="&amp;T88)</f>
        <v>111</v>
      </c>
      <c r="V88" s="110">
        <f>COUNTIF(L$7:L$117,"&gt;="&amp;L88)</f>
        <v>46</v>
      </c>
      <c r="W88" s="110" t="str">
        <f>TEXT(R88,"000,0")&amp;"-"&amp;S88&amp;"-"&amp;TEXT(V88,"000")</f>
        <v>000,0-000000000000000000000-046</v>
      </c>
      <c r="X88" s="110">
        <f>COUNTIF(W$7:W$117,"&gt;="&amp;W88)</f>
        <v>82</v>
      </c>
      <c r="Y88" s="111">
        <f>RANK(X88,X$7:X$117,0)</f>
        <v>30</v>
      </c>
      <c r="Z88" s="112" t="str">
        <f>IFERROR(INDEX('V1'!C$300:C$400,MATCH("*"&amp;L88&amp;"*",'V1'!B$300:B$400,0)),"  ")</f>
        <v xml:space="preserve">  </v>
      </c>
      <c r="AA88" s="112" t="str">
        <f>IFERROR(INDEX('V2'!C$300:C$400,MATCH("*"&amp;L88&amp;"*",'V2'!B$300:B$400,0)),"  ")</f>
        <v xml:space="preserve">  </v>
      </c>
      <c r="AB88" s="112" t="str">
        <f>IFERROR(INDEX('V3'!C$300:C$400,MATCH("*"&amp;L88&amp;"*",'V3'!B$300:B$400,0)),"  ")</f>
        <v xml:space="preserve">  </v>
      </c>
      <c r="AC88" s="112" t="str">
        <f>IFERROR(INDEX('V4'!C$300:C$400,MATCH("*"&amp;L88&amp;"*",'V4'!B$300:B$400,0)),"  ")</f>
        <v xml:space="preserve">  </v>
      </c>
      <c r="AD88" s="112" t="str">
        <f>IFERROR(INDEX('V5'!C$300:C$400,MATCH("*"&amp;L88&amp;"*",'V5'!B$300:B$400,0)),"  ")</f>
        <v xml:space="preserve">  </v>
      </c>
      <c r="AE88" s="112" t="str">
        <f>IFERROR(INDEX('V6'!C$300:C$400,MATCH("*"&amp;L88&amp;"*",'V6'!B$300:B$400,0)),"  ")</f>
        <v xml:space="preserve">  </v>
      </c>
      <c r="AF88" s="112" t="str">
        <f>IFERROR(INDEX('V7'!C$300:C$400,MATCH("*"&amp;L88&amp;"*",'V7'!B$300:B$400,0)),"  ")</f>
        <v xml:space="preserve">  </v>
      </c>
      <c r="AG88" s="112" t="str">
        <f>IFERROR(INDEX('V8'!C$300:C$400,MATCH("*"&amp;L88&amp;"*",'V8'!B$300:B$400,0)),"  ")</f>
        <v xml:space="preserve">  </v>
      </c>
      <c r="AH88" s="112" t="str">
        <f>IFERROR(INDEX('V9'!C$300:C$400,MATCH("*"&amp;L88&amp;"*",'V9'!B$300:B$400,0)),"  ")</f>
        <v xml:space="preserve">  </v>
      </c>
      <c r="AI88" s="112" t="str">
        <f>IFERROR(INDEX('V10'!C$300:C$400,MATCH("*"&amp;L88&amp;"*",'V10'!B$300:B$400,0)),"  ")</f>
        <v xml:space="preserve">  </v>
      </c>
      <c r="AJ88" s="113" t="str">
        <f>IF(AN88&gt;(AT$2-1),K88,"")</f>
        <v/>
      </c>
      <c r="AK88" s="402">
        <f>SUM(Z88:AI88)</f>
        <v>0</v>
      </c>
      <c r="AL88" s="114" t="str">
        <f>IFERROR("edasi "&amp;RANK(AJ88,AJ$7:AJ$117,1),K88)</f>
        <v/>
      </c>
      <c r="AM88" s="115" t="str">
        <f>IFERROR(INDEX(#REF!,MATCH("*"&amp;L88&amp;"*",#REF!,0)),"  ")</f>
        <v xml:space="preserve">  </v>
      </c>
      <c r="AN88" s="116">
        <f>COUNTIF(Z88:AI88,"&gt;=0")</f>
        <v>0</v>
      </c>
      <c r="AO88" s="117">
        <f>IFERROR(IF(Z88+1&gt;LARGE(Z$7:Z$117,1)-2*LEN(Z$5),1),0)+IFERROR(IF(AA88+1&gt;LARGE(AA$7:AA$117,1)-2*LEN(AA$5),1),0)+IFERROR(IF(AB88+1&gt;LARGE(AB$7:AB$117,1)-2*LEN(AB$5),1),0)+IFERROR(IF(AC88+1&gt;LARGE(AC$7:AC$117,1)-2*LEN(AC$5),1),0)+IFERROR(IF(AD88+1&gt;LARGE(AD$7:AD$117,1)-2*LEN(AD$5),1),0)+IFERROR(IF(AE88+1&gt;LARGE(AE$7:AE$117,1)-2*LEN(AE$5),1),0)+IFERROR(IF(AF88+1&gt;LARGE(AF$7:AF$117,1)-2*LEN(AF$5),1),0)+IFERROR(IF(AG88+1&gt;LARGE(AG$7:AG$117,1)-2*LEN(AG$5),1),0)+IFERROR(IF(AH88+1&gt;LARGE(AH$7:AH$117,1)-2*LEN(AH$5),1),0)+IFERROR(IF(AI88+1&gt;LARGE(AI$7:AI$117,1)-2*LEN(AI$5),1),0)</f>
        <v>0</v>
      </c>
      <c r="AP88" s="117">
        <f>IF(Z88=0,0,IF(Z88=IFERROR(LARGE(Z$7:Z$117,1),0),1,0))+IF(AA88=0,0,IF(AA88=IFERROR(LARGE(AA$7:AA$117,1),0),1,0))+IF(AB88=0,0,IF(AB88=IFERROR(LARGE(AB$7:AB$117,1),0),1,0))+IF(AC88=0,0,IF(AC88=IFERROR(LARGE(AC$7:AC$117,1),0),1,0))+IF(AD88=0,0,IF(AD88=IFERROR(LARGE(AD$7:AD$117,1),0),1,0))+IF(AE88=0,0,IF(AE88=IFERROR(LARGE(AE$7:AE$117,1),0),1,0))+IF(AF88=0,0,IF(AF88=IFERROR(LARGE(AF$7:AF$117,1),0),1,0))+IF(AG88=0,0,IF(AG88=IFERROR(LARGE(AG$7:AG$117,1),0),1,0))+IF(AH88=0,0,IF(AH88=IFERROR(LARGE(AH$7:AH$117,1),0),1,0))+IF(AI88=0,0,IF(AI88=IFERROR(LARGE(AI$7:AI$117,1),0),1,0))</f>
        <v>0</v>
      </c>
      <c r="AQ88" s="48"/>
      <c r="AR88" s="1"/>
      <c r="AS88" s="1"/>
      <c r="AT88" s="118">
        <f>SMALL(AU88:BD88,AT$3)</f>
        <v>1E-4</v>
      </c>
      <c r="AU88" s="119">
        <f>IF(Z88="  ",0+MID(Z$6,FIND("V",Z$6)+1,256)/10000,Z88+MID(Z$6,FIND("V",Z$6)+1,256)/10000)</f>
        <v>1E-4</v>
      </c>
      <c r="AV88" s="119">
        <f>IF(AA88="  ",0+MID(AA$6,FIND("V",AA$6)+1,256)/10000,AA88+MID(AA$6,FIND("V",AA$6)+1,256)/10000)</f>
        <v>2.0000000000000001E-4</v>
      </c>
      <c r="AW88" s="119">
        <f>IF(AB88="  ",0+MID(AB$6,FIND("V",AB$6)+1,256)/10000,AB88+MID(AB$6,FIND("V",AB$6)+1,256)/10000)</f>
        <v>2.9999999999999997E-4</v>
      </c>
      <c r="AX88" s="119">
        <f>IF(AC88="  ",0+MID(AC$6,FIND("V",AC$6)+1,256)/10000,AC88+MID(AC$6,FIND("V",AC$6)+1,256)/10000)</f>
        <v>4.0000000000000002E-4</v>
      </c>
      <c r="AY88" s="119">
        <f>IF(AD88="  ",0+MID(AD$6,FIND("V",AD$6)+1,256)/10000,AD88+MID(AD$6,FIND("V",AD$6)+1,256)/10000)</f>
        <v>5.0000000000000001E-4</v>
      </c>
      <c r="AZ88" s="119">
        <f>IF(AE88="  ",0+MID(AE$6,FIND("V",AE$6)+1,256)/10000,AE88+MID(AE$6,FIND("V",AE$6)+1,256)/10000)</f>
        <v>5.9999999999999995E-4</v>
      </c>
      <c r="BA88" s="119">
        <f>IF(AF88="  ",0+MID(AF$6,FIND("V",AF$6)+1,256)/10000,AF88+MID(AF$6,FIND("V",AF$6)+1,256)/10000)</f>
        <v>6.9999999999999999E-4</v>
      </c>
      <c r="BB88" s="119">
        <f>IF(AG88="  ",0+MID(AG$6,FIND("V",AG$6)+1,256)/10000,AG88+MID(AG$6,FIND("V",AG$6)+1,256)/10000)</f>
        <v>8.0000000000000004E-4</v>
      </c>
      <c r="BC88" s="119">
        <f>IF(AH88="  ",0+MID(AH$6,FIND("V",AH$6)+1,256)/10000,AH88+MID(AH$6,FIND("V",AH$6)+1,256)/10000)</f>
        <v>8.9999999999999998E-4</v>
      </c>
      <c r="BD88" s="119">
        <f>IF(AI88="  ",0+MID(AI$6,FIND("V",AI$6)+1,256)/10000,AI88+MID(AI$6,FIND("V",AI$6)+1,256)/10000)</f>
        <v>1E-3</v>
      </c>
      <c r="BE88" s="783"/>
      <c r="BI88" s="783" t="e">
        <f>(LARGE(Z$7:Z$117,1)-Z88)/2+1</f>
        <v>#VALUE!</v>
      </c>
      <c r="BJ88" s="783" t="e">
        <f>(LARGE(AA$7:AA$117,1)-AA88)/2+1</f>
        <v>#VALUE!</v>
      </c>
      <c r="BK88" s="783" t="e">
        <f>(LARGE(AB$7:AB$117,1)-AB88)/2+1</f>
        <v>#VALUE!</v>
      </c>
      <c r="BL88" s="783" t="e">
        <f>(LARGE(AC$7:AC$117,1)-AC88)/2+1</f>
        <v>#VALUE!</v>
      </c>
      <c r="BM88" s="783" t="e">
        <f>(LARGE(AD$7:AD$117,1)-AD88)/2+1</f>
        <v>#VALUE!</v>
      </c>
      <c r="BN88" s="783" t="e">
        <f>(LARGE(AE$7:AE$117,1)-AE88)/2+1</f>
        <v>#VALUE!</v>
      </c>
      <c r="BO88" s="783" t="e">
        <f>(LARGE(AF$7:AF$117,1)-AF88)/2+1</f>
        <v>#VALUE!</v>
      </c>
      <c r="BP88" s="783" t="e">
        <f>(LARGE(AG$7:AG$117,1)-AG88)/2+1</f>
        <v>#VALUE!</v>
      </c>
      <c r="BQ88" s="783" t="e">
        <f>(LARGE(AH$7:AH$117,1)-AH88)/2+1</f>
        <v>#VALUE!</v>
      </c>
      <c r="BR88" s="783" t="e">
        <f>(LARGE(AI$7:AI$117,1)-AI88)/2+1</f>
        <v>#VALUE!</v>
      </c>
    </row>
    <row r="89" spans="1:70" ht="12.75" hidden="1" customHeight="1" x14ac:dyDescent="0.2">
      <c r="A89" s="597" t="str">
        <f>IF(R89&gt;0,IF(Q89="Viru SK",RANK(B89,B$7:B$117,1)-COUNTIF((Q$7:Q$117),"&lt;&gt;Viru SK"),""),"")</f>
        <v/>
      </c>
      <c r="B89" s="98">
        <f>IF((Q89="Viru SK"),U89,U89-1000)</f>
        <v>-889</v>
      </c>
      <c r="C89" s="407" t="str">
        <f>IF(R89&gt;0,IF(P89="t",RANK(D89,D$7:D$117,1)-COUNTBLANK(P$7:P$117),""),"")</f>
        <v/>
      </c>
      <c r="D89" s="365">
        <f>IF((P89="t"),U89,U89-1000)</f>
        <v>111</v>
      </c>
      <c r="E89" s="99" t="str">
        <f>IF(R89&gt;0,IF(N89="m",RANK(F89,F$7:F$117,1)-COUNTBLANK(N$7:N$117),""),"")</f>
        <v/>
      </c>
      <c r="F89" s="98">
        <f>IF((N89="m"),U89,U89-1000)</f>
        <v>111</v>
      </c>
      <c r="G89" s="100" t="str">
        <f>IF(R89&gt;0,IF(M89="n",RANK(H89,H$7:H$117,1)-COUNTBLANK(M$7:M$117),""),"")</f>
        <v/>
      </c>
      <c r="H89" s="98">
        <f>IF((M89="n"),U89,U89-1000)</f>
        <v>-889</v>
      </c>
      <c r="I89" s="101" t="str">
        <f>IF(R89&gt;0,IF(O89="j",RANK(J89,J$7:J$117,1)-COUNTBLANK(O$7:O$117),""),"")</f>
        <v/>
      </c>
      <c r="J89" s="102">
        <f>IF((O89="j"),U89,U89-1000)</f>
        <v>-889</v>
      </c>
      <c r="K89" s="70" t="str">
        <f>IF(R89&gt;0,RANK(U89,U$7:U$117,1),"")</f>
        <v/>
      </c>
      <c r="L89" s="598" t="s">
        <v>102</v>
      </c>
      <c r="M89" s="343"/>
      <c r="N89" s="344" t="str">
        <f>IF(M89="","m","")</f>
        <v>m</v>
      </c>
      <c r="O89" s="345"/>
      <c r="P89" s="346" t="s">
        <v>314</v>
      </c>
      <c r="Q89" s="347" t="s">
        <v>338</v>
      </c>
      <c r="R89" s="109">
        <f>(IF(COUNT(Z89,AA89,AB89,AC89,AD89,AE89,AF89,AG89,AH89,AI89)&lt;10,SUM(Z89,AA89,AB89,AC89,AD89,AE89,AF89,AG89,AH89,AI89),SUM(LARGE((Z89,AA89,AB89,AC89,AD89,AE89,AF89,AG89,AH89,AI89),{1;2;3;4;5;6;7;8;9}))))</f>
        <v>0</v>
      </c>
      <c r="S89" s="110" t="str">
        <f>INDEX(ETAPP!B$1:B$32,MATCH(COUNTIF(BI89:BR89,1),ETAPP!A$1:A$32,0))&amp;INDEX(ETAPP!B$1:B$32,MATCH(COUNTIF(BI89:BR89,2),ETAPP!A$1:A$32,0))&amp;INDEX(ETAPP!B$1:B$32,MATCH(COUNTIF(BI89:BR89,3),ETAPP!A$1:A$32,0))&amp;INDEX(ETAPP!B$1:B$32,MATCH(COUNTIF(BI89:BR89,4),ETAPP!A$1:A$32,0))&amp;INDEX(ETAPP!B$1:B$32,MATCH(COUNTIF(BI89:BR89,5),ETAPP!A$1:A$32,0))&amp;INDEX(ETAPP!B$1:B$32,MATCH(COUNTIF(BI89:BR89,6),ETAPP!A$1:A$32,0))&amp;INDEX(ETAPP!B$1:B$32,MATCH(COUNTIF(BI89:BR89,7),ETAPP!A$1:A$32,0))&amp;INDEX(ETAPP!B$1:B$32,MATCH(COUNTIF(BI89:BR89,8),ETAPP!A$1:A$32,0))&amp;INDEX(ETAPP!B$1:B$32,MATCH(COUNTIF(BI89:BR89,9),ETAPP!A$1:A$32,0))&amp;INDEX(ETAPP!B$1:B$32,MATCH(COUNTIF(BI89:BR89,10),ETAPP!A$1:A$32,0))&amp;INDEX(ETAPP!B$1:B$32,MATCH(COUNTIF(BI89:BR89,11),ETAPP!A$1:A$32,0))&amp;INDEX(ETAPP!B$1:B$32,MATCH(COUNTIF(BI89:BR89,12),ETAPP!A$1:A$32,0))&amp;INDEX(ETAPP!B$1:B$32,MATCH(COUNTIF(BI89:BR89,13),ETAPP!A$1:A$32,0))&amp;INDEX(ETAPP!B$1:B$32,MATCH(COUNTIF(BI89:BR89,14),ETAPP!A$1:A$32,0))&amp;INDEX(ETAPP!B$1:B$32,MATCH(COUNTIF(BI89:BR89,15),ETAPP!A$1:A$32,0))&amp;INDEX(ETAPP!B$1:B$32,MATCH(COUNTIF(BI89:BR89,16),ETAPP!A$1:A$32,0))&amp;INDEX(ETAPP!B$1:B$32,MATCH(COUNTIF(BI89:BR89,17),ETAPP!A$1:A$32,0))&amp;INDEX(ETAPP!B$1:B$32,MATCH(COUNTIF(BI89:BR89,18),ETAPP!A$1:A$32,0))&amp;INDEX(ETAPP!B$1:B$32,MATCH(COUNTIF(BI89:BR89,19),ETAPP!A$1:A$32,0))&amp;INDEX(ETAPP!B$1:B$32,MATCH(COUNTIF(BI89:BR89,20),ETAPP!A$1:A$32,0))&amp;INDEX(ETAPP!B$1:B$32,MATCH(COUNTIF(BI89:BR89,21),ETAPP!A$1:A$32,0))</f>
        <v>000000000000000000000</v>
      </c>
      <c r="T89" s="110" t="str">
        <f>TEXT(R89,"000,0")&amp;"-"&amp;S89</f>
        <v>000,0-000000000000000000000</v>
      </c>
      <c r="U89" s="110">
        <f>COUNTIF(T$7:T$117,"&gt;="&amp;T89)</f>
        <v>111</v>
      </c>
      <c r="V89" s="110">
        <f>COUNTIF(L$7:L$117,"&gt;="&amp;L89)</f>
        <v>44</v>
      </c>
      <c r="W89" s="110" t="str">
        <f>TEXT(R89,"000,0")&amp;"-"&amp;S89&amp;"-"&amp;TEXT(V89,"000")</f>
        <v>000,0-000000000000000000000-044</v>
      </c>
      <c r="X89" s="110">
        <f>COUNTIF(W$7:W$117,"&gt;="&amp;W89)</f>
        <v>83</v>
      </c>
      <c r="Y89" s="111">
        <f>RANK(X89,X$7:X$117,0)</f>
        <v>29</v>
      </c>
      <c r="Z89" s="112" t="str">
        <f>IFERROR(INDEX('V1'!C$300:C$400,MATCH("*"&amp;L89&amp;"*",'V1'!B$300:B$400,0)),"  ")</f>
        <v xml:space="preserve">  </v>
      </c>
      <c r="AA89" s="112" t="str">
        <f>IFERROR(INDEX('V2'!C$300:C$400,MATCH("*"&amp;L89&amp;"*",'V2'!B$300:B$400,0)),"  ")</f>
        <v xml:space="preserve">  </v>
      </c>
      <c r="AB89" s="112" t="str">
        <f>IFERROR(INDEX('V3'!C$300:C$400,MATCH("*"&amp;L89&amp;"*",'V3'!B$300:B$400,0)),"  ")</f>
        <v xml:space="preserve">  </v>
      </c>
      <c r="AC89" s="112" t="str">
        <f>IFERROR(INDEX('V4'!C$300:C$400,MATCH("*"&amp;L89&amp;"*",'V4'!B$300:B$400,0)),"  ")</f>
        <v xml:space="preserve">  </v>
      </c>
      <c r="AD89" s="112" t="str">
        <f>IFERROR(INDEX('V5'!C$300:C$400,MATCH("*"&amp;L89&amp;"*",'V5'!B$300:B$400,0)),"  ")</f>
        <v xml:space="preserve">  </v>
      </c>
      <c r="AE89" s="112" t="str">
        <f>IFERROR(INDEX('V6'!C$300:C$400,MATCH("*"&amp;L89&amp;"*",'V6'!B$300:B$400,0)),"  ")</f>
        <v xml:space="preserve">  </v>
      </c>
      <c r="AF89" s="112" t="str">
        <f>IFERROR(INDEX('V7'!C$300:C$400,MATCH("*"&amp;L89&amp;"*",'V7'!B$300:B$400,0)),"  ")</f>
        <v xml:space="preserve">  </v>
      </c>
      <c r="AG89" s="112" t="str">
        <f>IFERROR(INDEX('V8'!C$300:C$400,MATCH("*"&amp;L89&amp;"*",'V8'!B$300:B$400,0)),"  ")</f>
        <v xml:space="preserve">  </v>
      </c>
      <c r="AH89" s="112" t="str">
        <f>IFERROR(INDEX('V9'!C$300:C$400,MATCH("*"&amp;L89&amp;"*",'V9'!B$300:B$400,0)),"  ")</f>
        <v xml:space="preserve">  </v>
      </c>
      <c r="AI89" s="112" t="str">
        <f>IFERROR(INDEX('V10'!C$300:C$400,MATCH("*"&amp;L89&amp;"*",'V10'!B$300:B$400,0)),"  ")</f>
        <v xml:space="preserve">  </v>
      </c>
      <c r="AJ89" s="113" t="str">
        <f>IF(AN89&gt;(AT$2-1),K89,"")</f>
        <v/>
      </c>
      <c r="AK89" s="402">
        <f>SUM(Z89:AI89)</f>
        <v>0</v>
      </c>
      <c r="AL89" s="114" t="str">
        <f>IFERROR("edasi "&amp;RANK(AJ89,AJ$7:AJ$117,1),K89)</f>
        <v/>
      </c>
      <c r="AM89" s="115" t="str">
        <f>IFERROR(INDEX(#REF!,MATCH("*"&amp;L89&amp;"*",#REF!,0)),"  ")</f>
        <v xml:space="preserve">  </v>
      </c>
      <c r="AN89" s="116">
        <f>COUNTIF(Z89:AI89,"&gt;=0")</f>
        <v>0</v>
      </c>
      <c r="AO89" s="117">
        <f>IFERROR(IF(Z89+1&gt;LARGE(Z$7:Z$117,1)-2*LEN(Z$5),1),0)+IFERROR(IF(AA89+1&gt;LARGE(AA$7:AA$117,1)-2*LEN(AA$5),1),0)+IFERROR(IF(AB89+1&gt;LARGE(AB$7:AB$117,1)-2*LEN(AB$5),1),0)+IFERROR(IF(AC89+1&gt;LARGE(AC$7:AC$117,1)-2*LEN(AC$5),1),0)+IFERROR(IF(AD89+1&gt;LARGE(AD$7:AD$117,1)-2*LEN(AD$5),1),0)+IFERROR(IF(AE89+1&gt;LARGE(AE$7:AE$117,1)-2*LEN(AE$5),1),0)+IFERROR(IF(AF89+1&gt;LARGE(AF$7:AF$117,1)-2*LEN(AF$5),1),0)+IFERROR(IF(AG89+1&gt;LARGE(AG$7:AG$117,1)-2*LEN(AG$5),1),0)+IFERROR(IF(AH89+1&gt;LARGE(AH$7:AH$117,1)-2*LEN(AH$5),1),0)+IFERROR(IF(AI89+1&gt;LARGE(AI$7:AI$117,1)-2*LEN(AI$5),1),0)</f>
        <v>0</v>
      </c>
      <c r="AP89" s="117">
        <f>IF(Z89=0,0,IF(Z89=IFERROR(LARGE(Z$7:Z$117,1),0),1,0))+IF(AA89=0,0,IF(AA89=IFERROR(LARGE(AA$7:AA$117,1),0),1,0))+IF(AB89=0,0,IF(AB89=IFERROR(LARGE(AB$7:AB$117,1),0),1,0))+IF(AC89=0,0,IF(AC89=IFERROR(LARGE(AC$7:AC$117,1),0),1,0))+IF(AD89=0,0,IF(AD89=IFERROR(LARGE(AD$7:AD$117,1),0),1,0))+IF(AE89=0,0,IF(AE89=IFERROR(LARGE(AE$7:AE$117,1),0),1,0))+IF(AF89=0,0,IF(AF89=IFERROR(LARGE(AF$7:AF$117,1),0),1,0))+IF(AG89=0,0,IF(AG89=IFERROR(LARGE(AG$7:AG$117,1),0),1,0))+IF(AH89=0,0,IF(AH89=IFERROR(LARGE(AH$7:AH$117,1),0),1,0))+IF(AI89=0,0,IF(AI89=IFERROR(LARGE(AI$7:AI$117,1),0),1,0))</f>
        <v>0</v>
      </c>
      <c r="AQ89" s="48"/>
      <c r="AR89" s="783"/>
      <c r="AS89" s="783"/>
      <c r="AT89" s="118">
        <f>SMALL(AU89:BD89,AT$3)</f>
        <v>1E-4</v>
      </c>
      <c r="AU89" s="119">
        <f>IF(Z89="  ",0+MID(Z$6,FIND("V",Z$6)+1,256)/10000,Z89+MID(Z$6,FIND("V",Z$6)+1,256)/10000)</f>
        <v>1E-4</v>
      </c>
      <c r="AV89" s="119">
        <f>IF(AA89="  ",0+MID(AA$6,FIND("V",AA$6)+1,256)/10000,AA89+MID(AA$6,FIND("V",AA$6)+1,256)/10000)</f>
        <v>2.0000000000000001E-4</v>
      </c>
      <c r="AW89" s="119">
        <f>IF(AB89="  ",0+MID(AB$6,FIND("V",AB$6)+1,256)/10000,AB89+MID(AB$6,FIND("V",AB$6)+1,256)/10000)</f>
        <v>2.9999999999999997E-4</v>
      </c>
      <c r="AX89" s="119">
        <f>IF(AC89="  ",0+MID(AC$6,FIND("V",AC$6)+1,256)/10000,AC89+MID(AC$6,FIND("V",AC$6)+1,256)/10000)</f>
        <v>4.0000000000000002E-4</v>
      </c>
      <c r="AY89" s="119">
        <f>IF(AD89="  ",0+MID(AD$6,FIND("V",AD$6)+1,256)/10000,AD89+MID(AD$6,FIND("V",AD$6)+1,256)/10000)</f>
        <v>5.0000000000000001E-4</v>
      </c>
      <c r="AZ89" s="119">
        <f>IF(AE89="  ",0+MID(AE$6,FIND("V",AE$6)+1,256)/10000,AE89+MID(AE$6,FIND("V",AE$6)+1,256)/10000)</f>
        <v>5.9999999999999995E-4</v>
      </c>
      <c r="BA89" s="119">
        <f>IF(AF89="  ",0+MID(AF$6,FIND("V",AF$6)+1,256)/10000,AF89+MID(AF$6,FIND("V",AF$6)+1,256)/10000)</f>
        <v>6.9999999999999999E-4</v>
      </c>
      <c r="BB89" s="119">
        <f>IF(AG89="  ",0+MID(AG$6,FIND("V",AG$6)+1,256)/10000,AG89+MID(AG$6,FIND("V",AG$6)+1,256)/10000)</f>
        <v>8.0000000000000004E-4</v>
      </c>
      <c r="BC89" s="119">
        <f>IF(AH89="  ",0+MID(AH$6,FIND("V",AH$6)+1,256)/10000,AH89+MID(AH$6,FIND("V",AH$6)+1,256)/10000)</f>
        <v>8.9999999999999998E-4</v>
      </c>
      <c r="BD89" s="119">
        <f>IF(AI89="  ",0+MID(AI$6,FIND("V",AI$6)+1,256)/10000,AI89+MID(AI$6,FIND("V",AI$6)+1,256)/10000)</f>
        <v>1E-3</v>
      </c>
      <c r="BE89" s="783"/>
      <c r="BI89" s="783" t="e">
        <f>(LARGE(Z$7:Z$117,1)-Z89)/2+1</f>
        <v>#VALUE!</v>
      </c>
      <c r="BJ89" s="783" t="e">
        <f>(LARGE(AA$7:AA$117,1)-AA89)/2+1</f>
        <v>#VALUE!</v>
      </c>
      <c r="BK89" s="783" t="e">
        <f>(LARGE(AB$7:AB$117,1)-AB89)/2+1</f>
        <v>#VALUE!</v>
      </c>
      <c r="BL89" s="783" t="e">
        <f>(LARGE(AC$7:AC$117,1)-AC89)/2+1</f>
        <v>#VALUE!</v>
      </c>
      <c r="BM89" s="783" t="e">
        <f>(LARGE(AD$7:AD$117,1)-AD89)/2+1</f>
        <v>#VALUE!</v>
      </c>
      <c r="BN89" s="783" t="e">
        <f>(LARGE(AE$7:AE$117,1)-AE89)/2+1</f>
        <v>#VALUE!</v>
      </c>
      <c r="BO89" s="783" t="e">
        <f>(LARGE(AF$7:AF$117,1)-AF89)/2+1</f>
        <v>#VALUE!</v>
      </c>
      <c r="BP89" s="783" t="e">
        <f>(LARGE(AG$7:AG$117,1)-AG89)/2+1</f>
        <v>#VALUE!</v>
      </c>
      <c r="BQ89" s="783" t="e">
        <f>(LARGE(AH$7:AH$117,1)-AH89)/2+1</f>
        <v>#VALUE!</v>
      </c>
      <c r="BR89" s="783" t="e">
        <f>(LARGE(AI$7:AI$117,1)-AI89)/2+1</f>
        <v>#VALUE!</v>
      </c>
    </row>
    <row r="90" spans="1:70" ht="12.75" hidden="1" customHeight="1" x14ac:dyDescent="0.2">
      <c r="A90" s="597" t="str">
        <f>IF(R90&gt;0,IF(Q90="Viru SK",RANK(B90,B$7:B$117,1)-COUNTIF((Q$7:Q$117),"&lt;&gt;Viru SK"),""),"")</f>
        <v/>
      </c>
      <c r="B90" s="98">
        <f>IF((Q90="Viru SK"),U90,U90-1000)</f>
        <v>111</v>
      </c>
      <c r="C90" s="407" t="str">
        <f>IF(R90&gt;0,IF(P90="t",RANK(D90,D$7:D$117,1)-COUNTBLANK(P$7:P$117),""),"")</f>
        <v/>
      </c>
      <c r="D90" s="365">
        <f>IF((P90="t"),U90,U90-1000)</f>
        <v>111</v>
      </c>
      <c r="E90" s="99" t="str">
        <f>IF(R90&gt;0,IF(N90="m",RANK(F90,F$7:F$117,1)-COUNTBLANK(N$7:N$117),""),"")</f>
        <v/>
      </c>
      <c r="F90" s="98">
        <f>IF((N90="m"),U90,U90-1000)</f>
        <v>-889</v>
      </c>
      <c r="G90" s="100" t="str">
        <f>IF(R90&gt;0,IF(M90="n",RANK(H90,H$7:H$117,1)-COUNTBLANK(M$7:M$117),""),"")</f>
        <v/>
      </c>
      <c r="H90" s="98">
        <f>IF((M90="n"),U90,U90-1000)</f>
        <v>111</v>
      </c>
      <c r="I90" s="101" t="str">
        <f>IF(R90&gt;0,IF(O90="j",RANK(J90,J$7:J$117,1)-COUNTBLANK(O$7:O$117),""),"")</f>
        <v/>
      </c>
      <c r="J90" s="102">
        <f>IF((O90="j"),U90,U90-1000)</f>
        <v>-889</v>
      </c>
      <c r="K90" s="70" t="str">
        <f>IF(R90&gt;0,RANK(U90,U$7:U$117,1),"")</f>
        <v/>
      </c>
      <c r="L90" s="130" t="s">
        <v>130</v>
      </c>
      <c r="M90" s="104" t="s">
        <v>109</v>
      </c>
      <c r="N90" s="105" t="str">
        <f>IF(M90="","m","")</f>
        <v/>
      </c>
      <c r="O90" s="106"/>
      <c r="P90" s="107" t="s">
        <v>314</v>
      </c>
      <c r="Q90" s="108" t="s">
        <v>87</v>
      </c>
      <c r="R90" s="109">
        <f>(IF(COUNT(Z90,AA90,AB90,AC90,AD90,AE90,AF90,AG90,AH90,AI90)&lt;10,SUM(Z90,AA90,AB90,AC90,AD90,AE90,AF90,AG90,AH90,AI90),SUM(LARGE((Z90,AA90,AB90,AC90,AD90,AE90,AF90,AG90,AH90,AI90),{1;2;3;4;5;6;7;8;9}))))</f>
        <v>0</v>
      </c>
      <c r="S90" s="110" t="str">
        <f>INDEX(ETAPP!B$1:B$32,MATCH(COUNTIF(BI90:BR90,1),ETAPP!A$1:A$32,0))&amp;INDEX(ETAPP!B$1:B$32,MATCH(COUNTIF(BI90:BR90,2),ETAPP!A$1:A$32,0))&amp;INDEX(ETAPP!B$1:B$32,MATCH(COUNTIF(BI90:BR90,3),ETAPP!A$1:A$32,0))&amp;INDEX(ETAPP!B$1:B$32,MATCH(COUNTIF(BI90:BR90,4),ETAPP!A$1:A$32,0))&amp;INDEX(ETAPP!B$1:B$32,MATCH(COUNTIF(BI90:BR90,5),ETAPP!A$1:A$32,0))&amp;INDEX(ETAPP!B$1:B$32,MATCH(COUNTIF(BI90:BR90,6),ETAPP!A$1:A$32,0))&amp;INDEX(ETAPP!B$1:B$32,MATCH(COUNTIF(BI90:BR90,7),ETAPP!A$1:A$32,0))&amp;INDEX(ETAPP!B$1:B$32,MATCH(COUNTIF(BI90:BR90,8),ETAPP!A$1:A$32,0))&amp;INDEX(ETAPP!B$1:B$32,MATCH(COUNTIF(BI90:BR90,9),ETAPP!A$1:A$32,0))&amp;INDEX(ETAPP!B$1:B$32,MATCH(COUNTIF(BI90:BR90,10),ETAPP!A$1:A$32,0))&amp;INDEX(ETAPP!B$1:B$32,MATCH(COUNTIF(BI90:BR90,11),ETAPP!A$1:A$32,0))&amp;INDEX(ETAPP!B$1:B$32,MATCH(COUNTIF(BI90:BR90,12),ETAPP!A$1:A$32,0))&amp;INDEX(ETAPP!B$1:B$32,MATCH(COUNTIF(BI90:BR90,13),ETAPP!A$1:A$32,0))&amp;INDEX(ETAPP!B$1:B$32,MATCH(COUNTIF(BI90:BR90,14),ETAPP!A$1:A$32,0))&amp;INDEX(ETAPP!B$1:B$32,MATCH(COUNTIF(BI90:BR90,15),ETAPP!A$1:A$32,0))&amp;INDEX(ETAPP!B$1:B$32,MATCH(COUNTIF(BI90:BR90,16),ETAPP!A$1:A$32,0))&amp;INDEX(ETAPP!B$1:B$32,MATCH(COUNTIF(BI90:BR90,17),ETAPP!A$1:A$32,0))&amp;INDEX(ETAPP!B$1:B$32,MATCH(COUNTIF(BI90:BR90,18),ETAPP!A$1:A$32,0))&amp;INDEX(ETAPP!B$1:B$32,MATCH(COUNTIF(BI90:BR90,19),ETAPP!A$1:A$32,0))&amp;INDEX(ETAPP!B$1:B$32,MATCH(COUNTIF(BI90:BR90,20),ETAPP!A$1:A$32,0))&amp;INDEX(ETAPP!B$1:B$32,MATCH(COUNTIF(BI90:BR90,21),ETAPP!A$1:A$32,0))</f>
        <v>000000000000000000000</v>
      </c>
      <c r="T90" s="110" t="str">
        <f>TEXT(R90,"000,0")&amp;"-"&amp;S90</f>
        <v>000,0-000000000000000000000</v>
      </c>
      <c r="U90" s="110">
        <f>COUNTIF(T$7:T$117,"&gt;="&amp;T90)</f>
        <v>111</v>
      </c>
      <c r="V90" s="110">
        <f>COUNTIF(L$7:L$117,"&gt;="&amp;L90)</f>
        <v>43</v>
      </c>
      <c r="W90" s="110" t="str">
        <f>TEXT(R90,"000,0")&amp;"-"&amp;S90&amp;"-"&amp;TEXT(V90,"000")</f>
        <v>000,0-000000000000000000000-043</v>
      </c>
      <c r="X90" s="110">
        <f>COUNTIF(W$7:W$117,"&gt;="&amp;W90)</f>
        <v>84</v>
      </c>
      <c r="Y90" s="111">
        <f>RANK(X90,X$7:X$117,0)</f>
        <v>28</v>
      </c>
      <c r="Z90" s="112" t="str">
        <f>IFERROR(INDEX('V1'!C$300:C$400,MATCH("*"&amp;L90&amp;"*",'V1'!B$300:B$400,0)),"  ")</f>
        <v xml:space="preserve">  </v>
      </c>
      <c r="AA90" s="112" t="str">
        <f>IFERROR(INDEX('V2'!C$300:C$400,MATCH("*"&amp;L90&amp;"*",'V2'!B$300:B$400,0)),"  ")</f>
        <v xml:space="preserve">  </v>
      </c>
      <c r="AB90" s="112" t="str">
        <f>IFERROR(INDEX('V3'!C$300:C$400,MATCH("*"&amp;L90&amp;"*",'V3'!B$300:B$400,0)),"  ")</f>
        <v xml:space="preserve">  </v>
      </c>
      <c r="AC90" s="112" t="str">
        <f>IFERROR(INDEX('V4'!C$300:C$400,MATCH("*"&amp;L90&amp;"*",'V4'!B$300:B$400,0)),"  ")</f>
        <v xml:space="preserve">  </v>
      </c>
      <c r="AD90" s="112" t="str">
        <f>IFERROR(INDEX('V5'!C$300:C$400,MATCH("*"&amp;L90&amp;"*",'V5'!B$300:B$400,0)),"  ")</f>
        <v xml:space="preserve">  </v>
      </c>
      <c r="AE90" s="112" t="str">
        <f>IFERROR(INDEX('V6'!C$300:C$400,MATCH("*"&amp;L90&amp;"*",'V6'!B$300:B$400,0)),"  ")</f>
        <v xml:space="preserve">  </v>
      </c>
      <c r="AF90" s="112" t="str">
        <f>IFERROR(INDEX('V7'!C$300:C$400,MATCH("*"&amp;L90&amp;"*",'V7'!B$300:B$400,0)),"  ")</f>
        <v xml:space="preserve">  </v>
      </c>
      <c r="AG90" s="112" t="str">
        <f>IFERROR(INDEX('V8'!C$300:C$400,MATCH("*"&amp;L90&amp;"*",'V8'!B$300:B$400,0)),"  ")</f>
        <v xml:space="preserve">  </v>
      </c>
      <c r="AH90" s="112" t="str">
        <f>IFERROR(INDEX('V9'!C$300:C$400,MATCH("*"&amp;L90&amp;"*",'V9'!B$300:B$400,0)),"  ")</f>
        <v xml:space="preserve">  </v>
      </c>
      <c r="AI90" s="112" t="str">
        <f>IFERROR(INDEX('V10'!C$300:C$400,MATCH("*"&amp;L90&amp;"*",'V10'!B$300:B$400,0)),"  ")</f>
        <v xml:space="preserve">  </v>
      </c>
      <c r="AJ90" s="113" t="str">
        <f>IF(AN90&gt;(AT$2-1),K90,"")</f>
        <v/>
      </c>
      <c r="AK90" s="402">
        <f>SUM(Z90:AI90)</f>
        <v>0</v>
      </c>
      <c r="AL90" s="114" t="str">
        <f>IFERROR("edasi "&amp;RANK(AJ90,AJ$7:AJ$117,1),K90)</f>
        <v/>
      </c>
      <c r="AM90" s="115" t="str">
        <f>IFERROR(INDEX(#REF!,MATCH("*"&amp;L90&amp;"*",#REF!,0)),"  ")</f>
        <v xml:space="preserve">  </v>
      </c>
      <c r="AN90" s="116">
        <f>COUNTIF(Z90:AI90,"&gt;=0")</f>
        <v>0</v>
      </c>
      <c r="AO90" s="117">
        <f>IFERROR(IF(Z90+1&gt;LARGE(Z$7:Z$117,1)-2*LEN(Z$5),1),0)+IFERROR(IF(AA90+1&gt;LARGE(AA$7:AA$117,1)-2*LEN(AA$5),1),0)+IFERROR(IF(AB90+1&gt;LARGE(AB$7:AB$117,1)-2*LEN(AB$5),1),0)+IFERROR(IF(AC90+1&gt;LARGE(AC$7:AC$117,1)-2*LEN(AC$5),1),0)+IFERROR(IF(AD90+1&gt;LARGE(AD$7:AD$117,1)-2*LEN(AD$5),1),0)+IFERROR(IF(AE90+1&gt;LARGE(AE$7:AE$117,1)-2*LEN(AE$5),1),0)+IFERROR(IF(AF90+1&gt;LARGE(AF$7:AF$117,1)-2*LEN(AF$5),1),0)+IFERROR(IF(AG90+1&gt;LARGE(AG$7:AG$117,1)-2*LEN(AG$5),1),0)+IFERROR(IF(AH90+1&gt;LARGE(AH$7:AH$117,1)-2*LEN(AH$5),1),0)+IFERROR(IF(AI90+1&gt;LARGE(AI$7:AI$117,1)-2*LEN(AI$5),1),0)</f>
        <v>0</v>
      </c>
      <c r="AP90" s="117">
        <f>IF(Z90=0,0,IF(Z90=IFERROR(LARGE(Z$7:Z$117,1),0),1,0))+IF(AA90=0,0,IF(AA90=IFERROR(LARGE(AA$7:AA$117,1),0),1,0))+IF(AB90=0,0,IF(AB90=IFERROR(LARGE(AB$7:AB$117,1),0),1,0))+IF(AC90=0,0,IF(AC90=IFERROR(LARGE(AC$7:AC$117,1),0),1,0))+IF(AD90=0,0,IF(AD90=IFERROR(LARGE(AD$7:AD$117,1),0),1,0))+IF(AE90=0,0,IF(AE90=IFERROR(LARGE(AE$7:AE$117,1),0),1,0))+IF(AF90=0,0,IF(AF90=IFERROR(LARGE(AF$7:AF$117,1),0),1,0))+IF(AG90=0,0,IF(AG90=IFERROR(LARGE(AG$7:AG$117,1),0),1,0))+IF(AH90=0,0,IF(AH90=IFERROR(LARGE(AH$7:AH$117,1),0),1,0))+IF(AI90=0,0,IF(AI90=IFERROR(LARGE(AI$7:AI$117,1),0),1,0))</f>
        <v>0</v>
      </c>
      <c r="AQ90" s="48"/>
      <c r="AR90" s="1024"/>
      <c r="AS90" s="1024"/>
      <c r="AT90" s="118">
        <f>SMALL(AU90:BD90,AT$3)</f>
        <v>1E-4</v>
      </c>
      <c r="AU90" s="119">
        <f>IF(Z90="  ",0+MID(Z$6,FIND("V",Z$6)+1,256)/10000,Z90+MID(Z$6,FIND("V",Z$6)+1,256)/10000)</f>
        <v>1E-4</v>
      </c>
      <c r="AV90" s="119">
        <f>IF(AA90="  ",0+MID(AA$6,FIND("V",AA$6)+1,256)/10000,AA90+MID(AA$6,FIND("V",AA$6)+1,256)/10000)</f>
        <v>2.0000000000000001E-4</v>
      </c>
      <c r="AW90" s="119">
        <f>IF(AB90="  ",0+MID(AB$6,FIND("V",AB$6)+1,256)/10000,AB90+MID(AB$6,FIND("V",AB$6)+1,256)/10000)</f>
        <v>2.9999999999999997E-4</v>
      </c>
      <c r="AX90" s="119">
        <f>IF(AC90="  ",0+MID(AC$6,FIND("V",AC$6)+1,256)/10000,AC90+MID(AC$6,FIND("V",AC$6)+1,256)/10000)</f>
        <v>4.0000000000000002E-4</v>
      </c>
      <c r="AY90" s="119">
        <f>IF(AD90="  ",0+MID(AD$6,FIND("V",AD$6)+1,256)/10000,AD90+MID(AD$6,FIND("V",AD$6)+1,256)/10000)</f>
        <v>5.0000000000000001E-4</v>
      </c>
      <c r="AZ90" s="119">
        <f>IF(AE90="  ",0+MID(AE$6,FIND("V",AE$6)+1,256)/10000,AE90+MID(AE$6,FIND("V",AE$6)+1,256)/10000)</f>
        <v>5.9999999999999995E-4</v>
      </c>
      <c r="BA90" s="119">
        <f>IF(AF90="  ",0+MID(AF$6,FIND("V",AF$6)+1,256)/10000,AF90+MID(AF$6,FIND("V",AF$6)+1,256)/10000)</f>
        <v>6.9999999999999999E-4</v>
      </c>
      <c r="BB90" s="119">
        <f>IF(AG90="  ",0+MID(AG$6,FIND("V",AG$6)+1,256)/10000,AG90+MID(AG$6,FIND("V",AG$6)+1,256)/10000)</f>
        <v>8.0000000000000004E-4</v>
      </c>
      <c r="BC90" s="119">
        <f>IF(AH90="  ",0+MID(AH$6,FIND("V",AH$6)+1,256)/10000,AH90+MID(AH$6,FIND("V",AH$6)+1,256)/10000)</f>
        <v>8.9999999999999998E-4</v>
      </c>
      <c r="BD90" s="119">
        <f>IF(AI90="  ",0+MID(AI$6,FIND("V",AI$6)+1,256)/10000,AI90+MID(AI$6,FIND("V",AI$6)+1,256)/10000)</f>
        <v>1E-3</v>
      </c>
      <c r="BE90" s="1024"/>
      <c r="BF90" s="1024"/>
      <c r="BG90" s="1024"/>
      <c r="BH90" s="1024"/>
      <c r="BI90" s="783" t="e">
        <f>(LARGE(Z$7:Z$117,1)-Z90)/2+1</f>
        <v>#VALUE!</v>
      </c>
      <c r="BJ90" s="783" t="e">
        <f>(LARGE(AA$7:AA$117,1)-AA90)/2+1</f>
        <v>#VALUE!</v>
      </c>
      <c r="BK90" s="783" t="e">
        <f>(LARGE(AB$7:AB$117,1)-AB90)/2+1</f>
        <v>#VALUE!</v>
      </c>
      <c r="BL90" s="783" t="e">
        <f>(LARGE(AC$7:AC$117,1)-AC90)/2+1</f>
        <v>#VALUE!</v>
      </c>
      <c r="BM90" s="783" t="e">
        <f>(LARGE(AD$7:AD$117,1)-AD90)/2+1</f>
        <v>#VALUE!</v>
      </c>
      <c r="BN90" s="783" t="e">
        <f>(LARGE(AE$7:AE$117,1)-AE90)/2+1</f>
        <v>#VALUE!</v>
      </c>
      <c r="BO90" s="783" t="e">
        <f>(LARGE(AF$7:AF$117,1)-AF90)/2+1</f>
        <v>#VALUE!</v>
      </c>
      <c r="BP90" s="783" t="e">
        <f>(LARGE(AG$7:AG$117,1)-AG90)/2+1</f>
        <v>#VALUE!</v>
      </c>
      <c r="BQ90" s="783" t="e">
        <f>(LARGE(AH$7:AH$117,1)-AH90)/2+1</f>
        <v>#VALUE!</v>
      </c>
      <c r="BR90" s="783" t="e">
        <f>(LARGE(AI$7:AI$117,1)-AI90)/2+1</f>
        <v>#VALUE!</v>
      </c>
    </row>
    <row r="91" spans="1:70" ht="12.75" hidden="1" customHeight="1" x14ac:dyDescent="0.2">
      <c r="A91" s="597" t="str">
        <f>IF(R91&gt;0,IF(Q91="Viru SK",RANK(B91,B$7:B$117,1)-COUNTIF((Q$7:Q$117),"&lt;&gt;Viru SK"),""),"")</f>
        <v/>
      </c>
      <c r="B91" s="98">
        <f>IF((Q91="Viru SK"),U91,U91-1000)</f>
        <v>-889</v>
      </c>
      <c r="C91" s="407" t="str">
        <f>IF(R91&gt;0,IF(P91="t",RANK(D91,D$7:D$117,1)-COUNTBLANK(P$7:P$117),""),"")</f>
        <v/>
      </c>
      <c r="D91" s="365">
        <f>IF((P91="t"),U91,U91-1000)</f>
        <v>-889</v>
      </c>
      <c r="E91" s="99" t="str">
        <f>IF(R91&gt;0,IF(N91="m",RANK(F91,F$7:F$117,1)-COUNTBLANK(N$7:N$117),""),"")</f>
        <v/>
      </c>
      <c r="F91" s="98">
        <f>IF((N91="m"),U91,U91-1000)</f>
        <v>111</v>
      </c>
      <c r="G91" s="100" t="str">
        <f>IF(R91&gt;0,IF(M91="n",RANK(H91,H$7:H$117,1)-COUNTBLANK(M$7:M$117),""),"")</f>
        <v/>
      </c>
      <c r="H91" s="98">
        <f>IF((M91="n"),U91,U91-1000)</f>
        <v>-889</v>
      </c>
      <c r="I91" s="101" t="str">
        <f>IF(R91&gt;0,IF(O91="j",RANK(J91,J$7:J$117,1)-COUNTBLANK(O$7:O$117),""),"")</f>
        <v/>
      </c>
      <c r="J91" s="102">
        <f>IF((O91="j"),U91,U91-1000)</f>
        <v>-889</v>
      </c>
      <c r="K91" s="70" t="str">
        <f>IF(R91&gt;0,RANK(U91,U$7:U$117,1),"")</f>
        <v/>
      </c>
      <c r="L91" s="120" t="s">
        <v>140</v>
      </c>
      <c r="M91" s="104"/>
      <c r="N91" s="105" t="s">
        <v>104</v>
      </c>
      <c r="O91" s="106"/>
      <c r="P91" s="107"/>
      <c r="Q91" s="108" t="s">
        <v>340</v>
      </c>
      <c r="R91" s="109">
        <f>(IF(COUNT(Z91,AA91,AB91,AC91,AD91,AE91,AF91,AG91,AH91,AI91)&lt;10,SUM(Z91,AA91,AB91,AC91,AD91,AE91,AF91,AG91,AH91,AI91),SUM(LARGE((Z91,AA91,AB91,AC91,AD91,AE91,AF91,AG91,AH91,AI91),{1;2;3;4;5;6;7;8;9}))))</f>
        <v>0</v>
      </c>
      <c r="S91" s="110" t="str">
        <f>INDEX(ETAPP!B$1:B$32,MATCH(COUNTIF(BI91:BR91,1),ETAPP!A$1:A$32,0))&amp;INDEX(ETAPP!B$1:B$32,MATCH(COUNTIF(BI91:BR91,2),ETAPP!A$1:A$32,0))&amp;INDEX(ETAPP!B$1:B$32,MATCH(COUNTIF(BI91:BR91,3),ETAPP!A$1:A$32,0))&amp;INDEX(ETAPP!B$1:B$32,MATCH(COUNTIF(BI91:BR91,4),ETAPP!A$1:A$32,0))&amp;INDEX(ETAPP!B$1:B$32,MATCH(COUNTIF(BI91:BR91,5),ETAPP!A$1:A$32,0))&amp;INDEX(ETAPP!B$1:B$32,MATCH(COUNTIF(BI91:BR91,6),ETAPP!A$1:A$32,0))&amp;INDEX(ETAPP!B$1:B$32,MATCH(COUNTIF(BI91:BR91,7),ETAPP!A$1:A$32,0))&amp;INDEX(ETAPP!B$1:B$32,MATCH(COUNTIF(BI91:BR91,8),ETAPP!A$1:A$32,0))&amp;INDEX(ETAPP!B$1:B$32,MATCH(COUNTIF(BI91:BR91,9),ETAPP!A$1:A$32,0))&amp;INDEX(ETAPP!B$1:B$32,MATCH(COUNTIF(BI91:BR91,10),ETAPP!A$1:A$32,0))&amp;INDEX(ETAPP!B$1:B$32,MATCH(COUNTIF(BI91:BR91,11),ETAPP!A$1:A$32,0))&amp;INDEX(ETAPP!B$1:B$32,MATCH(COUNTIF(BI91:BR91,12),ETAPP!A$1:A$32,0))&amp;INDEX(ETAPP!B$1:B$32,MATCH(COUNTIF(BI91:BR91,13),ETAPP!A$1:A$32,0))&amp;INDEX(ETAPP!B$1:B$32,MATCH(COUNTIF(BI91:BR91,14),ETAPP!A$1:A$32,0))&amp;INDEX(ETAPP!B$1:B$32,MATCH(COUNTIF(BI91:BR91,15),ETAPP!A$1:A$32,0))&amp;INDEX(ETAPP!B$1:B$32,MATCH(COUNTIF(BI91:BR91,16),ETAPP!A$1:A$32,0))&amp;INDEX(ETAPP!B$1:B$32,MATCH(COUNTIF(BI91:BR91,17),ETAPP!A$1:A$32,0))&amp;INDEX(ETAPP!B$1:B$32,MATCH(COUNTIF(BI91:BR91,18),ETAPP!A$1:A$32,0))&amp;INDEX(ETAPP!B$1:B$32,MATCH(COUNTIF(BI91:BR91,19),ETAPP!A$1:A$32,0))&amp;INDEX(ETAPP!B$1:B$32,MATCH(COUNTIF(BI91:BR91,20),ETAPP!A$1:A$32,0))&amp;INDEX(ETAPP!B$1:B$32,MATCH(COUNTIF(BI91:BR91,21),ETAPP!A$1:A$32,0))</f>
        <v>000000000000000000000</v>
      </c>
      <c r="T91" s="110" t="str">
        <f>TEXT(R91,"000,0")&amp;"-"&amp;S91</f>
        <v>000,0-000000000000000000000</v>
      </c>
      <c r="U91" s="110">
        <f>COUNTIF(T$7:T$117,"&gt;="&amp;T91)</f>
        <v>111</v>
      </c>
      <c r="V91" s="110">
        <f>COUNTIF(L$7:L$117,"&gt;="&amp;L91)</f>
        <v>42</v>
      </c>
      <c r="W91" s="110" t="str">
        <f>TEXT(R91,"000,0")&amp;"-"&amp;S91&amp;"-"&amp;TEXT(V91,"000")</f>
        <v>000,0-000000000000000000000-042</v>
      </c>
      <c r="X91" s="110">
        <f>COUNTIF(W$7:W$117,"&gt;="&amp;W91)</f>
        <v>85</v>
      </c>
      <c r="Y91" s="111">
        <f>RANK(X91,X$7:X$117,0)</f>
        <v>27</v>
      </c>
      <c r="Z91" s="112" t="str">
        <f>IFERROR(INDEX('V1'!C$300:C$400,MATCH("*"&amp;L91&amp;"*",'V1'!B$300:B$400,0)),"  ")</f>
        <v xml:space="preserve">  </v>
      </c>
      <c r="AA91" s="112" t="str">
        <f>IFERROR(INDEX('V2'!C$300:C$400,MATCH("*"&amp;L91&amp;"*",'V2'!B$300:B$400,0)),"  ")</f>
        <v xml:space="preserve">  </v>
      </c>
      <c r="AB91" s="112" t="str">
        <f>IFERROR(INDEX('V3'!C$300:C$400,MATCH("*"&amp;L91&amp;"*",'V3'!B$300:B$400,0)),"  ")</f>
        <v xml:space="preserve">  </v>
      </c>
      <c r="AC91" s="112" t="str">
        <f>IFERROR(INDEX('V4'!C$300:C$400,MATCH("*"&amp;L91&amp;"*",'V4'!B$300:B$400,0)),"  ")</f>
        <v xml:space="preserve">  </v>
      </c>
      <c r="AD91" s="112" t="str">
        <f>IFERROR(INDEX('V5'!C$300:C$400,MATCH("*"&amp;L91&amp;"*",'V5'!B$300:B$400,0)),"  ")</f>
        <v xml:space="preserve">  </v>
      </c>
      <c r="AE91" s="112" t="str">
        <f>IFERROR(INDEX('V6'!C$300:C$400,MATCH("*"&amp;L91&amp;"*",'V6'!B$300:B$400,0)),"  ")</f>
        <v xml:space="preserve">  </v>
      </c>
      <c r="AF91" s="112" t="str">
        <f>IFERROR(INDEX('V7'!C$300:C$400,MATCH("*"&amp;L91&amp;"*",'V7'!B$300:B$400,0)),"  ")</f>
        <v xml:space="preserve">  </v>
      </c>
      <c r="AG91" s="112" t="str">
        <f>IFERROR(INDEX('V8'!C$300:C$400,MATCH("*"&amp;L91&amp;"*",'V8'!B$300:B$400,0)),"  ")</f>
        <v xml:space="preserve">  </v>
      </c>
      <c r="AH91" s="112" t="str">
        <f>IFERROR(INDEX('V9'!C$300:C$400,MATCH("*"&amp;L91&amp;"*",'V9'!B$300:B$400,0)),"  ")</f>
        <v xml:space="preserve">  </v>
      </c>
      <c r="AI91" s="112" t="str">
        <f>IFERROR(INDEX('V10'!C$300:C$400,MATCH("*"&amp;L91&amp;"*",'V10'!B$300:B$400,0)),"  ")</f>
        <v xml:space="preserve">  </v>
      </c>
      <c r="AJ91" s="113" t="str">
        <f>IF(AN91&gt;(AT$2-1),K91,"")</f>
        <v/>
      </c>
      <c r="AK91" s="402">
        <f>SUM(Z91:AI91)</f>
        <v>0</v>
      </c>
      <c r="AL91" s="114" t="str">
        <f>IFERROR("edasi "&amp;RANK(AJ91,AJ$7:AJ$117,1),K91)</f>
        <v/>
      </c>
      <c r="AM91" s="115" t="str">
        <f>IFERROR(INDEX(#REF!,MATCH("*"&amp;L91&amp;"*",#REF!,0)),"  ")</f>
        <v xml:space="preserve">  </v>
      </c>
      <c r="AN91" s="116">
        <f>COUNTIF(Z91:AI91,"&gt;=0")</f>
        <v>0</v>
      </c>
      <c r="AO91" s="117">
        <f>IFERROR(IF(Z91+1&gt;LARGE(Z$7:Z$117,1)-2*LEN(Z$5),1),0)+IFERROR(IF(AA91+1&gt;LARGE(AA$7:AA$117,1)-2*LEN(AA$5),1),0)+IFERROR(IF(AB91+1&gt;LARGE(AB$7:AB$117,1)-2*LEN(AB$5),1),0)+IFERROR(IF(AC91+1&gt;LARGE(AC$7:AC$117,1)-2*LEN(AC$5),1),0)+IFERROR(IF(AD91+1&gt;LARGE(AD$7:AD$117,1)-2*LEN(AD$5),1),0)+IFERROR(IF(AE91+1&gt;LARGE(AE$7:AE$117,1)-2*LEN(AE$5),1),0)+IFERROR(IF(AF91+1&gt;LARGE(AF$7:AF$117,1)-2*LEN(AF$5),1),0)+IFERROR(IF(AG91+1&gt;LARGE(AG$7:AG$117,1)-2*LEN(AG$5),1),0)+IFERROR(IF(AH91+1&gt;LARGE(AH$7:AH$117,1)-2*LEN(AH$5),1),0)+IFERROR(IF(AI91+1&gt;LARGE(AI$7:AI$117,1)-2*LEN(AI$5),1),0)</f>
        <v>0</v>
      </c>
      <c r="AP91" s="117">
        <f>IF(Z91=0,0,IF(Z91=IFERROR(LARGE(Z$7:Z$117,1),0),1,0))+IF(AA91=0,0,IF(AA91=IFERROR(LARGE(AA$7:AA$117,1),0),1,0))+IF(AB91=0,0,IF(AB91=IFERROR(LARGE(AB$7:AB$117,1),0),1,0))+IF(AC91=0,0,IF(AC91=IFERROR(LARGE(AC$7:AC$117,1),0),1,0))+IF(AD91=0,0,IF(AD91=IFERROR(LARGE(AD$7:AD$117,1),0),1,0))+IF(AE91=0,0,IF(AE91=IFERROR(LARGE(AE$7:AE$117,1),0),1,0))+IF(AF91=0,0,IF(AF91=IFERROR(LARGE(AF$7:AF$117,1),0),1,0))+IF(AG91=0,0,IF(AG91=IFERROR(LARGE(AG$7:AG$117,1),0),1,0))+IF(AH91=0,0,IF(AH91=IFERROR(LARGE(AH$7:AH$117,1),0),1,0))+IF(AI91=0,0,IF(AI91=IFERROR(LARGE(AI$7:AI$117,1),0),1,0))</f>
        <v>0</v>
      </c>
      <c r="AQ91" s="48"/>
      <c r="AR91" s="1024"/>
      <c r="AS91" s="1024"/>
      <c r="AT91" s="118">
        <f>SMALL(AU91:BD91,AT$3)</f>
        <v>1E-4</v>
      </c>
      <c r="AU91" s="119">
        <f>IF(Z91="  ",0+MID(Z$6,FIND("V",Z$6)+1,256)/10000,Z91+MID(Z$6,FIND("V",Z$6)+1,256)/10000)</f>
        <v>1E-4</v>
      </c>
      <c r="AV91" s="119">
        <f>IF(AA91="  ",0+MID(AA$6,FIND("V",AA$6)+1,256)/10000,AA91+MID(AA$6,FIND("V",AA$6)+1,256)/10000)</f>
        <v>2.0000000000000001E-4</v>
      </c>
      <c r="AW91" s="119">
        <f>IF(AB91="  ",0+MID(AB$6,FIND("V",AB$6)+1,256)/10000,AB91+MID(AB$6,FIND("V",AB$6)+1,256)/10000)</f>
        <v>2.9999999999999997E-4</v>
      </c>
      <c r="AX91" s="119">
        <f>IF(AC91="  ",0+MID(AC$6,FIND("V",AC$6)+1,256)/10000,AC91+MID(AC$6,FIND("V",AC$6)+1,256)/10000)</f>
        <v>4.0000000000000002E-4</v>
      </c>
      <c r="AY91" s="119">
        <f>IF(AD91="  ",0+MID(AD$6,FIND("V",AD$6)+1,256)/10000,AD91+MID(AD$6,FIND("V",AD$6)+1,256)/10000)</f>
        <v>5.0000000000000001E-4</v>
      </c>
      <c r="AZ91" s="119">
        <f>IF(AE91="  ",0+MID(AE$6,FIND("V",AE$6)+1,256)/10000,AE91+MID(AE$6,FIND("V",AE$6)+1,256)/10000)</f>
        <v>5.9999999999999995E-4</v>
      </c>
      <c r="BA91" s="119">
        <f>IF(AF91="  ",0+MID(AF$6,FIND("V",AF$6)+1,256)/10000,AF91+MID(AF$6,FIND("V",AF$6)+1,256)/10000)</f>
        <v>6.9999999999999999E-4</v>
      </c>
      <c r="BB91" s="119">
        <f>IF(AG91="  ",0+MID(AG$6,FIND("V",AG$6)+1,256)/10000,AG91+MID(AG$6,FIND("V",AG$6)+1,256)/10000)</f>
        <v>8.0000000000000004E-4</v>
      </c>
      <c r="BC91" s="119">
        <f>IF(AH91="  ",0+MID(AH$6,FIND("V",AH$6)+1,256)/10000,AH91+MID(AH$6,FIND("V",AH$6)+1,256)/10000)</f>
        <v>8.9999999999999998E-4</v>
      </c>
      <c r="BD91" s="119">
        <f>IF(AI91="  ",0+MID(AI$6,FIND("V",AI$6)+1,256)/10000,AI91+MID(AI$6,FIND("V",AI$6)+1,256)/10000)</f>
        <v>1E-3</v>
      </c>
      <c r="BE91" s="1024"/>
      <c r="BF91" s="1024"/>
      <c r="BG91" s="1024"/>
      <c r="BH91" s="1024"/>
      <c r="BI91" s="783" t="e">
        <f>(LARGE(Z$7:Z$117,1)-Z91)/2+1</f>
        <v>#VALUE!</v>
      </c>
      <c r="BJ91" s="783" t="e">
        <f>(LARGE(AA$7:AA$117,1)-AA91)/2+1</f>
        <v>#VALUE!</v>
      </c>
      <c r="BK91" s="783" t="e">
        <f>(LARGE(AB$7:AB$117,1)-AB91)/2+1</f>
        <v>#VALUE!</v>
      </c>
      <c r="BL91" s="783" t="e">
        <f>(LARGE(AC$7:AC$117,1)-AC91)/2+1</f>
        <v>#VALUE!</v>
      </c>
      <c r="BM91" s="783" t="e">
        <f>(LARGE(AD$7:AD$117,1)-AD91)/2+1</f>
        <v>#VALUE!</v>
      </c>
      <c r="BN91" s="783" t="e">
        <f>(LARGE(AE$7:AE$117,1)-AE91)/2+1</f>
        <v>#VALUE!</v>
      </c>
      <c r="BO91" s="783" t="e">
        <f>(LARGE(AF$7:AF$117,1)-AF91)/2+1</f>
        <v>#VALUE!</v>
      </c>
      <c r="BP91" s="783" t="e">
        <f>(LARGE(AG$7:AG$117,1)-AG91)/2+1</f>
        <v>#VALUE!</v>
      </c>
      <c r="BQ91" s="783" t="e">
        <f>(LARGE(AH$7:AH$117,1)-AH91)/2+1</f>
        <v>#VALUE!</v>
      </c>
      <c r="BR91" s="783" t="e">
        <f>(LARGE(AI$7:AI$117,1)-AI91)/2+1</f>
        <v>#VALUE!</v>
      </c>
    </row>
    <row r="92" spans="1:70" ht="12.75" hidden="1" customHeight="1" x14ac:dyDescent="0.2">
      <c r="A92" s="597" t="str">
        <f>IF(R92&gt;0,IF(Q92="Viru SK",RANK(B92,B$7:B$117,1)-COUNTIF((Q$7:Q$117),"&lt;&gt;Viru SK"),""),"")</f>
        <v/>
      </c>
      <c r="B92" s="98">
        <f>IF((Q92="Viru SK"),U92,U92-1000)</f>
        <v>-889</v>
      </c>
      <c r="C92" s="407" t="str">
        <f>IF(R92&gt;0,IF(P92="t",RANK(D92,D$7:D$117,1)-COUNTBLANK(P$7:P$117),""),"")</f>
        <v/>
      </c>
      <c r="D92" s="365">
        <f>IF((P92="t"),U92,U92-1000)</f>
        <v>-889</v>
      </c>
      <c r="E92" s="99" t="str">
        <f>IF(R92&gt;0,IF(N92="m",RANK(F92,F$7:F$117,1)-COUNTBLANK(N$7:N$117),""),"")</f>
        <v/>
      </c>
      <c r="F92" s="98">
        <f>IF((N92="m"),U92,U92-1000)</f>
        <v>-889</v>
      </c>
      <c r="G92" s="100" t="str">
        <f>IF(R92&gt;0,IF(M92="n",RANK(H92,H$7:H$117,1)-COUNTBLANK(M$7:M$117),""),"")</f>
        <v/>
      </c>
      <c r="H92" s="98">
        <f>IF((M92="n"),U92,U92-1000)</f>
        <v>111</v>
      </c>
      <c r="I92" s="101" t="str">
        <f>IF(R92&gt;0,IF(O92="j",RANK(J92,J$7:J$117,1)-COUNTBLANK(O$7:O$117),""),"")</f>
        <v/>
      </c>
      <c r="J92" s="102">
        <f>IF((O92="j"),U92,U92-1000)</f>
        <v>-889</v>
      </c>
      <c r="K92" s="70" t="str">
        <f>IF(R92&gt;0,RANK(U92,U$7:U$117,1),"")</f>
        <v/>
      </c>
      <c r="L92" s="1028" t="s">
        <v>163</v>
      </c>
      <c r="M92" s="104" t="s">
        <v>109</v>
      </c>
      <c r="N92" s="105" t="str">
        <f>IF(M92="","m","")</f>
        <v/>
      </c>
      <c r="O92" s="106"/>
      <c r="P92" s="107"/>
      <c r="Q92" s="108"/>
      <c r="R92" s="109">
        <f>(IF(COUNT(Z92,AA92,AB92,AC92,AD92,AE92,AF92,AG92,AH92,AI92)&lt;10,SUM(Z92,AA92,AB92,AC92,AD92,AE92,AF92,AG92,AH92,AI92),SUM(LARGE((Z92,AA92,AB92,AC92,AD92,AE92,AF92,AG92,AH92,AI92),{1;2;3;4;5;6;7;8;9}))))</f>
        <v>0</v>
      </c>
      <c r="S92" s="110" t="str">
        <f>INDEX(ETAPP!B$1:B$32,MATCH(COUNTIF(BI92:BR92,1),ETAPP!A$1:A$32,0))&amp;INDEX(ETAPP!B$1:B$32,MATCH(COUNTIF(BI92:BR92,2),ETAPP!A$1:A$32,0))&amp;INDEX(ETAPP!B$1:B$32,MATCH(COUNTIF(BI92:BR92,3),ETAPP!A$1:A$32,0))&amp;INDEX(ETAPP!B$1:B$32,MATCH(COUNTIF(BI92:BR92,4),ETAPP!A$1:A$32,0))&amp;INDEX(ETAPP!B$1:B$32,MATCH(COUNTIF(BI92:BR92,5),ETAPP!A$1:A$32,0))&amp;INDEX(ETAPP!B$1:B$32,MATCH(COUNTIF(BI92:BR92,6),ETAPP!A$1:A$32,0))&amp;INDEX(ETAPP!B$1:B$32,MATCH(COUNTIF(BI92:BR92,7),ETAPP!A$1:A$32,0))&amp;INDEX(ETAPP!B$1:B$32,MATCH(COUNTIF(BI92:BR92,8),ETAPP!A$1:A$32,0))&amp;INDEX(ETAPP!B$1:B$32,MATCH(COUNTIF(BI92:BR92,9),ETAPP!A$1:A$32,0))&amp;INDEX(ETAPP!B$1:B$32,MATCH(COUNTIF(BI92:BR92,10),ETAPP!A$1:A$32,0))&amp;INDEX(ETAPP!B$1:B$32,MATCH(COUNTIF(BI92:BR92,11),ETAPP!A$1:A$32,0))&amp;INDEX(ETAPP!B$1:B$32,MATCH(COUNTIF(BI92:BR92,12),ETAPP!A$1:A$32,0))&amp;INDEX(ETAPP!B$1:B$32,MATCH(COUNTIF(BI92:BR92,13),ETAPP!A$1:A$32,0))&amp;INDEX(ETAPP!B$1:B$32,MATCH(COUNTIF(BI92:BR92,14),ETAPP!A$1:A$32,0))&amp;INDEX(ETAPP!B$1:B$32,MATCH(COUNTIF(BI92:BR92,15),ETAPP!A$1:A$32,0))&amp;INDEX(ETAPP!B$1:B$32,MATCH(COUNTIF(BI92:BR92,16),ETAPP!A$1:A$32,0))&amp;INDEX(ETAPP!B$1:B$32,MATCH(COUNTIF(BI92:BR92,17),ETAPP!A$1:A$32,0))&amp;INDEX(ETAPP!B$1:B$32,MATCH(COUNTIF(BI92:BR92,18),ETAPP!A$1:A$32,0))&amp;INDEX(ETAPP!B$1:B$32,MATCH(COUNTIF(BI92:BR92,19),ETAPP!A$1:A$32,0))&amp;INDEX(ETAPP!B$1:B$32,MATCH(COUNTIF(BI92:BR92,20),ETAPP!A$1:A$32,0))&amp;INDEX(ETAPP!B$1:B$32,MATCH(COUNTIF(BI92:BR92,21),ETAPP!A$1:A$32,0))</f>
        <v>000000000000000000000</v>
      </c>
      <c r="T92" s="110" t="str">
        <f>TEXT(R92,"000,0")&amp;"-"&amp;S92</f>
        <v>000,0-000000000000000000000</v>
      </c>
      <c r="U92" s="110">
        <f>COUNTIF(T$7:T$117,"&gt;="&amp;T92)</f>
        <v>111</v>
      </c>
      <c r="V92" s="110">
        <f>COUNTIF(L$7:L$117,"&gt;="&amp;L92)</f>
        <v>41</v>
      </c>
      <c r="W92" s="110" t="str">
        <f>TEXT(R92,"000,0")&amp;"-"&amp;S92&amp;"-"&amp;TEXT(V92,"000")</f>
        <v>000,0-000000000000000000000-041</v>
      </c>
      <c r="X92" s="110">
        <f>COUNTIF(W$7:W$117,"&gt;="&amp;W92)</f>
        <v>86</v>
      </c>
      <c r="Y92" s="111">
        <f>RANK(X92,X$7:X$117,0)</f>
        <v>26</v>
      </c>
      <c r="Z92" s="112" t="str">
        <f>IFERROR(INDEX('V1'!C$300:C$400,MATCH("*"&amp;L92&amp;"*",'V1'!B$300:B$400,0)),"  ")</f>
        <v xml:space="preserve">  </v>
      </c>
      <c r="AA92" s="112" t="str">
        <f>IFERROR(INDEX('V2'!C$300:C$400,MATCH("*"&amp;L92&amp;"*",'V2'!B$300:B$400,0)),"  ")</f>
        <v xml:space="preserve">  </v>
      </c>
      <c r="AB92" s="112" t="str">
        <f>IFERROR(INDEX('V3'!C$300:C$400,MATCH("*"&amp;L92&amp;"*",'V3'!B$300:B$400,0)),"  ")</f>
        <v xml:space="preserve">  </v>
      </c>
      <c r="AC92" s="112" t="str">
        <f>IFERROR(INDEX('V4'!C$300:C$400,MATCH("*"&amp;L92&amp;"*",'V4'!B$300:B$400,0)),"  ")</f>
        <v xml:space="preserve">  </v>
      </c>
      <c r="AD92" s="112" t="str">
        <f>IFERROR(INDEX('V5'!C$300:C$400,MATCH("*"&amp;L92&amp;"*",'V5'!B$300:B$400,0)),"  ")</f>
        <v xml:space="preserve">  </v>
      </c>
      <c r="AE92" s="112" t="str">
        <f>IFERROR(INDEX('V6'!C$300:C$400,MATCH("*"&amp;L92&amp;"*",'V6'!B$300:B$400,0)),"  ")</f>
        <v xml:space="preserve">  </v>
      </c>
      <c r="AF92" s="112" t="str">
        <f>IFERROR(INDEX('V7'!C$300:C$400,MATCH("*"&amp;L92&amp;"*",'V7'!B$300:B$400,0)),"  ")</f>
        <v xml:space="preserve">  </v>
      </c>
      <c r="AG92" s="112" t="str">
        <f>IFERROR(INDEX('V8'!C$300:C$400,MATCH("*"&amp;L92&amp;"*",'V8'!B$300:B$400,0)),"  ")</f>
        <v xml:space="preserve">  </v>
      </c>
      <c r="AH92" s="112" t="str">
        <f>IFERROR(INDEX('V9'!C$300:C$400,MATCH("*"&amp;L92&amp;"*",'V9'!B$300:B$400,0)),"  ")</f>
        <v xml:space="preserve">  </v>
      </c>
      <c r="AI92" s="112" t="str">
        <f>IFERROR(INDEX('V10'!C$300:C$400,MATCH("*"&amp;L92&amp;"*",'V10'!B$300:B$400,0)),"  ")</f>
        <v xml:space="preserve">  </v>
      </c>
      <c r="AJ92" s="113" t="str">
        <f>IF(AN92&gt;(AT$2-1),K92,"")</f>
        <v/>
      </c>
      <c r="AK92" s="402">
        <f>SUM(Z92:AI92)</f>
        <v>0</v>
      </c>
      <c r="AL92" s="114" t="str">
        <f>IFERROR("edasi "&amp;RANK(AJ92,AJ$7:AJ$117,1),K92)</f>
        <v/>
      </c>
      <c r="AM92" s="115" t="str">
        <f>IFERROR(INDEX(#REF!,MATCH("*"&amp;L92&amp;"*",#REF!,0)),"  ")</f>
        <v xml:space="preserve">  </v>
      </c>
      <c r="AN92" s="116">
        <f>COUNTIF(Z92:AI92,"&gt;=0")</f>
        <v>0</v>
      </c>
      <c r="AO92" s="117">
        <f>IFERROR(IF(Z92+1&gt;LARGE(Z$7:Z$117,1)-2*LEN(Z$5),1),0)+IFERROR(IF(AA92+1&gt;LARGE(AA$7:AA$117,1)-2*LEN(AA$5),1),0)+IFERROR(IF(AB92+1&gt;LARGE(AB$7:AB$117,1)-2*LEN(AB$5),1),0)+IFERROR(IF(AC92+1&gt;LARGE(AC$7:AC$117,1)-2*LEN(AC$5),1),0)+IFERROR(IF(AD92+1&gt;LARGE(AD$7:AD$117,1)-2*LEN(AD$5),1),0)+IFERROR(IF(AE92+1&gt;LARGE(AE$7:AE$117,1)-2*LEN(AE$5),1),0)+IFERROR(IF(AF92+1&gt;LARGE(AF$7:AF$117,1)-2*LEN(AF$5),1),0)+IFERROR(IF(AG92+1&gt;LARGE(AG$7:AG$117,1)-2*LEN(AG$5),1),0)+IFERROR(IF(AH92+1&gt;LARGE(AH$7:AH$117,1)-2*LEN(AH$5),1),0)+IFERROR(IF(AI92+1&gt;LARGE(AI$7:AI$117,1)-2*LEN(AI$5),1),0)</f>
        <v>0</v>
      </c>
      <c r="AP92" s="117">
        <f>IF(Z92=0,0,IF(Z92=IFERROR(LARGE(Z$7:Z$117,1),0),1,0))+IF(AA92=0,0,IF(AA92=IFERROR(LARGE(AA$7:AA$117,1),0),1,0))+IF(AB92=0,0,IF(AB92=IFERROR(LARGE(AB$7:AB$117,1),0),1,0))+IF(AC92=0,0,IF(AC92=IFERROR(LARGE(AC$7:AC$117,1),0),1,0))+IF(AD92=0,0,IF(AD92=IFERROR(LARGE(AD$7:AD$117,1),0),1,0))+IF(AE92=0,0,IF(AE92=IFERROR(LARGE(AE$7:AE$117,1),0),1,0))+IF(AF92=0,0,IF(AF92=IFERROR(LARGE(AF$7:AF$117,1),0),1,0))+IF(AG92=0,0,IF(AG92=IFERROR(LARGE(AG$7:AG$117,1),0),1,0))+IF(AH92=0,0,IF(AH92=IFERROR(LARGE(AH$7:AH$117,1),0),1,0))+IF(AI92=0,0,IF(AI92=IFERROR(LARGE(AI$7:AI$117,1),0),1,0))</f>
        <v>0</v>
      </c>
      <c r="AQ92" s="48"/>
      <c r="AR92" s="1024"/>
      <c r="AS92" s="1024"/>
      <c r="AT92" s="118">
        <f>SMALL(AU92:BD92,AT$3)</f>
        <v>1E-4</v>
      </c>
      <c r="AU92" s="119">
        <f>IF(Z92="  ",0+MID(Z$6,FIND("V",Z$6)+1,256)/10000,Z92+MID(Z$6,FIND("V",Z$6)+1,256)/10000)</f>
        <v>1E-4</v>
      </c>
      <c r="AV92" s="119">
        <f>IF(AA92="  ",0+MID(AA$6,FIND("V",AA$6)+1,256)/10000,AA92+MID(AA$6,FIND("V",AA$6)+1,256)/10000)</f>
        <v>2.0000000000000001E-4</v>
      </c>
      <c r="AW92" s="119">
        <f>IF(AB92="  ",0+MID(AB$6,FIND("V",AB$6)+1,256)/10000,AB92+MID(AB$6,FIND("V",AB$6)+1,256)/10000)</f>
        <v>2.9999999999999997E-4</v>
      </c>
      <c r="AX92" s="119">
        <f>IF(AC92="  ",0+MID(AC$6,FIND("V",AC$6)+1,256)/10000,AC92+MID(AC$6,FIND("V",AC$6)+1,256)/10000)</f>
        <v>4.0000000000000002E-4</v>
      </c>
      <c r="AY92" s="119">
        <f>IF(AD92="  ",0+MID(AD$6,FIND("V",AD$6)+1,256)/10000,AD92+MID(AD$6,FIND("V",AD$6)+1,256)/10000)</f>
        <v>5.0000000000000001E-4</v>
      </c>
      <c r="AZ92" s="119">
        <f>IF(AE92="  ",0+MID(AE$6,FIND("V",AE$6)+1,256)/10000,AE92+MID(AE$6,FIND("V",AE$6)+1,256)/10000)</f>
        <v>5.9999999999999995E-4</v>
      </c>
      <c r="BA92" s="119">
        <f>IF(AF92="  ",0+MID(AF$6,FIND("V",AF$6)+1,256)/10000,AF92+MID(AF$6,FIND("V",AF$6)+1,256)/10000)</f>
        <v>6.9999999999999999E-4</v>
      </c>
      <c r="BB92" s="119">
        <f>IF(AG92="  ",0+MID(AG$6,FIND("V",AG$6)+1,256)/10000,AG92+MID(AG$6,FIND("V",AG$6)+1,256)/10000)</f>
        <v>8.0000000000000004E-4</v>
      </c>
      <c r="BC92" s="119">
        <f>IF(AH92="  ",0+MID(AH$6,FIND("V",AH$6)+1,256)/10000,AH92+MID(AH$6,FIND("V",AH$6)+1,256)/10000)</f>
        <v>8.9999999999999998E-4</v>
      </c>
      <c r="BD92" s="119">
        <f>IF(AI92="  ",0+MID(AI$6,FIND("V",AI$6)+1,256)/10000,AI92+MID(AI$6,FIND("V",AI$6)+1,256)/10000)</f>
        <v>1E-3</v>
      </c>
      <c r="BE92" s="1024"/>
      <c r="BF92" s="1024"/>
      <c r="BG92" s="1024"/>
      <c r="BH92" s="1024"/>
      <c r="BI92" s="783" t="e">
        <f>(LARGE(Z$7:Z$117,1)-Z92)/2+1</f>
        <v>#VALUE!</v>
      </c>
      <c r="BJ92" s="783" t="e">
        <f>(LARGE(AA$7:AA$117,1)-AA92)/2+1</f>
        <v>#VALUE!</v>
      </c>
      <c r="BK92" s="783" t="e">
        <f>(LARGE(AB$7:AB$117,1)-AB92)/2+1</f>
        <v>#VALUE!</v>
      </c>
      <c r="BL92" s="783" t="e">
        <f>(LARGE(AC$7:AC$117,1)-AC92)/2+1</f>
        <v>#VALUE!</v>
      </c>
      <c r="BM92" s="783" t="e">
        <f>(LARGE(AD$7:AD$117,1)-AD92)/2+1</f>
        <v>#VALUE!</v>
      </c>
      <c r="BN92" s="783" t="e">
        <f>(LARGE(AE$7:AE$117,1)-AE92)/2+1</f>
        <v>#VALUE!</v>
      </c>
      <c r="BO92" s="783" t="e">
        <f>(LARGE(AF$7:AF$117,1)-AF92)/2+1</f>
        <v>#VALUE!</v>
      </c>
      <c r="BP92" s="783" t="e">
        <f>(LARGE(AG$7:AG$117,1)-AG92)/2+1</f>
        <v>#VALUE!</v>
      </c>
      <c r="BQ92" s="783" t="e">
        <f>(LARGE(AH$7:AH$117,1)-AH92)/2+1</f>
        <v>#VALUE!</v>
      </c>
      <c r="BR92" s="783" t="e">
        <f>(LARGE(AI$7:AI$117,1)-AI92)/2+1</f>
        <v>#VALUE!</v>
      </c>
    </row>
    <row r="93" spans="1:70" ht="12.75" hidden="1" customHeight="1" x14ac:dyDescent="0.2">
      <c r="A93" s="597" t="str">
        <f>IF(R93&gt;0,IF(Q93="Viru SK",RANK(B93,B$7:B$117,1)-COUNTIF((Q$7:Q$117),"&lt;&gt;Viru SK"),""),"")</f>
        <v/>
      </c>
      <c r="B93" s="98">
        <f>IF((Q93="Viru SK"),U93,U93-1000)</f>
        <v>111</v>
      </c>
      <c r="C93" s="407" t="str">
        <f>IF(R93&gt;0,IF(P93="t",RANK(D93,D$7:D$117,1)-COUNTBLANK(P$7:P$117),""),"")</f>
        <v/>
      </c>
      <c r="D93" s="365">
        <f>IF((P93="t"),U93,U93-1000)</f>
        <v>-889</v>
      </c>
      <c r="E93" s="99" t="str">
        <f>IF(R93&gt;0,IF(N93="m",RANK(F93,F$7:F$117,1)-COUNTBLANK(N$7:N$117),""),"")</f>
        <v/>
      </c>
      <c r="F93" s="98">
        <f>IF((N93="m"),U93,U93-1000)</f>
        <v>-889</v>
      </c>
      <c r="G93" s="100" t="str">
        <f>IF(R93&gt;0,IF(M93="n",RANK(H93,H$7:H$117,1)-COUNTBLANK(M$7:M$117),""),"")</f>
        <v/>
      </c>
      <c r="H93" s="98">
        <f>IF((M93="n"),U93,U93-1000)</f>
        <v>111</v>
      </c>
      <c r="I93" s="101" t="str">
        <f>IF(R93&gt;0,IF(O93="j",RANK(J93,J$7:J$117,1)-COUNTBLANK(O$7:O$117),""),"")</f>
        <v/>
      </c>
      <c r="J93" s="102">
        <f>IF((O93="j"),U93,U93-1000)</f>
        <v>-889</v>
      </c>
      <c r="K93" s="70" t="str">
        <f>IF(R93&gt;0,RANK(U93,U$7:U$117,1),"")</f>
        <v/>
      </c>
      <c r="L93" s="120" t="s">
        <v>136</v>
      </c>
      <c r="M93" s="104" t="s">
        <v>109</v>
      </c>
      <c r="N93" s="105"/>
      <c r="O93" s="106"/>
      <c r="P93" s="107"/>
      <c r="Q93" s="108" t="s">
        <v>87</v>
      </c>
      <c r="R93" s="109">
        <f>(IF(COUNT(Z93,AA93,AB93,AC93,AD93,AE93,AF93,AG93,AH93,AI93)&lt;10,SUM(Z93,AA93,AB93,AC93,AD93,AE93,AF93,AG93,AH93,AI93),SUM(LARGE((Z93,AA93,AB93,AC93,AD93,AE93,AF93,AG93,AH93,AI93),{1;2;3;4;5;6;7;8;9}))))</f>
        <v>0</v>
      </c>
      <c r="S93" s="110" t="str">
        <f>INDEX(ETAPP!B$1:B$32,MATCH(COUNTIF(BI93:BR93,1),ETAPP!A$1:A$32,0))&amp;INDEX(ETAPP!B$1:B$32,MATCH(COUNTIF(BI93:BR93,2),ETAPP!A$1:A$32,0))&amp;INDEX(ETAPP!B$1:B$32,MATCH(COUNTIF(BI93:BR93,3),ETAPP!A$1:A$32,0))&amp;INDEX(ETAPP!B$1:B$32,MATCH(COUNTIF(BI93:BR93,4),ETAPP!A$1:A$32,0))&amp;INDEX(ETAPP!B$1:B$32,MATCH(COUNTIF(BI93:BR93,5),ETAPP!A$1:A$32,0))&amp;INDEX(ETAPP!B$1:B$32,MATCH(COUNTIF(BI93:BR93,6),ETAPP!A$1:A$32,0))&amp;INDEX(ETAPP!B$1:B$32,MATCH(COUNTIF(BI93:BR93,7),ETAPP!A$1:A$32,0))&amp;INDEX(ETAPP!B$1:B$32,MATCH(COUNTIF(BI93:BR93,8),ETAPP!A$1:A$32,0))&amp;INDEX(ETAPP!B$1:B$32,MATCH(COUNTIF(BI93:BR93,9),ETAPP!A$1:A$32,0))&amp;INDEX(ETAPP!B$1:B$32,MATCH(COUNTIF(BI93:BR93,10),ETAPP!A$1:A$32,0))&amp;INDEX(ETAPP!B$1:B$32,MATCH(COUNTIF(BI93:BR93,11),ETAPP!A$1:A$32,0))&amp;INDEX(ETAPP!B$1:B$32,MATCH(COUNTIF(BI93:BR93,12),ETAPP!A$1:A$32,0))&amp;INDEX(ETAPP!B$1:B$32,MATCH(COUNTIF(BI93:BR93,13),ETAPP!A$1:A$32,0))&amp;INDEX(ETAPP!B$1:B$32,MATCH(COUNTIF(BI93:BR93,14),ETAPP!A$1:A$32,0))&amp;INDEX(ETAPP!B$1:B$32,MATCH(COUNTIF(BI93:BR93,15),ETAPP!A$1:A$32,0))&amp;INDEX(ETAPP!B$1:B$32,MATCH(COUNTIF(BI93:BR93,16),ETAPP!A$1:A$32,0))&amp;INDEX(ETAPP!B$1:B$32,MATCH(COUNTIF(BI93:BR93,17),ETAPP!A$1:A$32,0))&amp;INDEX(ETAPP!B$1:B$32,MATCH(COUNTIF(BI93:BR93,18),ETAPP!A$1:A$32,0))&amp;INDEX(ETAPP!B$1:B$32,MATCH(COUNTIF(BI93:BR93,19),ETAPP!A$1:A$32,0))&amp;INDEX(ETAPP!B$1:B$32,MATCH(COUNTIF(BI93:BR93,20),ETAPP!A$1:A$32,0))&amp;INDEX(ETAPP!B$1:B$32,MATCH(COUNTIF(BI93:BR93,21),ETAPP!A$1:A$32,0))</f>
        <v>000000000000000000000</v>
      </c>
      <c r="T93" s="110" t="str">
        <f>TEXT(R93,"000,0")&amp;"-"&amp;S93</f>
        <v>000,0-000000000000000000000</v>
      </c>
      <c r="U93" s="110">
        <f>COUNTIF(T$7:T$117,"&gt;="&amp;T93)</f>
        <v>111</v>
      </c>
      <c r="V93" s="110">
        <f>COUNTIF(L$7:L$117,"&gt;="&amp;L93)</f>
        <v>40</v>
      </c>
      <c r="W93" s="110" t="str">
        <f>TEXT(R93,"000,0")&amp;"-"&amp;S93&amp;"-"&amp;TEXT(V93,"000")</f>
        <v>000,0-000000000000000000000-040</v>
      </c>
      <c r="X93" s="110">
        <f>COUNTIF(W$7:W$117,"&gt;="&amp;W93)</f>
        <v>87</v>
      </c>
      <c r="Y93" s="111">
        <f>RANK(X93,X$7:X$117,0)</f>
        <v>25</v>
      </c>
      <c r="Z93" s="112" t="str">
        <f>IFERROR(INDEX('V1'!C$300:C$400,MATCH("*"&amp;L93&amp;"*",'V1'!B$300:B$400,0)),"  ")</f>
        <v xml:space="preserve">  </v>
      </c>
      <c r="AA93" s="112" t="str">
        <f>IFERROR(INDEX('V2'!C$300:C$400,MATCH("*"&amp;L93&amp;"*",'V2'!B$300:B$400,0)),"  ")</f>
        <v xml:space="preserve">  </v>
      </c>
      <c r="AB93" s="112" t="str">
        <f>IFERROR(INDEX('V3'!C$300:C$400,MATCH("*"&amp;L93&amp;"*",'V3'!B$300:B$400,0)),"  ")</f>
        <v xml:space="preserve">  </v>
      </c>
      <c r="AC93" s="112" t="str">
        <f>IFERROR(INDEX('V4'!C$300:C$400,MATCH("*"&amp;L93&amp;"*",'V4'!B$300:B$400,0)),"  ")</f>
        <v xml:space="preserve">  </v>
      </c>
      <c r="AD93" s="112" t="str">
        <f>IFERROR(INDEX('V5'!C$300:C$400,MATCH("*"&amp;L93&amp;"*",'V5'!B$300:B$400,0)),"  ")</f>
        <v xml:space="preserve">  </v>
      </c>
      <c r="AE93" s="112" t="str">
        <f>IFERROR(INDEX('V6'!C$300:C$400,MATCH("*"&amp;L93&amp;"*",'V6'!B$300:B$400,0)),"  ")</f>
        <v xml:space="preserve">  </v>
      </c>
      <c r="AF93" s="112" t="str">
        <f>IFERROR(INDEX('V7'!C$300:C$400,MATCH("*"&amp;L93&amp;"*",'V7'!B$300:B$400,0)),"  ")</f>
        <v xml:space="preserve">  </v>
      </c>
      <c r="AG93" s="112" t="str">
        <f>IFERROR(INDEX('V8'!C$300:C$400,MATCH("*"&amp;L93&amp;"*",'V8'!B$300:B$400,0)),"  ")</f>
        <v xml:space="preserve">  </v>
      </c>
      <c r="AH93" s="112" t="str">
        <f>IFERROR(INDEX('V9'!C$300:C$400,MATCH("*"&amp;L93&amp;"*",'V9'!B$300:B$400,0)),"  ")</f>
        <v xml:space="preserve">  </v>
      </c>
      <c r="AI93" s="112" t="str">
        <f>IFERROR(INDEX('V10'!C$300:C$400,MATCH("*"&amp;L93&amp;"*",'V10'!B$300:B$400,0)),"  ")</f>
        <v xml:space="preserve">  </v>
      </c>
      <c r="AJ93" s="113" t="str">
        <f>IF(AN93&gt;(AT$2-1),K93,"")</f>
        <v/>
      </c>
      <c r="AK93" s="402">
        <f>SUM(Z93:AI93)</f>
        <v>0</v>
      </c>
      <c r="AL93" s="114" t="str">
        <f>IFERROR("edasi "&amp;RANK(AJ93,AJ$7:AJ$117,1),K93)</f>
        <v/>
      </c>
      <c r="AM93" s="115" t="str">
        <f>IFERROR(INDEX(#REF!,MATCH("*"&amp;L93&amp;"*",#REF!,0)),"  ")</f>
        <v xml:space="preserve">  </v>
      </c>
      <c r="AN93" s="116">
        <f>COUNTIF(Z93:AI93,"&gt;=0")</f>
        <v>0</v>
      </c>
      <c r="AO93" s="117">
        <f>IFERROR(IF(Z93+1&gt;LARGE(Z$7:Z$117,1)-2*LEN(Z$5),1),0)+IFERROR(IF(AA93+1&gt;LARGE(AA$7:AA$117,1)-2*LEN(AA$5),1),0)+IFERROR(IF(AB93+1&gt;LARGE(AB$7:AB$117,1)-2*LEN(AB$5),1),0)+IFERROR(IF(AC93+1&gt;LARGE(AC$7:AC$117,1)-2*LEN(AC$5),1),0)+IFERROR(IF(AD93+1&gt;LARGE(AD$7:AD$117,1)-2*LEN(AD$5),1),0)+IFERROR(IF(AE93+1&gt;LARGE(AE$7:AE$117,1)-2*LEN(AE$5),1),0)+IFERROR(IF(AF93+1&gt;LARGE(AF$7:AF$117,1)-2*LEN(AF$5),1),0)+IFERROR(IF(AG93+1&gt;LARGE(AG$7:AG$117,1)-2*LEN(AG$5),1),0)+IFERROR(IF(AH93+1&gt;LARGE(AH$7:AH$117,1)-2*LEN(AH$5),1),0)+IFERROR(IF(AI93+1&gt;LARGE(AI$7:AI$117,1)-2*LEN(AI$5),1),0)</f>
        <v>0</v>
      </c>
      <c r="AP93" s="117">
        <f>IF(Z93=0,0,IF(Z93=IFERROR(LARGE(Z$7:Z$117,1),0),1,0))+IF(AA93=0,0,IF(AA93=IFERROR(LARGE(AA$7:AA$117,1),0),1,0))+IF(AB93=0,0,IF(AB93=IFERROR(LARGE(AB$7:AB$117,1),0),1,0))+IF(AC93=0,0,IF(AC93=IFERROR(LARGE(AC$7:AC$117,1),0),1,0))+IF(AD93=0,0,IF(AD93=IFERROR(LARGE(AD$7:AD$117,1),0),1,0))+IF(AE93=0,0,IF(AE93=IFERROR(LARGE(AE$7:AE$117,1),0),1,0))+IF(AF93=0,0,IF(AF93=IFERROR(LARGE(AF$7:AF$117,1),0),1,0))+IF(AG93=0,0,IF(AG93=IFERROR(LARGE(AG$7:AG$117,1),0),1,0))+IF(AH93=0,0,IF(AH93=IFERROR(LARGE(AH$7:AH$117,1),0),1,0))+IF(AI93=0,0,IF(AI93=IFERROR(LARGE(AI$7:AI$117,1),0),1,0))</f>
        <v>0</v>
      </c>
      <c r="AQ93" s="121"/>
      <c r="AR93" s="121"/>
      <c r="AS93" s="121"/>
      <c r="AT93" s="118">
        <f>SMALL(AU93:BD93,AT$3)</f>
        <v>1E-4</v>
      </c>
      <c r="AU93" s="119">
        <f>IF(Z93="  ",0+MID(Z$6,FIND("V",Z$6)+1,256)/10000,Z93+MID(Z$6,FIND("V",Z$6)+1,256)/10000)</f>
        <v>1E-4</v>
      </c>
      <c r="AV93" s="119">
        <f>IF(AA93="  ",0+MID(AA$6,FIND("V",AA$6)+1,256)/10000,AA93+MID(AA$6,FIND("V",AA$6)+1,256)/10000)</f>
        <v>2.0000000000000001E-4</v>
      </c>
      <c r="AW93" s="119">
        <f>IF(AB93="  ",0+MID(AB$6,FIND("V",AB$6)+1,256)/10000,AB93+MID(AB$6,FIND("V",AB$6)+1,256)/10000)</f>
        <v>2.9999999999999997E-4</v>
      </c>
      <c r="AX93" s="119">
        <f>IF(AC93="  ",0+MID(AC$6,FIND("V",AC$6)+1,256)/10000,AC93+MID(AC$6,FIND("V",AC$6)+1,256)/10000)</f>
        <v>4.0000000000000002E-4</v>
      </c>
      <c r="AY93" s="119">
        <f>IF(AD93="  ",0+MID(AD$6,FIND("V",AD$6)+1,256)/10000,AD93+MID(AD$6,FIND("V",AD$6)+1,256)/10000)</f>
        <v>5.0000000000000001E-4</v>
      </c>
      <c r="AZ93" s="119">
        <f>IF(AE93="  ",0+MID(AE$6,FIND("V",AE$6)+1,256)/10000,AE93+MID(AE$6,FIND("V",AE$6)+1,256)/10000)</f>
        <v>5.9999999999999995E-4</v>
      </c>
      <c r="BA93" s="119">
        <f>IF(AF93="  ",0+MID(AF$6,FIND("V",AF$6)+1,256)/10000,AF93+MID(AF$6,FIND("V",AF$6)+1,256)/10000)</f>
        <v>6.9999999999999999E-4</v>
      </c>
      <c r="BB93" s="119">
        <f>IF(AG93="  ",0+MID(AG$6,FIND("V",AG$6)+1,256)/10000,AG93+MID(AG$6,FIND("V",AG$6)+1,256)/10000)</f>
        <v>8.0000000000000004E-4</v>
      </c>
      <c r="BC93" s="119">
        <f>IF(AH93="  ",0+MID(AH$6,FIND("V",AH$6)+1,256)/10000,AH93+MID(AH$6,FIND("V",AH$6)+1,256)/10000)</f>
        <v>8.9999999999999998E-4</v>
      </c>
      <c r="BD93" s="119">
        <f>IF(AI93="  ",0+MID(AI$6,FIND("V",AI$6)+1,256)/10000,AI93+MID(AI$6,FIND("V",AI$6)+1,256)/10000)</f>
        <v>1E-3</v>
      </c>
      <c r="BE93" s="121"/>
      <c r="BF93" s="121"/>
      <c r="BG93" s="121"/>
      <c r="BH93" s="121"/>
      <c r="BI93" s="783" t="e">
        <f>(LARGE(Z$7:Z$117,1)-Z93)/2+1</f>
        <v>#VALUE!</v>
      </c>
      <c r="BJ93" s="783" t="e">
        <f>(LARGE(AA$7:AA$117,1)-AA93)/2+1</f>
        <v>#VALUE!</v>
      </c>
      <c r="BK93" s="783" t="e">
        <f>(LARGE(AB$7:AB$117,1)-AB93)/2+1</f>
        <v>#VALUE!</v>
      </c>
      <c r="BL93" s="783" t="e">
        <f>(LARGE(AC$7:AC$117,1)-AC93)/2+1</f>
        <v>#VALUE!</v>
      </c>
      <c r="BM93" s="783" t="e">
        <f>(LARGE(AD$7:AD$117,1)-AD93)/2+1</f>
        <v>#VALUE!</v>
      </c>
      <c r="BN93" s="783" t="e">
        <f>(LARGE(AE$7:AE$117,1)-AE93)/2+1</f>
        <v>#VALUE!</v>
      </c>
      <c r="BO93" s="783" t="e">
        <f>(LARGE(AF$7:AF$117,1)-AF93)/2+1</f>
        <v>#VALUE!</v>
      </c>
      <c r="BP93" s="783" t="e">
        <f>(LARGE(AG$7:AG$117,1)-AG93)/2+1</f>
        <v>#VALUE!</v>
      </c>
      <c r="BQ93" s="783" t="e">
        <f>(LARGE(AH$7:AH$117,1)-AH93)/2+1</f>
        <v>#VALUE!</v>
      </c>
      <c r="BR93" s="783" t="e">
        <f>(LARGE(AI$7:AI$117,1)-AI93)/2+1</f>
        <v>#VALUE!</v>
      </c>
    </row>
    <row r="94" spans="1:70" ht="12.75" hidden="1" customHeight="1" x14ac:dyDescent="0.2">
      <c r="A94" s="597" t="str">
        <f>IF(R94&gt;0,IF(Q94="Viru SK",RANK(B94,B$7:B$117,1)-COUNTIF((Q$7:Q$117),"&lt;&gt;Viru SK"),""),"")</f>
        <v/>
      </c>
      <c r="B94" s="98">
        <f>IF((Q94="Viru SK"),U94,U94-1000)</f>
        <v>111</v>
      </c>
      <c r="C94" s="407" t="str">
        <f>IF(R94&gt;0,IF(P94="t",RANK(D94,D$7:D$117,1)-COUNTBLANK(P$7:P$117),""),"")</f>
        <v/>
      </c>
      <c r="D94" s="365">
        <f>IF((P94="t"),U94,U94-1000)</f>
        <v>111</v>
      </c>
      <c r="E94" s="99" t="str">
        <f>IF(R94&gt;0,IF(N94="m",RANK(F94,F$7:F$117,1)-COUNTBLANK(N$7:N$117),""),"")</f>
        <v/>
      </c>
      <c r="F94" s="98">
        <f>IF((N94="m"),U94,U94-1000)</f>
        <v>111</v>
      </c>
      <c r="G94" s="100" t="str">
        <f>IF(R94&gt;0,IF(M94="n",RANK(H94,H$7:H$117,1)-COUNTBLANK(M$7:M$117),""),"")</f>
        <v/>
      </c>
      <c r="H94" s="98">
        <f>IF((M94="n"),U94,U94-1000)</f>
        <v>-889</v>
      </c>
      <c r="I94" s="101" t="str">
        <f>IF(R94&gt;0,IF(O94="j",RANK(J94,J$7:J$117,1)-COUNTBLANK(O$7:O$117),""),"")</f>
        <v/>
      </c>
      <c r="J94" s="102">
        <f>IF((O94="j"),U94,U94-1000)</f>
        <v>111</v>
      </c>
      <c r="K94" s="70" t="str">
        <f>IF(R94&gt;0,RANK(U94,U$7:U$117,1),"")</f>
        <v/>
      </c>
      <c r="L94" s="442" t="s">
        <v>329</v>
      </c>
      <c r="M94" s="443"/>
      <c r="N94" s="444" t="s">
        <v>104</v>
      </c>
      <c r="O94" s="450" t="s">
        <v>116</v>
      </c>
      <c r="P94" s="445" t="s">
        <v>314</v>
      </c>
      <c r="Q94" s="446" t="s">
        <v>87</v>
      </c>
      <c r="R94" s="109">
        <f>(IF(COUNT(Z94,AA94,AB94,AC94,AD94,AE94,AF94,AG94,AH94,AI94)&lt;10,SUM(Z94,AA94,AB94,AC94,AD94,AE94,AF94,AG94,AH94,AI94),SUM(LARGE((Z94,AA94,AB94,AC94,AD94,AE94,AF94,AG94,AH94,AI94),{1;2;3;4;5;6;7;8;9}))))</f>
        <v>0</v>
      </c>
      <c r="S94" s="110" t="str">
        <f>INDEX(ETAPP!B$1:B$32,MATCH(COUNTIF(BI94:BR94,1),ETAPP!A$1:A$32,0))&amp;INDEX(ETAPP!B$1:B$32,MATCH(COUNTIF(BI94:BR94,2),ETAPP!A$1:A$32,0))&amp;INDEX(ETAPP!B$1:B$32,MATCH(COUNTIF(BI94:BR94,3),ETAPP!A$1:A$32,0))&amp;INDEX(ETAPP!B$1:B$32,MATCH(COUNTIF(BI94:BR94,4),ETAPP!A$1:A$32,0))&amp;INDEX(ETAPP!B$1:B$32,MATCH(COUNTIF(BI94:BR94,5),ETAPP!A$1:A$32,0))&amp;INDEX(ETAPP!B$1:B$32,MATCH(COUNTIF(BI94:BR94,6),ETAPP!A$1:A$32,0))&amp;INDEX(ETAPP!B$1:B$32,MATCH(COUNTIF(BI94:BR94,7),ETAPP!A$1:A$32,0))&amp;INDEX(ETAPP!B$1:B$32,MATCH(COUNTIF(BI94:BR94,8),ETAPP!A$1:A$32,0))&amp;INDEX(ETAPP!B$1:B$32,MATCH(COUNTIF(BI94:BR94,9),ETAPP!A$1:A$32,0))&amp;INDEX(ETAPP!B$1:B$32,MATCH(COUNTIF(BI94:BR94,10),ETAPP!A$1:A$32,0))&amp;INDEX(ETAPP!B$1:B$32,MATCH(COUNTIF(BI94:BR94,11),ETAPP!A$1:A$32,0))&amp;INDEX(ETAPP!B$1:B$32,MATCH(COUNTIF(BI94:BR94,12),ETAPP!A$1:A$32,0))&amp;INDEX(ETAPP!B$1:B$32,MATCH(COUNTIF(BI94:BR94,13),ETAPP!A$1:A$32,0))&amp;INDEX(ETAPP!B$1:B$32,MATCH(COUNTIF(BI94:BR94,14),ETAPP!A$1:A$32,0))&amp;INDEX(ETAPP!B$1:B$32,MATCH(COUNTIF(BI94:BR94,15),ETAPP!A$1:A$32,0))&amp;INDEX(ETAPP!B$1:B$32,MATCH(COUNTIF(BI94:BR94,16),ETAPP!A$1:A$32,0))&amp;INDEX(ETAPP!B$1:B$32,MATCH(COUNTIF(BI94:BR94,17),ETAPP!A$1:A$32,0))&amp;INDEX(ETAPP!B$1:B$32,MATCH(COUNTIF(BI94:BR94,18),ETAPP!A$1:A$32,0))&amp;INDEX(ETAPP!B$1:B$32,MATCH(COUNTIF(BI94:BR94,19),ETAPP!A$1:A$32,0))&amp;INDEX(ETAPP!B$1:B$32,MATCH(COUNTIF(BI94:BR94,20),ETAPP!A$1:A$32,0))&amp;INDEX(ETAPP!B$1:B$32,MATCH(COUNTIF(BI94:BR94,21),ETAPP!A$1:A$32,0))</f>
        <v>000000000000000000000</v>
      </c>
      <c r="T94" s="110" t="str">
        <f>TEXT(R94,"000,0")&amp;"-"&amp;S94</f>
        <v>000,0-000000000000000000000</v>
      </c>
      <c r="U94" s="110">
        <f>COUNTIF(T$7:T$117,"&gt;="&amp;T94)</f>
        <v>111</v>
      </c>
      <c r="V94" s="110">
        <f>COUNTIF(L$7:L$117,"&gt;="&amp;L94)</f>
        <v>37</v>
      </c>
      <c r="W94" s="110" t="str">
        <f>TEXT(R94,"000,0")&amp;"-"&amp;S94&amp;"-"&amp;TEXT(V94,"000")</f>
        <v>000,0-000000000000000000000-037</v>
      </c>
      <c r="X94" s="110">
        <f>COUNTIF(W$7:W$117,"&gt;="&amp;W94)</f>
        <v>88</v>
      </c>
      <c r="Y94" s="111">
        <f>RANK(X94,X$7:X$117,0)</f>
        <v>24</v>
      </c>
      <c r="Z94" s="112" t="str">
        <f>IFERROR(INDEX('V1'!C$300:C$400,MATCH("*"&amp;L94&amp;"*",'V1'!B$300:B$400,0)),"  ")</f>
        <v xml:space="preserve">  </v>
      </c>
      <c r="AA94" s="112" t="str">
        <f>IFERROR(INDEX('V2'!C$300:C$400,MATCH("*"&amp;L94&amp;"*",'V2'!B$300:B$400,0)),"  ")</f>
        <v xml:space="preserve">  </v>
      </c>
      <c r="AB94" s="112" t="str">
        <f>IFERROR(INDEX('V3'!C$300:C$400,MATCH("*"&amp;L94&amp;"*",'V3'!B$300:B$400,0)),"  ")</f>
        <v xml:space="preserve">  </v>
      </c>
      <c r="AC94" s="112" t="str">
        <f>IFERROR(INDEX('V4'!C$300:C$400,MATCH("*"&amp;L94&amp;"*",'V4'!B$300:B$400,0)),"  ")</f>
        <v xml:space="preserve">  </v>
      </c>
      <c r="AD94" s="112" t="str">
        <f>IFERROR(INDEX('V5'!C$300:C$400,MATCH("*"&amp;L94&amp;"*",'V5'!B$300:B$400,0)),"  ")</f>
        <v xml:space="preserve">  </v>
      </c>
      <c r="AE94" s="112" t="str">
        <f>IFERROR(INDEX('V6'!C$300:C$400,MATCH("*"&amp;L94&amp;"*",'V6'!B$300:B$400,0)),"  ")</f>
        <v xml:space="preserve">  </v>
      </c>
      <c r="AF94" s="112" t="str">
        <f>IFERROR(INDEX('V7'!C$300:C$400,MATCH("*"&amp;L94&amp;"*",'V7'!B$300:B$400,0)),"  ")</f>
        <v xml:space="preserve">  </v>
      </c>
      <c r="AG94" s="112" t="str">
        <f>IFERROR(INDEX('V8'!C$300:C$400,MATCH("*"&amp;L94&amp;"*",'V8'!B$300:B$400,0)),"  ")</f>
        <v xml:space="preserve">  </v>
      </c>
      <c r="AH94" s="112" t="str">
        <f>IFERROR(INDEX('V9'!C$300:C$400,MATCH("*"&amp;L94&amp;"*",'V9'!B$300:B$400,0)),"  ")</f>
        <v xml:space="preserve">  </v>
      </c>
      <c r="AI94" s="112" t="str">
        <f>IFERROR(INDEX('V10'!C$300:C$400,MATCH("*"&amp;L94&amp;"*",'V10'!B$300:B$400,0)),"  ")</f>
        <v xml:space="preserve">  </v>
      </c>
      <c r="AJ94" s="113" t="str">
        <f>IF(AN94&gt;(AT$2-1),K94,"")</f>
        <v/>
      </c>
      <c r="AK94" s="402">
        <f>SUM(Z94:AI94)</f>
        <v>0</v>
      </c>
      <c r="AL94" s="114" t="str">
        <f>IFERROR("edasi "&amp;RANK(AJ94,AJ$7:AJ$117,1),K94)</f>
        <v/>
      </c>
      <c r="AM94" s="115" t="str">
        <f>IFERROR(INDEX(#REF!,MATCH("*"&amp;L94&amp;"*",#REF!,0)),"  ")</f>
        <v xml:space="preserve">  </v>
      </c>
      <c r="AN94" s="116">
        <f>COUNTIF(Z94:AI94,"&gt;=0")</f>
        <v>0</v>
      </c>
      <c r="AO94" s="117">
        <f>IFERROR(IF(Z94+1&gt;LARGE(Z$7:Z$117,1)-2*LEN(Z$5),1),0)+IFERROR(IF(AA94+1&gt;LARGE(AA$7:AA$117,1)-2*LEN(AA$5),1),0)+IFERROR(IF(AB94+1&gt;LARGE(AB$7:AB$117,1)-2*LEN(AB$5),1),0)+IFERROR(IF(AC94+1&gt;LARGE(AC$7:AC$117,1)-2*LEN(AC$5),1),0)+IFERROR(IF(AD94+1&gt;LARGE(AD$7:AD$117,1)-2*LEN(AD$5),1),0)+IFERROR(IF(AE94+1&gt;LARGE(AE$7:AE$117,1)-2*LEN(AE$5),1),0)+IFERROR(IF(AF94+1&gt;LARGE(AF$7:AF$117,1)-2*LEN(AF$5),1),0)+IFERROR(IF(AG94+1&gt;LARGE(AG$7:AG$117,1)-2*LEN(AG$5),1),0)+IFERROR(IF(AH94+1&gt;LARGE(AH$7:AH$117,1)-2*LEN(AH$5),1),0)+IFERROR(IF(AI94+1&gt;LARGE(AI$7:AI$117,1)-2*LEN(AI$5),1),0)</f>
        <v>0</v>
      </c>
      <c r="AP94" s="117">
        <f>IF(Z94=0,0,IF(Z94=IFERROR(LARGE(Z$7:Z$117,1),0),1,0))+IF(AA94=0,0,IF(AA94=IFERROR(LARGE(AA$7:AA$117,1),0),1,0))+IF(AB94=0,0,IF(AB94=IFERROR(LARGE(AB$7:AB$117,1),0),1,0))+IF(AC94=0,0,IF(AC94=IFERROR(LARGE(AC$7:AC$117,1),0),1,0))+IF(AD94=0,0,IF(AD94=IFERROR(LARGE(AD$7:AD$117,1),0),1,0))+IF(AE94=0,0,IF(AE94=IFERROR(LARGE(AE$7:AE$117,1),0),1,0))+IF(AF94=0,0,IF(AF94=IFERROR(LARGE(AF$7:AF$117,1),0),1,0))+IF(AG94=0,0,IF(AG94=IFERROR(LARGE(AG$7:AG$117,1),0),1,0))+IF(AH94=0,0,IF(AH94=IFERROR(LARGE(AH$7:AH$117,1),0),1,0))+IF(AI94=0,0,IF(AI94=IFERROR(LARGE(AI$7:AI$117,1),0),1,0))</f>
        <v>0</v>
      </c>
      <c r="AQ94" s="48"/>
      <c r="AR94" s="1"/>
      <c r="AS94" s="1"/>
      <c r="AT94" s="118">
        <f>SMALL(AU94:BD94,AT$3)</f>
        <v>1E-4</v>
      </c>
      <c r="AU94" s="119">
        <f>IF(Z94="  ",0+MID(Z$6,FIND("V",Z$6)+1,256)/10000,Z94+MID(Z$6,FIND("V",Z$6)+1,256)/10000)</f>
        <v>1E-4</v>
      </c>
      <c r="AV94" s="119">
        <f>IF(AA94="  ",0+MID(AA$6,FIND("V",AA$6)+1,256)/10000,AA94+MID(AA$6,FIND("V",AA$6)+1,256)/10000)</f>
        <v>2.0000000000000001E-4</v>
      </c>
      <c r="AW94" s="119">
        <f>IF(AB94="  ",0+MID(AB$6,FIND("V",AB$6)+1,256)/10000,AB94+MID(AB$6,FIND("V",AB$6)+1,256)/10000)</f>
        <v>2.9999999999999997E-4</v>
      </c>
      <c r="AX94" s="119">
        <f>IF(AC94="  ",0+MID(AC$6,FIND("V",AC$6)+1,256)/10000,AC94+MID(AC$6,FIND("V",AC$6)+1,256)/10000)</f>
        <v>4.0000000000000002E-4</v>
      </c>
      <c r="AY94" s="119">
        <f>IF(AD94="  ",0+MID(AD$6,FIND("V",AD$6)+1,256)/10000,AD94+MID(AD$6,FIND("V",AD$6)+1,256)/10000)</f>
        <v>5.0000000000000001E-4</v>
      </c>
      <c r="AZ94" s="119">
        <f>IF(AE94="  ",0+MID(AE$6,FIND("V",AE$6)+1,256)/10000,AE94+MID(AE$6,FIND("V",AE$6)+1,256)/10000)</f>
        <v>5.9999999999999995E-4</v>
      </c>
      <c r="BA94" s="119">
        <f>IF(AF94="  ",0+MID(AF$6,FIND("V",AF$6)+1,256)/10000,AF94+MID(AF$6,FIND("V",AF$6)+1,256)/10000)</f>
        <v>6.9999999999999999E-4</v>
      </c>
      <c r="BB94" s="119">
        <f>IF(AG94="  ",0+MID(AG$6,FIND("V",AG$6)+1,256)/10000,AG94+MID(AG$6,FIND("V",AG$6)+1,256)/10000)</f>
        <v>8.0000000000000004E-4</v>
      </c>
      <c r="BC94" s="119">
        <f>IF(AH94="  ",0+MID(AH$6,FIND("V",AH$6)+1,256)/10000,AH94+MID(AH$6,FIND("V",AH$6)+1,256)/10000)</f>
        <v>8.9999999999999998E-4</v>
      </c>
      <c r="BD94" s="119">
        <f>IF(AI94="  ",0+MID(AI$6,FIND("V",AI$6)+1,256)/10000,AI94+MID(AI$6,FIND("V",AI$6)+1,256)/10000)</f>
        <v>1E-3</v>
      </c>
      <c r="BI94" s="783" t="e">
        <f>(LARGE(Z$7:Z$117,1)-Z94)/2+1</f>
        <v>#VALUE!</v>
      </c>
      <c r="BJ94" s="783" t="e">
        <f>(LARGE(AA$7:AA$117,1)-AA94)/2+1</f>
        <v>#VALUE!</v>
      </c>
      <c r="BK94" s="783" t="e">
        <f>(LARGE(AB$7:AB$117,1)-AB94)/2+1</f>
        <v>#VALUE!</v>
      </c>
      <c r="BL94" s="783" t="e">
        <f>(LARGE(AC$7:AC$117,1)-AC94)/2+1</f>
        <v>#VALUE!</v>
      </c>
      <c r="BM94" s="783" t="e">
        <f>(LARGE(AD$7:AD$117,1)-AD94)/2+1</f>
        <v>#VALUE!</v>
      </c>
      <c r="BN94" s="783" t="e">
        <f>(LARGE(AE$7:AE$117,1)-AE94)/2+1</f>
        <v>#VALUE!</v>
      </c>
      <c r="BO94" s="783" t="e">
        <f>(LARGE(AF$7:AF$117,1)-AF94)/2+1</f>
        <v>#VALUE!</v>
      </c>
      <c r="BP94" s="783" t="e">
        <f>(LARGE(AG$7:AG$117,1)-AG94)/2+1</f>
        <v>#VALUE!</v>
      </c>
      <c r="BQ94" s="783" t="e">
        <f>(LARGE(AH$7:AH$117,1)-AH94)/2+1</f>
        <v>#VALUE!</v>
      </c>
      <c r="BR94" s="783" t="e">
        <f>(LARGE(AI$7:AI$117,1)-AI94)/2+1</f>
        <v>#VALUE!</v>
      </c>
    </row>
    <row r="95" spans="1:70" ht="12.75" hidden="1" customHeight="1" x14ac:dyDescent="0.2">
      <c r="A95" s="597" t="str">
        <f>IF(R95&gt;0,IF(Q95="Viru SK",RANK(B95,B$7:B$117,1)-COUNTIF((Q$7:Q$117),"&lt;&gt;Viru SK"),""),"")</f>
        <v/>
      </c>
      <c r="B95" s="98">
        <f>IF((Q95="Viru SK"),U95,U95-1000)</f>
        <v>-889</v>
      </c>
      <c r="C95" s="407" t="str">
        <f>IF(R95&gt;0,IF(P95="t",RANK(D95,D$7:D$117,1)-COUNTBLANK(P$7:P$117),""),"")</f>
        <v/>
      </c>
      <c r="D95" s="365">
        <f>IF((P95="t"),U95,U95-1000)</f>
        <v>-889</v>
      </c>
      <c r="E95" s="99" t="str">
        <f>IF(R95&gt;0,IF(N95="m",RANK(F95,F$7:F$117,1)-COUNTBLANK(N$7:N$117),""),"")</f>
        <v/>
      </c>
      <c r="F95" s="98">
        <f>IF((N95="m"),U95,U95-1000)</f>
        <v>111</v>
      </c>
      <c r="G95" s="100" t="str">
        <f>IF(R95&gt;0,IF(M95="n",RANK(H95,H$7:H$117,1)-COUNTBLANK(M$7:M$117),""),"")</f>
        <v/>
      </c>
      <c r="H95" s="98">
        <f>IF((M95="n"),U95,U95-1000)</f>
        <v>-889</v>
      </c>
      <c r="I95" s="101" t="str">
        <f>IF(R95&gt;0,IF(O95="j",RANK(J95,J$7:J$117,1)-COUNTBLANK(O$7:O$117),""),"")</f>
        <v/>
      </c>
      <c r="J95" s="102">
        <f>IF((O95="j"),U95,U95-1000)</f>
        <v>111</v>
      </c>
      <c r="K95" s="70"/>
      <c r="L95" s="1038" t="s">
        <v>328</v>
      </c>
      <c r="M95" s="104"/>
      <c r="N95" s="105" t="s">
        <v>104</v>
      </c>
      <c r="O95" s="137" t="s">
        <v>116</v>
      </c>
      <c r="P95" s="107"/>
      <c r="Q95" s="108"/>
      <c r="R95" s="109">
        <f>(IF(COUNT(Z95,AA95,AB95,AC95,AD95,AE95,AF95,AG95,AH95,AI95)&lt;10,SUM(Z95,AA95,AB95,AC95,AD95,AE95,AF95,AG95,AH95,AI95),SUM(LARGE((Z95,AA95,AB95,AC95,AD95,AE95,AF95,AG95,AH95,AI95),{1;2;3;4;5;6;7;8;9}))))</f>
        <v>0</v>
      </c>
      <c r="S95" s="110" t="str">
        <f>INDEX(ETAPP!B$1:B$32,MATCH(COUNTIF(BI95:BR95,1),ETAPP!A$1:A$32,0))&amp;INDEX(ETAPP!B$1:B$32,MATCH(COUNTIF(BI95:BR95,2),ETAPP!A$1:A$32,0))&amp;INDEX(ETAPP!B$1:B$32,MATCH(COUNTIF(BI95:BR95,3),ETAPP!A$1:A$32,0))&amp;INDEX(ETAPP!B$1:B$32,MATCH(COUNTIF(BI95:BR95,4),ETAPP!A$1:A$32,0))&amp;INDEX(ETAPP!B$1:B$32,MATCH(COUNTIF(BI95:BR95,5),ETAPP!A$1:A$32,0))&amp;INDEX(ETAPP!B$1:B$32,MATCH(COUNTIF(BI95:BR95,6),ETAPP!A$1:A$32,0))&amp;INDEX(ETAPP!B$1:B$32,MATCH(COUNTIF(BI95:BR95,7),ETAPP!A$1:A$32,0))&amp;INDEX(ETAPP!B$1:B$32,MATCH(COUNTIF(BI95:BR95,8),ETAPP!A$1:A$32,0))&amp;INDEX(ETAPP!B$1:B$32,MATCH(COUNTIF(BI95:BR95,9),ETAPP!A$1:A$32,0))&amp;INDEX(ETAPP!B$1:B$32,MATCH(COUNTIF(BI95:BR95,10),ETAPP!A$1:A$32,0))&amp;INDEX(ETAPP!B$1:B$32,MATCH(COUNTIF(BI95:BR95,11),ETAPP!A$1:A$32,0))&amp;INDEX(ETAPP!B$1:B$32,MATCH(COUNTIF(BI95:BR95,12),ETAPP!A$1:A$32,0))&amp;INDEX(ETAPP!B$1:B$32,MATCH(COUNTIF(BI95:BR95,13),ETAPP!A$1:A$32,0))&amp;INDEX(ETAPP!B$1:B$32,MATCH(COUNTIF(BI95:BR95,14),ETAPP!A$1:A$32,0))&amp;INDEX(ETAPP!B$1:B$32,MATCH(COUNTIF(BI95:BR95,15),ETAPP!A$1:A$32,0))&amp;INDEX(ETAPP!B$1:B$32,MATCH(COUNTIF(BI95:BR95,16),ETAPP!A$1:A$32,0))&amp;INDEX(ETAPP!B$1:B$32,MATCH(COUNTIF(BI95:BR95,17),ETAPP!A$1:A$32,0))&amp;INDEX(ETAPP!B$1:B$32,MATCH(COUNTIF(BI95:BR95,18),ETAPP!A$1:A$32,0))&amp;INDEX(ETAPP!B$1:B$32,MATCH(COUNTIF(BI95:BR95,19),ETAPP!A$1:A$32,0))&amp;INDEX(ETAPP!B$1:B$32,MATCH(COUNTIF(BI95:BR95,20),ETAPP!A$1:A$32,0))&amp;INDEX(ETAPP!B$1:B$32,MATCH(COUNTIF(BI95:BR95,21),ETAPP!A$1:A$32,0))</f>
        <v>000000000000000000000</v>
      </c>
      <c r="T95" s="110" t="str">
        <f>TEXT(R95,"000,0")&amp;"-"&amp;S95</f>
        <v>000,0-000000000000000000000</v>
      </c>
      <c r="U95" s="110">
        <f>COUNTIF(T$7:T$117,"&gt;="&amp;T95)</f>
        <v>111</v>
      </c>
      <c r="V95" s="110">
        <f>COUNTIF(L$7:L$117,"&gt;="&amp;L95)</f>
        <v>35</v>
      </c>
      <c r="W95" s="110" t="str">
        <f>TEXT(R95,"000,0")&amp;"-"&amp;S95&amp;"-"&amp;TEXT(V95,"000")</f>
        <v>000,0-000000000000000000000-035</v>
      </c>
      <c r="X95" s="110">
        <f>COUNTIF(W$7:W$117,"&gt;="&amp;W95)</f>
        <v>89</v>
      </c>
      <c r="Y95" s="111">
        <f>RANK(X95,X$7:X$117,0)</f>
        <v>23</v>
      </c>
      <c r="Z95" s="112" t="str">
        <f>IFERROR(INDEX('V1'!C$300:C$400,MATCH("*"&amp;L95&amp;"*",'V1'!B$300:B$400,0)),"  ")</f>
        <v xml:space="preserve">  </v>
      </c>
      <c r="AA95" s="112" t="str">
        <f>IFERROR(INDEX('V2'!C$300:C$400,MATCH("*"&amp;L95&amp;"*",'V2'!B$300:B$400,0)),"  ")</f>
        <v xml:space="preserve">  </v>
      </c>
      <c r="AB95" s="112" t="str">
        <f>IFERROR(INDEX('V3'!C$300:C$400,MATCH("*"&amp;L95&amp;"*",'V3'!B$300:B$400,0)),"  ")</f>
        <v xml:space="preserve">  </v>
      </c>
      <c r="AC95" s="112" t="str">
        <f>IFERROR(INDEX('V4'!C$300:C$400,MATCH("*"&amp;L95&amp;"*",'V4'!B$300:B$400,0)),"  ")</f>
        <v xml:space="preserve">  </v>
      </c>
      <c r="AD95" s="112" t="str">
        <f>IFERROR(INDEX('V5'!C$300:C$400,MATCH("*"&amp;L95&amp;"*",'V5'!B$300:B$400,0)),"  ")</f>
        <v xml:space="preserve">  </v>
      </c>
      <c r="AE95" s="112" t="str">
        <f>IFERROR(INDEX('V6'!C$300:C$400,MATCH("*"&amp;L95&amp;"*",'V6'!B$300:B$400,0)),"  ")</f>
        <v xml:space="preserve">  </v>
      </c>
      <c r="AF95" s="112" t="str">
        <f>IFERROR(INDEX('V7'!C$300:C$400,MATCH("*"&amp;L95&amp;"*",'V7'!B$300:B$400,0)),"  ")</f>
        <v xml:space="preserve">  </v>
      </c>
      <c r="AG95" s="112" t="str">
        <f>IFERROR(INDEX('V8'!C$300:C$400,MATCH("*"&amp;L95&amp;"*",'V8'!B$300:B$400,0)),"  ")</f>
        <v xml:space="preserve">  </v>
      </c>
      <c r="AH95" s="112" t="str">
        <f>IFERROR(INDEX('V9'!C$300:C$400,MATCH("*"&amp;L95&amp;"*",'V9'!B$300:B$400,0)),"  ")</f>
        <v xml:space="preserve">  </v>
      </c>
      <c r="AI95" s="112" t="str">
        <f>IFERROR(INDEX('V10'!C$300:C$400,MATCH("*"&amp;L95&amp;"*",'V10'!B$300:B$400,0)),"  ")</f>
        <v xml:space="preserve">  </v>
      </c>
      <c r="AJ95" s="113" t="str">
        <f>IF(AN95&gt;(AT$2-1),K95,"")</f>
        <v/>
      </c>
      <c r="AK95" s="402">
        <f>SUM(Z95:AI95)</f>
        <v>0</v>
      </c>
      <c r="AL95" s="114">
        <f>IFERROR("edasi "&amp;RANK(AJ95,AJ$7:AJ$117,1),K95)</f>
        <v>0</v>
      </c>
      <c r="AM95" s="115" t="str">
        <f>IFERROR(INDEX(#REF!,MATCH("*"&amp;L95&amp;"*",#REF!,0)),"  ")</f>
        <v xml:space="preserve">  </v>
      </c>
      <c r="AN95" s="116">
        <f>COUNTIF(Z95:AI95,"&gt;=0")</f>
        <v>0</v>
      </c>
      <c r="AO95" s="117">
        <f>IFERROR(IF(Z95+1&gt;LARGE(Z$7:Z$117,1)-2*LEN(Z$5),1),0)+IFERROR(IF(AA95+1&gt;LARGE(AA$7:AA$117,1)-2*LEN(AA$5),1),0)+IFERROR(IF(AB95+1&gt;LARGE(AB$7:AB$117,1)-2*LEN(AB$5),1),0)+IFERROR(IF(AC95+1&gt;LARGE(AC$7:AC$117,1)-2*LEN(AC$5),1),0)+IFERROR(IF(AD95+1&gt;LARGE(AD$7:AD$117,1)-2*LEN(AD$5),1),0)+IFERROR(IF(AE95+1&gt;LARGE(AE$7:AE$117,1)-2*LEN(AE$5),1),0)+IFERROR(IF(AF95+1&gt;LARGE(AF$7:AF$117,1)-2*LEN(AF$5),1),0)+IFERROR(IF(AG95+1&gt;LARGE(AG$7:AG$117,1)-2*LEN(AG$5),1),0)+IFERROR(IF(AH95+1&gt;LARGE(AH$7:AH$117,1)-2*LEN(AH$5),1),0)+IFERROR(IF(AI95+1&gt;LARGE(AI$7:AI$117,1)-2*LEN(AI$5),1),0)</f>
        <v>0</v>
      </c>
      <c r="AP95" s="117">
        <f>IF(Z95=0,0,IF(Z95=IFERROR(LARGE(Z$7:Z$117,1),0),1,0))+IF(AA95=0,0,IF(AA95=IFERROR(LARGE(AA$7:AA$117,1),0),1,0))+IF(AB95=0,0,IF(AB95=IFERROR(LARGE(AB$7:AB$117,1),0),1,0))+IF(AC95=0,0,IF(AC95=IFERROR(LARGE(AC$7:AC$117,1),0),1,0))+IF(AD95=0,0,IF(AD95=IFERROR(LARGE(AD$7:AD$117,1),0),1,0))+IF(AE95=0,0,IF(AE95=IFERROR(LARGE(AE$7:AE$117,1),0),1,0))+IF(AF95=0,0,IF(AF95=IFERROR(LARGE(AF$7:AF$117,1),0),1,0))+IF(AG95=0,0,IF(AG95=IFERROR(LARGE(AG$7:AG$117,1),0),1,0))+IF(AH95=0,0,IF(AH95=IFERROR(LARGE(AH$7:AH$117,1),0),1,0))+IF(AI95=0,0,IF(AI95=IFERROR(LARGE(AI$7:AI$117,1),0),1,0))</f>
        <v>0</v>
      </c>
      <c r="AQ95" s="48"/>
      <c r="AR95" s="1"/>
      <c r="AS95" s="1"/>
      <c r="AT95" s="118">
        <f>SMALL(AU95:BD95,AT$3)</f>
        <v>1E-4</v>
      </c>
      <c r="AU95" s="119">
        <f>IF(Z95="  ",0+MID(Z$6,FIND("V",Z$6)+1,256)/10000,Z95+MID(Z$6,FIND("V",Z$6)+1,256)/10000)</f>
        <v>1E-4</v>
      </c>
      <c r="AV95" s="119">
        <f>IF(AA95="  ",0+MID(AA$6,FIND("V",AA$6)+1,256)/10000,AA95+MID(AA$6,FIND("V",AA$6)+1,256)/10000)</f>
        <v>2.0000000000000001E-4</v>
      </c>
      <c r="AW95" s="119">
        <f>IF(AB95="  ",0+MID(AB$6,FIND("V",AB$6)+1,256)/10000,AB95+MID(AB$6,FIND("V",AB$6)+1,256)/10000)</f>
        <v>2.9999999999999997E-4</v>
      </c>
      <c r="AX95" s="119">
        <f>IF(AC95="  ",0+MID(AC$6,FIND("V",AC$6)+1,256)/10000,AC95+MID(AC$6,FIND("V",AC$6)+1,256)/10000)</f>
        <v>4.0000000000000002E-4</v>
      </c>
      <c r="AY95" s="119">
        <f>IF(AD95="  ",0+MID(AD$6,FIND("V",AD$6)+1,256)/10000,AD95+MID(AD$6,FIND("V",AD$6)+1,256)/10000)</f>
        <v>5.0000000000000001E-4</v>
      </c>
      <c r="AZ95" s="119">
        <f>IF(AE95="  ",0+MID(AE$6,FIND("V",AE$6)+1,256)/10000,AE95+MID(AE$6,FIND("V",AE$6)+1,256)/10000)</f>
        <v>5.9999999999999995E-4</v>
      </c>
      <c r="BA95" s="119">
        <f>IF(AF95="  ",0+MID(AF$6,FIND("V",AF$6)+1,256)/10000,AF95+MID(AF$6,FIND("V",AF$6)+1,256)/10000)</f>
        <v>6.9999999999999999E-4</v>
      </c>
      <c r="BB95" s="119">
        <f>IF(AG95="  ",0+MID(AG$6,FIND("V",AG$6)+1,256)/10000,AG95+MID(AG$6,FIND("V",AG$6)+1,256)/10000)</f>
        <v>8.0000000000000004E-4</v>
      </c>
      <c r="BC95" s="119">
        <f>IF(AH95="  ",0+MID(AH$6,FIND("V",AH$6)+1,256)/10000,AH95+MID(AH$6,FIND("V",AH$6)+1,256)/10000)</f>
        <v>8.9999999999999998E-4</v>
      </c>
      <c r="BD95" s="119">
        <f>IF(AI95="  ",0+MID(AI$6,FIND("V",AI$6)+1,256)/10000,AI95+MID(AI$6,FIND("V",AI$6)+1,256)/10000)</f>
        <v>1E-3</v>
      </c>
      <c r="BI95" s="783" t="e">
        <f>(LARGE(Z$7:Z$117,1)-Z95)/2+1</f>
        <v>#VALUE!</v>
      </c>
      <c r="BJ95" s="783" t="e">
        <f>(LARGE(AA$7:AA$117,1)-AA95)/2+1</f>
        <v>#VALUE!</v>
      </c>
      <c r="BK95" s="783" t="e">
        <f>(LARGE(AB$7:AB$117,1)-AB95)/2+1</f>
        <v>#VALUE!</v>
      </c>
      <c r="BL95" s="783" t="e">
        <f>(LARGE(AC$7:AC$117,1)-AC95)/2+1</f>
        <v>#VALUE!</v>
      </c>
      <c r="BM95" s="783" t="e">
        <f>(LARGE(AD$7:AD$117,1)-AD95)/2+1</f>
        <v>#VALUE!</v>
      </c>
      <c r="BN95" s="783" t="e">
        <f>(LARGE(AE$7:AE$117,1)-AE95)/2+1</f>
        <v>#VALUE!</v>
      </c>
      <c r="BO95" s="783" t="e">
        <f>(LARGE(AF$7:AF$117,1)-AF95)/2+1</f>
        <v>#VALUE!</v>
      </c>
      <c r="BP95" s="783" t="e">
        <f>(LARGE(AG$7:AG$117,1)-AG95)/2+1</f>
        <v>#VALUE!</v>
      </c>
      <c r="BQ95" s="783" t="e">
        <f>(LARGE(AH$7:AH$117,1)-AH95)/2+1</f>
        <v>#VALUE!</v>
      </c>
      <c r="BR95" s="783" t="e">
        <f>(LARGE(AI$7:AI$117,1)-AI95)/2+1</f>
        <v>#VALUE!</v>
      </c>
    </row>
    <row r="96" spans="1:70" ht="12.75" hidden="1" customHeight="1" x14ac:dyDescent="0.2">
      <c r="A96" s="597" t="str">
        <f>IF(R96&gt;0,IF(Q96="Viru SK",RANK(B96,B$7:B$117,1)-COUNTIF((Q$7:Q$117),"&lt;&gt;Viru SK"),""),"")</f>
        <v/>
      </c>
      <c r="B96" s="98">
        <f>IF((Q96="Viru SK"),U96,U96-1000)</f>
        <v>-889</v>
      </c>
      <c r="C96" s="407" t="str">
        <f>IF(R96&gt;0,IF(P96="t",RANK(D96,D$7:D$117,1)-COUNTBLANK(P$7:P$117),""),"")</f>
        <v/>
      </c>
      <c r="D96" s="365">
        <f>IF((P96="t"),U96,U96-1000)</f>
        <v>-889</v>
      </c>
      <c r="E96" s="99" t="str">
        <f>IF(R96&gt;0,IF(N96="m",RANK(F96,F$7:F$117,1)-COUNTBLANK(N$7:N$117),""),"")</f>
        <v/>
      </c>
      <c r="F96" s="98">
        <f>IF((N96="m"),U96,U96-1000)</f>
        <v>111</v>
      </c>
      <c r="G96" s="100" t="str">
        <f>IF(R96&gt;0,IF(M96="n",RANK(H96,H$7:H$117,1)-COUNTBLANK(M$7:M$117),""),"")</f>
        <v/>
      </c>
      <c r="H96" s="98">
        <f>IF((M96="n"),U96,U96-1000)</f>
        <v>-889</v>
      </c>
      <c r="I96" s="101" t="str">
        <f>IF(R96&gt;0,IF(O96="j",RANK(J96,J$7:J$117,1)-COUNTBLANK(O$7:O$117),""),"")</f>
        <v/>
      </c>
      <c r="J96" s="102">
        <f>IF((O96="j"),U96,U96-1000)</f>
        <v>-889</v>
      </c>
      <c r="K96" s="70" t="str">
        <f>IF(R96&gt;0,RANK(U96,U$7:U$117,1),"")</f>
        <v/>
      </c>
      <c r="L96" s="373" t="s">
        <v>351</v>
      </c>
      <c r="M96" s="343"/>
      <c r="N96" s="344" t="s">
        <v>104</v>
      </c>
      <c r="O96" s="345"/>
      <c r="P96" s="346"/>
      <c r="Q96" s="347" t="s">
        <v>379</v>
      </c>
      <c r="R96" s="109">
        <f>(IF(COUNT(Z96,AA96,AB96,AC96,AD96,AE96,AF96,AG96,AH96,AI96)&lt;10,SUM(Z96,AA96,AB96,AC96,AD96,AE96,AF96,AG96,AH96,AI96),SUM(LARGE((Z96,AA96,AB96,AC96,AD96,AE96,AF96,AG96,AH96,AI96),{1;2;3;4;5;6;7;8;9}))))</f>
        <v>0</v>
      </c>
      <c r="S96" s="110" t="str">
        <f>INDEX(ETAPP!B$1:B$32,MATCH(COUNTIF(BI96:BR96,1),ETAPP!A$1:A$32,0))&amp;INDEX(ETAPP!B$1:B$32,MATCH(COUNTIF(BI96:BR96,2),ETAPP!A$1:A$32,0))&amp;INDEX(ETAPP!B$1:B$32,MATCH(COUNTIF(BI96:BR96,3),ETAPP!A$1:A$32,0))&amp;INDEX(ETAPP!B$1:B$32,MATCH(COUNTIF(BI96:BR96,4),ETAPP!A$1:A$32,0))&amp;INDEX(ETAPP!B$1:B$32,MATCH(COUNTIF(BI96:BR96,5),ETAPP!A$1:A$32,0))&amp;INDEX(ETAPP!B$1:B$32,MATCH(COUNTIF(BI96:BR96,6),ETAPP!A$1:A$32,0))&amp;INDEX(ETAPP!B$1:B$32,MATCH(COUNTIF(BI96:BR96,7),ETAPP!A$1:A$32,0))&amp;INDEX(ETAPP!B$1:B$32,MATCH(COUNTIF(BI96:BR96,8),ETAPP!A$1:A$32,0))&amp;INDEX(ETAPP!B$1:B$32,MATCH(COUNTIF(BI96:BR96,9),ETAPP!A$1:A$32,0))&amp;INDEX(ETAPP!B$1:B$32,MATCH(COUNTIF(BI96:BR96,10),ETAPP!A$1:A$32,0))&amp;INDEX(ETAPP!B$1:B$32,MATCH(COUNTIF(BI96:BR96,11),ETAPP!A$1:A$32,0))&amp;INDEX(ETAPP!B$1:B$32,MATCH(COUNTIF(BI96:BR96,12),ETAPP!A$1:A$32,0))&amp;INDEX(ETAPP!B$1:B$32,MATCH(COUNTIF(BI96:BR96,13),ETAPP!A$1:A$32,0))&amp;INDEX(ETAPP!B$1:B$32,MATCH(COUNTIF(BI96:BR96,14),ETAPP!A$1:A$32,0))&amp;INDEX(ETAPP!B$1:B$32,MATCH(COUNTIF(BI96:BR96,15),ETAPP!A$1:A$32,0))&amp;INDEX(ETAPP!B$1:B$32,MATCH(COUNTIF(BI96:BR96,16),ETAPP!A$1:A$32,0))&amp;INDEX(ETAPP!B$1:B$32,MATCH(COUNTIF(BI96:BR96,17),ETAPP!A$1:A$32,0))&amp;INDEX(ETAPP!B$1:B$32,MATCH(COUNTIF(BI96:BR96,18),ETAPP!A$1:A$32,0))&amp;INDEX(ETAPP!B$1:B$32,MATCH(COUNTIF(BI96:BR96,19),ETAPP!A$1:A$32,0))&amp;INDEX(ETAPP!B$1:B$32,MATCH(COUNTIF(BI96:BR96,20),ETAPP!A$1:A$32,0))&amp;INDEX(ETAPP!B$1:B$32,MATCH(COUNTIF(BI96:BR96,21),ETAPP!A$1:A$32,0))</f>
        <v>000000000000000000000</v>
      </c>
      <c r="T96" s="110" t="str">
        <f>TEXT(R96,"000,0")&amp;"-"&amp;S96</f>
        <v>000,0-000000000000000000000</v>
      </c>
      <c r="U96" s="110">
        <f>COUNTIF(T$7:T$117,"&gt;="&amp;T96)</f>
        <v>111</v>
      </c>
      <c r="V96" s="110">
        <f>COUNTIF(L$7:L$117,"&gt;="&amp;L96)</f>
        <v>33</v>
      </c>
      <c r="W96" s="110" t="str">
        <f>TEXT(R96,"000,0")&amp;"-"&amp;S96&amp;"-"&amp;TEXT(V96,"000")</f>
        <v>000,0-000000000000000000000-033</v>
      </c>
      <c r="X96" s="110">
        <f>COUNTIF(W$7:W$117,"&gt;="&amp;W96)</f>
        <v>90</v>
      </c>
      <c r="Y96" s="111">
        <f>RANK(X96,X$7:X$117,0)</f>
        <v>22</v>
      </c>
      <c r="Z96" s="112" t="str">
        <f>IFERROR(INDEX('V1'!C$300:C$400,MATCH("*"&amp;L96&amp;"*",'V1'!B$300:B$400,0)),"  ")</f>
        <v xml:space="preserve">  </v>
      </c>
      <c r="AA96" s="112" t="str">
        <f>IFERROR(INDEX('V2'!C$300:C$400,MATCH("*"&amp;L96&amp;"*",'V2'!B$300:B$400,0)),"  ")</f>
        <v xml:space="preserve">  </v>
      </c>
      <c r="AB96" s="112" t="str">
        <f>IFERROR(INDEX('V3'!C$300:C$400,MATCH("*"&amp;L96&amp;"*",'V3'!B$300:B$400,0)),"  ")</f>
        <v xml:space="preserve">  </v>
      </c>
      <c r="AC96" s="112" t="str">
        <f>IFERROR(INDEX('V4'!C$300:C$400,MATCH("*"&amp;L96&amp;"*",'V4'!B$300:B$400,0)),"  ")</f>
        <v xml:space="preserve">  </v>
      </c>
      <c r="AD96" s="112" t="str">
        <f>IFERROR(INDEX('V5'!C$300:C$400,MATCH("*"&amp;L96&amp;"*",'V5'!B$300:B$400,0)),"  ")</f>
        <v xml:space="preserve">  </v>
      </c>
      <c r="AE96" s="112" t="str">
        <f>IFERROR(INDEX('V6'!C$300:C$400,MATCH("*"&amp;L96&amp;"*",'V6'!B$300:B$400,0)),"  ")</f>
        <v xml:space="preserve">  </v>
      </c>
      <c r="AF96" s="112" t="str">
        <f>IFERROR(INDEX('V7'!C$300:C$400,MATCH("*"&amp;L96&amp;"*",'V7'!B$300:B$400,0)),"  ")</f>
        <v xml:space="preserve">  </v>
      </c>
      <c r="AG96" s="112" t="str">
        <f>IFERROR(INDEX('V8'!C$300:C$400,MATCH("*"&amp;L96&amp;"*",'V8'!B$300:B$400,0)),"  ")</f>
        <v xml:space="preserve">  </v>
      </c>
      <c r="AH96" s="112" t="str">
        <f>IFERROR(INDEX('V9'!C$300:C$400,MATCH("*"&amp;L96&amp;"*",'V9'!B$300:B$400,0)),"  ")</f>
        <v xml:space="preserve">  </v>
      </c>
      <c r="AI96" s="112" t="str">
        <f>IFERROR(INDEX('V10'!C$300:C$400,MATCH("*"&amp;L96&amp;"*",'V10'!B$300:B$400,0)),"  ")</f>
        <v xml:space="preserve">  </v>
      </c>
      <c r="AJ96" s="113" t="str">
        <f>IF(AN96&gt;(AT$2-1),K96,"")</f>
        <v/>
      </c>
      <c r="AK96" s="402">
        <f>SUM(Z96:AI96)</f>
        <v>0</v>
      </c>
      <c r="AL96" s="114" t="str">
        <f>IFERROR("edasi "&amp;RANK(AJ96,AJ$7:AJ$117,1),K96)</f>
        <v/>
      </c>
      <c r="AM96" s="115" t="str">
        <f>IFERROR(INDEX(#REF!,MATCH("*"&amp;L96&amp;"*",#REF!,0)),"  ")</f>
        <v xml:space="preserve">  </v>
      </c>
      <c r="AN96" s="116">
        <f>COUNTIF(Z96:AI96,"&gt;=0")</f>
        <v>0</v>
      </c>
      <c r="AO96" s="117">
        <f>IFERROR(IF(Z96+1&gt;LARGE(Z$7:Z$117,1)-2*LEN(Z$5),1),0)+IFERROR(IF(AA96+1&gt;LARGE(AA$7:AA$117,1)-2*LEN(AA$5),1),0)+IFERROR(IF(AB96+1&gt;LARGE(AB$7:AB$117,1)-2*LEN(AB$5),1),0)+IFERROR(IF(AC96+1&gt;LARGE(AC$7:AC$117,1)-2*LEN(AC$5),1),0)+IFERROR(IF(AD96+1&gt;LARGE(AD$7:AD$117,1)-2*LEN(AD$5),1),0)+IFERROR(IF(AE96+1&gt;LARGE(AE$7:AE$117,1)-2*LEN(AE$5),1),0)+IFERROR(IF(AF96+1&gt;LARGE(AF$7:AF$117,1)-2*LEN(AF$5),1),0)+IFERROR(IF(AG96+1&gt;LARGE(AG$7:AG$117,1)-2*LEN(AG$5),1),0)+IFERROR(IF(AH96+1&gt;LARGE(AH$7:AH$117,1)-2*LEN(AH$5),1),0)+IFERROR(IF(AI96+1&gt;LARGE(AI$7:AI$117,1)-2*LEN(AI$5),1),0)</f>
        <v>0</v>
      </c>
      <c r="AP96" s="117">
        <f>IF(Z96=0,0,IF(Z96=IFERROR(LARGE(Z$7:Z$117,1),0),1,0))+IF(AA96=0,0,IF(AA96=IFERROR(LARGE(AA$7:AA$117,1),0),1,0))+IF(AB96=0,0,IF(AB96=IFERROR(LARGE(AB$7:AB$117,1),0),1,0))+IF(AC96=0,0,IF(AC96=IFERROR(LARGE(AC$7:AC$117,1),0),1,0))+IF(AD96=0,0,IF(AD96=IFERROR(LARGE(AD$7:AD$117,1),0),1,0))+IF(AE96=0,0,IF(AE96=IFERROR(LARGE(AE$7:AE$117,1),0),1,0))+IF(AF96=0,0,IF(AF96=IFERROR(LARGE(AF$7:AF$117,1),0),1,0))+IF(AG96=0,0,IF(AG96=IFERROR(LARGE(AG$7:AG$117,1),0),1,0))+IF(AH96=0,0,IF(AH96=IFERROR(LARGE(AH$7:AH$117,1),0),1,0))+IF(AI96=0,0,IF(AI96=IFERROR(LARGE(AI$7:AI$117,1),0),1,0))</f>
        <v>0</v>
      </c>
      <c r="AQ96" s="48"/>
      <c r="AR96" s="1"/>
      <c r="AS96" s="1"/>
      <c r="AT96" s="118">
        <f>SMALL(AU96:BD96,AT$3)</f>
        <v>1E-4</v>
      </c>
      <c r="AU96" s="119">
        <f>IF(Z96="  ",0+MID(Z$6,FIND("V",Z$6)+1,256)/10000,Z96+MID(Z$6,FIND("V",Z$6)+1,256)/10000)</f>
        <v>1E-4</v>
      </c>
      <c r="AV96" s="119">
        <f>IF(AA96="  ",0+MID(AA$6,FIND("V",AA$6)+1,256)/10000,AA96+MID(AA$6,FIND("V",AA$6)+1,256)/10000)</f>
        <v>2.0000000000000001E-4</v>
      </c>
      <c r="AW96" s="119">
        <f>IF(AB96="  ",0+MID(AB$6,FIND("V",AB$6)+1,256)/10000,AB96+MID(AB$6,FIND("V",AB$6)+1,256)/10000)</f>
        <v>2.9999999999999997E-4</v>
      </c>
      <c r="AX96" s="119">
        <f>IF(AC96="  ",0+MID(AC$6,FIND("V",AC$6)+1,256)/10000,AC96+MID(AC$6,FIND("V",AC$6)+1,256)/10000)</f>
        <v>4.0000000000000002E-4</v>
      </c>
      <c r="AY96" s="119">
        <f>IF(AD96="  ",0+MID(AD$6,FIND("V",AD$6)+1,256)/10000,AD96+MID(AD$6,FIND("V",AD$6)+1,256)/10000)</f>
        <v>5.0000000000000001E-4</v>
      </c>
      <c r="AZ96" s="119">
        <f>IF(AE96="  ",0+MID(AE$6,FIND("V",AE$6)+1,256)/10000,AE96+MID(AE$6,FIND("V",AE$6)+1,256)/10000)</f>
        <v>5.9999999999999995E-4</v>
      </c>
      <c r="BA96" s="119">
        <f>IF(AF96="  ",0+MID(AF$6,FIND("V",AF$6)+1,256)/10000,AF96+MID(AF$6,FIND("V",AF$6)+1,256)/10000)</f>
        <v>6.9999999999999999E-4</v>
      </c>
      <c r="BB96" s="119">
        <f>IF(AG96="  ",0+MID(AG$6,FIND("V",AG$6)+1,256)/10000,AG96+MID(AG$6,FIND("V",AG$6)+1,256)/10000)</f>
        <v>8.0000000000000004E-4</v>
      </c>
      <c r="BC96" s="119">
        <f>IF(AH96="  ",0+MID(AH$6,FIND("V",AH$6)+1,256)/10000,AH96+MID(AH$6,FIND("V",AH$6)+1,256)/10000)</f>
        <v>8.9999999999999998E-4</v>
      </c>
      <c r="BD96" s="119">
        <f>IF(AI96="  ",0+MID(AI$6,FIND("V",AI$6)+1,256)/10000,AI96+MID(AI$6,FIND("V",AI$6)+1,256)/10000)</f>
        <v>1E-3</v>
      </c>
      <c r="BI96" s="783" t="e">
        <f>(LARGE(Z$7:Z$117,1)-Z96)/2+1</f>
        <v>#VALUE!</v>
      </c>
      <c r="BJ96" s="783" t="e">
        <f>(LARGE(AA$7:AA$117,1)-AA96)/2+1</f>
        <v>#VALUE!</v>
      </c>
      <c r="BK96" s="783" t="e">
        <f>(LARGE(AB$7:AB$117,1)-AB96)/2+1</f>
        <v>#VALUE!</v>
      </c>
      <c r="BL96" s="783" t="e">
        <f>(LARGE(AC$7:AC$117,1)-AC96)/2+1</f>
        <v>#VALUE!</v>
      </c>
      <c r="BM96" s="783" t="e">
        <f>(LARGE(AD$7:AD$117,1)-AD96)/2+1</f>
        <v>#VALUE!</v>
      </c>
      <c r="BN96" s="783" t="e">
        <f>(LARGE(AE$7:AE$117,1)-AE96)/2+1</f>
        <v>#VALUE!</v>
      </c>
      <c r="BO96" s="783" t="e">
        <f>(LARGE(AF$7:AF$117,1)-AF96)/2+1</f>
        <v>#VALUE!</v>
      </c>
      <c r="BP96" s="783" t="e">
        <f>(LARGE(AG$7:AG$117,1)-AG96)/2+1</f>
        <v>#VALUE!</v>
      </c>
      <c r="BQ96" s="783" t="e">
        <f>(LARGE(AH$7:AH$117,1)-AH96)/2+1</f>
        <v>#VALUE!</v>
      </c>
      <c r="BR96" s="783" t="e">
        <f>(LARGE(AI$7:AI$117,1)-AI96)/2+1</f>
        <v>#VALUE!</v>
      </c>
    </row>
    <row r="97" spans="1:70" ht="12.75" hidden="1" customHeight="1" x14ac:dyDescent="0.2">
      <c r="A97" s="597" t="str">
        <f>IF(R97&gt;0,IF(Q97="Viru SK",RANK(B97,B$7:B$117,1)-COUNTIF((Q$7:Q$117),"&lt;&gt;Viru SK"),""),"")</f>
        <v/>
      </c>
      <c r="B97" s="98">
        <f>IF((Q97="Viru SK"),U97,U97-1000)</f>
        <v>-889</v>
      </c>
      <c r="C97" s="407" t="str">
        <f>IF(R97&gt;0,IF(P97="t",RANK(D97,D$7:D$117,1)-COUNTBLANK(P$7:P$117),""),"")</f>
        <v/>
      </c>
      <c r="D97" s="365">
        <f>IF((P97="t"),U97,U97-1000)</f>
        <v>-889</v>
      </c>
      <c r="E97" s="99" t="str">
        <f>IF(R97&gt;0,IF(N97="m",RANK(F97,F$7:F$117,1)-COUNTBLANK(N$7:N$117),""),"")</f>
        <v/>
      </c>
      <c r="F97" s="98">
        <f>IF((N97="m"),U97,U97-1000)</f>
        <v>111</v>
      </c>
      <c r="G97" s="100" t="str">
        <f>IF(R97&gt;0,IF(M97="n",RANK(H97,H$7:H$117,1)-COUNTBLANK(M$7:M$117),""),"")</f>
        <v/>
      </c>
      <c r="H97" s="98">
        <f>IF((M97="n"),U97,U97-1000)</f>
        <v>-889</v>
      </c>
      <c r="I97" s="101" t="str">
        <f>IF(R97&gt;0,IF(O97="j",RANK(J97,J$7:J$117,1)-COUNTBLANK(O$7:O$117),""),"")</f>
        <v/>
      </c>
      <c r="J97" s="102">
        <f>IF((O97="j"),U97,U97-1000)</f>
        <v>-889</v>
      </c>
      <c r="K97" s="70" t="str">
        <f>IF(R97&gt;0,RANK(U97,U$7:U$117,1),"")</f>
        <v/>
      </c>
      <c r="L97" s="122" t="s">
        <v>164</v>
      </c>
      <c r="M97" s="104"/>
      <c r="N97" s="105" t="str">
        <f>IF(M97="","m","")</f>
        <v>m</v>
      </c>
      <c r="O97" s="106"/>
      <c r="P97" s="107"/>
      <c r="Q97" s="108"/>
      <c r="R97" s="109">
        <f>(IF(COUNT(Z97,AA97,AB97,AC97,AD97,AE97,AF97,AG97,AH97,AI97)&lt;10,SUM(Z97,AA97,AB97,AC97,AD97,AE97,AF97,AG97,AH97,AI97),SUM(LARGE((Z97,AA97,AB97,AC97,AD97,AE97,AF97,AG97,AH97,AI97),{1;2;3;4;5;6;7;8;9}))))</f>
        <v>0</v>
      </c>
      <c r="S97" s="110" t="str">
        <f>INDEX(ETAPP!B$1:B$32,MATCH(COUNTIF(BI97:BR97,1),ETAPP!A$1:A$32,0))&amp;INDEX(ETAPP!B$1:B$32,MATCH(COUNTIF(BI97:BR97,2),ETAPP!A$1:A$32,0))&amp;INDEX(ETAPP!B$1:B$32,MATCH(COUNTIF(BI97:BR97,3),ETAPP!A$1:A$32,0))&amp;INDEX(ETAPP!B$1:B$32,MATCH(COUNTIF(BI97:BR97,4),ETAPP!A$1:A$32,0))&amp;INDEX(ETAPP!B$1:B$32,MATCH(COUNTIF(BI97:BR97,5),ETAPP!A$1:A$32,0))&amp;INDEX(ETAPP!B$1:B$32,MATCH(COUNTIF(BI97:BR97,6),ETAPP!A$1:A$32,0))&amp;INDEX(ETAPP!B$1:B$32,MATCH(COUNTIF(BI97:BR97,7),ETAPP!A$1:A$32,0))&amp;INDEX(ETAPP!B$1:B$32,MATCH(COUNTIF(BI97:BR97,8),ETAPP!A$1:A$32,0))&amp;INDEX(ETAPP!B$1:B$32,MATCH(COUNTIF(BI97:BR97,9),ETAPP!A$1:A$32,0))&amp;INDEX(ETAPP!B$1:B$32,MATCH(COUNTIF(BI97:BR97,10),ETAPP!A$1:A$32,0))&amp;INDEX(ETAPP!B$1:B$32,MATCH(COUNTIF(BI97:BR97,11),ETAPP!A$1:A$32,0))&amp;INDEX(ETAPP!B$1:B$32,MATCH(COUNTIF(BI97:BR97,12),ETAPP!A$1:A$32,0))&amp;INDEX(ETAPP!B$1:B$32,MATCH(COUNTIF(BI97:BR97,13),ETAPP!A$1:A$32,0))&amp;INDEX(ETAPP!B$1:B$32,MATCH(COUNTIF(BI97:BR97,14),ETAPP!A$1:A$32,0))&amp;INDEX(ETAPP!B$1:B$32,MATCH(COUNTIF(BI97:BR97,15),ETAPP!A$1:A$32,0))&amp;INDEX(ETAPP!B$1:B$32,MATCH(COUNTIF(BI97:BR97,16),ETAPP!A$1:A$32,0))&amp;INDEX(ETAPP!B$1:B$32,MATCH(COUNTIF(BI97:BR97,17),ETAPP!A$1:A$32,0))&amp;INDEX(ETAPP!B$1:B$32,MATCH(COUNTIF(BI97:BR97,18),ETAPP!A$1:A$32,0))&amp;INDEX(ETAPP!B$1:B$32,MATCH(COUNTIF(BI97:BR97,19),ETAPP!A$1:A$32,0))&amp;INDEX(ETAPP!B$1:B$32,MATCH(COUNTIF(BI97:BR97,20),ETAPP!A$1:A$32,0))&amp;INDEX(ETAPP!B$1:B$32,MATCH(COUNTIF(BI97:BR97,21),ETAPP!A$1:A$32,0))</f>
        <v>000000000000000000000</v>
      </c>
      <c r="T97" s="110" t="str">
        <f>TEXT(R97,"000,0")&amp;"-"&amp;S97</f>
        <v>000,0-000000000000000000000</v>
      </c>
      <c r="U97" s="110">
        <f>COUNTIF(T$7:T$117,"&gt;="&amp;T97)</f>
        <v>111</v>
      </c>
      <c r="V97" s="110">
        <f>COUNTIF(L$7:L$117,"&gt;="&amp;L97)</f>
        <v>32</v>
      </c>
      <c r="W97" s="110" t="str">
        <f>TEXT(R97,"000,0")&amp;"-"&amp;S97&amp;"-"&amp;TEXT(V97,"000")</f>
        <v>000,0-000000000000000000000-032</v>
      </c>
      <c r="X97" s="110">
        <f>COUNTIF(W$7:W$117,"&gt;="&amp;W97)</f>
        <v>91</v>
      </c>
      <c r="Y97" s="111">
        <f>RANK(X97,X$7:X$117,0)</f>
        <v>21</v>
      </c>
      <c r="Z97" s="112" t="str">
        <f>IFERROR(INDEX('V1'!C$300:C$400,MATCH("*"&amp;L97&amp;"*",'V1'!B$300:B$400,0)),"  ")</f>
        <v xml:space="preserve">  </v>
      </c>
      <c r="AA97" s="112" t="str">
        <f>IFERROR(INDEX('V2'!C$300:C$400,MATCH("*"&amp;L97&amp;"*",'V2'!B$300:B$400,0)),"  ")</f>
        <v xml:space="preserve">  </v>
      </c>
      <c r="AB97" s="112" t="str">
        <f>IFERROR(INDEX('V3'!C$300:C$400,MATCH("*"&amp;L97&amp;"*",'V3'!B$300:B$400,0)),"  ")</f>
        <v xml:space="preserve">  </v>
      </c>
      <c r="AC97" s="112" t="str">
        <f>IFERROR(INDEX('V4'!C$300:C$400,MATCH("*"&amp;L97&amp;"*",'V4'!B$300:B$400,0)),"  ")</f>
        <v xml:space="preserve">  </v>
      </c>
      <c r="AD97" s="112" t="str">
        <f>IFERROR(INDEX('V5'!C$300:C$400,MATCH("*"&amp;L97&amp;"*",'V5'!B$300:B$400,0)),"  ")</f>
        <v xml:space="preserve">  </v>
      </c>
      <c r="AE97" s="112" t="str">
        <f>IFERROR(INDEX('V6'!C$300:C$400,MATCH("*"&amp;L97&amp;"*",'V6'!B$300:B$400,0)),"  ")</f>
        <v xml:space="preserve">  </v>
      </c>
      <c r="AF97" s="112" t="str">
        <f>IFERROR(INDEX('V7'!C$300:C$400,MATCH("*"&amp;L97&amp;"*",'V7'!B$300:B$400,0)),"  ")</f>
        <v xml:space="preserve">  </v>
      </c>
      <c r="AG97" s="112" t="str">
        <f>IFERROR(INDEX('V8'!C$300:C$400,MATCH("*"&amp;L97&amp;"*",'V8'!B$300:B$400,0)),"  ")</f>
        <v xml:space="preserve">  </v>
      </c>
      <c r="AH97" s="112" t="str">
        <f>IFERROR(INDEX('V9'!C$300:C$400,MATCH("*"&amp;L97&amp;"*",'V9'!B$300:B$400,0)),"  ")</f>
        <v xml:space="preserve">  </v>
      </c>
      <c r="AI97" s="112" t="str">
        <f>IFERROR(INDEX('V10'!C$300:C$400,MATCH("*"&amp;L97&amp;"*",'V10'!B$300:B$400,0)),"  ")</f>
        <v xml:space="preserve">  </v>
      </c>
      <c r="AJ97" s="113" t="str">
        <f>IF(AN97&gt;(AT$2-1),K97,"")</f>
        <v/>
      </c>
      <c r="AK97" s="402">
        <f>SUM(Z97:AI97)</f>
        <v>0</v>
      </c>
      <c r="AL97" s="114" t="str">
        <f>IFERROR("edasi "&amp;RANK(AJ97,AJ$7:AJ$117,1),K97)</f>
        <v/>
      </c>
      <c r="AM97" s="115" t="str">
        <f>IFERROR(INDEX(#REF!,MATCH("*"&amp;L97&amp;"*",#REF!,0)),"  ")</f>
        <v xml:space="preserve">  </v>
      </c>
      <c r="AN97" s="116">
        <f>COUNTIF(Z97:AI97,"&gt;=0")</f>
        <v>0</v>
      </c>
      <c r="AO97" s="117">
        <f>IFERROR(IF(Z97+1&gt;LARGE(Z$7:Z$117,1)-2*LEN(Z$5),1),0)+IFERROR(IF(AA97+1&gt;LARGE(AA$7:AA$117,1)-2*LEN(AA$5),1),0)+IFERROR(IF(AB97+1&gt;LARGE(AB$7:AB$117,1)-2*LEN(AB$5),1),0)+IFERROR(IF(AC97+1&gt;LARGE(AC$7:AC$117,1)-2*LEN(AC$5),1),0)+IFERROR(IF(AD97+1&gt;LARGE(AD$7:AD$117,1)-2*LEN(AD$5),1),0)+IFERROR(IF(AE97+1&gt;LARGE(AE$7:AE$117,1)-2*LEN(AE$5),1),0)+IFERROR(IF(AF97+1&gt;LARGE(AF$7:AF$117,1)-2*LEN(AF$5),1),0)+IFERROR(IF(AG97+1&gt;LARGE(AG$7:AG$117,1)-2*LEN(AG$5),1),0)+IFERROR(IF(AH97+1&gt;LARGE(AH$7:AH$117,1)-2*LEN(AH$5),1),0)+IFERROR(IF(AI97+1&gt;LARGE(AI$7:AI$117,1)-2*LEN(AI$5),1),0)</f>
        <v>0</v>
      </c>
      <c r="AP97" s="117">
        <f>IF(Z97=0,0,IF(Z97=IFERROR(LARGE(Z$7:Z$117,1),0),1,0))+IF(AA97=0,0,IF(AA97=IFERROR(LARGE(AA$7:AA$117,1),0),1,0))+IF(AB97=0,0,IF(AB97=IFERROR(LARGE(AB$7:AB$117,1),0),1,0))+IF(AC97=0,0,IF(AC97=IFERROR(LARGE(AC$7:AC$117,1),0),1,0))+IF(AD97=0,0,IF(AD97=IFERROR(LARGE(AD$7:AD$117,1),0),1,0))+IF(AE97=0,0,IF(AE97=IFERROR(LARGE(AE$7:AE$117,1),0),1,0))+IF(AF97=0,0,IF(AF97=IFERROR(LARGE(AF$7:AF$117,1),0),1,0))+IF(AG97=0,0,IF(AG97=IFERROR(LARGE(AG$7:AG$117,1),0),1,0))+IF(AH97=0,0,IF(AH97=IFERROR(LARGE(AH$7:AH$117,1),0),1,0))+IF(AI97=0,0,IF(AI97=IFERROR(LARGE(AI$7:AI$117,1),0),1,0))</f>
        <v>0</v>
      </c>
      <c r="AQ97" s="48"/>
      <c r="AR97" s="1"/>
      <c r="AS97" s="1"/>
      <c r="AT97" s="118">
        <f>SMALL(AU97:BD97,AT$3)</f>
        <v>1E-4</v>
      </c>
      <c r="AU97" s="119">
        <f>IF(Z97="  ",0+MID(Z$6,FIND("V",Z$6)+1,256)/10000,Z97+MID(Z$6,FIND("V",Z$6)+1,256)/10000)</f>
        <v>1E-4</v>
      </c>
      <c r="AV97" s="119">
        <f>IF(AA97="  ",0+MID(AA$6,FIND("V",AA$6)+1,256)/10000,AA97+MID(AA$6,FIND("V",AA$6)+1,256)/10000)</f>
        <v>2.0000000000000001E-4</v>
      </c>
      <c r="AW97" s="119">
        <f>IF(AB97="  ",0+MID(AB$6,FIND("V",AB$6)+1,256)/10000,AB97+MID(AB$6,FIND("V",AB$6)+1,256)/10000)</f>
        <v>2.9999999999999997E-4</v>
      </c>
      <c r="AX97" s="119">
        <f>IF(AC97="  ",0+MID(AC$6,FIND("V",AC$6)+1,256)/10000,AC97+MID(AC$6,FIND("V",AC$6)+1,256)/10000)</f>
        <v>4.0000000000000002E-4</v>
      </c>
      <c r="AY97" s="119">
        <f>IF(AD97="  ",0+MID(AD$6,FIND("V",AD$6)+1,256)/10000,AD97+MID(AD$6,FIND("V",AD$6)+1,256)/10000)</f>
        <v>5.0000000000000001E-4</v>
      </c>
      <c r="AZ97" s="119">
        <f>IF(AE97="  ",0+MID(AE$6,FIND("V",AE$6)+1,256)/10000,AE97+MID(AE$6,FIND("V",AE$6)+1,256)/10000)</f>
        <v>5.9999999999999995E-4</v>
      </c>
      <c r="BA97" s="119">
        <f>IF(AF97="  ",0+MID(AF$6,FIND("V",AF$6)+1,256)/10000,AF97+MID(AF$6,FIND("V",AF$6)+1,256)/10000)</f>
        <v>6.9999999999999999E-4</v>
      </c>
      <c r="BB97" s="119">
        <f>IF(AG97="  ",0+MID(AG$6,FIND("V",AG$6)+1,256)/10000,AG97+MID(AG$6,FIND("V",AG$6)+1,256)/10000)</f>
        <v>8.0000000000000004E-4</v>
      </c>
      <c r="BC97" s="119">
        <f>IF(AH97="  ",0+MID(AH$6,FIND("V",AH$6)+1,256)/10000,AH97+MID(AH$6,FIND("V",AH$6)+1,256)/10000)</f>
        <v>8.9999999999999998E-4</v>
      </c>
      <c r="BD97" s="119">
        <f>IF(AI97="  ",0+MID(AI$6,FIND("V",AI$6)+1,256)/10000,AI97+MID(AI$6,FIND("V",AI$6)+1,256)/10000)</f>
        <v>1E-3</v>
      </c>
      <c r="BI97" s="783" t="e">
        <f>(LARGE(Z$7:Z$117,1)-Z97)/2+1</f>
        <v>#VALUE!</v>
      </c>
      <c r="BJ97" s="783" t="e">
        <f>(LARGE(AA$7:AA$117,1)-AA97)/2+1</f>
        <v>#VALUE!</v>
      </c>
      <c r="BK97" s="783" t="e">
        <f>(LARGE(AB$7:AB$117,1)-AB97)/2+1</f>
        <v>#VALUE!</v>
      </c>
      <c r="BL97" s="783" t="e">
        <f>(LARGE(AC$7:AC$117,1)-AC97)/2+1</f>
        <v>#VALUE!</v>
      </c>
      <c r="BM97" s="783" t="e">
        <f>(LARGE(AD$7:AD$117,1)-AD97)/2+1</f>
        <v>#VALUE!</v>
      </c>
      <c r="BN97" s="783" t="e">
        <f>(LARGE(AE$7:AE$117,1)-AE97)/2+1</f>
        <v>#VALUE!</v>
      </c>
      <c r="BO97" s="783" t="e">
        <f>(LARGE(AF$7:AF$117,1)-AF97)/2+1</f>
        <v>#VALUE!</v>
      </c>
      <c r="BP97" s="783" t="e">
        <f>(LARGE(AG$7:AG$117,1)-AG97)/2+1</f>
        <v>#VALUE!</v>
      </c>
      <c r="BQ97" s="783" t="e">
        <f>(LARGE(AH$7:AH$117,1)-AH97)/2+1</f>
        <v>#VALUE!</v>
      </c>
      <c r="BR97" s="783" t="e">
        <f>(LARGE(AI$7:AI$117,1)-AI97)/2+1</f>
        <v>#VALUE!</v>
      </c>
    </row>
    <row r="98" spans="1:70" ht="12.75" hidden="1" customHeight="1" x14ac:dyDescent="0.2">
      <c r="A98" s="597" t="str">
        <f>IF(R98&gt;0,IF(Q98="Viru SK",RANK(B98,B$7:B$117,1)-COUNTIF((Q$7:Q$117),"&lt;&gt;Viru SK"),""),"")</f>
        <v/>
      </c>
      <c r="B98" s="98">
        <f>IF((Q98="Viru SK"),U98,U98-1000)</f>
        <v>111</v>
      </c>
      <c r="C98" s="407" t="str">
        <f>IF(R98&gt;0,IF(P98="t",RANK(D98,D$7:D$117,1)-COUNTBLANK(P$7:P$117),""),"")</f>
        <v/>
      </c>
      <c r="D98" s="365">
        <f>IF((P98="t"),U98,U98-1000)</f>
        <v>-889</v>
      </c>
      <c r="E98" s="99" t="str">
        <f>IF(R98&gt;0,IF(N98="m",RANK(F98,F$7:F$117,1)-COUNTBLANK(N$7:N$117),""),"")</f>
        <v/>
      </c>
      <c r="F98" s="98">
        <f>IF((N98="m"),U98,U98-1000)</f>
        <v>111</v>
      </c>
      <c r="G98" s="100" t="str">
        <f>IF(R98&gt;0,IF(M98="n",RANK(H98,H$7:H$117,1)-COUNTBLANK(M$7:M$117),""),"")</f>
        <v/>
      </c>
      <c r="H98" s="98">
        <f>IF((M98="n"),U98,U98-1000)</f>
        <v>-889</v>
      </c>
      <c r="I98" s="101" t="str">
        <f>IF(R98&gt;0,IF(O98="j",RANK(J98,J$7:J$117,1)-COUNTBLANK(O$7:O$117),""),"")</f>
        <v/>
      </c>
      <c r="J98" s="102">
        <f>IF((O98="j"),U98,U98-1000)</f>
        <v>111</v>
      </c>
      <c r="K98" s="70" t="str">
        <f>IF(R98&gt;0,RANK(U98,U$7:U$117,1),"")</f>
        <v/>
      </c>
      <c r="L98" s="120" t="s">
        <v>132</v>
      </c>
      <c r="M98" s="104"/>
      <c r="N98" s="105" t="s">
        <v>104</v>
      </c>
      <c r="O98" s="137" t="s">
        <v>116</v>
      </c>
      <c r="P98" s="107"/>
      <c r="Q98" s="108" t="s">
        <v>87</v>
      </c>
      <c r="R98" s="109">
        <f>(IF(COUNT(Z98,AA98,AB98,AC98,AD98,AE98,AF98,AG98,AH98,AI98)&lt;10,SUM(Z98,AA98,AB98,AC98,AD98,AE98,AF98,AG98,AH98,AI98),SUM(LARGE((Z98,AA98,AB98,AC98,AD98,AE98,AF98,AG98,AH98,AI98),{1;2;3;4;5;6;7;8;9}))))</f>
        <v>0</v>
      </c>
      <c r="S98" s="110" t="str">
        <f>INDEX(ETAPP!B$1:B$32,MATCH(COUNTIF(BI98:BR98,1),ETAPP!A$1:A$32,0))&amp;INDEX(ETAPP!B$1:B$32,MATCH(COUNTIF(BI98:BR98,2),ETAPP!A$1:A$32,0))&amp;INDEX(ETAPP!B$1:B$32,MATCH(COUNTIF(BI98:BR98,3),ETAPP!A$1:A$32,0))&amp;INDEX(ETAPP!B$1:B$32,MATCH(COUNTIF(BI98:BR98,4),ETAPP!A$1:A$32,0))&amp;INDEX(ETAPP!B$1:B$32,MATCH(COUNTIF(BI98:BR98,5),ETAPP!A$1:A$32,0))&amp;INDEX(ETAPP!B$1:B$32,MATCH(COUNTIF(BI98:BR98,6),ETAPP!A$1:A$32,0))&amp;INDEX(ETAPP!B$1:B$32,MATCH(COUNTIF(BI98:BR98,7),ETAPP!A$1:A$32,0))&amp;INDEX(ETAPP!B$1:B$32,MATCH(COUNTIF(BI98:BR98,8),ETAPP!A$1:A$32,0))&amp;INDEX(ETAPP!B$1:B$32,MATCH(COUNTIF(BI98:BR98,9),ETAPP!A$1:A$32,0))&amp;INDEX(ETAPP!B$1:B$32,MATCH(COUNTIF(BI98:BR98,10),ETAPP!A$1:A$32,0))&amp;INDEX(ETAPP!B$1:B$32,MATCH(COUNTIF(BI98:BR98,11),ETAPP!A$1:A$32,0))&amp;INDEX(ETAPP!B$1:B$32,MATCH(COUNTIF(BI98:BR98,12),ETAPP!A$1:A$32,0))&amp;INDEX(ETAPP!B$1:B$32,MATCH(COUNTIF(BI98:BR98,13),ETAPP!A$1:A$32,0))&amp;INDEX(ETAPP!B$1:B$32,MATCH(COUNTIF(BI98:BR98,14),ETAPP!A$1:A$32,0))&amp;INDEX(ETAPP!B$1:B$32,MATCH(COUNTIF(BI98:BR98,15),ETAPP!A$1:A$32,0))&amp;INDEX(ETAPP!B$1:B$32,MATCH(COUNTIF(BI98:BR98,16),ETAPP!A$1:A$32,0))&amp;INDEX(ETAPP!B$1:B$32,MATCH(COUNTIF(BI98:BR98,17),ETAPP!A$1:A$32,0))&amp;INDEX(ETAPP!B$1:B$32,MATCH(COUNTIF(BI98:BR98,18),ETAPP!A$1:A$32,0))&amp;INDEX(ETAPP!B$1:B$32,MATCH(COUNTIF(BI98:BR98,19),ETAPP!A$1:A$32,0))&amp;INDEX(ETAPP!B$1:B$32,MATCH(COUNTIF(BI98:BR98,20),ETAPP!A$1:A$32,0))&amp;INDEX(ETAPP!B$1:B$32,MATCH(COUNTIF(BI98:BR98,21),ETAPP!A$1:A$32,0))</f>
        <v>000000000000000000000</v>
      </c>
      <c r="T98" s="110" t="str">
        <f>TEXT(R98,"000,0")&amp;"-"&amp;S98</f>
        <v>000,0-000000000000000000000</v>
      </c>
      <c r="U98" s="110">
        <f>COUNTIF(T$7:T$117,"&gt;="&amp;T98)</f>
        <v>111</v>
      </c>
      <c r="V98" s="110">
        <f>COUNTIF(L$7:L$117,"&gt;="&amp;L98)</f>
        <v>31</v>
      </c>
      <c r="W98" s="110" t="str">
        <f>TEXT(R98,"000,0")&amp;"-"&amp;S98&amp;"-"&amp;TEXT(V98,"000")</f>
        <v>000,0-000000000000000000000-031</v>
      </c>
      <c r="X98" s="110">
        <f>COUNTIF(W$7:W$117,"&gt;="&amp;W98)</f>
        <v>92</v>
      </c>
      <c r="Y98" s="111">
        <f>RANK(X98,X$7:X$117,0)</f>
        <v>20</v>
      </c>
      <c r="Z98" s="112" t="str">
        <f>IFERROR(INDEX('V1'!C$300:C$400,MATCH("*"&amp;L98&amp;"*",'V1'!B$300:B$400,0)),"  ")</f>
        <v xml:space="preserve">  </v>
      </c>
      <c r="AA98" s="112" t="str">
        <f>IFERROR(INDEX('V2'!C$300:C$400,MATCH("*"&amp;L98&amp;"*",'V2'!B$300:B$400,0)),"  ")</f>
        <v xml:space="preserve">  </v>
      </c>
      <c r="AB98" s="112" t="str">
        <f>IFERROR(INDEX('V3'!C$300:C$400,MATCH("*"&amp;L98&amp;"*",'V3'!B$300:B$400,0)),"  ")</f>
        <v xml:space="preserve">  </v>
      </c>
      <c r="AC98" s="112" t="str">
        <f>IFERROR(INDEX('V4'!C$300:C$400,MATCH("*"&amp;L98&amp;"*",'V4'!B$300:B$400,0)),"  ")</f>
        <v xml:space="preserve">  </v>
      </c>
      <c r="AD98" s="112" t="str">
        <f>IFERROR(INDEX('V5'!C$300:C$400,MATCH("*"&amp;L98&amp;"*",'V5'!B$300:B$400,0)),"  ")</f>
        <v xml:space="preserve">  </v>
      </c>
      <c r="AE98" s="112" t="str">
        <f>IFERROR(INDEX('V6'!C$300:C$400,MATCH("*"&amp;L98&amp;"*",'V6'!B$300:B$400,0)),"  ")</f>
        <v xml:space="preserve">  </v>
      </c>
      <c r="AF98" s="112" t="str">
        <f>IFERROR(INDEX('V7'!C$300:C$400,MATCH("*"&amp;L98&amp;"*",'V7'!B$300:B$400,0)),"  ")</f>
        <v xml:space="preserve">  </v>
      </c>
      <c r="AG98" s="112" t="str">
        <f>IFERROR(INDEX('V8'!C$300:C$400,MATCH("*"&amp;L98&amp;"*",'V8'!B$300:B$400,0)),"  ")</f>
        <v xml:space="preserve">  </v>
      </c>
      <c r="AH98" s="112" t="str">
        <f>IFERROR(INDEX('V9'!C$300:C$400,MATCH("*"&amp;L98&amp;"*",'V9'!B$300:B$400,0)),"  ")</f>
        <v xml:space="preserve">  </v>
      </c>
      <c r="AI98" s="112" t="str">
        <f>IFERROR(INDEX('V10'!C$300:C$400,MATCH("*"&amp;L98&amp;"*",'V10'!B$300:B$400,0)),"  ")</f>
        <v xml:space="preserve">  </v>
      </c>
      <c r="AJ98" s="113" t="str">
        <f>IF(AN98&gt;(AT$2-1),K98,"")</f>
        <v/>
      </c>
      <c r="AK98" s="402">
        <f>SUM(Z98:AI98)</f>
        <v>0</v>
      </c>
      <c r="AL98" s="114" t="str">
        <f>IFERROR("edasi "&amp;RANK(AJ98,AJ$7:AJ$117,1),K98)</f>
        <v/>
      </c>
      <c r="AM98" s="115" t="str">
        <f>IFERROR(INDEX(#REF!,MATCH("*"&amp;L98&amp;"*",#REF!,0)),"  ")</f>
        <v xml:space="preserve">  </v>
      </c>
      <c r="AN98" s="116">
        <f>COUNTIF(Z98:AI98,"&gt;=0")</f>
        <v>0</v>
      </c>
      <c r="AO98" s="117">
        <f>IFERROR(IF(Z98+1&gt;LARGE(Z$7:Z$117,1)-2*LEN(Z$5),1),0)+IFERROR(IF(AA98+1&gt;LARGE(AA$7:AA$117,1)-2*LEN(AA$5),1),0)+IFERROR(IF(AB98+1&gt;LARGE(AB$7:AB$117,1)-2*LEN(AB$5),1),0)+IFERROR(IF(AC98+1&gt;LARGE(AC$7:AC$117,1)-2*LEN(AC$5),1),0)+IFERROR(IF(AD98+1&gt;LARGE(AD$7:AD$117,1)-2*LEN(AD$5),1),0)+IFERROR(IF(AE98+1&gt;LARGE(AE$7:AE$117,1)-2*LEN(AE$5),1),0)+IFERROR(IF(AF98+1&gt;LARGE(AF$7:AF$117,1)-2*LEN(AF$5),1),0)+IFERROR(IF(AG98+1&gt;LARGE(AG$7:AG$117,1)-2*LEN(AG$5),1),0)+IFERROR(IF(AH98+1&gt;LARGE(AH$7:AH$117,1)-2*LEN(AH$5),1),0)+IFERROR(IF(AI98+1&gt;LARGE(AI$7:AI$117,1)-2*LEN(AI$5),1),0)</f>
        <v>0</v>
      </c>
      <c r="AP98" s="117">
        <f>IF(Z98=0,0,IF(Z98=IFERROR(LARGE(Z$7:Z$117,1),0),1,0))+IF(AA98=0,0,IF(AA98=IFERROR(LARGE(AA$7:AA$117,1),0),1,0))+IF(AB98=0,0,IF(AB98=IFERROR(LARGE(AB$7:AB$117,1),0),1,0))+IF(AC98=0,0,IF(AC98=IFERROR(LARGE(AC$7:AC$117,1),0),1,0))+IF(AD98=0,0,IF(AD98=IFERROR(LARGE(AD$7:AD$117,1),0),1,0))+IF(AE98=0,0,IF(AE98=IFERROR(LARGE(AE$7:AE$117,1),0),1,0))+IF(AF98=0,0,IF(AF98=IFERROR(LARGE(AF$7:AF$117,1),0),1,0))+IF(AG98=0,0,IF(AG98=IFERROR(LARGE(AG$7:AG$117,1),0),1,0))+IF(AH98=0,0,IF(AH98=IFERROR(LARGE(AH$7:AH$117,1),0),1,0))+IF(AI98=0,0,IF(AI98=IFERROR(LARGE(AI$7:AI$117,1),0),1,0))</f>
        <v>0</v>
      </c>
      <c r="AQ98" s="48"/>
      <c r="AR98" s="783"/>
      <c r="AS98" s="783"/>
      <c r="AT98" s="118">
        <f>SMALL(AU98:BD98,AT$3)</f>
        <v>1E-4</v>
      </c>
      <c r="AU98" s="119">
        <f>IF(Z98="  ",0+MID(Z$6,FIND("V",Z$6)+1,256)/10000,Z98+MID(Z$6,FIND("V",Z$6)+1,256)/10000)</f>
        <v>1E-4</v>
      </c>
      <c r="AV98" s="119">
        <f>IF(AA98="  ",0+MID(AA$6,FIND("V",AA$6)+1,256)/10000,AA98+MID(AA$6,FIND("V",AA$6)+1,256)/10000)</f>
        <v>2.0000000000000001E-4</v>
      </c>
      <c r="AW98" s="119">
        <f>IF(AB98="  ",0+MID(AB$6,FIND("V",AB$6)+1,256)/10000,AB98+MID(AB$6,FIND("V",AB$6)+1,256)/10000)</f>
        <v>2.9999999999999997E-4</v>
      </c>
      <c r="AX98" s="119">
        <f>IF(AC98="  ",0+MID(AC$6,FIND("V",AC$6)+1,256)/10000,AC98+MID(AC$6,FIND("V",AC$6)+1,256)/10000)</f>
        <v>4.0000000000000002E-4</v>
      </c>
      <c r="AY98" s="119">
        <f>IF(AD98="  ",0+MID(AD$6,FIND("V",AD$6)+1,256)/10000,AD98+MID(AD$6,FIND("V",AD$6)+1,256)/10000)</f>
        <v>5.0000000000000001E-4</v>
      </c>
      <c r="AZ98" s="119">
        <f>IF(AE98="  ",0+MID(AE$6,FIND("V",AE$6)+1,256)/10000,AE98+MID(AE$6,FIND("V",AE$6)+1,256)/10000)</f>
        <v>5.9999999999999995E-4</v>
      </c>
      <c r="BA98" s="119">
        <f>IF(AF98="  ",0+MID(AF$6,FIND("V",AF$6)+1,256)/10000,AF98+MID(AF$6,FIND("V",AF$6)+1,256)/10000)</f>
        <v>6.9999999999999999E-4</v>
      </c>
      <c r="BB98" s="119">
        <f>IF(AG98="  ",0+MID(AG$6,FIND("V",AG$6)+1,256)/10000,AG98+MID(AG$6,FIND("V",AG$6)+1,256)/10000)</f>
        <v>8.0000000000000004E-4</v>
      </c>
      <c r="BC98" s="119">
        <f>IF(AH98="  ",0+MID(AH$6,FIND("V",AH$6)+1,256)/10000,AH98+MID(AH$6,FIND("V",AH$6)+1,256)/10000)</f>
        <v>8.9999999999999998E-4</v>
      </c>
      <c r="BD98" s="119">
        <f>IF(AI98="  ",0+MID(AI$6,FIND("V",AI$6)+1,256)/10000,AI98+MID(AI$6,FIND("V",AI$6)+1,256)/10000)</f>
        <v>1E-3</v>
      </c>
      <c r="BE98" s="783"/>
      <c r="BI98" s="783" t="e">
        <f>(LARGE(Z$7:Z$117,1)-Z98)/2+1</f>
        <v>#VALUE!</v>
      </c>
      <c r="BJ98" s="783" t="e">
        <f>(LARGE(AA$7:AA$117,1)-AA98)/2+1</f>
        <v>#VALUE!</v>
      </c>
      <c r="BK98" s="783" t="e">
        <f>(LARGE(AB$7:AB$117,1)-AB98)/2+1</f>
        <v>#VALUE!</v>
      </c>
      <c r="BL98" s="783" t="e">
        <f>(LARGE(AC$7:AC$117,1)-AC98)/2+1</f>
        <v>#VALUE!</v>
      </c>
      <c r="BM98" s="783" t="e">
        <f>(LARGE(AD$7:AD$117,1)-AD98)/2+1</f>
        <v>#VALUE!</v>
      </c>
      <c r="BN98" s="783" t="e">
        <f>(LARGE(AE$7:AE$117,1)-AE98)/2+1</f>
        <v>#VALUE!</v>
      </c>
      <c r="BO98" s="783" t="e">
        <f>(LARGE(AF$7:AF$117,1)-AF98)/2+1</f>
        <v>#VALUE!</v>
      </c>
      <c r="BP98" s="783" t="e">
        <f>(LARGE(AG$7:AG$117,1)-AG98)/2+1</f>
        <v>#VALUE!</v>
      </c>
      <c r="BQ98" s="783" t="e">
        <f>(LARGE(AH$7:AH$117,1)-AH98)/2+1</f>
        <v>#VALUE!</v>
      </c>
      <c r="BR98" s="783" t="e">
        <f>(LARGE(AI$7:AI$117,1)-AI98)/2+1</f>
        <v>#VALUE!</v>
      </c>
    </row>
    <row r="99" spans="1:70" ht="12.75" hidden="1" customHeight="1" x14ac:dyDescent="0.2">
      <c r="A99" s="597" t="str">
        <f>IF(R99&gt;0,IF(Q99="Viru SK",RANK(B99,B$7:B$117,1)-COUNTIF((Q$7:Q$117),"&lt;&gt;Viru SK"),""),"")</f>
        <v/>
      </c>
      <c r="B99" s="98">
        <f>IF((Q99="Viru SK"),U99,U99-1000)</f>
        <v>-889</v>
      </c>
      <c r="C99" s="407" t="str">
        <f>IF(R99&gt;0,IF(P99="t",RANK(D99,D$7:D$117,1)-COUNTBLANK(P$7:P$117),""),"")</f>
        <v/>
      </c>
      <c r="D99" s="365">
        <f>IF((P99="t"),U99,U99-1000)</f>
        <v>-889</v>
      </c>
      <c r="E99" s="99" t="str">
        <f>IF(R99&gt;0,IF(N99="m",RANK(F99,F$7:F$117,1)-COUNTBLANK(N$7:N$117),""),"")</f>
        <v/>
      </c>
      <c r="F99" s="98">
        <f>IF((N99="m"),U99,U99-1000)</f>
        <v>111</v>
      </c>
      <c r="G99" s="100" t="str">
        <f>IF(R99&gt;0,IF(M99="n",RANK(H99,H$7:H$117,1)-COUNTBLANK(M$7:M$117),""),"")</f>
        <v/>
      </c>
      <c r="H99" s="98">
        <f>IF((M99="n"),U99,U99-1000)</f>
        <v>-889</v>
      </c>
      <c r="I99" s="101" t="str">
        <f>IF(R99&gt;0,IF(O99="j",RANK(J99,J$7:J$117,1)-COUNTBLANK(O$7:O$117),""),"")</f>
        <v/>
      </c>
      <c r="J99" s="102">
        <f>IF((O99="j"),U99,U99-1000)</f>
        <v>111</v>
      </c>
      <c r="K99" s="70" t="str">
        <f>IF(R99&gt;0,RANK(U99,U$7:U$117,1),"")</f>
        <v/>
      </c>
      <c r="L99" s="120" t="s">
        <v>322</v>
      </c>
      <c r="M99" s="104"/>
      <c r="N99" s="105" t="s">
        <v>104</v>
      </c>
      <c r="O99" s="137" t="s">
        <v>116</v>
      </c>
      <c r="P99" s="107"/>
      <c r="Q99" s="108"/>
      <c r="R99" s="109">
        <f>(IF(COUNT(Z99,AA99,AB99,AC99,AD99,AE99,AF99,AG99,AH99,AI99)&lt;10,SUM(Z99,AA99,AB99,AC99,AD99,AE99,AF99,AG99,AH99,AI99),SUM(LARGE((Z99,AA99,AB99,AC99,AD99,AE99,AF99,AG99,AH99,AI99),{1;2;3;4;5;6;7;8;9}))))</f>
        <v>0</v>
      </c>
      <c r="S99" s="110" t="str">
        <f>INDEX(ETAPP!B$1:B$32,MATCH(COUNTIF(BI99:BR99,1),ETAPP!A$1:A$32,0))&amp;INDEX(ETAPP!B$1:B$32,MATCH(COUNTIF(BI99:BR99,2),ETAPP!A$1:A$32,0))&amp;INDEX(ETAPP!B$1:B$32,MATCH(COUNTIF(BI99:BR99,3),ETAPP!A$1:A$32,0))&amp;INDEX(ETAPP!B$1:B$32,MATCH(COUNTIF(BI99:BR99,4),ETAPP!A$1:A$32,0))&amp;INDEX(ETAPP!B$1:B$32,MATCH(COUNTIF(BI99:BR99,5),ETAPP!A$1:A$32,0))&amp;INDEX(ETAPP!B$1:B$32,MATCH(COUNTIF(BI99:BR99,6),ETAPP!A$1:A$32,0))&amp;INDEX(ETAPP!B$1:B$32,MATCH(COUNTIF(BI99:BR99,7),ETAPP!A$1:A$32,0))&amp;INDEX(ETAPP!B$1:B$32,MATCH(COUNTIF(BI99:BR99,8),ETAPP!A$1:A$32,0))&amp;INDEX(ETAPP!B$1:B$32,MATCH(COUNTIF(BI99:BR99,9),ETAPP!A$1:A$32,0))&amp;INDEX(ETAPP!B$1:B$32,MATCH(COUNTIF(BI99:BR99,10),ETAPP!A$1:A$32,0))&amp;INDEX(ETAPP!B$1:B$32,MATCH(COUNTIF(BI99:BR99,11),ETAPP!A$1:A$32,0))&amp;INDEX(ETAPP!B$1:B$32,MATCH(COUNTIF(BI99:BR99,12),ETAPP!A$1:A$32,0))&amp;INDEX(ETAPP!B$1:B$32,MATCH(COUNTIF(BI99:BR99,13),ETAPP!A$1:A$32,0))&amp;INDEX(ETAPP!B$1:B$32,MATCH(COUNTIF(BI99:BR99,14),ETAPP!A$1:A$32,0))&amp;INDEX(ETAPP!B$1:B$32,MATCH(COUNTIF(BI99:BR99,15),ETAPP!A$1:A$32,0))&amp;INDEX(ETAPP!B$1:B$32,MATCH(COUNTIF(BI99:BR99,16),ETAPP!A$1:A$32,0))&amp;INDEX(ETAPP!B$1:B$32,MATCH(COUNTIF(BI99:BR99,17),ETAPP!A$1:A$32,0))&amp;INDEX(ETAPP!B$1:B$32,MATCH(COUNTIF(BI99:BR99,18),ETAPP!A$1:A$32,0))&amp;INDEX(ETAPP!B$1:B$32,MATCH(COUNTIF(BI99:BR99,19),ETAPP!A$1:A$32,0))&amp;INDEX(ETAPP!B$1:B$32,MATCH(COUNTIF(BI99:BR99,20),ETAPP!A$1:A$32,0))&amp;INDEX(ETAPP!B$1:B$32,MATCH(COUNTIF(BI99:BR99,21),ETAPP!A$1:A$32,0))</f>
        <v>000000000000000000000</v>
      </c>
      <c r="T99" s="110" t="str">
        <f>TEXT(R99,"000,0")&amp;"-"&amp;S99</f>
        <v>000,0-000000000000000000000</v>
      </c>
      <c r="U99" s="110">
        <f>COUNTIF(T$7:T$117,"&gt;="&amp;T99)</f>
        <v>111</v>
      </c>
      <c r="V99" s="110">
        <f>COUNTIF(L$7:L$117,"&gt;="&amp;L99)</f>
        <v>30</v>
      </c>
      <c r="W99" s="110" t="str">
        <f>TEXT(R99,"000,0")&amp;"-"&amp;S99&amp;"-"&amp;TEXT(V99,"000")</f>
        <v>000,0-000000000000000000000-030</v>
      </c>
      <c r="X99" s="110">
        <f>COUNTIF(W$7:W$117,"&gt;="&amp;W99)</f>
        <v>93</v>
      </c>
      <c r="Y99" s="111">
        <f>RANK(X99,X$7:X$117,0)</f>
        <v>19</v>
      </c>
      <c r="Z99" s="112" t="str">
        <f>IFERROR(INDEX('V1'!C$300:C$400,MATCH("*"&amp;L99&amp;"*",'V1'!B$300:B$400,0)),"  ")</f>
        <v xml:space="preserve">  </v>
      </c>
      <c r="AA99" s="112" t="str">
        <f>IFERROR(INDEX('V2'!C$300:C$400,MATCH("*"&amp;L99&amp;"*",'V2'!B$300:B$400,0)),"  ")</f>
        <v xml:space="preserve">  </v>
      </c>
      <c r="AB99" s="112" t="str">
        <f>IFERROR(INDEX('V3'!C$300:C$400,MATCH("*"&amp;L99&amp;"*",'V3'!B$300:B$400,0)),"  ")</f>
        <v xml:space="preserve">  </v>
      </c>
      <c r="AC99" s="112" t="str">
        <f>IFERROR(INDEX('V4'!C$300:C$400,MATCH("*"&amp;L99&amp;"*",'V4'!B$300:B$400,0)),"  ")</f>
        <v xml:space="preserve">  </v>
      </c>
      <c r="AD99" s="112" t="str">
        <f>IFERROR(INDEX('V5'!C$300:C$400,MATCH("*"&amp;L99&amp;"*",'V5'!B$300:B$400,0)),"  ")</f>
        <v xml:space="preserve">  </v>
      </c>
      <c r="AE99" s="112" t="str">
        <f>IFERROR(INDEX('V6'!C$300:C$400,MATCH("*"&amp;L99&amp;"*",'V6'!B$300:B$400,0)),"  ")</f>
        <v xml:space="preserve">  </v>
      </c>
      <c r="AF99" s="112" t="str">
        <f>IFERROR(INDEX('V7'!C$300:C$400,MATCH("*"&amp;L99&amp;"*",'V7'!B$300:B$400,0)),"  ")</f>
        <v xml:space="preserve">  </v>
      </c>
      <c r="AG99" s="112" t="str">
        <f>IFERROR(INDEX('V8'!C$300:C$400,MATCH("*"&amp;L99&amp;"*",'V8'!B$300:B$400,0)),"  ")</f>
        <v xml:space="preserve">  </v>
      </c>
      <c r="AH99" s="112" t="str">
        <f>IFERROR(INDEX('V9'!C$300:C$400,MATCH("*"&amp;L99&amp;"*",'V9'!B$300:B$400,0)),"  ")</f>
        <v xml:space="preserve">  </v>
      </c>
      <c r="AI99" s="112" t="str">
        <f>IFERROR(INDEX('V10'!C$300:C$400,MATCH("*"&amp;L99&amp;"*",'V10'!B$300:B$400,0)),"  ")</f>
        <v xml:space="preserve">  </v>
      </c>
      <c r="AJ99" s="113" t="str">
        <f>IF(AN99&gt;(AT$2-1),K99,"")</f>
        <v/>
      </c>
      <c r="AK99" s="402">
        <f>SUM(Z99:AI99)</f>
        <v>0</v>
      </c>
      <c r="AL99" s="114" t="str">
        <f>IFERROR("edasi "&amp;RANK(AJ99,AJ$7:AJ$117,1),K99)</f>
        <v/>
      </c>
      <c r="AM99" s="115" t="str">
        <f>IFERROR(INDEX(#REF!,MATCH("*"&amp;L99&amp;"*",#REF!,0)),"  ")</f>
        <v xml:space="preserve">  </v>
      </c>
      <c r="AN99" s="116">
        <f>COUNTIF(Z99:AI99,"&gt;=0")</f>
        <v>0</v>
      </c>
      <c r="AO99" s="117">
        <f>IFERROR(IF(Z99+1&gt;LARGE(Z$7:Z$117,1)-2*LEN(Z$5),1),0)+IFERROR(IF(AA99+1&gt;LARGE(AA$7:AA$117,1)-2*LEN(AA$5),1),0)+IFERROR(IF(AB99+1&gt;LARGE(AB$7:AB$117,1)-2*LEN(AB$5),1),0)+IFERROR(IF(AC99+1&gt;LARGE(AC$7:AC$117,1)-2*LEN(AC$5),1),0)+IFERROR(IF(AD99+1&gt;LARGE(AD$7:AD$117,1)-2*LEN(AD$5),1),0)+IFERROR(IF(AE99+1&gt;LARGE(AE$7:AE$117,1)-2*LEN(AE$5),1),0)+IFERROR(IF(AF99+1&gt;LARGE(AF$7:AF$117,1)-2*LEN(AF$5),1),0)+IFERROR(IF(AG99+1&gt;LARGE(AG$7:AG$117,1)-2*LEN(AG$5),1),0)+IFERROR(IF(AH99+1&gt;LARGE(AH$7:AH$117,1)-2*LEN(AH$5),1),0)+IFERROR(IF(AI99+1&gt;LARGE(AI$7:AI$117,1)-2*LEN(AI$5),1),0)</f>
        <v>0</v>
      </c>
      <c r="AP99" s="117">
        <f>IF(Z99=0,0,IF(Z99=IFERROR(LARGE(Z$7:Z$117,1),0),1,0))+IF(AA99=0,0,IF(AA99=IFERROR(LARGE(AA$7:AA$117,1),0),1,0))+IF(AB99=0,0,IF(AB99=IFERROR(LARGE(AB$7:AB$117,1),0),1,0))+IF(AC99=0,0,IF(AC99=IFERROR(LARGE(AC$7:AC$117,1),0),1,0))+IF(AD99=0,0,IF(AD99=IFERROR(LARGE(AD$7:AD$117,1),0),1,0))+IF(AE99=0,0,IF(AE99=IFERROR(LARGE(AE$7:AE$117,1),0),1,0))+IF(AF99=0,0,IF(AF99=IFERROR(LARGE(AF$7:AF$117,1),0),1,0))+IF(AG99=0,0,IF(AG99=IFERROR(LARGE(AG$7:AG$117,1),0),1,0))+IF(AH99=0,0,IF(AH99=IFERROR(LARGE(AH$7:AH$117,1),0),1,0))+IF(AI99=0,0,IF(AI99=IFERROR(LARGE(AI$7:AI$117,1),0),1,0))</f>
        <v>0</v>
      </c>
      <c r="AQ99" s="48"/>
      <c r="AR99" s="783"/>
      <c r="AS99" s="783"/>
      <c r="AT99" s="118">
        <f>SMALL(AU99:BD99,AT$3)</f>
        <v>1E-4</v>
      </c>
      <c r="AU99" s="119">
        <f>IF(Z99="  ",0+MID(Z$6,FIND("V",Z$6)+1,256)/10000,Z99+MID(Z$6,FIND("V",Z$6)+1,256)/10000)</f>
        <v>1E-4</v>
      </c>
      <c r="AV99" s="119">
        <f>IF(AA99="  ",0+MID(AA$6,FIND("V",AA$6)+1,256)/10000,AA99+MID(AA$6,FIND("V",AA$6)+1,256)/10000)</f>
        <v>2.0000000000000001E-4</v>
      </c>
      <c r="AW99" s="119">
        <f>IF(AB99="  ",0+MID(AB$6,FIND("V",AB$6)+1,256)/10000,AB99+MID(AB$6,FIND("V",AB$6)+1,256)/10000)</f>
        <v>2.9999999999999997E-4</v>
      </c>
      <c r="AX99" s="119">
        <f>IF(AC99="  ",0+MID(AC$6,FIND("V",AC$6)+1,256)/10000,AC99+MID(AC$6,FIND("V",AC$6)+1,256)/10000)</f>
        <v>4.0000000000000002E-4</v>
      </c>
      <c r="AY99" s="119">
        <f>IF(AD99="  ",0+MID(AD$6,FIND("V",AD$6)+1,256)/10000,AD99+MID(AD$6,FIND("V",AD$6)+1,256)/10000)</f>
        <v>5.0000000000000001E-4</v>
      </c>
      <c r="AZ99" s="119">
        <f>IF(AE99="  ",0+MID(AE$6,FIND("V",AE$6)+1,256)/10000,AE99+MID(AE$6,FIND("V",AE$6)+1,256)/10000)</f>
        <v>5.9999999999999995E-4</v>
      </c>
      <c r="BA99" s="119">
        <f>IF(AF99="  ",0+MID(AF$6,FIND("V",AF$6)+1,256)/10000,AF99+MID(AF$6,FIND("V",AF$6)+1,256)/10000)</f>
        <v>6.9999999999999999E-4</v>
      </c>
      <c r="BB99" s="119">
        <f>IF(AG99="  ",0+MID(AG$6,FIND("V",AG$6)+1,256)/10000,AG99+MID(AG$6,FIND("V",AG$6)+1,256)/10000)</f>
        <v>8.0000000000000004E-4</v>
      </c>
      <c r="BC99" s="119">
        <f>IF(AH99="  ",0+MID(AH$6,FIND("V",AH$6)+1,256)/10000,AH99+MID(AH$6,FIND("V",AH$6)+1,256)/10000)</f>
        <v>8.9999999999999998E-4</v>
      </c>
      <c r="BD99" s="119">
        <f>IF(AI99="  ",0+MID(AI$6,FIND("V",AI$6)+1,256)/10000,AI99+MID(AI$6,FIND("V",AI$6)+1,256)/10000)</f>
        <v>1E-3</v>
      </c>
      <c r="BE99" s="783"/>
      <c r="BI99" s="783" t="e">
        <f>(LARGE(Z$7:Z$117,1)-Z99)/2+1</f>
        <v>#VALUE!</v>
      </c>
      <c r="BJ99" s="783" t="e">
        <f>(LARGE(AA$7:AA$117,1)-AA99)/2+1</f>
        <v>#VALUE!</v>
      </c>
      <c r="BK99" s="783" t="e">
        <f>(LARGE(AB$7:AB$117,1)-AB99)/2+1</f>
        <v>#VALUE!</v>
      </c>
      <c r="BL99" s="783" t="e">
        <f>(LARGE(AC$7:AC$117,1)-AC99)/2+1</f>
        <v>#VALUE!</v>
      </c>
      <c r="BM99" s="783" t="e">
        <f>(LARGE(AD$7:AD$117,1)-AD99)/2+1</f>
        <v>#VALUE!</v>
      </c>
      <c r="BN99" s="783" t="e">
        <f>(LARGE(AE$7:AE$117,1)-AE99)/2+1</f>
        <v>#VALUE!</v>
      </c>
      <c r="BO99" s="783" t="e">
        <f>(LARGE(AF$7:AF$117,1)-AF99)/2+1</f>
        <v>#VALUE!</v>
      </c>
      <c r="BP99" s="783" t="e">
        <f>(LARGE(AG$7:AG$117,1)-AG99)/2+1</f>
        <v>#VALUE!</v>
      </c>
      <c r="BQ99" s="783" t="e">
        <f>(LARGE(AH$7:AH$117,1)-AH99)/2+1</f>
        <v>#VALUE!</v>
      </c>
      <c r="BR99" s="783" t="e">
        <f>(LARGE(AI$7:AI$117,1)-AI99)/2+1</f>
        <v>#VALUE!</v>
      </c>
    </row>
    <row r="100" spans="1:70" ht="12.75" hidden="1" customHeight="1" x14ac:dyDescent="0.2">
      <c r="A100" s="597" t="str">
        <f>IF(R100&gt;0,IF(Q100="Viru SK",RANK(B100,B$7:B$117,1)-COUNTIF((Q$7:Q$117),"&lt;&gt;Viru SK"),""),"")</f>
        <v/>
      </c>
      <c r="B100" s="98">
        <f>IF((Q100="Viru SK"),U100,U100-1000)</f>
        <v>-889</v>
      </c>
      <c r="C100" s="407" t="str">
        <f>IF(R100&gt;0,IF(P100="t",RANK(D100,D$7:D$117,1)-COUNTBLANK(P$7:P$117),""),"")</f>
        <v/>
      </c>
      <c r="D100" s="365">
        <f>IF((P100="t"),U100,U100-1000)</f>
        <v>-889</v>
      </c>
      <c r="E100" s="99" t="str">
        <f>IF(R100&gt;0,IF(N100="m",RANK(F100,F$7:F$117,1)-COUNTBLANK(N$7:N$117),""),"")</f>
        <v/>
      </c>
      <c r="F100" s="98">
        <f>IF((N100="m"),U100,U100-1000)</f>
        <v>111</v>
      </c>
      <c r="G100" s="100" t="str">
        <f>IF(R100&gt;0,IF(M100="n",RANK(H100,H$7:H$117,1)-COUNTBLANK(M$7:M$117),""),"")</f>
        <v/>
      </c>
      <c r="H100" s="98">
        <f>IF((M100="n"),U100,U100-1000)</f>
        <v>-889</v>
      </c>
      <c r="I100" s="101" t="str">
        <f>IF(R100&gt;0,IF(O100="j",RANK(J100,J$7:J$117,1)-COUNTBLANK(O$7:O$117),""),"")</f>
        <v/>
      </c>
      <c r="J100" s="102">
        <f>IF((O100="j"),U100,U100-1000)</f>
        <v>111</v>
      </c>
      <c r="K100" s="70" t="str">
        <f>IF(R100&gt;0,RANK(U100,U$7:U$117,1),"")</f>
        <v/>
      </c>
      <c r="L100" s="442" t="s">
        <v>133</v>
      </c>
      <c r="M100" s="443"/>
      <c r="N100" s="444" t="s">
        <v>104</v>
      </c>
      <c r="O100" s="450" t="s">
        <v>116</v>
      </c>
      <c r="P100" s="445"/>
      <c r="Q100" s="446" t="s">
        <v>338</v>
      </c>
      <c r="R100" s="109">
        <f>(IF(COUNT(Z100,AA100,AB100,AC100,AD100,AE100,AF100,AG100,AH100,AI100)&lt;10,SUM(Z100,AA100,AB100,AC100,AD100,AE100,AF100,AG100,AH100,AI100),SUM(LARGE((Z100,AA100,AB100,AC100,AD100,AE100,AF100,AG100,AH100,AI100),{1;2;3;4;5;6;7;8;9}))))</f>
        <v>0</v>
      </c>
      <c r="S100" s="110" t="str">
        <f>INDEX(ETAPP!B$1:B$32,MATCH(COUNTIF(BI100:BR100,1),ETAPP!A$1:A$32,0))&amp;INDEX(ETAPP!B$1:B$32,MATCH(COUNTIF(BI100:BR100,2),ETAPP!A$1:A$32,0))&amp;INDEX(ETAPP!B$1:B$32,MATCH(COUNTIF(BI100:BR100,3),ETAPP!A$1:A$32,0))&amp;INDEX(ETAPP!B$1:B$32,MATCH(COUNTIF(BI100:BR100,4),ETAPP!A$1:A$32,0))&amp;INDEX(ETAPP!B$1:B$32,MATCH(COUNTIF(BI100:BR100,5),ETAPP!A$1:A$32,0))&amp;INDEX(ETAPP!B$1:B$32,MATCH(COUNTIF(BI100:BR100,6),ETAPP!A$1:A$32,0))&amp;INDEX(ETAPP!B$1:B$32,MATCH(COUNTIF(BI100:BR100,7),ETAPP!A$1:A$32,0))&amp;INDEX(ETAPP!B$1:B$32,MATCH(COUNTIF(BI100:BR100,8),ETAPP!A$1:A$32,0))&amp;INDEX(ETAPP!B$1:B$32,MATCH(COUNTIF(BI100:BR100,9),ETAPP!A$1:A$32,0))&amp;INDEX(ETAPP!B$1:B$32,MATCH(COUNTIF(BI100:BR100,10),ETAPP!A$1:A$32,0))&amp;INDEX(ETAPP!B$1:B$32,MATCH(COUNTIF(BI100:BR100,11),ETAPP!A$1:A$32,0))&amp;INDEX(ETAPP!B$1:B$32,MATCH(COUNTIF(BI100:BR100,12),ETAPP!A$1:A$32,0))&amp;INDEX(ETAPP!B$1:B$32,MATCH(COUNTIF(BI100:BR100,13),ETAPP!A$1:A$32,0))&amp;INDEX(ETAPP!B$1:B$32,MATCH(COUNTIF(BI100:BR100,14),ETAPP!A$1:A$32,0))&amp;INDEX(ETAPP!B$1:B$32,MATCH(COUNTIF(BI100:BR100,15),ETAPP!A$1:A$32,0))&amp;INDEX(ETAPP!B$1:B$32,MATCH(COUNTIF(BI100:BR100,16),ETAPP!A$1:A$32,0))&amp;INDEX(ETAPP!B$1:B$32,MATCH(COUNTIF(BI100:BR100,17),ETAPP!A$1:A$32,0))&amp;INDEX(ETAPP!B$1:B$32,MATCH(COUNTIF(BI100:BR100,18),ETAPP!A$1:A$32,0))&amp;INDEX(ETAPP!B$1:B$32,MATCH(COUNTIF(BI100:BR100,19),ETAPP!A$1:A$32,0))&amp;INDEX(ETAPP!B$1:B$32,MATCH(COUNTIF(BI100:BR100,20),ETAPP!A$1:A$32,0))&amp;INDEX(ETAPP!B$1:B$32,MATCH(COUNTIF(BI100:BR100,21),ETAPP!A$1:A$32,0))</f>
        <v>000000000000000000000</v>
      </c>
      <c r="T100" s="110" t="str">
        <f>TEXT(R100,"000,0")&amp;"-"&amp;S100</f>
        <v>000,0-000000000000000000000</v>
      </c>
      <c r="U100" s="110">
        <f>COUNTIF(T$7:T$117,"&gt;="&amp;T100)</f>
        <v>111</v>
      </c>
      <c r="V100" s="110">
        <f>COUNTIF(L$7:L$117,"&gt;="&amp;L100)</f>
        <v>29</v>
      </c>
      <c r="W100" s="110" t="str">
        <f>TEXT(R100,"000,0")&amp;"-"&amp;S100&amp;"-"&amp;TEXT(V100,"000")</f>
        <v>000,0-000000000000000000000-029</v>
      </c>
      <c r="X100" s="110">
        <f>COUNTIF(W$7:W$117,"&gt;="&amp;W100)</f>
        <v>94</v>
      </c>
      <c r="Y100" s="111">
        <f>RANK(X100,X$7:X$117,0)</f>
        <v>18</v>
      </c>
      <c r="Z100" s="112" t="str">
        <f>IFERROR(INDEX('V1'!C$300:C$400,MATCH("*"&amp;L100&amp;"*",'V1'!B$300:B$400,0)),"  ")</f>
        <v xml:space="preserve">  </v>
      </c>
      <c r="AA100" s="112" t="str">
        <f>IFERROR(INDEX('V2'!C$300:C$400,MATCH("*"&amp;L100&amp;"*",'V2'!B$300:B$400,0)),"  ")</f>
        <v xml:space="preserve">  </v>
      </c>
      <c r="AB100" s="112" t="str">
        <f>IFERROR(INDEX('V3'!C$300:C$400,MATCH("*"&amp;L100&amp;"*",'V3'!B$300:B$400,0)),"  ")</f>
        <v xml:space="preserve">  </v>
      </c>
      <c r="AC100" s="112" t="str">
        <f>IFERROR(INDEX('V4'!C$300:C$400,MATCH("*"&amp;L100&amp;"*",'V4'!B$300:B$400,0)),"  ")</f>
        <v xml:space="preserve">  </v>
      </c>
      <c r="AD100" s="112" t="str">
        <f>IFERROR(INDEX('V5'!C$300:C$400,MATCH("*"&amp;L100&amp;"*",'V5'!B$300:B$400,0)),"  ")</f>
        <v xml:space="preserve">  </v>
      </c>
      <c r="AE100" s="112" t="str">
        <f>IFERROR(INDEX('V6'!C$300:C$400,MATCH("*"&amp;L100&amp;"*",'V6'!B$300:B$400,0)),"  ")</f>
        <v xml:space="preserve">  </v>
      </c>
      <c r="AF100" s="112" t="str">
        <f>IFERROR(INDEX('V7'!C$300:C$400,MATCH("*"&amp;L100&amp;"*",'V7'!B$300:B$400,0)),"  ")</f>
        <v xml:space="preserve">  </v>
      </c>
      <c r="AG100" s="112" t="str">
        <f>IFERROR(INDEX('V8'!C$300:C$400,MATCH("*"&amp;L100&amp;"*",'V8'!B$300:B$400,0)),"  ")</f>
        <v xml:space="preserve">  </v>
      </c>
      <c r="AH100" s="112" t="str">
        <f>IFERROR(INDEX('V9'!C$300:C$400,MATCH("*"&amp;L100&amp;"*",'V9'!B$300:B$400,0)),"  ")</f>
        <v xml:space="preserve">  </v>
      </c>
      <c r="AI100" s="112" t="str">
        <f>IFERROR(INDEX('V10'!C$300:C$400,MATCH("*"&amp;L100&amp;"*",'V10'!B$300:B$400,0)),"  ")</f>
        <v xml:space="preserve">  </v>
      </c>
      <c r="AJ100" s="113" t="str">
        <f>IF(AN100&gt;(AT$2-1),K100,"")</f>
        <v/>
      </c>
      <c r="AK100" s="402">
        <f>SUM(Z100:AI100)</f>
        <v>0</v>
      </c>
      <c r="AL100" s="114" t="str">
        <f>IFERROR("edasi "&amp;RANK(AJ100,AJ$7:AJ$117,1),K100)</f>
        <v/>
      </c>
      <c r="AM100" s="115" t="str">
        <f>IFERROR(INDEX(#REF!,MATCH("*"&amp;L100&amp;"*",#REF!,0)),"  ")</f>
        <v xml:space="preserve">  </v>
      </c>
      <c r="AN100" s="116">
        <f>COUNTIF(Z100:AI100,"&gt;=0")</f>
        <v>0</v>
      </c>
      <c r="AO100" s="117">
        <f>IFERROR(IF(Z100+1&gt;LARGE(Z$7:Z$117,1)-2*LEN(Z$5),1),0)+IFERROR(IF(AA100+1&gt;LARGE(AA$7:AA$117,1)-2*LEN(AA$5),1),0)+IFERROR(IF(AB100+1&gt;LARGE(AB$7:AB$117,1)-2*LEN(AB$5),1),0)+IFERROR(IF(AC100+1&gt;LARGE(AC$7:AC$117,1)-2*LEN(AC$5),1),0)+IFERROR(IF(AD100+1&gt;LARGE(AD$7:AD$117,1)-2*LEN(AD$5),1),0)+IFERROR(IF(AE100+1&gt;LARGE(AE$7:AE$117,1)-2*LEN(AE$5),1),0)+IFERROR(IF(AF100+1&gt;LARGE(AF$7:AF$117,1)-2*LEN(AF$5),1),0)+IFERROR(IF(AG100+1&gt;LARGE(AG$7:AG$117,1)-2*LEN(AG$5),1),0)+IFERROR(IF(AH100+1&gt;LARGE(AH$7:AH$117,1)-2*LEN(AH$5),1),0)+IFERROR(IF(AI100+1&gt;LARGE(AI$7:AI$117,1)-2*LEN(AI$5),1),0)</f>
        <v>0</v>
      </c>
      <c r="AP100" s="117">
        <f>IF(Z100=0,0,IF(Z100=IFERROR(LARGE(Z$7:Z$117,1),0),1,0))+IF(AA100=0,0,IF(AA100=IFERROR(LARGE(AA$7:AA$117,1),0),1,0))+IF(AB100=0,0,IF(AB100=IFERROR(LARGE(AB$7:AB$117,1),0),1,0))+IF(AC100=0,0,IF(AC100=IFERROR(LARGE(AC$7:AC$117,1),0),1,0))+IF(AD100=0,0,IF(AD100=IFERROR(LARGE(AD$7:AD$117,1),0),1,0))+IF(AE100=0,0,IF(AE100=IFERROR(LARGE(AE$7:AE$117,1),0),1,0))+IF(AF100=0,0,IF(AF100=IFERROR(LARGE(AF$7:AF$117,1),0),1,0))+IF(AG100=0,0,IF(AG100=IFERROR(LARGE(AG$7:AG$117,1),0),1,0))+IF(AH100=0,0,IF(AH100=IFERROR(LARGE(AH$7:AH$117,1),0),1,0))+IF(AI100=0,0,IF(AI100=IFERROR(LARGE(AI$7:AI$117,1),0),1,0))</f>
        <v>0</v>
      </c>
      <c r="AQ100" s="48"/>
      <c r="AR100" s="783"/>
      <c r="AS100" s="783"/>
      <c r="AT100" s="118">
        <f>SMALL(AU100:BD100,AT$3)</f>
        <v>1E-4</v>
      </c>
      <c r="AU100" s="119">
        <f>IF(Z100="  ",0+MID(Z$6,FIND("V",Z$6)+1,256)/10000,Z100+MID(Z$6,FIND("V",Z$6)+1,256)/10000)</f>
        <v>1E-4</v>
      </c>
      <c r="AV100" s="119">
        <f>IF(AA100="  ",0+MID(AA$6,FIND("V",AA$6)+1,256)/10000,AA100+MID(AA$6,FIND("V",AA$6)+1,256)/10000)</f>
        <v>2.0000000000000001E-4</v>
      </c>
      <c r="AW100" s="119">
        <f>IF(AB100="  ",0+MID(AB$6,FIND("V",AB$6)+1,256)/10000,AB100+MID(AB$6,FIND("V",AB$6)+1,256)/10000)</f>
        <v>2.9999999999999997E-4</v>
      </c>
      <c r="AX100" s="119">
        <f>IF(AC100="  ",0+MID(AC$6,FIND("V",AC$6)+1,256)/10000,AC100+MID(AC$6,FIND("V",AC$6)+1,256)/10000)</f>
        <v>4.0000000000000002E-4</v>
      </c>
      <c r="AY100" s="119">
        <f>IF(AD100="  ",0+MID(AD$6,FIND("V",AD$6)+1,256)/10000,AD100+MID(AD$6,FIND("V",AD$6)+1,256)/10000)</f>
        <v>5.0000000000000001E-4</v>
      </c>
      <c r="AZ100" s="119">
        <f>IF(AE100="  ",0+MID(AE$6,FIND("V",AE$6)+1,256)/10000,AE100+MID(AE$6,FIND("V",AE$6)+1,256)/10000)</f>
        <v>5.9999999999999995E-4</v>
      </c>
      <c r="BA100" s="119">
        <f>IF(AF100="  ",0+MID(AF$6,FIND("V",AF$6)+1,256)/10000,AF100+MID(AF$6,FIND("V",AF$6)+1,256)/10000)</f>
        <v>6.9999999999999999E-4</v>
      </c>
      <c r="BB100" s="119">
        <f>IF(AG100="  ",0+MID(AG$6,FIND("V",AG$6)+1,256)/10000,AG100+MID(AG$6,FIND("V",AG$6)+1,256)/10000)</f>
        <v>8.0000000000000004E-4</v>
      </c>
      <c r="BC100" s="119">
        <f>IF(AH100="  ",0+MID(AH$6,FIND("V",AH$6)+1,256)/10000,AH100+MID(AH$6,FIND("V",AH$6)+1,256)/10000)</f>
        <v>8.9999999999999998E-4</v>
      </c>
      <c r="BD100" s="119">
        <f>IF(AI100="  ",0+MID(AI$6,FIND("V",AI$6)+1,256)/10000,AI100+MID(AI$6,FIND("V",AI$6)+1,256)/10000)</f>
        <v>1E-3</v>
      </c>
      <c r="BE100" s="783"/>
      <c r="BI100" s="783" t="e">
        <f>(LARGE(Z$7:Z$117,1)-Z100)/2+1</f>
        <v>#VALUE!</v>
      </c>
      <c r="BJ100" s="783" t="e">
        <f>(LARGE(AA$7:AA$117,1)-AA100)/2+1</f>
        <v>#VALUE!</v>
      </c>
      <c r="BK100" s="783" t="e">
        <f>(LARGE(AB$7:AB$117,1)-AB100)/2+1</f>
        <v>#VALUE!</v>
      </c>
      <c r="BL100" s="783" t="e">
        <f>(LARGE(AC$7:AC$117,1)-AC100)/2+1</f>
        <v>#VALUE!</v>
      </c>
      <c r="BM100" s="783" t="e">
        <f>(LARGE(AD$7:AD$117,1)-AD100)/2+1</f>
        <v>#VALUE!</v>
      </c>
      <c r="BN100" s="783" t="e">
        <f>(LARGE(AE$7:AE$117,1)-AE100)/2+1</f>
        <v>#VALUE!</v>
      </c>
      <c r="BO100" s="783" t="e">
        <f>(LARGE(AF$7:AF$117,1)-AF100)/2+1</f>
        <v>#VALUE!</v>
      </c>
      <c r="BP100" s="783" t="e">
        <f>(LARGE(AG$7:AG$117,1)-AG100)/2+1</f>
        <v>#VALUE!</v>
      </c>
      <c r="BQ100" s="783" t="e">
        <f>(LARGE(AH$7:AH$117,1)-AH100)/2+1</f>
        <v>#VALUE!</v>
      </c>
      <c r="BR100" s="783" t="e">
        <f>(LARGE(AI$7:AI$117,1)-AI100)/2+1</f>
        <v>#VALUE!</v>
      </c>
    </row>
    <row r="101" spans="1:70" ht="12.75" hidden="1" customHeight="1" x14ac:dyDescent="0.2">
      <c r="A101" s="597" t="str">
        <f>IF(R101&gt;0,IF(Q101="Viru SK",RANK(B101,B$7:B$117,1)-COUNTIF((Q$7:Q$117),"&lt;&gt;Viru SK"),""),"")</f>
        <v/>
      </c>
      <c r="B101" s="98">
        <f>IF((Q101="Viru SK"),U101,U101-1000)</f>
        <v>111</v>
      </c>
      <c r="C101" s="407" t="str">
        <f>IF(R101&gt;0,IF(P101="t",RANK(D101,D$7:D$117,1)-COUNTBLANK(P$7:P$117),""),"")</f>
        <v/>
      </c>
      <c r="D101" s="365">
        <f>IF((P101="t"),U101,U101-1000)</f>
        <v>111</v>
      </c>
      <c r="E101" s="99" t="str">
        <f>IF(R101&gt;0,IF(N101="m",RANK(F101,F$7:F$117,1)-COUNTBLANK(N$7:N$117),""),"")</f>
        <v/>
      </c>
      <c r="F101" s="98">
        <f>IF((N101="m"),U101,U101-1000)</f>
        <v>111</v>
      </c>
      <c r="G101" s="100" t="str">
        <f>IF(R101&gt;0,IF(M101="n",RANK(H101,H$7:H$117,1)-COUNTBLANK(M$7:M$117),""),"")</f>
        <v/>
      </c>
      <c r="H101" s="98">
        <f>IF((M101="n"),U101,U101-1000)</f>
        <v>-889</v>
      </c>
      <c r="I101" s="101" t="str">
        <f>IF(R101&gt;0,IF(O101="j",RANK(J101,J$7:J$117,1)-COUNTBLANK(O$7:O$117),""),"")</f>
        <v/>
      </c>
      <c r="J101" s="102">
        <f>IF((O101="j"),U101,U101-1000)</f>
        <v>111</v>
      </c>
      <c r="K101" s="70" t="str">
        <f>IF(R101&gt;0,RANK(U101,U$7:U$117,1),"")</f>
        <v/>
      </c>
      <c r="L101" s="442" t="s">
        <v>221</v>
      </c>
      <c r="M101" s="443"/>
      <c r="N101" s="444" t="s">
        <v>104</v>
      </c>
      <c r="O101" s="450" t="s">
        <v>116</v>
      </c>
      <c r="P101" s="445" t="s">
        <v>314</v>
      </c>
      <c r="Q101" s="108" t="s">
        <v>87</v>
      </c>
      <c r="R101" s="109">
        <f>(IF(COUNT(Z101,AA101,AB101,AC101,AD101,AE101,AF101,AG101,AH101,AI101)&lt;10,SUM(Z101,AA101,AB101,AC101,AD101,AE101,AF101,AG101,AH101,AI101),SUM(LARGE((Z101,AA101,AB101,AC101,AD101,AE101,AF101,AG101,AH101,AI101),{1;2;3;4;5;6;7;8;9}))))</f>
        <v>0</v>
      </c>
      <c r="S101" s="110" t="str">
        <f>INDEX(ETAPP!B$1:B$32,MATCH(COUNTIF(BI101:BR101,1),ETAPP!A$1:A$32,0))&amp;INDEX(ETAPP!B$1:B$32,MATCH(COUNTIF(BI101:BR101,2),ETAPP!A$1:A$32,0))&amp;INDEX(ETAPP!B$1:B$32,MATCH(COUNTIF(BI101:BR101,3),ETAPP!A$1:A$32,0))&amp;INDEX(ETAPP!B$1:B$32,MATCH(COUNTIF(BI101:BR101,4),ETAPP!A$1:A$32,0))&amp;INDEX(ETAPP!B$1:B$32,MATCH(COUNTIF(BI101:BR101,5),ETAPP!A$1:A$32,0))&amp;INDEX(ETAPP!B$1:B$32,MATCH(COUNTIF(BI101:BR101,6),ETAPP!A$1:A$32,0))&amp;INDEX(ETAPP!B$1:B$32,MATCH(COUNTIF(BI101:BR101,7),ETAPP!A$1:A$32,0))&amp;INDEX(ETAPP!B$1:B$32,MATCH(COUNTIF(BI101:BR101,8),ETAPP!A$1:A$32,0))&amp;INDEX(ETAPP!B$1:B$32,MATCH(COUNTIF(BI101:BR101,9),ETAPP!A$1:A$32,0))&amp;INDEX(ETAPP!B$1:B$32,MATCH(COUNTIF(BI101:BR101,10),ETAPP!A$1:A$32,0))&amp;INDEX(ETAPP!B$1:B$32,MATCH(COUNTIF(BI101:BR101,11),ETAPP!A$1:A$32,0))&amp;INDEX(ETAPP!B$1:B$32,MATCH(COUNTIF(BI101:BR101,12),ETAPP!A$1:A$32,0))&amp;INDEX(ETAPP!B$1:B$32,MATCH(COUNTIF(BI101:BR101,13),ETAPP!A$1:A$32,0))&amp;INDEX(ETAPP!B$1:B$32,MATCH(COUNTIF(BI101:BR101,14),ETAPP!A$1:A$32,0))&amp;INDEX(ETAPP!B$1:B$32,MATCH(COUNTIF(BI101:BR101,15),ETAPP!A$1:A$32,0))&amp;INDEX(ETAPP!B$1:B$32,MATCH(COUNTIF(BI101:BR101,16),ETAPP!A$1:A$32,0))&amp;INDEX(ETAPP!B$1:B$32,MATCH(COUNTIF(BI101:BR101,17),ETAPP!A$1:A$32,0))&amp;INDEX(ETAPP!B$1:B$32,MATCH(COUNTIF(BI101:BR101,18),ETAPP!A$1:A$32,0))&amp;INDEX(ETAPP!B$1:B$32,MATCH(COUNTIF(BI101:BR101,19),ETAPP!A$1:A$32,0))&amp;INDEX(ETAPP!B$1:B$32,MATCH(COUNTIF(BI101:BR101,20),ETAPP!A$1:A$32,0))&amp;INDEX(ETAPP!B$1:B$32,MATCH(COUNTIF(BI101:BR101,21),ETAPP!A$1:A$32,0))</f>
        <v>000000000000000000000</v>
      </c>
      <c r="T101" s="110" t="str">
        <f>TEXT(R101,"000,0")&amp;"-"&amp;S101</f>
        <v>000,0-000000000000000000000</v>
      </c>
      <c r="U101" s="110">
        <f>COUNTIF(T$7:T$117,"&gt;="&amp;T101)</f>
        <v>111</v>
      </c>
      <c r="V101" s="110">
        <f>COUNTIF(L$7:L$117,"&gt;="&amp;L101)</f>
        <v>28</v>
      </c>
      <c r="W101" s="110" t="str">
        <f>TEXT(R101,"000,0")&amp;"-"&amp;S101&amp;"-"&amp;TEXT(V101,"000")</f>
        <v>000,0-000000000000000000000-028</v>
      </c>
      <c r="X101" s="110">
        <f>COUNTIF(W$7:W$117,"&gt;="&amp;W101)</f>
        <v>95</v>
      </c>
      <c r="Y101" s="111">
        <f>RANK(X101,X$7:X$117,0)</f>
        <v>17</v>
      </c>
      <c r="Z101" s="112" t="str">
        <f>IFERROR(INDEX('V1'!C$300:C$400,MATCH("*"&amp;L101&amp;"*",'V1'!B$300:B$400,0)),"  ")</f>
        <v xml:space="preserve">  </v>
      </c>
      <c r="AA101" s="112" t="str">
        <f>IFERROR(INDEX('V2'!C$300:C$400,MATCH("*"&amp;L101&amp;"*",'V2'!B$300:B$400,0)),"  ")</f>
        <v xml:space="preserve">  </v>
      </c>
      <c r="AB101" s="112" t="str">
        <f>IFERROR(INDEX('V3'!C$300:C$400,MATCH("*"&amp;L101&amp;"*",'V3'!B$300:B$400,0)),"  ")</f>
        <v xml:space="preserve">  </v>
      </c>
      <c r="AC101" s="112" t="str">
        <f>IFERROR(INDEX('V4'!C$300:C$400,MATCH("*"&amp;L101&amp;"*",'V4'!B$300:B$400,0)),"  ")</f>
        <v xml:space="preserve">  </v>
      </c>
      <c r="AD101" s="112" t="str">
        <f>IFERROR(INDEX('V5'!C$300:C$400,MATCH("*"&amp;L101&amp;"*",'V5'!B$300:B$400,0)),"  ")</f>
        <v xml:space="preserve">  </v>
      </c>
      <c r="AE101" s="112" t="str">
        <f>IFERROR(INDEX('V6'!C$300:C$400,MATCH("*"&amp;L101&amp;"*",'V6'!B$300:B$400,0)),"  ")</f>
        <v xml:space="preserve">  </v>
      </c>
      <c r="AF101" s="112" t="str">
        <f>IFERROR(INDEX('V7'!C$300:C$400,MATCH("*"&amp;L101&amp;"*",'V7'!B$300:B$400,0)),"  ")</f>
        <v xml:space="preserve">  </v>
      </c>
      <c r="AG101" s="112" t="str">
        <f>IFERROR(INDEX('V8'!C$300:C$400,MATCH("*"&amp;L101&amp;"*",'V8'!B$300:B$400,0)),"  ")</f>
        <v xml:space="preserve">  </v>
      </c>
      <c r="AH101" s="112" t="str">
        <f>IFERROR(INDEX('V9'!C$300:C$400,MATCH("*"&amp;L101&amp;"*",'V9'!B$300:B$400,0)),"  ")</f>
        <v xml:space="preserve">  </v>
      </c>
      <c r="AI101" s="112" t="str">
        <f>IFERROR(INDEX('V10'!C$300:C$400,MATCH("*"&amp;L101&amp;"*",'V10'!B$300:B$400,0)),"  ")</f>
        <v xml:space="preserve">  </v>
      </c>
      <c r="AJ101" s="113" t="str">
        <f>IF(AN101&gt;(AT$2-1),K101,"")</f>
        <v/>
      </c>
      <c r="AK101" s="402">
        <f>SUM(Z101:AI101)</f>
        <v>0</v>
      </c>
      <c r="AL101" s="114" t="str">
        <f>IFERROR("edasi "&amp;RANK(AJ101,AJ$7:AJ$117,1),K101)</f>
        <v/>
      </c>
      <c r="AM101" s="115" t="str">
        <f>IFERROR(INDEX(#REF!,MATCH("*"&amp;L101&amp;"*",#REF!,0)),"  ")</f>
        <v xml:space="preserve">  </v>
      </c>
      <c r="AN101" s="116">
        <f>COUNTIF(Z101:AI101,"&gt;=0")</f>
        <v>0</v>
      </c>
      <c r="AO101" s="117">
        <f>IFERROR(IF(Z101+1&gt;LARGE(Z$7:Z$117,1)-2*LEN(Z$5),1),0)+IFERROR(IF(AA101+1&gt;LARGE(AA$7:AA$117,1)-2*LEN(AA$5),1),0)+IFERROR(IF(AB101+1&gt;LARGE(AB$7:AB$117,1)-2*LEN(AB$5),1),0)+IFERROR(IF(AC101+1&gt;LARGE(AC$7:AC$117,1)-2*LEN(AC$5),1),0)+IFERROR(IF(AD101+1&gt;LARGE(AD$7:AD$117,1)-2*LEN(AD$5),1),0)+IFERROR(IF(AE101+1&gt;LARGE(AE$7:AE$117,1)-2*LEN(AE$5),1),0)+IFERROR(IF(AF101+1&gt;LARGE(AF$7:AF$117,1)-2*LEN(AF$5),1),0)+IFERROR(IF(AG101+1&gt;LARGE(AG$7:AG$117,1)-2*LEN(AG$5),1),0)+IFERROR(IF(AH101+1&gt;LARGE(AH$7:AH$117,1)-2*LEN(AH$5),1),0)+IFERROR(IF(AI101+1&gt;LARGE(AI$7:AI$117,1)-2*LEN(AI$5),1),0)</f>
        <v>0</v>
      </c>
      <c r="AP101" s="117">
        <f>IF(Z101=0,0,IF(Z101=IFERROR(LARGE(Z$7:Z$117,1),0),1,0))+IF(AA101=0,0,IF(AA101=IFERROR(LARGE(AA$7:AA$117,1),0),1,0))+IF(AB101=0,0,IF(AB101=IFERROR(LARGE(AB$7:AB$117,1),0),1,0))+IF(AC101=0,0,IF(AC101=IFERROR(LARGE(AC$7:AC$117,1),0),1,0))+IF(AD101=0,0,IF(AD101=IFERROR(LARGE(AD$7:AD$117,1),0),1,0))+IF(AE101=0,0,IF(AE101=IFERROR(LARGE(AE$7:AE$117,1),0),1,0))+IF(AF101=0,0,IF(AF101=IFERROR(LARGE(AF$7:AF$117,1),0),1,0))+IF(AG101=0,0,IF(AG101=IFERROR(LARGE(AG$7:AG$117,1),0),1,0))+IF(AH101=0,0,IF(AH101=IFERROR(LARGE(AH$7:AH$117,1),0),1,0))+IF(AI101=0,0,IF(AI101=IFERROR(LARGE(AI$7:AI$117,1),0),1,0))</f>
        <v>0</v>
      </c>
      <c r="AQ101" s="48"/>
      <c r="AR101" s="1024"/>
      <c r="AS101" s="1024"/>
      <c r="AT101" s="118">
        <f>SMALL(AU101:BD101,AT$3)</f>
        <v>1E-4</v>
      </c>
      <c r="AU101" s="119">
        <f>IF(Z101="  ",0+MID(Z$6,FIND("V",Z$6)+1,256)/10000,Z101+MID(Z$6,FIND("V",Z$6)+1,256)/10000)</f>
        <v>1E-4</v>
      </c>
      <c r="AV101" s="119">
        <f>IF(AA101="  ",0+MID(AA$6,FIND("V",AA$6)+1,256)/10000,AA101+MID(AA$6,FIND("V",AA$6)+1,256)/10000)</f>
        <v>2.0000000000000001E-4</v>
      </c>
      <c r="AW101" s="119">
        <f>IF(AB101="  ",0+MID(AB$6,FIND("V",AB$6)+1,256)/10000,AB101+MID(AB$6,FIND("V",AB$6)+1,256)/10000)</f>
        <v>2.9999999999999997E-4</v>
      </c>
      <c r="AX101" s="119">
        <f>IF(AC101="  ",0+MID(AC$6,FIND("V",AC$6)+1,256)/10000,AC101+MID(AC$6,FIND("V",AC$6)+1,256)/10000)</f>
        <v>4.0000000000000002E-4</v>
      </c>
      <c r="AY101" s="119">
        <f>IF(AD101="  ",0+MID(AD$6,FIND("V",AD$6)+1,256)/10000,AD101+MID(AD$6,FIND("V",AD$6)+1,256)/10000)</f>
        <v>5.0000000000000001E-4</v>
      </c>
      <c r="AZ101" s="119">
        <f>IF(AE101="  ",0+MID(AE$6,FIND("V",AE$6)+1,256)/10000,AE101+MID(AE$6,FIND("V",AE$6)+1,256)/10000)</f>
        <v>5.9999999999999995E-4</v>
      </c>
      <c r="BA101" s="119">
        <f>IF(AF101="  ",0+MID(AF$6,FIND("V",AF$6)+1,256)/10000,AF101+MID(AF$6,FIND("V",AF$6)+1,256)/10000)</f>
        <v>6.9999999999999999E-4</v>
      </c>
      <c r="BB101" s="119">
        <f>IF(AG101="  ",0+MID(AG$6,FIND("V",AG$6)+1,256)/10000,AG101+MID(AG$6,FIND("V",AG$6)+1,256)/10000)</f>
        <v>8.0000000000000004E-4</v>
      </c>
      <c r="BC101" s="119">
        <f>IF(AH101="  ",0+MID(AH$6,FIND("V",AH$6)+1,256)/10000,AH101+MID(AH$6,FIND("V",AH$6)+1,256)/10000)</f>
        <v>8.9999999999999998E-4</v>
      </c>
      <c r="BD101" s="119">
        <f>IF(AI101="  ",0+MID(AI$6,FIND("V",AI$6)+1,256)/10000,AI101+MID(AI$6,FIND("V",AI$6)+1,256)/10000)</f>
        <v>1E-3</v>
      </c>
      <c r="BE101" s="1024"/>
      <c r="BF101" s="1024"/>
      <c r="BG101" s="1024"/>
      <c r="BH101" s="1024"/>
      <c r="BI101" s="783" t="e">
        <f>(LARGE(Z$7:Z$117,1)-Z101)/2+1</f>
        <v>#VALUE!</v>
      </c>
      <c r="BJ101" s="783" t="e">
        <f>(LARGE(AA$7:AA$117,1)-AA101)/2+1</f>
        <v>#VALUE!</v>
      </c>
      <c r="BK101" s="783" t="e">
        <f>(LARGE(AB$7:AB$117,1)-AB101)/2+1</f>
        <v>#VALUE!</v>
      </c>
      <c r="BL101" s="783" t="e">
        <f>(LARGE(AC$7:AC$117,1)-AC101)/2+1</f>
        <v>#VALUE!</v>
      </c>
      <c r="BM101" s="783" t="e">
        <f>(LARGE(AD$7:AD$117,1)-AD101)/2+1</f>
        <v>#VALUE!</v>
      </c>
      <c r="BN101" s="783" t="e">
        <f>(LARGE(AE$7:AE$117,1)-AE101)/2+1</f>
        <v>#VALUE!</v>
      </c>
      <c r="BO101" s="783" t="e">
        <f>(LARGE(AF$7:AF$117,1)-AF101)/2+1</f>
        <v>#VALUE!</v>
      </c>
      <c r="BP101" s="783" t="e">
        <f>(LARGE(AG$7:AG$117,1)-AG101)/2+1</f>
        <v>#VALUE!</v>
      </c>
      <c r="BQ101" s="783" t="e">
        <f>(LARGE(AH$7:AH$117,1)-AH101)/2+1</f>
        <v>#VALUE!</v>
      </c>
      <c r="BR101" s="783" t="e">
        <f>(LARGE(AI$7:AI$117,1)-AI101)/2+1</f>
        <v>#VALUE!</v>
      </c>
    </row>
    <row r="102" spans="1:70" ht="12.75" hidden="1" customHeight="1" x14ac:dyDescent="0.2">
      <c r="A102" s="597" t="str">
        <f>IF(R102&gt;0,IF(Q102="Viru SK",RANK(B102,B$7:B$117,1)-COUNTIF((Q$7:Q$117),"&lt;&gt;Viru SK"),""),"")</f>
        <v/>
      </c>
      <c r="B102" s="98">
        <f>IF((Q102="Viru SK"),U102,U102-1000)</f>
        <v>-889</v>
      </c>
      <c r="C102" s="407" t="str">
        <f>IF(R102&gt;0,IF(P102="t",RANK(D102,D$7:D$117,1)-COUNTBLANK(P$7:P$117),""),"")</f>
        <v/>
      </c>
      <c r="D102" s="365">
        <f>IF((P102="t"),U102,U102-1000)</f>
        <v>-889</v>
      </c>
      <c r="E102" s="99" t="str">
        <f>IF(R102&gt;0,IF(N102="m",RANK(F102,F$7:F$117,1)-COUNTBLANK(N$7:N$117),""),"")</f>
        <v/>
      </c>
      <c r="F102" s="98">
        <f>IF((N102="m"),U102,U102-1000)</f>
        <v>-889</v>
      </c>
      <c r="G102" s="100" t="str">
        <f>IF(R102&gt;0,IF(M102="n",RANK(H102,H$7:H$117,1)-COUNTBLANK(M$7:M$117),""),"")</f>
        <v/>
      </c>
      <c r="H102" s="98">
        <f>IF((M102="n"),U102,U102-1000)</f>
        <v>111</v>
      </c>
      <c r="I102" s="101" t="str">
        <f>IF(R102&gt;0,IF(O102="j",RANK(J102,J$7:J$117,1)-COUNTBLANK(O$7:O$117),""),"")</f>
        <v/>
      </c>
      <c r="J102" s="102">
        <f>IF((O102="j"),U102,U102-1000)</f>
        <v>-889</v>
      </c>
      <c r="K102" s="70" t="str">
        <f>IF(R102&gt;0,RANK(U102,U$7:U$117,1),"")</f>
        <v/>
      </c>
      <c r="L102" s="373" t="s">
        <v>147</v>
      </c>
      <c r="M102" s="343" t="s">
        <v>109</v>
      </c>
      <c r="N102" s="344"/>
      <c r="O102" s="345"/>
      <c r="P102" s="346"/>
      <c r="Q102" s="347" t="s">
        <v>338</v>
      </c>
      <c r="R102" s="109">
        <f>(IF(COUNT(Z102,AA102,AB102,AC102,AD102,AE102,AF102,AG102,AH102,AI102)&lt;10,SUM(Z102,AA102,AB102,AC102,AD102,AE102,AF102,AG102,AH102,AI102),SUM(LARGE((Z102,AA102,AB102,AC102,AD102,AE102,AF102,AG102,AH102,AI102),{1;2;3;4;5;6;7;8;9}))))</f>
        <v>0</v>
      </c>
      <c r="S102" s="110" t="str">
        <f>INDEX(ETAPP!B$1:B$32,MATCH(COUNTIF(BI102:BR102,1),ETAPP!A$1:A$32,0))&amp;INDEX(ETAPP!B$1:B$32,MATCH(COUNTIF(BI102:BR102,2),ETAPP!A$1:A$32,0))&amp;INDEX(ETAPP!B$1:B$32,MATCH(COUNTIF(BI102:BR102,3),ETAPP!A$1:A$32,0))&amp;INDEX(ETAPP!B$1:B$32,MATCH(COUNTIF(BI102:BR102,4),ETAPP!A$1:A$32,0))&amp;INDEX(ETAPP!B$1:B$32,MATCH(COUNTIF(BI102:BR102,5),ETAPP!A$1:A$32,0))&amp;INDEX(ETAPP!B$1:B$32,MATCH(COUNTIF(BI102:BR102,6),ETAPP!A$1:A$32,0))&amp;INDEX(ETAPP!B$1:B$32,MATCH(COUNTIF(BI102:BR102,7),ETAPP!A$1:A$32,0))&amp;INDEX(ETAPP!B$1:B$32,MATCH(COUNTIF(BI102:BR102,8),ETAPP!A$1:A$32,0))&amp;INDEX(ETAPP!B$1:B$32,MATCH(COUNTIF(BI102:BR102,9),ETAPP!A$1:A$32,0))&amp;INDEX(ETAPP!B$1:B$32,MATCH(COUNTIF(BI102:BR102,10),ETAPP!A$1:A$32,0))&amp;INDEX(ETAPP!B$1:B$32,MATCH(COUNTIF(BI102:BR102,11),ETAPP!A$1:A$32,0))&amp;INDEX(ETAPP!B$1:B$32,MATCH(COUNTIF(BI102:BR102,12),ETAPP!A$1:A$32,0))&amp;INDEX(ETAPP!B$1:B$32,MATCH(COUNTIF(BI102:BR102,13),ETAPP!A$1:A$32,0))&amp;INDEX(ETAPP!B$1:B$32,MATCH(COUNTIF(BI102:BR102,14),ETAPP!A$1:A$32,0))&amp;INDEX(ETAPP!B$1:B$32,MATCH(COUNTIF(BI102:BR102,15),ETAPP!A$1:A$32,0))&amp;INDEX(ETAPP!B$1:B$32,MATCH(COUNTIF(BI102:BR102,16),ETAPP!A$1:A$32,0))&amp;INDEX(ETAPP!B$1:B$32,MATCH(COUNTIF(BI102:BR102,17),ETAPP!A$1:A$32,0))&amp;INDEX(ETAPP!B$1:B$32,MATCH(COUNTIF(BI102:BR102,18),ETAPP!A$1:A$32,0))&amp;INDEX(ETAPP!B$1:B$32,MATCH(COUNTIF(BI102:BR102,19),ETAPP!A$1:A$32,0))&amp;INDEX(ETAPP!B$1:B$32,MATCH(COUNTIF(BI102:BR102,20),ETAPP!A$1:A$32,0))&amp;INDEX(ETAPP!B$1:B$32,MATCH(COUNTIF(BI102:BR102,21),ETAPP!A$1:A$32,0))</f>
        <v>000000000000000000000</v>
      </c>
      <c r="T102" s="110" t="str">
        <f>TEXT(R102,"000,0")&amp;"-"&amp;S102</f>
        <v>000,0-000000000000000000000</v>
      </c>
      <c r="U102" s="110">
        <f>COUNTIF(T$7:T$117,"&gt;="&amp;T102)</f>
        <v>111</v>
      </c>
      <c r="V102" s="110">
        <f>COUNTIF(L$7:L$117,"&gt;="&amp;L102)</f>
        <v>27</v>
      </c>
      <c r="W102" s="110" t="str">
        <f>TEXT(R102,"000,0")&amp;"-"&amp;S102&amp;"-"&amp;TEXT(V102,"000")</f>
        <v>000,0-000000000000000000000-027</v>
      </c>
      <c r="X102" s="110">
        <f>COUNTIF(W$7:W$117,"&gt;="&amp;W102)</f>
        <v>96</v>
      </c>
      <c r="Y102" s="111">
        <f>RANK(X102,X$7:X$117,0)</f>
        <v>16</v>
      </c>
      <c r="Z102" s="112" t="str">
        <f>IFERROR(INDEX('V1'!C$300:C$400,MATCH("*"&amp;L102&amp;"*",'V1'!B$300:B$400,0)),"  ")</f>
        <v xml:space="preserve">  </v>
      </c>
      <c r="AA102" s="112" t="str">
        <f>IFERROR(INDEX('V2'!C$300:C$400,MATCH("*"&amp;L102&amp;"*",'V2'!B$300:B$400,0)),"  ")</f>
        <v xml:space="preserve">  </v>
      </c>
      <c r="AB102" s="112" t="str">
        <f>IFERROR(INDEX('V3'!C$300:C$400,MATCH("*"&amp;L102&amp;"*",'V3'!B$300:B$400,0)),"  ")</f>
        <v xml:space="preserve">  </v>
      </c>
      <c r="AC102" s="112" t="str">
        <f>IFERROR(INDEX('V4'!C$300:C$400,MATCH("*"&amp;L102&amp;"*",'V4'!B$300:B$400,0)),"  ")</f>
        <v xml:space="preserve">  </v>
      </c>
      <c r="AD102" s="112" t="str">
        <f>IFERROR(INDEX('V5'!C$300:C$400,MATCH("*"&amp;L102&amp;"*",'V5'!B$300:B$400,0)),"  ")</f>
        <v xml:space="preserve">  </v>
      </c>
      <c r="AE102" s="112" t="str">
        <f>IFERROR(INDEX('V6'!C$300:C$400,MATCH("*"&amp;L102&amp;"*",'V6'!B$300:B$400,0)),"  ")</f>
        <v xml:space="preserve">  </v>
      </c>
      <c r="AF102" s="112" t="str">
        <f>IFERROR(INDEX('V7'!C$300:C$400,MATCH("*"&amp;L102&amp;"*",'V7'!B$300:B$400,0)),"  ")</f>
        <v xml:space="preserve">  </v>
      </c>
      <c r="AG102" s="112" t="str">
        <f>IFERROR(INDEX('V8'!C$300:C$400,MATCH("*"&amp;L102&amp;"*",'V8'!B$300:B$400,0)),"  ")</f>
        <v xml:space="preserve">  </v>
      </c>
      <c r="AH102" s="112" t="str">
        <f>IFERROR(INDEX('V9'!C$300:C$400,MATCH("*"&amp;L102&amp;"*",'V9'!B$300:B$400,0)),"  ")</f>
        <v xml:space="preserve">  </v>
      </c>
      <c r="AI102" s="112" t="str">
        <f>IFERROR(INDEX('V10'!C$300:C$400,MATCH("*"&amp;L102&amp;"*",'V10'!B$300:B$400,0)),"  ")</f>
        <v xml:space="preserve">  </v>
      </c>
      <c r="AJ102" s="113" t="str">
        <f>IF(AN102&gt;(AT$2-1),K102,"")</f>
        <v/>
      </c>
      <c r="AK102" s="402">
        <f>SUM(Z102:AI102)</f>
        <v>0</v>
      </c>
      <c r="AL102" s="114" t="str">
        <f>IFERROR("edasi "&amp;RANK(AJ102,AJ$7:AJ$117,1),K102)</f>
        <v/>
      </c>
      <c r="AM102" s="115" t="str">
        <f>IFERROR(INDEX(#REF!,MATCH("*"&amp;L102&amp;"*",#REF!,0)),"  ")</f>
        <v xml:space="preserve">  </v>
      </c>
      <c r="AN102" s="116">
        <f>COUNTIF(Z102:AI102,"&gt;=0")</f>
        <v>0</v>
      </c>
      <c r="AO102" s="117">
        <f>IFERROR(IF(Z102+1&gt;LARGE(Z$7:Z$117,1)-2*LEN(Z$5),1),0)+IFERROR(IF(AA102+1&gt;LARGE(AA$7:AA$117,1)-2*LEN(AA$5),1),0)+IFERROR(IF(AB102+1&gt;LARGE(AB$7:AB$117,1)-2*LEN(AB$5),1),0)+IFERROR(IF(AC102+1&gt;LARGE(AC$7:AC$117,1)-2*LEN(AC$5),1),0)+IFERROR(IF(AD102+1&gt;LARGE(AD$7:AD$117,1)-2*LEN(AD$5),1),0)+IFERROR(IF(AE102+1&gt;LARGE(AE$7:AE$117,1)-2*LEN(AE$5),1),0)+IFERROR(IF(AF102+1&gt;LARGE(AF$7:AF$117,1)-2*LEN(AF$5),1),0)+IFERROR(IF(AG102+1&gt;LARGE(AG$7:AG$117,1)-2*LEN(AG$5),1),0)+IFERROR(IF(AH102+1&gt;LARGE(AH$7:AH$117,1)-2*LEN(AH$5),1),0)+IFERROR(IF(AI102+1&gt;LARGE(AI$7:AI$117,1)-2*LEN(AI$5),1),0)</f>
        <v>0</v>
      </c>
      <c r="AP102" s="117">
        <f>IF(Z102=0,0,IF(Z102=IFERROR(LARGE(Z$7:Z$117,1),0),1,0))+IF(AA102=0,0,IF(AA102=IFERROR(LARGE(AA$7:AA$117,1),0),1,0))+IF(AB102=0,0,IF(AB102=IFERROR(LARGE(AB$7:AB$117,1),0),1,0))+IF(AC102=0,0,IF(AC102=IFERROR(LARGE(AC$7:AC$117,1),0),1,0))+IF(AD102=0,0,IF(AD102=IFERROR(LARGE(AD$7:AD$117,1),0),1,0))+IF(AE102=0,0,IF(AE102=IFERROR(LARGE(AE$7:AE$117,1),0),1,0))+IF(AF102=0,0,IF(AF102=IFERROR(LARGE(AF$7:AF$117,1),0),1,0))+IF(AG102=0,0,IF(AG102=IFERROR(LARGE(AG$7:AG$117,1),0),1,0))+IF(AH102=0,0,IF(AH102=IFERROR(LARGE(AH$7:AH$117,1),0),1,0))+IF(AI102=0,0,IF(AI102=IFERROR(LARGE(AI$7:AI$117,1),0),1,0))</f>
        <v>0</v>
      </c>
      <c r="AQ102" s="48"/>
      <c r="AR102" s="1"/>
      <c r="AS102" s="1"/>
      <c r="AT102" s="118">
        <f>SMALL(AU102:BD102,AT$3)</f>
        <v>1E-4</v>
      </c>
      <c r="AU102" s="119">
        <f>IF(Z102="  ",0+MID(Z$6,FIND("V",Z$6)+1,256)/10000,Z102+MID(Z$6,FIND("V",Z$6)+1,256)/10000)</f>
        <v>1E-4</v>
      </c>
      <c r="AV102" s="119">
        <f>IF(AA102="  ",0+MID(AA$6,FIND("V",AA$6)+1,256)/10000,AA102+MID(AA$6,FIND("V",AA$6)+1,256)/10000)</f>
        <v>2.0000000000000001E-4</v>
      </c>
      <c r="AW102" s="119">
        <f>IF(AB102="  ",0+MID(AB$6,FIND("V",AB$6)+1,256)/10000,AB102+MID(AB$6,FIND("V",AB$6)+1,256)/10000)</f>
        <v>2.9999999999999997E-4</v>
      </c>
      <c r="AX102" s="119">
        <f>IF(AC102="  ",0+MID(AC$6,FIND("V",AC$6)+1,256)/10000,AC102+MID(AC$6,FIND("V",AC$6)+1,256)/10000)</f>
        <v>4.0000000000000002E-4</v>
      </c>
      <c r="AY102" s="119">
        <f>IF(AD102="  ",0+MID(AD$6,FIND("V",AD$6)+1,256)/10000,AD102+MID(AD$6,FIND("V",AD$6)+1,256)/10000)</f>
        <v>5.0000000000000001E-4</v>
      </c>
      <c r="AZ102" s="119">
        <f>IF(AE102="  ",0+MID(AE$6,FIND("V",AE$6)+1,256)/10000,AE102+MID(AE$6,FIND("V",AE$6)+1,256)/10000)</f>
        <v>5.9999999999999995E-4</v>
      </c>
      <c r="BA102" s="119">
        <f>IF(AF102="  ",0+MID(AF$6,FIND("V",AF$6)+1,256)/10000,AF102+MID(AF$6,FIND("V",AF$6)+1,256)/10000)</f>
        <v>6.9999999999999999E-4</v>
      </c>
      <c r="BB102" s="119">
        <f>IF(AG102="  ",0+MID(AG$6,FIND("V",AG$6)+1,256)/10000,AG102+MID(AG$6,FIND("V",AG$6)+1,256)/10000)</f>
        <v>8.0000000000000004E-4</v>
      </c>
      <c r="BC102" s="119">
        <f>IF(AH102="  ",0+MID(AH$6,FIND("V",AH$6)+1,256)/10000,AH102+MID(AH$6,FIND("V",AH$6)+1,256)/10000)</f>
        <v>8.9999999999999998E-4</v>
      </c>
      <c r="BD102" s="119">
        <f>IF(AI102="  ",0+MID(AI$6,FIND("V",AI$6)+1,256)/10000,AI102+MID(AI$6,FIND("V",AI$6)+1,256)/10000)</f>
        <v>1E-3</v>
      </c>
      <c r="BI102" s="783" t="e">
        <f>(LARGE(Z$7:Z$117,1)-Z102)/2+1</f>
        <v>#VALUE!</v>
      </c>
      <c r="BJ102" s="783" t="e">
        <f>(LARGE(AA$7:AA$117,1)-AA102)/2+1</f>
        <v>#VALUE!</v>
      </c>
      <c r="BK102" s="783" t="e">
        <f>(LARGE(AB$7:AB$117,1)-AB102)/2+1</f>
        <v>#VALUE!</v>
      </c>
      <c r="BL102" s="783" t="e">
        <f>(LARGE(AC$7:AC$117,1)-AC102)/2+1</f>
        <v>#VALUE!</v>
      </c>
      <c r="BM102" s="783" t="e">
        <f>(LARGE(AD$7:AD$117,1)-AD102)/2+1</f>
        <v>#VALUE!</v>
      </c>
      <c r="BN102" s="783" t="e">
        <f>(LARGE(AE$7:AE$117,1)-AE102)/2+1</f>
        <v>#VALUE!</v>
      </c>
      <c r="BO102" s="783" t="e">
        <f>(LARGE(AF$7:AF$117,1)-AF102)/2+1</f>
        <v>#VALUE!</v>
      </c>
      <c r="BP102" s="783" t="e">
        <f>(LARGE(AG$7:AG$117,1)-AG102)/2+1</f>
        <v>#VALUE!</v>
      </c>
      <c r="BQ102" s="783" t="e">
        <f>(LARGE(AH$7:AH$117,1)-AH102)/2+1</f>
        <v>#VALUE!</v>
      </c>
      <c r="BR102" s="783" t="e">
        <f>(LARGE(AI$7:AI$117,1)-AI102)/2+1</f>
        <v>#VALUE!</v>
      </c>
    </row>
    <row r="103" spans="1:70" ht="12.75" hidden="1" customHeight="1" x14ac:dyDescent="0.2">
      <c r="A103" s="597" t="str">
        <f>IF(R103&gt;0,IF(Q103="Viru SK",RANK(B103,B$7:B$117,1)-COUNTIF((Q$7:Q$117),"&lt;&gt;Viru SK"),""),"")</f>
        <v/>
      </c>
      <c r="B103" s="98">
        <f>IF((Q103="Viru SK"),U103,U103-1000)</f>
        <v>-889</v>
      </c>
      <c r="C103" s="407" t="str">
        <f>IF(R103&gt;0,IF(P103="t",RANK(D103,D$7:D$117,1)-COUNTBLANK(P$7:P$117),""),"")</f>
        <v/>
      </c>
      <c r="D103" s="365">
        <f>IF((P103="t"),U103,U103-1000)</f>
        <v>-889</v>
      </c>
      <c r="E103" s="99" t="str">
        <f>IF(R103&gt;0,IF(N103="m",RANK(F103,F$7:F$117,1)-COUNTBLANK(N$7:N$117),""),"")</f>
        <v/>
      </c>
      <c r="F103" s="98">
        <f>IF((N103="m"),U103,U103-1000)</f>
        <v>-889</v>
      </c>
      <c r="G103" s="100" t="str">
        <f>IF(R103&gt;0,IF(M103="n",RANK(H103,H$7:H$117,1)-COUNTBLANK(M$7:M$117),""),"")</f>
        <v/>
      </c>
      <c r="H103" s="98">
        <f>IF((M103="n"),U103,U103-1000)</f>
        <v>-889</v>
      </c>
      <c r="I103" s="101" t="str">
        <f>IF(R103&gt;0,IF(O103="j",RANK(J103,J$7:J$117,1)-COUNTBLANK(O$7:O$117),""),"")</f>
        <v/>
      </c>
      <c r="J103" s="102">
        <f>IF((O103="j"),U103,U103-1000)</f>
        <v>-889</v>
      </c>
      <c r="K103" s="70" t="str">
        <f>IF(R103&gt;0,RANK(U103,U$7:U$117,1),"")</f>
        <v/>
      </c>
      <c r="L103" s="442" t="s">
        <v>261</v>
      </c>
      <c r="M103" s="443"/>
      <c r="N103" s="444"/>
      <c r="O103" s="450"/>
      <c r="P103" s="445"/>
      <c r="Q103" s="446"/>
      <c r="R103" s="109">
        <f>(IF(COUNT(Z103,AA103,AB103,AC103,AD103,AE103,AF103,AG103,AH103,AI103)&lt;10,SUM(Z103,AA103,AB103,AC103,AD103,AE103,AF103,AG103,AH103,AI103),SUM(LARGE((Z103,AA103,AB103,AC103,AD103,AE103,AF103,AG103,AH103,AI103),{1;2;3;4;5;6;7;8;9}))))</f>
        <v>0</v>
      </c>
      <c r="S103" s="110" t="str">
        <f>INDEX(ETAPP!B$1:B$32,MATCH(COUNTIF(BI103:BR103,1),ETAPP!A$1:A$32,0))&amp;INDEX(ETAPP!B$1:B$32,MATCH(COUNTIF(BI103:BR103,2),ETAPP!A$1:A$32,0))&amp;INDEX(ETAPP!B$1:B$32,MATCH(COUNTIF(BI103:BR103,3),ETAPP!A$1:A$32,0))&amp;INDEX(ETAPP!B$1:B$32,MATCH(COUNTIF(BI103:BR103,4),ETAPP!A$1:A$32,0))&amp;INDEX(ETAPP!B$1:B$32,MATCH(COUNTIF(BI103:BR103,5),ETAPP!A$1:A$32,0))&amp;INDEX(ETAPP!B$1:B$32,MATCH(COUNTIF(BI103:BR103,6),ETAPP!A$1:A$32,0))&amp;INDEX(ETAPP!B$1:B$32,MATCH(COUNTIF(BI103:BR103,7),ETAPP!A$1:A$32,0))&amp;INDEX(ETAPP!B$1:B$32,MATCH(COUNTIF(BI103:BR103,8),ETAPP!A$1:A$32,0))&amp;INDEX(ETAPP!B$1:B$32,MATCH(COUNTIF(BI103:BR103,9),ETAPP!A$1:A$32,0))&amp;INDEX(ETAPP!B$1:B$32,MATCH(COUNTIF(BI103:BR103,10),ETAPP!A$1:A$32,0))&amp;INDEX(ETAPP!B$1:B$32,MATCH(COUNTIF(BI103:BR103,11),ETAPP!A$1:A$32,0))&amp;INDEX(ETAPP!B$1:B$32,MATCH(COUNTIF(BI103:BR103,12),ETAPP!A$1:A$32,0))&amp;INDEX(ETAPP!B$1:B$32,MATCH(COUNTIF(BI103:BR103,13),ETAPP!A$1:A$32,0))&amp;INDEX(ETAPP!B$1:B$32,MATCH(COUNTIF(BI103:BR103,14),ETAPP!A$1:A$32,0))&amp;INDEX(ETAPP!B$1:B$32,MATCH(COUNTIF(BI103:BR103,15),ETAPP!A$1:A$32,0))&amp;INDEX(ETAPP!B$1:B$32,MATCH(COUNTIF(BI103:BR103,16),ETAPP!A$1:A$32,0))&amp;INDEX(ETAPP!B$1:B$32,MATCH(COUNTIF(BI103:BR103,17),ETAPP!A$1:A$32,0))&amp;INDEX(ETAPP!B$1:B$32,MATCH(COUNTIF(BI103:BR103,18),ETAPP!A$1:A$32,0))&amp;INDEX(ETAPP!B$1:B$32,MATCH(COUNTIF(BI103:BR103,19),ETAPP!A$1:A$32,0))&amp;INDEX(ETAPP!B$1:B$32,MATCH(COUNTIF(BI103:BR103,20),ETAPP!A$1:A$32,0))&amp;INDEX(ETAPP!B$1:B$32,MATCH(COUNTIF(BI103:BR103,21),ETAPP!A$1:A$32,0))</f>
        <v>000000000000000000000</v>
      </c>
      <c r="T103" s="110" t="str">
        <f>TEXT(R103,"000,0")&amp;"-"&amp;S103</f>
        <v>000,0-000000000000000000000</v>
      </c>
      <c r="U103" s="110">
        <f>COUNTIF(T$7:T$117,"&gt;="&amp;T103)</f>
        <v>111</v>
      </c>
      <c r="V103" s="110">
        <f>COUNTIF(L$7:L$117,"&gt;="&amp;L103)</f>
        <v>25</v>
      </c>
      <c r="W103" s="110" t="str">
        <f>TEXT(R103,"000,0")&amp;"-"&amp;S103&amp;"-"&amp;TEXT(V103,"000")</f>
        <v>000,0-000000000000000000000-025</v>
      </c>
      <c r="X103" s="110">
        <f>COUNTIF(W$7:W$117,"&gt;="&amp;W103)</f>
        <v>97</v>
      </c>
      <c r="Y103" s="111">
        <f>RANK(X103,X$7:X$117,0)</f>
        <v>15</v>
      </c>
      <c r="Z103" s="112" t="str">
        <f>IFERROR(INDEX('V1'!C$300:C$400,MATCH("*"&amp;L103&amp;"*",'V1'!B$300:B$400,0)),"  ")</f>
        <v xml:space="preserve">  </v>
      </c>
      <c r="AA103" s="112" t="str">
        <f>IFERROR(INDEX('V2'!C$300:C$400,MATCH("*"&amp;L103&amp;"*",'V2'!B$300:B$400,0)),"  ")</f>
        <v xml:space="preserve">  </v>
      </c>
      <c r="AB103" s="112" t="str">
        <f>IFERROR(INDEX('V3'!C$300:C$400,MATCH("*"&amp;L103&amp;"*",'V3'!B$300:B$400,0)),"  ")</f>
        <v xml:space="preserve">  </v>
      </c>
      <c r="AC103" s="112" t="str">
        <f>IFERROR(INDEX('V4'!C$300:C$400,MATCH("*"&amp;L103&amp;"*",'V4'!B$300:B$400,0)),"  ")</f>
        <v xml:space="preserve">  </v>
      </c>
      <c r="AD103" s="112" t="str">
        <f>IFERROR(INDEX('V5'!C$300:C$400,MATCH("*"&amp;L103&amp;"*",'V5'!B$300:B$400,0)),"  ")</f>
        <v xml:space="preserve">  </v>
      </c>
      <c r="AE103" s="112" t="str">
        <f>IFERROR(INDEX('V6'!C$300:C$400,MATCH("*"&amp;L103&amp;"*",'V6'!B$300:B$400,0)),"  ")</f>
        <v xml:space="preserve">  </v>
      </c>
      <c r="AF103" s="112" t="str">
        <f>IFERROR(INDEX('V7'!C$300:C$400,MATCH("*"&amp;L103&amp;"*",'V7'!B$300:B$400,0)),"  ")</f>
        <v xml:space="preserve">  </v>
      </c>
      <c r="AG103" s="112" t="str">
        <f>IFERROR(INDEX('V8'!C$300:C$400,MATCH("*"&amp;L103&amp;"*",'V8'!B$300:B$400,0)),"  ")</f>
        <v xml:space="preserve">  </v>
      </c>
      <c r="AH103" s="112" t="str">
        <f>IFERROR(INDEX('V9'!C$300:C$400,MATCH("*"&amp;L103&amp;"*",'V9'!B$300:B$400,0)),"  ")</f>
        <v xml:space="preserve">  </v>
      </c>
      <c r="AI103" s="112" t="str">
        <f>IFERROR(INDEX('V10'!C$300:C$400,MATCH("*"&amp;L103&amp;"*",'V10'!B$300:B$400,0)),"  ")</f>
        <v xml:space="preserve">  </v>
      </c>
      <c r="AJ103" s="113" t="str">
        <f>IF(AN103&gt;(AT$2-1),K103,"")</f>
        <v/>
      </c>
      <c r="AK103" s="402">
        <f>SUM(Z103:AI103)</f>
        <v>0</v>
      </c>
      <c r="AL103" s="114" t="str">
        <f>IFERROR("edasi "&amp;RANK(AJ103,AJ$7:AJ$117,1),K103)</f>
        <v/>
      </c>
      <c r="AM103" s="115" t="str">
        <f>IFERROR(INDEX(#REF!,MATCH("*"&amp;L103&amp;"*",#REF!,0)),"  ")</f>
        <v xml:space="preserve">  </v>
      </c>
      <c r="AN103" s="116">
        <f>COUNTIF(Z103:AI103,"&gt;=0")</f>
        <v>0</v>
      </c>
      <c r="AO103" s="117">
        <f>IFERROR(IF(Z103+1&gt;LARGE(Z$7:Z$117,1)-2*LEN(Z$5),1),0)+IFERROR(IF(AA103+1&gt;LARGE(AA$7:AA$117,1)-2*LEN(AA$5),1),0)+IFERROR(IF(AB103+1&gt;LARGE(AB$7:AB$117,1)-2*LEN(AB$5),1),0)+IFERROR(IF(AC103+1&gt;LARGE(AC$7:AC$117,1)-2*LEN(AC$5),1),0)+IFERROR(IF(AD103+1&gt;LARGE(AD$7:AD$117,1)-2*LEN(AD$5),1),0)+IFERROR(IF(AE103+1&gt;LARGE(AE$7:AE$117,1)-2*LEN(AE$5),1),0)+IFERROR(IF(AF103+1&gt;LARGE(AF$7:AF$117,1)-2*LEN(AF$5),1),0)+IFERROR(IF(AG103+1&gt;LARGE(AG$7:AG$117,1)-2*LEN(AG$5),1),0)+IFERROR(IF(AH103+1&gt;LARGE(AH$7:AH$117,1)-2*LEN(AH$5),1),0)+IFERROR(IF(AI103+1&gt;LARGE(AI$7:AI$117,1)-2*LEN(AI$5),1),0)</f>
        <v>0</v>
      </c>
      <c r="AP103" s="117">
        <f>IF(Z103=0,0,IF(Z103=IFERROR(LARGE(Z$7:Z$117,1),0),1,0))+IF(AA103=0,0,IF(AA103=IFERROR(LARGE(AA$7:AA$117,1),0),1,0))+IF(AB103=0,0,IF(AB103=IFERROR(LARGE(AB$7:AB$117,1),0),1,0))+IF(AC103=0,0,IF(AC103=IFERROR(LARGE(AC$7:AC$117,1),0),1,0))+IF(AD103=0,0,IF(AD103=IFERROR(LARGE(AD$7:AD$117,1),0),1,0))+IF(AE103=0,0,IF(AE103=IFERROR(LARGE(AE$7:AE$117,1),0),1,0))+IF(AF103=0,0,IF(AF103=IFERROR(LARGE(AF$7:AF$117,1),0),1,0))+IF(AG103=0,0,IF(AG103=IFERROR(LARGE(AG$7:AG$117,1),0),1,0))+IF(AH103=0,0,IF(AH103=IFERROR(LARGE(AH$7:AH$117,1),0),1,0))+IF(AI103=0,0,IF(AI103=IFERROR(LARGE(AI$7:AI$117,1),0),1,0))</f>
        <v>0</v>
      </c>
      <c r="AQ103" s="48"/>
      <c r="AR103" s="1"/>
      <c r="AS103" s="1"/>
      <c r="AT103" s="118">
        <f>SMALL(AU103:BD103,AT$3)</f>
        <v>1E-4</v>
      </c>
      <c r="AU103" s="119">
        <f>IF(Z103="  ",0+MID(Z$6,FIND("V",Z$6)+1,256)/10000,Z103+MID(Z$6,FIND("V",Z$6)+1,256)/10000)</f>
        <v>1E-4</v>
      </c>
      <c r="AV103" s="119">
        <f>IF(AA103="  ",0+MID(AA$6,FIND("V",AA$6)+1,256)/10000,AA103+MID(AA$6,FIND("V",AA$6)+1,256)/10000)</f>
        <v>2.0000000000000001E-4</v>
      </c>
      <c r="AW103" s="119">
        <f>IF(AB103="  ",0+MID(AB$6,FIND("V",AB$6)+1,256)/10000,AB103+MID(AB$6,FIND("V",AB$6)+1,256)/10000)</f>
        <v>2.9999999999999997E-4</v>
      </c>
      <c r="AX103" s="119">
        <f>IF(AC103="  ",0+MID(AC$6,FIND("V",AC$6)+1,256)/10000,AC103+MID(AC$6,FIND("V",AC$6)+1,256)/10000)</f>
        <v>4.0000000000000002E-4</v>
      </c>
      <c r="AY103" s="119">
        <f>IF(AD103="  ",0+MID(AD$6,FIND("V",AD$6)+1,256)/10000,AD103+MID(AD$6,FIND("V",AD$6)+1,256)/10000)</f>
        <v>5.0000000000000001E-4</v>
      </c>
      <c r="AZ103" s="119">
        <f>IF(AE103="  ",0+MID(AE$6,FIND("V",AE$6)+1,256)/10000,AE103+MID(AE$6,FIND("V",AE$6)+1,256)/10000)</f>
        <v>5.9999999999999995E-4</v>
      </c>
      <c r="BA103" s="119">
        <f>IF(AF103="  ",0+MID(AF$6,FIND("V",AF$6)+1,256)/10000,AF103+MID(AF$6,FIND("V",AF$6)+1,256)/10000)</f>
        <v>6.9999999999999999E-4</v>
      </c>
      <c r="BB103" s="119">
        <f>IF(AG103="  ",0+MID(AG$6,FIND("V",AG$6)+1,256)/10000,AG103+MID(AG$6,FIND("V",AG$6)+1,256)/10000)</f>
        <v>8.0000000000000004E-4</v>
      </c>
      <c r="BC103" s="119">
        <f>IF(AH103="  ",0+MID(AH$6,FIND("V",AH$6)+1,256)/10000,AH103+MID(AH$6,FIND("V",AH$6)+1,256)/10000)</f>
        <v>8.9999999999999998E-4</v>
      </c>
      <c r="BD103" s="119">
        <f>IF(AI103="  ",0+MID(AI$6,FIND("V",AI$6)+1,256)/10000,AI103+MID(AI$6,FIND("V",AI$6)+1,256)/10000)</f>
        <v>1E-3</v>
      </c>
      <c r="BI103" s="783" t="e">
        <f>(LARGE(Z$7:Z$117,1)-Z103)/2+1</f>
        <v>#VALUE!</v>
      </c>
      <c r="BJ103" s="783" t="e">
        <f>(LARGE(AA$7:AA$117,1)-AA103)/2+1</f>
        <v>#VALUE!</v>
      </c>
      <c r="BK103" s="783" t="e">
        <f>(LARGE(AB$7:AB$117,1)-AB103)/2+1</f>
        <v>#VALUE!</v>
      </c>
      <c r="BL103" s="783" t="e">
        <f>(LARGE(AC$7:AC$117,1)-AC103)/2+1</f>
        <v>#VALUE!</v>
      </c>
      <c r="BM103" s="783" t="e">
        <f>(LARGE(AD$7:AD$117,1)-AD103)/2+1</f>
        <v>#VALUE!</v>
      </c>
      <c r="BN103" s="783" t="e">
        <f>(LARGE(AE$7:AE$117,1)-AE103)/2+1</f>
        <v>#VALUE!</v>
      </c>
      <c r="BO103" s="783" t="e">
        <f>(LARGE(AF$7:AF$117,1)-AF103)/2+1</f>
        <v>#VALUE!</v>
      </c>
      <c r="BP103" s="783" t="e">
        <f>(LARGE(AG$7:AG$117,1)-AG103)/2+1</f>
        <v>#VALUE!</v>
      </c>
      <c r="BQ103" s="783" t="e">
        <f>(LARGE(AH$7:AH$117,1)-AH103)/2+1</f>
        <v>#VALUE!</v>
      </c>
      <c r="BR103" s="783" t="e">
        <f>(LARGE(AI$7:AI$117,1)-AI103)/2+1</f>
        <v>#VALUE!</v>
      </c>
    </row>
    <row r="104" spans="1:70" ht="12.75" hidden="1" customHeight="1" x14ac:dyDescent="0.2">
      <c r="A104" s="597" t="str">
        <f>IF(R104&gt;0,IF(Q104="Viru SK",RANK(B104,B$7:B$117,1)-COUNTIF((Q$7:Q$117),"&lt;&gt;Viru SK"),""),"")</f>
        <v/>
      </c>
      <c r="B104" s="98">
        <f>IF((Q104="Viru SK"),U104,U104-1000)</f>
        <v>111</v>
      </c>
      <c r="C104" s="407" t="str">
        <f>IF(R104&gt;0,IF(P104="t",RANK(D104,D$7:D$117,1)-COUNTBLANK(P$7:P$117),""),"")</f>
        <v/>
      </c>
      <c r="D104" s="365">
        <f>IF((P104="t"),U104,U104-1000)</f>
        <v>-889</v>
      </c>
      <c r="E104" s="99" t="str">
        <f>IF(R104&gt;0,IF(N104="m",RANK(F104,F$7:F$117,1)-COUNTBLANK(N$7:N$117),""),"")</f>
        <v/>
      </c>
      <c r="F104" s="98">
        <f>IF((N104="m"),U104,U104-1000)</f>
        <v>-889</v>
      </c>
      <c r="G104" s="100" t="str">
        <f>IF(R104&gt;0,IF(M104="n",RANK(H104,H$7:H$117,1)-COUNTBLANK(M$7:M$117),""),"")</f>
        <v/>
      </c>
      <c r="H104" s="98">
        <f>IF((M104="n"),U104,U104-1000)</f>
        <v>111</v>
      </c>
      <c r="I104" s="101" t="str">
        <f>IF(R104&gt;0,IF(O104="j",RANK(J104,J$7:J$117,1)-COUNTBLANK(O$7:O$117),""),"")</f>
        <v/>
      </c>
      <c r="J104" s="102">
        <f>IF((O104="j"),U104,U104-1000)</f>
        <v>-889</v>
      </c>
      <c r="K104" s="70" t="str">
        <f>IF(R104&gt;0,RANK(U104,U$7:U$117,1),"")</f>
        <v/>
      </c>
      <c r="L104" s="122" t="s">
        <v>138</v>
      </c>
      <c r="M104" s="104" t="s">
        <v>109</v>
      </c>
      <c r="N104" s="105"/>
      <c r="O104" s="106"/>
      <c r="P104" s="107"/>
      <c r="Q104" s="108" t="s">
        <v>87</v>
      </c>
      <c r="R104" s="109">
        <f>(IF(COUNT(Z104,AA104,AB104,AC104,AD104,AE104,AF104,AG104,AH104,AI104)&lt;10,SUM(Z104,AA104,AB104,AC104,AD104,AE104,AF104,AG104,AH104,AI104),SUM(LARGE((Z104,AA104,AB104,AC104,AD104,AE104,AF104,AG104,AH104,AI104),{1;2;3;4;5;6;7;8;9}))))</f>
        <v>0</v>
      </c>
      <c r="S104" s="110" t="str">
        <f>INDEX(ETAPP!B$1:B$32,MATCH(COUNTIF(BI104:BR104,1),ETAPP!A$1:A$32,0))&amp;INDEX(ETAPP!B$1:B$32,MATCH(COUNTIF(BI104:BR104,2),ETAPP!A$1:A$32,0))&amp;INDEX(ETAPP!B$1:B$32,MATCH(COUNTIF(BI104:BR104,3),ETAPP!A$1:A$32,0))&amp;INDEX(ETAPP!B$1:B$32,MATCH(COUNTIF(BI104:BR104,4),ETAPP!A$1:A$32,0))&amp;INDEX(ETAPP!B$1:B$32,MATCH(COUNTIF(BI104:BR104,5),ETAPP!A$1:A$32,0))&amp;INDEX(ETAPP!B$1:B$32,MATCH(COUNTIF(BI104:BR104,6),ETAPP!A$1:A$32,0))&amp;INDEX(ETAPP!B$1:B$32,MATCH(COUNTIF(BI104:BR104,7),ETAPP!A$1:A$32,0))&amp;INDEX(ETAPP!B$1:B$32,MATCH(COUNTIF(BI104:BR104,8),ETAPP!A$1:A$32,0))&amp;INDEX(ETAPP!B$1:B$32,MATCH(COUNTIF(BI104:BR104,9),ETAPP!A$1:A$32,0))&amp;INDEX(ETAPP!B$1:B$32,MATCH(COUNTIF(BI104:BR104,10),ETAPP!A$1:A$32,0))&amp;INDEX(ETAPP!B$1:B$32,MATCH(COUNTIF(BI104:BR104,11),ETAPP!A$1:A$32,0))&amp;INDEX(ETAPP!B$1:B$32,MATCH(COUNTIF(BI104:BR104,12),ETAPP!A$1:A$32,0))&amp;INDEX(ETAPP!B$1:B$32,MATCH(COUNTIF(BI104:BR104,13),ETAPP!A$1:A$32,0))&amp;INDEX(ETAPP!B$1:B$32,MATCH(COUNTIF(BI104:BR104,14),ETAPP!A$1:A$32,0))&amp;INDEX(ETAPP!B$1:B$32,MATCH(COUNTIF(BI104:BR104,15),ETAPP!A$1:A$32,0))&amp;INDEX(ETAPP!B$1:B$32,MATCH(COUNTIF(BI104:BR104,16),ETAPP!A$1:A$32,0))&amp;INDEX(ETAPP!B$1:B$32,MATCH(COUNTIF(BI104:BR104,17),ETAPP!A$1:A$32,0))&amp;INDEX(ETAPP!B$1:B$32,MATCH(COUNTIF(BI104:BR104,18),ETAPP!A$1:A$32,0))&amp;INDEX(ETAPP!B$1:B$32,MATCH(COUNTIF(BI104:BR104,19),ETAPP!A$1:A$32,0))&amp;INDEX(ETAPP!B$1:B$32,MATCH(COUNTIF(BI104:BR104,20),ETAPP!A$1:A$32,0))&amp;INDEX(ETAPP!B$1:B$32,MATCH(COUNTIF(BI104:BR104,21),ETAPP!A$1:A$32,0))</f>
        <v>000000000000000000000</v>
      </c>
      <c r="T104" s="110" t="str">
        <f>TEXT(R104,"000,0")&amp;"-"&amp;S104</f>
        <v>000,0-000000000000000000000</v>
      </c>
      <c r="U104" s="110">
        <f>COUNTIF(T$7:T$117,"&gt;="&amp;T104)</f>
        <v>111</v>
      </c>
      <c r="V104" s="110">
        <f>COUNTIF(L$7:L$117,"&gt;="&amp;L104)</f>
        <v>24</v>
      </c>
      <c r="W104" s="110" t="str">
        <f>TEXT(R104,"000,0")&amp;"-"&amp;S104&amp;"-"&amp;TEXT(V104,"000")</f>
        <v>000,0-000000000000000000000-024</v>
      </c>
      <c r="X104" s="110">
        <f>COUNTIF(W$7:W$117,"&gt;="&amp;W104)</f>
        <v>98</v>
      </c>
      <c r="Y104" s="111">
        <f>RANK(X104,X$7:X$117,0)</f>
        <v>14</v>
      </c>
      <c r="Z104" s="112" t="str">
        <f>IFERROR(INDEX('V1'!C$300:C$400,MATCH("*"&amp;L104&amp;"*",'V1'!B$300:B$400,0)),"  ")</f>
        <v xml:space="preserve">  </v>
      </c>
      <c r="AA104" s="112" t="str">
        <f>IFERROR(INDEX('V2'!C$300:C$400,MATCH("*"&amp;L104&amp;"*",'V2'!B$300:B$400,0)),"  ")</f>
        <v xml:space="preserve">  </v>
      </c>
      <c r="AB104" s="112" t="str">
        <f>IFERROR(INDEX('V3'!C$300:C$400,MATCH("*"&amp;L104&amp;"*",'V3'!B$300:B$400,0)),"  ")</f>
        <v xml:space="preserve">  </v>
      </c>
      <c r="AC104" s="112" t="str">
        <f>IFERROR(INDEX('V4'!C$300:C$400,MATCH("*"&amp;L104&amp;"*",'V4'!B$300:B$400,0)),"  ")</f>
        <v xml:space="preserve">  </v>
      </c>
      <c r="AD104" s="112" t="str">
        <f>IFERROR(INDEX('V5'!C$300:C$400,MATCH("*"&amp;L104&amp;"*",'V5'!B$300:B$400,0)),"  ")</f>
        <v xml:space="preserve">  </v>
      </c>
      <c r="AE104" s="112" t="str">
        <f>IFERROR(INDEX('V6'!C$300:C$400,MATCH("*"&amp;L104&amp;"*",'V6'!B$300:B$400,0)),"  ")</f>
        <v xml:space="preserve">  </v>
      </c>
      <c r="AF104" s="112" t="str">
        <f>IFERROR(INDEX('V7'!C$300:C$400,MATCH("*"&amp;L104&amp;"*",'V7'!B$300:B$400,0)),"  ")</f>
        <v xml:space="preserve">  </v>
      </c>
      <c r="AG104" s="112" t="str">
        <f>IFERROR(INDEX('V8'!C$300:C$400,MATCH("*"&amp;L104&amp;"*",'V8'!B$300:B$400,0)),"  ")</f>
        <v xml:space="preserve">  </v>
      </c>
      <c r="AH104" s="112" t="str">
        <f>IFERROR(INDEX('V9'!C$300:C$400,MATCH("*"&amp;L104&amp;"*",'V9'!B$300:B$400,0)),"  ")</f>
        <v xml:space="preserve">  </v>
      </c>
      <c r="AI104" s="112" t="str">
        <f>IFERROR(INDEX('V10'!C$300:C$400,MATCH("*"&amp;L104&amp;"*",'V10'!B$300:B$400,0)),"  ")</f>
        <v xml:space="preserve">  </v>
      </c>
      <c r="AJ104" s="113" t="str">
        <f>IF(AN104&gt;(AT$2-1),K104,"")</f>
        <v/>
      </c>
      <c r="AK104" s="402">
        <f>SUM(Z104:AI104)</f>
        <v>0</v>
      </c>
      <c r="AL104" s="114" t="str">
        <f>IFERROR("edasi "&amp;RANK(AJ104,AJ$7:AJ$117,1),K104)</f>
        <v/>
      </c>
      <c r="AM104" s="115" t="str">
        <f>IFERROR(INDEX(#REF!,MATCH("*"&amp;L104&amp;"*",#REF!,0)),"  ")</f>
        <v xml:space="preserve">  </v>
      </c>
      <c r="AN104" s="116">
        <f>COUNTIF(Z104:AI104,"&gt;=0")</f>
        <v>0</v>
      </c>
      <c r="AO104" s="117">
        <f>IFERROR(IF(Z104+1&gt;LARGE(Z$7:Z$117,1)-2*LEN(Z$5),1),0)+IFERROR(IF(AA104+1&gt;LARGE(AA$7:AA$117,1)-2*LEN(AA$5),1),0)+IFERROR(IF(AB104+1&gt;LARGE(AB$7:AB$117,1)-2*LEN(AB$5),1),0)+IFERROR(IF(AC104+1&gt;LARGE(AC$7:AC$117,1)-2*LEN(AC$5),1),0)+IFERROR(IF(AD104+1&gt;LARGE(AD$7:AD$117,1)-2*LEN(AD$5),1),0)+IFERROR(IF(AE104+1&gt;LARGE(AE$7:AE$117,1)-2*LEN(AE$5),1),0)+IFERROR(IF(AF104+1&gt;LARGE(AF$7:AF$117,1)-2*LEN(AF$5),1),0)+IFERROR(IF(AG104+1&gt;LARGE(AG$7:AG$117,1)-2*LEN(AG$5),1),0)+IFERROR(IF(AH104+1&gt;LARGE(AH$7:AH$117,1)-2*LEN(AH$5),1),0)+IFERROR(IF(AI104+1&gt;LARGE(AI$7:AI$117,1)-2*LEN(AI$5),1),0)</f>
        <v>0</v>
      </c>
      <c r="AP104" s="117">
        <f>IF(Z104=0,0,IF(Z104=IFERROR(LARGE(Z$7:Z$117,1),0),1,0))+IF(AA104=0,0,IF(AA104=IFERROR(LARGE(AA$7:AA$117,1),0),1,0))+IF(AB104=0,0,IF(AB104=IFERROR(LARGE(AB$7:AB$117,1),0),1,0))+IF(AC104=0,0,IF(AC104=IFERROR(LARGE(AC$7:AC$117,1),0),1,0))+IF(AD104=0,0,IF(AD104=IFERROR(LARGE(AD$7:AD$117,1),0),1,0))+IF(AE104=0,0,IF(AE104=IFERROR(LARGE(AE$7:AE$117,1),0),1,0))+IF(AF104=0,0,IF(AF104=IFERROR(LARGE(AF$7:AF$117,1),0),1,0))+IF(AG104=0,0,IF(AG104=IFERROR(LARGE(AG$7:AG$117,1),0),1,0))+IF(AH104=0,0,IF(AH104=IFERROR(LARGE(AH$7:AH$117,1),0),1,0))+IF(AI104=0,0,IF(AI104=IFERROR(LARGE(AI$7:AI$117,1),0),1,0))</f>
        <v>0</v>
      </c>
      <c r="AQ104" s="48"/>
      <c r="AR104" s="1024"/>
      <c r="AS104" s="1024"/>
      <c r="AT104" s="118">
        <f>SMALL(AU104:BD104,AT$3)</f>
        <v>1E-4</v>
      </c>
      <c r="AU104" s="119">
        <f>IF(Z104="  ",0+MID(Z$6,FIND("V",Z$6)+1,256)/10000,Z104+MID(Z$6,FIND("V",Z$6)+1,256)/10000)</f>
        <v>1E-4</v>
      </c>
      <c r="AV104" s="119">
        <f>IF(AA104="  ",0+MID(AA$6,FIND("V",AA$6)+1,256)/10000,AA104+MID(AA$6,FIND("V",AA$6)+1,256)/10000)</f>
        <v>2.0000000000000001E-4</v>
      </c>
      <c r="AW104" s="119">
        <f>IF(AB104="  ",0+MID(AB$6,FIND("V",AB$6)+1,256)/10000,AB104+MID(AB$6,FIND("V",AB$6)+1,256)/10000)</f>
        <v>2.9999999999999997E-4</v>
      </c>
      <c r="AX104" s="119">
        <f>IF(AC104="  ",0+MID(AC$6,FIND("V",AC$6)+1,256)/10000,AC104+MID(AC$6,FIND("V",AC$6)+1,256)/10000)</f>
        <v>4.0000000000000002E-4</v>
      </c>
      <c r="AY104" s="119">
        <f>IF(AD104="  ",0+MID(AD$6,FIND("V",AD$6)+1,256)/10000,AD104+MID(AD$6,FIND("V",AD$6)+1,256)/10000)</f>
        <v>5.0000000000000001E-4</v>
      </c>
      <c r="AZ104" s="119">
        <f>IF(AE104="  ",0+MID(AE$6,FIND("V",AE$6)+1,256)/10000,AE104+MID(AE$6,FIND("V",AE$6)+1,256)/10000)</f>
        <v>5.9999999999999995E-4</v>
      </c>
      <c r="BA104" s="119">
        <f>IF(AF104="  ",0+MID(AF$6,FIND("V",AF$6)+1,256)/10000,AF104+MID(AF$6,FIND("V",AF$6)+1,256)/10000)</f>
        <v>6.9999999999999999E-4</v>
      </c>
      <c r="BB104" s="119">
        <f>IF(AG104="  ",0+MID(AG$6,FIND("V",AG$6)+1,256)/10000,AG104+MID(AG$6,FIND("V",AG$6)+1,256)/10000)</f>
        <v>8.0000000000000004E-4</v>
      </c>
      <c r="BC104" s="119">
        <f>IF(AH104="  ",0+MID(AH$6,FIND("V",AH$6)+1,256)/10000,AH104+MID(AH$6,FIND("V",AH$6)+1,256)/10000)</f>
        <v>8.9999999999999998E-4</v>
      </c>
      <c r="BD104" s="119">
        <f>IF(AI104="  ",0+MID(AI$6,FIND("V",AI$6)+1,256)/10000,AI104+MID(AI$6,FIND("V",AI$6)+1,256)/10000)</f>
        <v>1E-3</v>
      </c>
      <c r="BE104" s="1024"/>
      <c r="BF104" s="1024"/>
      <c r="BG104" s="1024"/>
      <c r="BH104" s="1024"/>
      <c r="BI104" s="783" t="e">
        <f>(LARGE(Z$7:Z$117,1)-Z104)/2+1</f>
        <v>#VALUE!</v>
      </c>
      <c r="BJ104" s="783" t="e">
        <f>(LARGE(AA$7:AA$117,1)-AA104)/2+1</f>
        <v>#VALUE!</v>
      </c>
      <c r="BK104" s="783" t="e">
        <f>(LARGE(AB$7:AB$117,1)-AB104)/2+1</f>
        <v>#VALUE!</v>
      </c>
      <c r="BL104" s="783" t="e">
        <f>(LARGE(AC$7:AC$117,1)-AC104)/2+1</f>
        <v>#VALUE!</v>
      </c>
      <c r="BM104" s="783" t="e">
        <f>(LARGE(AD$7:AD$117,1)-AD104)/2+1</f>
        <v>#VALUE!</v>
      </c>
      <c r="BN104" s="783" t="e">
        <f>(LARGE(AE$7:AE$117,1)-AE104)/2+1</f>
        <v>#VALUE!</v>
      </c>
      <c r="BO104" s="783" t="e">
        <f>(LARGE(AF$7:AF$117,1)-AF104)/2+1</f>
        <v>#VALUE!</v>
      </c>
      <c r="BP104" s="783" t="e">
        <f>(LARGE(AG$7:AG$117,1)-AG104)/2+1</f>
        <v>#VALUE!</v>
      </c>
      <c r="BQ104" s="783" t="e">
        <f>(LARGE(AH$7:AH$117,1)-AH104)/2+1</f>
        <v>#VALUE!</v>
      </c>
      <c r="BR104" s="783" t="e">
        <f>(LARGE(AI$7:AI$117,1)-AI104)/2+1</f>
        <v>#VALUE!</v>
      </c>
    </row>
    <row r="105" spans="1:70" ht="12.75" hidden="1" customHeight="1" x14ac:dyDescent="0.2">
      <c r="A105" s="597" t="str">
        <f>IF(R105&gt;0,IF(Q105="Viru SK",RANK(B105,B$7:B$117,1)-COUNTIF((Q$7:Q$117),"&lt;&gt;Viru SK"),""),"")</f>
        <v/>
      </c>
      <c r="B105" s="98">
        <f>IF((Q105="Viru SK"),U105,U105-1000)</f>
        <v>-889</v>
      </c>
      <c r="C105" s="407" t="str">
        <f>IF(R105&gt;0,IF(P105="t",RANK(D105,D$7:D$117,1)-COUNTBLANK(P$7:P$117),""),"")</f>
        <v/>
      </c>
      <c r="D105" s="365">
        <f>IF((P105="t"),U105,U105-1000)</f>
        <v>-889</v>
      </c>
      <c r="E105" s="99" t="str">
        <f>IF(R105&gt;0,IF(N105="m",RANK(F105,F$7:F$117,1)-COUNTBLANK(N$7:N$117),""),"")</f>
        <v/>
      </c>
      <c r="F105" s="98">
        <f>IF((N105="m"),U105,U105-1000)</f>
        <v>111</v>
      </c>
      <c r="G105" s="100" t="str">
        <f>IF(R105&gt;0,IF(M105="n",RANK(H105,H$7:H$117,1)-COUNTBLANK(M$7:M$117),""),"")</f>
        <v/>
      </c>
      <c r="H105" s="98">
        <f>IF((M105="n"),U105,U105-1000)</f>
        <v>-889</v>
      </c>
      <c r="I105" s="101" t="str">
        <f>IF(R105&gt;0,IF(O105="j",RANK(J105,J$7:J$117,1)-COUNTBLANK(O$7:O$117),""),"")</f>
        <v/>
      </c>
      <c r="J105" s="102">
        <f>IF((O105="j"),U105,U105-1000)</f>
        <v>-889</v>
      </c>
      <c r="K105" s="70" t="str">
        <f>IF(R105&gt;0,RANK(U105,U$7:U$117,1),"")</f>
        <v/>
      </c>
      <c r="L105" s="1029" t="s">
        <v>148</v>
      </c>
      <c r="M105" s="208"/>
      <c r="N105" s="209" t="s">
        <v>104</v>
      </c>
      <c r="O105" s="210"/>
      <c r="P105" s="211"/>
      <c r="Q105" s="212" t="s">
        <v>340</v>
      </c>
      <c r="R105" s="109">
        <f>(IF(COUNT(Z105,AA105,AB105,AC105,AD105,AE105,AF105,AG105,AH105,AI105)&lt;10,SUM(Z105,AA105,AB105,AC105,AD105,AE105,AF105,AG105,AH105,AI105),SUM(LARGE((Z105,AA105,AB105,AC105,AD105,AE105,AF105,AG105,AH105,AI105),{1;2;3;4;5;6;7;8;9}))))</f>
        <v>0</v>
      </c>
      <c r="S105" s="110" t="str">
        <f>INDEX(ETAPP!B$1:B$32,MATCH(COUNTIF(BI105:BR105,1),ETAPP!A$1:A$32,0))&amp;INDEX(ETAPP!B$1:B$32,MATCH(COUNTIF(BI105:BR105,2),ETAPP!A$1:A$32,0))&amp;INDEX(ETAPP!B$1:B$32,MATCH(COUNTIF(BI105:BR105,3),ETAPP!A$1:A$32,0))&amp;INDEX(ETAPP!B$1:B$32,MATCH(COUNTIF(BI105:BR105,4),ETAPP!A$1:A$32,0))&amp;INDEX(ETAPP!B$1:B$32,MATCH(COUNTIF(BI105:BR105,5),ETAPP!A$1:A$32,0))&amp;INDEX(ETAPP!B$1:B$32,MATCH(COUNTIF(BI105:BR105,6),ETAPP!A$1:A$32,0))&amp;INDEX(ETAPP!B$1:B$32,MATCH(COUNTIF(BI105:BR105,7),ETAPP!A$1:A$32,0))&amp;INDEX(ETAPP!B$1:B$32,MATCH(COUNTIF(BI105:BR105,8),ETAPP!A$1:A$32,0))&amp;INDEX(ETAPP!B$1:B$32,MATCH(COUNTIF(BI105:BR105,9),ETAPP!A$1:A$32,0))&amp;INDEX(ETAPP!B$1:B$32,MATCH(COUNTIF(BI105:BR105,10),ETAPP!A$1:A$32,0))&amp;INDEX(ETAPP!B$1:B$32,MATCH(COUNTIF(BI105:BR105,11),ETAPP!A$1:A$32,0))&amp;INDEX(ETAPP!B$1:B$32,MATCH(COUNTIF(BI105:BR105,12),ETAPP!A$1:A$32,0))&amp;INDEX(ETAPP!B$1:B$32,MATCH(COUNTIF(BI105:BR105,13),ETAPP!A$1:A$32,0))&amp;INDEX(ETAPP!B$1:B$32,MATCH(COUNTIF(BI105:BR105,14),ETAPP!A$1:A$32,0))&amp;INDEX(ETAPP!B$1:B$32,MATCH(COUNTIF(BI105:BR105,15),ETAPP!A$1:A$32,0))&amp;INDEX(ETAPP!B$1:B$32,MATCH(COUNTIF(BI105:BR105,16),ETAPP!A$1:A$32,0))&amp;INDEX(ETAPP!B$1:B$32,MATCH(COUNTIF(BI105:BR105,17),ETAPP!A$1:A$32,0))&amp;INDEX(ETAPP!B$1:B$32,MATCH(COUNTIF(BI105:BR105,18),ETAPP!A$1:A$32,0))&amp;INDEX(ETAPP!B$1:B$32,MATCH(COUNTIF(BI105:BR105,19),ETAPP!A$1:A$32,0))&amp;INDEX(ETAPP!B$1:B$32,MATCH(COUNTIF(BI105:BR105,20),ETAPP!A$1:A$32,0))&amp;INDEX(ETAPP!B$1:B$32,MATCH(COUNTIF(BI105:BR105,21),ETAPP!A$1:A$32,0))</f>
        <v>000000000000000000000</v>
      </c>
      <c r="T105" s="110" t="str">
        <f>TEXT(R105,"000,0")&amp;"-"&amp;S105</f>
        <v>000,0-000000000000000000000</v>
      </c>
      <c r="U105" s="110">
        <f>COUNTIF(T$7:T$117,"&gt;="&amp;T105)</f>
        <v>111</v>
      </c>
      <c r="V105" s="110">
        <f>COUNTIF(L$7:L$117,"&gt;="&amp;L105)</f>
        <v>23</v>
      </c>
      <c r="W105" s="110" t="str">
        <f>TEXT(R105,"000,0")&amp;"-"&amp;S105&amp;"-"&amp;TEXT(V105,"000")</f>
        <v>000,0-000000000000000000000-023</v>
      </c>
      <c r="X105" s="110">
        <f>COUNTIF(W$7:W$117,"&gt;="&amp;W105)</f>
        <v>99</v>
      </c>
      <c r="Y105" s="111">
        <f>RANK(X105,X$7:X$117,0)</f>
        <v>13</v>
      </c>
      <c r="Z105" s="112" t="str">
        <f>IFERROR(INDEX('V1'!C$300:C$400,MATCH("*"&amp;L105&amp;"*",'V1'!B$300:B$400,0)),"  ")</f>
        <v xml:space="preserve">  </v>
      </c>
      <c r="AA105" s="112" t="str">
        <f>IFERROR(INDEX('V2'!C$300:C$400,MATCH("*"&amp;L105&amp;"*",'V2'!B$300:B$400,0)),"  ")</f>
        <v xml:space="preserve">  </v>
      </c>
      <c r="AB105" s="112" t="str">
        <f>IFERROR(INDEX('V3'!C$300:C$400,MATCH("*"&amp;L105&amp;"*",'V3'!B$300:B$400,0)),"  ")</f>
        <v xml:space="preserve">  </v>
      </c>
      <c r="AC105" s="112" t="str">
        <f>IFERROR(INDEX('V4'!C$300:C$400,MATCH("*"&amp;L105&amp;"*",'V4'!B$300:B$400,0)),"  ")</f>
        <v xml:space="preserve">  </v>
      </c>
      <c r="AD105" s="112" t="str">
        <f>IFERROR(INDEX('V5'!C$300:C$400,MATCH("*"&amp;L105&amp;"*",'V5'!B$300:B$400,0)),"  ")</f>
        <v xml:space="preserve">  </v>
      </c>
      <c r="AE105" s="112" t="str">
        <f>IFERROR(INDEX('V6'!C$300:C$400,MATCH("*"&amp;L105&amp;"*",'V6'!B$300:B$400,0)),"  ")</f>
        <v xml:space="preserve">  </v>
      </c>
      <c r="AF105" s="112" t="str">
        <f>IFERROR(INDEX('V7'!C$300:C$400,MATCH("*"&amp;L105&amp;"*",'V7'!B$300:B$400,0)),"  ")</f>
        <v xml:space="preserve">  </v>
      </c>
      <c r="AG105" s="112" t="str">
        <f>IFERROR(INDEX('V8'!C$300:C$400,MATCH("*"&amp;L105&amp;"*",'V8'!B$300:B$400,0)),"  ")</f>
        <v xml:space="preserve">  </v>
      </c>
      <c r="AH105" s="112" t="str">
        <f>IFERROR(INDEX('V9'!C$300:C$400,MATCH("*"&amp;L105&amp;"*",'V9'!B$300:B$400,0)),"  ")</f>
        <v xml:space="preserve">  </v>
      </c>
      <c r="AI105" s="112" t="str">
        <f>IFERROR(INDEX('V10'!C$300:C$400,MATCH("*"&amp;L105&amp;"*",'V10'!B$300:B$400,0)),"  ")</f>
        <v xml:space="preserve">  </v>
      </c>
      <c r="AJ105" s="113" t="str">
        <f>IF(AN105&gt;(AT$2-1),K105,"")</f>
        <v/>
      </c>
      <c r="AK105" s="402">
        <f>SUM(Z105:AI105)</f>
        <v>0</v>
      </c>
      <c r="AL105" s="114" t="str">
        <f>IFERROR("edasi "&amp;RANK(AJ105,AJ$7:AJ$117,1),K105)</f>
        <v/>
      </c>
      <c r="AM105" s="115" t="str">
        <f>IFERROR(INDEX(#REF!,MATCH("*"&amp;L105&amp;"*",#REF!,0)),"  ")</f>
        <v xml:space="preserve">  </v>
      </c>
      <c r="AN105" s="116">
        <f>COUNTIF(Z105:AI105,"&gt;=0")</f>
        <v>0</v>
      </c>
      <c r="AO105" s="117">
        <f>IFERROR(IF(Z105+1&gt;LARGE(Z$7:Z$117,1)-2*LEN(Z$5),1),0)+IFERROR(IF(AA105+1&gt;LARGE(AA$7:AA$117,1)-2*LEN(AA$5),1),0)+IFERROR(IF(AB105+1&gt;LARGE(AB$7:AB$117,1)-2*LEN(AB$5),1),0)+IFERROR(IF(AC105+1&gt;LARGE(AC$7:AC$117,1)-2*LEN(AC$5),1),0)+IFERROR(IF(AD105+1&gt;LARGE(AD$7:AD$117,1)-2*LEN(AD$5),1),0)+IFERROR(IF(AE105+1&gt;LARGE(AE$7:AE$117,1)-2*LEN(AE$5),1),0)+IFERROR(IF(AF105+1&gt;LARGE(AF$7:AF$117,1)-2*LEN(AF$5),1),0)+IFERROR(IF(AG105+1&gt;LARGE(AG$7:AG$117,1)-2*LEN(AG$5),1),0)+IFERROR(IF(AH105+1&gt;LARGE(AH$7:AH$117,1)-2*LEN(AH$5),1),0)+IFERROR(IF(AI105+1&gt;LARGE(AI$7:AI$117,1)-2*LEN(AI$5),1),0)</f>
        <v>0</v>
      </c>
      <c r="AP105" s="117">
        <f>IF(Z105=0,0,IF(Z105=IFERROR(LARGE(Z$7:Z$117,1),0),1,0))+IF(AA105=0,0,IF(AA105=IFERROR(LARGE(AA$7:AA$117,1),0),1,0))+IF(AB105=0,0,IF(AB105=IFERROR(LARGE(AB$7:AB$117,1),0),1,0))+IF(AC105=0,0,IF(AC105=IFERROR(LARGE(AC$7:AC$117,1),0),1,0))+IF(AD105=0,0,IF(AD105=IFERROR(LARGE(AD$7:AD$117,1),0),1,0))+IF(AE105=0,0,IF(AE105=IFERROR(LARGE(AE$7:AE$117,1),0),1,0))+IF(AF105=0,0,IF(AF105=IFERROR(LARGE(AF$7:AF$117,1),0),1,0))+IF(AG105=0,0,IF(AG105=IFERROR(LARGE(AG$7:AG$117,1),0),1,0))+IF(AH105=0,0,IF(AH105=IFERROR(LARGE(AH$7:AH$117,1),0),1,0))+IF(AI105=0,0,IF(AI105=IFERROR(LARGE(AI$7:AI$117,1),0),1,0))</f>
        <v>0</v>
      </c>
      <c r="AQ105" s="48"/>
      <c r="AR105" s="1024"/>
      <c r="AS105" s="1024"/>
      <c r="AT105" s="118">
        <f>SMALL(AU105:BD105,AT$3)</f>
        <v>1E-4</v>
      </c>
      <c r="AU105" s="119">
        <f>IF(Z105="  ",0+MID(Z$6,FIND("V",Z$6)+1,256)/10000,Z105+MID(Z$6,FIND("V",Z$6)+1,256)/10000)</f>
        <v>1E-4</v>
      </c>
      <c r="AV105" s="119">
        <f>IF(AA105="  ",0+MID(AA$6,FIND("V",AA$6)+1,256)/10000,AA105+MID(AA$6,FIND("V",AA$6)+1,256)/10000)</f>
        <v>2.0000000000000001E-4</v>
      </c>
      <c r="AW105" s="119">
        <f>IF(AB105="  ",0+MID(AB$6,FIND("V",AB$6)+1,256)/10000,AB105+MID(AB$6,FIND("V",AB$6)+1,256)/10000)</f>
        <v>2.9999999999999997E-4</v>
      </c>
      <c r="AX105" s="119">
        <f>IF(AC105="  ",0+MID(AC$6,FIND("V",AC$6)+1,256)/10000,AC105+MID(AC$6,FIND("V",AC$6)+1,256)/10000)</f>
        <v>4.0000000000000002E-4</v>
      </c>
      <c r="AY105" s="119">
        <f>IF(AD105="  ",0+MID(AD$6,FIND("V",AD$6)+1,256)/10000,AD105+MID(AD$6,FIND("V",AD$6)+1,256)/10000)</f>
        <v>5.0000000000000001E-4</v>
      </c>
      <c r="AZ105" s="119">
        <f>IF(AE105="  ",0+MID(AE$6,FIND("V",AE$6)+1,256)/10000,AE105+MID(AE$6,FIND("V",AE$6)+1,256)/10000)</f>
        <v>5.9999999999999995E-4</v>
      </c>
      <c r="BA105" s="119">
        <f>IF(AF105="  ",0+MID(AF$6,FIND("V",AF$6)+1,256)/10000,AF105+MID(AF$6,FIND("V",AF$6)+1,256)/10000)</f>
        <v>6.9999999999999999E-4</v>
      </c>
      <c r="BB105" s="119">
        <f>IF(AG105="  ",0+MID(AG$6,FIND("V",AG$6)+1,256)/10000,AG105+MID(AG$6,FIND("V",AG$6)+1,256)/10000)</f>
        <v>8.0000000000000004E-4</v>
      </c>
      <c r="BC105" s="119">
        <f>IF(AH105="  ",0+MID(AH$6,FIND("V",AH$6)+1,256)/10000,AH105+MID(AH$6,FIND("V",AH$6)+1,256)/10000)</f>
        <v>8.9999999999999998E-4</v>
      </c>
      <c r="BD105" s="119">
        <f>IF(AI105="  ",0+MID(AI$6,FIND("V",AI$6)+1,256)/10000,AI105+MID(AI$6,FIND("V",AI$6)+1,256)/10000)</f>
        <v>1E-3</v>
      </c>
      <c r="BE105" s="1024"/>
      <c r="BF105" s="1024"/>
      <c r="BG105" s="1024"/>
      <c r="BH105" s="1024"/>
      <c r="BI105" s="783" t="e">
        <f>(LARGE(Z$7:Z$117,1)-Z105)/2+1</f>
        <v>#VALUE!</v>
      </c>
      <c r="BJ105" s="783" t="e">
        <f>(LARGE(AA$7:AA$117,1)-AA105)/2+1</f>
        <v>#VALUE!</v>
      </c>
      <c r="BK105" s="783" t="e">
        <f>(LARGE(AB$7:AB$117,1)-AB105)/2+1</f>
        <v>#VALUE!</v>
      </c>
      <c r="BL105" s="783" t="e">
        <f>(LARGE(AC$7:AC$117,1)-AC105)/2+1</f>
        <v>#VALUE!</v>
      </c>
      <c r="BM105" s="783" t="e">
        <f>(LARGE(AD$7:AD$117,1)-AD105)/2+1</f>
        <v>#VALUE!</v>
      </c>
      <c r="BN105" s="783" t="e">
        <f>(LARGE(AE$7:AE$117,1)-AE105)/2+1</f>
        <v>#VALUE!</v>
      </c>
      <c r="BO105" s="783" t="e">
        <f>(LARGE(AF$7:AF$117,1)-AF105)/2+1</f>
        <v>#VALUE!</v>
      </c>
      <c r="BP105" s="783" t="e">
        <f>(LARGE(AG$7:AG$117,1)-AG105)/2+1</f>
        <v>#VALUE!</v>
      </c>
      <c r="BQ105" s="783" t="e">
        <f>(LARGE(AH$7:AH$117,1)-AH105)/2+1</f>
        <v>#VALUE!</v>
      </c>
      <c r="BR105" s="783" t="e">
        <f>(LARGE(AI$7:AI$117,1)-AI105)/2+1</f>
        <v>#VALUE!</v>
      </c>
    </row>
    <row r="106" spans="1:70" ht="12.75" hidden="1" customHeight="1" x14ac:dyDescent="0.2">
      <c r="A106" s="597" t="str">
        <f>IF(R106&gt;0,IF(Q106="Viru SK",RANK(B106,B$7:B$117,1)-COUNTIF((Q$7:Q$117),"&lt;&gt;Viru SK"),""),"")</f>
        <v/>
      </c>
      <c r="B106" s="98">
        <f>IF((Q106="Viru SK"),U106,U106-1000)</f>
        <v>-889</v>
      </c>
      <c r="C106" s="407" t="str">
        <f>IF(R106&gt;0,IF(P106="t",RANK(D106,D$7:D$117,1)-COUNTBLANK(P$7:P$117),""),"")</f>
        <v/>
      </c>
      <c r="D106" s="365">
        <f>IF((P106="t"),U106,U106-1000)</f>
        <v>111</v>
      </c>
      <c r="E106" s="99" t="str">
        <f>IF(R106&gt;0,IF(N106="m",RANK(F106,F$7:F$117,1)-COUNTBLANK(N$7:N$117),""),"")</f>
        <v/>
      </c>
      <c r="F106" s="98">
        <f>IF((N106="m"),U106,U106-1000)</f>
        <v>111</v>
      </c>
      <c r="G106" s="100" t="str">
        <f>IF(R106&gt;0,IF(M106="n",RANK(H106,H$7:H$117,1)-COUNTBLANK(M$7:M$117),""),"")</f>
        <v/>
      </c>
      <c r="H106" s="98">
        <f>IF((M106="n"),U106,U106-1000)</f>
        <v>-889</v>
      </c>
      <c r="I106" s="101" t="str">
        <f>IF(R106&gt;0,IF(O106="j",RANK(J106,J$7:J$117,1)-COUNTBLANK(O$7:O$117),""),"")</f>
        <v/>
      </c>
      <c r="J106" s="102">
        <f>IF((O106="j"),U106,U106-1000)</f>
        <v>-889</v>
      </c>
      <c r="K106" s="70" t="str">
        <f>IF(R106&gt;0,RANK(U106,U$7:U$117,1),"")</f>
        <v/>
      </c>
      <c r="L106" s="1037" t="s">
        <v>165</v>
      </c>
      <c r="M106" s="343"/>
      <c r="N106" s="344" t="str">
        <f>IF(M106="","m","")</f>
        <v>m</v>
      </c>
      <c r="O106" s="345"/>
      <c r="P106" s="346" t="s">
        <v>314</v>
      </c>
      <c r="Q106" s="347"/>
      <c r="R106" s="109">
        <f>(IF(COUNT(Z106,AA106,AB106,AC106,AD106,AE106,AF106,AG106,AH106,AI106)&lt;10,SUM(Z106,AA106,AB106,AC106,AD106,AE106,AF106,AG106,AH106,AI106),SUM(LARGE((Z106,AA106,AB106,AC106,AD106,AE106,AF106,AG106,AH106,AI106),{1;2;3;4;5;6;7;8;9}))))</f>
        <v>0</v>
      </c>
      <c r="S106" s="110" t="str">
        <f>INDEX(ETAPP!B$1:B$32,MATCH(COUNTIF(BI106:BR106,1),ETAPP!A$1:A$32,0))&amp;INDEX(ETAPP!B$1:B$32,MATCH(COUNTIF(BI106:BR106,2),ETAPP!A$1:A$32,0))&amp;INDEX(ETAPP!B$1:B$32,MATCH(COUNTIF(BI106:BR106,3),ETAPP!A$1:A$32,0))&amp;INDEX(ETAPP!B$1:B$32,MATCH(COUNTIF(BI106:BR106,4),ETAPP!A$1:A$32,0))&amp;INDEX(ETAPP!B$1:B$32,MATCH(COUNTIF(BI106:BR106,5),ETAPP!A$1:A$32,0))&amp;INDEX(ETAPP!B$1:B$32,MATCH(COUNTIF(BI106:BR106,6),ETAPP!A$1:A$32,0))&amp;INDEX(ETAPP!B$1:B$32,MATCH(COUNTIF(BI106:BR106,7),ETAPP!A$1:A$32,0))&amp;INDEX(ETAPP!B$1:B$32,MATCH(COUNTIF(BI106:BR106,8),ETAPP!A$1:A$32,0))&amp;INDEX(ETAPP!B$1:B$32,MATCH(COUNTIF(BI106:BR106,9),ETAPP!A$1:A$32,0))&amp;INDEX(ETAPP!B$1:B$32,MATCH(COUNTIF(BI106:BR106,10),ETAPP!A$1:A$32,0))&amp;INDEX(ETAPP!B$1:B$32,MATCH(COUNTIF(BI106:BR106,11),ETAPP!A$1:A$32,0))&amp;INDEX(ETAPP!B$1:B$32,MATCH(COUNTIF(BI106:BR106,12),ETAPP!A$1:A$32,0))&amp;INDEX(ETAPP!B$1:B$32,MATCH(COUNTIF(BI106:BR106,13),ETAPP!A$1:A$32,0))&amp;INDEX(ETAPP!B$1:B$32,MATCH(COUNTIF(BI106:BR106,14),ETAPP!A$1:A$32,0))&amp;INDEX(ETAPP!B$1:B$32,MATCH(COUNTIF(BI106:BR106,15),ETAPP!A$1:A$32,0))&amp;INDEX(ETAPP!B$1:B$32,MATCH(COUNTIF(BI106:BR106,16),ETAPP!A$1:A$32,0))&amp;INDEX(ETAPP!B$1:B$32,MATCH(COUNTIF(BI106:BR106,17),ETAPP!A$1:A$32,0))&amp;INDEX(ETAPP!B$1:B$32,MATCH(COUNTIF(BI106:BR106,18),ETAPP!A$1:A$32,0))&amp;INDEX(ETAPP!B$1:B$32,MATCH(COUNTIF(BI106:BR106,19),ETAPP!A$1:A$32,0))&amp;INDEX(ETAPP!B$1:B$32,MATCH(COUNTIF(BI106:BR106,20),ETAPP!A$1:A$32,0))&amp;INDEX(ETAPP!B$1:B$32,MATCH(COUNTIF(BI106:BR106,21),ETAPP!A$1:A$32,0))</f>
        <v>000000000000000000000</v>
      </c>
      <c r="T106" s="110" t="str">
        <f>TEXT(R106,"000,0")&amp;"-"&amp;S106</f>
        <v>000,0-000000000000000000000</v>
      </c>
      <c r="U106" s="110">
        <f>COUNTIF(T$7:T$117,"&gt;="&amp;T106)</f>
        <v>111</v>
      </c>
      <c r="V106" s="110">
        <f>COUNTIF(L$7:L$117,"&gt;="&amp;L106)</f>
        <v>19</v>
      </c>
      <c r="W106" s="110" t="str">
        <f>TEXT(R106,"000,0")&amp;"-"&amp;S106&amp;"-"&amp;TEXT(V106,"000")</f>
        <v>000,0-000000000000000000000-019</v>
      </c>
      <c r="X106" s="110">
        <f>COUNTIF(W$7:W$117,"&gt;="&amp;W106)</f>
        <v>100</v>
      </c>
      <c r="Y106" s="111">
        <f>RANK(X106,X$7:X$117,0)</f>
        <v>12</v>
      </c>
      <c r="Z106" s="112" t="str">
        <f>IFERROR(INDEX('V1'!C$300:C$400,MATCH("*"&amp;L106&amp;"*",'V1'!B$300:B$400,0)),"  ")</f>
        <v xml:space="preserve">  </v>
      </c>
      <c r="AA106" s="112" t="str">
        <f>IFERROR(INDEX('V2'!C$300:C$400,MATCH("*"&amp;L106&amp;"*",'V2'!B$300:B$400,0)),"  ")</f>
        <v xml:space="preserve">  </v>
      </c>
      <c r="AB106" s="112" t="str">
        <f>IFERROR(INDEX('V3'!C$300:C$400,MATCH("*"&amp;L106&amp;"*",'V3'!B$300:B$400,0)),"  ")</f>
        <v xml:space="preserve">  </v>
      </c>
      <c r="AC106" s="112" t="str">
        <f>IFERROR(INDEX('V4'!C$300:C$400,MATCH("*"&amp;L106&amp;"*",'V4'!B$300:B$400,0)),"  ")</f>
        <v xml:space="preserve">  </v>
      </c>
      <c r="AD106" s="112" t="str">
        <f>IFERROR(INDEX('V5'!C$300:C$400,MATCH("*"&amp;L106&amp;"*",'V5'!B$300:B$400,0)),"  ")</f>
        <v xml:space="preserve">  </v>
      </c>
      <c r="AE106" s="112" t="str">
        <f>IFERROR(INDEX('V6'!C$300:C$400,MATCH("*"&amp;L106&amp;"*",'V6'!B$300:B$400,0)),"  ")</f>
        <v xml:space="preserve">  </v>
      </c>
      <c r="AF106" s="112" t="str">
        <f>IFERROR(INDEX('V7'!C$300:C$400,MATCH("*"&amp;L106&amp;"*",'V7'!B$300:B$400,0)),"  ")</f>
        <v xml:space="preserve">  </v>
      </c>
      <c r="AG106" s="112" t="str">
        <f>IFERROR(INDEX('V8'!C$300:C$400,MATCH("*"&amp;L106&amp;"*",'V8'!B$300:B$400,0)),"  ")</f>
        <v xml:space="preserve">  </v>
      </c>
      <c r="AH106" s="112" t="str">
        <f>IFERROR(INDEX('V9'!C$300:C$400,MATCH("*"&amp;L106&amp;"*",'V9'!B$300:B$400,0)),"  ")</f>
        <v xml:space="preserve">  </v>
      </c>
      <c r="AI106" s="112" t="str">
        <f>IFERROR(INDEX('V10'!C$300:C$400,MATCH("*"&amp;L106&amp;"*",'V10'!B$300:B$400,0)),"  ")</f>
        <v xml:space="preserve">  </v>
      </c>
      <c r="AJ106" s="113" t="str">
        <f>IF(AN106&gt;(AT$2-1),K106,"")</f>
        <v/>
      </c>
      <c r="AK106" s="402">
        <f>SUM(Z106:AI106)</f>
        <v>0</v>
      </c>
      <c r="AL106" s="114" t="str">
        <f>IFERROR("edasi "&amp;RANK(AJ106,AJ$7:AJ$117,1),K106)</f>
        <v/>
      </c>
      <c r="AM106" s="115" t="str">
        <f>IFERROR(INDEX(#REF!,MATCH("*"&amp;L106&amp;"*",#REF!,0)),"  ")</f>
        <v xml:space="preserve">  </v>
      </c>
      <c r="AN106" s="116">
        <f>COUNTIF(Z106:AI106,"&gt;=0")</f>
        <v>0</v>
      </c>
      <c r="AO106" s="117">
        <f>IFERROR(IF(Z106+1&gt;LARGE(Z$7:Z$117,1)-2*LEN(Z$5),1),0)+IFERROR(IF(AA106+1&gt;LARGE(AA$7:AA$117,1)-2*LEN(AA$5),1),0)+IFERROR(IF(AB106+1&gt;LARGE(AB$7:AB$117,1)-2*LEN(AB$5),1),0)+IFERROR(IF(AC106+1&gt;LARGE(AC$7:AC$117,1)-2*LEN(AC$5),1),0)+IFERROR(IF(AD106+1&gt;LARGE(AD$7:AD$117,1)-2*LEN(AD$5),1),0)+IFERROR(IF(AE106+1&gt;LARGE(AE$7:AE$117,1)-2*LEN(AE$5),1),0)+IFERROR(IF(AF106+1&gt;LARGE(AF$7:AF$117,1)-2*LEN(AF$5),1),0)+IFERROR(IF(AG106+1&gt;LARGE(AG$7:AG$117,1)-2*LEN(AG$5),1),0)+IFERROR(IF(AH106+1&gt;LARGE(AH$7:AH$117,1)-2*LEN(AH$5),1),0)+IFERROR(IF(AI106+1&gt;LARGE(AI$7:AI$117,1)-2*LEN(AI$5),1),0)</f>
        <v>0</v>
      </c>
      <c r="AP106" s="117">
        <f>IF(Z106=0,0,IF(Z106=IFERROR(LARGE(Z$7:Z$117,1),0),1,0))+IF(AA106=0,0,IF(AA106=IFERROR(LARGE(AA$7:AA$117,1),0),1,0))+IF(AB106=0,0,IF(AB106=IFERROR(LARGE(AB$7:AB$117,1),0),1,0))+IF(AC106=0,0,IF(AC106=IFERROR(LARGE(AC$7:AC$117,1),0),1,0))+IF(AD106=0,0,IF(AD106=IFERROR(LARGE(AD$7:AD$117,1),0),1,0))+IF(AE106=0,0,IF(AE106=IFERROR(LARGE(AE$7:AE$117,1),0),1,0))+IF(AF106=0,0,IF(AF106=IFERROR(LARGE(AF$7:AF$117,1),0),1,0))+IF(AG106=0,0,IF(AG106=IFERROR(LARGE(AG$7:AG$117,1),0),1,0))+IF(AH106=0,0,IF(AH106=IFERROR(LARGE(AH$7:AH$117,1),0),1,0))+IF(AI106=0,0,IF(AI106=IFERROR(LARGE(AI$7:AI$117,1),0),1,0))</f>
        <v>0</v>
      </c>
      <c r="AQ106" s="48"/>
      <c r="AR106" s="1"/>
      <c r="AS106" s="1"/>
      <c r="AT106" s="118">
        <f>SMALL(AU106:BD106,AT$3)</f>
        <v>1E-4</v>
      </c>
      <c r="AU106" s="119">
        <f>IF(Z106="  ",0+MID(Z$6,FIND("V",Z$6)+1,256)/10000,Z106+MID(Z$6,FIND("V",Z$6)+1,256)/10000)</f>
        <v>1E-4</v>
      </c>
      <c r="AV106" s="119">
        <f>IF(AA106="  ",0+MID(AA$6,FIND("V",AA$6)+1,256)/10000,AA106+MID(AA$6,FIND("V",AA$6)+1,256)/10000)</f>
        <v>2.0000000000000001E-4</v>
      </c>
      <c r="AW106" s="119">
        <f>IF(AB106="  ",0+MID(AB$6,FIND("V",AB$6)+1,256)/10000,AB106+MID(AB$6,FIND("V",AB$6)+1,256)/10000)</f>
        <v>2.9999999999999997E-4</v>
      </c>
      <c r="AX106" s="119">
        <f>IF(AC106="  ",0+MID(AC$6,FIND("V",AC$6)+1,256)/10000,AC106+MID(AC$6,FIND("V",AC$6)+1,256)/10000)</f>
        <v>4.0000000000000002E-4</v>
      </c>
      <c r="AY106" s="119">
        <f>IF(AD106="  ",0+MID(AD$6,FIND("V",AD$6)+1,256)/10000,AD106+MID(AD$6,FIND("V",AD$6)+1,256)/10000)</f>
        <v>5.0000000000000001E-4</v>
      </c>
      <c r="AZ106" s="119">
        <f>IF(AE106="  ",0+MID(AE$6,FIND("V",AE$6)+1,256)/10000,AE106+MID(AE$6,FIND("V",AE$6)+1,256)/10000)</f>
        <v>5.9999999999999995E-4</v>
      </c>
      <c r="BA106" s="119">
        <f>IF(AF106="  ",0+MID(AF$6,FIND("V",AF$6)+1,256)/10000,AF106+MID(AF$6,FIND("V",AF$6)+1,256)/10000)</f>
        <v>6.9999999999999999E-4</v>
      </c>
      <c r="BB106" s="119">
        <f>IF(AG106="  ",0+MID(AG$6,FIND("V",AG$6)+1,256)/10000,AG106+MID(AG$6,FIND("V",AG$6)+1,256)/10000)</f>
        <v>8.0000000000000004E-4</v>
      </c>
      <c r="BC106" s="119">
        <f>IF(AH106="  ",0+MID(AH$6,FIND("V",AH$6)+1,256)/10000,AH106+MID(AH$6,FIND("V",AH$6)+1,256)/10000)</f>
        <v>8.9999999999999998E-4</v>
      </c>
      <c r="BD106" s="119">
        <f>IF(AI106="  ",0+MID(AI$6,FIND("V",AI$6)+1,256)/10000,AI106+MID(AI$6,FIND("V",AI$6)+1,256)/10000)</f>
        <v>1E-3</v>
      </c>
      <c r="BI106" s="783" t="e">
        <f>(LARGE(Z$7:Z$117,1)-Z106)/2+1</f>
        <v>#VALUE!</v>
      </c>
      <c r="BJ106" s="783" t="e">
        <f>(LARGE(AA$7:AA$117,1)-AA106)/2+1</f>
        <v>#VALUE!</v>
      </c>
      <c r="BK106" s="783" t="e">
        <f>(LARGE(AB$7:AB$117,1)-AB106)/2+1</f>
        <v>#VALUE!</v>
      </c>
      <c r="BL106" s="783" t="e">
        <f>(LARGE(AC$7:AC$117,1)-AC106)/2+1</f>
        <v>#VALUE!</v>
      </c>
      <c r="BM106" s="783" t="e">
        <f>(LARGE(AD$7:AD$117,1)-AD106)/2+1</f>
        <v>#VALUE!</v>
      </c>
      <c r="BN106" s="783" t="e">
        <f>(LARGE(AE$7:AE$117,1)-AE106)/2+1</f>
        <v>#VALUE!</v>
      </c>
      <c r="BO106" s="783" t="e">
        <f>(LARGE(AF$7:AF$117,1)-AF106)/2+1</f>
        <v>#VALUE!</v>
      </c>
      <c r="BP106" s="783" t="e">
        <f>(LARGE(AG$7:AG$117,1)-AG106)/2+1</f>
        <v>#VALUE!</v>
      </c>
      <c r="BQ106" s="783" t="e">
        <f>(LARGE(AH$7:AH$117,1)-AH106)/2+1</f>
        <v>#VALUE!</v>
      </c>
      <c r="BR106" s="783" t="e">
        <f>(LARGE(AI$7:AI$117,1)-AI106)/2+1</f>
        <v>#VALUE!</v>
      </c>
    </row>
    <row r="107" spans="1:70" ht="12.75" hidden="1" customHeight="1" x14ac:dyDescent="0.2">
      <c r="A107" s="597" t="str">
        <f>IF(R107&gt;0,IF(Q107="Viru SK",RANK(B107,B$7:B$117,1)-COUNTIF((Q$7:Q$117),"&lt;&gt;Viru SK"),""),"")</f>
        <v/>
      </c>
      <c r="B107" s="98">
        <f>IF((Q107="Viru SK"),U107,U107-1000)</f>
        <v>-889</v>
      </c>
      <c r="C107" s="407" t="str">
        <f>IF(R107&gt;0,IF(P107="t",RANK(D107,D$7:D$117,1)-COUNTBLANK(P$7:P$117),""),"")</f>
        <v/>
      </c>
      <c r="D107" s="365">
        <f>IF((P107="t"),U107,U107-1000)</f>
        <v>111</v>
      </c>
      <c r="E107" s="99" t="str">
        <f>IF(R107&gt;0,IF(N107="m",RANK(F107,F$7:F$117,1)-COUNTBLANK(N$7:N$117),""),"")</f>
        <v/>
      </c>
      <c r="F107" s="98">
        <f>IF((N107="m"),U107,U107-1000)</f>
        <v>111</v>
      </c>
      <c r="G107" s="100" t="str">
        <f>IF(R107&gt;0,IF(M107="n",RANK(H107,H$7:H$117,1)-COUNTBLANK(M$7:M$117),""),"")</f>
        <v/>
      </c>
      <c r="H107" s="98">
        <f>IF((M107="n"),U107,U107-1000)</f>
        <v>-889</v>
      </c>
      <c r="I107" s="101" t="str">
        <f>IF(R107&gt;0,IF(O107="j",RANK(J107,J$7:J$117,1)-COUNTBLANK(O$7:O$117),""),"")</f>
        <v/>
      </c>
      <c r="J107" s="102">
        <f>IF((O107="j"),U107,U107-1000)</f>
        <v>-889</v>
      </c>
      <c r="K107" s="70" t="str">
        <f>IF(R107&gt;0,RANK(U107,U$7:U$117,1),"")</f>
        <v/>
      </c>
      <c r="L107" s="122" t="s">
        <v>166</v>
      </c>
      <c r="M107" s="104"/>
      <c r="N107" s="105" t="str">
        <f>IF(M107="","m","")</f>
        <v>m</v>
      </c>
      <c r="O107" s="106"/>
      <c r="P107" s="107" t="s">
        <v>314</v>
      </c>
      <c r="Q107" s="108"/>
      <c r="R107" s="109">
        <f>(IF(COUNT(Z107,AA107,AB107,AC107,AD107,AE107,AF107,AG107,AH107,AI107)&lt;10,SUM(Z107,AA107,AB107,AC107,AD107,AE107,AF107,AG107,AH107,AI107),SUM(LARGE((Z107,AA107,AB107,AC107,AD107,AE107,AF107,AG107,AH107,AI107),{1;2;3;4;5;6;7;8;9}))))</f>
        <v>0</v>
      </c>
      <c r="S107" s="110" t="str">
        <f>INDEX(ETAPP!B$1:B$32,MATCH(COUNTIF(BI107:BR107,1),ETAPP!A$1:A$32,0))&amp;INDEX(ETAPP!B$1:B$32,MATCH(COUNTIF(BI107:BR107,2),ETAPP!A$1:A$32,0))&amp;INDEX(ETAPP!B$1:B$32,MATCH(COUNTIF(BI107:BR107,3),ETAPP!A$1:A$32,0))&amp;INDEX(ETAPP!B$1:B$32,MATCH(COUNTIF(BI107:BR107,4),ETAPP!A$1:A$32,0))&amp;INDEX(ETAPP!B$1:B$32,MATCH(COUNTIF(BI107:BR107,5),ETAPP!A$1:A$32,0))&amp;INDEX(ETAPP!B$1:B$32,MATCH(COUNTIF(BI107:BR107,6),ETAPP!A$1:A$32,0))&amp;INDEX(ETAPP!B$1:B$32,MATCH(COUNTIF(BI107:BR107,7),ETAPP!A$1:A$32,0))&amp;INDEX(ETAPP!B$1:B$32,MATCH(COUNTIF(BI107:BR107,8),ETAPP!A$1:A$32,0))&amp;INDEX(ETAPP!B$1:B$32,MATCH(COUNTIF(BI107:BR107,9),ETAPP!A$1:A$32,0))&amp;INDEX(ETAPP!B$1:B$32,MATCH(COUNTIF(BI107:BR107,10),ETAPP!A$1:A$32,0))&amp;INDEX(ETAPP!B$1:B$32,MATCH(COUNTIF(BI107:BR107,11),ETAPP!A$1:A$32,0))&amp;INDEX(ETAPP!B$1:B$32,MATCH(COUNTIF(BI107:BR107,12),ETAPP!A$1:A$32,0))&amp;INDEX(ETAPP!B$1:B$32,MATCH(COUNTIF(BI107:BR107,13),ETAPP!A$1:A$32,0))&amp;INDEX(ETAPP!B$1:B$32,MATCH(COUNTIF(BI107:BR107,14),ETAPP!A$1:A$32,0))&amp;INDEX(ETAPP!B$1:B$32,MATCH(COUNTIF(BI107:BR107,15),ETAPP!A$1:A$32,0))&amp;INDEX(ETAPP!B$1:B$32,MATCH(COUNTIF(BI107:BR107,16),ETAPP!A$1:A$32,0))&amp;INDEX(ETAPP!B$1:B$32,MATCH(COUNTIF(BI107:BR107,17),ETAPP!A$1:A$32,0))&amp;INDEX(ETAPP!B$1:B$32,MATCH(COUNTIF(BI107:BR107,18),ETAPP!A$1:A$32,0))&amp;INDEX(ETAPP!B$1:B$32,MATCH(COUNTIF(BI107:BR107,19),ETAPP!A$1:A$32,0))&amp;INDEX(ETAPP!B$1:B$32,MATCH(COUNTIF(BI107:BR107,20),ETAPP!A$1:A$32,0))&amp;INDEX(ETAPP!B$1:B$32,MATCH(COUNTIF(BI107:BR107,21),ETAPP!A$1:A$32,0))</f>
        <v>000000000000000000000</v>
      </c>
      <c r="T107" s="110" t="str">
        <f>TEXT(R107,"000,0")&amp;"-"&amp;S107</f>
        <v>000,0-000000000000000000000</v>
      </c>
      <c r="U107" s="110">
        <f>COUNTIF(T$7:T$117,"&gt;="&amp;T107)</f>
        <v>111</v>
      </c>
      <c r="V107" s="110">
        <f>COUNTIF(L$7:L$117,"&gt;="&amp;L107)</f>
        <v>17</v>
      </c>
      <c r="W107" s="110" t="str">
        <f>TEXT(R107,"000,0")&amp;"-"&amp;S107&amp;"-"&amp;TEXT(V107,"000")</f>
        <v>000,0-000000000000000000000-017</v>
      </c>
      <c r="X107" s="110">
        <f>COUNTIF(W$7:W$117,"&gt;="&amp;W107)</f>
        <v>101</v>
      </c>
      <c r="Y107" s="111">
        <f>RANK(X107,X$7:X$117,0)</f>
        <v>11</v>
      </c>
      <c r="Z107" s="112" t="str">
        <f>IFERROR(INDEX('V1'!C$300:C$400,MATCH("*"&amp;L107&amp;"*",'V1'!B$300:B$400,0)),"  ")</f>
        <v xml:space="preserve">  </v>
      </c>
      <c r="AA107" s="112" t="str">
        <f>IFERROR(INDEX('V2'!C$300:C$400,MATCH("*"&amp;L107&amp;"*",'V2'!B$300:B$400,0)),"  ")</f>
        <v xml:space="preserve">  </v>
      </c>
      <c r="AB107" s="112" t="str">
        <f>IFERROR(INDEX('V3'!C$300:C$400,MATCH("*"&amp;L107&amp;"*",'V3'!B$300:B$400,0)),"  ")</f>
        <v xml:space="preserve">  </v>
      </c>
      <c r="AC107" s="112" t="str">
        <f>IFERROR(INDEX('V4'!C$300:C$400,MATCH("*"&amp;L107&amp;"*",'V4'!B$300:B$400,0)),"  ")</f>
        <v xml:space="preserve">  </v>
      </c>
      <c r="AD107" s="112" t="str">
        <f>IFERROR(INDEX('V5'!C$300:C$400,MATCH("*"&amp;L107&amp;"*",'V5'!B$300:B$400,0)),"  ")</f>
        <v xml:space="preserve">  </v>
      </c>
      <c r="AE107" s="112" t="str">
        <f>IFERROR(INDEX('V6'!C$300:C$400,MATCH("*"&amp;L107&amp;"*",'V6'!B$300:B$400,0)),"  ")</f>
        <v xml:space="preserve">  </v>
      </c>
      <c r="AF107" s="112" t="str">
        <f>IFERROR(INDEX('V7'!C$300:C$400,MATCH("*"&amp;L107&amp;"*",'V7'!B$300:B$400,0)),"  ")</f>
        <v xml:space="preserve">  </v>
      </c>
      <c r="AG107" s="112" t="str">
        <f>IFERROR(INDEX('V8'!C$300:C$400,MATCH("*"&amp;L107&amp;"*",'V8'!B$300:B$400,0)),"  ")</f>
        <v xml:space="preserve">  </v>
      </c>
      <c r="AH107" s="112" t="str">
        <f>IFERROR(INDEX('V9'!C$300:C$400,MATCH("*"&amp;L107&amp;"*",'V9'!B$300:B$400,0)),"  ")</f>
        <v xml:space="preserve">  </v>
      </c>
      <c r="AI107" s="112" t="str">
        <f>IFERROR(INDEX('V10'!C$300:C$400,MATCH("*"&amp;L107&amp;"*",'V10'!B$300:B$400,0)),"  ")</f>
        <v xml:space="preserve">  </v>
      </c>
      <c r="AJ107" s="113" t="str">
        <f>IF(AN107&gt;(AT$2-1),K107,"")</f>
        <v/>
      </c>
      <c r="AK107" s="402">
        <f>SUM(Z107:AI107)</f>
        <v>0</v>
      </c>
      <c r="AL107" s="114" t="str">
        <f>IFERROR("edasi "&amp;RANK(AJ107,AJ$7:AJ$117,1),K107)</f>
        <v/>
      </c>
      <c r="AM107" s="115" t="str">
        <f>IFERROR(INDEX(#REF!,MATCH("*"&amp;L107&amp;"*",#REF!,0)),"  ")</f>
        <v xml:space="preserve">  </v>
      </c>
      <c r="AN107" s="116">
        <f>COUNTIF(Z107:AI107,"&gt;=0")</f>
        <v>0</v>
      </c>
      <c r="AO107" s="117">
        <f>IFERROR(IF(Z107+1&gt;LARGE(Z$7:Z$117,1)-2*LEN(Z$5),1),0)+IFERROR(IF(AA107+1&gt;LARGE(AA$7:AA$117,1)-2*LEN(AA$5),1),0)+IFERROR(IF(AB107+1&gt;LARGE(AB$7:AB$117,1)-2*LEN(AB$5),1),0)+IFERROR(IF(AC107+1&gt;LARGE(AC$7:AC$117,1)-2*LEN(AC$5),1),0)+IFERROR(IF(AD107+1&gt;LARGE(AD$7:AD$117,1)-2*LEN(AD$5),1),0)+IFERROR(IF(AE107+1&gt;LARGE(AE$7:AE$117,1)-2*LEN(AE$5),1),0)+IFERROR(IF(AF107+1&gt;LARGE(AF$7:AF$117,1)-2*LEN(AF$5),1),0)+IFERROR(IF(AG107+1&gt;LARGE(AG$7:AG$117,1)-2*LEN(AG$5),1),0)+IFERROR(IF(AH107+1&gt;LARGE(AH$7:AH$117,1)-2*LEN(AH$5),1),0)+IFERROR(IF(AI107+1&gt;LARGE(AI$7:AI$117,1)-2*LEN(AI$5),1),0)</f>
        <v>0</v>
      </c>
      <c r="AP107" s="117">
        <f>IF(Z107=0,0,IF(Z107=IFERROR(LARGE(Z$7:Z$117,1),0),1,0))+IF(AA107=0,0,IF(AA107=IFERROR(LARGE(AA$7:AA$117,1),0),1,0))+IF(AB107=0,0,IF(AB107=IFERROR(LARGE(AB$7:AB$117,1),0),1,0))+IF(AC107=0,0,IF(AC107=IFERROR(LARGE(AC$7:AC$117,1),0),1,0))+IF(AD107=0,0,IF(AD107=IFERROR(LARGE(AD$7:AD$117,1),0),1,0))+IF(AE107=0,0,IF(AE107=IFERROR(LARGE(AE$7:AE$117,1),0),1,0))+IF(AF107=0,0,IF(AF107=IFERROR(LARGE(AF$7:AF$117,1),0),1,0))+IF(AG107=0,0,IF(AG107=IFERROR(LARGE(AG$7:AG$117,1),0),1,0))+IF(AH107=0,0,IF(AH107=IFERROR(LARGE(AH$7:AH$117,1),0),1,0))+IF(AI107=0,0,IF(AI107=IFERROR(LARGE(AI$7:AI$117,1),0),1,0))</f>
        <v>0</v>
      </c>
      <c r="AQ107" s="48"/>
      <c r="AR107" s="1"/>
      <c r="AS107" s="1"/>
      <c r="AT107" s="118">
        <f>SMALL(AU107:BD107,AT$3)</f>
        <v>1E-4</v>
      </c>
      <c r="AU107" s="119">
        <f>IF(Z107="  ",0+MID(Z$6,FIND("V",Z$6)+1,256)/10000,Z107+MID(Z$6,FIND("V",Z$6)+1,256)/10000)</f>
        <v>1E-4</v>
      </c>
      <c r="AV107" s="119">
        <f>IF(AA107="  ",0+MID(AA$6,FIND("V",AA$6)+1,256)/10000,AA107+MID(AA$6,FIND("V",AA$6)+1,256)/10000)</f>
        <v>2.0000000000000001E-4</v>
      </c>
      <c r="AW107" s="119">
        <f>IF(AB107="  ",0+MID(AB$6,FIND("V",AB$6)+1,256)/10000,AB107+MID(AB$6,FIND("V",AB$6)+1,256)/10000)</f>
        <v>2.9999999999999997E-4</v>
      </c>
      <c r="AX107" s="119">
        <f>IF(AC107="  ",0+MID(AC$6,FIND("V",AC$6)+1,256)/10000,AC107+MID(AC$6,FIND("V",AC$6)+1,256)/10000)</f>
        <v>4.0000000000000002E-4</v>
      </c>
      <c r="AY107" s="119">
        <f>IF(AD107="  ",0+MID(AD$6,FIND("V",AD$6)+1,256)/10000,AD107+MID(AD$6,FIND("V",AD$6)+1,256)/10000)</f>
        <v>5.0000000000000001E-4</v>
      </c>
      <c r="AZ107" s="119">
        <f>IF(AE107="  ",0+MID(AE$6,FIND("V",AE$6)+1,256)/10000,AE107+MID(AE$6,FIND("V",AE$6)+1,256)/10000)</f>
        <v>5.9999999999999995E-4</v>
      </c>
      <c r="BA107" s="119">
        <f>IF(AF107="  ",0+MID(AF$6,FIND("V",AF$6)+1,256)/10000,AF107+MID(AF$6,FIND("V",AF$6)+1,256)/10000)</f>
        <v>6.9999999999999999E-4</v>
      </c>
      <c r="BB107" s="119">
        <f>IF(AG107="  ",0+MID(AG$6,FIND("V",AG$6)+1,256)/10000,AG107+MID(AG$6,FIND("V",AG$6)+1,256)/10000)</f>
        <v>8.0000000000000004E-4</v>
      </c>
      <c r="BC107" s="119">
        <f>IF(AH107="  ",0+MID(AH$6,FIND("V",AH$6)+1,256)/10000,AH107+MID(AH$6,FIND("V",AH$6)+1,256)/10000)</f>
        <v>8.9999999999999998E-4</v>
      </c>
      <c r="BD107" s="119">
        <f>IF(AI107="  ",0+MID(AI$6,FIND("V",AI$6)+1,256)/10000,AI107+MID(AI$6,FIND("V",AI$6)+1,256)/10000)</f>
        <v>1E-3</v>
      </c>
      <c r="BE107" s="1024"/>
      <c r="BF107" s="1024"/>
      <c r="BG107" s="1024"/>
      <c r="BH107" s="1024"/>
      <c r="BI107" s="783" t="e">
        <f>(LARGE(Z$7:Z$117,1)-Z107)/2+1</f>
        <v>#VALUE!</v>
      </c>
      <c r="BJ107" s="783" t="e">
        <f>(LARGE(AA$7:AA$117,1)-AA107)/2+1</f>
        <v>#VALUE!</v>
      </c>
      <c r="BK107" s="783" t="e">
        <f>(LARGE(AB$7:AB$117,1)-AB107)/2+1</f>
        <v>#VALUE!</v>
      </c>
      <c r="BL107" s="783" t="e">
        <f>(LARGE(AC$7:AC$117,1)-AC107)/2+1</f>
        <v>#VALUE!</v>
      </c>
      <c r="BM107" s="783" t="e">
        <f>(LARGE(AD$7:AD$117,1)-AD107)/2+1</f>
        <v>#VALUE!</v>
      </c>
      <c r="BN107" s="783" t="e">
        <f>(LARGE(AE$7:AE$117,1)-AE107)/2+1</f>
        <v>#VALUE!</v>
      </c>
      <c r="BO107" s="783" t="e">
        <f>(LARGE(AF$7:AF$117,1)-AF107)/2+1</f>
        <v>#VALUE!</v>
      </c>
      <c r="BP107" s="783" t="e">
        <f>(LARGE(AG$7:AG$117,1)-AG107)/2+1</f>
        <v>#VALUE!</v>
      </c>
      <c r="BQ107" s="783" t="e">
        <f>(LARGE(AH$7:AH$117,1)-AH107)/2+1</f>
        <v>#VALUE!</v>
      </c>
      <c r="BR107" s="783" t="e">
        <f>(LARGE(AI$7:AI$117,1)-AI107)/2+1</f>
        <v>#VALUE!</v>
      </c>
    </row>
    <row r="108" spans="1:70" ht="12.75" hidden="1" customHeight="1" x14ac:dyDescent="0.2">
      <c r="A108" s="597" t="str">
        <f>IF(R108&gt;0,IF(Q108="Viru SK",RANK(B108,B$7:B$117,1)-COUNTIF((Q$7:Q$117),"&lt;&gt;Viru SK"),""),"")</f>
        <v/>
      </c>
      <c r="B108" s="98">
        <f>IF((Q108="Viru SK"),U108,U108-1000)</f>
        <v>-889</v>
      </c>
      <c r="C108" s="407" t="str">
        <f>IF(R108&gt;0,IF(P108="t",RANK(D108,D$7:D$117,1)-COUNTBLANK(P$7:P$117),""),"")</f>
        <v/>
      </c>
      <c r="D108" s="365">
        <f>IF((P108="t"),U108,U108-1000)</f>
        <v>-889</v>
      </c>
      <c r="E108" s="99" t="str">
        <f>IF(R108&gt;0,IF(N108="m",RANK(F108,F$7:F$117,1)-COUNTBLANK(N$7:N$117),""),"")</f>
        <v/>
      </c>
      <c r="F108" s="98">
        <f>IF((N108="m"),U108,U108-1000)</f>
        <v>111</v>
      </c>
      <c r="G108" s="100" t="str">
        <f>IF(R108&gt;0,IF(M108="n",RANK(H108,H$7:H$117,1)-COUNTBLANK(M$7:M$117),""),"")</f>
        <v/>
      </c>
      <c r="H108" s="98">
        <f>IF((M108="n"),U108,U108-1000)</f>
        <v>-889</v>
      </c>
      <c r="I108" s="101" t="str">
        <f>IF(R108&gt;0,IF(O108="j",RANK(J108,J$7:J$117,1)-COUNTBLANK(O$7:O$117),""),"")</f>
        <v/>
      </c>
      <c r="J108" s="102">
        <f>IF((O108="j"),U108,U108-1000)</f>
        <v>-889</v>
      </c>
      <c r="K108" s="70" t="str">
        <f>IF(R108&gt;0,RANK(U108,U$7:U$117,1),"")</f>
        <v/>
      </c>
      <c r="L108" s="120" t="s">
        <v>320</v>
      </c>
      <c r="M108" s="104"/>
      <c r="N108" s="105" t="s">
        <v>104</v>
      </c>
      <c r="O108" s="106"/>
      <c r="P108" s="107"/>
      <c r="Q108" s="108"/>
      <c r="R108" s="109">
        <f>(IF(COUNT(Z108,AA108,AB108,AC108,AD108,AE108,AF108,AG108,AH108,AI108)&lt;10,SUM(Z108,AA108,AB108,AC108,AD108,AE108,AF108,AG108,AH108,AI108),SUM(LARGE((Z108,AA108,AB108,AC108,AD108,AE108,AF108,AG108,AH108,AI108),{1;2;3;4;5;6;7;8;9}))))</f>
        <v>0</v>
      </c>
      <c r="S108" s="110" t="str">
        <f>INDEX(ETAPP!B$1:B$32,MATCH(COUNTIF(BI108:BR108,1),ETAPP!A$1:A$32,0))&amp;INDEX(ETAPP!B$1:B$32,MATCH(COUNTIF(BI108:BR108,2),ETAPP!A$1:A$32,0))&amp;INDEX(ETAPP!B$1:B$32,MATCH(COUNTIF(BI108:BR108,3),ETAPP!A$1:A$32,0))&amp;INDEX(ETAPP!B$1:B$32,MATCH(COUNTIF(BI108:BR108,4),ETAPP!A$1:A$32,0))&amp;INDEX(ETAPP!B$1:B$32,MATCH(COUNTIF(BI108:BR108,5),ETAPP!A$1:A$32,0))&amp;INDEX(ETAPP!B$1:B$32,MATCH(COUNTIF(BI108:BR108,6),ETAPP!A$1:A$32,0))&amp;INDEX(ETAPP!B$1:B$32,MATCH(COUNTIF(BI108:BR108,7),ETAPP!A$1:A$32,0))&amp;INDEX(ETAPP!B$1:B$32,MATCH(COUNTIF(BI108:BR108,8),ETAPP!A$1:A$32,0))&amp;INDEX(ETAPP!B$1:B$32,MATCH(COUNTIF(BI108:BR108,9),ETAPP!A$1:A$32,0))&amp;INDEX(ETAPP!B$1:B$32,MATCH(COUNTIF(BI108:BR108,10),ETAPP!A$1:A$32,0))&amp;INDEX(ETAPP!B$1:B$32,MATCH(COUNTIF(BI108:BR108,11),ETAPP!A$1:A$32,0))&amp;INDEX(ETAPP!B$1:B$32,MATCH(COUNTIF(BI108:BR108,12),ETAPP!A$1:A$32,0))&amp;INDEX(ETAPP!B$1:B$32,MATCH(COUNTIF(BI108:BR108,13),ETAPP!A$1:A$32,0))&amp;INDEX(ETAPP!B$1:B$32,MATCH(COUNTIF(BI108:BR108,14),ETAPP!A$1:A$32,0))&amp;INDEX(ETAPP!B$1:B$32,MATCH(COUNTIF(BI108:BR108,15),ETAPP!A$1:A$32,0))&amp;INDEX(ETAPP!B$1:B$32,MATCH(COUNTIF(BI108:BR108,16),ETAPP!A$1:A$32,0))&amp;INDEX(ETAPP!B$1:B$32,MATCH(COUNTIF(BI108:BR108,17),ETAPP!A$1:A$32,0))&amp;INDEX(ETAPP!B$1:B$32,MATCH(COUNTIF(BI108:BR108,18),ETAPP!A$1:A$32,0))&amp;INDEX(ETAPP!B$1:B$32,MATCH(COUNTIF(BI108:BR108,19),ETAPP!A$1:A$32,0))&amp;INDEX(ETAPP!B$1:B$32,MATCH(COUNTIF(BI108:BR108,20),ETAPP!A$1:A$32,0))&amp;INDEX(ETAPP!B$1:B$32,MATCH(COUNTIF(BI108:BR108,21),ETAPP!A$1:A$32,0))</f>
        <v>000000000000000000000</v>
      </c>
      <c r="T108" s="110" t="str">
        <f>TEXT(R108,"000,0")&amp;"-"&amp;S108</f>
        <v>000,0-000000000000000000000</v>
      </c>
      <c r="U108" s="110">
        <f>COUNTIF(T$7:T$117,"&gt;="&amp;T108)</f>
        <v>111</v>
      </c>
      <c r="V108" s="110">
        <f>COUNTIF(L$7:L$117,"&gt;="&amp;L108)</f>
        <v>15</v>
      </c>
      <c r="W108" s="110" t="str">
        <f>TEXT(R108,"000,0")&amp;"-"&amp;S108&amp;"-"&amp;TEXT(V108,"000")</f>
        <v>000,0-000000000000000000000-015</v>
      </c>
      <c r="X108" s="110">
        <f>COUNTIF(W$7:W$117,"&gt;="&amp;W108)</f>
        <v>102</v>
      </c>
      <c r="Y108" s="111">
        <f>RANK(X108,X$7:X$117,0)</f>
        <v>10</v>
      </c>
      <c r="Z108" s="112" t="str">
        <f>IFERROR(INDEX('V1'!C$300:C$400,MATCH("*"&amp;L108&amp;"*",'V1'!B$300:B$400,0)),"  ")</f>
        <v xml:space="preserve">  </v>
      </c>
      <c r="AA108" s="112" t="str">
        <f>IFERROR(INDEX('V2'!C$300:C$400,MATCH("*"&amp;L108&amp;"*",'V2'!B$300:B$400,0)),"  ")</f>
        <v xml:space="preserve">  </v>
      </c>
      <c r="AB108" s="112" t="str">
        <f>IFERROR(INDEX('V3'!C$300:C$400,MATCH("*"&amp;L108&amp;"*",'V3'!B$300:B$400,0)),"  ")</f>
        <v xml:space="preserve">  </v>
      </c>
      <c r="AC108" s="112" t="str">
        <f>IFERROR(INDEX('V4'!C$300:C$400,MATCH("*"&amp;L108&amp;"*",'V4'!B$300:B$400,0)),"  ")</f>
        <v xml:space="preserve">  </v>
      </c>
      <c r="AD108" s="112" t="str">
        <f>IFERROR(INDEX('V5'!C$300:C$400,MATCH("*"&amp;L108&amp;"*",'V5'!B$300:B$400,0)),"  ")</f>
        <v xml:space="preserve">  </v>
      </c>
      <c r="AE108" s="112" t="str">
        <f>IFERROR(INDEX('V6'!C$300:C$400,MATCH("*"&amp;L108&amp;"*",'V6'!B$300:B$400,0)),"  ")</f>
        <v xml:space="preserve">  </v>
      </c>
      <c r="AF108" s="112" t="str">
        <f>IFERROR(INDEX('V7'!C$300:C$400,MATCH("*"&amp;L108&amp;"*",'V7'!B$300:B$400,0)),"  ")</f>
        <v xml:space="preserve">  </v>
      </c>
      <c r="AG108" s="112" t="str">
        <f>IFERROR(INDEX('V8'!C$300:C$400,MATCH("*"&amp;L108&amp;"*",'V8'!B$300:B$400,0)),"  ")</f>
        <v xml:space="preserve">  </v>
      </c>
      <c r="AH108" s="112" t="str">
        <f>IFERROR(INDEX('V9'!C$300:C$400,MATCH("*"&amp;L108&amp;"*",'V9'!B$300:B$400,0)),"  ")</f>
        <v xml:space="preserve">  </v>
      </c>
      <c r="AI108" s="112" t="str">
        <f>IFERROR(INDEX('V10'!C$300:C$400,MATCH("*"&amp;L108&amp;"*",'V10'!B$300:B$400,0)),"  ")</f>
        <v xml:space="preserve">  </v>
      </c>
      <c r="AJ108" s="113" t="str">
        <f>IF(AN108&gt;(AT$2-1),K108,"")</f>
        <v/>
      </c>
      <c r="AK108" s="402">
        <f>SUM(Z108:AI108)</f>
        <v>0</v>
      </c>
      <c r="AL108" s="114" t="str">
        <f>IFERROR("edasi "&amp;RANK(AJ108,AJ$7:AJ$117,1),K108)</f>
        <v/>
      </c>
      <c r="AM108" s="115" t="str">
        <f>IFERROR(INDEX(#REF!,MATCH("*"&amp;L108&amp;"*",#REF!,0)),"  ")</f>
        <v xml:space="preserve">  </v>
      </c>
      <c r="AN108" s="116">
        <f>COUNTIF(Z108:AI108,"&gt;=0")</f>
        <v>0</v>
      </c>
      <c r="AO108" s="117">
        <f>IFERROR(IF(Z108+1&gt;LARGE(Z$7:Z$117,1)-2*LEN(Z$5),1),0)+IFERROR(IF(AA108+1&gt;LARGE(AA$7:AA$117,1)-2*LEN(AA$5),1),0)+IFERROR(IF(AB108+1&gt;LARGE(AB$7:AB$117,1)-2*LEN(AB$5),1),0)+IFERROR(IF(AC108+1&gt;LARGE(AC$7:AC$117,1)-2*LEN(AC$5),1),0)+IFERROR(IF(AD108+1&gt;LARGE(AD$7:AD$117,1)-2*LEN(AD$5),1),0)+IFERROR(IF(AE108+1&gt;LARGE(AE$7:AE$117,1)-2*LEN(AE$5),1),0)+IFERROR(IF(AF108+1&gt;LARGE(AF$7:AF$117,1)-2*LEN(AF$5),1),0)+IFERROR(IF(AG108+1&gt;LARGE(AG$7:AG$117,1)-2*LEN(AG$5),1),0)+IFERROR(IF(AH108+1&gt;LARGE(AH$7:AH$117,1)-2*LEN(AH$5),1),0)+IFERROR(IF(AI108+1&gt;LARGE(AI$7:AI$117,1)-2*LEN(AI$5),1),0)</f>
        <v>0</v>
      </c>
      <c r="AP108" s="117">
        <f>IF(Z108=0,0,IF(Z108=IFERROR(LARGE(Z$7:Z$117,1),0),1,0))+IF(AA108=0,0,IF(AA108=IFERROR(LARGE(AA$7:AA$117,1),0),1,0))+IF(AB108=0,0,IF(AB108=IFERROR(LARGE(AB$7:AB$117,1),0),1,0))+IF(AC108=0,0,IF(AC108=IFERROR(LARGE(AC$7:AC$117,1),0),1,0))+IF(AD108=0,0,IF(AD108=IFERROR(LARGE(AD$7:AD$117,1),0),1,0))+IF(AE108=0,0,IF(AE108=IFERROR(LARGE(AE$7:AE$117,1),0),1,0))+IF(AF108=0,0,IF(AF108=IFERROR(LARGE(AF$7:AF$117,1),0),1,0))+IF(AG108=0,0,IF(AG108=IFERROR(LARGE(AG$7:AG$117,1),0),1,0))+IF(AH108=0,0,IF(AH108=IFERROR(LARGE(AH$7:AH$117,1),0),1,0))+IF(AI108=0,0,IF(AI108=IFERROR(LARGE(AI$7:AI$117,1),0),1,0))</f>
        <v>0</v>
      </c>
      <c r="AQ108" s="48"/>
      <c r="AR108" s="1"/>
      <c r="AS108" s="1"/>
      <c r="AT108" s="118">
        <f>SMALL(AU108:BD108,AT$3)</f>
        <v>1E-4</v>
      </c>
      <c r="AU108" s="119">
        <f>IF(Z108="  ",0+MID(Z$6,FIND("V",Z$6)+1,256)/10000,Z108+MID(Z$6,FIND("V",Z$6)+1,256)/10000)</f>
        <v>1E-4</v>
      </c>
      <c r="AV108" s="119">
        <f>IF(AA108="  ",0+MID(AA$6,FIND("V",AA$6)+1,256)/10000,AA108+MID(AA$6,FIND("V",AA$6)+1,256)/10000)</f>
        <v>2.0000000000000001E-4</v>
      </c>
      <c r="AW108" s="119">
        <f>IF(AB108="  ",0+MID(AB$6,FIND("V",AB$6)+1,256)/10000,AB108+MID(AB$6,FIND("V",AB$6)+1,256)/10000)</f>
        <v>2.9999999999999997E-4</v>
      </c>
      <c r="AX108" s="119">
        <f>IF(AC108="  ",0+MID(AC$6,FIND("V",AC$6)+1,256)/10000,AC108+MID(AC$6,FIND("V",AC$6)+1,256)/10000)</f>
        <v>4.0000000000000002E-4</v>
      </c>
      <c r="AY108" s="119">
        <f>IF(AD108="  ",0+MID(AD$6,FIND("V",AD$6)+1,256)/10000,AD108+MID(AD$6,FIND("V",AD$6)+1,256)/10000)</f>
        <v>5.0000000000000001E-4</v>
      </c>
      <c r="AZ108" s="119">
        <f>IF(AE108="  ",0+MID(AE$6,FIND("V",AE$6)+1,256)/10000,AE108+MID(AE$6,FIND("V",AE$6)+1,256)/10000)</f>
        <v>5.9999999999999995E-4</v>
      </c>
      <c r="BA108" s="119">
        <f>IF(AF108="  ",0+MID(AF$6,FIND("V",AF$6)+1,256)/10000,AF108+MID(AF$6,FIND("V",AF$6)+1,256)/10000)</f>
        <v>6.9999999999999999E-4</v>
      </c>
      <c r="BB108" s="119">
        <f>IF(AG108="  ",0+MID(AG$6,FIND("V",AG$6)+1,256)/10000,AG108+MID(AG$6,FIND("V",AG$6)+1,256)/10000)</f>
        <v>8.0000000000000004E-4</v>
      </c>
      <c r="BC108" s="119">
        <f>IF(AH108="  ",0+MID(AH$6,FIND("V",AH$6)+1,256)/10000,AH108+MID(AH$6,FIND("V",AH$6)+1,256)/10000)</f>
        <v>8.9999999999999998E-4</v>
      </c>
      <c r="BD108" s="119">
        <f>IF(AI108="  ",0+MID(AI$6,FIND("V",AI$6)+1,256)/10000,AI108+MID(AI$6,FIND("V",AI$6)+1,256)/10000)</f>
        <v>1E-3</v>
      </c>
      <c r="BI108" s="783" t="e">
        <f>(LARGE(Z$7:Z$117,1)-Z108)/2+1</f>
        <v>#VALUE!</v>
      </c>
      <c r="BJ108" s="783" t="e">
        <f>(LARGE(AA$7:AA$117,1)-AA108)/2+1</f>
        <v>#VALUE!</v>
      </c>
      <c r="BK108" s="783" t="e">
        <f>(LARGE(AB$7:AB$117,1)-AB108)/2+1</f>
        <v>#VALUE!</v>
      </c>
      <c r="BL108" s="783" t="e">
        <f>(LARGE(AC$7:AC$117,1)-AC108)/2+1</f>
        <v>#VALUE!</v>
      </c>
      <c r="BM108" s="783" t="e">
        <f>(LARGE(AD$7:AD$117,1)-AD108)/2+1</f>
        <v>#VALUE!</v>
      </c>
      <c r="BN108" s="783" t="e">
        <f>(LARGE(AE$7:AE$117,1)-AE108)/2+1</f>
        <v>#VALUE!</v>
      </c>
      <c r="BO108" s="783" t="e">
        <f>(LARGE(AF$7:AF$117,1)-AF108)/2+1</f>
        <v>#VALUE!</v>
      </c>
      <c r="BP108" s="783" t="e">
        <f>(LARGE(AG$7:AG$117,1)-AG108)/2+1</f>
        <v>#VALUE!</v>
      </c>
      <c r="BQ108" s="783" t="e">
        <f>(LARGE(AH$7:AH$117,1)-AH108)/2+1</f>
        <v>#VALUE!</v>
      </c>
      <c r="BR108" s="783" t="e">
        <f>(LARGE(AI$7:AI$117,1)-AI108)/2+1</f>
        <v>#VALUE!</v>
      </c>
    </row>
    <row r="109" spans="1:70" ht="12.75" hidden="1" customHeight="1" x14ac:dyDescent="0.2">
      <c r="A109" s="597" t="str">
        <f>IF(R109&gt;0,IF(Q109="Viru SK",RANK(B109,B$7:B$117,1)-COUNTIF((Q$7:Q$117),"&lt;&gt;Viru SK"),""),"")</f>
        <v/>
      </c>
      <c r="B109" s="98">
        <f>IF((Q109="Viru SK"),U109,U109-1000)</f>
        <v>-889</v>
      </c>
      <c r="C109" s="407" t="str">
        <f>IF(R109&gt;0,IF(P109="t",RANK(D109,D$7:D$117,1)-COUNTBLANK(P$7:P$117),""),"")</f>
        <v/>
      </c>
      <c r="D109" s="365">
        <f>IF((P109="t"),U109,U109-1000)</f>
        <v>-889</v>
      </c>
      <c r="E109" s="99" t="str">
        <f>IF(R109&gt;0,IF(N109="m",RANK(F109,F$7:F$117,1)-COUNTBLANK(N$7:N$117),""),"")</f>
        <v/>
      </c>
      <c r="F109" s="98">
        <f>IF((N109="m"),U109,U109-1000)</f>
        <v>111</v>
      </c>
      <c r="G109" s="100" t="str">
        <f>IF(R109&gt;0,IF(M109="n",RANK(H109,H$7:H$117,1)-COUNTBLANK(M$7:M$117),""),"")</f>
        <v/>
      </c>
      <c r="H109" s="98">
        <f>IF((M109="n"),U109,U109-1000)</f>
        <v>-889</v>
      </c>
      <c r="I109" s="101" t="str">
        <f>IF(R109&gt;0,IF(O109="j",RANK(J109,J$7:J$117,1)-COUNTBLANK(O$7:O$117),""),"")</f>
        <v/>
      </c>
      <c r="J109" s="102">
        <f>IF((O109="j"),U109,U109-1000)</f>
        <v>-889</v>
      </c>
      <c r="K109" s="70" t="str">
        <f>IF(R109&gt;0,RANK(U109,U$7:U$117,1),"")</f>
        <v/>
      </c>
      <c r="L109" s="373" t="s">
        <v>141</v>
      </c>
      <c r="M109" s="343"/>
      <c r="N109" s="344" t="s">
        <v>104</v>
      </c>
      <c r="O109" s="345"/>
      <c r="P109" s="346"/>
      <c r="Q109" s="347" t="s">
        <v>340</v>
      </c>
      <c r="R109" s="109">
        <f>(IF(COUNT(Z109,AA109,AB109,AC109,AD109,AE109,AF109,AG109,AH109,AI109)&lt;10,SUM(Z109,AA109,AB109,AC109,AD109,AE109,AF109,AG109,AH109,AI109),SUM(LARGE((Z109,AA109,AB109,AC109,AD109,AE109,AF109,AG109,AH109,AI109),{1;2;3;4;5;6;7;8;9}))))</f>
        <v>0</v>
      </c>
      <c r="S109" s="110" t="str">
        <f>INDEX(ETAPP!B$1:B$32,MATCH(COUNTIF(BI109:BR109,1),ETAPP!A$1:A$32,0))&amp;INDEX(ETAPP!B$1:B$32,MATCH(COUNTIF(BI109:BR109,2),ETAPP!A$1:A$32,0))&amp;INDEX(ETAPP!B$1:B$32,MATCH(COUNTIF(BI109:BR109,3),ETAPP!A$1:A$32,0))&amp;INDEX(ETAPP!B$1:B$32,MATCH(COUNTIF(BI109:BR109,4),ETAPP!A$1:A$32,0))&amp;INDEX(ETAPP!B$1:B$32,MATCH(COUNTIF(BI109:BR109,5),ETAPP!A$1:A$32,0))&amp;INDEX(ETAPP!B$1:B$32,MATCH(COUNTIF(BI109:BR109,6),ETAPP!A$1:A$32,0))&amp;INDEX(ETAPP!B$1:B$32,MATCH(COUNTIF(BI109:BR109,7),ETAPP!A$1:A$32,0))&amp;INDEX(ETAPP!B$1:B$32,MATCH(COUNTIF(BI109:BR109,8),ETAPP!A$1:A$32,0))&amp;INDEX(ETAPP!B$1:B$32,MATCH(COUNTIF(BI109:BR109,9),ETAPP!A$1:A$32,0))&amp;INDEX(ETAPP!B$1:B$32,MATCH(COUNTIF(BI109:BR109,10),ETAPP!A$1:A$32,0))&amp;INDEX(ETAPP!B$1:B$32,MATCH(COUNTIF(BI109:BR109,11),ETAPP!A$1:A$32,0))&amp;INDEX(ETAPP!B$1:B$32,MATCH(COUNTIF(BI109:BR109,12),ETAPP!A$1:A$32,0))&amp;INDEX(ETAPP!B$1:B$32,MATCH(COUNTIF(BI109:BR109,13),ETAPP!A$1:A$32,0))&amp;INDEX(ETAPP!B$1:B$32,MATCH(COUNTIF(BI109:BR109,14),ETAPP!A$1:A$32,0))&amp;INDEX(ETAPP!B$1:B$32,MATCH(COUNTIF(BI109:BR109,15),ETAPP!A$1:A$32,0))&amp;INDEX(ETAPP!B$1:B$32,MATCH(COUNTIF(BI109:BR109,16),ETAPP!A$1:A$32,0))&amp;INDEX(ETAPP!B$1:B$32,MATCH(COUNTIF(BI109:BR109,17),ETAPP!A$1:A$32,0))&amp;INDEX(ETAPP!B$1:B$32,MATCH(COUNTIF(BI109:BR109,18),ETAPP!A$1:A$32,0))&amp;INDEX(ETAPP!B$1:B$32,MATCH(COUNTIF(BI109:BR109,19),ETAPP!A$1:A$32,0))&amp;INDEX(ETAPP!B$1:B$32,MATCH(COUNTIF(BI109:BR109,20),ETAPP!A$1:A$32,0))&amp;INDEX(ETAPP!B$1:B$32,MATCH(COUNTIF(BI109:BR109,21),ETAPP!A$1:A$32,0))</f>
        <v>000000000000000000000</v>
      </c>
      <c r="T109" s="110" t="str">
        <f>TEXT(R109,"000,0")&amp;"-"&amp;S109</f>
        <v>000,0-000000000000000000000</v>
      </c>
      <c r="U109" s="110">
        <f>COUNTIF(T$7:T$117,"&gt;="&amp;T109)</f>
        <v>111</v>
      </c>
      <c r="V109" s="110">
        <f>COUNTIF(L$7:L$117,"&gt;="&amp;L109)</f>
        <v>12</v>
      </c>
      <c r="W109" s="110" t="str">
        <f>TEXT(R109,"000,0")&amp;"-"&amp;S109&amp;"-"&amp;TEXT(V109,"000")</f>
        <v>000,0-000000000000000000000-012</v>
      </c>
      <c r="X109" s="110">
        <f>COUNTIF(W$7:W$117,"&gt;="&amp;W109)</f>
        <v>103</v>
      </c>
      <c r="Y109" s="111">
        <f>RANK(X109,X$7:X$117,0)</f>
        <v>9</v>
      </c>
      <c r="Z109" s="112" t="str">
        <f>IFERROR(INDEX('V1'!C$300:C$400,MATCH("*"&amp;L109&amp;"*",'V1'!B$300:B$400,0)),"  ")</f>
        <v xml:space="preserve">  </v>
      </c>
      <c r="AA109" s="112" t="str">
        <f>IFERROR(INDEX('V2'!C$300:C$400,MATCH("*"&amp;L109&amp;"*",'V2'!B$300:B$400,0)),"  ")</f>
        <v xml:space="preserve">  </v>
      </c>
      <c r="AB109" s="112" t="str">
        <f>IFERROR(INDEX('V3'!C$300:C$400,MATCH("*"&amp;L109&amp;"*",'V3'!B$300:B$400,0)),"  ")</f>
        <v xml:space="preserve">  </v>
      </c>
      <c r="AC109" s="112" t="str">
        <f>IFERROR(INDEX('V4'!C$300:C$400,MATCH("*"&amp;L109&amp;"*",'V4'!B$300:B$400,0)),"  ")</f>
        <v xml:space="preserve">  </v>
      </c>
      <c r="AD109" s="112" t="str">
        <f>IFERROR(INDEX('V5'!C$300:C$400,MATCH("*"&amp;L109&amp;"*",'V5'!B$300:B$400,0)),"  ")</f>
        <v xml:space="preserve">  </v>
      </c>
      <c r="AE109" s="112" t="str">
        <f>IFERROR(INDEX('V6'!C$300:C$400,MATCH("*"&amp;L109&amp;"*",'V6'!B$300:B$400,0)),"  ")</f>
        <v xml:space="preserve">  </v>
      </c>
      <c r="AF109" s="112" t="str">
        <f>IFERROR(INDEX('V7'!C$300:C$400,MATCH("*"&amp;L109&amp;"*",'V7'!B$300:B$400,0)),"  ")</f>
        <v xml:space="preserve">  </v>
      </c>
      <c r="AG109" s="112" t="str">
        <f>IFERROR(INDEX('V8'!C$300:C$400,MATCH("*"&amp;L109&amp;"*",'V8'!B$300:B$400,0)),"  ")</f>
        <v xml:space="preserve">  </v>
      </c>
      <c r="AH109" s="112" t="str">
        <f>IFERROR(INDEX('V9'!C$300:C$400,MATCH("*"&amp;L109&amp;"*",'V9'!B$300:B$400,0)),"  ")</f>
        <v xml:space="preserve">  </v>
      </c>
      <c r="AI109" s="112" t="str">
        <f>IFERROR(INDEX('V10'!C$300:C$400,MATCH("*"&amp;L109&amp;"*",'V10'!B$300:B$400,0)),"  ")</f>
        <v xml:space="preserve">  </v>
      </c>
      <c r="AJ109" s="113" t="str">
        <f>IF(AN109&gt;(AT$2-1),K109,"")</f>
        <v/>
      </c>
      <c r="AK109" s="402">
        <f>SUM(Z109:AI109)</f>
        <v>0</v>
      </c>
      <c r="AL109" s="114" t="str">
        <f>IFERROR("edasi "&amp;RANK(AJ109,AJ$7:AJ$117,1),K109)</f>
        <v/>
      </c>
      <c r="AM109" s="115" t="str">
        <f>IFERROR(INDEX(#REF!,MATCH("*"&amp;L109&amp;"*",#REF!,0)),"  ")</f>
        <v xml:space="preserve">  </v>
      </c>
      <c r="AN109" s="116">
        <f>COUNTIF(Z109:AI109,"&gt;=0")</f>
        <v>0</v>
      </c>
      <c r="AO109" s="117">
        <f>IFERROR(IF(Z109+1&gt;LARGE(Z$7:Z$117,1)-2*LEN(Z$5),1),0)+IFERROR(IF(AA109+1&gt;LARGE(AA$7:AA$117,1)-2*LEN(AA$5),1),0)+IFERROR(IF(AB109+1&gt;LARGE(AB$7:AB$117,1)-2*LEN(AB$5),1),0)+IFERROR(IF(AC109+1&gt;LARGE(AC$7:AC$117,1)-2*LEN(AC$5),1),0)+IFERROR(IF(AD109+1&gt;LARGE(AD$7:AD$117,1)-2*LEN(AD$5),1),0)+IFERROR(IF(AE109+1&gt;LARGE(AE$7:AE$117,1)-2*LEN(AE$5),1),0)+IFERROR(IF(AF109+1&gt;LARGE(AF$7:AF$117,1)-2*LEN(AF$5),1),0)+IFERROR(IF(AG109+1&gt;LARGE(AG$7:AG$117,1)-2*LEN(AG$5),1),0)+IFERROR(IF(AH109+1&gt;LARGE(AH$7:AH$117,1)-2*LEN(AH$5),1),0)+IFERROR(IF(AI109+1&gt;LARGE(AI$7:AI$117,1)-2*LEN(AI$5),1),0)</f>
        <v>0</v>
      </c>
      <c r="AP109" s="117">
        <f>IF(Z109=0,0,IF(Z109=IFERROR(LARGE(Z$7:Z$117,1),0),1,0))+IF(AA109=0,0,IF(AA109=IFERROR(LARGE(AA$7:AA$117,1),0),1,0))+IF(AB109=0,0,IF(AB109=IFERROR(LARGE(AB$7:AB$117,1),0),1,0))+IF(AC109=0,0,IF(AC109=IFERROR(LARGE(AC$7:AC$117,1),0),1,0))+IF(AD109=0,0,IF(AD109=IFERROR(LARGE(AD$7:AD$117,1),0),1,0))+IF(AE109=0,0,IF(AE109=IFERROR(LARGE(AE$7:AE$117,1),0),1,0))+IF(AF109=0,0,IF(AF109=IFERROR(LARGE(AF$7:AF$117,1),0),1,0))+IF(AG109=0,0,IF(AG109=IFERROR(LARGE(AG$7:AG$117,1),0),1,0))+IF(AH109=0,0,IF(AH109=IFERROR(LARGE(AH$7:AH$117,1),0),1,0))+IF(AI109=0,0,IF(AI109=IFERROR(LARGE(AI$7:AI$117,1),0),1,0))</f>
        <v>0</v>
      </c>
      <c r="AQ109" s="48"/>
      <c r="AR109" s="1024"/>
      <c r="AS109" s="1024"/>
      <c r="AT109" s="118">
        <f>SMALL(AU109:BD109,AT$3)</f>
        <v>1E-4</v>
      </c>
      <c r="AU109" s="119">
        <f>IF(Z109="  ",0+MID(Z$6,FIND("V",Z$6)+1,256)/10000,Z109+MID(Z$6,FIND("V",Z$6)+1,256)/10000)</f>
        <v>1E-4</v>
      </c>
      <c r="AV109" s="119">
        <f>IF(AA109="  ",0+MID(AA$6,FIND("V",AA$6)+1,256)/10000,AA109+MID(AA$6,FIND("V",AA$6)+1,256)/10000)</f>
        <v>2.0000000000000001E-4</v>
      </c>
      <c r="AW109" s="119">
        <f>IF(AB109="  ",0+MID(AB$6,FIND("V",AB$6)+1,256)/10000,AB109+MID(AB$6,FIND("V",AB$6)+1,256)/10000)</f>
        <v>2.9999999999999997E-4</v>
      </c>
      <c r="AX109" s="119">
        <f>IF(AC109="  ",0+MID(AC$6,FIND("V",AC$6)+1,256)/10000,AC109+MID(AC$6,FIND("V",AC$6)+1,256)/10000)</f>
        <v>4.0000000000000002E-4</v>
      </c>
      <c r="AY109" s="119">
        <f>IF(AD109="  ",0+MID(AD$6,FIND("V",AD$6)+1,256)/10000,AD109+MID(AD$6,FIND("V",AD$6)+1,256)/10000)</f>
        <v>5.0000000000000001E-4</v>
      </c>
      <c r="AZ109" s="119">
        <f>IF(AE109="  ",0+MID(AE$6,FIND("V",AE$6)+1,256)/10000,AE109+MID(AE$6,FIND("V",AE$6)+1,256)/10000)</f>
        <v>5.9999999999999995E-4</v>
      </c>
      <c r="BA109" s="119">
        <f>IF(AF109="  ",0+MID(AF$6,FIND("V",AF$6)+1,256)/10000,AF109+MID(AF$6,FIND("V",AF$6)+1,256)/10000)</f>
        <v>6.9999999999999999E-4</v>
      </c>
      <c r="BB109" s="119">
        <f>IF(AG109="  ",0+MID(AG$6,FIND("V",AG$6)+1,256)/10000,AG109+MID(AG$6,FIND("V",AG$6)+1,256)/10000)</f>
        <v>8.0000000000000004E-4</v>
      </c>
      <c r="BC109" s="119">
        <f>IF(AH109="  ",0+MID(AH$6,FIND("V",AH$6)+1,256)/10000,AH109+MID(AH$6,FIND("V",AH$6)+1,256)/10000)</f>
        <v>8.9999999999999998E-4</v>
      </c>
      <c r="BD109" s="119">
        <f>IF(AI109="  ",0+MID(AI$6,FIND("V",AI$6)+1,256)/10000,AI109+MID(AI$6,FIND("V",AI$6)+1,256)/10000)</f>
        <v>1E-3</v>
      </c>
      <c r="BE109" s="1024"/>
      <c r="BF109" s="1024"/>
      <c r="BG109" s="1024"/>
      <c r="BH109" s="1024"/>
      <c r="BI109" s="783" t="e">
        <f>(LARGE(Z$7:Z$117,1)-Z109)/2+1</f>
        <v>#VALUE!</v>
      </c>
      <c r="BJ109" s="783" t="e">
        <f>(LARGE(AA$7:AA$117,1)-AA109)/2+1</f>
        <v>#VALUE!</v>
      </c>
      <c r="BK109" s="783" t="e">
        <f>(LARGE(AB$7:AB$117,1)-AB109)/2+1</f>
        <v>#VALUE!</v>
      </c>
      <c r="BL109" s="783" t="e">
        <f>(LARGE(AC$7:AC$117,1)-AC109)/2+1</f>
        <v>#VALUE!</v>
      </c>
      <c r="BM109" s="783" t="e">
        <f>(LARGE(AD$7:AD$117,1)-AD109)/2+1</f>
        <v>#VALUE!</v>
      </c>
      <c r="BN109" s="783" t="e">
        <f>(LARGE(AE$7:AE$117,1)-AE109)/2+1</f>
        <v>#VALUE!</v>
      </c>
      <c r="BO109" s="783" t="e">
        <f>(LARGE(AF$7:AF$117,1)-AF109)/2+1</f>
        <v>#VALUE!</v>
      </c>
      <c r="BP109" s="783" t="e">
        <f>(LARGE(AG$7:AG$117,1)-AG109)/2+1</f>
        <v>#VALUE!</v>
      </c>
      <c r="BQ109" s="783" t="e">
        <f>(LARGE(AH$7:AH$117,1)-AH109)/2+1</f>
        <v>#VALUE!</v>
      </c>
      <c r="BR109" s="783" t="e">
        <f>(LARGE(AI$7:AI$117,1)-AI109)/2+1</f>
        <v>#VALUE!</v>
      </c>
    </row>
    <row r="110" spans="1:70" ht="12.75" hidden="1" customHeight="1" x14ac:dyDescent="0.2">
      <c r="A110" s="597" t="str">
        <f>IF(R110&gt;0,IF(Q110="Viru SK",RANK(B110,B$7:B$117,1)-COUNTIF((Q$7:Q$117),"&lt;&gt;Viru SK"),""),"")</f>
        <v/>
      </c>
      <c r="B110" s="98">
        <f>IF((Q110="Viru SK"),U110,U110-1000)</f>
        <v>111</v>
      </c>
      <c r="C110" s="407" t="str">
        <f>IF(R110&gt;0,IF(P110="t",RANK(D110,D$7:D$117,1)-COUNTBLANK(P$7:P$117),""),"")</f>
        <v/>
      </c>
      <c r="D110" s="365">
        <f>IF((P110="t"),U110,U110-1000)</f>
        <v>111</v>
      </c>
      <c r="E110" s="99" t="str">
        <f>IF(R110&gt;0,IF(N110="m",RANK(F110,F$7:F$117,1)-COUNTBLANK(N$7:N$117),""),"")</f>
        <v/>
      </c>
      <c r="F110" s="98">
        <f>IF((N110="m"),U110,U110-1000)</f>
        <v>111</v>
      </c>
      <c r="G110" s="100" t="str">
        <f>IF(R110&gt;0,IF(M110="n",RANK(H110,H$7:H$117,1)-COUNTBLANK(M$7:M$117),""),"")</f>
        <v/>
      </c>
      <c r="H110" s="98">
        <f>IF((M110="n"),U110,U110-1000)</f>
        <v>-889</v>
      </c>
      <c r="I110" s="101" t="str">
        <f>IF(R110&gt;0,IF(O110="j",RANK(J110,J$7:J$117,1)-COUNTBLANK(O$7:O$117),""),"")</f>
        <v/>
      </c>
      <c r="J110" s="102">
        <f>IF((O110="j"),U110,U110-1000)</f>
        <v>-889</v>
      </c>
      <c r="K110" s="70" t="str">
        <f>IF(R110&gt;0,RANK(U110,U$7:U$117,1),"")</f>
        <v/>
      </c>
      <c r="L110" s="1036" t="s">
        <v>118</v>
      </c>
      <c r="M110" s="437"/>
      <c r="N110" s="438" t="str">
        <f>IF(M110="","m","")</f>
        <v>m</v>
      </c>
      <c r="O110" s="439"/>
      <c r="P110" s="440" t="s">
        <v>314</v>
      </c>
      <c r="Q110" s="441" t="s">
        <v>87</v>
      </c>
      <c r="R110" s="109">
        <f>(IF(COUNT(Z110,AA110,AB110,AC110,AD110,AE110,AF110,AG110,AH110,AI110)&lt;10,SUM(Z110,AA110,AB110,AC110,AD110,AE110,AF110,AG110,AH110,AI110),SUM(LARGE((Z110,AA110,AB110,AC110,AD110,AE110,AF110,AG110,AH110,AI110),{1;2;3;4;5;6;7;8;9}))))</f>
        <v>0</v>
      </c>
      <c r="S110" s="110" t="str">
        <f>INDEX(ETAPP!B$1:B$32,MATCH(COUNTIF(BI110:BR110,1),ETAPP!A$1:A$32,0))&amp;INDEX(ETAPP!B$1:B$32,MATCH(COUNTIF(BI110:BR110,2),ETAPP!A$1:A$32,0))&amp;INDEX(ETAPP!B$1:B$32,MATCH(COUNTIF(BI110:BR110,3),ETAPP!A$1:A$32,0))&amp;INDEX(ETAPP!B$1:B$32,MATCH(COUNTIF(BI110:BR110,4),ETAPP!A$1:A$32,0))&amp;INDEX(ETAPP!B$1:B$32,MATCH(COUNTIF(BI110:BR110,5),ETAPP!A$1:A$32,0))&amp;INDEX(ETAPP!B$1:B$32,MATCH(COUNTIF(BI110:BR110,6),ETAPP!A$1:A$32,0))&amp;INDEX(ETAPP!B$1:B$32,MATCH(COUNTIF(BI110:BR110,7),ETAPP!A$1:A$32,0))&amp;INDEX(ETAPP!B$1:B$32,MATCH(COUNTIF(BI110:BR110,8),ETAPP!A$1:A$32,0))&amp;INDEX(ETAPP!B$1:B$32,MATCH(COUNTIF(BI110:BR110,9),ETAPP!A$1:A$32,0))&amp;INDEX(ETAPP!B$1:B$32,MATCH(COUNTIF(BI110:BR110,10),ETAPP!A$1:A$32,0))&amp;INDEX(ETAPP!B$1:B$32,MATCH(COUNTIF(BI110:BR110,11),ETAPP!A$1:A$32,0))&amp;INDEX(ETAPP!B$1:B$32,MATCH(COUNTIF(BI110:BR110,12),ETAPP!A$1:A$32,0))&amp;INDEX(ETAPP!B$1:B$32,MATCH(COUNTIF(BI110:BR110,13),ETAPP!A$1:A$32,0))&amp;INDEX(ETAPP!B$1:B$32,MATCH(COUNTIF(BI110:BR110,14),ETAPP!A$1:A$32,0))&amp;INDEX(ETAPP!B$1:B$32,MATCH(COUNTIF(BI110:BR110,15),ETAPP!A$1:A$32,0))&amp;INDEX(ETAPP!B$1:B$32,MATCH(COUNTIF(BI110:BR110,16),ETAPP!A$1:A$32,0))&amp;INDEX(ETAPP!B$1:B$32,MATCH(COUNTIF(BI110:BR110,17),ETAPP!A$1:A$32,0))&amp;INDEX(ETAPP!B$1:B$32,MATCH(COUNTIF(BI110:BR110,18),ETAPP!A$1:A$32,0))&amp;INDEX(ETAPP!B$1:B$32,MATCH(COUNTIF(BI110:BR110,19),ETAPP!A$1:A$32,0))&amp;INDEX(ETAPP!B$1:B$32,MATCH(COUNTIF(BI110:BR110,20),ETAPP!A$1:A$32,0))&amp;INDEX(ETAPP!B$1:B$32,MATCH(COUNTIF(BI110:BR110,21),ETAPP!A$1:A$32,0))</f>
        <v>000000000000000000000</v>
      </c>
      <c r="T110" s="110" t="str">
        <f>TEXT(R110,"000,0")&amp;"-"&amp;S110</f>
        <v>000,0-000000000000000000000</v>
      </c>
      <c r="U110" s="110">
        <f>COUNTIF(T$7:T$117,"&gt;="&amp;T110)</f>
        <v>111</v>
      </c>
      <c r="V110" s="110">
        <f>COUNTIF(L$7:L$117,"&gt;="&amp;L110)</f>
        <v>11</v>
      </c>
      <c r="W110" s="110" t="str">
        <f>TEXT(R110,"000,0")&amp;"-"&amp;S110&amp;"-"&amp;TEXT(V110,"000")</f>
        <v>000,0-000000000000000000000-011</v>
      </c>
      <c r="X110" s="110">
        <f>COUNTIF(W$7:W$117,"&gt;="&amp;W110)</f>
        <v>104</v>
      </c>
      <c r="Y110" s="111">
        <f>RANK(X110,X$7:X$117,0)</f>
        <v>8</v>
      </c>
      <c r="Z110" s="112" t="str">
        <f>IFERROR(INDEX('V1'!C$300:C$400,MATCH("*"&amp;L110&amp;"*",'V1'!B$300:B$400,0)),"  ")</f>
        <v xml:space="preserve">  </v>
      </c>
      <c r="AA110" s="112" t="str">
        <f>IFERROR(INDEX('V2'!C$300:C$400,MATCH("*"&amp;L110&amp;"*",'V2'!B$300:B$400,0)),"  ")</f>
        <v xml:space="preserve">  </v>
      </c>
      <c r="AB110" s="112" t="str">
        <f>IFERROR(INDEX('V3'!C$300:C$400,MATCH("*"&amp;L110&amp;"*",'V3'!B$300:B$400,0)),"  ")</f>
        <v xml:space="preserve">  </v>
      </c>
      <c r="AC110" s="112" t="str">
        <f>IFERROR(INDEX('V4'!C$300:C$400,MATCH("*"&amp;L110&amp;"*",'V4'!B$300:B$400,0)),"  ")</f>
        <v xml:space="preserve">  </v>
      </c>
      <c r="AD110" s="112" t="str">
        <f>IFERROR(INDEX('V5'!C$300:C$400,MATCH("*"&amp;L110&amp;"*",'V5'!B$300:B$400,0)),"  ")</f>
        <v xml:space="preserve">  </v>
      </c>
      <c r="AE110" s="112" t="str">
        <f>IFERROR(INDEX('V6'!C$300:C$400,MATCH("*"&amp;L110&amp;"*",'V6'!B$300:B$400,0)),"  ")</f>
        <v xml:space="preserve">  </v>
      </c>
      <c r="AF110" s="112" t="str">
        <f>IFERROR(INDEX('V7'!C$300:C$400,MATCH("*"&amp;L110&amp;"*",'V7'!B$300:B$400,0)),"  ")</f>
        <v xml:space="preserve">  </v>
      </c>
      <c r="AG110" s="112" t="str">
        <f>IFERROR(INDEX('V8'!C$300:C$400,MATCH("*"&amp;L110&amp;"*",'V8'!B$300:B$400,0)),"  ")</f>
        <v xml:space="preserve">  </v>
      </c>
      <c r="AH110" s="112" t="str">
        <f>IFERROR(INDEX('V9'!C$300:C$400,MATCH("*"&amp;L110&amp;"*",'V9'!B$300:B$400,0)),"  ")</f>
        <v xml:space="preserve">  </v>
      </c>
      <c r="AI110" s="112" t="str">
        <f>IFERROR(INDEX('V10'!C$300:C$400,MATCH("*"&amp;L110&amp;"*",'V10'!B$300:B$400,0)),"  ")</f>
        <v xml:space="preserve">  </v>
      </c>
      <c r="AJ110" s="113" t="str">
        <f>IF(AN110&gt;(AT$2-1),K110,"")</f>
        <v/>
      </c>
      <c r="AK110" s="402">
        <f>SUM(Z110:AI110)</f>
        <v>0</v>
      </c>
      <c r="AL110" s="114" t="str">
        <f>IFERROR("edasi "&amp;RANK(AJ110,AJ$7:AJ$117,1),K110)</f>
        <v/>
      </c>
      <c r="AM110" s="115" t="str">
        <f>IFERROR(INDEX(#REF!,MATCH("*"&amp;L110&amp;"*",#REF!,0)),"  ")</f>
        <v xml:space="preserve">  </v>
      </c>
      <c r="AN110" s="116">
        <f>COUNTIF(Z110:AI110,"&gt;=0")</f>
        <v>0</v>
      </c>
      <c r="AO110" s="117">
        <f>IFERROR(IF(Z110+1&gt;LARGE(Z$7:Z$117,1)-2*LEN(Z$5),1),0)+IFERROR(IF(AA110+1&gt;LARGE(AA$7:AA$117,1)-2*LEN(AA$5),1),0)+IFERROR(IF(AB110+1&gt;LARGE(AB$7:AB$117,1)-2*LEN(AB$5),1),0)+IFERROR(IF(AC110+1&gt;LARGE(AC$7:AC$117,1)-2*LEN(AC$5),1),0)+IFERROR(IF(AD110+1&gt;LARGE(AD$7:AD$117,1)-2*LEN(AD$5),1),0)+IFERROR(IF(AE110+1&gt;LARGE(AE$7:AE$117,1)-2*LEN(AE$5),1),0)+IFERROR(IF(AF110+1&gt;LARGE(AF$7:AF$117,1)-2*LEN(AF$5),1),0)+IFERROR(IF(AG110+1&gt;LARGE(AG$7:AG$117,1)-2*LEN(AG$5),1),0)+IFERROR(IF(AH110+1&gt;LARGE(AH$7:AH$117,1)-2*LEN(AH$5),1),0)+IFERROR(IF(AI110+1&gt;LARGE(AI$7:AI$117,1)-2*LEN(AI$5),1),0)</f>
        <v>0</v>
      </c>
      <c r="AP110" s="117">
        <f>IF(Z110=0,0,IF(Z110=IFERROR(LARGE(Z$7:Z$117,1),0),1,0))+IF(AA110=0,0,IF(AA110=IFERROR(LARGE(AA$7:AA$117,1),0),1,0))+IF(AB110=0,0,IF(AB110=IFERROR(LARGE(AB$7:AB$117,1),0),1,0))+IF(AC110=0,0,IF(AC110=IFERROR(LARGE(AC$7:AC$117,1),0),1,0))+IF(AD110=0,0,IF(AD110=IFERROR(LARGE(AD$7:AD$117,1),0),1,0))+IF(AE110=0,0,IF(AE110=IFERROR(LARGE(AE$7:AE$117,1),0),1,0))+IF(AF110=0,0,IF(AF110=IFERROR(LARGE(AF$7:AF$117,1),0),1,0))+IF(AG110=0,0,IF(AG110=IFERROR(LARGE(AG$7:AG$117,1),0),1,0))+IF(AH110=0,0,IF(AH110=IFERROR(LARGE(AH$7:AH$117,1),0),1,0))+IF(AI110=0,0,IF(AI110=IFERROR(LARGE(AI$7:AI$117,1),0),1,0))</f>
        <v>0</v>
      </c>
      <c r="AQ110" s="121"/>
      <c r="AR110" s="1024"/>
      <c r="AS110" s="1024"/>
      <c r="AT110" s="118">
        <f>SMALL(AU110:BD110,AT$3)</f>
        <v>1E-4</v>
      </c>
      <c r="AU110" s="119">
        <f>IF(Z110="  ",0+MID(Z$6,FIND("V",Z$6)+1,256)/10000,Z110+MID(Z$6,FIND("V",Z$6)+1,256)/10000)</f>
        <v>1E-4</v>
      </c>
      <c r="AV110" s="119">
        <f>IF(AA110="  ",0+MID(AA$6,FIND("V",AA$6)+1,256)/10000,AA110+MID(AA$6,FIND("V",AA$6)+1,256)/10000)</f>
        <v>2.0000000000000001E-4</v>
      </c>
      <c r="AW110" s="119">
        <f>IF(AB110="  ",0+MID(AB$6,FIND("V",AB$6)+1,256)/10000,AB110+MID(AB$6,FIND("V",AB$6)+1,256)/10000)</f>
        <v>2.9999999999999997E-4</v>
      </c>
      <c r="AX110" s="119">
        <f>IF(AC110="  ",0+MID(AC$6,FIND("V",AC$6)+1,256)/10000,AC110+MID(AC$6,FIND("V",AC$6)+1,256)/10000)</f>
        <v>4.0000000000000002E-4</v>
      </c>
      <c r="AY110" s="119">
        <f>IF(AD110="  ",0+MID(AD$6,FIND("V",AD$6)+1,256)/10000,AD110+MID(AD$6,FIND("V",AD$6)+1,256)/10000)</f>
        <v>5.0000000000000001E-4</v>
      </c>
      <c r="AZ110" s="119">
        <f>IF(AE110="  ",0+MID(AE$6,FIND("V",AE$6)+1,256)/10000,AE110+MID(AE$6,FIND("V",AE$6)+1,256)/10000)</f>
        <v>5.9999999999999995E-4</v>
      </c>
      <c r="BA110" s="119">
        <f>IF(AF110="  ",0+MID(AF$6,FIND("V",AF$6)+1,256)/10000,AF110+MID(AF$6,FIND("V",AF$6)+1,256)/10000)</f>
        <v>6.9999999999999999E-4</v>
      </c>
      <c r="BB110" s="119">
        <f>IF(AG110="  ",0+MID(AG$6,FIND("V",AG$6)+1,256)/10000,AG110+MID(AG$6,FIND("V",AG$6)+1,256)/10000)</f>
        <v>8.0000000000000004E-4</v>
      </c>
      <c r="BC110" s="119">
        <f>IF(AH110="  ",0+MID(AH$6,FIND("V",AH$6)+1,256)/10000,AH110+MID(AH$6,FIND("V",AH$6)+1,256)/10000)</f>
        <v>8.9999999999999998E-4</v>
      </c>
      <c r="BD110" s="119">
        <f>IF(AI110="  ",0+MID(AI$6,FIND("V",AI$6)+1,256)/10000,AI110+MID(AI$6,FIND("V",AI$6)+1,256)/10000)</f>
        <v>1E-3</v>
      </c>
      <c r="BE110" s="1024"/>
      <c r="BF110" s="1024"/>
      <c r="BG110" s="1024"/>
      <c r="BH110" s="1024"/>
      <c r="BI110" s="783" t="e">
        <f>(LARGE(Z$7:Z$117,1)-Z110)/2+1</f>
        <v>#VALUE!</v>
      </c>
      <c r="BJ110" s="783" t="e">
        <f>(LARGE(AA$7:AA$117,1)-AA110)/2+1</f>
        <v>#VALUE!</v>
      </c>
      <c r="BK110" s="783" t="e">
        <f>(LARGE(AB$7:AB$117,1)-AB110)/2+1</f>
        <v>#VALUE!</v>
      </c>
      <c r="BL110" s="783" t="e">
        <f>(LARGE(AC$7:AC$117,1)-AC110)/2+1</f>
        <v>#VALUE!</v>
      </c>
      <c r="BM110" s="783" t="e">
        <f>(LARGE(AD$7:AD$117,1)-AD110)/2+1</f>
        <v>#VALUE!</v>
      </c>
      <c r="BN110" s="783" t="e">
        <f>(LARGE(AE$7:AE$117,1)-AE110)/2+1</f>
        <v>#VALUE!</v>
      </c>
      <c r="BO110" s="783" t="e">
        <f>(LARGE(AF$7:AF$117,1)-AF110)/2+1</f>
        <v>#VALUE!</v>
      </c>
      <c r="BP110" s="783" t="e">
        <f>(LARGE(AG$7:AG$117,1)-AG110)/2+1</f>
        <v>#VALUE!</v>
      </c>
      <c r="BQ110" s="783" t="e">
        <f>(LARGE(AH$7:AH$117,1)-AH110)/2+1</f>
        <v>#VALUE!</v>
      </c>
      <c r="BR110" s="783" t="e">
        <f>(LARGE(AI$7:AI$117,1)-AI110)/2+1</f>
        <v>#VALUE!</v>
      </c>
    </row>
    <row r="111" spans="1:70" ht="12.75" hidden="1" customHeight="1" x14ac:dyDescent="0.2">
      <c r="A111" s="597" t="str">
        <f>IF(R111&gt;0,IF(Q111="Viru SK",RANK(B111,B$7:B$117,1)-COUNTIF((Q$7:Q$117),"&lt;&gt;Viru SK"),""),"")</f>
        <v/>
      </c>
      <c r="B111" s="98">
        <f>IF((Q111="Viru SK"),U111,U111-1000)</f>
        <v>111</v>
      </c>
      <c r="C111" s="407" t="str">
        <f>IF(R111&gt;0,IF(P111="t",RANK(D111,D$7:D$117,1)-COUNTBLANK(P$7:P$117),""),"")</f>
        <v/>
      </c>
      <c r="D111" s="365">
        <f>IF((P111="t"),U111,U111-1000)</f>
        <v>111</v>
      </c>
      <c r="E111" s="99" t="str">
        <f>IF(R111&gt;0,IF(N111="m",RANK(F111,F$7:F$117,1)-COUNTBLANK(N$7:N$117),""),"")</f>
        <v/>
      </c>
      <c r="F111" s="98">
        <f>IF((N111="m"),U111,U111-1000)</f>
        <v>111</v>
      </c>
      <c r="G111" s="100" t="str">
        <f>IF(R111&gt;0,IF(M111="n",RANK(H111,H$7:H$117,1)-COUNTBLANK(M$7:M$117),""),"")</f>
        <v/>
      </c>
      <c r="H111" s="98">
        <f>IF((M111="n"),U111,U111-1000)</f>
        <v>-889</v>
      </c>
      <c r="I111" s="101" t="str">
        <f>IF(R111&gt;0,IF(O111="j",RANK(J111,J$7:J$117,1)-COUNTBLANK(O$7:O$117),""),"")</f>
        <v/>
      </c>
      <c r="J111" s="102">
        <f>IF((O111="j"),U111,U111-1000)</f>
        <v>-889</v>
      </c>
      <c r="K111" s="70" t="str">
        <f>IF(R111&gt;0,RANK(U111,U$7:U$117,1),"")</f>
        <v/>
      </c>
      <c r="L111" s="373" t="s">
        <v>134</v>
      </c>
      <c r="M111" s="343"/>
      <c r="N111" s="344" t="s">
        <v>104</v>
      </c>
      <c r="O111" s="345"/>
      <c r="P111" s="346" t="s">
        <v>314</v>
      </c>
      <c r="Q111" s="347" t="s">
        <v>87</v>
      </c>
      <c r="R111" s="109">
        <f>(IF(COUNT(Z111,AA111,AB111,AC111,AD111,AE111,AF111,AG111,AH111,AI111)&lt;10,SUM(Z111,AA111,AB111,AC111,AD111,AE111,AF111,AG111,AH111,AI111),SUM(LARGE((Z111,AA111,AB111,AC111,AD111,AE111,AF111,AG111,AH111,AI111),{1;2;3;4;5;6;7;8;9}))))</f>
        <v>0</v>
      </c>
      <c r="S111" s="110" t="str">
        <f>INDEX(ETAPP!B$1:B$32,MATCH(COUNTIF(BI111:BR111,1),ETAPP!A$1:A$32,0))&amp;INDEX(ETAPP!B$1:B$32,MATCH(COUNTIF(BI111:BR111,2),ETAPP!A$1:A$32,0))&amp;INDEX(ETAPP!B$1:B$32,MATCH(COUNTIF(BI111:BR111,3),ETAPP!A$1:A$32,0))&amp;INDEX(ETAPP!B$1:B$32,MATCH(COUNTIF(BI111:BR111,4),ETAPP!A$1:A$32,0))&amp;INDEX(ETAPP!B$1:B$32,MATCH(COUNTIF(BI111:BR111,5),ETAPP!A$1:A$32,0))&amp;INDEX(ETAPP!B$1:B$32,MATCH(COUNTIF(BI111:BR111,6),ETAPP!A$1:A$32,0))&amp;INDEX(ETAPP!B$1:B$32,MATCH(COUNTIF(BI111:BR111,7),ETAPP!A$1:A$32,0))&amp;INDEX(ETAPP!B$1:B$32,MATCH(COUNTIF(BI111:BR111,8),ETAPP!A$1:A$32,0))&amp;INDEX(ETAPP!B$1:B$32,MATCH(COUNTIF(BI111:BR111,9),ETAPP!A$1:A$32,0))&amp;INDEX(ETAPP!B$1:B$32,MATCH(COUNTIF(BI111:BR111,10),ETAPP!A$1:A$32,0))&amp;INDEX(ETAPP!B$1:B$32,MATCH(COUNTIF(BI111:BR111,11),ETAPP!A$1:A$32,0))&amp;INDEX(ETAPP!B$1:B$32,MATCH(COUNTIF(BI111:BR111,12),ETAPP!A$1:A$32,0))&amp;INDEX(ETAPP!B$1:B$32,MATCH(COUNTIF(BI111:BR111,13),ETAPP!A$1:A$32,0))&amp;INDEX(ETAPP!B$1:B$32,MATCH(COUNTIF(BI111:BR111,14),ETAPP!A$1:A$32,0))&amp;INDEX(ETAPP!B$1:B$32,MATCH(COUNTIF(BI111:BR111,15),ETAPP!A$1:A$32,0))&amp;INDEX(ETAPP!B$1:B$32,MATCH(COUNTIF(BI111:BR111,16),ETAPP!A$1:A$32,0))&amp;INDEX(ETAPP!B$1:B$32,MATCH(COUNTIF(BI111:BR111,17),ETAPP!A$1:A$32,0))&amp;INDEX(ETAPP!B$1:B$32,MATCH(COUNTIF(BI111:BR111,18),ETAPP!A$1:A$32,0))&amp;INDEX(ETAPP!B$1:B$32,MATCH(COUNTIF(BI111:BR111,19),ETAPP!A$1:A$32,0))&amp;INDEX(ETAPP!B$1:B$32,MATCH(COUNTIF(BI111:BR111,20),ETAPP!A$1:A$32,0))&amp;INDEX(ETAPP!B$1:B$32,MATCH(COUNTIF(BI111:BR111,21),ETAPP!A$1:A$32,0))</f>
        <v>000000000000000000000</v>
      </c>
      <c r="T111" s="110" t="str">
        <f>TEXT(R111,"000,0")&amp;"-"&amp;S111</f>
        <v>000,0-000000000000000000000</v>
      </c>
      <c r="U111" s="110">
        <f>COUNTIF(T$7:T$117,"&gt;="&amp;T111)</f>
        <v>111</v>
      </c>
      <c r="V111" s="110">
        <f>COUNTIF(L$7:L$117,"&gt;="&amp;L111)</f>
        <v>10</v>
      </c>
      <c r="W111" s="110" t="str">
        <f>TEXT(R111,"000,0")&amp;"-"&amp;S111&amp;"-"&amp;TEXT(V111,"000")</f>
        <v>000,0-000000000000000000000-010</v>
      </c>
      <c r="X111" s="110">
        <f>COUNTIF(W$7:W$117,"&gt;="&amp;W111)</f>
        <v>105</v>
      </c>
      <c r="Y111" s="111">
        <f>RANK(X111,X$7:X$117,0)</f>
        <v>7</v>
      </c>
      <c r="Z111" s="112" t="str">
        <f>IFERROR(INDEX('V1'!C$300:C$400,MATCH("*"&amp;L111&amp;"*",'V1'!B$300:B$400,0)),"  ")</f>
        <v xml:space="preserve">  </v>
      </c>
      <c r="AA111" s="112" t="str">
        <f>IFERROR(INDEX('V2'!C$300:C$400,MATCH("*"&amp;L111&amp;"*",'V2'!B$300:B$400,0)),"  ")</f>
        <v xml:space="preserve">  </v>
      </c>
      <c r="AB111" s="112" t="str">
        <f>IFERROR(INDEX('V3'!C$300:C$400,MATCH("*"&amp;L111&amp;"*",'V3'!B$300:B$400,0)),"  ")</f>
        <v xml:space="preserve">  </v>
      </c>
      <c r="AC111" s="112" t="str">
        <f>IFERROR(INDEX('V4'!C$300:C$400,MATCH("*"&amp;L111&amp;"*",'V4'!B$300:B$400,0)),"  ")</f>
        <v xml:space="preserve">  </v>
      </c>
      <c r="AD111" s="112" t="str">
        <f>IFERROR(INDEX('V5'!C$300:C$400,MATCH("*"&amp;L111&amp;"*",'V5'!B$300:B$400,0)),"  ")</f>
        <v xml:space="preserve">  </v>
      </c>
      <c r="AE111" s="112" t="str">
        <f>IFERROR(INDEX('V6'!C$300:C$400,MATCH("*"&amp;L111&amp;"*",'V6'!B$300:B$400,0)),"  ")</f>
        <v xml:space="preserve">  </v>
      </c>
      <c r="AF111" s="112" t="str">
        <f>IFERROR(INDEX('V7'!C$300:C$400,MATCH("*"&amp;L111&amp;"*",'V7'!B$300:B$400,0)),"  ")</f>
        <v xml:space="preserve">  </v>
      </c>
      <c r="AG111" s="112" t="str">
        <f>IFERROR(INDEX('V8'!C$300:C$400,MATCH("*"&amp;L111&amp;"*",'V8'!B$300:B$400,0)),"  ")</f>
        <v xml:space="preserve">  </v>
      </c>
      <c r="AH111" s="112" t="str">
        <f>IFERROR(INDEX('V9'!C$300:C$400,MATCH("*"&amp;L111&amp;"*",'V9'!B$300:B$400,0)),"  ")</f>
        <v xml:space="preserve">  </v>
      </c>
      <c r="AI111" s="112" t="str">
        <f>IFERROR(INDEX('V10'!C$300:C$400,MATCH("*"&amp;L111&amp;"*",'V10'!B$300:B$400,0)),"  ")</f>
        <v xml:space="preserve">  </v>
      </c>
      <c r="AJ111" s="113" t="str">
        <f>IF(AN111&gt;(AT$2-1),K111,"")</f>
        <v/>
      </c>
      <c r="AK111" s="402">
        <f>SUM(Z111:AI111)</f>
        <v>0</v>
      </c>
      <c r="AL111" s="114" t="str">
        <f>IFERROR("edasi "&amp;RANK(AJ111,AJ$7:AJ$117,1),K111)</f>
        <v/>
      </c>
      <c r="AM111" s="115" t="str">
        <f>IFERROR(INDEX(#REF!,MATCH("*"&amp;L111&amp;"*",#REF!,0)),"  ")</f>
        <v xml:space="preserve">  </v>
      </c>
      <c r="AN111" s="116">
        <f>COUNTIF(Z111:AI111,"&gt;=0")</f>
        <v>0</v>
      </c>
      <c r="AO111" s="117">
        <f>IFERROR(IF(Z111+1&gt;LARGE(Z$7:Z$117,1)-2*LEN(Z$5),1),0)+IFERROR(IF(AA111+1&gt;LARGE(AA$7:AA$117,1)-2*LEN(AA$5),1),0)+IFERROR(IF(AB111+1&gt;LARGE(AB$7:AB$117,1)-2*LEN(AB$5),1),0)+IFERROR(IF(AC111+1&gt;LARGE(AC$7:AC$117,1)-2*LEN(AC$5),1),0)+IFERROR(IF(AD111+1&gt;LARGE(AD$7:AD$117,1)-2*LEN(AD$5),1),0)+IFERROR(IF(AE111+1&gt;LARGE(AE$7:AE$117,1)-2*LEN(AE$5),1),0)+IFERROR(IF(AF111+1&gt;LARGE(AF$7:AF$117,1)-2*LEN(AF$5),1),0)+IFERROR(IF(AG111+1&gt;LARGE(AG$7:AG$117,1)-2*LEN(AG$5),1),0)+IFERROR(IF(AH111+1&gt;LARGE(AH$7:AH$117,1)-2*LEN(AH$5),1),0)+IFERROR(IF(AI111+1&gt;LARGE(AI$7:AI$117,1)-2*LEN(AI$5),1),0)</f>
        <v>0</v>
      </c>
      <c r="AP111" s="117">
        <f>IF(Z111=0,0,IF(Z111=IFERROR(LARGE(Z$7:Z$117,1),0),1,0))+IF(AA111=0,0,IF(AA111=IFERROR(LARGE(AA$7:AA$117,1),0),1,0))+IF(AB111=0,0,IF(AB111=IFERROR(LARGE(AB$7:AB$117,1),0),1,0))+IF(AC111=0,0,IF(AC111=IFERROR(LARGE(AC$7:AC$117,1),0),1,0))+IF(AD111=0,0,IF(AD111=IFERROR(LARGE(AD$7:AD$117,1),0),1,0))+IF(AE111=0,0,IF(AE111=IFERROR(LARGE(AE$7:AE$117,1),0),1,0))+IF(AF111=0,0,IF(AF111=IFERROR(LARGE(AF$7:AF$117,1),0),1,0))+IF(AG111=0,0,IF(AG111=IFERROR(LARGE(AG$7:AG$117,1),0),1,0))+IF(AH111=0,0,IF(AH111=IFERROR(LARGE(AH$7:AH$117,1),0),1,0))+IF(AI111=0,0,IF(AI111=IFERROR(LARGE(AI$7:AI$117,1),0),1,0))</f>
        <v>0</v>
      </c>
      <c r="AQ111" s="121"/>
      <c r="AR111" s="121"/>
      <c r="AS111" s="121"/>
      <c r="AT111" s="118">
        <f>SMALL(AU111:BD111,AT$3)</f>
        <v>1E-4</v>
      </c>
      <c r="AU111" s="119">
        <f>IF(Z111="  ",0+MID(Z$6,FIND("V",Z$6)+1,256)/10000,Z111+MID(Z$6,FIND("V",Z$6)+1,256)/10000)</f>
        <v>1E-4</v>
      </c>
      <c r="AV111" s="119">
        <f>IF(AA111="  ",0+MID(AA$6,FIND("V",AA$6)+1,256)/10000,AA111+MID(AA$6,FIND("V",AA$6)+1,256)/10000)</f>
        <v>2.0000000000000001E-4</v>
      </c>
      <c r="AW111" s="119">
        <f>IF(AB111="  ",0+MID(AB$6,FIND("V",AB$6)+1,256)/10000,AB111+MID(AB$6,FIND("V",AB$6)+1,256)/10000)</f>
        <v>2.9999999999999997E-4</v>
      </c>
      <c r="AX111" s="119">
        <f>IF(AC111="  ",0+MID(AC$6,FIND("V",AC$6)+1,256)/10000,AC111+MID(AC$6,FIND("V",AC$6)+1,256)/10000)</f>
        <v>4.0000000000000002E-4</v>
      </c>
      <c r="AY111" s="119">
        <f>IF(AD111="  ",0+MID(AD$6,FIND("V",AD$6)+1,256)/10000,AD111+MID(AD$6,FIND("V",AD$6)+1,256)/10000)</f>
        <v>5.0000000000000001E-4</v>
      </c>
      <c r="AZ111" s="119">
        <f>IF(AE111="  ",0+MID(AE$6,FIND("V",AE$6)+1,256)/10000,AE111+MID(AE$6,FIND("V",AE$6)+1,256)/10000)</f>
        <v>5.9999999999999995E-4</v>
      </c>
      <c r="BA111" s="119">
        <f>IF(AF111="  ",0+MID(AF$6,FIND("V",AF$6)+1,256)/10000,AF111+MID(AF$6,FIND("V",AF$6)+1,256)/10000)</f>
        <v>6.9999999999999999E-4</v>
      </c>
      <c r="BB111" s="119">
        <f>IF(AG111="  ",0+MID(AG$6,FIND("V",AG$6)+1,256)/10000,AG111+MID(AG$6,FIND("V",AG$6)+1,256)/10000)</f>
        <v>8.0000000000000004E-4</v>
      </c>
      <c r="BC111" s="119">
        <f>IF(AH111="  ",0+MID(AH$6,FIND("V",AH$6)+1,256)/10000,AH111+MID(AH$6,FIND("V",AH$6)+1,256)/10000)</f>
        <v>8.9999999999999998E-4</v>
      </c>
      <c r="BD111" s="119">
        <f>IF(AI111="  ",0+MID(AI$6,FIND("V",AI$6)+1,256)/10000,AI111+MID(AI$6,FIND("V",AI$6)+1,256)/10000)</f>
        <v>1E-3</v>
      </c>
      <c r="BE111" s="121"/>
      <c r="BF111" s="121"/>
      <c r="BG111" s="121"/>
      <c r="BH111" s="121"/>
      <c r="BI111" s="783" t="e">
        <f>(LARGE(Z$7:Z$117,1)-Z111)/2+1</f>
        <v>#VALUE!</v>
      </c>
      <c r="BJ111" s="783" t="e">
        <f>(LARGE(AA$7:AA$117,1)-AA111)/2+1</f>
        <v>#VALUE!</v>
      </c>
      <c r="BK111" s="783" t="e">
        <f>(LARGE(AB$7:AB$117,1)-AB111)/2+1</f>
        <v>#VALUE!</v>
      </c>
      <c r="BL111" s="783" t="e">
        <f>(LARGE(AC$7:AC$117,1)-AC111)/2+1</f>
        <v>#VALUE!</v>
      </c>
      <c r="BM111" s="783" t="e">
        <f>(LARGE(AD$7:AD$117,1)-AD111)/2+1</f>
        <v>#VALUE!</v>
      </c>
      <c r="BN111" s="783" t="e">
        <f>(LARGE(AE$7:AE$117,1)-AE111)/2+1</f>
        <v>#VALUE!</v>
      </c>
      <c r="BO111" s="783" t="e">
        <f>(LARGE(AF$7:AF$117,1)-AF111)/2+1</f>
        <v>#VALUE!</v>
      </c>
      <c r="BP111" s="783" t="e">
        <f>(LARGE(AG$7:AG$117,1)-AG111)/2+1</f>
        <v>#VALUE!</v>
      </c>
      <c r="BQ111" s="783" t="e">
        <f>(LARGE(AH$7:AH$117,1)-AH111)/2+1</f>
        <v>#VALUE!</v>
      </c>
      <c r="BR111" s="783" t="e">
        <f>(LARGE(AI$7:AI$117,1)-AI111)/2+1</f>
        <v>#VALUE!</v>
      </c>
    </row>
    <row r="112" spans="1:70" ht="12.75" hidden="1" customHeight="1" x14ac:dyDescent="0.2">
      <c r="A112" s="597" t="str">
        <f>IF(R112&gt;0,IF(Q112="Viru SK",RANK(B112,B$7:B$117,1)-COUNTIF((Q$7:Q$117),"&lt;&gt;Viru SK"),""),"")</f>
        <v/>
      </c>
      <c r="B112" s="98">
        <f>IF((Q112="Viru SK"),U112,U112-1000)</f>
        <v>111</v>
      </c>
      <c r="C112" s="407" t="str">
        <f>IF(R112&gt;0,IF(P112="t",RANK(D112,D$7:D$117,1)-COUNTBLANK(P$7:P$117),""),"")</f>
        <v/>
      </c>
      <c r="D112" s="365">
        <f>IF((P112="t"),U112,U112-1000)</f>
        <v>-889</v>
      </c>
      <c r="E112" s="99" t="str">
        <f>IF(R112&gt;0,IF(N112="m",RANK(F112,F$7:F$117,1)-COUNTBLANK(N$7:N$117),""),"")</f>
        <v/>
      </c>
      <c r="F112" s="98">
        <f>IF((N112="m"),U112,U112-1000)</f>
        <v>-889</v>
      </c>
      <c r="G112" s="100" t="str">
        <f>IF(R112&gt;0,IF(M112="n",RANK(H112,H$7:H$117,1)-COUNTBLANK(M$7:M$117),""),"")</f>
        <v/>
      </c>
      <c r="H112" s="98">
        <f>IF((M112="n"),U112,U112-1000)</f>
        <v>111</v>
      </c>
      <c r="I112" s="101" t="str">
        <f>IF(R112&gt;0,IF(O112="j",RANK(J112,J$7:J$117,1)-COUNTBLANK(O$7:O$117),""),"")</f>
        <v/>
      </c>
      <c r="J112" s="102">
        <f>IF((O112="j"),U112,U112-1000)</f>
        <v>-889</v>
      </c>
      <c r="K112" s="70" t="str">
        <f>IF(R112&gt;0,RANK(U112,U$7:U$117,1),"")</f>
        <v/>
      </c>
      <c r="L112" s="373" t="s">
        <v>264</v>
      </c>
      <c r="M112" s="343" t="s">
        <v>109</v>
      </c>
      <c r="N112" s="344"/>
      <c r="O112" s="399"/>
      <c r="P112" s="346"/>
      <c r="Q112" s="347" t="s">
        <v>87</v>
      </c>
      <c r="R112" s="109">
        <f>(IF(COUNT(Z112,AA112,AB112,AC112,AD112,AE112,AF112,AG112,AH112,AI112)&lt;10,SUM(Z112,AA112,AB112,AC112,AD112,AE112,AF112,AG112,AH112,AI112),SUM(LARGE((Z112,AA112,AB112,AC112,AD112,AE112,AF112,AG112,AH112,AI112),{1;2;3;4;5;6;7;8;9}))))</f>
        <v>0</v>
      </c>
      <c r="S112" s="110" t="str">
        <f>INDEX(ETAPP!B$1:B$32,MATCH(COUNTIF(BI112:BR112,1),ETAPP!A$1:A$32,0))&amp;INDEX(ETAPP!B$1:B$32,MATCH(COUNTIF(BI112:BR112,2),ETAPP!A$1:A$32,0))&amp;INDEX(ETAPP!B$1:B$32,MATCH(COUNTIF(BI112:BR112,3),ETAPP!A$1:A$32,0))&amp;INDEX(ETAPP!B$1:B$32,MATCH(COUNTIF(BI112:BR112,4),ETAPP!A$1:A$32,0))&amp;INDEX(ETAPP!B$1:B$32,MATCH(COUNTIF(BI112:BR112,5),ETAPP!A$1:A$32,0))&amp;INDEX(ETAPP!B$1:B$32,MATCH(COUNTIF(BI112:BR112,6),ETAPP!A$1:A$32,0))&amp;INDEX(ETAPP!B$1:B$32,MATCH(COUNTIF(BI112:BR112,7),ETAPP!A$1:A$32,0))&amp;INDEX(ETAPP!B$1:B$32,MATCH(COUNTIF(BI112:BR112,8),ETAPP!A$1:A$32,0))&amp;INDEX(ETAPP!B$1:B$32,MATCH(COUNTIF(BI112:BR112,9),ETAPP!A$1:A$32,0))&amp;INDEX(ETAPP!B$1:B$32,MATCH(COUNTIF(BI112:BR112,10),ETAPP!A$1:A$32,0))&amp;INDEX(ETAPP!B$1:B$32,MATCH(COUNTIF(BI112:BR112,11),ETAPP!A$1:A$32,0))&amp;INDEX(ETAPP!B$1:B$32,MATCH(COUNTIF(BI112:BR112,12),ETAPP!A$1:A$32,0))&amp;INDEX(ETAPP!B$1:B$32,MATCH(COUNTIF(BI112:BR112,13),ETAPP!A$1:A$32,0))&amp;INDEX(ETAPP!B$1:B$32,MATCH(COUNTIF(BI112:BR112,14),ETAPP!A$1:A$32,0))&amp;INDEX(ETAPP!B$1:B$32,MATCH(COUNTIF(BI112:BR112,15),ETAPP!A$1:A$32,0))&amp;INDEX(ETAPP!B$1:B$32,MATCH(COUNTIF(BI112:BR112,16),ETAPP!A$1:A$32,0))&amp;INDEX(ETAPP!B$1:B$32,MATCH(COUNTIF(BI112:BR112,17),ETAPP!A$1:A$32,0))&amp;INDEX(ETAPP!B$1:B$32,MATCH(COUNTIF(BI112:BR112,18),ETAPP!A$1:A$32,0))&amp;INDEX(ETAPP!B$1:B$32,MATCH(COUNTIF(BI112:BR112,19),ETAPP!A$1:A$32,0))&amp;INDEX(ETAPP!B$1:B$32,MATCH(COUNTIF(BI112:BR112,20),ETAPP!A$1:A$32,0))&amp;INDEX(ETAPP!B$1:B$32,MATCH(COUNTIF(BI112:BR112,21),ETAPP!A$1:A$32,0))</f>
        <v>000000000000000000000</v>
      </c>
      <c r="T112" s="110" t="str">
        <f>TEXT(R112,"000,0")&amp;"-"&amp;S112</f>
        <v>000,0-000000000000000000000</v>
      </c>
      <c r="U112" s="110">
        <f>COUNTIF(T$7:T$117,"&gt;="&amp;T112)</f>
        <v>111</v>
      </c>
      <c r="V112" s="110">
        <f>COUNTIF(L$7:L$117,"&gt;="&amp;L112)</f>
        <v>7</v>
      </c>
      <c r="W112" s="110" t="str">
        <f>TEXT(R112,"000,0")&amp;"-"&amp;S112&amp;"-"&amp;TEXT(V112,"000")</f>
        <v>000,0-000000000000000000000-007</v>
      </c>
      <c r="X112" s="110">
        <f>COUNTIF(W$7:W$117,"&gt;="&amp;W112)</f>
        <v>106</v>
      </c>
      <c r="Y112" s="111">
        <f>RANK(X112,X$7:X$117,0)</f>
        <v>6</v>
      </c>
      <c r="Z112" s="112" t="str">
        <f>IFERROR(INDEX('V1'!C$300:C$400,MATCH("*"&amp;L112&amp;"*",'V1'!B$300:B$400,0)),"  ")</f>
        <v xml:space="preserve">  </v>
      </c>
      <c r="AA112" s="112" t="str">
        <f>IFERROR(INDEX('V2'!C$300:C$400,MATCH("*"&amp;L112&amp;"*",'V2'!B$300:B$400,0)),"  ")</f>
        <v xml:space="preserve">  </v>
      </c>
      <c r="AB112" s="112" t="str">
        <f>IFERROR(INDEX('V3'!C$300:C$400,MATCH("*"&amp;L112&amp;"*",'V3'!B$300:B$400,0)),"  ")</f>
        <v xml:space="preserve">  </v>
      </c>
      <c r="AC112" s="112" t="str">
        <f>IFERROR(INDEX('V4'!C$300:C$400,MATCH("*"&amp;L112&amp;"*",'V4'!B$300:B$400,0)),"  ")</f>
        <v xml:space="preserve">  </v>
      </c>
      <c r="AD112" s="112" t="str">
        <f>IFERROR(INDEX('V5'!C$300:C$400,MATCH("*"&amp;L112&amp;"*",'V5'!B$300:B$400,0)),"  ")</f>
        <v xml:space="preserve">  </v>
      </c>
      <c r="AE112" s="112" t="str">
        <f>IFERROR(INDEX('V6'!C$300:C$400,MATCH("*"&amp;L112&amp;"*",'V6'!B$300:B$400,0)),"  ")</f>
        <v xml:space="preserve">  </v>
      </c>
      <c r="AF112" s="112" t="str">
        <f>IFERROR(INDEX('V7'!C$300:C$400,MATCH("*"&amp;L112&amp;"*",'V7'!B$300:B$400,0)),"  ")</f>
        <v xml:space="preserve">  </v>
      </c>
      <c r="AG112" s="112" t="str">
        <f>IFERROR(INDEX('V8'!C$300:C$400,MATCH("*"&amp;L112&amp;"*",'V8'!B$300:B$400,0)),"  ")</f>
        <v xml:space="preserve">  </v>
      </c>
      <c r="AH112" s="112" t="str">
        <f>IFERROR(INDEX('V9'!C$300:C$400,MATCH("*"&amp;L112&amp;"*",'V9'!B$300:B$400,0)),"  ")</f>
        <v xml:space="preserve">  </v>
      </c>
      <c r="AI112" s="112" t="str">
        <f>IFERROR(INDEX('V10'!C$300:C$400,MATCH("*"&amp;L112&amp;"*",'V10'!B$300:B$400,0)),"  ")</f>
        <v xml:space="preserve">  </v>
      </c>
      <c r="AJ112" s="113" t="str">
        <f>IF(AN112&gt;(AT$2-1),K112,"")</f>
        <v/>
      </c>
      <c r="AK112" s="402">
        <f>SUM(Z112:AI112)</f>
        <v>0</v>
      </c>
      <c r="AL112" s="114" t="str">
        <f>IFERROR("edasi "&amp;RANK(AJ112,AJ$7:AJ$117,1),K112)</f>
        <v/>
      </c>
      <c r="AM112" s="115" t="str">
        <f>IFERROR(INDEX(#REF!,MATCH("*"&amp;L112&amp;"*",#REF!,0)),"  ")</f>
        <v xml:space="preserve">  </v>
      </c>
      <c r="AN112" s="116">
        <f>COUNTIF(Z112:AI112,"&gt;=0")</f>
        <v>0</v>
      </c>
      <c r="AO112" s="117">
        <f>IFERROR(IF(Z112+1&gt;LARGE(Z$7:Z$117,1)-2*LEN(Z$5),1),0)+IFERROR(IF(AA112+1&gt;LARGE(AA$7:AA$117,1)-2*LEN(AA$5),1),0)+IFERROR(IF(AB112+1&gt;LARGE(AB$7:AB$117,1)-2*LEN(AB$5),1),0)+IFERROR(IF(AC112+1&gt;LARGE(AC$7:AC$117,1)-2*LEN(AC$5),1),0)+IFERROR(IF(AD112+1&gt;LARGE(AD$7:AD$117,1)-2*LEN(AD$5),1),0)+IFERROR(IF(AE112+1&gt;LARGE(AE$7:AE$117,1)-2*LEN(AE$5),1),0)+IFERROR(IF(AF112+1&gt;LARGE(AF$7:AF$117,1)-2*LEN(AF$5),1),0)+IFERROR(IF(AG112+1&gt;LARGE(AG$7:AG$117,1)-2*LEN(AG$5),1),0)+IFERROR(IF(AH112+1&gt;LARGE(AH$7:AH$117,1)-2*LEN(AH$5),1),0)+IFERROR(IF(AI112+1&gt;LARGE(AI$7:AI$117,1)-2*LEN(AI$5),1),0)</f>
        <v>0</v>
      </c>
      <c r="AP112" s="117">
        <f>IF(Z112=0,0,IF(Z112=IFERROR(LARGE(Z$7:Z$117,1),0),1,0))+IF(AA112=0,0,IF(AA112=IFERROR(LARGE(AA$7:AA$117,1),0),1,0))+IF(AB112=0,0,IF(AB112=IFERROR(LARGE(AB$7:AB$117,1),0),1,0))+IF(AC112=0,0,IF(AC112=IFERROR(LARGE(AC$7:AC$117,1),0),1,0))+IF(AD112=0,0,IF(AD112=IFERROR(LARGE(AD$7:AD$117,1),0),1,0))+IF(AE112=0,0,IF(AE112=IFERROR(LARGE(AE$7:AE$117,1),0),1,0))+IF(AF112=0,0,IF(AF112=IFERROR(LARGE(AF$7:AF$117,1),0),1,0))+IF(AG112=0,0,IF(AG112=IFERROR(LARGE(AG$7:AG$117,1),0),1,0))+IF(AH112=0,0,IF(AH112=IFERROR(LARGE(AH$7:AH$117,1),0),1,0))+IF(AI112=0,0,IF(AI112=IFERROR(LARGE(AI$7:AI$117,1),0),1,0))</f>
        <v>0</v>
      </c>
      <c r="AQ112" s="48"/>
      <c r="AR112" s="1024"/>
      <c r="AS112" s="1024"/>
      <c r="AT112" s="118">
        <f>SMALL(AU112:BD112,AT$3)</f>
        <v>1E-4</v>
      </c>
      <c r="AU112" s="119">
        <f>IF(Z112="  ",0+MID(Z$6,FIND("V",Z$6)+1,256)/10000,Z112+MID(Z$6,FIND("V",Z$6)+1,256)/10000)</f>
        <v>1E-4</v>
      </c>
      <c r="AV112" s="119">
        <f>IF(AA112="  ",0+MID(AA$6,FIND("V",AA$6)+1,256)/10000,AA112+MID(AA$6,FIND("V",AA$6)+1,256)/10000)</f>
        <v>2.0000000000000001E-4</v>
      </c>
      <c r="AW112" s="119">
        <f>IF(AB112="  ",0+MID(AB$6,FIND("V",AB$6)+1,256)/10000,AB112+MID(AB$6,FIND("V",AB$6)+1,256)/10000)</f>
        <v>2.9999999999999997E-4</v>
      </c>
      <c r="AX112" s="119">
        <f>IF(AC112="  ",0+MID(AC$6,FIND("V",AC$6)+1,256)/10000,AC112+MID(AC$6,FIND("V",AC$6)+1,256)/10000)</f>
        <v>4.0000000000000002E-4</v>
      </c>
      <c r="AY112" s="119">
        <f>IF(AD112="  ",0+MID(AD$6,FIND("V",AD$6)+1,256)/10000,AD112+MID(AD$6,FIND("V",AD$6)+1,256)/10000)</f>
        <v>5.0000000000000001E-4</v>
      </c>
      <c r="AZ112" s="119">
        <f>IF(AE112="  ",0+MID(AE$6,FIND("V",AE$6)+1,256)/10000,AE112+MID(AE$6,FIND("V",AE$6)+1,256)/10000)</f>
        <v>5.9999999999999995E-4</v>
      </c>
      <c r="BA112" s="119">
        <f>IF(AF112="  ",0+MID(AF$6,FIND("V",AF$6)+1,256)/10000,AF112+MID(AF$6,FIND("V",AF$6)+1,256)/10000)</f>
        <v>6.9999999999999999E-4</v>
      </c>
      <c r="BB112" s="119">
        <f>IF(AG112="  ",0+MID(AG$6,FIND("V",AG$6)+1,256)/10000,AG112+MID(AG$6,FIND("V",AG$6)+1,256)/10000)</f>
        <v>8.0000000000000004E-4</v>
      </c>
      <c r="BC112" s="119">
        <f>IF(AH112="  ",0+MID(AH$6,FIND("V",AH$6)+1,256)/10000,AH112+MID(AH$6,FIND("V",AH$6)+1,256)/10000)</f>
        <v>8.9999999999999998E-4</v>
      </c>
      <c r="BD112" s="119">
        <f>IF(AI112="  ",0+MID(AI$6,FIND("V",AI$6)+1,256)/10000,AI112+MID(AI$6,FIND("V",AI$6)+1,256)/10000)</f>
        <v>1E-3</v>
      </c>
      <c r="BE112" s="1024"/>
      <c r="BF112" s="1024"/>
      <c r="BG112" s="1024"/>
      <c r="BH112" s="1024"/>
      <c r="BI112" s="783" t="e">
        <f>(LARGE(Z$7:Z$117,1)-Z112)/2+1</f>
        <v>#VALUE!</v>
      </c>
      <c r="BJ112" s="783" t="e">
        <f>(LARGE(AA$7:AA$117,1)-AA112)/2+1</f>
        <v>#VALUE!</v>
      </c>
      <c r="BK112" s="783" t="e">
        <f>(LARGE(AB$7:AB$117,1)-AB112)/2+1</f>
        <v>#VALUE!</v>
      </c>
      <c r="BL112" s="783" t="e">
        <f>(LARGE(AC$7:AC$117,1)-AC112)/2+1</f>
        <v>#VALUE!</v>
      </c>
      <c r="BM112" s="783" t="e">
        <f>(LARGE(AD$7:AD$117,1)-AD112)/2+1</f>
        <v>#VALUE!</v>
      </c>
      <c r="BN112" s="783" t="e">
        <f>(LARGE(AE$7:AE$117,1)-AE112)/2+1</f>
        <v>#VALUE!</v>
      </c>
      <c r="BO112" s="783" t="e">
        <f>(LARGE(AF$7:AF$117,1)-AF112)/2+1</f>
        <v>#VALUE!</v>
      </c>
      <c r="BP112" s="783" t="e">
        <f>(LARGE(AG$7:AG$117,1)-AG112)/2+1</f>
        <v>#VALUE!</v>
      </c>
      <c r="BQ112" s="783" t="e">
        <f>(LARGE(AH$7:AH$117,1)-AH112)/2+1</f>
        <v>#VALUE!</v>
      </c>
      <c r="BR112" s="783" t="e">
        <f>(LARGE(AI$7:AI$117,1)-AI112)/2+1</f>
        <v>#VALUE!</v>
      </c>
    </row>
    <row r="113" spans="1:70" ht="12.75" hidden="1" customHeight="1" x14ac:dyDescent="0.2">
      <c r="A113" s="597" t="str">
        <f>IF(R113&gt;0,IF(Q113="Viru SK",RANK(B113,B$7:B$117,1)-COUNTIF((Q$7:Q$117),"&lt;&gt;Viru SK"),""),"")</f>
        <v/>
      </c>
      <c r="B113" s="98">
        <f>IF((Q113="Viru SK"),U113,U113-1000)</f>
        <v>111</v>
      </c>
      <c r="C113" s="407" t="str">
        <f>IF(R113&gt;0,IF(P113="t",RANK(D113,D$7:D$117,1)-COUNTBLANK(P$7:P$117),""),"")</f>
        <v/>
      </c>
      <c r="D113" s="365">
        <f>IF((P113="t"),U113,U113-1000)</f>
        <v>-889</v>
      </c>
      <c r="E113" s="99" t="str">
        <f>IF(R113&gt;0,IF(N113="m",RANK(F113,F$7:F$117,1)-COUNTBLANK(N$7:N$117),""),"")</f>
        <v/>
      </c>
      <c r="F113" s="98">
        <f>IF((N113="m"),U113,U113-1000)</f>
        <v>-889</v>
      </c>
      <c r="G113" s="100" t="str">
        <f>IF(R113&gt;0,IF(M113="n",RANK(H113,H$7:H$117,1)-COUNTBLANK(M$7:M$117),""),"")</f>
        <v/>
      </c>
      <c r="H113" s="98">
        <f>IF((M113="n"),U113,U113-1000)</f>
        <v>111</v>
      </c>
      <c r="I113" s="101" t="str">
        <f>IF(R113&gt;0,IF(O113="j",RANK(J113,J$7:J$117,1)-COUNTBLANK(O$7:O$117),""),"")</f>
        <v/>
      </c>
      <c r="J113" s="102">
        <f>IF((O113="j"),U113,U113-1000)</f>
        <v>-889</v>
      </c>
      <c r="K113" s="70" t="str">
        <f>IF(R113&gt;0,RANK(U113,U$7:U$117,1),"")</f>
        <v/>
      </c>
      <c r="L113" s="373" t="s">
        <v>137</v>
      </c>
      <c r="M113" s="343" t="s">
        <v>109</v>
      </c>
      <c r="N113" s="344" t="str">
        <f>IF(M113="","m","")</f>
        <v/>
      </c>
      <c r="O113" s="345"/>
      <c r="P113" s="346"/>
      <c r="Q113" s="347" t="s">
        <v>87</v>
      </c>
      <c r="R113" s="109">
        <f>(IF(COUNT(Z113,AA113,AB113,AC113,AD113,AE113,AF113,AG113,AH113,AI113)&lt;10,SUM(Z113,AA113,AB113,AC113,AD113,AE113,AF113,AG113,AH113,AI113),SUM(LARGE((Z113,AA113,AB113,AC113,AD113,AE113,AF113,AG113,AH113,AI113),{1;2;3;4;5;6;7;8;9}))))</f>
        <v>0</v>
      </c>
      <c r="S113" s="110" t="str">
        <f>INDEX(ETAPP!B$1:B$32,MATCH(COUNTIF(BI113:BR113,1),ETAPP!A$1:A$32,0))&amp;INDEX(ETAPP!B$1:B$32,MATCH(COUNTIF(BI113:BR113,2),ETAPP!A$1:A$32,0))&amp;INDEX(ETAPP!B$1:B$32,MATCH(COUNTIF(BI113:BR113,3),ETAPP!A$1:A$32,0))&amp;INDEX(ETAPP!B$1:B$32,MATCH(COUNTIF(BI113:BR113,4),ETAPP!A$1:A$32,0))&amp;INDEX(ETAPP!B$1:B$32,MATCH(COUNTIF(BI113:BR113,5),ETAPP!A$1:A$32,0))&amp;INDEX(ETAPP!B$1:B$32,MATCH(COUNTIF(BI113:BR113,6),ETAPP!A$1:A$32,0))&amp;INDEX(ETAPP!B$1:B$32,MATCH(COUNTIF(BI113:BR113,7),ETAPP!A$1:A$32,0))&amp;INDEX(ETAPP!B$1:B$32,MATCH(COUNTIF(BI113:BR113,8),ETAPP!A$1:A$32,0))&amp;INDEX(ETAPP!B$1:B$32,MATCH(COUNTIF(BI113:BR113,9),ETAPP!A$1:A$32,0))&amp;INDEX(ETAPP!B$1:B$32,MATCH(COUNTIF(BI113:BR113,10),ETAPP!A$1:A$32,0))&amp;INDEX(ETAPP!B$1:B$32,MATCH(COUNTIF(BI113:BR113,11),ETAPP!A$1:A$32,0))&amp;INDEX(ETAPP!B$1:B$32,MATCH(COUNTIF(BI113:BR113,12),ETAPP!A$1:A$32,0))&amp;INDEX(ETAPP!B$1:B$32,MATCH(COUNTIF(BI113:BR113,13),ETAPP!A$1:A$32,0))&amp;INDEX(ETAPP!B$1:B$32,MATCH(COUNTIF(BI113:BR113,14),ETAPP!A$1:A$32,0))&amp;INDEX(ETAPP!B$1:B$32,MATCH(COUNTIF(BI113:BR113,15),ETAPP!A$1:A$32,0))&amp;INDEX(ETAPP!B$1:B$32,MATCH(COUNTIF(BI113:BR113,16),ETAPP!A$1:A$32,0))&amp;INDEX(ETAPP!B$1:B$32,MATCH(COUNTIF(BI113:BR113,17),ETAPP!A$1:A$32,0))&amp;INDEX(ETAPP!B$1:B$32,MATCH(COUNTIF(BI113:BR113,18),ETAPP!A$1:A$32,0))&amp;INDEX(ETAPP!B$1:B$32,MATCH(COUNTIF(BI113:BR113,19),ETAPP!A$1:A$32,0))&amp;INDEX(ETAPP!B$1:B$32,MATCH(COUNTIF(BI113:BR113,20),ETAPP!A$1:A$32,0))&amp;INDEX(ETAPP!B$1:B$32,MATCH(COUNTIF(BI113:BR113,21),ETAPP!A$1:A$32,0))</f>
        <v>000000000000000000000</v>
      </c>
      <c r="T113" s="110" t="str">
        <f>TEXT(R113,"000,0")&amp;"-"&amp;S113</f>
        <v>000,0-000000000000000000000</v>
      </c>
      <c r="U113" s="110">
        <f>COUNTIF(T$7:T$117,"&gt;="&amp;T113)</f>
        <v>111</v>
      </c>
      <c r="V113" s="110">
        <f>COUNTIF(L$7:L$117,"&gt;="&amp;L113)</f>
        <v>6</v>
      </c>
      <c r="W113" s="110" t="str">
        <f>TEXT(R113,"000,0")&amp;"-"&amp;S113&amp;"-"&amp;TEXT(V113,"000")</f>
        <v>000,0-000000000000000000000-006</v>
      </c>
      <c r="X113" s="110">
        <f>COUNTIF(W$7:W$117,"&gt;="&amp;W113)</f>
        <v>107</v>
      </c>
      <c r="Y113" s="111">
        <f>RANK(X113,X$7:X$117,0)</f>
        <v>5</v>
      </c>
      <c r="Z113" s="112" t="str">
        <f>IFERROR(INDEX('V1'!C$300:C$400,MATCH("*"&amp;L113&amp;"*",'V1'!B$300:B$400,0)),"  ")</f>
        <v xml:space="preserve">  </v>
      </c>
      <c r="AA113" s="112" t="str">
        <f>IFERROR(INDEX('V2'!C$300:C$400,MATCH("*"&amp;L113&amp;"*",'V2'!B$300:B$400,0)),"  ")</f>
        <v xml:space="preserve">  </v>
      </c>
      <c r="AB113" s="112" t="str">
        <f>IFERROR(INDEX('V3'!C$300:C$400,MATCH("*"&amp;L113&amp;"*",'V3'!B$300:B$400,0)),"  ")</f>
        <v xml:space="preserve">  </v>
      </c>
      <c r="AC113" s="112" t="str">
        <f>IFERROR(INDEX('V4'!C$300:C$400,MATCH("*"&amp;L113&amp;"*",'V4'!B$300:B$400,0)),"  ")</f>
        <v xml:space="preserve">  </v>
      </c>
      <c r="AD113" s="112" t="str">
        <f>IFERROR(INDEX('V5'!C$300:C$400,MATCH("*"&amp;L113&amp;"*",'V5'!B$300:B$400,0)),"  ")</f>
        <v xml:space="preserve">  </v>
      </c>
      <c r="AE113" s="112" t="str">
        <f>IFERROR(INDEX('V6'!C$300:C$400,MATCH("*"&amp;L113&amp;"*",'V6'!B$300:B$400,0)),"  ")</f>
        <v xml:space="preserve">  </v>
      </c>
      <c r="AF113" s="112" t="str">
        <f>IFERROR(INDEX('V7'!C$300:C$400,MATCH("*"&amp;L113&amp;"*",'V7'!B$300:B$400,0)),"  ")</f>
        <v xml:space="preserve">  </v>
      </c>
      <c r="AG113" s="112" t="str">
        <f>IFERROR(INDEX('V8'!C$300:C$400,MATCH("*"&amp;L113&amp;"*",'V8'!B$300:B$400,0)),"  ")</f>
        <v xml:space="preserve">  </v>
      </c>
      <c r="AH113" s="112" t="str">
        <f>IFERROR(INDEX('V9'!C$300:C$400,MATCH("*"&amp;L113&amp;"*",'V9'!B$300:B$400,0)),"  ")</f>
        <v xml:space="preserve">  </v>
      </c>
      <c r="AI113" s="112" t="str">
        <f>IFERROR(INDEX('V10'!C$300:C$400,MATCH("*"&amp;L113&amp;"*",'V10'!B$300:B$400,0)),"  ")</f>
        <v xml:space="preserve">  </v>
      </c>
      <c r="AJ113" s="113" t="str">
        <f>IF(AN113&gt;(AT$2-1),K113,"")</f>
        <v/>
      </c>
      <c r="AK113" s="402">
        <f>SUM(Z113:AI113)</f>
        <v>0</v>
      </c>
      <c r="AL113" s="114" t="str">
        <f>IFERROR("edasi "&amp;RANK(AJ113,AJ$7:AJ$117,1),K113)</f>
        <v/>
      </c>
      <c r="AM113" s="115" t="str">
        <f>IFERROR(INDEX(#REF!,MATCH("*"&amp;L113&amp;"*",#REF!,0)),"  ")</f>
        <v xml:space="preserve">  </v>
      </c>
      <c r="AN113" s="116">
        <f>COUNTIF(Z113:AI113,"&gt;=0")</f>
        <v>0</v>
      </c>
      <c r="AO113" s="117">
        <f>IFERROR(IF(Z113+1&gt;LARGE(Z$7:Z$117,1)-2*LEN(Z$5),1),0)+IFERROR(IF(AA113+1&gt;LARGE(AA$7:AA$117,1)-2*LEN(AA$5),1),0)+IFERROR(IF(AB113+1&gt;LARGE(AB$7:AB$117,1)-2*LEN(AB$5),1),0)+IFERROR(IF(AC113+1&gt;LARGE(AC$7:AC$117,1)-2*LEN(AC$5),1),0)+IFERROR(IF(AD113+1&gt;LARGE(AD$7:AD$117,1)-2*LEN(AD$5),1),0)+IFERROR(IF(AE113+1&gt;LARGE(AE$7:AE$117,1)-2*LEN(AE$5),1),0)+IFERROR(IF(AF113+1&gt;LARGE(AF$7:AF$117,1)-2*LEN(AF$5),1),0)+IFERROR(IF(AG113+1&gt;LARGE(AG$7:AG$117,1)-2*LEN(AG$5),1),0)+IFERROR(IF(AH113+1&gt;LARGE(AH$7:AH$117,1)-2*LEN(AH$5),1),0)+IFERROR(IF(AI113+1&gt;LARGE(AI$7:AI$117,1)-2*LEN(AI$5),1),0)</f>
        <v>0</v>
      </c>
      <c r="AP113" s="117">
        <f>IF(Z113=0,0,IF(Z113=IFERROR(LARGE(Z$7:Z$117,1),0),1,0))+IF(AA113=0,0,IF(AA113=IFERROR(LARGE(AA$7:AA$117,1),0),1,0))+IF(AB113=0,0,IF(AB113=IFERROR(LARGE(AB$7:AB$117,1),0),1,0))+IF(AC113=0,0,IF(AC113=IFERROR(LARGE(AC$7:AC$117,1),0),1,0))+IF(AD113=0,0,IF(AD113=IFERROR(LARGE(AD$7:AD$117,1),0),1,0))+IF(AE113=0,0,IF(AE113=IFERROR(LARGE(AE$7:AE$117,1),0),1,0))+IF(AF113=0,0,IF(AF113=IFERROR(LARGE(AF$7:AF$117,1),0),1,0))+IF(AG113=0,0,IF(AG113=IFERROR(LARGE(AG$7:AG$117,1),0),1,0))+IF(AH113=0,0,IF(AH113=IFERROR(LARGE(AH$7:AH$117,1),0),1,0))+IF(AI113=0,0,IF(AI113=IFERROR(LARGE(AI$7:AI$117,1),0),1,0))</f>
        <v>0</v>
      </c>
      <c r="AQ113" s="48"/>
      <c r="AR113" s="1"/>
      <c r="AS113" s="1"/>
      <c r="AT113" s="118">
        <f>SMALL(AU113:BD113,AT$3)</f>
        <v>1E-4</v>
      </c>
      <c r="AU113" s="119">
        <f>IF(Z113="  ",0+MID(Z$6,FIND("V",Z$6)+1,256)/10000,Z113+MID(Z$6,FIND("V",Z$6)+1,256)/10000)</f>
        <v>1E-4</v>
      </c>
      <c r="AV113" s="119">
        <f>IF(AA113="  ",0+MID(AA$6,FIND("V",AA$6)+1,256)/10000,AA113+MID(AA$6,FIND("V",AA$6)+1,256)/10000)</f>
        <v>2.0000000000000001E-4</v>
      </c>
      <c r="AW113" s="119">
        <f>IF(AB113="  ",0+MID(AB$6,FIND("V",AB$6)+1,256)/10000,AB113+MID(AB$6,FIND("V",AB$6)+1,256)/10000)</f>
        <v>2.9999999999999997E-4</v>
      </c>
      <c r="AX113" s="119">
        <f>IF(AC113="  ",0+MID(AC$6,FIND("V",AC$6)+1,256)/10000,AC113+MID(AC$6,FIND("V",AC$6)+1,256)/10000)</f>
        <v>4.0000000000000002E-4</v>
      </c>
      <c r="AY113" s="119">
        <f>IF(AD113="  ",0+MID(AD$6,FIND("V",AD$6)+1,256)/10000,AD113+MID(AD$6,FIND("V",AD$6)+1,256)/10000)</f>
        <v>5.0000000000000001E-4</v>
      </c>
      <c r="AZ113" s="119">
        <f>IF(AE113="  ",0+MID(AE$6,FIND("V",AE$6)+1,256)/10000,AE113+MID(AE$6,FIND("V",AE$6)+1,256)/10000)</f>
        <v>5.9999999999999995E-4</v>
      </c>
      <c r="BA113" s="119">
        <f>IF(AF113="  ",0+MID(AF$6,FIND("V",AF$6)+1,256)/10000,AF113+MID(AF$6,FIND("V",AF$6)+1,256)/10000)</f>
        <v>6.9999999999999999E-4</v>
      </c>
      <c r="BB113" s="119">
        <f>IF(AG113="  ",0+MID(AG$6,FIND("V",AG$6)+1,256)/10000,AG113+MID(AG$6,FIND("V",AG$6)+1,256)/10000)</f>
        <v>8.0000000000000004E-4</v>
      </c>
      <c r="BC113" s="119">
        <f>IF(AH113="  ",0+MID(AH$6,FIND("V",AH$6)+1,256)/10000,AH113+MID(AH$6,FIND("V",AH$6)+1,256)/10000)</f>
        <v>8.9999999999999998E-4</v>
      </c>
      <c r="BD113" s="119">
        <f>IF(AI113="  ",0+MID(AI$6,FIND("V",AI$6)+1,256)/10000,AI113+MID(AI$6,FIND("V",AI$6)+1,256)/10000)</f>
        <v>1E-3</v>
      </c>
      <c r="BI113" s="783" t="e">
        <f>(LARGE(Z$7:Z$117,1)-Z113)/2+1</f>
        <v>#VALUE!</v>
      </c>
      <c r="BJ113" s="783" t="e">
        <f>(LARGE(AA$7:AA$117,1)-AA113)/2+1</f>
        <v>#VALUE!</v>
      </c>
      <c r="BK113" s="783" t="e">
        <f>(LARGE(AB$7:AB$117,1)-AB113)/2+1</f>
        <v>#VALUE!</v>
      </c>
      <c r="BL113" s="783" t="e">
        <f>(LARGE(AC$7:AC$117,1)-AC113)/2+1</f>
        <v>#VALUE!</v>
      </c>
      <c r="BM113" s="783" t="e">
        <f>(LARGE(AD$7:AD$117,1)-AD113)/2+1</f>
        <v>#VALUE!</v>
      </c>
      <c r="BN113" s="783" t="e">
        <f>(LARGE(AE$7:AE$117,1)-AE113)/2+1</f>
        <v>#VALUE!</v>
      </c>
      <c r="BO113" s="783" t="e">
        <f>(LARGE(AF$7:AF$117,1)-AF113)/2+1</f>
        <v>#VALUE!</v>
      </c>
      <c r="BP113" s="783" t="e">
        <f>(LARGE(AG$7:AG$117,1)-AG113)/2+1</f>
        <v>#VALUE!</v>
      </c>
      <c r="BQ113" s="783" t="e">
        <f>(LARGE(AH$7:AH$117,1)-AH113)/2+1</f>
        <v>#VALUE!</v>
      </c>
      <c r="BR113" s="783" t="e">
        <f>(LARGE(AI$7:AI$117,1)-AI113)/2+1</f>
        <v>#VALUE!</v>
      </c>
    </row>
    <row r="114" spans="1:70" ht="12.75" hidden="1" customHeight="1" x14ac:dyDescent="0.2">
      <c r="A114" s="597" t="str">
        <f>IF(R114&gt;0,IF(Q114="Viru SK",RANK(B114,B$7:B$117,1)-COUNTIF((Q$7:Q$117),"&lt;&gt;Viru SK"),""),"")</f>
        <v/>
      </c>
      <c r="B114" s="98">
        <f>IF((Q114="Viru SK"),U114,U114-1000)</f>
        <v>-889</v>
      </c>
      <c r="C114" s="407" t="str">
        <f>IF(R114&gt;0,IF(P114="t",RANK(D114,D$7:D$117,1)-COUNTBLANK(P$7:P$117),""),"")</f>
        <v/>
      </c>
      <c r="D114" s="365">
        <f>IF((P114="t"),U114,U114-1000)</f>
        <v>-889</v>
      </c>
      <c r="E114" s="99" t="str">
        <f>IF(R114&gt;0,IF(N114="m",RANK(F114,F$7:F$117,1)-COUNTBLANK(N$7:N$117),""),"")</f>
        <v/>
      </c>
      <c r="F114" s="98">
        <f>IF((N114="m"),U114,U114-1000)</f>
        <v>-889</v>
      </c>
      <c r="G114" s="100" t="str">
        <f>IF(R114&gt;0,IF(M114="n",RANK(H114,H$7:H$117,1)-COUNTBLANK(M$7:M$117),""),"")</f>
        <v/>
      </c>
      <c r="H114" s="98">
        <f>IF((M114="n"),U114,U114-1000)</f>
        <v>111</v>
      </c>
      <c r="I114" s="101" t="str">
        <f>IF(R114&gt;0,IF(O114="j",RANK(J114,J$7:J$117,1)-COUNTBLANK(O$7:O$117),""),"")</f>
        <v/>
      </c>
      <c r="J114" s="102">
        <f>IF((O114="j"),U114,U114-1000)</f>
        <v>-889</v>
      </c>
      <c r="K114" s="70" t="str">
        <f>IF(R114&gt;0,RANK(U114,U$7:U$117,1),"")</f>
        <v/>
      </c>
      <c r="L114" s="442" t="s">
        <v>378</v>
      </c>
      <c r="M114" s="443" t="s">
        <v>109</v>
      </c>
      <c r="N114" s="444"/>
      <c r="O114" s="447"/>
      <c r="P114" s="445"/>
      <c r="Q114" s="446"/>
      <c r="R114" s="109">
        <f>(IF(COUNT(Z114,AA114,AB114,AC114,AD114,AE114,AF114,AG114,AH114,AI114)&lt;10,SUM(Z114,AA114,AB114,AC114,AD114,AE114,AF114,AG114,AH114,AI114),SUM(LARGE((Z114,AA114,AB114,AC114,AD114,AE114,AF114,AG114,AH114,AI114),{1;2;3;4;5;6;7;8;9}))))</f>
        <v>0</v>
      </c>
      <c r="S114" s="110" t="str">
        <f>INDEX(ETAPP!B$1:B$32,MATCH(COUNTIF(BI114:BR114,1),ETAPP!A$1:A$32,0))&amp;INDEX(ETAPP!B$1:B$32,MATCH(COUNTIF(BI114:BR114,2),ETAPP!A$1:A$32,0))&amp;INDEX(ETAPP!B$1:B$32,MATCH(COUNTIF(BI114:BR114,3),ETAPP!A$1:A$32,0))&amp;INDEX(ETAPP!B$1:B$32,MATCH(COUNTIF(BI114:BR114,4),ETAPP!A$1:A$32,0))&amp;INDEX(ETAPP!B$1:B$32,MATCH(COUNTIF(BI114:BR114,5),ETAPP!A$1:A$32,0))&amp;INDEX(ETAPP!B$1:B$32,MATCH(COUNTIF(BI114:BR114,6),ETAPP!A$1:A$32,0))&amp;INDEX(ETAPP!B$1:B$32,MATCH(COUNTIF(BI114:BR114,7),ETAPP!A$1:A$32,0))&amp;INDEX(ETAPP!B$1:B$32,MATCH(COUNTIF(BI114:BR114,8),ETAPP!A$1:A$32,0))&amp;INDEX(ETAPP!B$1:B$32,MATCH(COUNTIF(BI114:BR114,9),ETAPP!A$1:A$32,0))&amp;INDEX(ETAPP!B$1:B$32,MATCH(COUNTIF(BI114:BR114,10),ETAPP!A$1:A$32,0))&amp;INDEX(ETAPP!B$1:B$32,MATCH(COUNTIF(BI114:BR114,11),ETAPP!A$1:A$32,0))&amp;INDEX(ETAPP!B$1:B$32,MATCH(COUNTIF(BI114:BR114,12),ETAPP!A$1:A$32,0))&amp;INDEX(ETAPP!B$1:B$32,MATCH(COUNTIF(BI114:BR114,13),ETAPP!A$1:A$32,0))&amp;INDEX(ETAPP!B$1:B$32,MATCH(COUNTIF(BI114:BR114,14),ETAPP!A$1:A$32,0))&amp;INDEX(ETAPP!B$1:B$32,MATCH(COUNTIF(BI114:BR114,15),ETAPP!A$1:A$32,0))&amp;INDEX(ETAPP!B$1:B$32,MATCH(COUNTIF(BI114:BR114,16),ETAPP!A$1:A$32,0))&amp;INDEX(ETAPP!B$1:B$32,MATCH(COUNTIF(BI114:BR114,17),ETAPP!A$1:A$32,0))&amp;INDEX(ETAPP!B$1:B$32,MATCH(COUNTIF(BI114:BR114,18),ETAPP!A$1:A$32,0))&amp;INDEX(ETAPP!B$1:B$32,MATCH(COUNTIF(BI114:BR114,19),ETAPP!A$1:A$32,0))&amp;INDEX(ETAPP!B$1:B$32,MATCH(COUNTIF(BI114:BR114,20),ETAPP!A$1:A$32,0))&amp;INDEX(ETAPP!B$1:B$32,MATCH(COUNTIF(BI114:BR114,21),ETAPP!A$1:A$32,0))</f>
        <v>000000000000000000000</v>
      </c>
      <c r="T114" s="110" t="str">
        <f>TEXT(R114,"000,0")&amp;"-"&amp;S114</f>
        <v>000,0-000000000000000000000</v>
      </c>
      <c r="U114" s="110">
        <f>COUNTIF(T$7:T$117,"&gt;="&amp;T114)</f>
        <v>111</v>
      </c>
      <c r="V114" s="110">
        <f>COUNTIF(L$7:L$117,"&gt;="&amp;L114)</f>
        <v>4</v>
      </c>
      <c r="W114" s="110" t="str">
        <f>TEXT(R114,"000,0")&amp;"-"&amp;S114&amp;"-"&amp;TEXT(V114,"000")</f>
        <v>000,0-000000000000000000000-004</v>
      </c>
      <c r="X114" s="110">
        <f>COUNTIF(W$7:W$117,"&gt;="&amp;W114)</f>
        <v>108</v>
      </c>
      <c r="Y114" s="111">
        <f>RANK(X114,X$7:X$117,0)</f>
        <v>4</v>
      </c>
      <c r="Z114" s="112" t="str">
        <f>IFERROR(INDEX('V1'!C$300:C$400,MATCH("*"&amp;L114&amp;"*",'V1'!B$300:B$400,0)),"  ")</f>
        <v xml:space="preserve">  </v>
      </c>
      <c r="AA114" s="112" t="str">
        <f>IFERROR(INDEX('V2'!C$300:C$400,MATCH("*"&amp;L114&amp;"*",'V2'!B$300:B$400,0)),"  ")</f>
        <v xml:space="preserve">  </v>
      </c>
      <c r="AB114" s="112" t="str">
        <f>IFERROR(INDEX('V3'!C$300:C$400,MATCH("*"&amp;L114&amp;"*",'V3'!B$300:B$400,0)),"  ")</f>
        <v xml:space="preserve">  </v>
      </c>
      <c r="AC114" s="112" t="str">
        <f>IFERROR(INDEX('V4'!C$300:C$400,MATCH("*"&amp;L114&amp;"*",'V4'!B$300:B$400,0)),"  ")</f>
        <v xml:space="preserve">  </v>
      </c>
      <c r="AD114" s="112" t="str">
        <f>IFERROR(INDEX('V5'!C$300:C$400,MATCH("*"&amp;L114&amp;"*",'V5'!B$300:B$400,0)),"  ")</f>
        <v xml:space="preserve">  </v>
      </c>
      <c r="AE114" s="112" t="str">
        <f>IFERROR(INDEX('V6'!C$300:C$400,MATCH("*"&amp;L114&amp;"*",'V6'!B$300:B$400,0)),"  ")</f>
        <v xml:space="preserve">  </v>
      </c>
      <c r="AF114" s="112" t="str">
        <f>IFERROR(INDEX('V7'!C$300:C$400,MATCH("*"&amp;L114&amp;"*",'V7'!B$300:B$400,0)),"  ")</f>
        <v xml:space="preserve">  </v>
      </c>
      <c r="AG114" s="112" t="str">
        <f>IFERROR(INDEX('V8'!C$300:C$400,MATCH("*"&amp;L114&amp;"*",'V8'!B$300:B$400,0)),"  ")</f>
        <v xml:space="preserve">  </v>
      </c>
      <c r="AH114" s="112" t="str">
        <f>IFERROR(INDEX('V9'!C$300:C$400,MATCH("*"&amp;L114&amp;"*",'V9'!B$300:B$400,0)),"  ")</f>
        <v xml:space="preserve">  </v>
      </c>
      <c r="AI114" s="112" t="str">
        <f>IFERROR(INDEX('V10'!C$300:C$400,MATCH("*"&amp;L114&amp;"*",'V10'!B$300:B$400,0)),"  ")</f>
        <v xml:space="preserve">  </v>
      </c>
      <c r="AJ114" s="113" t="str">
        <f>IF(AN114&gt;(AT$2-1),K114,"")</f>
        <v/>
      </c>
      <c r="AK114" s="402">
        <f>SUM(Z114:AI114)</f>
        <v>0</v>
      </c>
      <c r="AL114" s="114" t="str">
        <f>IFERROR("edasi "&amp;RANK(AJ114,AJ$7:AJ$117,1),K114)</f>
        <v/>
      </c>
      <c r="AM114" s="115" t="str">
        <f>IFERROR(INDEX(#REF!,MATCH("*"&amp;L114&amp;"*",#REF!,0)),"  ")</f>
        <v xml:space="preserve">  </v>
      </c>
      <c r="AN114" s="116">
        <f>COUNTIF(Z114:AI114,"&gt;=0")</f>
        <v>0</v>
      </c>
      <c r="AO114" s="117">
        <f>IFERROR(IF(Z114+1&gt;LARGE(Z$7:Z$117,1)-2*LEN(Z$5),1),0)+IFERROR(IF(AA114+1&gt;LARGE(AA$7:AA$117,1)-2*LEN(AA$5),1),0)+IFERROR(IF(AB114+1&gt;LARGE(AB$7:AB$117,1)-2*LEN(AB$5),1),0)+IFERROR(IF(AC114+1&gt;LARGE(AC$7:AC$117,1)-2*LEN(AC$5),1),0)+IFERROR(IF(AD114+1&gt;LARGE(AD$7:AD$117,1)-2*LEN(AD$5),1),0)+IFERROR(IF(AE114+1&gt;LARGE(AE$7:AE$117,1)-2*LEN(AE$5),1),0)+IFERROR(IF(AF114+1&gt;LARGE(AF$7:AF$117,1)-2*LEN(AF$5),1),0)+IFERROR(IF(AG114+1&gt;LARGE(AG$7:AG$117,1)-2*LEN(AG$5),1),0)+IFERROR(IF(AH114+1&gt;LARGE(AH$7:AH$117,1)-2*LEN(AH$5),1),0)+IFERROR(IF(AI114+1&gt;LARGE(AI$7:AI$117,1)-2*LEN(AI$5),1),0)</f>
        <v>0</v>
      </c>
      <c r="AP114" s="117">
        <f>IF(Z114=0,0,IF(Z114=IFERROR(LARGE(Z$7:Z$117,1),0),1,0))+IF(AA114=0,0,IF(AA114=IFERROR(LARGE(AA$7:AA$117,1),0),1,0))+IF(AB114=0,0,IF(AB114=IFERROR(LARGE(AB$7:AB$117,1),0),1,0))+IF(AC114=0,0,IF(AC114=IFERROR(LARGE(AC$7:AC$117,1),0),1,0))+IF(AD114=0,0,IF(AD114=IFERROR(LARGE(AD$7:AD$117,1),0),1,0))+IF(AE114=0,0,IF(AE114=IFERROR(LARGE(AE$7:AE$117,1),0),1,0))+IF(AF114=0,0,IF(AF114=IFERROR(LARGE(AF$7:AF$117,1),0),1,0))+IF(AG114=0,0,IF(AG114=IFERROR(LARGE(AG$7:AG$117,1),0),1,0))+IF(AH114=0,0,IF(AH114=IFERROR(LARGE(AH$7:AH$117,1),0),1,0))+IF(AI114=0,0,IF(AI114=IFERROR(LARGE(AI$7:AI$117,1),0),1,0))</f>
        <v>0</v>
      </c>
      <c r="AQ114" s="48"/>
      <c r="AR114" s="1024"/>
      <c r="AS114" s="1024"/>
      <c r="AT114" s="118">
        <f>SMALL(AU114:BD114,AT$3)</f>
        <v>1E-4</v>
      </c>
      <c r="AU114" s="119">
        <f>IF(Z114="  ",0+MID(Z$6,FIND("V",Z$6)+1,256)/10000,Z114+MID(Z$6,FIND("V",Z$6)+1,256)/10000)</f>
        <v>1E-4</v>
      </c>
      <c r="AV114" s="119">
        <f>IF(AA114="  ",0+MID(AA$6,FIND("V",AA$6)+1,256)/10000,AA114+MID(AA$6,FIND("V",AA$6)+1,256)/10000)</f>
        <v>2.0000000000000001E-4</v>
      </c>
      <c r="AW114" s="119">
        <f>IF(AB114="  ",0+MID(AB$6,FIND("V",AB$6)+1,256)/10000,AB114+MID(AB$6,FIND("V",AB$6)+1,256)/10000)</f>
        <v>2.9999999999999997E-4</v>
      </c>
      <c r="AX114" s="119">
        <f>IF(AC114="  ",0+MID(AC$6,FIND("V",AC$6)+1,256)/10000,AC114+MID(AC$6,FIND("V",AC$6)+1,256)/10000)</f>
        <v>4.0000000000000002E-4</v>
      </c>
      <c r="AY114" s="119">
        <f>IF(AD114="  ",0+MID(AD$6,FIND("V",AD$6)+1,256)/10000,AD114+MID(AD$6,FIND("V",AD$6)+1,256)/10000)</f>
        <v>5.0000000000000001E-4</v>
      </c>
      <c r="AZ114" s="119">
        <f>IF(AE114="  ",0+MID(AE$6,FIND("V",AE$6)+1,256)/10000,AE114+MID(AE$6,FIND("V",AE$6)+1,256)/10000)</f>
        <v>5.9999999999999995E-4</v>
      </c>
      <c r="BA114" s="119">
        <f>IF(AF114="  ",0+MID(AF$6,FIND("V",AF$6)+1,256)/10000,AF114+MID(AF$6,FIND("V",AF$6)+1,256)/10000)</f>
        <v>6.9999999999999999E-4</v>
      </c>
      <c r="BB114" s="119">
        <f>IF(AG114="  ",0+MID(AG$6,FIND("V",AG$6)+1,256)/10000,AG114+MID(AG$6,FIND("V",AG$6)+1,256)/10000)</f>
        <v>8.0000000000000004E-4</v>
      </c>
      <c r="BC114" s="119">
        <f>IF(AH114="  ",0+MID(AH$6,FIND("V",AH$6)+1,256)/10000,AH114+MID(AH$6,FIND("V",AH$6)+1,256)/10000)</f>
        <v>8.9999999999999998E-4</v>
      </c>
      <c r="BD114" s="119">
        <f>IF(AI114="  ",0+MID(AI$6,FIND("V",AI$6)+1,256)/10000,AI114+MID(AI$6,FIND("V",AI$6)+1,256)/10000)</f>
        <v>1E-3</v>
      </c>
      <c r="BE114" s="1024"/>
      <c r="BF114" s="1024"/>
      <c r="BG114" s="1024"/>
      <c r="BH114" s="1024"/>
      <c r="BI114" s="783" t="e">
        <f>(LARGE(Z$7:Z$117,1)-Z114)/2+1</f>
        <v>#VALUE!</v>
      </c>
      <c r="BJ114" s="783" t="e">
        <f>(LARGE(AA$7:AA$117,1)-AA114)/2+1</f>
        <v>#VALUE!</v>
      </c>
      <c r="BK114" s="783" t="e">
        <f>(LARGE(AB$7:AB$117,1)-AB114)/2+1</f>
        <v>#VALUE!</v>
      </c>
      <c r="BL114" s="783" t="e">
        <f>(LARGE(AC$7:AC$117,1)-AC114)/2+1</f>
        <v>#VALUE!</v>
      </c>
      <c r="BM114" s="783" t="e">
        <f>(LARGE(AD$7:AD$117,1)-AD114)/2+1</f>
        <v>#VALUE!</v>
      </c>
      <c r="BN114" s="783" t="e">
        <f>(LARGE(AE$7:AE$117,1)-AE114)/2+1</f>
        <v>#VALUE!</v>
      </c>
      <c r="BO114" s="783" t="e">
        <f>(LARGE(AF$7:AF$117,1)-AF114)/2+1</f>
        <v>#VALUE!</v>
      </c>
      <c r="BP114" s="783" t="e">
        <f>(LARGE(AG$7:AG$117,1)-AG114)/2+1</f>
        <v>#VALUE!</v>
      </c>
      <c r="BQ114" s="783" t="e">
        <f>(LARGE(AH$7:AH$117,1)-AH114)/2+1</f>
        <v>#VALUE!</v>
      </c>
      <c r="BR114" s="783" t="e">
        <f>(LARGE(AI$7:AI$117,1)-AI114)/2+1</f>
        <v>#VALUE!</v>
      </c>
    </row>
    <row r="115" spans="1:70" ht="12.75" hidden="1" customHeight="1" x14ac:dyDescent="0.2">
      <c r="A115" s="597" t="str">
        <f>IF(R115&gt;0,IF(Q115="Viru SK",RANK(B115,B$7:B$117,1)-COUNTIF((Q$7:Q$117),"&lt;&gt;Viru SK"),""),"")</f>
        <v/>
      </c>
      <c r="B115" s="98">
        <f>IF((Q115="Viru SK"),U115,U115-1000)</f>
        <v>-889</v>
      </c>
      <c r="C115" s="407" t="str">
        <f>IF(R115&gt;0,IF(P115="t",RANK(D115,D$7:D$117,1)-COUNTBLANK(P$7:P$117),""),"")</f>
        <v/>
      </c>
      <c r="D115" s="365">
        <f>IF((P115="t"),U115,U115-1000)</f>
        <v>-889</v>
      </c>
      <c r="E115" s="99" t="str">
        <f>IF(R115&gt;0,IF(N115="m",RANK(F115,F$7:F$117,1)-COUNTBLANK(N$7:N$117),""),"")</f>
        <v/>
      </c>
      <c r="F115" s="98">
        <f>IF((N115="m"),U115,U115-1000)</f>
        <v>111</v>
      </c>
      <c r="G115" s="100" t="str">
        <f>IF(R115&gt;0,IF(M115="n",RANK(H115,H$7:H$117,1)-COUNTBLANK(M$7:M$117),""),"")</f>
        <v/>
      </c>
      <c r="H115" s="98">
        <f>IF((M115="n"),U115,U115-1000)</f>
        <v>-889</v>
      </c>
      <c r="I115" s="101" t="str">
        <f>IF(R115&gt;0,IF(O115="j",RANK(J115,J$7:J$117,1)-COUNTBLANK(O$7:O$117),""),"")</f>
        <v/>
      </c>
      <c r="J115" s="102">
        <f>IF((O115="j"),U115,U115-1000)</f>
        <v>111</v>
      </c>
      <c r="K115" s="70" t="str">
        <f>IF(R115&gt;0,RANK(U115,U$7:U$117,1),"")</f>
        <v/>
      </c>
      <c r="L115" s="777" t="s">
        <v>253</v>
      </c>
      <c r="M115" s="778"/>
      <c r="N115" s="779" t="s">
        <v>104</v>
      </c>
      <c r="O115" s="947" t="s">
        <v>116</v>
      </c>
      <c r="P115" s="780"/>
      <c r="Q115" s="781"/>
      <c r="R115" s="109">
        <f>(IF(COUNT(Z115,AA115,AB115,AC115,AD115,AE115,AF115,AG115,AH115,AI115)&lt;10,SUM(Z115,AA115,AB115,AC115,AD115,AE115,AF115,AG115,AH115,AI115),SUM(LARGE((Z115,AA115,AB115,AC115,AD115,AE115,AF115,AG115,AH115,AI115),{1;2;3;4;5;6;7;8;9}))))</f>
        <v>0</v>
      </c>
      <c r="S115" s="110" t="str">
        <f>INDEX(ETAPP!B$1:B$32,MATCH(COUNTIF(BI115:BR115,1),ETAPP!A$1:A$32,0))&amp;INDEX(ETAPP!B$1:B$32,MATCH(COUNTIF(BI115:BR115,2),ETAPP!A$1:A$32,0))&amp;INDEX(ETAPP!B$1:B$32,MATCH(COUNTIF(BI115:BR115,3),ETAPP!A$1:A$32,0))&amp;INDEX(ETAPP!B$1:B$32,MATCH(COUNTIF(BI115:BR115,4),ETAPP!A$1:A$32,0))&amp;INDEX(ETAPP!B$1:B$32,MATCH(COUNTIF(BI115:BR115,5),ETAPP!A$1:A$32,0))&amp;INDEX(ETAPP!B$1:B$32,MATCH(COUNTIF(BI115:BR115,6),ETAPP!A$1:A$32,0))&amp;INDEX(ETAPP!B$1:B$32,MATCH(COUNTIF(BI115:BR115,7),ETAPP!A$1:A$32,0))&amp;INDEX(ETAPP!B$1:B$32,MATCH(COUNTIF(BI115:BR115,8),ETAPP!A$1:A$32,0))&amp;INDEX(ETAPP!B$1:B$32,MATCH(COUNTIF(BI115:BR115,9),ETAPP!A$1:A$32,0))&amp;INDEX(ETAPP!B$1:B$32,MATCH(COUNTIF(BI115:BR115,10),ETAPP!A$1:A$32,0))&amp;INDEX(ETAPP!B$1:B$32,MATCH(COUNTIF(BI115:BR115,11),ETAPP!A$1:A$32,0))&amp;INDEX(ETAPP!B$1:B$32,MATCH(COUNTIF(BI115:BR115,12),ETAPP!A$1:A$32,0))&amp;INDEX(ETAPP!B$1:B$32,MATCH(COUNTIF(BI115:BR115,13),ETAPP!A$1:A$32,0))&amp;INDEX(ETAPP!B$1:B$32,MATCH(COUNTIF(BI115:BR115,14),ETAPP!A$1:A$32,0))&amp;INDEX(ETAPP!B$1:B$32,MATCH(COUNTIF(BI115:BR115,15),ETAPP!A$1:A$32,0))&amp;INDEX(ETAPP!B$1:B$32,MATCH(COUNTIF(BI115:BR115,16),ETAPP!A$1:A$32,0))&amp;INDEX(ETAPP!B$1:B$32,MATCH(COUNTIF(BI115:BR115,17),ETAPP!A$1:A$32,0))&amp;INDEX(ETAPP!B$1:B$32,MATCH(COUNTIF(BI115:BR115,18),ETAPP!A$1:A$32,0))&amp;INDEX(ETAPP!B$1:B$32,MATCH(COUNTIF(BI115:BR115,19),ETAPP!A$1:A$32,0))&amp;INDEX(ETAPP!B$1:B$32,MATCH(COUNTIF(BI115:BR115,20),ETAPP!A$1:A$32,0))&amp;INDEX(ETAPP!B$1:B$32,MATCH(COUNTIF(BI115:BR115,21),ETAPP!A$1:A$32,0))</f>
        <v>000000000000000000000</v>
      </c>
      <c r="T115" s="110" t="str">
        <f>TEXT(R115,"000,0")&amp;"-"&amp;S115</f>
        <v>000,0-000000000000000000000</v>
      </c>
      <c r="U115" s="110">
        <f>COUNTIF(T$7:T$117,"&gt;="&amp;T115)</f>
        <v>111</v>
      </c>
      <c r="V115" s="110">
        <f>COUNTIF(L$7:L$117,"&gt;="&amp;L115)</f>
        <v>3</v>
      </c>
      <c r="W115" s="110" t="str">
        <f>TEXT(R115,"000,0")&amp;"-"&amp;S115&amp;"-"&amp;TEXT(V115,"000")</f>
        <v>000,0-000000000000000000000-003</v>
      </c>
      <c r="X115" s="110">
        <f>COUNTIF(W$7:W$117,"&gt;="&amp;W115)</f>
        <v>109</v>
      </c>
      <c r="Y115" s="111">
        <f>RANK(X115,X$7:X$117,0)</f>
        <v>3</v>
      </c>
      <c r="Z115" s="112" t="str">
        <f>IFERROR(INDEX('V1'!C$300:C$400,MATCH("*"&amp;L115&amp;"*",'V1'!B$300:B$400,0)),"  ")</f>
        <v xml:space="preserve">  </v>
      </c>
      <c r="AA115" s="112" t="str">
        <f>IFERROR(INDEX('V2'!C$300:C$400,MATCH("*"&amp;L115&amp;"*",'V2'!B$300:B$400,0)),"  ")</f>
        <v xml:space="preserve">  </v>
      </c>
      <c r="AB115" s="112" t="str">
        <f>IFERROR(INDEX('V3'!C$300:C$400,MATCH("*"&amp;L115&amp;"*",'V3'!B$300:B$400,0)),"  ")</f>
        <v xml:space="preserve">  </v>
      </c>
      <c r="AC115" s="112" t="str">
        <f>IFERROR(INDEX('V4'!C$300:C$400,MATCH("*"&amp;L115&amp;"*",'V4'!B$300:B$400,0)),"  ")</f>
        <v xml:space="preserve">  </v>
      </c>
      <c r="AD115" s="112" t="str">
        <f>IFERROR(INDEX('V5'!C$300:C$400,MATCH("*"&amp;L115&amp;"*",'V5'!B$300:B$400,0)),"  ")</f>
        <v xml:space="preserve">  </v>
      </c>
      <c r="AE115" s="112" t="str">
        <f>IFERROR(INDEX('V6'!C$300:C$400,MATCH("*"&amp;L115&amp;"*",'V6'!B$300:B$400,0)),"  ")</f>
        <v xml:space="preserve">  </v>
      </c>
      <c r="AF115" s="112" t="str">
        <f>IFERROR(INDEX('V7'!C$300:C$400,MATCH("*"&amp;L115&amp;"*",'V7'!B$300:B$400,0)),"  ")</f>
        <v xml:space="preserve">  </v>
      </c>
      <c r="AG115" s="112" t="str">
        <f>IFERROR(INDEX('V8'!C$300:C$400,MATCH("*"&amp;L115&amp;"*",'V8'!B$300:B$400,0)),"  ")</f>
        <v xml:space="preserve">  </v>
      </c>
      <c r="AH115" s="112" t="str">
        <f>IFERROR(INDEX('V9'!C$300:C$400,MATCH("*"&amp;L115&amp;"*",'V9'!B$300:B$400,0)),"  ")</f>
        <v xml:space="preserve">  </v>
      </c>
      <c r="AI115" s="112" t="str">
        <f>IFERROR(INDEX('V10'!C$300:C$400,MATCH("*"&amp;L115&amp;"*",'V10'!B$300:B$400,0)),"  ")</f>
        <v xml:space="preserve">  </v>
      </c>
      <c r="AJ115" s="113" t="str">
        <f>IF(AN115&gt;(AT$2-1),K115,"")</f>
        <v/>
      </c>
      <c r="AK115" s="402">
        <f>SUM(Z115:AI115)</f>
        <v>0</v>
      </c>
      <c r="AL115" s="114" t="str">
        <f>IFERROR("edasi "&amp;RANK(AJ115,AJ$7:AJ$117,1),K115)</f>
        <v/>
      </c>
      <c r="AM115" s="115" t="str">
        <f>IFERROR(INDEX(#REF!,MATCH("*"&amp;L115&amp;"*",#REF!,0)),"  ")</f>
        <v xml:space="preserve">  </v>
      </c>
      <c r="AN115" s="116">
        <f>COUNTIF(Z115:AI115,"&gt;=0")</f>
        <v>0</v>
      </c>
      <c r="AO115" s="117">
        <f>IFERROR(IF(Z115+1&gt;LARGE(Z$7:Z$117,1)-2*LEN(Z$5),1),0)+IFERROR(IF(AA115+1&gt;LARGE(AA$7:AA$117,1)-2*LEN(AA$5),1),0)+IFERROR(IF(AB115+1&gt;LARGE(AB$7:AB$117,1)-2*LEN(AB$5),1),0)+IFERROR(IF(AC115+1&gt;LARGE(AC$7:AC$117,1)-2*LEN(AC$5),1),0)+IFERROR(IF(AD115+1&gt;LARGE(AD$7:AD$117,1)-2*LEN(AD$5),1),0)+IFERROR(IF(AE115+1&gt;LARGE(AE$7:AE$117,1)-2*LEN(AE$5),1),0)+IFERROR(IF(AF115+1&gt;LARGE(AF$7:AF$117,1)-2*LEN(AF$5),1),0)+IFERROR(IF(AG115+1&gt;LARGE(AG$7:AG$117,1)-2*LEN(AG$5),1),0)+IFERROR(IF(AH115+1&gt;LARGE(AH$7:AH$117,1)-2*LEN(AH$5),1),0)+IFERROR(IF(AI115+1&gt;LARGE(AI$7:AI$117,1)-2*LEN(AI$5),1),0)</f>
        <v>0</v>
      </c>
      <c r="AP115" s="117">
        <f>IF(Z115=0,0,IF(Z115=IFERROR(LARGE(Z$7:Z$117,1),0),1,0))+IF(AA115=0,0,IF(AA115=IFERROR(LARGE(AA$7:AA$117,1),0),1,0))+IF(AB115=0,0,IF(AB115=IFERROR(LARGE(AB$7:AB$117,1),0),1,0))+IF(AC115=0,0,IF(AC115=IFERROR(LARGE(AC$7:AC$117,1),0),1,0))+IF(AD115=0,0,IF(AD115=IFERROR(LARGE(AD$7:AD$117,1),0),1,0))+IF(AE115=0,0,IF(AE115=IFERROR(LARGE(AE$7:AE$117,1),0),1,0))+IF(AF115=0,0,IF(AF115=IFERROR(LARGE(AF$7:AF$117,1),0),1,0))+IF(AG115=0,0,IF(AG115=IFERROR(LARGE(AG$7:AG$117,1),0),1,0))+IF(AH115=0,0,IF(AH115=IFERROR(LARGE(AH$7:AH$117,1),0),1,0))+IF(AI115=0,0,IF(AI115=IFERROR(LARGE(AI$7:AI$117,1),0),1,0))</f>
        <v>0</v>
      </c>
      <c r="AQ115" s="48"/>
      <c r="AR115" s="1024"/>
      <c r="AS115" s="1024"/>
      <c r="AT115" s="118">
        <f>SMALL(AU115:BD115,AT$3)</f>
        <v>1E-4</v>
      </c>
      <c r="AU115" s="119">
        <f>IF(Z115="  ",0+MID(Z$6,FIND("V",Z$6)+1,256)/10000,Z115+MID(Z$6,FIND("V",Z$6)+1,256)/10000)</f>
        <v>1E-4</v>
      </c>
      <c r="AV115" s="119">
        <f>IF(AA115="  ",0+MID(AA$6,FIND("V",AA$6)+1,256)/10000,AA115+MID(AA$6,FIND("V",AA$6)+1,256)/10000)</f>
        <v>2.0000000000000001E-4</v>
      </c>
      <c r="AW115" s="119">
        <f>IF(AB115="  ",0+MID(AB$6,FIND("V",AB$6)+1,256)/10000,AB115+MID(AB$6,FIND("V",AB$6)+1,256)/10000)</f>
        <v>2.9999999999999997E-4</v>
      </c>
      <c r="AX115" s="119">
        <f>IF(AC115="  ",0+MID(AC$6,FIND("V",AC$6)+1,256)/10000,AC115+MID(AC$6,FIND("V",AC$6)+1,256)/10000)</f>
        <v>4.0000000000000002E-4</v>
      </c>
      <c r="AY115" s="119">
        <f>IF(AD115="  ",0+MID(AD$6,FIND("V",AD$6)+1,256)/10000,AD115+MID(AD$6,FIND("V",AD$6)+1,256)/10000)</f>
        <v>5.0000000000000001E-4</v>
      </c>
      <c r="AZ115" s="119">
        <f>IF(AE115="  ",0+MID(AE$6,FIND("V",AE$6)+1,256)/10000,AE115+MID(AE$6,FIND("V",AE$6)+1,256)/10000)</f>
        <v>5.9999999999999995E-4</v>
      </c>
      <c r="BA115" s="119">
        <f>IF(AF115="  ",0+MID(AF$6,FIND("V",AF$6)+1,256)/10000,AF115+MID(AF$6,FIND("V",AF$6)+1,256)/10000)</f>
        <v>6.9999999999999999E-4</v>
      </c>
      <c r="BB115" s="119">
        <f>IF(AG115="  ",0+MID(AG$6,FIND("V",AG$6)+1,256)/10000,AG115+MID(AG$6,FIND("V",AG$6)+1,256)/10000)</f>
        <v>8.0000000000000004E-4</v>
      </c>
      <c r="BC115" s="119">
        <f>IF(AH115="  ",0+MID(AH$6,FIND("V",AH$6)+1,256)/10000,AH115+MID(AH$6,FIND("V",AH$6)+1,256)/10000)</f>
        <v>8.9999999999999998E-4</v>
      </c>
      <c r="BD115" s="119">
        <f>IF(AI115="  ",0+MID(AI$6,FIND("V",AI$6)+1,256)/10000,AI115+MID(AI$6,FIND("V",AI$6)+1,256)/10000)</f>
        <v>1E-3</v>
      </c>
      <c r="BE115" s="1024"/>
      <c r="BF115" s="1024"/>
      <c r="BG115" s="1024"/>
      <c r="BH115" s="1024"/>
      <c r="BI115" s="783" t="e">
        <f>(LARGE(Z$7:Z$117,1)-Z115)/2+1</f>
        <v>#VALUE!</v>
      </c>
      <c r="BJ115" s="783" t="e">
        <f>(LARGE(AA$7:AA$117,1)-AA115)/2+1</f>
        <v>#VALUE!</v>
      </c>
      <c r="BK115" s="783" t="e">
        <f>(LARGE(AB$7:AB$117,1)-AB115)/2+1</f>
        <v>#VALUE!</v>
      </c>
      <c r="BL115" s="783" t="e">
        <f>(LARGE(AC$7:AC$117,1)-AC115)/2+1</f>
        <v>#VALUE!</v>
      </c>
      <c r="BM115" s="783" t="e">
        <f>(LARGE(AD$7:AD$117,1)-AD115)/2+1</f>
        <v>#VALUE!</v>
      </c>
      <c r="BN115" s="783" t="e">
        <f>(LARGE(AE$7:AE$117,1)-AE115)/2+1</f>
        <v>#VALUE!</v>
      </c>
      <c r="BO115" s="783" t="e">
        <f>(LARGE(AF$7:AF$117,1)-AF115)/2+1</f>
        <v>#VALUE!</v>
      </c>
      <c r="BP115" s="783" t="e">
        <f>(LARGE(AG$7:AG$117,1)-AG115)/2+1</f>
        <v>#VALUE!</v>
      </c>
      <c r="BQ115" s="783" t="e">
        <f>(LARGE(AH$7:AH$117,1)-AH115)/2+1</f>
        <v>#VALUE!</v>
      </c>
      <c r="BR115" s="783" t="e">
        <f>(LARGE(AI$7:AI$117,1)-AI115)/2+1</f>
        <v>#VALUE!</v>
      </c>
    </row>
    <row r="116" spans="1:70" ht="12.75" hidden="1" customHeight="1" x14ac:dyDescent="0.2">
      <c r="A116" s="597" t="str">
        <f>IF(R116&gt;0,IF(Q116="Viru SK",RANK(B116,B$7:B$117,1)-COUNTIF((Q$7:Q$117),"&lt;&gt;Viru SK"),""),"")</f>
        <v/>
      </c>
      <c r="B116" s="98">
        <f>IF((Q116="Viru SK"),U116,U116-1000)</f>
        <v>-889</v>
      </c>
      <c r="C116" s="407" t="str">
        <f>IF(R116&gt;0,IF(P116="t",RANK(D116,D$7:D$117,1)-COUNTBLANK(P$7:P$117),""),"")</f>
        <v/>
      </c>
      <c r="D116" s="365">
        <f>IF((P116="t"),U116,U116-1000)</f>
        <v>-889</v>
      </c>
      <c r="E116" s="99" t="str">
        <f>IF(R116&gt;0,IF(N116="m",RANK(F116,F$7:F$117,1)-COUNTBLANK(N$7:N$117),""),"")</f>
        <v/>
      </c>
      <c r="F116" s="98">
        <f>IF((N116="m"),U116,U116-1000)</f>
        <v>111</v>
      </c>
      <c r="G116" s="100" t="str">
        <f>IF(R116&gt;0,IF(M116="n",RANK(H116,H$7:H$117,1)-COUNTBLANK(M$7:M$117),""),"")</f>
        <v/>
      </c>
      <c r="H116" s="98">
        <f>IF((M116="n"),U116,U116-1000)</f>
        <v>-889</v>
      </c>
      <c r="I116" s="101" t="str">
        <f>IF(R116&gt;0,IF(O116="j",RANK(J116,J$7:J$117,1)-COUNTBLANK(O$7:O$117),""),"")</f>
        <v/>
      </c>
      <c r="J116" s="102">
        <f>IF((O116="j"),U116,U116-1000)</f>
        <v>-889</v>
      </c>
      <c r="K116" s="70" t="str">
        <f>IF(R116&gt;0,RANK(U116,U$7:U$117,1),"")</f>
        <v/>
      </c>
      <c r="L116" s="946" t="s">
        <v>106</v>
      </c>
      <c r="M116" s="437"/>
      <c r="N116" s="438" t="str">
        <f>IF(M116="","m","")</f>
        <v>m</v>
      </c>
      <c r="O116" s="439"/>
      <c r="P116" s="440"/>
      <c r="Q116" s="108" t="s">
        <v>338</v>
      </c>
      <c r="R116" s="109">
        <f>(IF(COUNT(Z116,AA116,AB116,AC116,AD116,AE116,AF116,AG116,AH116,AI116)&lt;10,SUM(Z116,AA116,AB116,AC116,AD116,AE116,AF116,AG116,AH116,AI116),SUM(LARGE((Z116,AA116,AB116,AC116,AD116,AE116,AF116,AG116,AH116,AI116),{1;2;3;4;5;6;7;8;9}))))</f>
        <v>0</v>
      </c>
      <c r="S116" s="110" t="str">
        <f>INDEX(ETAPP!B$1:B$32,MATCH(COUNTIF(BI116:BR116,1),ETAPP!A$1:A$32,0))&amp;INDEX(ETAPP!B$1:B$32,MATCH(COUNTIF(BI116:BR116,2),ETAPP!A$1:A$32,0))&amp;INDEX(ETAPP!B$1:B$32,MATCH(COUNTIF(BI116:BR116,3),ETAPP!A$1:A$32,0))&amp;INDEX(ETAPP!B$1:B$32,MATCH(COUNTIF(BI116:BR116,4),ETAPP!A$1:A$32,0))&amp;INDEX(ETAPP!B$1:B$32,MATCH(COUNTIF(BI116:BR116,5),ETAPP!A$1:A$32,0))&amp;INDEX(ETAPP!B$1:B$32,MATCH(COUNTIF(BI116:BR116,6),ETAPP!A$1:A$32,0))&amp;INDEX(ETAPP!B$1:B$32,MATCH(COUNTIF(BI116:BR116,7),ETAPP!A$1:A$32,0))&amp;INDEX(ETAPP!B$1:B$32,MATCH(COUNTIF(BI116:BR116,8),ETAPP!A$1:A$32,0))&amp;INDEX(ETAPP!B$1:B$32,MATCH(COUNTIF(BI116:BR116,9),ETAPP!A$1:A$32,0))&amp;INDEX(ETAPP!B$1:B$32,MATCH(COUNTIF(BI116:BR116,10),ETAPP!A$1:A$32,0))&amp;INDEX(ETAPP!B$1:B$32,MATCH(COUNTIF(BI116:BR116,11),ETAPP!A$1:A$32,0))&amp;INDEX(ETAPP!B$1:B$32,MATCH(COUNTIF(BI116:BR116,12),ETAPP!A$1:A$32,0))&amp;INDEX(ETAPP!B$1:B$32,MATCH(COUNTIF(BI116:BR116,13),ETAPP!A$1:A$32,0))&amp;INDEX(ETAPP!B$1:B$32,MATCH(COUNTIF(BI116:BR116,14),ETAPP!A$1:A$32,0))&amp;INDEX(ETAPP!B$1:B$32,MATCH(COUNTIF(BI116:BR116,15),ETAPP!A$1:A$32,0))&amp;INDEX(ETAPP!B$1:B$32,MATCH(COUNTIF(BI116:BR116,16),ETAPP!A$1:A$32,0))&amp;INDEX(ETAPP!B$1:B$32,MATCH(COUNTIF(BI116:BR116,17),ETAPP!A$1:A$32,0))&amp;INDEX(ETAPP!B$1:B$32,MATCH(COUNTIF(BI116:BR116,18),ETAPP!A$1:A$32,0))&amp;INDEX(ETAPP!B$1:B$32,MATCH(COUNTIF(BI116:BR116,19),ETAPP!A$1:A$32,0))&amp;INDEX(ETAPP!B$1:B$32,MATCH(COUNTIF(BI116:BR116,20),ETAPP!A$1:A$32,0))&amp;INDEX(ETAPP!B$1:B$32,MATCH(COUNTIF(BI116:BR116,21),ETAPP!A$1:A$32,0))</f>
        <v>000000000000000000000</v>
      </c>
      <c r="T116" s="110" t="str">
        <f>TEXT(R116,"000,0")&amp;"-"&amp;S116</f>
        <v>000,0-000000000000000000000</v>
      </c>
      <c r="U116" s="110">
        <f>COUNTIF(T$7:T$117,"&gt;="&amp;T116)</f>
        <v>111</v>
      </c>
      <c r="V116" s="110">
        <f>COUNTIF(L$7:L$117,"&gt;="&amp;L116)</f>
        <v>2</v>
      </c>
      <c r="W116" s="110" t="str">
        <f>TEXT(R116,"000,0")&amp;"-"&amp;S116&amp;"-"&amp;TEXT(V116,"000")</f>
        <v>000,0-000000000000000000000-002</v>
      </c>
      <c r="X116" s="110">
        <f>COUNTIF(W$7:W$117,"&gt;="&amp;W116)</f>
        <v>110</v>
      </c>
      <c r="Y116" s="111">
        <f>RANK(X116,X$7:X$117,0)</f>
        <v>2</v>
      </c>
      <c r="Z116" s="112" t="str">
        <f>IFERROR(INDEX('V1'!C$300:C$400,MATCH("*"&amp;L116&amp;"*",'V1'!B$300:B$400,0)),"  ")</f>
        <v xml:space="preserve">  </v>
      </c>
      <c r="AA116" s="112" t="str">
        <f>IFERROR(INDEX('V2'!C$300:C$400,MATCH("*"&amp;L116&amp;"*",'V2'!B$300:B$400,0)),"  ")</f>
        <v xml:space="preserve">  </v>
      </c>
      <c r="AB116" s="112" t="str">
        <f>IFERROR(INDEX('V3'!C$300:C$400,MATCH("*"&amp;L116&amp;"*",'V3'!B$300:B$400,0)),"  ")</f>
        <v xml:space="preserve">  </v>
      </c>
      <c r="AC116" s="112" t="str">
        <f>IFERROR(INDEX('V4'!C$300:C$400,MATCH("*"&amp;L116&amp;"*",'V4'!B$300:B$400,0)),"  ")</f>
        <v xml:space="preserve">  </v>
      </c>
      <c r="AD116" s="112" t="str">
        <f>IFERROR(INDEX('V5'!C$300:C$400,MATCH("*"&amp;L116&amp;"*",'V5'!B$300:B$400,0)),"  ")</f>
        <v xml:space="preserve">  </v>
      </c>
      <c r="AE116" s="112" t="str">
        <f>IFERROR(INDEX('V6'!C$300:C$400,MATCH("*"&amp;L116&amp;"*",'V6'!B$300:B$400,0)),"  ")</f>
        <v xml:space="preserve">  </v>
      </c>
      <c r="AF116" s="112" t="str">
        <f>IFERROR(INDEX('V7'!C$300:C$400,MATCH("*"&amp;L116&amp;"*",'V7'!B$300:B$400,0)),"  ")</f>
        <v xml:space="preserve">  </v>
      </c>
      <c r="AG116" s="112" t="str">
        <f>IFERROR(INDEX('V8'!C$300:C$400,MATCH("*"&amp;L116&amp;"*",'V8'!B$300:B$400,0)),"  ")</f>
        <v xml:space="preserve">  </v>
      </c>
      <c r="AH116" s="112" t="str">
        <f>IFERROR(INDEX('V9'!C$300:C$400,MATCH("*"&amp;L116&amp;"*",'V9'!B$300:B$400,0)),"  ")</f>
        <v xml:space="preserve">  </v>
      </c>
      <c r="AI116" s="112" t="str">
        <f>IFERROR(INDEX('V10'!C$300:C$400,MATCH("*"&amp;L116&amp;"*",'V10'!B$300:B$400,0)),"  ")</f>
        <v xml:space="preserve">  </v>
      </c>
      <c r="AJ116" s="113" t="str">
        <f>IF(AN116&gt;(AT$2-1),K116,"")</f>
        <v/>
      </c>
      <c r="AK116" s="402">
        <f>SUM(Z116:AI116)</f>
        <v>0</v>
      </c>
      <c r="AL116" s="114" t="str">
        <f>IFERROR("edasi "&amp;RANK(AJ116,AJ$7:AJ$117,1),K116)</f>
        <v/>
      </c>
      <c r="AM116" s="115" t="str">
        <f>IFERROR(INDEX(#REF!,MATCH("*"&amp;L116&amp;"*",#REF!,0)),"  ")</f>
        <v xml:space="preserve">  </v>
      </c>
      <c r="AN116" s="116">
        <f>COUNTIF(Z116:AI116,"&gt;=0")</f>
        <v>0</v>
      </c>
      <c r="AO116" s="117">
        <f>IFERROR(IF(Z116+1&gt;LARGE(Z$7:Z$117,1)-2*LEN(Z$5),1),0)+IFERROR(IF(AA116+1&gt;LARGE(AA$7:AA$117,1)-2*LEN(AA$5),1),0)+IFERROR(IF(AB116+1&gt;LARGE(AB$7:AB$117,1)-2*LEN(AB$5),1),0)+IFERROR(IF(AC116+1&gt;LARGE(AC$7:AC$117,1)-2*LEN(AC$5),1),0)+IFERROR(IF(AD116+1&gt;LARGE(AD$7:AD$117,1)-2*LEN(AD$5),1),0)+IFERROR(IF(AE116+1&gt;LARGE(AE$7:AE$117,1)-2*LEN(AE$5),1),0)+IFERROR(IF(AF116+1&gt;LARGE(AF$7:AF$117,1)-2*LEN(AF$5),1),0)+IFERROR(IF(AG116+1&gt;LARGE(AG$7:AG$117,1)-2*LEN(AG$5),1),0)+IFERROR(IF(AH116+1&gt;LARGE(AH$7:AH$117,1)-2*LEN(AH$5),1),0)+IFERROR(IF(AI116+1&gt;LARGE(AI$7:AI$117,1)-2*LEN(AI$5),1),0)</f>
        <v>0</v>
      </c>
      <c r="AP116" s="117">
        <f>IF(Z116=0,0,IF(Z116=IFERROR(LARGE(Z$7:Z$117,1),0),1,0))+IF(AA116=0,0,IF(AA116=IFERROR(LARGE(AA$7:AA$117,1),0),1,0))+IF(AB116=0,0,IF(AB116=IFERROR(LARGE(AB$7:AB$117,1),0),1,0))+IF(AC116=0,0,IF(AC116=IFERROR(LARGE(AC$7:AC$117,1),0),1,0))+IF(AD116=0,0,IF(AD116=IFERROR(LARGE(AD$7:AD$117,1),0),1,0))+IF(AE116=0,0,IF(AE116=IFERROR(LARGE(AE$7:AE$117,1),0),1,0))+IF(AF116=0,0,IF(AF116=IFERROR(LARGE(AF$7:AF$117,1),0),1,0))+IF(AG116=0,0,IF(AG116=IFERROR(LARGE(AG$7:AG$117,1),0),1,0))+IF(AH116=0,0,IF(AH116=IFERROR(LARGE(AH$7:AH$117,1),0),1,0))+IF(AI116=0,0,IF(AI116=IFERROR(LARGE(AI$7:AI$117,1),0),1,0))</f>
        <v>0</v>
      </c>
      <c r="AQ116" s="48"/>
      <c r="AR116" s="1024"/>
      <c r="AS116" s="1024"/>
      <c r="AT116" s="118">
        <f>SMALL(AU116:BD116,AT$3)</f>
        <v>1E-4</v>
      </c>
      <c r="AU116" s="119">
        <f>IF(Z116="  ",0+MID(Z$6,FIND("V",Z$6)+1,256)/10000,Z116+MID(Z$6,FIND("V",Z$6)+1,256)/10000)</f>
        <v>1E-4</v>
      </c>
      <c r="AV116" s="119">
        <f>IF(AA116="  ",0+MID(AA$6,FIND("V",AA$6)+1,256)/10000,AA116+MID(AA$6,FIND("V",AA$6)+1,256)/10000)</f>
        <v>2.0000000000000001E-4</v>
      </c>
      <c r="AW116" s="119">
        <f>IF(AB116="  ",0+MID(AB$6,FIND("V",AB$6)+1,256)/10000,AB116+MID(AB$6,FIND("V",AB$6)+1,256)/10000)</f>
        <v>2.9999999999999997E-4</v>
      </c>
      <c r="AX116" s="119">
        <f>IF(AC116="  ",0+MID(AC$6,FIND("V",AC$6)+1,256)/10000,AC116+MID(AC$6,FIND("V",AC$6)+1,256)/10000)</f>
        <v>4.0000000000000002E-4</v>
      </c>
      <c r="AY116" s="119">
        <f>IF(AD116="  ",0+MID(AD$6,FIND("V",AD$6)+1,256)/10000,AD116+MID(AD$6,FIND("V",AD$6)+1,256)/10000)</f>
        <v>5.0000000000000001E-4</v>
      </c>
      <c r="AZ116" s="119">
        <f>IF(AE116="  ",0+MID(AE$6,FIND("V",AE$6)+1,256)/10000,AE116+MID(AE$6,FIND("V",AE$6)+1,256)/10000)</f>
        <v>5.9999999999999995E-4</v>
      </c>
      <c r="BA116" s="119">
        <f>IF(AF116="  ",0+MID(AF$6,FIND("V",AF$6)+1,256)/10000,AF116+MID(AF$6,FIND("V",AF$6)+1,256)/10000)</f>
        <v>6.9999999999999999E-4</v>
      </c>
      <c r="BB116" s="119">
        <f>IF(AG116="  ",0+MID(AG$6,FIND("V",AG$6)+1,256)/10000,AG116+MID(AG$6,FIND("V",AG$6)+1,256)/10000)</f>
        <v>8.0000000000000004E-4</v>
      </c>
      <c r="BC116" s="119">
        <f>IF(AH116="  ",0+MID(AH$6,FIND("V",AH$6)+1,256)/10000,AH116+MID(AH$6,FIND("V",AH$6)+1,256)/10000)</f>
        <v>8.9999999999999998E-4</v>
      </c>
      <c r="BD116" s="119">
        <f>IF(AI116="  ",0+MID(AI$6,FIND("V",AI$6)+1,256)/10000,AI116+MID(AI$6,FIND("V",AI$6)+1,256)/10000)</f>
        <v>1E-3</v>
      </c>
      <c r="BE116" s="1024"/>
      <c r="BF116" s="1024"/>
      <c r="BG116" s="1024"/>
      <c r="BH116" s="1024"/>
      <c r="BI116" s="783" t="e">
        <f>(LARGE(Z$7:Z$117,1)-Z116)/2+1</f>
        <v>#VALUE!</v>
      </c>
      <c r="BJ116" s="783" t="e">
        <f>(LARGE(AA$7:AA$117,1)-AA116)/2+1</f>
        <v>#VALUE!</v>
      </c>
      <c r="BK116" s="783" t="e">
        <f>(LARGE(AB$7:AB$117,1)-AB116)/2+1</f>
        <v>#VALUE!</v>
      </c>
      <c r="BL116" s="783" t="e">
        <f>(LARGE(AC$7:AC$117,1)-AC116)/2+1</f>
        <v>#VALUE!</v>
      </c>
      <c r="BM116" s="783" t="e">
        <f>(LARGE(AD$7:AD$117,1)-AD116)/2+1</f>
        <v>#VALUE!</v>
      </c>
      <c r="BN116" s="783" t="e">
        <f>(LARGE(AE$7:AE$117,1)-AE116)/2+1</f>
        <v>#VALUE!</v>
      </c>
      <c r="BO116" s="783" t="e">
        <f>(LARGE(AF$7:AF$117,1)-AF116)/2+1</f>
        <v>#VALUE!</v>
      </c>
      <c r="BP116" s="783" t="e">
        <f>(LARGE(AG$7:AG$117,1)-AG116)/2+1</f>
        <v>#VALUE!</v>
      </c>
      <c r="BQ116" s="783" t="e">
        <f>(LARGE(AH$7:AH$117,1)-AH116)/2+1</f>
        <v>#VALUE!</v>
      </c>
      <c r="BR116" s="783" t="e">
        <f>(LARGE(AI$7:AI$117,1)-AI116)/2+1</f>
        <v>#VALUE!</v>
      </c>
    </row>
    <row r="117" spans="1:70" ht="12.75" hidden="1" customHeight="1" x14ac:dyDescent="0.2">
      <c r="A117" s="597" t="str">
        <f>IF(R117&gt;0,IF(Q117="Viru SK",RANK(B117,B$7:B$117,1)-COUNTIF((Q$7:Q$117),"&lt;&gt;Viru SK"),""),"")</f>
        <v/>
      </c>
      <c r="B117" s="98">
        <f>IF((Q117="Viru SK"),U117,U117-1000)</f>
        <v>-889</v>
      </c>
      <c r="C117" s="407" t="str">
        <f>IF(R117&gt;0,IF(P117="t",RANK(D117,D$7:D$117,1)-COUNTBLANK(P$7:P$117),""),"")</f>
        <v/>
      </c>
      <c r="D117" s="365">
        <f>IF((P117="t"),U117,U117-1000)</f>
        <v>111</v>
      </c>
      <c r="E117" s="99" t="str">
        <f>IF(R117&gt;0,IF(N117="m",RANK(F117,F$7:F$117,1)-COUNTBLANK(N$7:N$117),""),"")</f>
        <v/>
      </c>
      <c r="F117" s="98">
        <f>IF((N117="m"),U117,U117-1000)</f>
        <v>111</v>
      </c>
      <c r="G117" s="100" t="str">
        <f>IF(R117&gt;0,IF(M117="n",RANK(H117,H$7:H$117,1)-COUNTBLANK(M$7:M$117),""),"")</f>
        <v/>
      </c>
      <c r="H117" s="98">
        <f>IF((M117="n"),U117,U117-1000)</f>
        <v>-889</v>
      </c>
      <c r="I117" s="101" t="str">
        <f>IF(R117&gt;0,IF(O117="j",RANK(J117,J$7:J$117,1)-COUNTBLANK(O$7:O$117),""),"")</f>
        <v/>
      </c>
      <c r="J117" s="102">
        <f>IF((O117="j"),U117,U117-1000)</f>
        <v>-889</v>
      </c>
      <c r="K117" s="70" t="str">
        <f>IF(R117&gt;0,RANK(U117,U$7:U$117,1),"")</f>
        <v/>
      </c>
      <c r="L117" s="374" t="s">
        <v>167</v>
      </c>
      <c r="M117" s="343"/>
      <c r="N117" s="344" t="str">
        <f>IF(M117="","m","")</f>
        <v>m</v>
      </c>
      <c r="O117" s="345"/>
      <c r="P117" s="346" t="s">
        <v>314</v>
      </c>
      <c r="Q117" s="347"/>
      <c r="R117" s="109">
        <f>(IF(COUNT(Z117,AA117,AB117,AC117,AD117,AE117,AF117,AG117,AH117,AI117)&lt;10,SUM(Z117,AA117,AB117,AC117,AD117,AE117,AF117,AG117,AH117,AI117),SUM(LARGE((Z117,AA117,AB117,AC117,AD117,AE117,AF117,AG117,AH117,AI117),{1;2;3;4;5;6;7;8;9}))))</f>
        <v>0</v>
      </c>
      <c r="S117" s="110" t="str">
        <f>INDEX(ETAPP!B$1:B$32,MATCH(COUNTIF(BI117:BR117,1),ETAPP!A$1:A$32,0))&amp;INDEX(ETAPP!B$1:B$32,MATCH(COUNTIF(BI117:BR117,2),ETAPP!A$1:A$32,0))&amp;INDEX(ETAPP!B$1:B$32,MATCH(COUNTIF(BI117:BR117,3),ETAPP!A$1:A$32,0))&amp;INDEX(ETAPP!B$1:B$32,MATCH(COUNTIF(BI117:BR117,4),ETAPP!A$1:A$32,0))&amp;INDEX(ETAPP!B$1:B$32,MATCH(COUNTIF(BI117:BR117,5),ETAPP!A$1:A$32,0))&amp;INDEX(ETAPP!B$1:B$32,MATCH(COUNTIF(BI117:BR117,6),ETAPP!A$1:A$32,0))&amp;INDEX(ETAPP!B$1:B$32,MATCH(COUNTIF(BI117:BR117,7),ETAPP!A$1:A$32,0))&amp;INDEX(ETAPP!B$1:B$32,MATCH(COUNTIF(BI117:BR117,8),ETAPP!A$1:A$32,0))&amp;INDEX(ETAPP!B$1:B$32,MATCH(COUNTIF(BI117:BR117,9),ETAPP!A$1:A$32,0))&amp;INDEX(ETAPP!B$1:B$32,MATCH(COUNTIF(BI117:BR117,10),ETAPP!A$1:A$32,0))&amp;INDEX(ETAPP!B$1:B$32,MATCH(COUNTIF(BI117:BR117,11),ETAPP!A$1:A$32,0))&amp;INDEX(ETAPP!B$1:B$32,MATCH(COUNTIF(BI117:BR117,12),ETAPP!A$1:A$32,0))&amp;INDEX(ETAPP!B$1:B$32,MATCH(COUNTIF(BI117:BR117,13),ETAPP!A$1:A$32,0))&amp;INDEX(ETAPP!B$1:B$32,MATCH(COUNTIF(BI117:BR117,14),ETAPP!A$1:A$32,0))&amp;INDEX(ETAPP!B$1:B$32,MATCH(COUNTIF(BI117:BR117,15),ETAPP!A$1:A$32,0))&amp;INDEX(ETAPP!B$1:B$32,MATCH(COUNTIF(BI117:BR117,16),ETAPP!A$1:A$32,0))&amp;INDEX(ETAPP!B$1:B$32,MATCH(COUNTIF(BI117:BR117,17),ETAPP!A$1:A$32,0))&amp;INDEX(ETAPP!B$1:B$32,MATCH(COUNTIF(BI117:BR117,18),ETAPP!A$1:A$32,0))&amp;INDEX(ETAPP!B$1:B$32,MATCH(COUNTIF(BI117:BR117,19),ETAPP!A$1:A$32,0))&amp;INDEX(ETAPP!B$1:B$32,MATCH(COUNTIF(BI117:BR117,20),ETAPP!A$1:A$32,0))&amp;INDEX(ETAPP!B$1:B$32,MATCH(COUNTIF(BI117:BR117,21),ETAPP!A$1:A$32,0))</f>
        <v>000000000000000000000</v>
      </c>
      <c r="T117" s="110" t="str">
        <f>TEXT(R117,"000,0")&amp;"-"&amp;S117</f>
        <v>000,0-000000000000000000000</v>
      </c>
      <c r="U117" s="110">
        <f>COUNTIF(T$7:T$117,"&gt;="&amp;T117)</f>
        <v>111</v>
      </c>
      <c r="V117" s="110">
        <f>COUNTIF(L$7:L$117,"&gt;="&amp;L117)</f>
        <v>1</v>
      </c>
      <c r="W117" s="110" t="str">
        <f>TEXT(R117,"000,0")&amp;"-"&amp;S117&amp;"-"&amp;TEXT(V117,"000")</f>
        <v>000,0-000000000000000000000-001</v>
      </c>
      <c r="X117" s="110">
        <f>COUNTIF(W$7:W$117,"&gt;="&amp;W117)</f>
        <v>111</v>
      </c>
      <c r="Y117" s="111">
        <f>RANK(X117,X$7:X$117,0)</f>
        <v>1</v>
      </c>
      <c r="Z117" s="112" t="str">
        <f>IFERROR(INDEX('V1'!C$300:C$400,MATCH("*"&amp;L117&amp;"*",'V1'!B$300:B$400,0)),"  ")</f>
        <v xml:space="preserve">  </v>
      </c>
      <c r="AA117" s="112" t="str">
        <f>IFERROR(INDEX('V2'!C$300:C$400,MATCH("*"&amp;L117&amp;"*",'V2'!B$300:B$400,0)),"  ")</f>
        <v xml:space="preserve">  </v>
      </c>
      <c r="AB117" s="112" t="str">
        <f>IFERROR(INDEX('V3'!C$300:C$400,MATCH("*"&amp;L117&amp;"*",'V3'!B$300:B$400,0)),"  ")</f>
        <v xml:space="preserve">  </v>
      </c>
      <c r="AC117" s="112" t="str">
        <f>IFERROR(INDEX('V4'!C$300:C$400,MATCH("*"&amp;L117&amp;"*",'V4'!B$300:B$400,0)),"  ")</f>
        <v xml:space="preserve">  </v>
      </c>
      <c r="AD117" s="112" t="str">
        <f>IFERROR(INDEX('V5'!C$300:C$400,MATCH("*"&amp;L117&amp;"*",'V5'!B$300:B$400,0)),"  ")</f>
        <v xml:space="preserve">  </v>
      </c>
      <c r="AE117" s="112" t="str">
        <f>IFERROR(INDEX('V6'!C$300:C$400,MATCH("*"&amp;L117&amp;"*",'V6'!B$300:B$400,0)),"  ")</f>
        <v xml:space="preserve">  </v>
      </c>
      <c r="AF117" s="112" t="str">
        <f>IFERROR(INDEX('V7'!C$300:C$400,MATCH("*"&amp;L117&amp;"*",'V7'!B$300:B$400,0)),"  ")</f>
        <v xml:space="preserve">  </v>
      </c>
      <c r="AG117" s="112" t="str">
        <f>IFERROR(INDEX('V8'!C$300:C$400,MATCH("*"&amp;L117&amp;"*",'V8'!B$300:B$400,0)),"  ")</f>
        <v xml:space="preserve">  </v>
      </c>
      <c r="AH117" s="112" t="str">
        <f>IFERROR(INDEX('V9'!C$300:C$400,MATCH("*"&amp;L117&amp;"*",'V9'!B$300:B$400,0)),"  ")</f>
        <v xml:space="preserve">  </v>
      </c>
      <c r="AI117" s="112" t="str">
        <f>IFERROR(INDEX('V10'!C$300:C$400,MATCH("*"&amp;L117&amp;"*",'V10'!B$300:B$400,0)),"  ")</f>
        <v xml:space="preserve">  </v>
      </c>
      <c r="AJ117" s="113" t="str">
        <f>IF(AN117&gt;(AT$2-1),K117,"")</f>
        <v/>
      </c>
      <c r="AK117" s="402">
        <f>SUM(Z117:AI117)</f>
        <v>0</v>
      </c>
      <c r="AL117" s="114" t="str">
        <f>IFERROR("edasi "&amp;RANK(AJ117,AJ$7:AJ$117,1),K117)</f>
        <v/>
      </c>
      <c r="AM117" s="115" t="str">
        <f>IFERROR(INDEX(#REF!,MATCH("*"&amp;L117&amp;"*",#REF!,0)),"  ")</f>
        <v xml:space="preserve">  </v>
      </c>
      <c r="AN117" s="116">
        <f>COUNTIF(Z117:AI117,"&gt;=0")</f>
        <v>0</v>
      </c>
      <c r="AO117" s="117">
        <f>IFERROR(IF(Z117+1&gt;LARGE(Z$7:Z$117,1)-2*LEN(Z$5),1),0)+IFERROR(IF(AA117+1&gt;LARGE(AA$7:AA$117,1)-2*LEN(AA$5),1),0)+IFERROR(IF(AB117+1&gt;LARGE(AB$7:AB$117,1)-2*LEN(AB$5),1),0)+IFERROR(IF(AC117+1&gt;LARGE(AC$7:AC$117,1)-2*LEN(AC$5),1),0)+IFERROR(IF(AD117+1&gt;LARGE(AD$7:AD$117,1)-2*LEN(AD$5),1),0)+IFERROR(IF(AE117+1&gt;LARGE(AE$7:AE$117,1)-2*LEN(AE$5),1),0)+IFERROR(IF(AF117+1&gt;LARGE(AF$7:AF$117,1)-2*LEN(AF$5),1),0)+IFERROR(IF(AG117+1&gt;LARGE(AG$7:AG$117,1)-2*LEN(AG$5),1),0)+IFERROR(IF(AH117+1&gt;LARGE(AH$7:AH$117,1)-2*LEN(AH$5),1),0)+IFERROR(IF(AI117+1&gt;LARGE(AI$7:AI$117,1)-2*LEN(AI$5),1),0)</f>
        <v>0</v>
      </c>
      <c r="AP117" s="117">
        <f>IF(Z117=0,0,IF(Z117=IFERROR(LARGE(Z$7:Z$117,1),0),1,0))+IF(AA117=0,0,IF(AA117=IFERROR(LARGE(AA$7:AA$117,1),0),1,0))+IF(AB117=0,0,IF(AB117=IFERROR(LARGE(AB$7:AB$117,1),0),1,0))+IF(AC117=0,0,IF(AC117=IFERROR(LARGE(AC$7:AC$117,1),0),1,0))+IF(AD117=0,0,IF(AD117=IFERROR(LARGE(AD$7:AD$117,1),0),1,0))+IF(AE117=0,0,IF(AE117=IFERROR(LARGE(AE$7:AE$117,1),0),1,0))+IF(AF117=0,0,IF(AF117=IFERROR(LARGE(AF$7:AF$117,1),0),1,0))+IF(AG117=0,0,IF(AG117=IFERROR(LARGE(AG$7:AG$117,1),0),1,0))+IF(AH117=0,0,IF(AH117=IFERROR(LARGE(AH$7:AH$117,1),0),1,0))+IF(AI117=0,0,IF(AI117=IFERROR(LARGE(AI$7:AI$117,1),0),1,0))</f>
        <v>0</v>
      </c>
      <c r="AQ117" s="48"/>
      <c r="AR117" s="1024"/>
      <c r="AS117" s="1024"/>
      <c r="AT117" s="118">
        <f>SMALL(AU117:BD117,AT$3)</f>
        <v>1E-4</v>
      </c>
      <c r="AU117" s="119">
        <f>IF(Z117="  ",0+MID(Z$6,FIND("V",Z$6)+1,256)/10000,Z117+MID(Z$6,FIND("V",Z$6)+1,256)/10000)</f>
        <v>1E-4</v>
      </c>
      <c r="AV117" s="119">
        <f>IF(AA117="  ",0+MID(AA$6,FIND("V",AA$6)+1,256)/10000,AA117+MID(AA$6,FIND("V",AA$6)+1,256)/10000)</f>
        <v>2.0000000000000001E-4</v>
      </c>
      <c r="AW117" s="119">
        <f>IF(AB117="  ",0+MID(AB$6,FIND("V",AB$6)+1,256)/10000,AB117+MID(AB$6,FIND("V",AB$6)+1,256)/10000)</f>
        <v>2.9999999999999997E-4</v>
      </c>
      <c r="AX117" s="119">
        <f>IF(AC117="  ",0+MID(AC$6,FIND("V",AC$6)+1,256)/10000,AC117+MID(AC$6,FIND("V",AC$6)+1,256)/10000)</f>
        <v>4.0000000000000002E-4</v>
      </c>
      <c r="AY117" s="119">
        <f>IF(AD117="  ",0+MID(AD$6,FIND("V",AD$6)+1,256)/10000,AD117+MID(AD$6,FIND("V",AD$6)+1,256)/10000)</f>
        <v>5.0000000000000001E-4</v>
      </c>
      <c r="AZ117" s="119">
        <f>IF(AE117="  ",0+MID(AE$6,FIND("V",AE$6)+1,256)/10000,AE117+MID(AE$6,FIND("V",AE$6)+1,256)/10000)</f>
        <v>5.9999999999999995E-4</v>
      </c>
      <c r="BA117" s="119">
        <f>IF(AF117="  ",0+MID(AF$6,FIND("V",AF$6)+1,256)/10000,AF117+MID(AF$6,FIND("V",AF$6)+1,256)/10000)</f>
        <v>6.9999999999999999E-4</v>
      </c>
      <c r="BB117" s="119">
        <f>IF(AG117="  ",0+MID(AG$6,FIND("V",AG$6)+1,256)/10000,AG117+MID(AG$6,FIND("V",AG$6)+1,256)/10000)</f>
        <v>8.0000000000000004E-4</v>
      </c>
      <c r="BC117" s="119">
        <f>IF(AH117="  ",0+MID(AH$6,FIND("V",AH$6)+1,256)/10000,AH117+MID(AH$6,FIND("V",AH$6)+1,256)/10000)</f>
        <v>8.9999999999999998E-4</v>
      </c>
      <c r="BD117" s="119">
        <f>IF(AI117="  ",0+MID(AI$6,FIND("V",AI$6)+1,256)/10000,AI117+MID(AI$6,FIND("V",AI$6)+1,256)/10000)</f>
        <v>1E-3</v>
      </c>
      <c r="BE117" s="1024"/>
      <c r="BF117" s="1024"/>
      <c r="BG117" s="1024"/>
      <c r="BH117" s="1024"/>
      <c r="BI117" s="783" t="e">
        <f>(LARGE(Z$7:Z$117,1)-Z117)/2+1</f>
        <v>#VALUE!</v>
      </c>
      <c r="BJ117" s="783" t="e">
        <f>(LARGE(AA$7:AA$117,1)-AA117)/2+1</f>
        <v>#VALUE!</v>
      </c>
      <c r="BK117" s="783" t="e">
        <f>(LARGE(AB$7:AB$117,1)-AB117)/2+1</f>
        <v>#VALUE!</v>
      </c>
      <c r="BL117" s="783" t="e">
        <f>(LARGE(AC$7:AC$117,1)-AC117)/2+1</f>
        <v>#VALUE!</v>
      </c>
      <c r="BM117" s="783" t="e">
        <f>(LARGE(AD$7:AD$117,1)-AD117)/2+1</f>
        <v>#VALUE!</v>
      </c>
      <c r="BN117" s="783" t="e">
        <f>(LARGE(AE$7:AE$117,1)-AE117)/2+1</f>
        <v>#VALUE!</v>
      </c>
      <c r="BO117" s="783" t="e">
        <f>(LARGE(AF$7:AF$117,1)-AF117)/2+1</f>
        <v>#VALUE!</v>
      </c>
      <c r="BP117" s="783" t="e">
        <f>(LARGE(AG$7:AG$117,1)-AG117)/2+1</f>
        <v>#VALUE!</v>
      </c>
      <c r="BQ117" s="783" t="e">
        <f>(LARGE(AH$7:AH$117,1)-AH117)/2+1</f>
        <v>#VALUE!</v>
      </c>
      <c r="BR117" s="783" t="e">
        <f>(LARGE(AI$7:AI$117,1)-AI117)/2+1</f>
        <v>#VALUE!</v>
      </c>
    </row>
    <row r="118" spans="1:70" x14ac:dyDescent="0.2">
      <c r="A118" s="138">
        <f>COUNTIF(A7:A117,"&gt;0")</f>
        <v>26</v>
      </c>
      <c r="B118" s="139"/>
      <c r="C118" s="140">
        <f>COUNTIF(C7:C108,"&gt;0")</f>
        <v>11</v>
      </c>
      <c r="D118" s="139"/>
      <c r="E118" s="141">
        <f>COUNTIF(E7:E108,"&gt;0")</f>
        <v>29</v>
      </c>
      <c r="F118" s="139"/>
      <c r="G118" s="142">
        <f>COUNTIF(G7:G117,"&gt;0")</f>
        <v>8</v>
      </c>
      <c r="H118" s="139"/>
      <c r="I118" s="143">
        <f>COUNTIF(I7:I117,"&gt;0")</f>
        <v>2</v>
      </c>
      <c r="J118" s="139"/>
      <c r="K118" s="139">
        <f>COUNT(K7:K117)</f>
        <v>38</v>
      </c>
      <c r="L118" s="144" t="s">
        <v>67</v>
      </c>
      <c r="M118" s="417">
        <f>COUNTIF(M7:M117,"n")</f>
        <v>33</v>
      </c>
      <c r="N118" s="418">
        <f>COUNTIF(N7:N117,"m")</f>
        <v>74</v>
      </c>
      <c r="O118" s="419">
        <f>COUNTIF(O7:O117,"j")</f>
        <v>15</v>
      </c>
      <c r="P118" s="420">
        <f>COUNTIF(P7:P117,"t")</f>
        <v>35</v>
      </c>
      <c r="Q118" s="421">
        <f>COUNTIF(Q7:Q117,"Viru SK")</f>
        <v>53</v>
      </c>
      <c r="R118" s="145"/>
      <c r="S118" s="145"/>
      <c r="T118" s="145"/>
      <c r="U118" s="145"/>
      <c r="V118" s="145"/>
      <c r="W118" s="145"/>
      <c r="X118" s="145"/>
      <c r="Y118" s="145"/>
      <c r="Z118" s="458">
        <f t="shared" ref="Z118:AI118" si="1">COUNTIF(Z7:Z117,"&gt;0")</f>
        <v>26</v>
      </c>
      <c r="AA118" s="146">
        <f t="shared" si="1"/>
        <v>26</v>
      </c>
      <c r="AB118" s="146">
        <f t="shared" si="1"/>
        <v>20</v>
      </c>
      <c r="AC118" s="146">
        <f t="shared" si="1"/>
        <v>23</v>
      </c>
      <c r="AD118" s="146">
        <f t="shared" si="1"/>
        <v>18</v>
      </c>
      <c r="AE118" s="146">
        <f t="shared" si="1"/>
        <v>22</v>
      </c>
      <c r="AF118" s="146">
        <f t="shared" si="1"/>
        <v>23</v>
      </c>
      <c r="AG118" s="146">
        <f t="shared" si="1"/>
        <v>23</v>
      </c>
      <c r="AH118" s="146">
        <f t="shared" si="1"/>
        <v>21</v>
      </c>
      <c r="AI118" s="146">
        <f t="shared" si="1"/>
        <v>23</v>
      </c>
      <c r="AJ118" s="146"/>
      <c r="AK118" s="146"/>
      <c r="AL118" s="146"/>
      <c r="AM118" s="147">
        <f>COUNTIF(AM7:AM117,"&gt;0")</f>
        <v>0</v>
      </c>
      <c r="AN118" s="46"/>
      <c r="AO118" s="148"/>
      <c r="AP118" s="148"/>
      <c r="AQ118" s="48"/>
      <c r="AR118" s="1"/>
      <c r="AS118" s="1"/>
      <c r="AT118" s="48"/>
      <c r="AU118" s="48"/>
      <c r="AV118" s="48"/>
      <c r="AW118" s="48"/>
      <c r="AX118" s="48"/>
      <c r="AY118" s="48"/>
      <c r="AZ118" s="48"/>
      <c r="BA118" s="48"/>
      <c r="BB118" s="48"/>
      <c r="BC118" s="48"/>
      <c r="BD118" s="48"/>
    </row>
    <row r="119" spans="1:70" x14ac:dyDescent="0.2">
      <c r="A119" s="49"/>
      <c r="B119" s="49"/>
      <c r="C119" s="49"/>
      <c r="D119" s="49"/>
      <c r="E119" s="49"/>
      <c r="F119" s="49"/>
      <c r="G119" s="49"/>
      <c r="H119" s="49"/>
      <c r="I119" s="49"/>
      <c r="J119" s="49"/>
      <c r="K119" s="49"/>
      <c r="L119" s="144" t="s">
        <v>168</v>
      </c>
      <c r="M119" s="145"/>
      <c r="N119" s="145"/>
      <c r="O119" s="145"/>
      <c r="P119" s="145"/>
      <c r="Q119" s="145"/>
      <c r="R119" s="145"/>
      <c r="S119" s="145"/>
      <c r="T119" s="145"/>
      <c r="U119" s="145"/>
      <c r="V119" s="145"/>
      <c r="W119" s="145"/>
      <c r="X119" s="145"/>
      <c r="Y119" s="145"/>
      <c r="Z119" s="457">
        <f t="shared" ref="Z119:AI119" si="2">IF((Z118/(LEN(Z5)-LEN(SUBSTITUTE(Z5,"*","")))-0.5)&lt;0,"",Z118/(LEN(Z5)-LEN(SUBSTITUTE(Z5,"*","")))-0.5)</f>
        <v>12.5</v>
      </c>
      <c r="AA119" s="149">
        <f t="shared" si="2"/>
        <v>12.5</v>
      </c>
      <c r="AB119" s="149">
        <f t="shared" si="2"/>
        <v>9.5</v>
      </c>
      <c r="AC119" s="149">
        <f t="shared" si="2"/>
        <v>11</v>
      </c>
      <c r="AD119" s="149">
        <f t="shared" si="2"/>
        <v>8.5</v>
      </c>
      <c r="AE119" s="149">
        <f t="shared" si="2"/>
        <v>10.5</v>
      </c>
      <c r="AF119" s="1034">
        <v>12</v>
      </c>
      <c r="AG119" s="149">
        <f t="shared" si="2"/>
        <v>11</v>
      </c>
      <c r="AH119" s="149">
        <f t="shared" si="2"/>
        <v>10</v>
      </c>
      <c r="AI119" s="149">
        <f t="shared" si="2"/>
        <v>11</v>
      </c>
      <c r="AJ119" s="149"/>
      <c r="AK119" s="149"/>
      <c r="AL119" s="149"/>
      <c r="AM119" s="150" t="str">
        <f>IF((AM118/(LEN(AM5)-LEN(SUBSTITUTE(AM5,"*","")))-0.5)&lt;0,"",AM118/(LEN(AM5)-LEN(SUBSTITUTE(AM5,"*","")))-0.5)</f>
        <v/>
      </c>
      <c r="AN119" s="46"/>
      <c r="AO119" s="46"/>
      <c r="AP119" s="46"/>
      <c r="AQ119" s="48"/>
      <c r="AR119" s="1"/>
      <c r="AS119" s="1"/>
      <c r="AT119" s="48"/>
      <c r="AU119" s="48"/>
      <c r="AV119" s="48"/>
      <c r="AW119" s="48"/>
      <c r="AX119" s="48"/>
      <c r="AY119" s="48"/>
      <c r="AZ119" s="48"/>
      <c r="BA119" s="48"/>
      <c r="BB119" s="48"/>
      <c r="BC119" s="48"/>
      <c r="BD119" s="48"/>
    </row>
    <row r="120" spans="1:70" x14ac:dyDescent="0.2">
      <c r="A120" s="48"/>
      <c r="B120" s="48"/>
      <c r="C120" s="50"/>
      <c r="D120" s="50"/>
      <c r="E120" s="50"/>
      <c r="F120" s="50"/>
      <c r="G120" s="50"/>
      <c r="H120" s="50"/>
      <c r="I120" s="50"/>
      <c r="J120" s="50"/>
      <c r="K120" s="50"/>
      <c r="M120" s="50"/>
      <c r="N120" s="50"/>
      <c r="O120" s="50"/>
      <c r="P120" s="151"/>
      <c r="Q120" s="151"/>
      <c r="R120" s="50"/>
      <c r="S120" s="50"/>
      <c r="T120" s="50"/>
      <c r="U120" s="50"/>
      <c r="V120" s="50"/>
      <c r="W120" s="50"/>
      <c r="X120" s="50"/>
      <c r="Y120" s="50"/>
      <c r="Z120" s="50"/>
      <c r="AA120" s="50"/>
      <c r="AB120" s="50"/>
      <c r="AC120" s="50"/>
      <c r="AD120" s="50"/>
      <c r="AE120" s="50"/>
      <c r="AF120" s="50"/>
      <c r="AG120" s="50"/>
      <c r="AH120" s="50"/>
      <c r="AI120" s="50"/>
      <c r="AJ120" s="50"/>
      <c r="AK120" s="50"/>
      <c r="AL120" s="50"/>
      <c r="AM120" s="50"/>
      <c r="AN120" s="48"/>
      <c r="AO120" s="48"/>
      <c r="AP120" s="48"/>
      <c r="AQ120" s="48"/>
      <c r="AR120" s="1"/>
      <c r="AS120" s="1"/>
      <c r="AT120" s="48"/>
      <c r="AU120" s="48"/>
      <c r="AV120" s="48"/>
      <c r="AW120" s="48"/>
      <c r="AX120" s="48"/>
      <c r="AY120" s="48"/>
      <c r="AZ120" s="48"/>
      <c r="BA120" s="48"/>
      <c r="BB120" s="48"/>
      <c r="BC120" s="48"/>
      <c r="BD120" s="48"/>
    </row>
    <row r="121" spans="1:70" x14ac:dyDescent="0.2">
      <c r="A121" s="48"/>
      <c r="B121" s="48"/>
      <c r="C121" s="50"/>
      <c r="D121" s="50"/>
      <c r="E121" s="50"/>
      <c r="F121" s="50"/>
      <c r="G121" s="50"/>
      <c r="H121" s="50"/>
      <c r="I121" s="50"/>
      <c r="J121" s="50"/>
      <c r="K121" s="50"/>
      <c r="M121" s="50"/>
      <c r="N121" s="50"/>
      <c r="O121" s="50"/>
      <c r="P121" s="151"/>
      <c r="Q121" s="151"/>
      <c r="S121" s="50"/>
      <c r="T121" s="50"/>
      <c r="U121" s="50"/>
      <c r="V121" s="50"/>
      <c r="W121" s="50"/>
      <c r="X121" s="50"/>
      <c r="Y121" s="50"/>
      <c r="Z121" s="50"/>
      <c r="AA121" s="50"/>
      <c r="AB121" s="50"/>
      <c r="AC121" s="50"/>
      <c r="AD121" s="50"/>
      <c r="AE121" s="50"/>
      <c r="AF121" s="50"/>
      <c r="AG121" s="50"/>
      <c r="AH121" s="50"/>
      <c r="AI121" s="50"/>
      <c r="AJ121" s="50"/>
      <c r="AK121" s="50"/>
      <c r="AL121" s="50"/>
      <c r="AM121" s="50"/>
      <c r="AN121" s="48"/>
      <c r="AO121" s="48"/>
      <c r="AP121" s="48"/>
      <c r="AQ121" s="48"/>
      <c r="AR121" s="1"/>
      <c r="AS121" s="1"/>
      <c r="AT121" s="48"/>
      <c r="AU121" s="48"/>
      <c r="AV121" s="48"/>
      <c r="AW121" s="48"/>
      <c r="AX121" s="48"/>
      <c r="AY121" s="48"/>
      <c r="AZ121" s="48"/>
      <c r="BA121" s="48"/>
      <c r="BB121" s="48"/>
      <c r="BC121" s="48"/>
      <c r="BD121" s="48"/>
    </row>
    <row r="122" spans="1:70" x14ac:dyDescent="0.2">
      <c r="A122" s="48"/>
      <c r="B122" s="48"/>
      <c r="C122" s="50"/>
      <c r="D122" s="50"/>
      <c r="E122" s="50"/>
      <c r="F122" s="50"/>
      <c r="G122" s="50"/>
      <c r="H122" s="50"/>
      <c r="I122" s="50"/>
      <c r="J122" s="50"/>
      <c r="K122" s="50"/>
      <c r="L122" s="48"/>
      <c r="M122" s="151"/>
      <c r="N122" s="151"/>
      <c r="O122" s="151"/>
      <c r="P122" s="151"/>
      <c r="Q122" s="151"/>
      <c r="R122" s="151"/>
      <c r="S122" s="151"/>
      <c r="T122" s="151"/>
      <c r="U122" s="151"/>
      <c r="V122" s="151"/>
      <c r="W122" s="151"/>
      <c r="X122" s="151"/>
      <c r="Y122" s="151"/>
      <c r="Z122" s="50"/>
      <c r="AA122" s="50"/>
      <c r="AB122" s="50"/>
      <c r="AC122" s="50"/>
      <c r="AD122" s="50"/>
      <c r="AE122" s="50"/>
      <c r="AF122" s="50"/>
      <c r="AG122" s="50"/>
      <c r="AH122" s="50"/>
      <c r="AI122" s="50"/>
      <c r="AJ122" s="50"/>
      <c r="AK122" s="50"/>
      <c r="AL122" s="50"/>
      <c r="AM122" s="50"/>
      <c r="AN122" s="48"/>
      <c r="AO122" s="48"/>
      <c r="AP122" s="48"/>
      <c r="AQ122" s="48"/>
      <c r="AR122" s="1"/>
      <c r="AS122" s="1"/>
      <c r="AT122" s="48"/>
      <c r="AU122" s="48"/>
      <c r="AV122" s="48"/>
      <c r="AW122" s="48"/>
      <c r="AX122" s="48"/>
      <c r="AY122" s="48"/>
      <c r="AZ122" s="48"/>
      <c r="BA122" s="48"/>
      <c r="BB122" s="48"/>
      <c r="BC122" s="48"/>
      <c r="BD122" s="48"/>
    </row>
  </sheetData>
  <sortState ref="A7:BR117">
    <sortCondition descending="1" ref="Y7:Y117"/>
  </sortState>
  <mergeCells count="3">
    <mergeCell ref="AN4:AN6"/>
    <mergeCell ref="AO4:AO6"/>
    <mergeCell ref="AP4:AP6"/>
  </mergeCells>
  <conditionalFormatting sqref="AM7:AM117">
    <cfRule type="expression" dxfId="2289" priority="34">
      <formula>AM7=3</formula>
    </cfRule>
    <cfRule type="expression" dxfId="2288" priority="35">
      <formula>AM7=2</formula>
    </cfRule>
    <cfRule type="expression" dxfId="2287" priority="36">
      <formula>AM7=1</formula>
    </cfRule>
  </conditionalFormatting>
  <conditionalFormatting sqref="K69">
    <cfRule type="duplicateValues" dxfId="2286" priority="54"/>
  </conditionalFormatting>
  <conditionalFormatting sqref="AL69">
    <cfRule type="containsText" dxfId="2285" priority="53" operator="containsText" text="puudu">
      <formula>NOT(ISERROR(SEARCH("puudu",AL69)))</formula>
    </cfRule>
  </conditionalFormatting>
  <conditionalFormatting sqref="AL69">
    <cfRule type="notContainsText" dxfId="2284" priority="52" operator="notContains" text="edasi">
      <formula>ISERROR(SEARCH("edasi",AL69))</formula>
    </cfRule>
  </conditionalFormatting>
  <conditionalFormatting sqref="K83:K92">
    <cfRule type="duplicateValues" dxfId="2283" priority="51"/>
  </conditionalFormatting>
  <conditionalFormatting sqref="AL83:AL92">
    <cfRule type="containsText" dxfId="2282" priority="49" operator="containsText" text="puudu">
      <formula>NOT(ISERROR(SEARCH("puudu",AL83)))</formula>
    </cfRule>
  </conditionalFormatting>
  <conditionalFormatting sqref="AL83:AL92">
    <cfRule type="notContainsText" dxfId="2281" priority="48" operator="notContains" text="edasi">
      <formula>ISERROR(SEARCH("edasi",AL83))</formula>
    </cfRule>
  </conditionalFormatting>
  <conditionalFormatting sqref="Z118:AI118">
    <cfRule type="top10" dxfId="2280" priority="1171" stopIfTrue="1" rank="1"/>
  </conditionalFormatting>
  <conditionalFormatting sqref="Z119:AI119">
    <cfRule type="top10" dxfId="2279" priority="1176" rank="1"/>
  </conditionalFormatting>
  <conditionalFormatting sqref="K70:K82 K93:K117 K7:K68">
    <cfRule type="duplicateValues" dxfId="2278" priority="1426"/>
  </conditionalFormatting>
  <conditionalFormatting sqref="AO7:AO117">
    <cfRule type="top10" dxfId="2277" priority="1430" stopIfTrue="1" rank="1"/>
  </conditionalFormatting>
  <conditionalFormatting sqref="AP7:AP117">
    <cfRule type="top10" dxfId="2276" priority="1432" stopIfTrue="1" rank="1"/>
  </conditionalFormatting>
  <conditionalFormatting sqref="R7:R117">
    <cfRule type="duplicateValues" dxfId="2275" priority="1434"/>
  </conditionalFormatting>
  <conditionalFormatting sqref="AN7:AN117">
    <cfRule type="top10" dxfId="2274" priority="1436" stopIfTrue="1" rank="1"/>
  </conditionalFormatting>
  <conditionalFormatting sqref="AL7:AL117">
    <cfRule type="expression" dxfId="2273" priority="1438">
      <formula>0=COUNT(#REF!)</formula>
    </cfRule>
    <cfRule type="duplicateValues" dxfId="2272" priority="1439"/>
    <cfRule type="notContainsText" dxfId="2271" priority="1440" operator="notContains" text="edasi">
      <formula>ISERROR(SEARCH("edasi",AL7))</formula>
    </cfRule>
  </conditionalFormatting>
  <conditionalFormatting sqref="AB7:AB117">
    <cfRule type="top10" dxfId="2270" priority="1444" rank="1"/>
    <cfRule type="top10" dxfId="2269" priority="1445" rank="3"/>
    <cfRule type="top10" dxfId="2268" priority="1446" rank="5"/>
  </conditionalFormatting>
  <conditionalFormatting sqref="AC7:AC117">
    <cfRule type="top10" dxfId="2267" priority="1450" rank="1"/>
    <cfRule type="top10" dxfId="2266" priority="1451" rank="3"/>
    <cfRule type="top10" dxfId="2265" priority="1452" rank="5"/>
  </conditionalFormatting>
  <conditionalFormatting sqref="AA7:AA117">
    <cfRule type="top10" dxfId="2264" priority="1456" rank="1"/>
    <cfRule type="top10" dxfId="2263" priority="1457" rank="3"/>
    <cfRule type="top10" dxfId="2262" priority="1458" rank="5"/>
  </conditionalFormatting>
  <conditionalFormatting sqref="L7:L117">
    <cfRule type="expression" dxfId="2261" priority="1462">
      <formula>AND(K7=SMALL(K$7:K$117,3),COUNT($AI$7:$AI$117)&gt;0)</formula>
    </cfRule>
    <cfRule type="expression" dxfId="2260" priority="1463">
      <formula>AND(K7=SMALL(K$7:K$117,2),COUNT($AI$7:$AI$117)&gt;0)</formula>
    </cfRule>
    <cfRule type="expression" dxfId="2259" priority="1464">
      <formula>AND(K7=SMALL(K$7:K$117,1),COUNT($AI$7:$AI$117)&gt;0)</formula>
    </cfRule>
    <cfRule type="expression" dxfId="2258" priority="1465">
      <formula>M7="n"</formula>
    </cfRule>
    <cfRule type="expression" dxfId="2257" priority="1466">
      <formula>O7="j"</formula>
    </cfRule>
    <cfRule type="duplicateValues" dxfId="2256" priority="1467" stopIfTrue="1"/>
  </conditionalFormatting>
  <conditionalFormatting sqref="A7:A117 C7:C117 G7:G117 I7:I117">
    <cfRule type="expression" dxfId="2255" priority="1474">
      <formula>AND(A7=SMALL(A$7:A$117,1),COUNT($AI$7:$AI$117)&gt;0)</formula>
    </cfRule>
  </conditionalFormatting>
  <conditionalFormatting sqref="Z7:AI117">
    <cfRule type="expression" dxfId="2254" priority="1498">
      <formula>IF(COUNT(Z$7:Z$117)=0,TRUE)</formula>
    </cfRule>
    <cfRule type="expression" dxfId="2253" priority="1499">
      <formula>MID(Z$6,FIND("V",Z$6)+1,256)/10000+IF(Z7="  ",FALSE,Z7)&lt;=$AT7</formula>
    </cfRule>
  </conditionalFormatting>
  <conditionalFormatting sqref="AD7:AD117">
    <cfRule type="top10" dxfId="2252" priority="1510" rank="1"/>
    <cfRule type="top10" dxfId="2251" priority="1511" rank="3"/>
    <cfRule type="top10" dxfId="2250" priority="1512" rank="5"/>
  </conditionalFormatting>
  <conditionalFormatting sqref="AE7:AE117">
    <cfRule type="top10" dxfId="2249" priority="1516" rank="1"/>
    <cfRule type="top10" dxfId="2248" priority="1517" rank="3"/>
    <cfRule type="top10" dxfId="2247" priority="1518" rank="5"/>
  </conditionalFormatting>
  <conditionalFormatting sqref="Z7:Z117">
    <cfRule type="top10" dxfId="2246" priority="1522" rank="1"/>
    <cfRule type="top10" dxfId="2245" priority="1523" rank="3"/>
    <cfRule type="top10" dxfId="2244" priority="1524" rank="5"/>
  </conditionalFormatting>
  <conditionalFormatting sqref="AF7:AF117">
    <cfRule type="top10" dxfId="2243" priority="1528" rank="1"/>
    <cfRule type="top10" dxfId="2242" priority="1529" rank="3"/>
    <cfRule type="top10" dxfId="2241" priority="1530" rank="5"/>
  </conditionalFormatting>
  <conditionalFormatting sqref="AG7:AG117">
    <cfRule type="top10" dxfId="2240" priority="1534" rank="1"/>
    <cfRule type="top10" dxfId="2239" priority="1535" rank="3"/>
    <cfRule type="top10" dxfId="2238" priority="1536" rank="5"/>
  </conditionalFormatting>
  <conditionalFormatting sqref="AH7:AH117">
    <cfRule type="top10" dxfId="2237" priority="1540" rank="1"/>
    <cfRule type="top10" dxfId="2236" priority="1541" rank="3"/>
    <cfRule type="top10" dxfId="2235" priority="1542" rank="5"/>
  </conditionalFormatting>
  <conditionalFormatting sqref="AI7:AI117">
    <cfRule type="top10" dxfId="2234" priority="1546" rank="1"/>
    <cfRule type="top10" dxfId="2233" priority="1547" rank="3"/>
    <cfRule type="top10" dxfId="2232" priority="1548" rank="5"/>
  </conditionalFormatting>
  <pageMargins left="0.39370078740157483" right="0.27559055118110237" top="0.59055118110236227" bottom="0.39370078740157483" header="0.39370078740157483" footer="0"/>
  <pageSetup paperSize="9" fitToHeight="0" orientation="portrait" verticalDpi="1200" r:id="rId1"/>
  <headerFooter>
    <oddHeader>&amp;R&amp;9&amp;P. leht &amp;N&amp; -st</oddHeader>
  </headerFooter>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79998168889431442"/>
    <pageSetUpPr fitToPage="1"/>
  </sheetPr>
  <dimension ref="A1:AP307"/>
  <sheetViews>
    <sheetView showGridLines="0" showRowColHeaders="0" workbookViewId="0">
      <pane ySplit="1" topLeftCell="A2" activePane="bottomLeft" state="frozen"/>
      <selection activeCell="A5" sqref="A5"/>
      <selection pane="bottomLeft" activeCell="A16" sqref="A16"/>
    </sheetView>
  </sheetViews>
  <sheetFormatPr defaultRowHeight="12.75" x14ac:dyDescent="0.2"/>
  <cols>
    <col min="1" max="1" width="3.28515625" style="1024" customWidth="1"/>
    <col min="2" max="2" width="44.7109375" style="1024" bestFit="1" customWidth="1"/>
    <col min="3" max="3" width="4.7109375" style="1024" customWidth="1"/>
    <col min="4" max="4" width="1.140625" style="1024" customWidth="1"/>
    <col min="5" max="5" width="2.7109375" style="1024" customWidth="1"/>
    <col min="6" max="6" width="9.140625" style="1024"/>
    <col min="7" max="7" width="2.7109375" style="1024" customWidth="1"/>
    <col min="8" max="8" width="1.140625" style="1024" customWidth="1"/>
    <col min="9" max="9" width="2.7109375" style="1024" customWidth="1"/>
    <col min="10" max="10" width="9.140625" style="1024"/>
    <col min="11" max="11" width="2.7109375" style="1024" customWidth="1"/>
    <col min="12" max="12" width="1.140625" style="1024" customWidth="1"/>
    <col min="13" max="13" width="2.7109375" style="1024" customWidth="1"/>
    <col min="14" max="14" width="9.140625" style="1024"/>
    <col min="15" max="15" width="2.7109375" style="1024" customWidth="1"/>
    <col min="16" max="16" width="1.140625" style="1024" customWidth="1"/>
    <col min="17" max="17" width="2.7109375" style="1024" customWidth="1"/>
    <col min="18" max="18" width="9.140625" style="1024"/>
    <col min="19" max="19" width="2.7109375" style="1024" hidden="1" customWidth="1"/>
    <col min="20" max="20" width="1.140625" style="1024" hidden="1" customWidth="1"/>
    <col min="21" max="21" width="2.7109375" style="1024" hidden="1" customWidth="1"/>
    <col min="22" max="22" width="9.140625" style="1024" hidden="1" customWidth="1"/>
    <col min="23" max="23" width="5.7109375" style="1024" bestFit="1" customWidth="1"/>
    <col min="24" max="24" width="5.5703125" style="1024" customWidth="1"/>
    <col min="25" max="25" width="7.42578125" style="1024" hidden="1" customWidth="1"/>
    <col min="26" max="26" width="2.7109375" style="1024" customWidth="1"/>
    <col min="27" max="27" width="1.140625" style="1024" customWidth="1"/>
    <col min="28" max="28" width="2.7109375" style="1024" customWidth="1"/>
    <col min="29" max="29" width="4.7109375" style="1024" customWidth="1"/>
    <col min="30" max="31" width="9.140625" style="1024" hidden="1" customWidth="1"/>
    <col min="32" max="32" width="16.5703125" style="1024" hidden="1" customWidth="1"/>
    <col min="33" max="33" width="9.140625" style="1024" hidden="1" customWidth="1"/>
    <col min="34" max="34" width="30.28515625" style="1024" hidden="1" customWidth="1"/>
    <col min="35" max="35" width="9.140625" style="1024" hidden="1" customWidth="1"/>
    <col min="36" max="36" width="17.28515625" style="1024" hidden="1" customWidth="1"/>
    <col min="37" max="37" width="9.140625" style="1024" hidden="1" customWidth="1"/>
    <col min="38" max="38" width="15.28515625" style="1024" hidden="1" customWidth="1"/>
    <col min="39" max="39" width="9.140625" style="1024" hidden="1" customWidth="1"/>
    <col min="40" max="40" width="17.28515625" style="1024" hidden="1" customWidth="1"/>
    <col min="41" max="41" width="9.140625" style="1024" hidden="1" customWidth="1"/>
    <col min="42" max="42" width="13.85546875" style="1024" hidden="1" customWidth="1"/>
    <col min="43" max="16384" width="9.140625" style="1024"/>
  </cols>
  <sheetData>
    <row r="1" spans="1:42" x14ac:dyDescent="0.2">
      <c r="A1" s="226" t="str">
        <f>UPPER((Kalend!E17)&amp;" - "&amp;(Kalend!C17))&amp;" - "&amp;LOWER(Kalend!D17)&amp;" - "&amp;(Kalend!A17)&amp;" kell "&amp;(Kalend!B17)&amp;" - "&amp;(Kalend!F17)</f>
        <v>I-V-T-2 - IDA-VIRUMAA SISE-MV - trio - P, 28.01.2024 kell 11:00 - Voka petangihall</v>
      </c>
      <c r="O1" s="157"/>
      <c r="P1" s="157"/>
      <c r="Q1" s="198"/>
      <c r="R1" s="198"/>
      <c r="S1" s="198"/>
      <c r="T1" s="38"/>
      <c r="U1" s="38"/>
      <c r="V1" s="38"/>
      <c r="W1" s="157"/>
      <c r="X1" s="28"/>
      <c r="Y1" s="157"/>
      <c r="Z1" s="157"/>
      <c r="AD1" s="44" t="s">
        <v>72</v>
      </c>
      <c r="AE1" s="228"/>
      <c r="AF1" s="228"/>
      <c r="AG1" s="228"/>
      <c r="AH1" s="228"/>
      <c r="AI1" s="228"/>
      <c r="AJ1" s="228"/>
      <c r="AK1" s="228"/>
      <c r="AL1" s="228"/>
      <c r="AM1" s="228"/>
      <c r="AN1" s="228"/>
      <c r="AO1" s="351"/>
      <c r="AP1" s="351"/>
    </row>
    <row r="2" spans="1:42" x14ac:dyDescent="0.2">
      <c r="F2" s="157"/>
      <c r="L2" s="234"/>
      <c r="M2" s="234"/>
      <c r="N2" s="234"/>
      <c r="O2" s="157"/>
      <c r="P2" s="157"/>
      <c r="Q2" s="157"/>
      <c r="R2" s="235" t="s">
        <v>235</v>
      </c>
      <c r="S2" s="157"/>
      <c r="T2" s="234"/>
      <c r="U2" s="234"/>
      <c r="W2" s="236">
        <v>1</v>
      </c>
      <c r="X2" s="237" t="s">
        <v>236</v>
      </c>
      <c r="Z2" s="157"/>
      <c r="AD2" s="157"/>
      <c r="AE2" s="157"/>
      <c r="AF2" s="157"/>
      <c r="AG2" s="157"/>
      <c r="AH2" s="157"/>
      <c r="AI2" s="157"/>
      <c r="AJ2" s="237"/>
      <c r="AK2" s="157"/>
      <c r="AL2" s="157"/>
      <c r="AM2" s="157"/>
      <c r="AN2" s="157"/>
    </row>
    <row r="3" spans="1:42" x14ac:dyDescent="0.2">
      <c r="F3" s="157"/>
      <c r="L3" s="234"/>
      <c r="M3" s="234"/>
      <c r="N3" s="234"/>
      <c r="O3" s="157"/>
      <c r="P3" s="157"/>
      <c r="Q3" s="157"/>
      <c r="R3" s="238" t="s">
        <v>237</v>
      </c>
      <c r="S3" s="157"/>
      <c r="T3" s="234"/>
      <c r="U3" s="234"/>
      <c r="W3" s="236">
        <v>0.5</v>
      </c>
      <c r="X3" s="237" t="s">
        <v>236</v>
      </c>
      <c r="Z3" s="157"/>
      <c r="AE3" s="157"/>
      <c r="AG3" s="157"/>
      <c r="AH3" s="157"/>
      <c r="AI3" s="157"/>
      <c r="AJ3" s="157"/>
      <c r="AK3" s="157"/>
      <c r="AL3" s="157"/>
      <c r="AM3" s="157"/>
      <c r="AN3" s="157"/>
    </row>
    <row r="4" spans="1:42" x14ac:dyDescent="0.2">
      <c r="F4" s="157"/>
      <c r="L4" s="157"/>
      <c r="M4" s="157"/>
      <c r="N4" s="157"/>
      <c r="O4" s="157"/>
      <c r="P4" s="157"/>
      <c r="Q4" s="157"/>
      <c r="R4" s="239" t="s">
        <v>238</v>
      </c>
      <c r="S4" s="157"/>
      <c r="T4" s="157"/>
      <c r="U4" s="157"/>
      <c r="W4" s="236">
        <v>0</v>
      </c>
      <c r="X4" s="237" t="s">
        <v>236</v>
      </c>
      <c r="Z4" s="157"/>
      <c r="AA4" s="157"/>
      <c r="AE4" s="234"/>
      <c r="AF4" s="234"/>
      <c r="AG4" s="234"/>
      <c r="AH4" s="225"/>
      <c r="AI4" s="234"/>
      <c r="AJ4" s="234"/>
      <c r="AK4" s="234"/>
      <c r="AL4" s="234"/>
      <c r="AM4" s="234"/>
      <c r="AN4" s="234"/>
      <c r="AO4" s="234"/>
      <c r="AP4" s="234"/>
    </row>
    <row r="5" spans="1:42" x14ac:dyDescent="0.2">
      <c r="F5" s="157"/>
      <c r="L5" s="157"/>
      <c r="M5" s="157"/>
      <c r="N5" s="157"/>
      <c r="O5" s="157"/>
      <c r="P5" s="157"/>
      <c r="Q5" s="157"/>
      <c r="R5" s="157"/>
      <c r="S5" s="157"/>
      <c r="T5" s="157"/>
      <c r="U5" s="157"/>
      <c r="V5" s="157"/>
      <c r="W5" s="157"/>
      <c r="X5" s="157"/>
      <c r="Y5" s="157"/>
      <c r="Z5" s="157"/>
      <c r="AB5" s="414" t="s">
        <v>310</v>
      </c>
      <c r="AC5" s="157"/>
      <c r="AD5" s="411" t="s">
        <v>215</v>
      </c>
    </row>
    <row r="6" spans="1:42" hidden="1" x14ac:dyDescent="0.2">
      <c r="A6" s="382" t="s">
        <v>10</v>
      </c>
      <c r="B6" s="382" t="s">
        <v>57</v>
      </c>
      <c r="C6" s="383" t="s">
        <v>172</v>
      </c>
      <c r="D6" s="384"/>
      <c r="E6" s="384"/>
      <c r="F6" s="385"/>
      <c r="G6" s="383" t="s">
        <v>175</v>
      </c>
      <c r="H6" s="384"/>
      <c r="I6" s="384"/>
      <c r="J6" s="385"/>
      <c r="K6" s="383" t="s">
        <v>178</v>
      </c>
      <c r="L6" s="384"/>
      <c r="M6" s="384"/>
      <c r="N6" s="385"/>
      <c r="O6" s="383" t="s">
        <v>181</v>
      </c>
      <c r="P6" s="384"/>
      <c r="Q6" s="384"/>
      <c r="R6" s="385"/>
      <c r="S6" s="383" t="s">
        <v>183</v>
      </c>
      <c r="T6" s="384"/>
      <c r="U6" s="384"/>
      <c r="V6" s="385"/>
      <c r="W6" s="382" t="s">
        <v>80</v>
      </c>
      <c r="X6" s="386" t="s">
        <v>297</v>
      </c>
      <c r="Y6" s="641" t="s">
        <v>347</v>
      </c>
      <c r="Z6" s="386"/>
      <c r="AA6" s="387" t="s">
        <v>298</v>
      </c>
      <c r="AB6" s="388"/>
      <c r="AC6" s="644" t="s">
        <v>171</v>
      </c>
      <c r="AD6" s="158" t="s">
        <v>302</v>
      </c>
      <c r="AE6" s="159"/>
      <c r="AF6" s="159" t="s">
        <v>231</v>
      </c>
      <c r="AG6" s="159"/>
      <c r="AH6" s="229" t="s">
        <v>232</v>
      </c>
      <c r="AI6" s="159"/>
      <c r="AJ6" s="159" t="s">
        <v>233</v>
      </c>
      <c r="AK6" s="160"/>
      <c r="AL6" s="159" t="s">
        <v>234</v>
      </c>
      <c r="AM6" s="160"/>
      <c r="AN6" s="160" t="s">
        <v>308</v>
      </c>
      <c r="AO6" s="410"/>
      <c r="AP6" s="160" t="s">
        <v>309</v>
      </c>
    </row>
    <row r="7" spans="1:42" hidden="1" x14ac:dyDescent="0.2">
      <c r="A7" s="389">
        <v>1</v>
      </c>
      <c r="B7" s="455" t="s">
        <v>577</v>
      </c>
      <c r="C7" s="390"/>
      <c r="D7" s="391" t="s">
        <v>299</v>
      </c>
      <c r="E7" s="392"/>
      <c r="F7" s="393"/>
      <c r="G7" s="390"/>
      <c r="H7" s="391" t="s">
        <v>299</v>
      </c>
      <c r="I7" s="392"/>
      <c r="J7" s="393"/>
      <c r="K7" s="390"/>
      <c r="L7" s="391" t="s">
        <v>299</v>
      </c>
      <c r="M7" s="392"/>
      <c r="N7" s="393"/>
      <c r="O7" s="390"/>
      <c r="P7" s="391" t="s">
        <v>299</v>
      </c>
      <c r="Q7" s="392"/>
      <c r="R7" s="393"/>
      <c r="S7" s="390"/>
      <c r="T7" s="391"/>
      <c r="U7" s="392"/>
      <c r="V7" s="393"/>
      <c r="W7" s="394">
        <f t="shared" ref="W7:W14" si="0">IF(C7&gt;E7,W$2,IF(C7&lt;E7,W$4,IF(ISNUMBER(C7),W$3,0)))+IF(G7&gt;I7,W$2,IF(G7&lt;I7,W$4,IF(ISNUMBER(G7),W$3,0)))+IF(K7&gt;M7,W$2,IF(K7&lt;M7,W$4,IF(ISNUMBER(K7),W$3,0)))+IF(O7&gt;Q7,W$2,IF(O7&lt;Q7,W$4,IF(ISNUMBER(O7),W$3,0)))+IF(S7&gt;U7,W$2,IF(S7&lt;U7,W$4,IF(ISNUMBER(S7),W$3,0)))</f>
        <v>0</v>
      </c>
      <c r="X7" s="784"/>
      <c r="Y7" s="786">
        <v>112</v>
      </c>
      <c r="Z7" s="390">
        <f t="shared" ref="Z7:Z14" si="1">C7+G7+K7+O7+S7</f>
        <v>0</v>
      </c>
      <c r="AA7" s="391" t="s">
        <v>299</v>
      </c>
      <c r="AB7" s="396">
        <f t="shared" ref="AB7:AB14" si="2">E7+I7+M7+Q7+U7</f>
        <v>0</v>
      </c>
      <c r="AC7" s="397">
        <f t="shared" ref="AC7:AC14" si="3">Z7-AB7</f>
        <v>0</v>
      </c>
      <c r="AD7" s="231">
        <f>SUM(AE7:AP7)</f>
        <v>352</v>
      </c>
      <c r="AE7" s="232">
        <f>IFERROR(INDEX(V!$R:$R,MATCH(AF7,V!$L:$L,0)),"")</f>
        <v>136</v>
      </c>
      <c r="AF7" s="233" t="str">
        <f>IFERROR(LEFT($B7,(FIND(",",$B7,1)-1)),"")</f>
        <v>Henri Mitt</v>
      </c>
      <c r="AG7" s="232" t="str">
        <f>IFERROR(INDEX(V!$R:$R,MATCH(AH7,V!$L:$L,0)),"")</f>
        <v/>
      </c>
      <c r="AH7" s="233" t="str">
        <f>IFERROR(MID($B7,FIND(", ",$B7)+2,256),"")</f>
        <v>Hillar Neiland, Sander Rose</v>
      </c>
      <c r="AI7" s="232">
        <f>IFERROR(INDEX(V!$R:$R,MATCH(AJ7,V!$L:$L,0)),"")</f>
        <v>168</v>
      </c>
      <c r="AJ7" s="233" t="str">
        <f>IFERROR(MID($B7,FIND("^",SUBSTITUTE($B7,", ","^",1))+2,FIND("^",SUBSTITUTE($B7,", ","^",2))-FIND("^",SUBSTITUTE($B7,", ","^",1))-2),"")</f>
        <v>Hillar Neiland</v>
      </c>
      <c r="AK7" s="232">
        <f>IFERROR(INDEX(V!$R:$R,MATCH(AL7,V!$L:$L,0)),"")</f>
        <v>48</v>
      </c>
      <c r="AL7" s="233" t="str">
        <f>IFERROR(MID($B7,FIND(", ",$B7,FIND(", ",$B7,FIND(", ",$B7))+1)+2,30000),"")</f>
        <v>Sander Rose</v>
      </c>
      <c r="AM7" s="232" t="str">
        <f>IFERROR(INDEX(V!$R:$R,MATCH(AN7,V!$L:$L,0)),"")</f>
        <v/>
      </c>
      <c r="AN7" s="233" t="str">
        <f>IFERROR(MID($B7,FIND(", ",$B7,FIND(", ",$B7)+1)+2,FIND(", ",$B7,FIND(", ",$B7,FIND(", ",$B7)+1)+1)-FIND(", ",$B7,FIND(", ",$B7)+1)-2),"")</f>
        <v/>
      </c>
      <c r="AO7" s="232" t="str">
        <f>IFERROR(INDEX(V!$R:$R,MATCH(AP7,V!$L:$L,0)),"")</f>
        <v/>
      </c>
      <c r="AP7" s="233" t="str">
        <f>IFERROR(MID($B7,FIND(", ",$B7,FIND(", ",$B7,FIND(", ",$B7)+1)+1)+2,30000),"")</f>
        <v/>
      </c>
    </row>
    <row r="8" spans="1:42" hidden="1" x14ac:dyDescent="0.2">
      <c r="A8" s="389">
        <v>2</v>
      </c>
      <c r="B8" s="282" t="s">
        <v>376</v>
      </c>
      <c r="C8" s="390"/>
      <c r="D8" s="391" t="s">
        <v>299</v>
      </c>
      <c r="E8" s="392"/>
      <c r="F8" s="393"/>
      <c r="G8" s="390"/>
      <c r="H8" s="391" t="s">
        <v>299</v>
      </c>
      <c r="I8" s="392"/>
      <c r="J8" s="393"/>
      <c r="K8" s="390"/>
      <c r="L8" s="391" t="s">
        <v>299</v>
      </c>
      <c r="M8" s="392"/>
      <c r="N8" s="393"/>
      <c r="O8" s="390"/>
      <c r="P8" s="391" t="s">
        <v>299</v>
      </c>
      <c r="Q8" s="392"/>
      <c r="R8" s="393"/>
      <c r="S8" s="390"/>
      <c r="T8" s="391"/>
      <c r="U8" s="392"/>
      <c r="V8" s="393"/>
      <c r="W8" s="394">
        <f t="shared" si="0"/>
        <v>0</v>
      </c>
      <c r="X8" s="784"/>
      <c r="Y8" s="786">
        <v>102</v>
      </c>
      <c r="Z8" s="390">
        <f t="shared" si="1"/>
        <v>0</v>
      </c>
      <c r="AA8" s="391" t="s">
        <v>299</v>
      </c>
      <c r="AB8" s="396">
        <f t="shared" si="2"/>
        <v>0</v>
      </c>
      <c r="AC8" s="397">
        <f t="shared" si="3"/>
        <v>0</v>
      </c>
      <c r="AD8" s="231">
        <f t="shared" ref="AD8:AD11" si="4">SUM(AE8:AL8)</f>
        <v>312</v>
      </c>
      <c r="AE8" s="232">
        <f>IFERROR(INDEX(V!$R:$R,MATCH(AF8,V!$L:$L,0)),"")</f>
        <v>136</v>
      </c>
      <c r="AF8" s="233" t="str">
        <f t="shared" ref="AF8:AF14" si="5">IFERROR(LEFT($B8,(FIND(",",$B8,1)-1)),"")</f>
        <v>Enn Tokman</v>
      </c>
      <c r="AG8" s="232" t="str">
        <f>IFERROR(INDEX(V!$R:$R,MATCH(AH8,V!$L:$L,0)),"")</f>
        <v/>
      </c>
      <c r="AH8" s="233" t="str">
        <f t="shared" ref="AH8:AH14" si="6">IFERROR(MID($B8,FIND(", ",$B8)+2,256),"")</f>
        <v>Jaan Saar, Sirje Maala</v>
      </c>
      <c r="AI8" s="232">
        <f>IFERROR(INDEX(V!$R:$R,MATCH(AJ8,V!$L:$L,0)),"")</f>
        <v>52</v>
      </c>
      <c r="AJ8" s="233" t="str">
        <f t="shared" ref="AJ8:AJ14" si="7">IFERROR(MID($B8,FIND("^",SUBSTITUTE($B8,", ","^",1))+2,FIND("^",SUBSTITUTE($B8,", ","^",2))-FIND("^",SUBSTITUTE($B8,", ","^",1))-2),"")</f>
        <v>Jaan Saar</v>
      </c>
      <c r="AK8" s="232">
        <f>IFERROR(INDEX(V!$R:$R,MATCH(AL8,V!$L:$L,0)),"")</f>
        <v>124</v>
      </c>
      <c r="AL8" s="233" t="str">
        <f t="shared" ref="AL8:AL14" si="8">IFERROR(MID($B8,FIND(", ",$B8,FIND(", ",$B8,FIND(", ",$B8))+1)+2,30000),"")</f>
        <v>Sirje Maala</v>
      </c>
      <c r="AM8" s="232" t="str">
        <f>IFERROR(INDEX(V!$R:$R,MATCH(AN8,V!$L:$L,0)),"")</f>
        <v/>
      </c>
      <c r="AN8" s="233" t="str">
        <f t="shared" ref="AN8:AN14" si="9">IFERROR(MID($B8,FIND(", ",$B8,FIND(", ",$B8)+1)+2,FIND(", ",$B8,FIND(", ",$B8,FIND(", ",$B8)+1)+1)-FIND(", ",$B8,FIND(", ",$B8)+1)-2),"")</f>
        <v/>
      </c>
      <c r="AO8" s="232" t="str">
        <f>IFERROR(INDEX(V!$R:$R,MATCH(AP8,V!$L:$L,0)),"")</f>
        <v/>
      </c>
      <c r="AP8" s="233" t="str">
        <f t="shared" ref="AP8:AP14" si="10">IFERROR(MID($B8,FIND(", ",$B8,FIND(", ",$B8,FIND(", ",$B8)+1)+1)+2,30000),"")</f>
        <v/>
      </c>
    </row>
    <row r="9" spans="1:42" hidden="1" x14ac:dyDescent="0.2">
      <c r="A9" s="389">
        <v>3</v>
      </c>
      <c r="B9" s="302" t="s">
        <v>578</v>
      </c>
      <c r="C9" s="390"/>
      <c r="D9" s="391" t="s">
        <v>299</v>
      </c>
      <c r="E9" s="392"/>
      <c r="F9" s="393"/>
      <c r="G9" s="390"/>
      <c r="H9" s="391" t="s">
        <v>299</v>
      </c>
      <c r="I9" s="392"/>
      <c r="J9" s="393"/>
      <c r="K9" s="390"/>
      <c r="L9" s="391" t="s">
        <v>299</v>
      </c>
      <c r="M9" s="392"/>
      <c r="N9" s="393"/>
      <c r="O9" s="390"/>
      <c r="P9" s="391" t="s">
        <v>299</v>
      </c>
      <c r="Q9" s="392"/>
      <c r="R9" s="393"/>
      <c r="S9" s="390"/>
      <c r="T9" s="391"/>
      <c r="U9" s="392"/>
      <c r="V9" s="393"/>
      <c r="W9" s="394">
        <f t="shared" si="0"/>
        <v>0</v>
      </c>
      <c r="X9" s="784"/>
      <c r="Y9" s="786">
        <v>126</v>
      </c>
      <c r="Z9" s="390">
        <f t="shared" si="1"/>
        <v>0</v>
      </c>
      <c r="AA9" s="391" t="s">
        <v>299</v>
      </c>
      <c r="AB9" s="396">
        <f t="shared" si="2"/>
        <v>0</v>
      </c>
      <c r="AC9" s="397">
        <f t="shared" si="3"/>
        <v>0</v>
      </c>
      <c r="AD9" s="231">
        <f t="shared" si="4"/>
        <v>298</v>
      </c>
      <c r="AE9" s="232">
        <f>IFERROR(INDEX(V!$R:$R,MATCH(AF9,V!$L:$L,0)),"")</f>
        <v>160</v>
      </c>
      <c r="AF9" s="233" t="str">
        <f t="shared" si="5"/>
        <v>Ivar Viljaste</v>
      </c>
      <c r="AG9" s="232" t="str">
        <f>IFERROR(INDEX(V!$R:$R,MATCH(AH9,V!$L:$L,0)),"")</f>
        <v/>
      </c>
      <c r="AH9" s="233" t="str">
        <f t="shared" si="6"/>
        <v>Kristo Viljaste, Sirje Viljaste</v>
      </c>
      <c r="AI9" s="232">
        <f>IFERROR(INDEX(V!$R:$R,MATCH(AJ9,V!$L:$L,0)),"")</f>
        <v>0</v>
      </c>
      <c r="AJ9" s="233" t="str">
        <f t="shared" si="7"/>
        <v>Kristo Viljaste</v>
      </c>
      <c r="AK9" s="232">
        <f>IFERROR(INDEX(V!$R:$R,MATCH(AL9,V!$L:$L,0)),"")</f>
        <v>138</v>
      </c>
      <c r="AL9" s="233" t="str">
        <f t="shared" si="8"/>
        <v>Sirje Viljaste</v>
      </c>
      <c r="AM9" s="232" t="str">
        <f>IFERROR(INDEX(V!$R:$R,MATCH(AN9,V!$L:$L,0)),"")</f>
        <v/>
      </c>
      <c r="AN9" s="233" t="str">
        <f t="shared" si="9"/>
        <v/>
      </c>
      <c r="AO9" s="232" t="str">
        <f>IFERROR(INDEX(V!$R:$R,MATCH(AP9,V!$L:$L,0)),"")</f>
        <v/>
      </c>
      <c r="AP9" s="233" t="str">
        <f t="shared" si="10"/>
        <v/>
      </c>
    </row>
    <row r="10" spans="1:42" hidden="1" x14ac:dyDescent="0.2">
      <c r="A10" s="389">
        <v>4</v>
      </c>
      <c r="B10" s="302" t="s">
        <v>579</v>
      </c>
      <c r="C10" s="390"/>
      <c r="D10" s="391" t="s">
        <v>299</v>
      </c>
      <c r="E10" s="392"/>
      <c r="F10" s="393"/>
      <c r="G10" s="390"/>
      <c r="H10" s="391" t="s">
        <v>299</v>
      </c>
      <c r="I10" s="392"/>
      <c r="J10" s="393"/>
      <c r="K10" s="390"/>
      <c r="L10" s="391" t="s">
        <v>299</v>
      </c>
      <c r="M10" s="392"/>
      <c r="N10" s="393"/>
      <c r="O10" s="390"/>
      <c r="P10" s="391" t="s">
        <v>299</v>
      </c>
      <c r="Q10" s="392"/>
      <c r="R10" s="393"/>
      <c r="S10" s="390"/>
      <c r="T10" s="391"/>
      <c r="U10" s="392"/>
      <c r="V10" s="393"/>
      <c r="W10" s="394">
        <f t="shared" si="0"/>
        <v>0</v>
      </c>
      <c r="X10" s="784"/>
      <c r="Y10" s="786">
        <v>126</v>
      </c>
      <c r="Z10" s="390">
        <f t="shared" si="1"/>
        <v>0</v>
      </c>
      <c r="AA10" s="391" t="s">
        <v>299</v>
      </c>
      <c r="AB10" s="396">
        <f t="shared" si="2"/>
        <v>0</v>
      </c>
      <c r="AC10" s="397">
        <f t="shared" si="3"/>
        <v>0</v>
      </c>
      <c r="AD10" s="231">
        <f t="shared" si="4"/>
        <v>350</v>
      </c>
      <c r="AE10" s="232">
        <f>IFERROR(INDEX(V!$R:$R,MATCH(AF10,V!$L:$L,0)),"")</f>
        <v>128</v>
      </c>
      <c r="AF10" s="233" t="str">
        <f t="shared" si="5"/>
        <v>Kaspar Mänd</v>
      </c>
      <c r="AG10" s="232" t="str">
        <f>IFERROR(INDEX(V!$R:$R,MATCH(AH10,V!$L:$L,0)),"")</f>
        <v/>
      </c>
      <c r="AH10" s="233" t="str">
        <f t="shared" si="6"/>
        <v>Matti Vinni, Olav Türk</v>
      </c>
      <c r="AI10" s="232">
        <f>IFERROR(INDEX(V!$R:$R,MATCH(AJ10,V!$L:$L,0)),"")</f>
        <v>50</v>
      </c>
      <c r="AJ10" s="233" t="str">
        <f t="shared" si="7"/>
        <v>Matti Vinni</v>
      </c>
      <c r="AK10" s="232">
        <f>IFERROR(INDEX(V!$R:$R,MATCH(AL10,V!$L:$L,0)),"")</f>
        <v>172</v>
      </c>
      <c r="AL10" s="233" t="str">
        <f t="shared" si="8"/>
        <v>Olav Türk</v>
      </c>
      <c r="AM10" s="232" t="str">
        <f>IFERROR(INDEX(V!$R:$R,MATCH(AN10,V!$L:$L,0)),"")</f>
        <v/>
      </c>
      <c r="AN10" s="233" t="str">
        <f t="shared" si="9"/>
        <v/>
      </c>
      <c r="AO10" s="232" t="str">
        <f>IFERROR(INDEX(V!$R:$R,MATCH(AP10,V!$L:$L,0)),"")</f>
        <v/>
      </c>
      <c r="AP10" s="233" t="str">
        <f t="shared" si="10"/>
        <v/>
      </c>
    </row>
    <row r="11" spans="1:42" hidden="1" x14ac:dyDescent="0.2">
      <c r="A11" s="389">
        <v>5</v>
      </c>
      <c r="B11" s="282" t="s">
        <v>580</v>
      </c>
      <c r="C11" s="390"/>
      <c r="D11" s="391" t="s">
        <v>299</v>
      </c>
      <c r="E11" s="392"/>
      <c r="F11" s="393"/>
      <c r="G11" s="390"/>
      <c r="H11" s="391" t="s">
        <v>299</v>
      </c>
      <c r="I11" s="392"/>
      <c r="J11" s="393"/>
      <c r="K11" s="390"/>
      <c r="L11" s="391" t="s">
        <v>299</v>
      </c>
      <c r="M11" s="392"/>
      <c r="N11" s="393"/>
      <c r="O11" s="390"/>
      <c r="P11" s="391" t="s">
        <v>299</v>
      </c>
      <c r="Q11" s="392"/>
      <c r="R11" s="393"/>
      <c r="S11" s="390"/>
      <c r="T11" s="391"/>
      <c r="U11" s="392"/>
      <c r="V11" s="393"/>
      <c r="W11" s="394">
        <f t="shared" si="0"/>
        <v>0</v>
      </c>
      <c r="X11" s="784"/>
      <c r="Y11" s="786">
        <v>124</v>
      </c>
      <c r="Z11" s="390">
        <f t="shared" si="1"/>
        <v>0</v>
      </c>
      <c r="AA11" s="391" t="s">
        <v>299</v>
      </c>
      <c r="AB11" s="396">
        <f t="shared" si="2"/>
        <v>0</v>
      </c>
      <c r="AC11" s="397">
        <f t="shared" si="3"/>
        <v>0</v>
      </c>
      <c r="AD11" s="231">
        <f t="shared" si="4"/>
        <v>326</v>
      </c>
      <c r="AE11" s="232">
        <f>IFERROR(INDEX(V!$R:$R,MATCH(AF11,V!$L:$L,0)),"")</f>
        <v>136</v>
      </c>
      <c r="AF11" s="233" t="str">
        <f t="shared" si="5"/>
        <v>Andrei Grintšak</v>
      </c>
      <c r="AG11" s="232" t="str">
        <f>IFERROR(INDEX(V!$R:$R,MATCH(AH11,V!$L:$L,0)),"")</f>
        <v/>
      </c>
      <c r="AH11" s="233" t="str">
        <f t="shared" si="6"/>
        <v>Oleg Rõndenkov, Vadim Tihhonjuk</v>
      </c>
      <c r="AI11" s="232">
        <f>IFERROR(INDEX(V!$R:$R,MATCH(AJ11,V!$L:$L,0)),"")</f>
        <v>82</v>
      </c>
      <c r="AJ11" s="233" t="str">
        <f t="shared" si="7"/>
        <v>Oleg Rõndenkov</v>
      </c>
      <c r="AK11" s="232">
        <f>IFERROR(INDEX(V!$R:$R,MATCH(AL11,V!$L:$L,0)),"")</f>
        <v>108</v>
      </c>
      <c r="AL11" s="233" t="str">
        <f t="shared" si="8"/>
        <v>Vadim Tihhonjuk</v>
      </c>
      <c r="AM11" s="232" t="str">
        <f>IFERROR(INDEX(V!$R:$R,MATCH(AN11,V!$L:$L,0)),"")</f>
        <v/>
      </c>
      <c r="AN11" s="233" t="str">
        <f t="shared" si="9"/>
        <v/>
      </c>
      <c r="AO11" s="232" t="str">
        <f>IFERROR(INDEX(V!$R:$R,MATCH(AP11,V!$L:$L,0)),"")</f>
        <v/>
      </c>
      <c r="AP11" s="233" t="str">
        <f t="shared" si="10"/>
        <v/>
      </c>
    </row>
    <row r="12" spans="1:42" hidden="1" x14ac:dyDescent="0.2">
      <c r="A12" s="389">
        <v>6</v>
      </c>
      <c r="B12" s="302" t="s">
        <v>409</v>
      </c>
      <c r="C12" s="390"/>
      <c r="D12" s="391" t="s">
        <v>299</v>
      </c>
      <c r="E12" s="392"/>
      <c r="F12" s="393"/>
      <c r="G12" s="390"/>
      <c r="H12" s="391" t="s">
        <v>299</v>
      </c>
      <c r="I12" s="392"/>
      <c r="J12" s="393"/>
      <c r="K12" s="390"/>
      <c r="L12" s="391" t="s">
        <v>299</v>
      </c>
      <c r="M12" s="392"/>
      <c r="N12" s="393"/>
      <c r="O12" s="390"/>
      <c r="P12" s="391" t="s">
        <v>299</v>
      </c>
      <c r="Q12" s="392"/>
      <c r="R12" s="393"/>
      <c r="S12" s="390"/>
      <c r="T12" s="391"/>
      <c r="U12" s="392"/>
      <c r="V12" s="393"/>
      <c r="W12" s="394">
        <f t="shared" si="0"/>
        <v>0</v>
      </c>
      <c r="X12" s="784"/>
      <c r="Y12" s="786">
        <v>122</v>
      </c>
      <c r="Z12" s="390">
        <f t="shared" si="1"/>
        <v>0</v>
      </c>
      <c r="AA12" s="391" t="s">
        <v>299</v>
      </c>
      <c r="AB12" s="396">
        <f t="shared" si="2"/>
        <v>0</v>
      </c>
      <c r="AC12" s="397">
        <f t="shared" si="3"/>
        <v>0</v>
      </c>
      <c r="AD12" s="231">
        <f t="shared" ref="AD12" si="11">SUM(AE12:AL12)</f>
        <v>288</v>
      </c>
      <c r="AE12" s="232">
        <f>IFERROR(INDEX(V!$R:$R,MATCH(AF12,V!$L:$L,0)),"")</f>
        <v>136</v>
      </c>
      <c r="AF12" s="233" t="str">
        <f t="shared" si="5"/>
        <v>Aarne Välja</v>
      </c>
      <c r="AG12" s="232" t="str">
        <f>IFERROR(INDEX(V!$R:$R,MATCH(AH12,V!$L:$L,0)),"")</f>
        <v/>
      </c>
      <c r="AH12" s="233" t="str">
        <f t="shared" si="6"/>
        <v>Jaan Sepp, Oskar Sepp</v>
      </c>
      <c r="AI12" s="232">
        <f>IFERROR(INDEX(V!$R:$R,MATCH(AJ12,V!$L:$L,0)),"")</f>
        <v>136</v>
      </c>
      <c r="AJ12" s="233" t="str">
        <f t="shared" si="7"/>
        <v>Jaan Sepp</v>
      </c>
      <c r="AK12" s="232">
        <f>IFERROR(INDEX(V!$R:$R,MATCH(AL12,V!$L:$L,0)),"")</f>
        <v>16</v>
      </c>
      <c r="AL12" s="233" t="str">
        <f t="shared" si="8"/>
        <v>Oskar Sepp</v>
      </c>
      <c r="AM12" s="232" t="str">
        <f>IFERROR(INDEX(V!$R:$R,MATCH(AN12,V!$L:$L,0)),"")</f>
        <v/>
      </c>
      <c r="AN12" s="233" t="str">
        <f t="shared" si="9"/>
        <v/>
      </c>
      <c r="AO12" s="232" t="str">
        <f>IFERROR(INDEX(V!$R:$R,MATCH(AP12,V!$L:$L,0)),"")</f>
        <v/>
      </c>
      <c r="AP12" s="233" t="str">
        <f t="shared" si="10"/>
        <v/>
      </c>
    </row>
    <row r="13" spans="1:42" hidden="1" x14ac:dyDescent="0.2">
      <c r="A13" s="389">
        <v>7</v>
      </c>
      <c r="B13" s="282" t="s">
        <v>582</v>
      </c>
      <c r="C13" s="390"/>
      <c r="D13" s="391" t="s">
        <v>299</v>
      </c>
      <c r="E13" s="392"/>
      <c r="F13" s="393"/>
      <c r="G13" s="390"/>
      <c r="H13" s="391" t="s">
        <v>299</v>
      </c>
      <c r="I13" s="392"/>
      <c r="J13" s="393"/>
      <c r="K13" s="390"/>
      <c r="L13" s="391" t="s">
        <v>299</v>
      </c>
      <c r="M13" s="392"/>
      <c r="N13" s="393"/>
      <c r="O13" s="390"/>
      <c r="P13" s="391" t="s">
        <v>299</v>
      </c>
      <c r="Q13" s="392"/>
      <c r="R13" s="393"/>
      <c r="S13" s="390"/>
      <c r="T13" s="391"/>
      <c r="U13" s="392"/>
      <c r="V13" s="393"/>
      <c r="W13" s="394">
        <f t="shared" si="0"/>
        <v>0</v>
      </c>
      <c r="X13" s="784"/>
      <c r="Y13" s="786">
        <v>130</v>
      </c>
      <c r="Z13" s="390">
        <f t="shared" si="1"/>
        <v>0</v>
      </c>
      <c r="AA13" s="391" t="s">
        <v>299</v>
      </c>
      <c r="AB13" s="396">
        <f t="shared" si="2"/>
        <v>0</v>
      </c>
      <c r="AC13" s="397">
        <f t="shared" si="3"/>
        <v>0</v>
      </c>
      <c r="AD13" s="231">
        <f t="shared" ref="AD13" si="12">SUM(AE13:AL13)</f>
        <v>242</v>
      </c>
      <c r="AE13" s="232">
        <f>IFERROR(INDEX(V!$R:$R,MATCH(AF13,V!$L:$L,0)),"")</f>
        <v>62</v>
      </c>
      <c r="AF13" s="233" t="str">
        <f t="shared" si="5"/>
        <v>Andres Veski</v>
      </c>
      <c r="AG13" s="232" t="str">
        <f>IFERROR(INDEX(V!$R:$R,MATCH(AH13,V!$L:$L,0)),"")</f>
        <v/>
      </c>
      <c r="AH13" s="233" t="str">
        <f t="shared" si="6"/>
        <v>Peep Peenema, Viktor Švarõgin</v>
      </c>
      <c r="AI13" s="232">
        <f>IFERROR(INDEX(V!$R:$R,MATCH(AJ13,V!$L:$L,0)),"")</f>
        <v>82</v>
      </c>
      <c r="AJ13" s="233" t="str">
        <f t="shared" si="7"/>
        <v>Peep Peenema</v>
      </c>
      <c r="AK13" s="232">
        <f>IFERROR(INDEX(V!$R:$R,MATCH(AL13,V!$L:$L,0)),"")</f>
        <v>98</v>
      </c>
      <c r="AL13" s="233" t="str">
        <f t="shared" si="8"/>
        <v>Viktor Švarõgin</v>
      </c>
      <c r="AM13" s="232" t="str">
        <f>IFERROR(INDEX(V!$R:$R,MATCH(AN13,V!$L:$L,0)),"")</f>
        <v/>
      </c>
      <c r="AN13" s="233" t="str">
        <f t="shared" si="9"/>
        <v/>
      </c>
      <c r="AO13" s="232" t="str">
        <f>IFERROR(INDEX(V!$R:$R,MATCH(AP13,V!$L:$L,0)),"")</f>
        <v/>
      </c>
      <c r="AP13" s="233" t="str">
        <f t="shared" si="10"/>
        <v/>
      </c>
    </row>
    <row r="14" spans="1:42" hidden="1" x14ac:dyDescent="0.2">
      <c r="A14" s="389">
        <v>8</v>
      </c>
      <c r="B14" s="302" t="s">
        <v>581</v>
      </c>
      <c r="C14" s="390"/>
      <c r="D14" s="391" t="s">
        <v>299</v>
      </c>
      <c r="E14" s="392"/>
      <c r="F14" s="393"/>
      <c r="G14" s="390"/>
      <c r="H14" s="391" t="s">
        <v>299</v>
      </c>
      <c r="I14" s="392"/>
      <c r="J14" s="393"/>
      <c r="K14" s="390"/>
      <c r="L14" s="391" t="s">
        <v>299</v>
      </c>
      <c r="M14" s="392"/>
      <c r="N14" s="393"/>
      <c r="O14" s="390"/>
      <c r="P14" s="391" t="s">
        <v>299</v>
      </c>
      <c r="Q14" s="392"/>
      <c r="R14" s="393"/>
      <c r="S14" s="390"/>
      <c r="T14" s="391"/>
      <c r="U14" s="392"/>
      <c r="V14" s="393"/>
      <c r="W14" s="394">
        <f t="shared" si="0"/>
        <v>0</v>
      </c>
      <c r="X14" s="784"/>
      <c r="Y14" s="786">
        <v>114</v>
      </c>
      <c r="Z14" s="390">
        <f t="shared" si="1"/>
        <v>0</v>
      </c>
      <c r="AA14" s="391" t="s">
        <v>299</v>
      </c>
      <c r="AB14" s="396">
        <f t="shared" si="2"/>
        <v>0</v>
      </c>
      <c r="AC14" s="397">
        <f t="shared" si="3"/>
        <v>0</v>
      </c>
      <c r="AD14" s="231">
        <f t="shared" ref="AD14" si="13">SUM(AE14:AL14)</f>
        <v>62</v>
      </c>
      <c r="AE14" s="232">
        <f>IFERROR(INDEX(V!$R:$R,MATCH(AF14,V!$L:$L,0)),"")</f>
        <v>62</v>
      </c>
      <c r="AF14" s="233" t="str">
        <f t="shared" si="5"/>
        <v>Johannes Neiland</v>
      </c>
      <c r="AG14" s="232" t="str">
        <f>IFERROR(INDEX(V!$R:$R,MATCH(AH14,V!$L:$L,0)),"")</f>
        <v/>
      </c>
      <c r="AH14" s="233" t="str">
        <f t="shared" si="6"/>
        <v>Marta Bernat, Meelis Luud</v>
      </c>
      <c r="AI14" s="232">
        <f>IFERROR(INDEX(V!$R:$R,MATCH(AJ14,V!$L:$L,0)),"")</f>
        <v>0</v>
      </c>
      <c r="AJ14" s="233" t="str">
        <f t="shared" si="7"/>
        <v>Marta Bernat</v>
      </c>
      <c r="AK14" s="232">
        <f>IFERROR(INDEX(V!$R:$R,MATCH(AL14,V!$L:$L,0)),"")</f>
        <v>0</v>
      </c>
      <c r="AL14" s="233" t="str">
        <f t="shared" si="8"/>
        <v>Meelis Luud</v>
      </c>
      <c r="AM14" s="232" t="str">
        <f>IFERROR(INDEX(V!$R:$R,MATCH(AN14,V!$L:$L,0)),"")</f>
        <v/>
      </c>
      <c r="AN14" s="233" t="str">
        <f t="shared" si="9"/>
        <v/>
      </c>
      <c r="AO14" s="232" t="str">
        <f>IFERROR(INDEX(V!$R:$R,MATCH(AP14,V!$L:$L,0)),"")</f>
        <v/>
      </c>
      <c r="AP14" s="233" t="str">
        <f t="shared" si="10"/>
        <v/>
      </c>
    </row>
    <row r="17" hidden="1" x14ac:dyDescent="0.2"/>
    <row r="18" hidden="1" x14ac:dyDescent="0.2"/>
    <row r="19" hidden="1" x14ac:dyDescent="0.2"/>
    <row r="20" hidden="1" x14ac:dyDescent="0.2"/>
    <row r="21" hidden="1" x14ac:dyDescent="0.2"/>
    <row r="22" hidden="1" x14ac:dyDescent="0.2"/>
    <row r="23" hidden="1" x14ac:dyDescent="0.2"/>
    <row r="24" hidden="1" x14ac:dyDescent="0.2"/>
    <row r="25" hidden="1" x14ac:dyDescent="0.2"/>
    <row r="26" hidden="1" x14ac:dyDescent="0.2"/>
    <row r="27" hidden="1" x14ac:dyDescent="0.2"/>
    <row r="28" hidden="1" x14ac:dyDescent="0.2"/>
    <row r="29" hidden="1" x14ac:dyDescent="0.2"/>
    <row r="30" hidden="1" x14ac:dyDescent="0.2"/>
    <row r="31" hidden="1" x14ac:dyDescent="0.2"/>
    <row r="32"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spans="1:6" hidden="1" x14ac:dyDescent="0.2"/>
    <row r="290" spans="1:6" hidden="1" x14ac:dyDescent="0.2"/>
    <row r="291" spans="1:6" hidden="1" x14ac:dyDescent="0.2"/>
    <row r="292" spans="1:6" hidden="1" x14ac:dyDescent="0.2"/>
    <row r="293" spans="1:6" hidden="1" x14ac:dyDescent="0.2"/>
    <row r="294" spans="1:6" hidden="1" x14ac:dyDescent="0.2"/>
    <row r="295" spans="1:6" hidden="1" x14ac:dyDescent="0.2"/>
    <row r="296" spans="1:6" hidden="1" x14ac:dyDescent="0.2"/>
    <row r="297" spans="1:6" hidden="1" x14ac:dyDescent="0.2"/>
    <row r="298" spans="1:6" hidden="1" x14ac:dyDescent="0.2"/>
    <row r="299" spans="1:6" hidden="1" x14ac:dyDescent="0.2">
      <c r="A299" s="157"/>
      <c r="B299" s="157"/>
      <c r="C299" s="227"/>
      <c r="F299" s="599"/>
    </row>
    <row r="300" spans="1:6" x14ac:dyDescent="0.2">
      <c r="A300" s="349">
        <v>1</v>
      </c>
      <c r="B300" s="400" t="str">
        <f>IFERROR(INDEX(B$1:B$100,MATCH(A300,A$1:A$100,0)),"")</f>
        <v>Henri Mitt, Hillar Neiland, Sander Rose</v>
      </c>
      <c r="C300" s="321"/>
      <c r="F300" s="599"/>
    </row>
    <row r="301" spans="1:6" x14ac:dyDescent="0.2">
      <c r="A301" s="349">
        <v>2</v>
      </c>
      <c r="B301" s="400" t="str">
        <f t="shared" ref="B301:B307" si="14">IFERROR(INDEX(B$1:B$100,MATCH(A301,A$1:A$100,0)),"")</f>
        <v>Enn Tokman, Jaan Saar, Sirje Maala</v>
      </c>
      <c r="C301" s="321"/>
      <c r="F301" s="599"/>
    </row>
    <row r="302" spans="1:6" x14ac:dyDescent="0.2">
      <c r="A302" s="349">
        <v>3</v>
      </c>
      <c r="B302" s="400" t="str">
        <f t="shared" si="14"/>
        <v>Ivar Viljaste, Kristo Viljaste, Sirje Viljaste</v>
      </c>
      <c r="C302" s="321"/>
      <c r="F302" s="599"/>
    </row>
    <row r="303" spans="1:6" x14ac:dyDescent="0.2">
      <c r="A303" s="349">
        <v>4</v>
      </c>
      <c r="B303" s="400" t="str">
        <f t="shared" si="14"/>
        <v>Kaspar Mänd, Matti Vinni, Olav Türk</v>
      </c>
      <c r="C303" s="321"/>
      <c r="F303" s="599"/>
    </row>
    <row r="304" spans="1:6" x14ac:dyDescent="0.2">
      <c r="A304" s="349">
        <v>5</v>
      </c>
      <c r="B304" s="400" t="str">
        <f t="shared" si="14"/>
        <v>Andrei Grintšak, Oleg Rõndenkov, Vadim Tihhonjuk</v>
      </c>
      <c r="C304" s="321"/>
      <c r="F304" s="599"/>
    </row>
    <row r="305" spans="1:6" x14ac:dyDescent="0.2">
      <c r="A305" s="349">
        <v>6</v>
      </c>
      <c r="B305" s="400" t="str">
        <f t="shared" si="14"/>
        <v>Aarne Välja, Jaan Sepp, Oskar Sepp</v>
      </c>
      <c r="C305" s="321"/>
      <c r="F305" s="599"/>
    </row>
    <row r="306" spans="1:6" x14ac:dyDescent="0.2">
      <c r="A306" s="349">
        <v>7</v>
      </c>
      <c r="B306" s="400" t="str">
        <f t="shared" si="14"/>
        <v>Andres Veski, Peep Peenema, Viktor Švarõgin</v>
      </c>
    </row>
    <row r="307" spans="1:6" x14ac:dyDescent="0.2">
      <c r="A307" s="349">
        <v>8</v>
      </c>
      <c r="B307" s="400" t="str">
        <f t="shared" si="14"/>
        <v>Johannes Neiland, Marta Bernat, Meelis Luud</v>
      </c>
    </row>
  </sheetData>
  <conditionalFormatting sqref="C7:C14 G7:G14 O7:O14 S7:S14 K7:K14">
    <cfRule type="expression" dxfId="96" priority="12">
      <formula>AND(C7=0,E7=13)</formula>
    </cfRule>
  </conditionalFormatting>
  <conditionalFormatting sqref="C7:C14">
    <cfRule type="expression" dxfId="95" priority="26">
      <formula>IF($C7&gt;$E7,TRUE)</formula>
    </cfRule>
  </conditionalFormatting>
  <conditionalFormatting sqref="E7:E14">
    <cfRule type="expression" dxfId="94" priority="27">
      <formula>IF($C7&lt;$E7,TRUE)</formula>
    </cfRule>
  </conditionalFormatting>
  <conditionalFormatting sqref="K7:K14">
    <cfRule type="expression" dxfId="93" priority="34">
      <formula>IF($K7&gt;$M7,TRUE)</formula>
    </cfRule>
  </conditionalFormatting>
  <conditionalFormatting sqref="M7:M14">
    <cfRule type="expression" dxfId="92" priority="35">
      <formula>IF($K7&lt;$M7,TRUE)</formula>
    </cfRule>
  </conditionalFormatting>
  <conditionalFormatting sqref="O7:O14">
    <cfRule type="expression" dxfId="91" priority="38">
      <formula>IF($O7&gt;$Q7,TRUE)</formula>
    </cfRule>
  </conditionalFormatting>
  <conditionalFormatting sqref="Q7:Q14">
    <cfRule type="expression" dxfId="90" priority="39">
      <formula>IF($O7&lt;$Q7,TRUE)</formula>
    </cfRule>
  </conditionalFormatting>
  <conditionalFormatting sqref="S7:S14">
    <cfRule type="expression" dxfId="89" priority="42">
      <formula>IF($S7&gt;$U7,TRUE)</formula>
    </cfRule>
  </conditionalFormatting>
  <conditionalFormatting sqref="U7:U14">
    <cfRule type="expression" dxfId="88" priority="43">
      <formula>IF($S7&lt;$U7,TRUE)</formula>
    </cfRule>
  </conditionalFormatting>
  <conditionalFormatting sqref="G7:G14">
    <cfRule type="expression" dxfId="87" priority="30">
      <formula>IF($G7&gt;$I7,TRUE)</formula>
    </cfRule>
  </conditionalFormatting>
  <conditionalFormatting sqref="I7:I14">
    <cfRule type="expression" dxfId="86" priority="31">
      <formula>IF($G7&lt;$I7,TRUE)</formula>
    </cfRule>
  </conditionalFormatting>
  <conditionalFormatting sqref="F7:F14">
    <cfRule type="containsText" dxfId="85" priority="17" operator="containsText" text="vaba voor">
      <formula>NOT(ISERROR(SEARCH("vaba voor",F7)))</formula>
    </cfRule>
  </conditionalFormatting>
  <conditionalFormatting sqref="N7:N14">
    <cfRule type="containsText" dxfId="84" priority="15" operator="containsText" text="vaba voor">
      <formula>NOT(ISERROR(SEARCH("vaba voor",N7)))</formula>
    </cfRule>
  </conditionalFormatting>
  <conditionalFormatting sqref="R7:R14">
    <cfRule type="containsText" dxfId="83" priority="18" operator="containsText" text="vaba voor">
      <formula>NOT(ISERROR(SEARCH("vaba voor",R7)))</formula>
    </cfRule>
  </conditionalFormatting>
  <conditionalFormatting sqref="V7:V14">
    <cfRule type="containsText" dxfId="82" priority="14" operator="containsText" text="vaba voor">
      <formula>NOT(ISERROR(SEARCH("vaba voor",V7)))</formula>
    </cfRule>
  </conditionalFormatting>
  <conditionalFormatting sqref="J7:J14">
    <cfRule type="containsText" dxfId="81" priority="16" operator="containsText" text="vaba voor">
      <formula>NOT(ISERROR(SEARCH("vaba voor",J7)))</formula>
    </cfRule>
  </conditionalFormatting>
  <conditionalFormatting sqref="C7:F14">
    <cfRule type="expression" dxfId="80" priority="22">
      <formula>IF(AND(ISNUMBER($C7),$C7=$E7),TRUE)</formula>
    </cfRule>
    <cfRule type="expression" dxfId="79" priority="24">
      <formula>IF($C7&gt;$E7,TRUE)</formula>
    </cfRule>
    <cfRule type="expression" dxfId="78" priority="25">
      <formula>IF($C7&lt;$E7,TRUE)</formula>
    </cfRule>
  </conditionalFormatting>
  <conditionalFormatting sqref="G7:J14">
    <cfRule type="expression" dxfId="77" priority="23">
      <formula>IF(AND(ISNUMBER($G7),$G7=$I7),TRUE)</formula>
    </cfRule>
    <cfRule type="expression" dxfId="76" priority="28">
      <formula>IF($G7&gt;$I7,TRUE)</formula>
    </cfRule>
    <cfRule type="expression" dxfId="75" priority="29">
      <formula>IF($G7&lt;$I7,TRUE)</formula>
    </cfRule>
  </conditionalFormatting>
  <conditionalFormatting sqref="K7:N14">
    <cfRule type="expression" dxfId="74" priority="21">
      <formula>IF(AND(ISNUMBER($K7),$K7=$M7),TRUE)</formula>
    </cfRule>
    <cfRule type="expression" dxfId="73" priority="32">
      <formula>IF($K7&gt;$M7,TRUE)</formula>
    </cfRule>
    <cfRule type="expression" dxfId="72" priority="33">
      <formula>IF($K7&lt;$M7,TRUE)</formula>
    </cfRule>
  </conditionalFormatting>
  <conditionalFormatting sqref="O7:R14">
    <cfRule type="expression" dxfId="71" priority="20">
      <formula>IF(AND(ISNUMBER($O7),$O7=$Q7),TRUE)</formula>
    </cfRule>
    <cfRule type="expression" dxfId="70" priority="36">
      <formula>IF($O7&gt;$Q7,TRUE)</formula>
    </cfRule>
    <cfRule type="expression" dxfId="69" priority="37">
      <formula>IF($O7&lt;$Q7,TRUE)</formula>
    </cfRule>
  </conditionalFormatting>
  <conditionalFormatting sqref="S7:V14">
    <cfRule type="expression" dxfId="68" priority="19">
      <formula>IF(AND(ISNUMBER($S7),$S7=$U7),TRUE)</formula>
    </cfRule>
    <cfRule type="expression" dxfId="67" priority="40">
      <formula>IF($S7&gt;$U7,TRUE)</formula>
    </cfRule>
    <cfRule type="expression" dxfId="66" priority="41">
      <formula>IF($S7&lt;$U7,TRUE)</formula>
    </cfRule>
  </conditionalFormatting>
  <conditionalFormatting sqref="E7:E14 I7:I14 Q7:Q14 U7:U14 M7:M14">
    <cfRule type="expression" dxfId="65" priority="13">
      <formula>AND(E7=0,C7=13)</formula>
    </cfRule>
  </conditionalFormatting>
  <conditionalFormatting sqref="A7:A14">
    <cfRule type="duplicateValues" dxfId="64" priority="44"/>
  </conditionalFormatting>
  <conditionalFormatting sqref="AJ7:AJ14">
    <cfRule type="expression" dxfId="63" priority="5">
      <formula>AND(AI7="",FIND(",",AJ7))</formula>
    </cfRule>
    <cfRule type="expression" dxfId="62" priority="7">
      <formula>AND(AI7="",COUNTIF(AJ7,"*,*")=0)</formula>
    </cfRule>
  </conditionalFormatting>
  <conditionalFormatting sqref="AH7:AH14">
    <cfRule type="expression" dxfId="61" priority="8">
      <formula>AND(AG7="",FIND(",",AH7))</formula>
    </cfRule>
    <cfRule type="expression" dxfId="60" priority="9">
      <formula>AND(AG7="",COUNTIF(AH7,"*,*")=0)</formula>
    </cfRule>
  </conditionalFormatting>
  <conditionalFormatting sqref="AL7:AL14">
    <cfRule type="expression" dxfId="59" priority="10">
      <formula>AND(AK7="",FIND(",",AL7))</formula>
    </cfRule>
    <cfRule type="expression" dxfId="58" priority="11">
      <formula>AND(AK7="",COUNTIF(AL7,"*,*")=0)</formula>
    </cfRule>
  </conditionalFormatting>
  <conditionalFormatting sqref="AF7:AF14">
    <cfRule type="expression" dxfId="57" priority="6">
      <formula>AND(AE7="",COUNTIF(AF7,"*,*")=0)</formula>
    </cfRule>
  </conditionalFormatting>
  <conditionalFormatting sqref="AN7:AN14">
    <cfRule type="expression" dxfId="56" priority="2">
      <formula>AND(AM7="",COUNTIF(AN7,"*,*")=0)</formula>
    </cfRule>
    <cfRule type="expression" dxfId="55" priority="4">
      <formula>AND(AM7="",FIND(",",AN7))</formula>
    </cfRule>
  </conditionalFormatting>
  <conditionalFormatting sqref="AP7:AP14">
    <cfRule type="expression" dxfId="54" priority="1">
      <formula>AND(AO7="",COUNTIF(AP7,"*,*")=0)</formula>
    </cfRule>
    <cfRule type="expression" dxfId="53" priority="3">
      <formula>AND(AO7="",FIND(",",AP7))</formula>
    </cfRule>
  </conditionalFormatting>
  <conditionalFormatting sqref="B300:B307">
    <cfRule type="expression" dxfId="52" priority="45">
      <formula>A300=3</formula>
    </cfRule>
    <cfRule type="expression" dxfId="51" priority="46">
      <formula>A300=2</formula>
    </cfRule>
    <cfRule type="expression" dxfId="50" priority="47">
      <formula>A300=1</formula>
    </cfRule>
    <cfRule type="containsBlanks" dxfId="49" priority="48">
      <formula>LEN(TRIM(B300))=0</formula>
    </cfRule>
    <cfRule type="duplicateValues" dxfId="48" priority="49"/>
  </conditionalFormatting>
  <pageMargins left="0.78740157480314965" right="0.39370078740157483" top="0.78740157480314965" bottom="0.39370078740157483" header="0.78740157480314965" footer="0"/>
  <pageSetup paperSize="9" fitToHeight="0" orientation="landscape" verticalDpi="1200" r:id="rId1"/>
  <headerFooter>
    <oddHeader>&amp;R&amp;P. leht &amp;N&amp; -st</oddHead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79998168889431442"/>
    <pageSetUpPr fitToPage="1"/>
  </sheetPr>
  <dimension ref="A1:AP310"/>
  <sheetViews>
    <sheetView showGridLines="0" showRowColHeaders="0" workbookViewId="0">
      <pane ySplit="1" topLeftCell="A2" activePane="bottomLeft" state="frozen"/>
      <selection pane="bottomLeft" activeCell="A5" sqref="A5"/>
    </sheetView>
  </sheetViews>
  <sheetFormatPr defaultRowHeight="12.75" x14ac:dyDescent="0.2"/>
  <cols>
    <col min="1" max="1" width="3.28515625" style="1024" customWidth="1"/>
    <col min="2" max="2" width="38.140625" style="1024" customWidth="1"/>
    <col min="3" max="3" width="4.7109375" style="1024" customWidth="1"/>
    <col min="4" max="4" width="1.140625" style="1024" customWidth="1"/>
    <col min="5" max="5" width="2.7109375" style="1024" customWidth="1"/>
    <col min="6" max="6" width="9.140625" style="1024"/>
    <col min="7" max="7" width="2.7109375" style="1024" customWidth="1"/>
    <col min="8" max="8" width="1.140625" style="1024" customWidth="1"/>
    <col min="9" max="9" width="2.7109375" style="1024" customWidth="1"/>
    <col min="10" max="10" width="9.140625" style="1024"/>
    <col min="11" max="11" width="2.7109375" style="1024" customWidth="1"/>
    <col min="12" max="12" width="1.140625" style="1024" customWidth="1"/>
    <col min="13" max="13" width="2.7109375" style="1024" customWidth="1"/>
    <col min="14" max="14" width="9.140625" style="1024"/>
    <col min="15" max="15" width="2.7109375" style="1024" customWidth="1"/>
    <col min="16" max="16" width="1.140625" style="1024" customWidth="1"/>
    <col min="17" max="17" width="2.7109375" style="1024" customWidth="1"/>
    <col min="18" max="18" width="9.140625" style="1024"/>
    <col min="19" max="19" width="2.7109375" style="1024" hidden="1" customWidth="1"/>
    <col min="20" max="20" width="1.140625" style="1024" hidden="1" customWidth="1"/>
    <col min="21" max="21" width="2.7109375" style="1024" hidden="1" customWidth="1"/>
    <col min="22" max="22" width="0" style="1024" hidden="1" customWidth="1"/>
    <col min="23" max="23" width="5.7109375" style="1024" customWidth="1"/>
    <col min="24" max="24" width="5.5703125" style="1024" customWidth="1"/>
    <col min="25" max="25" width="7.42578125" style="1024" customWidth="1"/>
    <col min="26" max="26" width="2.7109375" style="1024" customWidth="1"/>
    <col min="27" max="27" width="1.140625" style="1024" customWidth="1"/>
    <col min="28" max="28" width="2.7109375" style="1024" customWidth="1"/>
    <col min="29" max="29" width="4.7109375" style="1024" customWidth="1"/>
    <col min="30" max="31" width="9.140625" style="1024" hidden="1" customWidth="1"/>
    <col min="32" max="32" width="15.7109375" style="1024" hidden="1" customWidth="1"/>
    <col min="33" max="33" width="9.140625" style="1024" hidden="1" customWidth="1"/>
    <col min="34" max="34" width="35.28515625" style="1024" hidden="1" customWidth="1"/>
    <col min="35" max="35" width="9.140625" style="1024" hidden="1" customWidth="1"/>
    <col min="36" max="36" width="20.85546875" style="1024" hidden="1" customWidth="1"/>
    <col min="37" max="37" width="9.140625" style="1024" hidden="1" customWidth="1"/>
    <col min="38" max="38" width="14.5703125" style="1024" hidden="1" customWidth="1"/>
    <col min="39" max="39" width="9.140625" style="1024" hidden="1" customWidth="1"/>
    <col min="40" max="40" width="17.28515625" style="1024" hidden="1" customWidth="1"/>
    <col min="41" max="41" width="9.140625" style="1024" hidden="1" customWidth="1"/>
    <col min="42" max="42" width="13.85546875" style="1024" hidden="1" customWidth="1"/>
    <col min="43" max="16384" width="9.140625" style="1024"/>
  </cols>
  <sheetData>
    <row r="1" spans="1:42" x14ac:dyDescent="0.2">
      <c r="A1" s="226" t="str">
        <f>UPPER((Kalend!E25)&amp;" - "&amp;(Kalend!C25))&amp;" - "&amp;LOWER(Kalend!D25)&amp;" - "&amp;(Kalend!A25)&amp;" kell "&amp;(Kalend!B25)&amp;" - "&amp;(Kalend!F25)</f>
        <v>I-V-SD - IDA-VIRUMAA SISE-MV - segaduo - P, 17.03.2024 kell 11:00 - Voka petangihall</v>
      </c>
      <c r="O1" s="157"/>
      <c r="P1" s="157"/>
      <c r="Q1" s="198"/>
      <c r="R1" s="198"/>
      <c r="S1" s="198"/>
      <c r="T1" s="38"/>
      <c r="U1" s="38"/>
      <c r="V1" s="38"/>
      <c r="W1" s="157"/>
      <c r="X1" s="28"/>
      <c r="Y1" s="157"/>
      <c r="Z1" s="157"/>
      <c r="AD1" s="44" t="s">
        <v>72</v>
      </c>
      <c r="AE1" s="228"/>
      <c r="AF1" s="228"/>
      <c r="AG1" s="228"/>
      <c r="AH1" s="228"/>
      <c r="AI1" s="228"/>
      <c r="AJ1" s="228"/>
      <c r="AK1" s="228"/>
      <c r="AL1" s="228"/>
      <c r="AM1" s="228"/>
      <c r="AN1" s="228"/>
      <c r="AO1" s="351"/>
      <c r="AP1" s="351"/>
    </row>
    <row r="2" spans="1:42" x14ac:dyDescent="0.2">
      <c r="A2" s="628"/>
      <c r="F2" s="157"/>
      <c r="L2" s="632"/>
      <c r="M2" s="632"/>
      <c r="N2" s="632"/>
      <c r="O2" s="633"/>
      <c r="P2" s="633"/>
      <c r="Q2" s="633"/>
      <c r="R2" s="629" t="s">
        <v>235</v>
      </c>
      <c r="S2" s="633"/>
      <c r="T2" s="632"/>
      <c r="U2" s="632"/>
      <c r="V2" s="632"/>
      <c r="W2" s="630">
        <v>1</v>
      </c>
      <c r="X2" s="631" t="s">
        <v>236</v>
      </c>
      <c r="Y2" s="633"/>
      <c r="Z2" s="633"/>
      <c r="AA2" s="633"/>
      <c r="AB2" s="633"/>
      <c r="AE2" s="157"/>
      <c r="AG2" s="157"/>
      <c r="AH2" s="157"/>
      <c r="AI2" s="157"/>
      <c r="AJ2" s="157"/>
      <c r="AK2" s="157"/>
      <c r="AL2" s="157"/>
      <c r="AM2" s="157"/>
      <c r="AN2" s="157"/>
    </row>
    <row r="3" spans="1:42" x14ac:dyDescent="0.2">
      <c r="A3" s="628"/>
      <c r="F3" s="157"/>
      <c r="L3" s="633"/>
      <c r="M3" s="633"/>
      <c r="N3" s="633"/>
      <c r="O3" s="633"/>
      <c r="P3" s="633"/>
      <c r="Q3" s="633"/>
      <c r="R3" s="634" t="s">
        <v>237</v>
      </c>
      <c r="S3" s="633"/>
      <c r="T3" s="633"/>
      <c r="U3" s="633"/>
      <c r="V3" s="633"/>
      <c r="W3" s="630">
        <v>0.5</v>
      </c>
      <c r="X3" s="631" t="s">
        <v>236</v>
      </c>
      <c r="Y3" s="633"/>
      <c r="Z3" s="633"/>
      <c r="AA3" s="633"/>
      <c r="AB3" s="633"/>
      <c r="AE3" s="234"/>
      <c r="AF3" s="234"/>
      <c r="AG3" s="234"/>
      <c r="AH3" s="225"/>
      <c r="AI3" s="234"/>
      <c r="AJ3" s="234"/>
      <c r="AK3" s="234"/>
      <c r="AL3" s="234"/>
      <c r="AM3" s="234"/>
      <c r="AN3" s="234"/>
      <c r="AO3" s="234"/>
      <c r="AP3" s="234"/>
    </row>
    <row r="4" spans="1:42" x14ac:dyDescent="0.2">
      <c r="F4" s="157"/>
      <c r="L4" s="633"/>
      <c r="M4" s="633"/>
      <c r="N4" s="633"/>
      <c r="O4" s="633"/>
      <c r="P4" s="633"/>
      <c r="Q4" s="633"/>
      <c r="R4" s="635" t="s">
        <v>238</v>
      </c>
      <c r="S4" s="633"/>
      <c r="T4" s="633"/>
      <c r="U4" s="633"/>
      <c r="V4" s="633"/>
      <c r="W4" s="630">
        <v>0</v>
      </c>
      <c r="X4" s="631" t="s">
        <v>236</v>
      </c>
      <c r="Y4" s="633"/>
      <c r="Z4" s="633"/>
      <c r="AA4" s="633"/>
      <c r="AB4" s="633"/>
    </row>
    <row r="5" spans="1:42" x14ac:dyDescent="0.2">
      <c r="F5" s="157"/>
      <c r="L5" s="157"/>
      <c r="M5" s="157"/>
      <c r="N5" s="157"/>
      <c r="O5" s="157"/>
      <c r="P5" s="157"/>
      <c r="Q5" s="157"/>
      <c r="R5" s="157"/>
      <c r="S5" s="157"/>
      <c r="T5" s="157"/>
      <c r="U5" s="157"/>
      <c r="W5" s="157"/>
      <c r="X5" s="157"/>
      <c r="Y5" s="157"/>
      <c r="Z5" s="157"/>
      <c r="AA5" s="157"/>
      <c r="AB5" s="414" t="s">
        <v>310</v>
      </c>
      <c r="AD5" s="411" t="s">
        <v>215</v>
      </c>
    </row>
    <row r="6" spans="1:42" x14ac:dyDescent="0.2">
      <c r="A6" s="636" t="s">
        <v>10</v>
      </c>
      <c r="B6" s="636" t="s">
        <v>57</v>
      </c>
      <c r="C6" s="637" t="s">
        <v>172</v>
      </c>
      <c r="D6" s="638"/>
      <c r="E6" s="638"/>
      <c r="F6" s="639"/>
      <c r="G6" s="637" t="s">
        <v>175</v>
      </c>
      <c r="H6" s="638"/>
      <c r="I6" s="638"/>
      <c r="J6" s="639"/>
      <c r="K6" s="637" t="s">
        <v>178</v>
      </c>
      <c r="L6" s="638"/>
      <c r="M6" s="638"/>
      <c r="N6" s="639"/>
      <c r="O6" s="637" t="s">
        <v>181</v>
      </c>
      <c r="P6" s="638"/>
      <c r="Q6" s="638"/>
      <c r="R6" s="639"/>
      <c r="S6" s="637" t="s">
        <v>183</v>
      </c>
      <c r="T6" s="638"/>
      <c r="U6" s="638"/>
      <c r="V6" s="639"/>
      <c r="W6" s="636" t="s">
        <v>80</v>
      </c>
      <c r="X6" s="640" t="s">
        <v>297</v>
      </c>
      <c r="Y6" s="641" t="s">
        <v>347</v>
      </c>
      <c r="Z6" s="640"/>
      <c r="AA6" s="642" t="s">
        <v>298</v>
      </c>
      <c r="AB6" s="643"/>
      <c r="AC6" s="644" t="s">
        <v>171</v>
      </c>
      <c r="AD6" s="158" t="s">
        <v>302</v>
      </c>
      <c r="AE6" s="159"/>
      <c r="AF6" s="159" t="s">
        <v>231</v>
      </c>
      <c r="AG6" s="159"/>
      <c r="AH6" s="229" t="s">
        <v>232</v>
      </c>
      <c r="AI6" s="159"/>
      <c r="AJ6" s="159" t="s">
        <v>233</v>
      </c>
      <c r="AK6" s="160"/>
      <c r="AL6" s="159" t="s">
        <v>234</v>
      </c>
      <c r="AM6" s="160"/>
      <c r="AN6" s="160" t="s">
        <v>308</v>
      </c>
      <c r="AO6" s="410"/>
      <c r="AP6" s="160" t="s">
        <v>309</v>
      </c>
    </row>
    <row r="7" spans="1:42" x14ac:dyDescent="0.2">
      <c r="A7" s="620">
        <v>1</v>
      </c>
      <c r="B7" s="621" t="s">
        <v>356</v>
      </c>
      <c r="C7" s="390">
        <v>13</v>
      </c>
      <c r="D7" s="624" t="s">
        <v>299</v>
      </c>
      <c r="E7" s="624">
        <v>4</v>
      </c>
      <c r="F7" s="625" t="s">
        <v>257</v>
      </c>
      <c r="G7" s="390">
        <v>13</v>
      </c>
      <c r="H7" s="624" t="s">
        <v>299</v>
      </c>
      <c r="I7" s="624">
        <v>8</v>
      </c>
      <c r="J7" s="625" t="s">
        <v>597</v>
      </c>
      <c r="K7" s="390">
        <v>13</v>
      </c>
      <c r="L7" s="624" t="s">
        <v>299</v>
      </c>
      <c r="M7" s="624">
        <v>1</v>
      </c>
      <c r="N7" s="625" t="s">
        <v>601</v>
      </c>
      <c r="O7" s="390">
        <v>13</v>
      </c>
      <c r="P7" s="624" t="s">
        <v>299</v>
      </c>
      <c r="Q7" s="624">
        <v>3</v>
      </c>
      <c r="R7" s="625" t="s">
        <v>355</v>
      </c>
      <c r="S7" s="390"/>
      <c r="T7" s="624" t="s">
        <v>299</v>
      </c>
      <c r="U7" s="624"/>
      <c r="V7" s="625"/>
      <c r="W7" s="645">
        <f t="shared" ref="W7:W17" si="0">IF(C7&gt;E7,W$2,IF(C7&lt;E7,W$4,IF(ISNUMBER(C7),W$3,0)))+IF(G7&gt;I7,W$2,IF(G7&lt;I7,W$4,IF(ISNUMBER(G7),W$3,0)))+IF(K7&gt;M7,W$2,IF(K7&lt;M7,W$4,IF(ISNUMBER(K7),W$3,0)))+IF(O7&gt;Q7,W$2,IF(O7&lt;Q7,W$4,IF(ISNUMBER(O7),W$3,0)))+IF(S7&gt;U7,W$2,IF(S7&lt;U7,W$4,IF(ISNUMBER(S7),W$3,0)))</f>
        <v>4</v>
      </c>
      <c r="X7" s="646">
        <v>18</v>
      </c>
      <c r="Y7" s="646">
        <v>74</v>
      </c>
      <c r="Z7" s="622">
        <f t="shared" ref="Z7:Z17" si="1">C7+G7+K7+O7+S7</f>
        <v>52</v>
      </c>
      <c r="AA7" s="623" t="s">
        <v>299</v>
      </c>
      <c r="AB7" s="647">
        <f t="shared" ref="AB7:AB17" si="2">E7+I7+M7+Q7+U7</f>
        <v>16</v>
      </c>
      <c r="AC7" s="397">
        <f t="shared" ref="AC7:AC17" si="3">Z7-AB7</f>
        <v>36</v>
      </c>
      <c r="AD7" s="231">
        <f t="shared" ref="AD7:AD10" si="4">SUM(AE7:AL7)</f>
        <v>296</v>
      </c>
      <c r="AE7" s="232">
        <f>IFERROR(INDEX(V!$R:$R,MATCH(AF7,V!$L:$L,0)),"")</f>
        <v>172</v>
      </c>
      <c r="AF7" s="233" t="str">
        <f t="shared" ref="AF7:AF17" si="5">IFERROR(LEFT($B7,(FIND(",",$B7,1)-1)),"")</f>
        <v>Olav Türk</v>
      </c>
      <c r="AG7" s="232">
        <f>IFERROR(INDEX(V!$R:$R,MATCH(AH7,V!$L:$L,0)),"")</f>
        <v>124</v>
      </c>
      <c r="AH7" s="233" t="str">
        <f t="shared" ref="AH7:AH17" si="6">IFERROR(MID($B7,FIND(", ",$B7)+2,256),"")</f>
        <v>Sirje Maala</v>
      </c>
      <c r="AI7" s="232" t="str">
        <f>IFERROR(INDEX(V!$R:$R,MATCH(AJ7,V!$L:$L,0)),"")</f>
        <v/>
      </c>
      <c r="AJ7" s="233" t="str">
        <f t="shared" ref="AJ7:AJ17" si="7">IFERROR(MID($B7,FIND("^",SUBSTITUTE($B7,", ","^",1))+2,FIND("^",SUBSTITUTE($B7,", ","^",2))-FIND("^",SUBSTITUTE($B7,", ","^",1))-2),"")</f>
        <v/>
      </c>
      <c r="AK7" s="232" t="str">
        <f>IFERROR(INDEX(V!$R:$R,MATCH(AL7,V!$L:$L,0)),"")</f>
        <v/>
      </c>
      <c r="AL7" s="233" t="str">
        <f t="shared" ref="AL7:AL17" si="8">IFERROR(MID($B7,FIND(", ",$B7,FIND(", ",$B7,FIND(", ",$B7))+1)+2,30000),"")</f>
        <v/>
      </c>
      <c r="AM7" s="232" t="str">
        <f>IFERROR(INDEX(V!$R:$R,MATCH(AN7,V!$L:$L,0)),"")</f>
        <v/>
      </c>
      <c r="AN7" s="233" t="str">
        <f t="shared" ref="AN7:AN17" si="9">IFERROR(MID($B7,FIND(", ",$B7,FIND(", ",$B7)+1)+2,FIND(", ",$B7,FIND(", ",$B7,FIND(", ",$B7)+1)+1)-FIND(", ",$B7,FIND(", ",$B7)+1)-2),"")</f>
        <v/>
      </c>
      <c r="AO7" s="232" t="str">
        <f>IFERROR(INDEX(V!$R:$R,MATCH(AP7,V!$L:$L,0)),"")</f>
        <v/>
      </c>
      <c r="AP7" s="233" t="str">
        <f t="shared" ref="AP7:AP17" si="10">IFERROR(MID($B7,FIND(", ",$B7,FIND(", ",$B7,FIND(", ",$B7)+1)+1)+2,30000),"")</f>
        <v/>
      </c>
    </row>
    <row r="8" spans="1:42" x14ac:dyDescent="0.2">
      <c r="A8" s="620">
        <v>2</v>
      </c>
      <c r="B8" s="621" t="s">
        <v>355</v>
      </c>
      <c r="C8" s="390">
        <v>13</v>
      </c>
      <c r="D8" s="624" t="s">
        <v>299</v>
      </c>
      <c r="E8" s="624">
        <v>3</v>
      </c>
      <c r="F8" s="625" t="s">
        <v>598</v>
      </c>
      <c r="G8" s="390">
        <v>13</v>
      </c>
      <c r="H8" s="624" t="s">
        <v>299</v>
      </c>
      <c r="I8" s="624">
        <v>8</v>
      </c>
      <c r="J8" s="625" t="s">
        <v>601</v>
      </c>
      <c r="K8" s="390">
        <v>13</v>
      </c>
      <c r="L8" s="624" t="s">
        <v>299</v>
      </c>
      <c r="M8" s="624">
        <v>8</v>
      </c>
      <c r="N8" s="625" t="s">
        <v>523</v>
      </c>
      <c r="O8" s="390">
        <v>3</v>
      </c>
      <c r="P8" s="624" t="s">
        <v>299</v>
      </c>
      <c r="Q8" s="624">
        <v>13</v>
      </c>
      <c r="R8" s="625" t="s">
        <v>356</v>
      </c>
      <c r="S8" s="390"/>
      <c r="T8" s="624" t="s">
        <v>299</v>
      </c>
      <c r="U8" s="624"/>
      <c r="V8" s="625"/>
      <c r="W8" s="645">
        <f t="shared" si="0"/>
        <v>3</v>
      </c>
      <c r="X8" s="646">
        <v>20</v>
      </c>
      <c r="Y8" s="646">
        <v>70</v>
      </c>
      <c r="Z8" s="622">
        <f t="shared" si="1"/>
        <v>42</v>
      </c>
      <c r="AA8" s="623" t="s">
        <v>299</v>
      </c>
      <c r="AB8" s="647">
        <f t="shared" si="2"/>
        <v>32</v>
      </c>
      <c r="AC8" s="397">
        <f t="shared" si="3"/>
        <v>10</v>
      </c>
      <c r="AD8" s="231">
        <f t="shared" si="4"/>
        <v>196</v>
      </c>
      <c r="AE8" s="232">
        <f>IFERROR(INDEX(V!$R:$R,MATCH(AF8,V!$L:$L,0)),"")</f>
        <v>88</v>
      </c>
      <c r="AF8" s="233" t="str">
        <f t="shared" si="5"/>
        <v>Kristel Tihhonjuk</v>
      </c>
      <c r="AG8" s="232">
        <f>IFERROR(INDEX(V!$R:$R,MATCH(AH8,V!$L:$L,0)),"")</f>
        <v>108</v>
      </c>
      <c r="AH8" s="233" t="str">
        <f t="shared" si="6"/>
        <v>Vadim Tihhonjuk</v>
      </c>
      <c r="AI8" s="232" t="str">
        <f>IFERROR(INDEX(V!$R:$R,MATCH(AJ8,V!$L:$L,0)),"")</f>
        <v/>
      </c>
      <c r="AJ8" s="233" t="str">
        <f t="shared" si="7"/>
        <v/>
      </c>
      <c r="AK8" s="232" t="str">
        <f>IFERROR(INDEX(V!$R:$R,MATCH(AL8,V!$L:$L,0)),"")</f>
        <v/>
      </c>
      <c r="AL8" s="233" t="str">
        <f t="shared" si="8"/>
        <v/>
      </c>
      <c r="AM8" s="232" t="str">
        <f>IFERROR(INDEX(V!$R:$R,MATCH(AN8,V!$L:$L,0)),"")</f>
        <v/>
      </c>
      <c r="AN8" s="233" t="str">
        <f t="shared" si="9"/>
        <v/>
      </c>
      <c r="AO8" s="232" t="str">
        <f>IFERROR(INDEX(V!$R:$R,MATCH(AP8,V!$L:$L,0)),"")</f>
        <v/>
      </c>
      <c r="AP8" s="233" t="str">
        <f t="shared" si="10"/>
        <v/>
      </c>
    </row>
    <row r="9" spans="1:42" x14ac:dyDescent="0.2">
      <c r="A9" s="620">
        <v>3</v>
      </c>
      <c r="B9" s="626" t="s">
        <v>597</v>
      </c>
      <c r="C9" s="390">
        <v>13</v>
      </c>
      <c r="D9" s="624" t="s">
        <v>299</v>
      </c>
      <c r="E9" s="624">
        <v>5</v>
      </c>
      <c r="F9" s="625" t="s">
        <v>364</v>
      </c>
      <c r="G9" s="390">
        <v>8</v>
      </c>
      <c r="H9" s="624" t="s">
        <v>299</v>
      </c>
      <c r="I9" s="624">
        <v>13</v>
      </c>
      <c r="J9" s="625" t="s">
        <v>356</v>
      </c>
      <c r="K9" s="390">
        <v>13</v>
      </c>
      <c r="L9" s="624" t="s">
        <v>299</v>
      </c>
      <c r="M9" s="624">
        <v>2</v>
      </c>
      <c r="N9" s="625" t="s">
        <v>599</v>
      </c>
      <c r="O9" s="390">
        <v>13</v>
      </c>
      <c r="P9" s="624" t="s">
        <v>299</v>
      </c>
      <c r="Q9" s="624">
        <v>8</v>
      </c>
      <c r="R9" s="625" t="s">
        <v>523</v>
      </c>
      <c r="S9" s="390"/>
      <c r="T9" s="624" t="s">
        <v>299</v>
      </c>
      <c r="U9" s="624"/>
      <c r="V9" s="625"/>
      <c r="W9" s="645">
        <f t="shared" si="0"/>
        <v>3</v>
      </c>
      <c r="X9" s="646">
        <v>18</v>
      </c>
      <c r="Y9" s="646">
        <v>66</v>
      </c>
      <c r="Z9" s="622">
        <f t="shared" si="1"/>
        <v>47</v>
      </c>
      <c r="AA9" s="623" t="s">
        <v>299</v>
      </c>
      <c r="AB9" s="647">
        <f t="shared" si="2"/>
        <v>28</v>
      </c>
      <c r="AC9" s="397">
        <f t="shared" si="3"/>
        <v>19</v>
      </c>
      <c r="AD9" s="231">
        <f t="shared" si="4"/>
        <v>136</v>
      </c>
      <c r="AE9" s="232">
        <f>IFERROR(INDEX(V!$R:$R,MATCH(AF9,V!$L:$L,0)),"")</f>
        <v>0</v>
      </c>
      <c r="AF9" s="233" t="str">
        <f t="shared" si="5"/>
        <v>Annaliset Neiland</v>
      </c>
      <c r="AG9" s="232">
        <f>IFERROR(INDEX(V!$R:$R,MATCH(AH9,V!$L:$L,0)),"")</f>
        <v>136</v>
      </c>
      <c r="AH9" s="233" t="str">
        <f t="shared" si="6"/>
        <v>Henri Mitt</v>
      </c>
      <c r="AI9" s="232" t="str">
        <f>IFERROR(INDEX(V!$R:$R,MATCH(AJ9,V!$L:$L,0)),"")</f>
        <v/>
      </c>
      <c r="AJ9" s="233" t="str">
        <f t="shared" si="7"/>
        <v/>
      </c>
      <c r="AK9" s="232" t="str">
        <f>IFERROR(INDEX(V!$R:$R,MATCH(AL9,V!$L:$L,0)),"")</f>
        <v/>
      </c>
      <c r="AL9" s="233" t="str">
        <f t="shared" si="8"/>
        <v/>
      </c>
      <c r="AM9" s="232" t="str">
        <f>IFERROR(INDEX(V!$R:$R,MATCH(AN9,V!$L:$L,0)),"")</f>
        <v/>
      </c>
      <c r="AN9" s="233" t="str">
        <f t="shared" si="9"/>
        <v/>
      </c>
      <c r="AO9" s="232" t="str">
        <f>IFERROR(INDEX(V!$R:$R,MATCH(AP9,V!$L:$L,0)),"")</f>
        <v/>
      </c>
      <c r="AP9" s="233" t="str">
        <f t="shared" si="10"/>
        <v/>
      </c>
    </row>
    <row r="10" spans="1:42" ht="25.5" x14ac:dyDescent="0.2">
      <c r="A10" s="620">
        <v>4</v>
      </c>
      <c r="B10" s="626" t="s">
        <v>600</v>
      </c>
      <c r="C10" s="390">
        <v>13</v>
      </c>
      <c r="D10" s="624" t="s">
        <v>299</v>
      </c>
      <c r="E10" s="624">
        <v>7</v>
      </c>
      <c r="F10" s="625" t="s">
        <v>341</v>
      </c>
      <c r="G10" s="390">
        <v>2</v>
      </c>
      <c r="H10" s="624" t="s">
        <v>299</v>
      </c>
      <c r="I10" s="624">
        <v>13</v>
      </c>
      <c r="J10" s="625" t="s">
        <v>523</v>
      </c>
      <c r="K10" s="390">
        <v>13</v>
      </c>
      <c r="L10" s="624" t="s">
        <v>299</v>
      </c>
      <c r="M10" s="624">
        <v>9</v>
      </c>
      <c r="N10" s="625" t="s">
        <v>359</v>
      </c>
      <c r="O10" s="390">
        <v>13</v>
      </c>
      <c r="P10" s="624" t="s">
        <v>299</v>
      </c>
      <c r="Q10" s="624">
        <v>11</v>
      </c>
      <c r="R10" s="625" t="s">
        <v>598</v>
      </c>
      <c r="S10" s="390"/>
      <c r="T10" s="624" t="s">
        <v>299</v>
      </c>
      <c r="U10" s="624"/>
      <c r="V10" s="625"/>
      <c r="W10" s="645">
        <f t="shared" si="0"/>
        <v>3</v>
      </c>
      <c r="X10" s="646">
        <v>10</v>
      </c>
      <c r="Y10" s="646">
        <v>46</v>
      </c>
      <c r="Z10" s="622">
        <f t="shared" si="1"/>
        <v>41</v>
      </c>
      <c r="AA10" s="623" t="s">
        <v>299</v>
      </c>
      <c r="AB10" s="647">
        <f t="shared" si="2"/>
        <v>40</v>
      </c>
      <c r="AC10" s="397">
        <f t="shared" si="3"/>
        <v>1</v>
      </c>
      <c r="AD10" s="231">
        <f t="shared" si="4"/>
        <v>144</v>
      </c>
      <c r="AE10" s="232">
        <f>IFERROR(INDEX(V!$R:$R,MATCH(AF10,V!$L:$L,0)),"")</f>
        <v>62</v>
      </c>
      <c r="AF10" s="233" t="str">
        <f t="shared" si="5"/>
        <v>Johannes Neiland</v>
      </c>
      <c r="AG10" s="232" t="str">
        <f>IFERROR(INDEX(V!$R:$R,MATCH(AH10,V!$L:$L,0)),"")</f>
        <v/>
      </c>
      <c r="AH10" s="233" t="str">
        <f t="shared" si="6"/>
        <v>Kristiin-Marleen Neiland, Peep Peenema</v>
      </c>
      <c r="AI10" s="232">
        <f>IFERROR(INDEX(V!$R:$R,MATCH(AJ10,V!$L:$L,0)),"")</f>
        <v>0</v>
      </c>
      <c r="AJ10" s="233" t="str">
        <f t="shared" si="7"/>
        <v>Kristiin-Marleen Neiland</v>
      </c>
      <c r="AK10" s="232">
        <f>IFERROR(INDEX(V!$R:$R,MATCH(AL10,V!$L:$L,0)),"")</f>
        <v>82</v>
      </c>
      <c r="AL10" s="233" t="str">
        <f t="shared" si="8"/>
        <v>Peep Peenema</v>
      </c>
      <c r="AM10" s="232" t="str">
        <f>IFERROR(INDEX(V!$R:$R,MATCH(AN10,V!$L:$L,0)),"")</f>
        <v/>
      </c>
      <c r="AN10" s="233" t="str">
        <f t="shared" si="9"/>
        <v/>
      </c>
      <c r="AO10" s="232" t="str">
        <f>IFERROR(INDEX(V!$R:$R,MATCH(AP10,V!$L:$L,0)),"")</f>
        <v/>
      </c>
      <c r="AP10" s="233" t="str">
        <f t="shared" si="10"/>
        <v/>
      </c>
    </row>
    <row r="11" spans="1:42" x14ac:dyDescent="0.2">
      <c r="A11" s="620">
        <v>5</v>
      </c>
      <c r="B11" s="621" t="s">
        <v>523</v>
      </c>
      <c r="C11" s="390">
        <v>13</v>
      </c>
      <c r="D11" s="624" t="s">
        <v>299</v>
      </c>
      <c r="E11" s="624">
        <v>7</v>
      </c>
      <c r="F11" s="625" t="s">
        <v>599</v>
      </c>
      <c r="G11" s="390">
        <v>13</v>
      </c>
      <c r="H11" s="624" t="s">
        <v>299</v>
      </c>
      <c r="I11" s="624">
        <v>2</v>
      </c>
      <c r="J11" s="625" t="s">
        <v>600</v>
      </c>
      <c r="K11" s="390">
        <v>8</v>
      </c>
      <c r="L11" s="624" t="s">
        <v>299</v>
      </c>
      <c r="M11" s="624">
        <v>13</v>
      </c>
      <c r="N11" s="625" t="s">
        <v>355</v>
      </c>
      <c r="O11" s="390">
        <v>8</v>
      </c>
      <c r="P11" s="624" t="s">
        <v>299</v>
      </c>
      <c r="Q11" s="624">
        <v>13</v>
      </c>
      <c r="R11" s="625" t="s">
        <v>597</v>
      </c>
      <c r="S11" s="390"/>
      <c r="T11" s="624" t="s">
        <v>299</v>
      </c>
      <c r="U11" s="624"/>
      <c r="V11" s="625"/>
      <c r="W11" s="645">
        <f t="shared" si="0"/>
        <v>2</v>
      </c>
      <c r="X11" s="646">
        <v>20</v>
      </c>
      <c r="Y11" s="646">
        <v>66</v>
      </c>
      <c r="Z11" s="622">
        <f t="shared" si="1"/>
        <v>42</v>
      </c>
      <c r="AA11" s="623" t="s">
        <v>299</v>
      </c>
      <c r="AB11" s="647">
        <f t="shared" si="2"/>
        <v>35</v>
      </c>
      <c r="AC11" s="397">
        <f t="shared" si="3"/>
        <v>7</v>
      </c>
      <c r="AD11" s="231">
        <f t="shared" ref="AD11:AD13" si="11">SUM(AE11:AL11)</f>
        <v>82</v>
      </c>
      <c r="AE11" s="232">
        <f>IFERROR(INDEX(V!$R:$R,MATCH(AF11,V!$L:$L,0)),"")</f>
        <v>20</v>
      </c>
      <c r="AF11" s="233" t="str">
        <f t="shared" si="5"/>
        <v>Airi Veski</v>
      </c>
      <c r="AG11" s="232">
        <f>IFERROR(INDEX(V!$R:$R,MATCH(AH11,V!$L:$L,0)),"")</f>
        <v>62</v>
      </c>
      <c r="AH11" s="233" t="str">
        <f t="shared" si="6"/>
        <v>Andres Veski</v>
      </c>
      <c r="AI11" s="232" t="str">
        <f>IFERROR(INDEX(V!$R:$R,MATCH(AJ11,V!$L:$L,0)),"")</f>
        <v/>
      </c>
      <c r="AJ11" s="233" t="str">
        <f t="shared" si="7"/>
        <v/>
      </c>
      <c r="AK11" s="232" t="str">
        <f>IFERROR(INDEX(V!$R:$R,MATCH(AL11,V!$L:$L,0)),"")</f>
        <v/>
      </c>
      <c r="AL11" s="233" t="str">
        <f t="shared" si="8"/>
        <v/>
      </c>
      <c r="AM11" s="232" t="str">
        <f>IFERROR(INDEX(V!$R:$R,MATCH(AN11,V!$L:$L,0)),"")</f>
        <v/>
      </c>
      <c r="AN11" s="233" t="str">
        <f t="shared" si="9"/>
        <v/>
      </c>
      <c r="AO11" s="232" t="str">
        <f>IFERROR(INDEX(V!$R:$R,MATCH(AP11,V!$L:$L,0)),"")</f>
        <v/>
      </c>
      <c r="AP11" s="233" t="str">
        <f t="shared" si="10"/>
        <v/>
      </c>
    </row>
    <row r="12" spans="1:42" x14ac:dyDescent="0.2">
      <c r="A12" s="620">
        <v>6</v>
      </c>
      <c r="B12" s="626" t="s">
        <v>601</v>
      </c>
      <c r="C12" s="390">
        <v>13</v>
      </c>
      <c r="D12" s="624" t="s">
        <v>299</v>
      </c>
      <c r="E12" s="624">
        <v>4</v>
      </c>
      <c r="F12" s="625" t="s">
        <v>359</v>
      </c>
      <c r="G12" s="390">
        <v>8</v>
      </c>
      <c r="H12" s="624" t="s">
        <v>299</v>
      </c>
      <c r="I12" s="624">
        <v>13</v>
      </c>
      <c r="J12" s="625" t="s">
        <v>355</v>
      </c>
      <c r="K12" s="390">
        <v>1</v>
      </c>
      <c r="L12" s="624" t="s">
        <v>299</v>
      </c>
      <c r="M12" s="624">
        <v>13</v>
      </c>
      <c r="N12" s="625" t="s">
        <v>356</v>
      </c>
      <c r="O12" s="390">
        <v>13</v>
      </c>
      <c r="P12" s="624" t="s">
        <v>299</v>
      </c>
      <c r="Q12" s="624">
        <v>6</v>
      </c>
      <c r="R12" s="625" t="s">
        <v>599</v>
      </c>
      <c r="S12" s="390"/>
      <c r="T12" s="624" t="s">
        <v>299</v>
      </c>
      <c r="U12" s="624"/>
      <c r="V12" s="625"/>
      <c r="W12" s="645">
        <f t="shared" si="0"/>
        <v>2</v>
      </c>
      <c r="X12" s="646">
        <v>18</v>
      </c>
      <c r="Y12" s="646">
        <v>68</v>
      </c>
      <c r="Z12" s="622">
        <f t="shared" si="1"/>
        <v>35</v>
      </c>
      <c r="AA12" s="623" t="s">
        <v>299</v>
      </c>
      <c r="AB12" s="647">
        <f t="shared" si="2"/>
        <v>36</v>
      </c>
      <c r="AC12" s="397">
        <f t="shared" si="3"/>
        <v>-1</v>
      </c>
      <c r="AD12" s="231">
        <f t="shared" si="11"/>
        <v>156</v>
      </c>
      <c r="AE12" s="232">
        <f>IFERROR(INDEX(V!$R:$R,MATCH(AF12,V!$L:$L,0)),"")</f>
        <v>136</v>
      </c>
      <c r="AF12" s="233" t="str">
        <f t="shared" si="5"/>
        <v>Enn Tokman</v>
      </c>
      <c r="AG12" s="232" t="str">
        <f>IFERROR(INDEX(V!$R:$R,MATCH(AH12,V!$L:$L,0)),"")</f>
        <v/>
      </c>
      <c r="AH12" s="233" t="str">
        <f t="shared" si="6"/>
        <v>Tarmo Bombe, Veronika Pirk</v>
      </c>
      <c r="AI12" s="232">
        <f>IFERROR(INDEX(V!$R:$R,MATCH(AJ12,V!$L:$L,0)),"")</f>
        <v>20</v>
      </c>
      <c r="AJ12" s="233" t="str">
        <f t="shared" si="7"/>
        <v>Tarmo Bombe</v>
      </c>
      <c r="AK12" s="232">
        <f>IFERROR(INDEX(V!$R:$R,MATCH(AL12,V!$L:$L,0)),"")</f>
        <v>0</v>
      </c>
      <c r="AL12" s="233" t="str">
        <f t="shared" si="8"/>
        <v>Veronika Pirk</v>
      </c>
      <c r="AM12" s="232" t="str">
        <f>IFERROR(INDEX(V!$R:$R,MATCH(AN12,V!$L:$L,0)),"")</f>
        <v/>
      </c>
      <c r="AN12" s="233" t="str">
        <f t="shared" si="9"/>
        <v/>
      </c>
      <c r="AO12" s="232" t="str">
        <f>IFERROR(INDEX(V!$R:$R,MATCH(AP12,V!$L:$L,0)),"")</f>
        <v/>
      </c>
      <c r="AP12" s="233" t="str">
        <f t="shared" si="10"/>
        <v/>
      </c>
    </row>
    <row r="13" spans="1:42" x14ac:dyDescent="0.2">
      <c r="A13" s="620">
        <v>7</v>
      </c>
      <c r="B13" s="627" t="s">
        <v>598</v>
      </c>
      <c r="C13" s="390">
        <v>3</v>
      </c>
      <c r="D13" s="624" t="s">
        <v>299</v>
      </c>
      <c r="E13" s="624">
        <v>13</v>
      </c>
      <c r="F13" s="625" t="s">
        <v>355</v>
      </c>
      <c r="G13" s="390">
        <v>13</v>
      </c>
      <c r="H13" s="624" t="s">
        <v>299</v>
      </c>
      <c r="I13" s="624">
        <v>7</v>
      </c>
      <c r="J13" s="625" t="s">
        <v>341</v>
      </c>
      <c r="K13" s="390">
        <v>13</v>
      </c>
      <c r="L13" s="624" t="s">
        <v>299</v>
      </c>
      <c r="M13" s="624">
        <v>10</v>
      </c>
      <c r="N13" s="625" t="s">
        <v>257</v>
      </c>
      <c r="O13" s="390">
        <v>11</v>
      </c>
      <c r="P13" s="624" t="s">
        <v>299</v>
      </c>
      <c r="Q13" s="624">
        <v>13</v>
      </c>
      <c r="R13" s="625" t="s">
        <v>600</v>
      </c>
      <c r="S13" s="390"/>
      <c r="T13" s="624" t="s">
        <v>299</v>
      </c>
      <c r="U13" s="624"/>
      <c r="V13" s="625"/>
      <c r="W13" s="645">
        <f t="shared" si="0"/>
        <v>2</v>
      </c>
      <c r="X13" s="646">
        <v>14</v>
      </c>
      <c r="Y13" s="646">
        <v>48</v>
      </c>
      <c r="Z13" s="622">
        <f t="shared" si="1"/>
        <v>40</v>
      </c>
      <c r="AA13" s="623" t="s">
        <v>299</v>
      </c>
      <c r="AB13" s="647">
        <f t="shared" si="2"/>
        <v>43</v>
      </c>
      <c r="AC13" s="397">
        <f t="shared" si="3"/>
        <v>-3</v>
      </c>
      <c r="AD13" s="231">
        <f t="shared" si="11"/>
        <v>50</v>
      </c>
      <c r="AE13" s="232">
        <f>IFERROR(INDEX(V!$R:$R,MATCH(AF13,V!$L:$L,0)),"")</f>
        <v>0</v>
      </c>
      <c r="AF13" s="233" t="str">
        <f t="shared" si="5"/>
        <v>Eve Müüdla</v>
      </c>
      <c r="AG13" s="232">
        <f>IFERROR(INDEX(V!$R:$R,MATCH(AH13,V!$L:$L,0)),"")</f>
        <v>50</v>
      </c>
      <c r="AH13" s="233" t="str">
        <f t="shared" si="6"/>
        <v>Matti Vinni</v>
      </c>
      <c r="AI13" s="232" t="str">
        <f>IFERROR(INDEX(V!$R:$R,MATCH(AJ13,V!$L:$L,0)),"")</f>
        <v/>
      </c>
      <c r="AJ13" s="233" t="str">
        <f t="shared" si="7"/>
        <v/>
      </c>
      <c r="AK13" s="232" t="str">
        <f>IFERROR(INDEX(V!$R:$R,MATCH(AL13,V!$L:$L,0)),"")</f>
        <v/>
      </c>
      <c r="AL13" s="233" t="str">
        <f t="shared" si="8"/>
        <v/>
      </c>
      <c r="AM13" s="232" t="str">
        <f>IFERROR(INDEX(V!$R:$R,MATCH(AN13,V!$L:$L,0)),"")</f>
        <v/>
      </c>
      <c r="AN13" s="233" t="str">
        <f t="shared" si="9"/>
        <v/>
      </c>
      <c r="AO13" s="232" t="str">
        <f>IFERROR(INDEX(V!$R:$R,MATCH(AP13,V!$L:$L,0)),"")</f>
        <v/>
      </c>
      <c r="AP13" s="233" t="str">
        <f t="shared" si="10"/>
        <v/>
      </c>
    </row>
    <row r="14" spans="1:42" x14ac:dyDescent="0.2">
      <c r="A14" s="620">
        <v>8</v>
      </c>
      <c r="B14" s="627" t="s">
        <v>364</v>
      </c>
      <c r="C14" s="390">
        <v>5</v>
      </c>
      <c r="D14" s="624" t="s">
        <v>299</v>
      </c>
      <c r="E14" s="624">
        <v>13</v>
      </c>
      <c r="F14" s="625" t="s">
        <v>597</v>
      </c>
      <c r="G14" s="390">
        <v>5</v>
      </c>
      <c r="H14" s="624" t="s">
        <v>299</v>
      </c>
      <c r="I14" s="624">
        <v>13</v>
      </c>
      <c r="J14" s="625" t="s">
        <v>599</v>
      </c>
      <c r="K14" s="390">
        <v>13</v>
      </c>
      <c r="L14" s="624" t="s">
        <v>299</v>
      </c>
      <c r="M14" s="624">
        <v>7</v>
      </c>
      <c r="N14" s="625" t="s">
        <v>341</v>
      </c>
      <c r="O14" s="390">
        <v>13</v>
      </c>
      <c r="P14" s="624" t="s">
        <v>299</v>
      </c>
      <c r="Q14" s="624">
        <v>6</v>
      </c>
      <c r="R14" s="625" t="s">
        <v>257</v>
      </c>
      <c r="S14" s="390"/>
      <c r="T14" s="624" t="s">
        <v>299</v>
      </c>
      <c r="U14" s="624"/>
      <c r="V14" s="625"/>
      <c r="W14" s="645">
        <f t="shared" si="0"/>
        <v>2</v>
      </c>
      <c r="X14" s="646">
        <v>10</v>
      </c>
      <c r="Y14" s="646">
        <v>54</v>
      </c>
      <c r="Z14" s="622">
        <f t="shared" si="1"/>
        <v>36</v>
      </c>
      <c r="AA14" s="623" t="s">
        <v>299</v>
      </c>
      <c r="AB14" s="647">
        <f t="shared" si="2"/>
        <v>39</v>
      </c>
      <c r="AC14" s="397">
        <f t="shared" si="3"/>
        <v>-3</v>
      </c>
      <c r="AD14" s="231">
        <f t="shared" ref="AD14:AD15" si="12">SUM(AE14:AL14)</f>
        <v>298</v>
      </c>
      <c r="AE14" s="232">
        <f>IFERROR(INDEX(V!$R:$R,MATCH(AF14,V!$L:$L,0)),"")</f>
        <v>160</v>
      </c>
      <c r="AF14" s="233" t="str">
        <f t="shared" si="5"/>
        <v>Ivar Viljaste</v>
      </c>
      <c r="AG14" s="232">
        <f>IFERROR(INDEX(V!$R:$R,MATCH(AH14,V!$L:$L,0)),"")</f>
        <v>138</v>
      </c>
      <c r="AH14" s="233" t="str">
        <f t="shared" si="6"/>
        <v>Sirje Viljaste</v>
      </c>
      <c r="AI14" s="232" t="str">
        <f>IFERROR(INDEX(V!$R:$R,MATCH(AJ14,V!$L:$L,0)),"")</f>
        <v/>
      </c>
      <c r="AJ14" s="233" t="str">
        <f t="shared" si="7"/>
        <v/>
      </c>
      <c r="AK14" s="232" t="str">
        <f>IFERROR(INDEX(V!$R:$R,MATCH(AL14,V!$L:$L,0)),"")</f>
        <v/>
      </c>
      <c r="AL14" s="233" t="str">
        <f t="shared" si="8"/>
        <v/>
      </c>
      <c r="AM14" s="232" t="str">
        <f>IFERROR(INDEX(V!$R:$R,MATCH(AN14,V!$L:$L,0)),"")</f>
        <v/>
      </c>
      <c r="AN14" s="233" t="str">
        <f t="shared" si="9"/>
        <v/>
      </c>
      <c r="AO14" s="232" t="str">
        <f>IFERROR(INDEX(V!$R:$R,MATCH(AP14,V!$L:$L,0)),"")</f>
        <v/>
      </c>
      <c r="AP14" s="233" t="str">
        <f t="shared" si="10"/>
        <v/>
      </c>
    </row>
    <row r="15" spans="1:42" x14ac:dyDescent="0.2">
      <c r="A15" s="620">
        <v>9</v>
      </c>
      <c r="B15" s="626" t="s">
        <v>599</v>
      </c>
      <c r="C15" s="390">
        <v>7</v>
      </c>
      <c r="D15" s="624" t="s">
        <v>299</v>
      </c>
      <c r="E15" s="624">
        <v>13</v>
      </c>
      <c r="F15" s="625" t="s">
        <v>523</v>
      </c>
      <c r="G15" s="390">
        <v>13</v>
      </c>
      <c r="H15" s="624" t="s">
        <v>299</v>
      </c>
      <c r="I15" s="624">
        <v>5</v>
      </c>
      <c r="J15" s="625" t="s">
        <v>364</v>
      </c>
      <c r="K15" s="390">
        <v>2</v>
      </c>
      <c r="L15" s="624" t="s">
        <v>299</v>
      </c>
      <c r="M15" s="624">
        <v>13</v>
      </c>
      <c r="N15" s="625" t="s">
        <v>597</v>
      </c>
      <c r="O15" s="390">
        <v>6</v>
      </c>
      <c r="P15" s="624" t="s">
        <v>299</v>
      </c>
      <c r="Q15" s="624">
        <v>13</v>
      </c>
      <c r="R15" s="625" t="s">
        <v>601</v>
      </c>
      <c r="S15" s="390"/>
      <c r="T15" s="624" t="s">
        <v>299</v>
      </c>
      <c r="U15" s="624"/>
      <c r="V15" s="625"/>
      <c r="W15" s="645">
        <f t="shared" si="0"/>
        <v>1</v>
      </c>
      <c r="X15" s="646">
        <v>18</v>
      </c>
      <c r="Y15" s="646">
        <v>66</v>
      </c>
      <c r="Z15" s="622">
        <f t="shared" si="1"/>
        <v>28</v>
      </c>
      <c r="AA15" s="623" t="s">
        <v>299</v>
      </c>
      <c r="AB15" s="647">
        <f t="shared" si="2"/>
        <v>44</v>
      </c>
      <c r="AC15" s="397">
        <f t="shared" si="3"/>
        <v>-16</v>
      </c>
      <c r="AD15" s="231">
        <f t="shared" si="12"/>
        <v>168</v>
      </c>
      <c r="AE15" s="232">
        <f>IFERROR(INDEX(V!$R:$R,MATCH(AF15,V!$L:$L,0)),"")</f>
        <v>168</v>
      </c>
      <c r="AF15" s="233" t="str">
        <f t="shared" si="5"/>
        <v>Hillar Neiland</v>
      </c>
      <c r="AG15" s="232">
        <f>IFERROR(INDEX(V!$R:$R,MATCH(AH15,V!$L:$L,0)),"")</f>
        <v>0</v>
      </c>
      <c r="AH15" s="233" t="str">
        <f t="shared" si="6"/>
        <v>Melika Lehtla</v>
      </c>
      <c r="AI15" s="232" t="str">
        <f>IFERROR(INDEX(V!$R:$R,MATCH(AJ15,V!$L:$L,0)),"")</f>
        <v/>
      </c>
      <c r="AJ15" s="233" t="str">
        <f t="shared" si="7"/>
        <v/>
      </c>
      <c r="AK15" s="232" t="str">
        <f>IFERROR(INDEX(V!$R:$R,MATCH(AL15,V!$L:$L,0)),"")</f>
        <v/>
      </c>
      <c r="AL15" s="233" t="str">
        <f t="shared" si="8"/>
        <v/>
      </c>
      <c r="AM15" s="232" t="str">
        <f>IFERROR(INDEX(V!$R:$R,MATCH(AN15,V!$L:$L,0)),"")</f>
        <v/>
      </c>
      <c r="AN15" s="233" t="str">
        <f t="shared" si="9"/>
        <v/>
      </c>
      <c r="AO15" s="232" t="str">
        <f>IFERROR(INDEX(V!$R:$R,MATCH(AP15,V!$L:$L,0)),"")</f>
        <v/>
      </c>
      <c r="AP15" s="233" t="str">
        <f t="shared" si="10"/>
        <v/>
      </c>
    </row>
    <row r="16" spans="1:42" x14ac:dyDescent="0.2">
      <c r="A16" s="620">
        <v>10</v>
      </c>
      <c r="B16" s="627" t="s">
        <v>257</v>
      </c>
      <c r="C16" s="390">
        <v>4</v>
      </c>
      <c r="D16" s="624" t="s">
        <v>299</v>
      </c>
      <c r="E16" s="624">
        <v>13</v>
      </c>
      <c r="F16" s="625" t="s">
        <v>356</v>
      </c>
      <c r="G16" s="390">
        <v>13</v>
      </c>
      <c r="H16" s="624" t="s">
        <v>299</v>
      </c>
      <c r="I16" s="624">
        <v>11</v>
      </c>
      <c r="J16" s="625" t="s">
        <v>359</v>
      </c>
      <c r="K16" s="390">
        <v>10</v>
      </c>
      <c r="L16" s="624" t="s">
        <v>299</v>
      </c>
      <c r="M16" s="624">
        <v>13</v>
      </c>
      <c r="N16" s="625" t="s">
        <v>598</v>
      </c>
      <c r="O16" s="390">
        <v>6</v>
      </c>
      <c r="P16" s="624" t="s">
        <v>299</v>
      </c>
      <c r="Q16" s="624">
        <v>13</v>
      </c>
      <c r="R16" s="625" t="s">
        <v>364</v>
      </c>
      <c r="S16" s="390"/>
      <c r="T16" s="624" t="s">
        <v>299</v>
      </c>
      <c r="U16" s="624"/>
      <c r="V16" s="625"/>
      <c r="W16" s="645">
        <f t="shared" si="0"/>
        <v>1</v>
      </c>
      <c r="X16" s="646">
        <v>18</v>
      </c>
      <c r="Y16" s="646">
        <v>54</v>
      </c>
      <c r="Z16" s="622">
        <f t="shared" si="1"/>
        <v>33</v>
      </c>
      <c r="AA16" s="623" t="s">
        <v>299</v>
      </c>
      <c r="AB16" s="647">
        <f t="shared" si="2"/>
        <v>50</v>
      </c>
      <c r="AC16" s="397">
        <f t="shared" si="3"/>
        <v>-17</v>
      </c>
      <c r="AD16" s="231">
        <f t="shared" ref="AD16:AD17" si="13">SUM(AE16:AL16)</f>
        <v>196</v>
      </c>
      <c r="AE16" s="232">
        <f>IFERROR(INDEX(V!$R:$R,MATCH(AF16,V!$L:$L,0)),"")</f>
        <v>98</v>
      </c>
      <c r="AF16" s="233" t="str">
        <f t="shared" si="5"/>
        <v>Ljudmila Varendi</v>
      </c>
      <c r="AG16" s="232">
        <f>IFERROR(INDEX(V!$R:$R,MATCH(AH16,V!$L:$L,0)),"")</f>
        <v>98</v>
      </c>
      <c r="AH16" s="233" t="str">
        <f t="shared" si="6"/>
        <v>Viktor Švarõgin</v>
      </c>
      <c r="AI16" s="232" t="str">
        <f>IFERROR(INDEX(V!$R:$R,MATCH(AJ16,V!$L:$L,0)),"")</f>
        <v/>
      </c>
      <c r="AJ16" s="233" t="str">
        <f t="shared" si="7"/>
        <v/>
      </c>
      <c r="AK16" s="232" t="str">
        <f>IFERROR(INDEX(V!$R:$R,MATCH(AL16,V!$L:$L,0)),"")</f>
        <v/>
      </c>
      <c r="AL16" s="233" t="str">
        <f t="shared" si="8"/>
        <v/>
      </c>
      <c r="AM16" s="232" t="str">
        <f>IFERROR(INDEX(V!$R:$R,MATCH(AN16,V!$L:$L,0)),"")</f>
        <v/>
      </c>
      <c r="AN16" s="233" t="str">
        <f t="shared" si="9"/>
        <v/>
      </c>
      <c r="AO16" s="232" t="str">
        <f>IFERROR(INDEX(V!$R:$R,MATCH(AP16,V!$L:$L,0)),"")</f>
        <v/>
      </c>
      <c r="AP16" s="233" t="str">
        <f t="shared" si="10"/>
        <v/>
      </c>
    </row>
    <row r="17" spans="1:42" x14ac:dyDescent="0.2">
      <c r="A17" s="620">
        <v>11</v>
      </c>
      <c r="B17" s="626" t="s">
        <v>359</v>
      </c>
      <c r="C17" s="390">
        <v>4</v>
      </c>
      <c r="D17" s="624" t="s">
        <v>299</v>
      </c>
      <c r="E17" s="624">
        <v>13</v>
      </c>
      <c r="F17" s="625" t="s">
        <v>601</v>
      </c>
      <c r="G17" s="390">
        <v>11</v>
      </c>
      <c r="H17" s="624" t="s">
        <v>299</v>
      </c>
      <c r="I17" s="624">
        <v>13</v>
      </c>
      <c r="J17" s="625" t="s">
        <v>257</v>
      </c>
      <c r="K17" s="390">
        <v>9</v>
      </c>
      <c r="L17" s="624" t="s">
        <v>299</v>
      </c>
      <c r="M17" s="624">
        <v>13</v>
      </c>
      <c r="N17" s="625" t="s">
        <v>600</v>
      </c>
      <c r="O17" s="390">
        <v>13</v>
      </c>
      <c r="P17" s="624" t="s">
        <v>299</v>
      </c>
      <c r="Q17" s="624">
        <v>7</v>
      </c>
      <c r="R17" s="625" t="s">
        <v>341</v>
      </c>
      <c r="S17" s="390"/>
      <c r="T17" s="624" t="s">
        <v>299</v>
      </c>
      <c r="U17" s="624"/>
      <c r="V17" s="625"/>
      <c r="W17" s="645">
        <f t="shared" si="0"/>
        <v>1</v>
      </c>
      <c r="X17" s="646">
        <v>12</v>
      </c>
      <c r="Y17" s="646">
        <v>46</v>
      </c>
      <c r="Z17" s="622">
        <f t="shared" si="1"/>
        <v>37</v>
      </c>
      <c r="AA17" s="623" t="s">
        <v>299</v>
      </c>
      <c r="AB17" s="647">
        <f t="shared" si="2"/>
        <v>46</v>
      </c>
      <c r="AC17" s="397">
        <f t="shared" si="3"/>
        <v>-9</v>
      </c>
      <c r="AD17" s="231">
        <f t="shared" si="13"/>
        <v>64</v>
      </c>
      <c r="AE17" s="232">
        <f>IFERROR(INDEX(V!$R:$R,MATCH(AF17,V!$L:$L,0)),"")</f>
        <v>52</v>
      </c>
      <c r="AF17" s="233" t="str">
        <f t="shared" si="5"/>
        <v>Jaan Saar</v>
      </c>
      <c r="AG17" s="232">
        <f>IFERROR(INDEX(V!$R:$R,MATCH(AH17,V!$L:$L,0)),"")</f>
        <v>12</v>
      </c>
      <c r="AH17" s="233" t="str">
        <f t="shared" si="6"/>
        <v>Liidia Põllu</v>
      </c>
      <c r="AI17" s="232" t="str">
        <f>IFERROR(INDEX(V!$R:$R,MATCH(AJ17,V!$L:$L,0)),"")</f>
        <v/>
      </c>
      <c r="AJ17" s="233" t="str">
        <f t="shared" si="7"/>
        <v/>
      </c>
      <c r="AK17" s="232" t="str">
        <f>IFERROR(INDEX(V!$R:$R,MATCH(AL17,V!$L:$L,0)),"")</f>
        <v/>
      </c>
      <c r="AL17" s="233" t="str">
        <f t="shared" si="8"/>
        <v/>
      </c>
      <c r="AM17" s="232" t="str">
        <f>IFERROR(INDEX(V!$R:$R,MATCH(AN17,V!$L:$L,0)),"")</f>
        <v/>
      </c>
      <c r="AN17" s="233" t="str">
        <f t="shared" si="9"/>
        <v/>
      </c>
      <c r="AO17" s="232" t="str">
        <f>IFERROR(INDEX(V!$R:$R,MATCH(AP17,V!$L:$L,0)),"")</f>
        <v/>
      </c>
      <c r="AP17" s="233" t="str">
        <f t="shared" si="10"/>
        <v/>
      </c>
    </row>
    <row r="20" spans="1:42" hidden="1" x14ac:dyDescent="0.2"/>
    <row r="21" spans="1:42" hidden="1" x14ac:dyDescent="0.2"/>
    <row r="22" spans="1:42" hidden="1" x14ac:dyDescent="0.2"/>
    <row r="23" spans="1:42" hidden="1" x14ac:dyDescent="0.2"/>
    <row r="24" spans="1:42" hidden="1" x14ac:dyDescent="0.2"/>
    <row r="25" spans="1:42" hidden="1" x14ac:dyDescent="0.2"/>
    <row r="26" spans="1:42" hidden="1" x14ac:dyDescent="0.2"/>
    <row r="27" spans="1:42" hidden="1" x14ac:dyDescent="0.2"/>
    <row r="28" spans="1:42" hidden="1" x14ac:dyDescent="0.2"/>
    <row r="29" spans="1:42" hidden="1" x14ac:dyDescent="0.2"/>
    <row r="30" spans="1:42" hidden="1" x14ac:dyDescent="0.2"/>
    <row r="31" spans="1:42" hidden="1" x14ac:dyDescent="0.2"/>
    <row r="32" spans="1:42"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spans="1:6" hidden="1" x14ac:dyDescent="0.2"/>
    <row r="290" spans="1:6" hidden="1" x14ac:dyDescent="0.2"/>
    <row r="291" spans="1:6" hidden="1" x14ac:dyDescent="0.2"/>
    <row r="292" spans="1:6" hidden="1" x14ac:dyDescent="0.2"/>
    <row r="293" spans="1:6" hidden="1" x14ac:dyDescent="0.2"/>
    <row r="294" spans="1:6" hidden="1" x14ac:dyDescent="0.2"/>
    <row r="295" spans="1:6" hidden="1" x14ac:dyDescent="0.2"/>
    <row r="296" spans="1:6" hidden="1" x14ac:dyDescent="0.2"/>
    <row r="297" spans="1:6" hidden="1" x14ac:dyDescent="0.2"/>
    <row r="298" spans="1:6" hidden="1" x14ac:dyDescent="0.2"/>
    <row r="299" spans="1:6" x14ac:dyDescent="0.2">
      <c r="A299" s="157"/>
      <c r="B299" s="157"/>
      <c r="C299" s="227" t="s">
        <v>230</v>
      </c>
      <c r="F299" s="599"/>
    </row>
    <row r="300" spans="1:6" x14ac:dyDescent="0.2">
      <c r="A300" s="349">
        <v>1</v>
      </c>
      <c r="B300" s="400" t="str">
        <f t="shared" ref="B300:B310" si="14">IFERROR(INDEX(B$1:B$95,MATCH(A300,A$1:A$95,0)),"")</f>
        <v>Olav Türk, Sirje Maala</v>
      </c>
      <c r="C300" s="321">
        <f>LARGE(A300:A400,1)*2+2-A300*2</f>
        <v>22</v>
      </c>
      <c r="F300" s="599"/>
    </row>
    <row r="301" spans="1:6" x14ac:dyDescent="0.2">
      <c r="A301" s="349">
        <v>2</v>
      </c>
      <c r="B301" s="400" t="str">
        <f t="shared" si="14"/>
        <v>Kristel Tihhonjuk, Vadim Tihhonjuk</v>
      </c>
      <c r="C301" s="321">
        <f t="shared" ref="C301:C310" si="15">LARGE(A301:A401,1)*2+2-A301*2</f>
        <v>20</v>
      </c>
      <c r="F301" s="599"/>
    </row>
    <row r="302" spans="1:6" x14ac:dyDescent="0.2">
      <c r="A302" s="349">
        <v>3</v>
      </c>
      <c r="B302" s="400" t="str">
        <f t="shared" si="14"/>
        <v>Annaliset Neiland, Henri Mitt</v>
      </c>
      <c r="C302" s="321">
        <f t="shared" si="15"/>
        <v>18</v>
      </c>
      <c r="F302" s="599"/>
    </row>
    <row r="303" spans="1:6" ht="25.5" x14ac:dyDescent="0.2">
      <c r="A303" s="349">
        <v>4</v>
      </c>
      <c r="B303" s="400" t="str">
        <f t="shared" si="14"/>
        <v>Johannes Neiland, Kristiin-Marleen Neiland, Peep Peenema</v>
      </c>
      <c r="C303" s="321">
        <f t="shared" si="15"/>
        <v>16</v>
      </c>
      <c r="F303" s="599"/>
    </row>
    <row r="304" spans="1:6" x14ac:dyDescent="0.2">
      <c r="A304" s="349">
        <v>5</v>
      </c>
      <c r="B304" s="400" t="str">
        <f t="shared" si="14"/>
        <v>Airi Veski, Andres Veski</v>
      </c>
      <c r="C304" s="321">
        <f t="shared" si="15"/>
        <v>14</v>
      </c>
      <c r="F304" s="599"/>
    </row>
    <row r="305" spans="1:6" x14ac:dyDescent="0.2">
      <c r="A305" s="349">
        <v>6</v>
      </c>
      <c r="B305" s="400" t="str">
        <f t="shared" si="14"/>
        <v>Enn Tokman, Tarmo Bombe, Veronika Pirk</v>
      </c>
      <c r="C305" s="321">
        <f t="shared" si="15"/>
        <v>12</v>
      </c>
      <c r="F305" s="599"/>
    </row>
    <row r="306" spans="1:6" x14ac:dyDescent="0.2">
      <c r="A306" s="349">
        <v>7</v>
      </c>
      <c r="B306" s="400" t="str">
        <f t="shared" si="14"/>
        <v>Eve Müüdla, Matti Vinni</v>
      </c>
      <c r="C306" s="321">
        <f t="shared" si="15"/>
        <v>10</v>
      </c>
      <c r="F306" s="599"/>
    </row>
    <row r="307" spans="1:6" x14ac:dyDescent="0.2">
      <c r="A307" s="349">
        <v>8</v>
      </c>
      <c r="B307" s="400" t="str">
        <f t="shared" si="14"/>
        <v>Ivar Viljaste, Sirje Viljaste</v>
      </c>
      <c r="C307" s="321">
        <f t="shared" si="15"/>
        <v>8</v>
      </c>
      <c r="F307" s="599"/>
    </row>
    <row r="308" spans="1:6" x14ac:dyDescent="0.2">
      <c r="A308" s="349">
        <v>9</v>
      </c>
      <c r="B308" s="400" t="str">
        <f t="shared" si="14"/>
        <v>Hillar Neiland, Melika Lehtla</v>
      </c>
      <c r="C308" s="321">
        <f t="shared" si="15"/>
        <v>6</v>
      </c>
      <c r="F308" s="599"/>
    </row>
    <row r="309" spans="1:6" x14ac:dyDescent="0.2">
      <c r="A309" s="349">
        <v>10</v>
      </c>
      <c r="B309" s="400" t="str">
        <f t="shared" si="14"/>
        <v>Ljudmila Varendi, Viktor Švarõgin</v>
      </c>
      <c r="C309" s="321">
        <f t="shared" si="15"/>
        <v>4</v>
      </c>
    </row>
    <row r="310" spans="1:6" x14ac:dyDescent="0.2">
      <c r="A310" s="349">
        <v>11</v>
      </c>
      <c r="B310" s="400" t="str">
        <f t="shared" si="14"/>
        <v>Jaan Saar, Liidia Põllu</v>
      </c>
      <c r="C310" s="321">
        <f t="shared" si="15"/>
        <v>2</v>
      </c>
    </row>
  </sheetData>
  <conditionalFormatting sqref="AJ7:AJ17 AH7:AH17 AL7:AL17">
    <cfRule type="expression" dxfId="47" priority="36">
      <formula>AND(AG7="",FIND(",",AH7))</formula>
    </cfRule>
    <cfRule type="expression" dxfId="46" priority="38">
      <formula>AND(AG7="",COUNTIF(AH7,"*,*")=0)</formula>
    </cfRule>
  </conditionalFormatting>
  <conditionalFormatting sqref="AF7:AF17">
    <cfRule type="expression" dxfId="45" priority="37">
      <formula>AND(AE7="",COUNTIF(AF7,"*,*")=0)</formula>
    </cfRule>
  </conditionalFormatting>
  <conditionalFormatting sqref="AN7:AN17 AP7:AP17">
    <cfRule type="expression" dxfId="44" priority="34">
      <formula>AND(AM7="",COUNTIF(AN7,"*,*")=0)</formula>
    </cfRule>
    <cfRule type="expression" dxfId="43" priority="35">
      <formula>AND(AM7="",FIND(",",AN7))</formula>
    </cfRule>
  </conditionalFormatting>
  <conditionalFormatting sqref="B300:B310">
    <cfRule type="expression" dxfId="42" priority="39">
      <formula>A300=3</formula>
    </cfRule>
    <cfRule type="expression" dxfId="41" priority="40">
      <formula>A300=2</formula>
    </cfRule>
    <cfRule type="expression" dxfId="40" priority="41">
      <formula>A300=1</formula>
    </cfRule>
    <cfRule type="containsBlanks" dxfId="39" priority="42">
      <formula>LEN(TRIM(B300))=0</formula>
    </cfRule>
    <cfRule type="duplicateValues" dxfId="38" priority="43"/>
  </conditionalFormatting>
  <conditionalFormatting sqref="A7:A17">
    <cfRule type="duplicateValues" dxfId="37" priority="33"/>
  </conditionalFormatting>
  <conditionalFormatting sqref="C7:C17">
    <cfRule type="expression" dxfId="36" priority="15">
      <formula>IF($C7&gt;$E7,TRUE)</formula>
    </cfRule>
  </conditionalFormatting>
  <conditionalFormatting sqref="E7:E17">
    <cfRule type="expression" dxfId="35" priority="16">
      <formula>IF($C7&lt;$E7,TRUE)</formula>
    </cfRule>
  </conditionalFormatting>
  <conditionalFormatting sqref="K7:K17">
    <cfRule type="expression" dxfId="34" priority="23">
      <formula>IF($K7&gt;$M7,TRUE)</formula>
    </cfRule>
  </conditionalFormatting>
  <conditionalFormatting sqref="M7:M17">
    <cfRule type="expression" dxfId="33" priority="24">
      <formula>IF($K7&lt;$M7,TRUE)</formula>
    </cfRule>
  </conditionalFormatting>
  <conditionalFormatting sqref="O7:O17">
    <cfRule type="expression" dxfId="32" priority="27">
      <formula>IF($O7&gt;$Q7,TRUE)</formula>
    </cfRule>
  </conditionalFormatting>
  <conditionalFormatting sqref="Q7:Q17">
    <cfRule type="expression" dxfId="31" priority="28">
      <formula>IF($O7&lt;$Q7,TRUE)</formula>
    </cfRule>
  </conditionalFormatting>
  <conditionalFormatting sqref="S7:S17">
    <cfRule type="expression" dxfId="30" priority="31">
      <formula>IF($S7&gt;$U7,TRUE)</formula>
    </cfRule>
  </conditionalFormatting>
  <conditionalFormatting sqref="U7:U17">
    <cfRule type="expression" dxfId="29" priority="32">
      <formula>IF($S7&lt;$U7,TRUE)</formula>
    </cfRule>
  </conditionalFormatting>
  <conditionalFormatting sqref="G7:G17">
    <cfRule type="expression" dxfId="28" priority="19">
      <formula>IF($G7&gt;$I7,TRUE)</formula>
    </cfRule>
  </conditionalFormatting>
  <conditionalFormatting sqref="I7:I17">
    <cfRule type="expression" dxfId="27" priority="20">
      <formula>IF($G7&lt;$I7,TRUE)</formula>
    </cfRule>
  </conditionalFormatting>
  <conditionalFormatting sqref="F7:F17">
    <cfRule type="containsText" dxfId="26" priority="6" operator="containsText" text="vaba voor">
      <formula>NOT(ISERROR(SEARCH("vaba voor",F7)))</formula>
    </cfRule>
  </conditionalFormatting>
  <conditionalFormatting sqref="N7:N17">
    <cfRule type="containsText" dxfId="25" priority="4" operator="containsText" text="vaba voor">
      <formula>NOT(ISERROR(SEARCH("vaba voor",N7)))</formula>
    </cfRule>
  </conditionalFormatting>
  <conditionalFormatting sqref="R7:R17">
    <cfRule type="containsText" dxfId="24" priority="7" operator="containsText" text="vaba voor">
      <formula>NOT(ISERROR(SEARCH("vaba voor",R7)))</formula>
    </cfRule>
  </conditionalFormatting>
  <conditionalFormatting sqref="V7:V17">
    <cfRule type="containsText" dxfId="23" priority="3" operator="containsText" text="vaba voor">
      <formula>NOT(ISERROR(SEARCH("vaba voor",V7)))</formula>
    </cfRule>
  </conditionalFormatting>
  <conditionalFormatting sqref="J7:J17">
    <cfRule type="containsText" dxfId="22" priority="5" operator="containsText" text="vaba voor">
      <formula>NOT(ISERROR(SEARCH("vaba voor",J7)))</formula>
    </cfRule>
  </conditionalFormatting>
  <conditionalFormatting sqref="C7:F17">
    <cfRule type="expression" dxfId="21" priority="11">
      <formula>IF(AND(ISNUMBER($C7),$C7=$E7),TRUE)</formula>
    </cfRule>
    <cfRule type="expression" dxfId="20" priority="13">
      <formula>IF($C7&gt;$E7,TRUE)</formula>
    </cfRule>
    <cfRule type="expression" dxfId="19" priority="14">
      <formula>IF($C7&lt;$E7,TRUE)</formula>
    </cfRule>
  </conditionalFormatting>
  <conditionalFormatting sqref="G7:J17">
    <cfRule type="expression" dxfId="18" priority="12">
      <formula>IF(AND(ISNUMBER($G7),$G7=$I7),TRUE)</formula>
    </cfRule>
    <cfRule type="expression" dxfId="17" priority="17">
      <formula>IF($G7&gt;$I7,TRUE)</formula>
    </cfRule>
    <cfRule type="expression" dxfId="16" priority="18">
      <formula>IF($G7&lt;$I7,TRUE)</formula>
    </cfRule>
  </conditionalFormatting>
  <conditionalFormatting sqref="K7:N17">
    <cfRule type="expression" dxfId="15" priority="10">
      <formula>IF(AND(ISNUMBER($K7),$K7=$M7),TRUE)</formula>
    </cfRule>
    <cfRule type="expression" dxfId="14" priority="21">
      <formula>IF($K7&gt;$M7,TRUE)</formula>
    </cfRule>
    <cfRule type="expression" dxfId="13" priority="22">
      <formula>IF($K7&lt;$M7,TRUE)</formula>
    </cfRule>
  </conditionalFormatting>
  <conditionalFormatting sqref="O7:R17">
    <cfRule type="expression" dxfId="12" priority="9">
      <formula>IF(AND(ISNUMBER($O7),$O7=$Q7),TRUE)</formula>
    </cfRule>
    <cfRule type="expression" dxfId="11" priority="25">
      <formula>IF($O7&gt;$Q7,TRUE)</formula>
    </cfRule>
    <cfRule type="expression" dxfId="10" priority="26">
      <formula>IF($O7&lt;$Q7,TRUE)</formula>
    </cfRule>
  </conditionalFormatting>
  <conditionalFormatting sqref="S7:V17">
    <cfRule type="expression" dxfId="9" priority="8">
      <formula>IF(AND(ISNUMBER($S7),$S7=$U7),TRUE)</formula>
    </cfRule>
    <cfRule type="expression" dxfId="8" priority="29">
      <formula>IF($S7&gt;$U7,TRUE)</formula>
    </cfRule>
    <cfRule type="expression" dxfId="7" priority="30">
      <formula>IF($S7&lt;$U7,TRUE)</formula>
    </cfRule>
  </conditionalFormatting>
  <conditionalFormatting sqref="C7:C17 G7:G17 K7:K17 O7:O17 S7:S17">
    <cfRule type="expression" dxfId="6" priority="1">
      <formula>AND(C7=0,E7=13)</formula>
    </cfRule>
  </conditionalFormatting>
  <conditionalFormatting sqref="E7:E17 I7:I17 M7:M17 Q7:Q17 U7:U17">
    <cfRule type="expression" dxfId="5" priority="2">
      <formula>AND(E7=0,C7=13)</formula>
    </cfRule>
  </conditionalFormatting>
  <pageMargins left="0.78740157480314965" right="0.39370078740157483" top="0.78740157480314965" bottom="0.39370078740157483" header="0.78740157480314965" footer="0"/>
  <pageSetup paperSize="9" scale="99" fitToHeight="0" orientation="landscape" verticalDpi="1200" r:id="rId1"/>
  <headerFooter>
    <oddHeader>&amp;R&amp;P. leht &amp;N&amp; -st</oddHeader>
  </headerFooter>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4"/>
  <sheetViews>
    <sheetView showRowColHeaders="0" workbookViewId="0">
      <selection activeCell="B1" sqref="B1"/>
    </sheetView>
  </sheetViews>
  <sheetFormatPr defaultRowHeight="12.75" x14ac:dyDescent="0.2"/>
  <cols>
    <col min="1" max="1" width="94.85546875" bestFit="1" customWidth="1"/>
  </cols>
  <sheetData>
    <row r="1" spans="1:1" x14ac:dyDescent="0.2">
      <c r="A1" s="938" t="s">
        <v>602</v>
      </c>
    </row>
    <row r="2" spans="1:1" x14ac:dyDescent="0.2">
      <c r="A2" t="s">
        <v>295</v>
      </c>
    </row>
    <row r="3" spans="1:1" s="1024" customFormat="1" x14ac:dyDescent="0.2"/>
    <row r="4" spans="1:1" x14ac:dyDescent="0.2">
      <c r="A4" t="s">
        <v>603</v>
      </c>
    </row>
    <row r="5" spans="1:1" x14ac:dyDescent="0.2">
      <c r="A5" t="s">
        <v>604</v>
      </c>
    </row>
    <row r="6" spans="1:1" x14ac:dyDescent="0.2">
      <c r="A6" t="s">
        <v>605</v>
      </c>
    </row>
    <row r="7" spans="1:1" x14ac:dyDescent="0.2">
      <c r="A7" t="s">
        <v>606</v>
      </c>
    </row>
    <row r="8" spans="1:1" s="1024" customFormat="1" x14ac:dyDescent="0.2"/>
    <row r="9" spans="1:1" x14ac:dyDescent="0.2">
      <c r="A9" t="s">
        <v>607</v>
      </c>
    </row>
    <row r="10" spans="1:1" x14ac:dyDescent="0.2">
      <c r="A10" t="s">
        <v>608</v>
      </c>
    </row>
    <row r="11" spans="1:1" s="1024" customFormat="1" x14ac:dyDescent="0.2"/>
    <row r="12" spans="1:1" x14ac:dyDescent="0.2">
      <c r="A12" t="s">
        <v>609</v>
      </c>
    </row>
    <row r="13" spans="1:1" x14ac:dyDescent="0.2">
      <c r="A13" t="s">
        <v>610</v>
      </c>
    </row>
    <row r="14" spans="1:1" x14ac:dyDescent="0.2">
      <c r="A14" t="s">
        <v>611</v>
      </c>
    </row>
    <row r="15" spans="1:1" s="1024" customFormat="1" x14ac:dyDescent="0.2"/>
    <row r="16" spans="1:1" x14ac:dyDescent="0.2">
      <c r="A16" t="s">
        <v>612</v>
      </c>
    </row>
    <row r="17" spans="1:1" x14ac:dyDescent="0.2">
      <c r="A17" t="s">
        <v>613</v>
      </c>
    </row>
    <row r="18" spans="1:1" x14ac:dyDescent="0.2">
      <c r="A18" t="s">
        <v>614</v>
      </c>
    </row>
    <row r="19" spans="1:1" s="1024" customFormat="1" x14ac:dyDescent="0.2"/>
    <row r="20" spans="1:1" x14ac:dyDescent="0.2">
      <c r="A20" t="s">
        <v>615</v>
      </c>
    </row>
    <row r="21" spans="1:1" ht="25.5" x14ac:dyDescent="0.2">
      <c r="A21" s="377" t="s">
        <v>629</v>
      </c>
    </row>
    <row r="22" spans="1:1" x14ac:dyDescent="0.2">
      <c r="A22" t="s">
        <v>616</v>
      </c>
    </row>
    <row r="23" spans="1:1" x14ac:dyDescent="0.2">
      <c r="A23" t="s">
        <v>617</v>
      </c>
    </row>
    <row r="24" spans="1:1" x14ac:dyDescent="0.2">
      <c r="A24" t="s">
        <v>618</v>
      </c>
    </row>
    <row r="25" spans="1:1" s="1024" customFormat="1" x14ac:dyDescent="0.2"/>
    <row r="26" spans="1:1" x14ac:dyDescent="0.2">
      <c r="A26" t="s">
        <v>619</v>
      </c>
    </row>
    <row r="27" spans="1:1" ht="25.5" x14ac:dyDescent="0.2">
      <c r="A27" s="377" t="s">
        <v>630</v>
      </c>
    </row>
    <row r="28" spans="1:1" x14ac:dyDescent="0.2">
      <c r="A28" t="s">
        <v>620</v>
      </c>
    </row>
    <row r="29" spans="1:1" s="1024" customFormat="1" x14ac:dyDescent="0.2"/>
    <row r="30" spans="1:1" x14ac:dyDescent="0.2">
      <c r="A30" t="s">
        <v>621</v>
      </c>
    </row>
    <row r="31" spans="1:1" x14ac:dyDescent="0.2">
      <c r="A31" t="s">
        <v>622</v>
      </c>
    </row>
    <row r="32" spans="1:1" x14ac:dyDescent="0.2">
      <c r="A32" t="s">
        <v>623</v>
      </c>
    </row>
    <row r="33" spans="1:1" s="1024" customFormat="1" x14ac:dyDescent="0.2"/>
    <row r="34" spans="1:1" x14ac:dyDescent="0.2">
      <c r="A34" t="s">
        <v>624</v>
      </c>
    </row>
    <row r="35" spans="1:1" ht="25.5" x14ac:dyDescent="0.2">
      <c r="A35" s="377" t="s">
        <v>631</v>
      </c>
    </row>
    <row r="36" spans="1:1" x14ac:dyDescent="0.2">
      <c r="A36" t="s">
        <v>625</v>
      </c>
    </row>
    <row r="37" spans="1:1" s="1024" customFormat="1" x14ac:dyDescent="0.2"/>
    <row r="38" spans="1:1" x14ac:dyDescent="0.2">
      <c r="A38" t="s">
        <v>626</v>
      </c>
    </row>
    <row r="39" spans="1:1" ht="25.5" x14ac:dyDescent="0.2">
      <c r="A39" s="377" t="s">
        <v>632</v>
      </c>
    </row>
    <row r="40" spans="1:1" s="1024" customFormat="1" x14ac:dyDescent="0.2"/>
    <row r="41" spans="1:1" x14ac:dyDescent="0.2">
      <c r="A41" t="s">
        <v>627</v>
      </c>
    </row>
    <row r="42" spans="1:1" x14ac:dyDescent="0.2">
      <c r="A42" t="s">
        <v>274</v>
      </c>
    </row>
    <row r="43" spans="1:1" s="1024" customFormat="1" x14ac:dyDescent="0.2"/>
    <row r="44" spans="1:1" x14ac:dyDescent="0.2">
      <c r="A44" t="s">
        <v>628</v>
      </c>
    </row>
  </sheetData>
  <pageMargins left="0.7" right="0.7" top="0.75" bottom="0.75" header="0.3" footer="0.3"/>
  <pageSetup paperSize="9"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1"/>
  <sheetViews>
    <sheetView showRowColHeaders="0" workbookViewId="0">
      <selection activeCell="B1" sqref="B1"/>
    </sheetView>
  </sheetViews>
  <sheetFormatPr defaultRowHeight="12.75" x14ac:dyDescent="0.2"/>
  <cols>
    <col min="1" max="1" width="84.7109375" style="939" customWidth="1"/>
    <col min="2" max="16384" width="9.140625" style="783"/>
  </cols>
  <sheetData>
    <row r="1" spans="1:1" x14ac:dyDescent="0.2">
      <c r="A1" s="941" t="s">
        <v>471</v>
      </c>
    </row>
    <row r="2" spans="1:1" x14ac:dyDescent="0.2">
      <c r="A2" s="939" t="s">
        <v>295</v>
      </c>
    </row>
    <row r="4" spans="1:1" x14ac:dyDescent="0.2">
      <c r="A4" s="939" t="s">
        <v>285</v>
      </c>
    </row>
    <row r="5" spans="1:1" x14ac:dyDescent="0.2">
      <c r="A5" s="939" t="s">
        <v>279</v>
      </c>
    </row>
    <row r="6" spans="1:1" x14ac:dyDescent="0.2">
      <c r="A6" s="939" t="s">
        <v>483</v>
      </c>
    </row>
    <row r="7" spans="1:1" x14ac:dyDescent="0.2">
      <c r="A7" s="939" t="s">
        <v>281</v>
      </c>
    </row>
    <row r="9" spans="1:1" x14ac:dyDescent="0.2">
      <c r="A9" s="939" t="s">
        <v>286</v>
      </c>
    </row>
    <row r="10" spans="1:1" x14ac:dyDescent="0.2">
      <c r="A10" s="939" t="s">
        <v>472</v>
      </c>
    </row>
    <row r="11" spans="1:1" x14ac:dyDescent="0.2">
      <c r="A11" s="940" t="s">
        <v>474</v>
      </c>
    </row>
    <row r="12" spans="1:1" x14ac:dyDescent="0.2">
      <c r="A12" s="940" t="s">
        <v>475</v>
      </c>
    </row>
    <row r="13" spans="1:1" x14ac:dyDescent="0.2">
      <c r="A13" s="939" t="s">
        <v>476</v>
      </c>
    </row>
    <row r="14" spans="1:1" x14ac:dyDescent="0.2">
      <c r="A14" s="939" t="s">
        <v>477</v>
      </c>
    </row>
    <row r="15" spans="1:1" x14ac:dyDescent="0.2">
      <c r="A15" s="942" t="s">
        <v>491</v>
      </c>
    </row>
    <row r="16" spans="1:1" x14ac:dyDescent="0.2">
      <c r="A16" s="942" t="s">
        <v>492</v>
      </c>
    </row>
    <row r="17" spans="1:1" x14ac:dyDescent="0.2">
      <c r="A17" s="939" t="s">
        <v>478</v>
      </c>
    </row>
    <row r="18" spans="1:1" x14ac:dyDescent="0.2">
      <c r="A18" s="939" t="s">
        <v>479</v>
      </c>
    </row>
    <row r="19" spans="1:1" x14ac:dyDescent="0.2">
      <c r="A19" s="939" t="s">
        <v>480</v>
      </c>
    </row>
    <row r="20" spans="1:1" x14ac:dyDescent="0.2">
      <c r="A20" s="939" t="s">
        <v>481</v>
      </c>
    </row>
    <row r="21" spans="1:1" x14ac:dyDescent="0.2">
      <c r="A21" s="939" t="s">
        <v>482</v>
      </c>
    </row>
    <row r="23" spans="1:1" x14ac:dyDescent="0.2">
      <c r="A23" s="939" t="s">
        <v>287</v>
      </c>
    </row>
    <row r="24" spans="1:1" x14ac:dyDescent="0.2">
      <c r="A24" s="939" t="s">
        <v>484</v>
      </c>
    </row>
    <row r="25" spans="1:1" x14ac:dyDescent="0.2">
      <c r="A25" s="939" t="s">
        <v>485</v>
      </c>
    </row>
    <row r="26" spans="1:1" x14ac:dyDescent="0.2">
      <c r="A26" s="939" t="s">
        <v>486</v>
      </c>
    </row>
    <row r="28" spans="1:1" x14ac:dyDescent="0.2">
      <c r="A28" s="939" t="s">
        <v>288</v>
      </c>
    </row>
    <row r="29" spans="1:1" x14ac:dyDescent="0.2">
      <c r="A29" s="939" t="s">
        <v>493</v>
      </c>
    </row>
    <row r="30" spans="1:1" x14ac:dyDescent="0.2">
      <c r="A30" s="939" t="s">
        <v>494</v>
      </c>
    </row>
    <row r="32" spans="1:1" x14ac:dyDescent="0.2">
      <c r="A32" s="939" t="s">
        <v>289</v>
      </c>
    </row>
    <row r="33" spans="1:1" x14ac:dyDescent="0.2">
      <c r="A33" s="939" t="s">
        <v>495</v>
      </c>
    </row>
    <row r="34" spans="1:1" x14ac:dyDescent="0.2">
      <c r="A34" s="939" t="s">
        <v>496</v>
      </c>
    </row>
    <row r="36" spans="1:1" x14ac:dyDescent="0.2">
      <c r="A36" s="939" t="s">
        <v>465</v>
      </c>
    </row>
    <row r="37" spans="1:1" x14ac:dyDescent="0.2">
      <c r="A37" s="939" t="s">
        <v>487</v>
      </c>
    </row>
    <row r="38" spans="1:1" x14ac:dyDescent="0.2">
      <c r="A38" s="939" t="s">
        <v>488</v>
      </c>
    </row>
    <row r="40" spans="1:1" x14ac:dyDescent="0.2">
      <c r="A40" s="939" t="s">
        <v>466</v>
      </c>
    </row>
    <row r="41" spans="1:1" x14ac:dyDescent="0.2">
      <c r="A41" s="939" t="s">
        <v>497</v>
      </c>
    </row>
    <row r="42" spans="1:1" x14ac:dyDescent="0.2">
      <c r="A42" s="939" t="s">
        <v>498</v>
      </c>
    </row>
    <row r="44" spans="1:1" x14ac:dyDescent="0.2">
      <c r="A44" s="939" t="s">
        <v>467</v>
      </c>
    </row>
    <row r="45" spans="1:1" x14ac:dyDescent="0.2">
      <c r="A45" s="939" t="s">
        <v>489</v>
      </c>
    </row>
    <row r="46" spans="1:1" x14ac:dyDescent="0.2">
      <c r="A46" s="939" t="s">
        <v>490</v>
      </c>
    </row>
    <row r="48" spans="1:1" x14ac:dyDescent="0.2">
      <c r="A48" s="939" t="s">
        <v>468</v>
      </c>
    </row>
    <row r="49" spans="1:1" x14ac:dyDescent="0.2">
      <c r="A49" s="939" t="s">
        <v>274</v>
      </c>
    </row>
    <row r="51" spans="1:1" x14ac:dyDescent="0.2">
      <c r="A51" s="939" t="s">
        <v>473</v>
      </c>
    </row>
  </sheetData>
  <pageMargins left="0.78740157480314965" right="0.39370078740157483" top="0.78740157480314965" bottom="0.39370078740157483" header="0.78740157480314965" footer="0"/>
  <pageSetup paperSize="9" orientation="portrait" verticalDpi="0" r:id="rId1"/>
  <headerFooter>
    <oddHeader>&amp;R&amp;P. leht &amp;N&amp; -st</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6"/>
  <sheetViews>
    <sheetView showRowColHeaders="0" workbookViewId="0">
      <selection activeCell="B1" sqref="B1"/>
    </sheetView>
  </sheetViews>
  <sheetFormatPr defaultRowHeight="12.75" x14ac:dyDescent="0.2"/>
  <cols>
    <col min="1" max="1" width="93.28515625" style="939" bestFit="1" customWidth="1"/>
    <col min="2" max="16384" width="9.140625" style="783"/>
  </cols>
  <sheetData>
    <row r="1" spans="1:1" x14ac:dyDescent="0.2">
      <c r="A1" s="941" t="s">
        <v>517</v>
      </c>
    </row>
    <row r="2" spans="1:1" x14ac:dyDescent="0.2">
      <c r="A2" s="939" t="s">
        <v>441</v>
      </c>
    </row>
    <row r="4" spans="1:1" x14ac:dyDescent="0.2">
      <c r="A4" s="939" t="s">
        <v>285</v>
      </c>
    </row>
    <row r="5" spans="1:1" x14ac:dyDescent="0.2">
      <c r="A5" s="939" t="s">
        <v>279</v>
      </c>
    </row>
    <row r="6" spans="1:1" x14ac:dyDescent="0.2">
      <c r="A6" s="939" t="s">
        <v>280</v>
      </c>
    </row>
    <row r="7" spans="1:1" x14ac:dyDescent="0.2">
      <c r="A7" s="939" t="s">
        <v>281</v>
      </c>
    </row>
    <row r="9" spans="1:1" x14ac:dyDescent="0.2">
      <c r="A9" s="939" t="s">
        <v>286</v>
      </c>
    </row>
    <row r="10" spans="1:1" x14ac:dyDescent="0.2">
      <c r="A10" s="939" t="s">
        <v>499</v>
      </c>
    </row>
    <row r="11" spans="1:1" x14ac:dyDescent="0.2">
      <c r="A11" s="939" t="s">
        <v>508</v>
      </c>
    </row>
    <row r="12" spans="1:1" x14ac:dyDescent="0.2">
      <c r="A12" s="939" t="s">
        <v>509</v>
      </c>
    </row>
    <row r="13" spans="1:1" x14ac:dyDescent="0.2">
      <c r="A13" s="939" t="s">
        <v>500</v>
      </c>
    </row>
    <row r="14" spans="1:1" x14ac:dyDescent="0.2">
      <c r="A14" s="939" t="s">
        <v>510</v>
      </c>
    </row>
    <row r="15" spans="1:1" x14ac:dyDescent="0.2">
      <c r="A15" s="939" t="s">
        <v>511</v>
      </c>
    </row>
    <row r="16" spans="1:1" x14ac:dyDescent="0.2">
      <c r="A16" s="939" t="s">
        <v>512</v>
      </c>
    </row>
    <row r="18" spans="1:1" x14ac:dyDescent="0.2">
      <c r="A18" s="939" t="s">
        <v>287</v>
      </c>
    </row>
    <row r="19" spans="1:1" x14ac:dyDescent="0.2">
      <c r="A19" s="939" t="s">
        <v>503</v>
      </c>
    </row>
    <row r="20" spans="1:1" x14ac:dyDescent="0.2">
      <c r="A20" s="939" t="s">
        <v>504</v>
      </c>
    </row>
    <row r="22" spans="1:1" x14ac:dyDescent="0.2">
      <c r="A22" s="939" t="s">
        <v>288</v>
      </c>
    </row>
    <row r="23" spans="1:1" x14ac:dyDescent="0.2">
      <c r="A23" s="939" t="s">
        <v>513</v>
      </c>
    </row>
    <row r="24" spans="1:1" x14ac:dyDescent="0.2">
      <c r="A24" s="939" t="s">
        <v>494</v>
      </c>
    </row>
    <row r="26" spans="1:1" x14ac:dyDescent="0.2">
      <c r="A26" s="939" t="s">
        <v>505</v>
      </c>
    </row>
    <row r="27" spans="1:1" x14ac:dyDescent="0.2">
      <c r="A27" s="939" t="s">
        <v>506</v>
      </c>
    </row>
    <row r="28" spans="1:1" x14ac:dyDescent="0.2">
      <c r="A28" s="939" t="s">
        <v>507</v>
      </c>
    </row>
    <row r="30" spans="1:1" x14ac:dyDescent="0.2">
      <c r="A30" s="939" t="s">
        <v>465</v>
      </c>
    </row>
    <row r="31" spans="1:1" x14ac:dyDescent="0.2">
      <c r="A31" s="939" t="s">
        <v>501</v>
      </c>
    </row>
    <row r="33" spans="1:1" x14ac:dyDescent="0.2">
      <c r="A33" s="939" t="s">
        <v>466</v>
      </c>
    </row>
    <row r="34" spans="1:1" x14ac:dyDescent="0.2">
      <c r="A34" s="939" t="s">
        <v>514</v>
      </c>
    </row>
    <row r="35" spans="1:1" x14ac:dyDescent="0.2">
      <c r="A35" s="939" t="s">
        <v>498</v>
      </c>
    </row>
    <row r="37" spans="1:1" x14ac:dyDescent="0.2">
      <c r="A37" s="939" t="s">
        <v>467</v>
      </c>
    </row>
    <row r="38" spans="1:1" x14ac:dyDescent="0.2">
      <c r="A38" s="939" t="s">
        <v>515</v>
      </c>
    </row>
    <row r="39" spans="1:1" x14ac:dyDescent="0.2">
      <c r="A39" s="939" t="s">
        <v>516</v>
      </c>
    </row>
    <row r="41" spans="1:1" x14ac:dyDescent="0.2">
      <c r="A41" s="939" t="s">
        <v>468</v>
      </c>
    </row>
    <row r="42" spans="1:1" x14ac:dyDescent="0.2">
      <c r="A42" s="939" t="s">
        <v>274</v>
      </c>
    </row>
    <row r="44" spans="1:1" x14ac:dyDescent="0.2">
      <c r="A44" s="939" t="s">
        <v>275</v>
      </c>
    </row>
    <row r="46" spans="1:1" x14ac:dyDescent="0.2">
      <c r="A46" s="939" t="s">
        <v>502</v>
      </c>
    </row>
  </sheetData>
  <pageMargins left="0.78740157480314965" right="0.39370078740157483" top="0.78740157480314965" bottom="0.39370078740157483" header="0.78740157480314965" footer="0"/>
  <pageSetup paperSize="9" orientation="portrait" verticalDpi="0" r:id="rId1"/>
  <headerFooter>
    <oddHeader>&amp;R&amp;P. leht &amp;N&amp; -st</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4"/>
  <sheetViews>
    <sheetView showRowColHeaders="0" workbookViewId="0">
      <selection activeCell="B1" sqref="B1"/>
    </sheetView>
  </sheetViews>
  <sheetFormatPr defaultRowHeight="12.75" x14ac:dyDescent="0.2"/>
  <cols>
    <col min="1" max="1" width="83.5703125" bestFit="1" customWidth="1"/>
  </cols>
  <sheetData>
    <row r="1" spans="1:1" x14ac:dyDescent="0.2">
      <c r="A1" s="938" t="s">
        <v>470</v>
      </c>
    </row>
    <row r="2" spans="1:1" x14ac:dyDescent="0.2">
      <c r="A2" s="43" t="s">
        <v>469</v>
      </c>
    </row>
    <row r="3" spans="1:1" s="783" customFormat="1" x14ac:dyDescent="0.2"/>
    <row r="4" spans="1:1" x14ac:dyDescent="0.2">
      <c r="A4" t="s">
        <v>285</v>
      </c>
    </row>
    <row r="5" spans="1:1" x14ac:dyDescent="0.2">
      <c r="A5" t="s">
        <v>449</v>
      </c>
    </row>
    <row r="6" spans="1:1" x14ac:dyDescent="0.2">
      <c r="A6" t="s">
        <v>450</v>
      </c>
    </row>
    <row r="7" spans="1:1" x14ac:dyDescent="0.2">
      <c r="A7" t="s">
        <v>451</v>
      </c>
    </row>
    <row r="8" spans="1:1" s="783" customFormat="1" x14ac:dyDescent="0.2"/>
    <row r="9" spans="1:1" x14ac:dyDescent="0.2">
      <c r="A9" t="s">
        <v>286</v>
      </c>
    </row>
    <row r="10" spans="1:1" x14ac:dyDescent="0.2">
      <c r="A10" t="s">
        <v>442</v>
      </c>
    </row>
    <row r="11" spans="1:1" s="783" customFormat="1" x14ac:dyDescent="0.2"/>
    <row r="12" spans="1:1" x14ac:dyDescent="0.2">
      <c r="A12" t="s">
        <v>287</v>
      </c>
    </row>
    <row r="13" spans="1:1" x14ac:dyDescent="0.2">
      <c r="A13" t="s">
        <v>452</v>
      </c>
    </row>
    <row r="14" spans="1:1" x14ac:dyDescent="0.2">
      <c r="A14" t="s">
        <v>453</v>
      </c>
    </row>
    <row r="15" spans="1:1" s="783" customFormat="1" x14ac:dyDescent="0.2"/>
    <row r="16" spans="1:1" x14ac:dyDescent="0.2">
      <c r="A16" t="s">
        <v>288</v>
      </c>
    </row>
    <row r="17" spans="1:1" x14ac:dyDescent="0.2">
      <c r="A17" t="s">
        <v>454</v>
      </c>
    </row>
    <row r="18" spans="1:1" x14ac:dyDescent="0.2">
      <c r="A18" t="s">
        <v>455</v>
      </c>
    </row>
    <row r="19" spans="1:1" x14ac:dyDescent="0.2">
      <c r="A19" t="s">
        <v>456</v>
      </c>
    </row>
    <row r="20" spans="1:1" s="783" customFormat="1" x14ac:dyDescent="0.2"/>
    <row r="21" spans="1:1" x14ac:dyDescent="0.2">
      <c r="A21" t="s">
        <v>289</v>
      </c>
    </row>
    <row r="22" spans="1:1" x14ac:dyDescent="0.2">
      <c r="A22" t="s">
        <v>457</v>
      </c>
    </row>
    <row r="23" spans="1:1" x14ac:dyDescent="0.2">
      <c r="A23" t="s">
        <v>458</v>
      </c>
    </row>
    <row r="24" spans="1:1" x14ac:dyDescent="0.2">
      <c r="A24" t="s">
        <v>459</v>
      </c>
    </row>
    <row r="25" spans="1:1" x14ac:dyDescent="0.2">
      <c r="A25" t="s">
        <v>460</v>
      </c>
    </row>
    <row r="26" spans="1:1" s="783" customFormat="1" x14ac:dyDescent="0.2"/>
    <row r="27" spans="1:1" x14ac:dyDescent="0.2">
      <c r="A27" t="s">
        <v>465</v>
      </c>
    </row>
    <row r="28" spans="1:1" x14ac:dyDescent="0.2">
      <c r="A28" t="s">
        <v>461</v>
      </c>
    </row>
    <row r="29" spans="1:1" x14ac:dyDescent="0.2">
      <c r="A29" t="s">
        <v>462</v>
      </c>
    </row>
    <row r="30" spans="1:1" x14ac:dyDescent="0.2">
      <c r="A30" t="s">
        <v>463</v>
      </c>
    </row>
    <row r="31" spans="1:1" x14ac:dyDescent="0.2">
      <c r="A31" t="s">
        <v>464</v>
      </c>
    </row>
    <row r="32" spans="1:1" s="783" customFormat="1" x14ac:dyDescent="0.2"/>
    <row r="33" spans="1:1" x14ac:dyDescent="0.2">
      <c r="A33" t="s">
        <v>466</v>
      </c>
    </row>
    <row r="34" spans="1:1" x14ac:dyDescent="0.2">
      <c r="A34" t="s">
        <v>443</v>
      </c>
    </row>
    <row r="35" spans="1:1" s="783" customFormat="1" x14ac:dyDescent="0.2"/>
    <row r="36" spans="1:1" x14ac:dyDescent="0.2">
      <c r="A36" t="s">
        <v>467</v>
      </c>
    </row>
    <row r="37" spans="1:1" ht="25.5" x14ac:dyDescent="0.2">
      <c r="A37" s="377" t="s">
        <v>448</v>
      </c>
    </row>
    <row r="38" spans="1:1" x14ac:dyDescent="0.2">
      <c r="A38" t="s">
        <v>444</v>
      </c>
    </row>
    <row r="39" spans="1:1" s="783" customFormat="1" x14ac:dyDescent="0.2"/>
    <row r="40" spans="1:1" x14ac:dyDescent="0.2">
      <c r="A40" t="s">
        <v>468</v>
      </c>
    </row>
    <row r="41" spans="1:1" x14ac:dyDescent="0.2">
      <c r="A41" t="s">
        <v>445</v>
      </c>
    </row>
    <row r="42" spans="1:1" x14ac:dyDescent="0.2">
      <c r="A42" t="s">
        <v>446</v>
      </c>
    </row>
    <row r="43" spans="1:1" s="783" customFormat="1" x14ac:dyDescent="0.2"/>
    <row r="44" spans="1:1" x14ac:dyDescent="0.2">
      <c r="A44" t="s">
        <v>447</v>
      </c>
    </row>
  </sheetData>
  <pageMargins left="0.78740157480314965" right="0.39370078740157483" top="0.78740157480314965" bottom="0.39370078740157483" header="0.78740157480314965" footer="0"/>
  <pageSetup paperSize="9" orientation="portrait" verticalDpi="0" r:id="rId1"/>
  <headerFooter>
    <oddHeader>&amp;R&amp;P. leht &amp;N&amp; -st</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79998168889431442"/>
    <pageSetUpPr fitToPage="1"/>
  </sheetPr>
  <dimension ref="A1:AP309"/>
  <sheetViews>
    <sheetView showGridLines="0" showRowColHeaders="0" workbookViewId="0">
      <pane ySplit="1" topLeftCell="A2" activePane="bottomLeft" state="frozen"/>
      <selection activeCell="A5" sqref="A5"/>
      <selection pane="bottomLeft" activeCell="A5" sqref="A5"/>
    </sheetView>
  </sheetViews>
  <sheetFormatPr defaultRowHeight="12.75" x14ac:dyDescent="0.2"/>
  <cols>
    <col min="1" max="1" width="3.28515625" style="783" customWidth="1"/>
    <col min="2" max="2" width="44.7109375" style="783" bestFit="1" customWidth="1"/>
    <col min="3" max="3" width="4.7109375" style="783" customWidth="1"/>
    <col min="4" max="4" width="1.140625" style="783" customWidth="1"/>
    <col min="5" max="5" width="2.7109375" style="783" customWidth="1"/>
    <col min="6" max="6" width="9.140625" style="783"/>
    <col min="7" max="7" width="2.7109375" style="783" customWidth="1"/>
    <col min="8" max="8" width="1.140625" style="783" customWidth="1"/>
    <col min="9" max="9" width="2.7109375" style="783" customWidth="1"/>
    <col min="10" max="10" width="9.140625" style="783"/>
    <col min="11" max="11" width="2.7109375" style="783" customWidth="1"/>
    <col min="12" max="12" width="1.140625" style="783" customWidth="1"/>
    <col min="13" max="13" width="2.7109375" style="783" customWidth="1"/>
    <col min="14" max="14" width="9.140625" style="783"/>
    <col min="15" max="15" width="2.7109375" style="783" customWidth="1"/>
    <col min="16" max="16" width="1.140625" style="783" customWidth="1"/>
    <col min="17" max="17" width="2.7109375" style="783" customWidth="1"/>
    <col min="18" max="18" width="9.140625" style="783"/>
    <col min="19" max="19" width="2.7109375" style="783" hidden="1" customWidth="1"/>
    <col min="20" max="20" width="1.140625" style="783" hidden="1" customWidth="1"/>
    <col min="21" max="21" width="2.7109375" style="783" hidden="1" customWidth="1"/>
    <col min="22" max="22" width="9.140625" style="783" hidden="1" customWidth="1"/>
    <col min="23" max="23" width="5.7109375" style="783" bestFit="1" customWidth="1"/>
    <col min="24" max="24" width="5.5703125" style="783" customWidth="1"/>
    <col min="25" max="25" width="7.42578125" style="783" hidden="1" customWidth="1"/>
    <col min="26" max="26" width="2.7109375" style="783" customWidth="1"/>
    <col min="27" max="27" width="1.140625" style="783" customWidth="1"/>
    <col min="28" max="28" width="2.7109375" style="783" customWidth="1"/>
    <col min="29" max="29" width="4.7109375" style="783" customWidth="1"/>
    <col min="30" max="31" width="9.140625" style="783" hidden="1" customWidth="1"/>
    <col min="32" max="32" width="16.5703125" style="783" hidden="1" customWidth="1"/>
    <col min="33" max="33" width="9.140625" style="783" hidden="1" customWidth="1"/>
    <col min="34" max="34" width="30.28515625" style="783" hidden="1" customWidth="1"/>
    <col min="35" max="35" width="9.140625" style="783" hidden="1" customWidth="1"/>
    <col min="36" max="36" width="17.28515625" style="783" hidden="1" customWidth="1"/>
    <col min="37" max="37" width="9.140625" style="783" hidden="1" customWidth="1"/>
    <col min="38" max="38" width="15.28515625" style="783" hidden="1" customWidth="1"/>
    <col min="39" max="39" width="9.140625" style="783" hidden="1" customWidth="1"/>
    <col min="40" max="40" width="17.28515625" style="783" hidden="1" customWidth="1"/>
    <col min="41" max="41" width="9.140625" style="783" hidden="1" customWidth="1"/>
    <col min="42" max="42" width="13.85546875" style="783" hidden="1" customWidth="1"/>
    <col min="43" max="16384" width="9.140625" style="783"/>
  </cols>
  <sheetData>
    <row r="1" spans="1:42" x14ac:dyDescent="0.2">
      <c r="A1" s="226" t="str">
        <f>UPPER((Kalend!E5)&amp;" - "&amp;(Kalend!C5))&amp;" - "&amp;LOWER(Kalend!D5)&amp;" - "&amp;(Kalend!A5)&amp;" kell "&amp;(Kalend!B5)&amp;" - "&amp;(Kalend!F5)</f>
        <v>I-V-T - IDA-VIRUMAA SISE-MV - trio - P, 22.10.2023 kell 11:00 - Voka petangihall</v>
      </c>
      <c r="O1" s="157"/>
      <c r="P1" s="157"/>
      <c r="Q1" s="198"/>
      <c r="R1" s="198"/>
      <c r="S1" s="198"/>
      <c r="T1" s="38"/>
      <c r="U1" s="38"/>
      <c r="V1" s="38"/>
      <c r="W1" s="157"/>
      <c r="X1" s="28"/>
      <c r="Y1" s="157"/>
      <c r="Z1" s="157"/>
      <c r="AD1" s="44" t="s">
        <v>72</v>
      </c>
      <c r="AE1" s="228"/>
      <c r="AF1" s="228"/>
      <c r="AG1" s="228"/>
      <c r="AH1" s="228"/>
      <c r="AI1" s="228"/>
      <c r="AJ1" s="228"/>
      <c r="AK1" s="228"/>
      <c r="AL1" s="228"/>
      <c r="AM1" s="228"/>
      <c r="AN1" s="228"/>
      <c r="AO1" s="351"/>
      <c r="AP1" s="351"/>
    </row>
    <row r="2" spans="1:42" x14ac:dyDescent="0.2">
      <c r="F2" s="157"/>
      <c r="L2" s="234"/>
      <c r="M2" s="234"/>
      <c r="N2" s="234"/>
      <c r="O2" s="157"/>
      <c r="P2" s="157"/>
      <c r="Q2" s="157"/>
      <c r="R2" s="235" t="s">
        <v>235</v>
      </c>
      <c r="S2" s="157"/>
      <c r="T2" s="234"/>
      <c r="U2" s="234"/>
      <c r="W2" s="236">
        <v>1</v>
      </c>
      <c r="X2" s="237" t="s">
        <v>236</v>
      </c>
      <c r="Z2" s="157"/>
      <c r="AD2" s="157"/>
      <c r="AE2" s="157"/>
      <c r="AF2" s="157"/>
      <c r="AG2" s="157"/>
      <c r="AH2" s="157"/>
      <c r="AI2" s="157"/>
      <c r="AJ2" s="237"/>
      <c r="AK2" s="157"/>
      <c r="AL2" s="157"/>
      <c r="AM2" s="157"/>
      <c r="AN2" s="157"/>
    </row>
    <row r="3" spans="1:42" x14ac:dyDescent="0.2">
      <c r="F3" s="157"/>
      <c r="L3" s="234"/>
      <c r="M3" s="234"/>
      <c r="N3" s="234"/>
      <c r="O3" s="157"/>
      <c r="P3" s="157"/>
      <c r="Q3" s="157"/>
      <c r="R3" s="238" t="s">
        <v>237</v>
      </c>
      <c r="S3" s="157"/>
      <c r="T3" s="234"/>
      <c r="U3" s="234"/>
      <c r="W3" s="236">
        <v>0.5</v>
      </c>
      <c r="X3" s="237" t="s">
        <v>236</v>
      </c>
      <c r="Z3" s="157"/>
      <c r="AE3" s="157"/>
      <c r="AG3" s="157"/>
      <c r="AH3" s="157"/>
      <c r="AI3" s="157"/>
      <c r="AJ3" s="157"/>
      <c r="AK3" s="157"/>
      <c r="AL3" s="157"/>
      <c r="AM3" s="157"/>
      <c r="AN3" s="157"/>
    </row>
    <row r="4" spans="1:42" x14ac:dyDescent="0.2">
      <c r="F4" s="157"/>
      <c r="L4" s="157"/>
      <c r="M4" s="157"/>
      <c r="N4" s="157"/>
      <c r="O4" s="157"/>
      <c r="P4" s="157"/>
      <c r="Q4" s="157"/>
      <c r="R4" s="239" t="s">
        <v>238</v>
      </c>
      <c r="S4" s="157"/>
      <c r="T4" s="157"/>
      <c r="U4" s="157"/>
      <c r="W4" s="236">
        <v>0</v>
      </c>
      <c r="X4" s="237" t="s">
        <v>236</v>
      </c>
      <c r="Z4" s="157"/>
      <c r="AA4" s="157"/>
      <c r="AE4" s="234"/>
      <c r="AF4" s="234"/>
      <c r="AG4" s="234"/>
      <c r="AH4" s="225"/>
      <c r="AI4" s="234"/>
      <c r="AJ4" s="234"/>
      <c r="AK4" s="234"/>
      <c r="AL4" s="234"/>
      <c r="AM4" s="234"/>
      <c r="AN4" s="234"/>
      <c r="AO4" s="234"/>
      <c r="AP4" s="234"/>
    </row>
    <row r="5" spans="1:42" x14ac:dyDescent="0.2">
      <c r="F5" s="157"/>
      <c r="L5" s="157"/>
      <c r="M5" s="157"/>
      <c r="N5" s="157"/>
      <c r="O5" s="157"/>
      <c r="P5" s="157"/>
      <c r="Q5" s="157"/>
      <c r="R5" s="157"/>
      <c r="S5" s="157"/>
      <c r="T5" s="157"/>
      <c r="U5" s="157"/>
      <c r="V5" s="157"/>
      <c r="W5" s="157"/>
      <c r="X5" s="157"/>
      <c r="Y5" s="157"/>
      <c r="Z5" s="157"/>
      <c r="AB5" s="414" t="s">
        <v>310</v>
      </c>
      <c r="AC5" s="157"/>
      <c r="AD5" s="411" t="s">
        <v>215</v>
      </c>
    </row>
    <row r="6" spans="1:42" x14ac:dyDescent="0.2">
      <c r="A6" s="382" t="s">
        <v>10</v>
      </c>
      <c r="B6" s="382" t="s">
        <v>57</v>
      </c>
      <c r="C6" s="383" t="s">
        <v>172</v>
      </c>
      <c r="D6" s="384"/>
      <c r="E6" s="384"/>
      <c r="F6" s="385"/>
      <c r="G6" s="383" t="s">
        <v>175</v>
      </c>
      <c r="H6" s="384"/>
      <c r="I6" s="384"/>
      <c r="J6" s="385"/>
      <c r="K6" s="383" t="s">
        <v>178</v>
      </c>
      <c r="L6" s="384"/>
      <c r="M6" s="384"/>
      <c r="N6" s="385"/>
      <c r="O6" s="383" t="s">
        <v>181</v>
      </c>
      <c r="P6" s="384"/>
      <c r="Q6" s="384"/>
      <c r="R6" s="385"/>
      <c r="S6" s="383" t="s">
        <v>183</v>
      </c>
      <c r="T6" s="384"/>
      <c r="U6" s="384"/>
      <c r="V6" s="385"/>
      <c r="W6" s="382" t="s">
        <v>80</v>
      </c>
      <c r="X6" s="386" t="s">
        <v>297</v>
      </c>
      <c r="Y6" s="641" t="s">
        <v>347</v>
      </c>
      <c r="Z6" s="386"/>
      <c r="AA6" s="387" t="s">
        <v>298</v>
      </c>
      <c r="AB6" s="388"/>
      <c r="AC6" s="644" t="s">
        <v>171</v>
      </c>
      <c r="AD6" s="158" t="s">
        <v>302</v>
      </c>
      <c r="AE6" s="159"/>
      <c r="AF6" s="159" t="s">
        <v>231</v>
      </c>
      <c r="AG6" s="159"/>
      <c r="AH6" s="229" t="s">
        <v>232</v>
      </c>
      <c r="AI6" s="159"/>
      <c r="AJ6" s="159" t="s">
        <v>233</v>
      </c>
      <c r="AK6" s="160"/>
      <c r="AL6" s="159" t="s">
        <v>234</v>
      </c>
      <c r="AM6" s="160"/>
      <c r="AN6" s="160" t="s">
        <v>308</v>
      </c>
      <c r="AO6" s="410"/>
      <c r="AP6" s="160" t="s">
        <v>309</v>
      </c>
    </row>
    <row r="7" spans="1:42" x14ac:dyDescent="0.2">
      <c r="A7" s="389">
        <v>1</v>
      </c>
      <c r="B7" s="455" t="s">
        <v>406</v>
      </c>
      <c r="C7" s="390">
        <v>13</v>
      </c>
      <c r="D7" s="391" t="s">
        <v>299</v>
      </c>
      <c r="E7" s="392">
        <v>5</v>
      </c>
      <c r="F7" s="393" t="s">
        <v>411</v>
      </c>
      <c r="G7" s="390">
        <v>13</v>
      </c>
      <c r="H7" s="391" t="s">
        <v>299</v>
      </c>
      <c r="I7" s="392">
        <v>9</v>
      </c>
      <c r="J7" s="393" t="s">
        <v>375</v>
      </c>
      <c r="K7" s="390">
        <v>13</v>
      </c>
      <c r="L7" s="391" t="s">
        <v>299</v>
      </c>
      <c r="M7" s="392">
        <v>6</v>
      </c>
      <c r="N7" s="393" t="s">
        <v>407</v>
      </c>
      <c r="O7" s="390">
        <v>13</v>
      </c>
      <c r="P7" s="391" t="s">
        <v>299</v>
      </c>
      <c r="Q7" s="392">
        <v>5</v>
      </c>
      <c r="R7" s="393" t="s">
        <v>409</v>
      </c>
      <c r="S7" s="390"/>
      <c r="T7" s="391"/>
      <c r="U7" s="392"/>
      <c r="V7" s="393"/>
      <c r="W7" s="394">
        <f t="shared" ref="W7:W16" si="0">IF(C7&gt;E7,W$2,IF(C7&lt;E7,W$4,IF(ISNUMBER(C7),W$3,0)))+IF(G7&gt;I7,W$2,IF(G7&lt;I7,W$4,IF(ISNUMBER(G7),W$3,0)))+IF(K7&gt;M7,W$2,IF(K7&lt;M7,W$4,IF(ISNUMBER(K7),W$3,0)))+IF(O7&gt;Q7,W$2,IF(O7&lt;Q7,W$4,IF(ISNUMBER(O7),W$3,0)))+IF(S7&gt;U7,W$2,IF(S7&lt;U7,W$4,IF(ISNUMBER(S7),W$3,0)))</f>
        <v>4</v>
      </c>
      <c r="X7" s="784">
        <v>18</v>
      </c>
      <c r="Y7" s="786">
        <v>112</v>
      </c>
      <c r="Z7" s="390">
        <f t="shared" ref="Z7:Z16" si="1">C7+G7+K7+O7+S7</f>
        <v>52</v>
      </c>
      <c r="AA7" s="391" t="s">
        <v>299</v>
      </c>
      <c r="AB7" s="396">
        <f t="shared" ref="AB7:AB16" si="2">E7+I7+M7+Q7+U7</f>
        <v>25</v>
      </c>
      <c r="AC7" s="397">
        <f t="shared" ref="AC7:AC16" si="3">Z7-AB7</f>
        <v>27</v>
      </c>
      <c r="AD7" s="231">
        <f>SUM(AE7:AP7)</f>
        <v>386</v>
      </c>
      <c r="AE7" s="232">
        <f>IFERROR(INDEX(V!$R:$R,MATCH(AF7,V!$L:$L,0)),"")</f>
        <v>136</v>
      </c>
      <c r="AF7" s="233" t="str">
        <f>IFERROR(LEFT($B7,(FIND(",",$B7,1)-1)),"")</f>
        <v>Henri Mitt</v>
      </c>
      <c r="AG7" s="232" t="str">
        <f>IFERROR(INDEX(V!$R:$R,MATCH(AH7,V!$L:$L,0)),"")</f>
        <v/>
      </c>
      <c r="AH7" s="233" t="str">
        <f>IFERROR(MID($B7,FIND(", ",$B7)+2,256),"")</f>
        <v>Hillar Neiland, Tõnis Neiland</v>
      </c>
      <c r="AI7" s="232">
        <f>IFERROR(INDEX(V!$R:$R,MATCH(AJ7,V!$L:$L,0)),"")</f>
        <v>168</v>
      </c>
      <c r="AJ7" s="233" t="str">
        <f>IFERROR(MID($B7,FIND("^",SUBSTITUTE($B7,", ","^",1))+2,FIND("^",SUBSTITUTE($B7,", ","^",2))-FIND("^",SUBSTITUTE($B7,", ","^",1))-2),"")</f>
        <v>Hillar Neiland</v>
      </c>
      <c r="AK7" s="232">
        <f>IFERROR(INDEX(V!$R:$R,MATCH(AL7,V!$L:$L,0)),"")</f>
        <v>82</v>
      </c>
      <c r="AL7" s="233" t="str">
        <f>IFERROR(MID($B7,FIND(", ",$B7,FIND(", ",$B7,FIND(", ",$B7))+1)+2,30000),"")</f>
        <v>Tõnis Neiland</v>
      </c>
      <c r="AM7" s="232" t="str">
        <f>IFERROR(INDEX(V!$R:$R,MATCH(AN7,V!$L:$L,0)),"")</f>
        <v/>
      </c>
      <c r="AN7" s="233" t="str">
        <f>IFERROR(MID($B7,FIND(", ",$B7,FIND(", ",$B7)+1)+2,FIND(", ",$B7,FIND(", ",$B7,FIND(", ",$B7)+1)+1)-FIND(", ",$B7,FIND(", ",$B7)+1)-2),"")</f>
        <v/>
      </c>
      <c r="AO7" s="232" t="str">
        <f>IFERROR(INDEX(V!$R:$R,MATCH(AP7,V!$L:$L,0)),"")</f>
        <v/>
      </c>
      <c r="AP7" s="233" t="str">
        <f>IFERROR(MID($B7,FIND(", ",$B7,FIND(", ",$B7,FIND(", ",$B7)+1)+1)+2,30000),"")</f>
        <v/>
      </c>
    </row>
    <row r="8" spans="1:42" x14ac:dyDescent="0.2">
      <c r="A8" s="389">
        <v>2</v>
      </c>
      <c r="B8" s="282" t="s">
        <v>407</v>
      </c>
      <c r="C8" s="390">
        <v>13</v>
      </c>
      <c r="D8" s="391" t="s">
        <v>299</v>
      </c>
      <c r="E8" s="392">
        <v>2</v>
      </c>
      <c r="F8" s="393" t="s">
        <v>408</v>
      </c>
      <c r="G8" s="390">
        <v>13</v>
      </c>
      <c r="H8" s="391" t="s">
        <v>299</v>
      </c>
      <c r="I8" s="392">
        <v>1</v>
      </c>
      <c r="J8" s="393" t="s">
        <v>412</v>
      </c>
      <c r="K8" s="390">
        <v>6</v>
      </c>
      <c r="L8" s="391" t="s">
        <v>299</v>
      </c>
      <c r="M8" s="392">
        <v>13</v>
      </c>
      <c r="N8" s="393" t="s">
        <v>406</v>
      </c>
      <c r="O8" s="390">
        <v>13</v>
      </c>
      <c r="P8" s="391" t="s">
        <v>299</v>
      </c>
      <c r="Q8" s="392">
        <v>10</v>
      </c>
      <c r="R8" s="393" t="s">
        <v>375</v>
      </c>
      <c r="S8" s="390"/>
      <c r="T8" s="391"/>
      <c r="U8" s="392"/>
      <c r="V8" s="393"/>
      <c r="W8" s="394">
        <f t="shared" si="0"/>
        <v>3</v>
      </c>
      <c r="X8" s="784">
        <v>20</v>
      </c>
      <c r="Y8" s="786">
        <v>102</v>
      </c>
      <c r="Z8" s="390">
        <f t="shared" si="1"/>
        <v>45</v>
      </c>
      <c r="AA8" s="391" t="s">
        <v>299</v>
      </c>
      <c r="AB8" s="396">
        <f t="shared" si="2"/>
        <v>26</v>
      </c>
      <c r="AC8" s="397">
        <f t="shared" si="3"/>
        <v>19</v>
      </c>
      <c r="AD8" s="231">
        <f t="shared" ref="AD8:AD11" si="4">SUM(AE8:AL8)</f>
        <v>130</v>
      </c>
      <c r="AE8" s="232">
        <f>IFERROR(INDEX(V!$R:$R,MATCH(AF8,V!$L:$L,0)),"")</f>
        <v>0</v>
      </c>
      <c r="AF8" s="233" t="str">
        <f t="shared" ref="AF8:AF16" si="5">IFERROR(LEFT($B8,(FIND(",",$B8,1)-1)),"")</f>
        <v>Kenneth Muusikus</v>
      </c>
      <c r="AG8" s="232" t="str">
        <f>IFERROR(INDEX(V!$R:$R,MATCH(AH8,V!$L:$L,0)),"")</f>
        <v/>
      </c>
      <c r="AH8" s="233" t="str">
        <f t="shared" ref="AH8:AH16" si="6">IFERROR(MID($B8,FIND(", ",$B8)+2,256),"")</f>
        <v>Oleg Rõndenkov, Sander Rose</v>
      </c>
      <c r="AI8" s="232">
        <f>IFERROR(INDEX(V!$R:$R,MATCH(AJ8,V!$L:$L,0)),"")</f>
        <v>82</v>
      </c>
      <c r="AJ8" s="233" t="str">
        <f t="shared" ref="AJ8:AJ16" si="7">IFERROR(MID($B8,FIND("^",SUBSTITUTE($B8,", ","^",1))+2,FIND("^",SUBSTITUTE($B8,", ","^",2))-FIND("^",SUBSTITUTE($B8,", ","^",1))-2),"")</f>
        <v>Oleg Rõndenkov</v>
      </c>
      <c r="AK8" s="232">
        <f>IFERROR(INDEX(V!$R:$R,MATCH(AL8,V!$L:$L,0)),"")</f>
        <v>48</v>
      </c>
      <c r="AL8" s="233" t="str">
        <f t="shared" ref="AL8:AL16" si="8">IFERROR(MID($B8,FIND(", ",$B8,FIND(", ",$B8,FIND(", ",$B8))+1)+2,30000),"")</f>
        <v>Sander Rose</v>
      </c>
      <c r="AM8" s="232" t="str">
        <f>IFERROR(INDEX(V!$R:$R,MATCH(AN8,V!$L:$L,0)),"")</f>
        <v/>
      </c>
      <c r="AN8" s="233" t="str">
        <f t="shared" ref="AN8:AN16" si="9">IFERROR(MID($B8,FIND(", ",$B8,FIND(", ",$B8)+1)+2,FIND(", ",$B8,FIND(", ",$B8,FIND(", ",$B8)+1)+1)-FIND(", ",$B8,FIND(", ",$B8)+1)-2),"")</f>
        <v/>
      </c>
      <c r="AO8" s="232" t="str">
        <f>IFERROR(INDEX(V!$R:$R,MATCH(AP8,V!$L:$L,0)),"")</f>
        <v/>
      </c>
      <c r="AP8" s="233" t="str">
        <f t="shared" ref="AP8:AP16" si="10">IFERROR(MID($B8,FIND(", ",$B8,FIND(", ",$B8,FIND(", ",$B8)+1)+1)+2,30000),"")</f>
        <v/>
      </c>
    </row>
    <row r="9" spans="1:42" x14ac:dyDescent="0.2">
      <c r="A9" s="389">
        <v>3</v>
      </c>
      <c r="B9" s="302" t="s">
        <v>408</v>
      </c>
      <c r="C9" s="390">
        <v>2</v>
      </c>
      <c r="D9" s="391" t="s">
        <v>299</v>
      </c>
      <c r="E9" s="392">
        <v>13</v>
      </c>
      <c r="F9" s="393" t="s">
        <v>407</v>
      </c>
      <c r="G9" s="390">
        <v>11</v>
      </c>
      <c r="H9" s="391" t="s">
        <v>299</v>
      </c>
      <c r="I9" s="392">
        <v>9</v>
      </c>
      <c r="J9" s="393" t="s">
        <v>414</v>
      </c>
      <c r="K9" s="390">
        <v>13</v>
      </c>
      <c r="L9" s="391" t="s">
        <v>299</v>
      </c>
      <c r="M9" s="392">
        <v>7</v>
      </c>
      <c r="N9" s="393" t="s">
        <v>413</v>
      </c>
      <c r="O9" s="390">
        <v>10</v>
      </c>
      <c r="P9" s="391" t="s">
        <v>299</v>
      </c>
      <c r="Q9" s="392">
        <v>6</v>
      </c>
      <c r="R9" s="393" t="s">
        <v>410</v>
      </c>
      <c r="S9" s="390"/>
      <c r="T9" s="391"/>
      <c r="U9" s="392"/>
      <c r="V9" s="393"/>
      <c r="W9" s="394">
        <f t="shared" si="0"/>
        <v>3</v>
      </c>
      <c r="X9" s="784">
        <v>12</v>
      </c>
      <c r="Y9" s="786">
        <v>126</v>
      </c>
      <c r="Z9" s="390">
        <f t="shared" si="1"/>
        <v>36</v>
      </c>
      <c r="AA9" s="391" t="s">
        <v>299</v>
      </c>
      <c r="AB9" s="396">
        <f t="shared" si="2"/>
        <v>35</v>
      </c>
      <c r="AC9" s="397">
        <f t="shared" si="3"/>
        <v>1</v>
      </c>
      <c r="AD9" s="231">
        <f t="shared" si="4"/>
        <v>196</v>
      </c>
      <c r="AE9" s="232">
        <f>IFERROR(INDEX(V!$R:$R,MATCH(AF9,V!$L:$L,0)),"")</f>
        <v>62</v>
      </c>
      <c r="AF9" s="233" t="str">
        <f t="shared" si="5"/>
        <v>Andres Veski</v>
      </c>
      <c r="AG9" s="232" t="str">
        <f>IFERROR(INDEX(V!$R:$R,MATCH(AH9,V!$L:$L,0)),"")</f>
        <v/>
      </c>
      <c r="AH9" s="233" t="str">
        <f t="shared" si="6"/>
        <v>Jaan Saar, Peep Peenema</v>
      </c>
      <c r="AI9" s="232">
        <f>IFERROR(INDEX(V!$R:$R,MATCH(AJ9,V!$L:$L,0)),"")</f>
        <v>52</v>
      </c>
      <c r="AJ9" s="233" t="str">
        <f t="shared" si="7"/>
        <v>Jaan Saar</v>
      </c>
      <c r="AK9" s="232">
        <f>IFERROR(INDEX(V!$R:$R,MATCH(AL9,V!$L:$L,0)),"")</f>
        <v>82</v>
      </c>
      <c r="AL9" s="233" t="str">
        <f t="shared" si="8"/>
        <v>Peep Peenema</v>
      </c>
      <c r="AM9" s="232" t="str">
        <f>IFERROR(INDEX(V!$R:$R,MATCH(AN9,V!$L:$L,0)),"")</f>
        <v/>
      </c>
      <c r="AN9" s="233" t="str">
        <f t="shared" si="9"/>
        <v/>
      </c>
      <c r="AO9" s="232" t="str">
        <f>IFERROR(INDEX(V!$R:$R,MATCH(AP9,V!$L:$L,0)),"")</f>
        <v/>
      </c>
      <c r="AP9" s="233" t="str">
        <f t="shared" si="10"/>
        <v/>
      </c>
    </row>
    <row r="10" spans="1:42" x14ac:dyDescent="0.2">
      <c r="A10" s="389">
        <v>4</v>
      </c>
      <c r="B10" s="302" t="s">
        <v>375</v>
      </c>
      <c r="C10" s="390">
        <v>13</v>
      </c>
      <c r="D10" s="391" t="s">
        <v>299</v>
      </c>
      <c r="E10" s="392">
        <v>9</v>
      </c>
      <c r="F10" s="393" t="s">
        <v>413</v>
      </c>
      <c r="G10" s="390">
        <v>9</v>
      </c>
      <c r="H10" s="391" t="s">
        <v>299</v>
      </c>
      <c r="I10" s="392">
        <v>13</v>
      </c>
      <c r="J10" s="393" t="s">
        <v>406</v>
      </c>
      <c r="K10" s="390">
        <v>13</v>
      </c>
      <c r="L10" s="391" t="s">
        <v>299</v>
      </c>
      <c r="M10" s="392">
        <v>5</v>
      </c>
      <c r="N10" s="393" t="s">
        <v>410</v>
      </c>
      <c r="O10" s="390">
        <v>10</v>
      </c>
      <c r="P10" s="391" t="s">
        <v>299</v>
      </c>
      <c r="Q10" s="392">
        <v>13</v>
      </c>
      <c r="R10" s="393" t="s">
        <v>407</v>
      </c>
      <c r="S10" s="390"/>
      <c r="T10" s="391"/>
      <c r="U10" s="392"/>
      <c r="V10" s="393"/>
      <c r="W10" s="394">
        <f t="shared" si="0"/>
        <v>2</v>
      </c>
      <c r="X10" s="784">
        <v>20</v>
      </c>
      <c r="Y10" s="786">
        <v>126</v>
      </c>
      <c r="Z10" s="390">
        <f t="shared" si="1"/>
        <v>45</v>
      </c>
      <c r="AA10" s="391" t="s">
        <v>299</v>
      </c>
      <c r="AB10" s="396">
        <f t="shared" si="2"/>
        <v>40</v>
      </c>
      <c r="AC10" s="397">
        <f t="shared" si="3"/>
        <v>5</v>
      </c>
      <c r="AD10" s="231">
        <f t="shared" si="4"/>
        <v>332</v>
      </c>
      <c r="AE10" s="232">
        <f>IFERROR(INDEX(V!$R:$R,MATCH(AF10,V!$L:$L,0)),"")</f>
        <v>136</v>
      </c>
      <c r="AF10" s="233" t="str">
        <f t="shared" si="5"/>
        <v>Andrei Grintšak</v>
      </c>
      <c r="AG10" s="232" t="str">
        <f>IFERROR(INDEX(V!$R:$R,MATCH(AH10,V!$L:$L,0)),"")</f>
        <v/>
      </c>
      <c r="AH10" s="233" t="str">
        <f t="shared" si="6"/>
        <v>Kristel Tihhonjuk, Vadim Tihhonjuk</v>
      </c>
      <c r="AI10" s="232">
        <f>IFERROR(INDEX(V!$R:$R,MATCH(AJ10,V!$L:$L,0)),"")</f>
        <v>88</v>
      </c>
      <c r="AJ10" s="233" t="str">
        <f t="shared" si="7"/>
        <v>Kristel Tihhonjuk</v>
      </c>
      <c r="AK10" s="232">
        <f>IFERROR(INDEX(V!$R:$R,MATCH(AL10,V!$L:$L,0)),"")</f>
        <v>108</v>
      </c>
      <c r="AL10" s="233" t="str">
        <f t="shared" si="8"/>
        <v>Vadim Tihhonjuk</v>
      </c>
      <c r="AM10" s="232" t="str">
        <f>IFERROR(INDEX(V!$R:$R,MATCH(AN10,V!$L:$L,0)),"")</f>
        <v/>
      </c>
      <c r="AN10" s="233" t="str">
        <f t="shared" si="9"/>
        <v/>
      </c>
      <c r="AO10" s="232" t="str">
        <f>IFERROR(INDEX(V!$R:$R,MATCH(AP10,V!$L:$L,0)),"")</f>
        <v/>
      </c>
      <c r="AP10" s="233" t="str">
        <f t="shared" si="10"/>
        <v/>
      </c>
    </row>
    <row r="11" spans="1:42" x14ac:dyDescent="0.2">
      <c r="A11" s="389">
        <v>5</v>
      </c>
      <c r="B11" s="282" t="s">
        <v>409</v>
      </c>
      <c r="C11" s="390">
        <v>10</v>
      </c>
      <c r="D11" s="391" t="s">
        <v>299</v>
      </c>
      <c r="E11" s="392">
        <v>12</v>
      </c>
      <c r="F11" s="393" t="s">
        <v>410</v>
      </c>
      <c r="G11" s="390">
        <v>13</v>
      </c>
      <c r="H11" s="391" t="s">
        <v>299</v>
      </c>
      <c r="I11" s="392">
        <v>5</v>
      </c>
      <c r="J11" s="393" t="s">
        <v>411</v>
      </c>
      <c r="K11" s="390">
        <v>13</v>
      </c>
      <c r="L11" s="391" t="s">
        <v>299</v>
      </c>
      <c r="M11" s="392">
        <v>9</v>
      </c>
      <c r="N11" s="393" t="s">
        <v>412</v>
      </c>
      <c r="O11" s="390">
        <v>5</v>
      </c>
      <c r="P11" s="391" t="s">
        <v>299</v>
      </c>
      <c r="Q11" s="392">
        <v>13</v>
      </c>
      <c r="R11" s="393" t="s">
        <v>406</v>
      </c>
      <c r="S11" s="390"/>
      <c r="T11" s="391"/>
      <c r="U11" s="392"/>
      <c r="V11" s="393"/>
      <c r="W11" s="394">
        <f t="shared" si="0"/>
        <v>2</v>
      </c>
      <c r="X11" s="784">
        <v>18</v>
      </c>
      <c r="Y11" s="786">
        <v>124</v>
      </c>
      <c r="Z11" s="390">
        <f t="shared" si="1"/>
        <v>41</v>
      </c>
      <c r="AA11" s="391" t="s">
        <v>299</v>
      </c>
      <c r="AB11" s="396">
        <f t="shared" si="2"/>
        <v>39</v>
      </c>
      <c r="AC11" s="397">
        <f t="shared" si="3"/>
        <v>2</v>
      </c>
      <c r="AD11" s="231">
        <f t="shared" si="4"/>
        <v>288</v>
      </c>
      <c r="AE11" s="232">
        <f>IFERROR(INDEX(V!$R:$R,MATCH(AF11,V!$L:$L,0)),"")</f>
        <v>136</v>
      </c>
      <c r="AF11" s="233" t="str">
        <f t="shared" si="5"/>
        <v>Aarne Välja</v>
      </c>
      <c r="AG11" s="232" t="str">
        <f>IFERROR(INDEX(V!$R:$R,MATCH(AH11,V!$L:$L,0)),"")</f>
        <v/>
      </c>
      <c r="AH11" s="233" t="str">
        <f t="shared" si="6"/>
        <v>Jaan Sepp, Oskar Sepp</v>
      </c>
      <c r="AI11" s="232">
        <f>IFERROR(INDEX(V!$R:$R,MATCH(AJ11,V!$L:$L,0)),"")</f>
        <v>136</v>
      </c>
      <c r="AJ11" s="233" t="str">
        <f t="shared" si="7"/>
        <v>Jaan Sepp</v>
      </c>
      <c r="AK11" s="232">
        <f>IFERROR(INDEX(V!$R:$R,MATCH(AL11,V!$L:$L,0)),"")</f>
        <v>16</v>
      </c>
      <c r="AL11" s="233" t="str">
        <f t="shared" si="8"/>
        <v>Oskar Sepp</v>
      </c>
      <c r="AM11" s="232" t="str">
        <f>IFERROR(INDEX(V!$R:$R,MATCH(AN11,V!$L:$L,0)),"")</f>
        <v/>
      </c>
      <c r="AN11" s="233" t="str">
        <f t="shared" si="9"/>
        <v/>
      </c>
      <c r="AO11" s="232" t="str">
        <f>IFERROR(INDEX(V!$R:$R,MATCH(AP11,V!$L:$L,0)),"")</f>
        <v/>
      </c>
      <c r="AP11" s="233" t="str">
        <f t="shared" si="10"/>
        <v/>
      </c>
    </row>
    <row r="12" spans="1:42" x14ac:dyDescent="0.2">
      <c r="A12" s="389">
        <v>6</v>
      </c>
      <c r="B12" s="302" t="s">
        <v>576</v>
      </c>
      <c r="C12" s="390">
        <v>12</v>
      </c>
      <c r="D12" s="391" t="s">
        <v>299</v>
      </c>
      <c r="E12" s="392">
        <v>10</v>
      </c>
      <c r="F12" s="393" t="s">
        <v>409</v>
      </c>
      <c r="G12" s="390">
        <v>13</v>
      </c>
      <c r="H12" s="391" t="s">
        <v>299</v>
      </c>
      <c r="I12" s="392">
        <v>5</v>
      </c>
      <c r="J12" s="393" t="s">
        <v>413</v>
      </c>
      <c r="K12" s="390">
        <v>5</v>
      </c>
      <c r="L12" s="391" t="s">
        <v>299</v>
      </c>
      <c r="M12" s="392">
        <v>13</v>
      </c>
      <c r="N12" s="393" t="s">
        <v>375</v>
      </c>
      <c r="O12" s="390">
        <v>6</v>
      </c>
      <c r="P12" s="391" t="s">
        <v>299</v>
      </c>
      <c r="Q12" s="392">
        <v>10</v>
      </c>
      <c r="R12" s="393" t="s">
        <v>408</v>
      </c>
      <c r="S12" s="390"/>
      <c r="T12" s="391"/>
      <c r="U12" s="392"/>
      <c r="V12" s="393"/>
      <c r="W12" s="394">
        <f t="shared" si="0"/>
        <v>2</v>
      </c>
      <c r="X12" s="784">
        <v>16</v>
      </c>
      <c r="Y12" s="786">
        <v>122</v>
      </c>
      <c r="Z12" s="390">
        <f t="shared" si="1"/>
        <v>36</v>
      </c>
      <c r="AA12" s="391" t="s">
        <v>299</v>
      </c>
      <c r="AB12" s="396">
        <f t="shared" si="2"/>
        <v>38</v>
      </c>
      <c r="AC12" s="397">
        <f t="shared" si="3"/>
        <v>-2</v>
      </c>
      <c r="AD12" s="231">
        <f t="shared" ref="AD12" si="11">SUM(AE12:AL12)</f>
        <v>194</v>
      </c>
      <c r="AE12" s="232">
        <f>IFERROR(INDEX(V!$R:$R,MATCH(AF12,V!$L:$L,0)),"")</f>
        <v>28</v>
      </c>
      <c r="AF12" s="233" t="str">
        <f t="shared" si="5"/>
        <v>Boriss Klubov</v>
      </c>
      <c r="AG12" s="232" t="str">
        <f>IFERROR(INDEX(V!$R:$R,MATCH(AH12,V!$L:$L,0)),"")</f>
        <v/>
      </c>
      <c r="AH12" s="233" t="str">
        <f t="shared" si="6"/>
        <v>Elmo Lageda, Enn Tokman</v>
      </c>
      <c r="AI12" s="232">
        <f>IFERROR(INDEX(V!$R:$R,MATCH(AJ12,V!$L:$L,0)),"")</f>
        <v>30</v>
      </c>
      <c r="AJ12" s="233" t="str">
        <f t="shared" si="7"/>
        <v>Elmo Lageda</v>
      </c>
      <c r="AK12" s="232">
        <f>IFERROR(INDEX(V!$R:$R,MATCH(AL12,V!$L:$L,0)),"")</f>
        <v>136</v>
      </c>
      <c r="AL12" s="233" t="str">
        <f t="shared" si="8"/>
        <v>Enn Tokman</v>
      </c>
      <c r="AM12" s="232" t="str">
        <f>IFERROR(INDEX(V!$R:$R,MATCH(AN12,V!$L:$L,0)),"")</f>
        <v/>
      </c>
      <c r="AN12" s="233" t="str">
        <f t="shared" si="9"/>
        <v/>
      </c>
      <c r="AO12" s="232" t="str">
        <f>IFERROR(INDEX(V!$R:$R,MATCH(AP12,V!$L:$L,0)),"")</f>
        <v/>
      </c>
      <c r="AP12" s="233" t="str">
        <f t="shared" si="10"/>
        <v/>
      </c>
    </row>
    <row r="13" spans="1:42" x14ac:dyDescent="0.2">
      <c r="A13" s="389">
        <v>7</v>
      </c>
      <c r="B13" s="282" t="s">
        <v>411</v>
      </c>
      <c r="C13" s="390">
        <v>5</v>
      </c>
      <c r="D13" s="391" t="s">
        <v>299</v>
      </c>
      <c r="E13" s="392">
        <v>13</v>
      </c>
      <c r="F13" s="393" t="s">
        <v>406</v>
      </c>
      <c r="G13" s="390">
        <v>5</v>
      </c>
      <c r="H13" s="391" t="s">
        <v>299</v>
      </c>
      <c r="I13" s="392">
        <v>13</v>
      </c>
      <c r="J13" s="393" t="s">
        <v>409</v>
      </c>
      <c r="K13" s="390">
        <v>13</v>
      </c>
      <c r="L13" s="391" t="s">
        <v>299</v>
      </c>
      <c r="M13" s="392">
        <v>4</v>
      </c>
      <c r="N13" s="393" t="s">
        <v>414</v>
      </c>
      <c r="O13" s="390">
        <v>13</v>
      </c>
      <c r="P13" s="391" t="s">
        <v>299</v>
      </c>
      <c r="Q13" s="392">
        <v>11</v>
      </c>
      <c r="R13" s="393" t="s">
        <v>412</v>
      </c>
      <c r="S13" s="390"/>
      <c r="T13" s="391"/>
      <c r="U13" s="392"/>
      <c r="V13" s="393"/>
      <c r="W13" s="394">
        <f t="shared" si="0"/>
        <v>2</v>
      </c>
      <c r="X13" s="784">
        <v>14</v>
      </c>
      <c r="Y13" s="786">
        <v>130</v>
      </c>
      <c r="Z13" s="390">
        <f t="shared" si="1"/>
        <v>36</v>
      </c>
      <c r="AA13" s="391" t="s">
        <v>299</v>
      </c>
      <c r="AB13" s="396">
        <f t="shared" si="2"/>
        <v>41</v>
      </c>
      <c r="AC13" s="397">
        <f t="shared" si="3"/>
        <v>-5</v>
      </c>
      <c r="AD13" s="231">
        <f t="shared" ref="AD13" si="12">SUM(AE13:AL13)</f>
        <v>296</v>
      </c>
      <c r="AE13" s="232">
        <f>IFERROR(INDEX(V!$R:$R,MATCH(AF13,V!$L:$L,0)),"")</f>
        <v>172</v>
      </c>
      <c r="AF13" s="233" t="str">
        <f t="shared" si="5"/>
        <v>Olav Türk</v>
      </c>
      <c r="AG13" s="232" t="str">
        <f>IFERROR(INDEX(V!$R:$R,MATCH(AH13,V!$L:$L,0)),"")</f>
        <v/>
      </c>
      <c r="AH13" s="233" t="str">
        <f t="shared" si="6"/>
        <v>Sirje Maala, Urmas Jõeäär</v>
      </c>
      <c r="AI13" s="232">
        <f>IFERROR(INDEX(V!$R:$R,MATCH(AJ13,V!$L:$L,0)),"")</f>
        <v>124</v>
      </c>
      <c r="AJ13" s="233" t="str">
        <f t="shared" si="7"/>
        <v>Sirje Maala</v>
      </c>
      <c r="AK13" s="232">
        <f>IFERROR(INDEX(V!$R:$R,MATCH(AL13,V!$L:$L,0)),"")</f>
        <v>0</v>
      </c>
      <c r="AL13" s="233" t="str">
        <f t="shared" si="8"/>
        <v>Urmas Jõeäär</v>
      </c>
      <c r="AM13" s="232" t="str">
        <f>IFERROR(INDEX(V!$R:$R,MATCH(AN13,V!$L:$L,0)),"")</f>
        <v/>
      </c>
      <c r="AN13" s="233" t="str">
        <f t="shared" si="9"/>
        <v/>
      </c>
      <c r="AO13" s="232" t="str">
        <f>IFERROR(INDEX(V!$R:$R,MATCH(AP13,V!$L:$L,0)),"")</f>
        <v/>
      </c>
      <c r="AP13" s="233" t="str">
        <f t="shared" si="10"/>
        <v/>
      </c>
    </row>
    <row r="14" spans="1:42" x14ac:dyDescent="0.2">
      <c r="A14" s="389">
        <v>8</v>
      </c>
      <c r="B14" s="302" t="s">
        <v>412</v>
      </c>
      <c r="C14" s="390">
        <v>13</v>
      </c>
      <c r="D14" s="391" t="s">
        <v>299</v>
      </c>
      <c r="E14" s="392">
        <v>1</v>
      </c>
      <c r="F14" s="393" t="s">
        <v>414</v>
      </c>
      <c r="G14" s="390">
        <v>1</v>
      </c>
      <c r="H14" s="391" t="s">
        <v>299</v>
      </c>
      <c r="I14" s="392">
        <v>13</v>
      </c>
      <c r="J14" s="393" t="s">
        <v>407</v>
      </c>
      <c r="K14" s="390">
        <v>9</v>
      </c>
      <c r="L14" s="391" t="s">
        <v>299</v>
      </c>
      <c r="M14" s="392">
        <v>13</v>
      </c>
      <c r="N14" s="393" t="s">
        <v>409</v>
      </c>
      <c r="O14" s="390">
        <v>11</v>
      </c>
      <c r="P14" s="391" t="s">
        <v>299</v>
      </c>
      <c r="Q14" s="392">
        <v>13</v>
      </c>
      <c r="R14" s="393" t="s">
        <v>411</v>
      </c>
      <c r="S14" s="390"/>
      <c r="T14" s="391"/>
      <c r="U14" s="392"/>
      <c r="V14" s="393"/>
      <c r="W14" s="394">
        <f t="shared" si="0"/>
        <v>1</v>
      </c>
      <c r="X14" s="784">
        <v>14</v>
      </c>
      <c r="Y14" s="786">
        <v>114</v>
      </c>
      <c r="Z14" s="390">
        <f t="shared" si="1"/>
        <v>34</v>
      </c>
      <c r="AA14" s="391" t="s">
        <v>299</v>
      </c>
      <c r="AB14" s="396">
        <f t="shared" si="2"/>
        <v>40</v>
      </c>
      <c r="AC14" s="397">
        <f t="shared" si="3"/>
        <v>-6</v>
      </c>
      <c r="AD14" s="231">
        <f t="shared" ref="AD14" si="13">SUM(AE14:AL14)</f>
        <v>338</v>
      </c>
      <c r="AE14" s="232">
        <f>IFERROR(INDEX(V!$R:$R,MATCH(AF14,V!$L:$L,0)),"")</f>
        <v>160</v>
      </c>
      <c r="AF14" s="233" t="str">
        <f t="shared" si="5"/>
        <v>Ivar Viljaste</v>
      </c>
      <c r="AG14" s="232" t="str">
        <f>IFERROR(INDEX(V!$R:$R,MATCH(AH14,V!$L:$L,0)),"")</f>
        <v/>
      </c>
      <c r="AH14" s="233" t="str">
        <f t="shared" si="6"/>
        <v>Kaspar Mänd, Matti Vinni</v>
      </c>
      <c r="AI14" s="232">
        <f>IFERROR(INDEX(V!$R:$R,MATCH(AJ14,V!$L:$L,0)),"")</f>
        <v>128</v>
      </c>
      <c r="AJ14" s="233" t="str">
        <f t="shared" si="7"/>
        <v>Kaspar Mänd</v>
      </c>
      <c r="AK14" s="232">
        <f>IFERROR(INDEX(V!$R:$R,MATCH(AL14,V!$L:$L,0)),"")</f>
        <v>50</v>
      </c>
      <c r="AL14" s="233" t="str">
        <f t="shared" si="8"/>
        <v>Matti Vinni</v>
      </c>
      <c r="AM14" s="232" t="str">
        <f>IFERROR(INDEX(V!$R:$R,MATCH(AN14,V!$L:$L,0)),"")</f>
        <v/>
      </c>
      <c r="AN14" s="233" t="str">
        <f t="shared" si="9"/>
        <v/>
      </c>
      <c r="AO14" s="232" t="str">
        <f>IFERROR(INDEX(V!$R:$R,MATCH(AP14,V!$L:$L,0)),"")</f>
        <v/>
      </c>
      <c r="AP14" s="233" t="str">
        <f t="shared" si="10"/>
        <v/>
      </c>
    </row>
    <row r="15" spans="1:42" x14ac:dyDescent="0.2">
      <c r="A15" s="389">
        <v>9</v>
      </c>
      <c r="B15" s="282" t="s">
        <v>413</v>
      </c>
      <c r="C15" s="390">
        <v>9</v>
      </c>
      <c r="D15" s="391" t="s">
        <v>299</v>
      </c>
      <c r="E15" s="392">
        <v>13</v>
      </c>
      <c r="F15" s="393" t="s">
        <v>375</v>
      </c>
      <c r="G15" s="390">
        <v>5</v>
      </c>
      <c r="H15" s="391" t="s">
        <v>299</v>
      </c>
      <c r="I15" s="392">
        <v>13</v>
      </c>
      <c r="J15" s="393" t="s">
        <v>410</v>
      </c>
      <c r="K15" s="390">
        <v>7</v>
      </c>
      <c r="L15" s="391" t="s">
        <v>299</v>
      </c>
      <c r="M15" s="392">
        <v>13</v>
      </c>
      <c r="N15" s="393" t="s">
        <v>408</v>
      </c>
      <c r="O15" s="390">
        <v>13</v>
      </c>
      <c r="P15" s="391" t="s">
        <v>299</v>
      </c>
      <c r="Q15" s="392">
        <v>7</v>
      </c>
      <c r="R15" s="393" t="s">
        <v>414</v>
      </c>
      <c r="S15" s="390"/>
      <c r="T15" s="391"/>
      <c r="U15" s="392"/>
      <c r="V15" s="393"/>
      <c r="W15" s="394">
        <f t="shared" si="0"/>
        <v>1</v>
      </c>
      <c r="X15" s="784">
        <v>14</v>
      </c>
      <c r="Y15" s="786">
        <v>104</v>
      </c>
      <c r="Z15" s="390">
        <f t="shared" si="1"/>
        <v>34</v>
      </c>
      <c r="AA15" s="391" t="s">
        <v>299</v>
      </c>
      <c r="AB15" s="396">
        <f t="shared" si="2"/>
        <v>46</v>
      </c>
      <c r="AC15" s="397">
        <f t="shared" si="3"/>
        <v>-12</v>
      </c>
      <c r="AD15" s="231">
        <f t="shared" ref="AD15" si="14">SUM(AE15:AL15)</f>
        <v>196</v>
      </c>
      <c r="AE15" s="232">
        <f>IFERROR(INDEX(V!$R:$R,MATCH(AF15,V!$L:$L,0)),"")</f>
        <v>98</v>
      </c>
      <c r="AF15" s="233" t="str">
        <f t="shared" si="5"/>
        <v>Ljudmila Varendi</v>
      </c>
      <c r="AG15" s="232" t="str">
        <f>IFERROR(INDEX(V!$R:$R,MATCH(AH15,V!$L:$L,0)),"")</f>
        <v/>
      </c>
      <c r="AH15" s="233" t="str">
        <f t="shared" si="6"/>
        <v>Marta Bernat, Viktor Švarõgin</v>
      </c>
      <c r="AI15" s="232">
        <f>IFERROR(INDEX(V!$R:$R,MATCH(AJ15,V!$L:$L,0)),"")</f>
        <v>0</v>
      </c>
      <c r="AJ15" s="233" t="str">
        <f t="shared" si="7"/>
        <v>Marta Bernat</v>
      </c>
      <c r="AK15" s="232">
        <f>IFERROR(INDEX(V!$R:$R,MATCH(AL15,V!$L:$L,0)),"")</f>
        <v>98</v>
      </c>
      <c r="AL15" s="233" t="str">
        <f t="shared" si="8"/>
        <v>Viktor Švarõgin</v>
      </c>
      <c r="AM15" s="232" t="str">
        <f>IFERROR(INDEX(V!$R:$R,MATCH(AN15,V!$L:$L,0)),"")</f>
        <v/>
      </c>
      <c r="AN15" s="233" t="str">
        <f t="shared" si="9"/>
        <v/>
      </c>
      <c r="AO15" s="232" t="str">
        <f>IFERROR(INDEX(V!$R:$R,MATCH(AP15,V!$L:$L,0)),"")</f>
        <v/>
      </c>
      <c r="AP15" s="233" t="str">
        <f t="shared" si="10"/>
        <v/>
      </c>
    </row>
    <row r="16" spans="1:42" x14ac:dyDescent="0.2">
      <c r="A16" s="389">
        <v>10</v>
      </c>
      <c r="B16" s="302" t="s">
        <v>414</v>
      </c>
      <c r="C16" s="390">
        <v>1</v>
      </c>
      <c r="D16" s="391" t="s">
        <v>299</v>
      </c>
      <c r="E16" s="392">
        <v>13</v>
      </c>
      <c r="F16" s="393" t="s">
        <v>412</v>
      </c>
      <c r="G16" s="390">
        <v>9</v>
      </c>
      <c r="H16" s="391" t="s">
        <v>299</v>
      </c>
      <c r="I16" s="392">
        <v>11</v>
      </c>
      <c r="J16" s="393" t="s">
        <v>408</v>
      </c>
      <c r="K16" s="390">
        <v>4</v>
      </c>
      <c r="L16" s="391" t="s">
        <v>299</v>
      </c>
      <c r="M16" s="392">
        <v>13</v>
      </c>
      <c r="N16" s="393" t="s">
        <v>411</v>
      </c>
      <c r="O16" s="390">
        <v>7</v>
      </c>
      <c r="P16" s="391" t="s">
        <v>299</v>
      </c>
      <c r="Q16" s="392">
        <v>13</v>
      </c>
      <c r="R16" s="393" t="s">
        <v>413</v>
      </c>
      <c r="S16" s="390"/>
      <c r="T16" s="391"/>
      <c r="U16" s="392"/>
      <c r="V16" s="393"/>
      <c r="W16" s="394">
        <f t="shared" si="0"/>
        <v>0</v>
      </c>
      <c r="X16" s="784">
        <v>14</v>
      </c>
      <c r="Y16" s="786">
        <v>98</v>
      </c>
      <c r="Z16" s="390">
        <f t="shared" si="1"/>
        <v>21</v>
      </c>
      <c r="AA16" s="391" t="s">
        <v>299</v>
      </c>
      <c r="AB16" s="396">
        <f t="shared" si="2"/>
        <v>50</v>
      </c>
      <c r="AC16" s="397">
        <f t="shared" si="3"/>
        <v>-29</v>
      </c>
      <c r="AD16" s="231">
        <f t="shared" ref="AD16" si="15">SUM(AE16:AL16)</f>
        <v>42</v>
      </c>
      <c r="AE16" s="232">
        <f>IFERROR(INDEX(V!$R:$R,MATCH(AF16,V!$L:$L,0)),"")</f>
        <v>16</v>
      </c>
      <c r="AF16" s="233" t="str">
        <f t="shared" si="5"/>
        <v>Lemmit Toomra</v>
      </c>
      <c r="AG16" s="232" t="str">
        <f>IFERROR(INDEX(V!$R:$R,MATCH(AH16,V!$L:$L,0)),"")</f>
        <v/>
      </c>
      <c r="AH16" s="233" t="str">
        <f t="shared" si="6"/>
        <v>Liidia Põllu, Tõnu Kapper</v>
      </c>
      <c r="AI16" s="232">
        <f>IFERROR(INDEX(V!$R:$R,MATCH(AJ16,V!$L:$L,0)),"")</f>
        <v>12</v>
      </c>
      <c r="AJ16" s="233" t="str">
        <f t="shared" si="7"/>
        <v>Liidia Põllu</v>
      </c>
      <c r="AK16" s="232">
        <f>IFERROR(INDEX(V!$R:$R,MATCH(AL16,V!$L:$L,0)),"")</f>
        <v>14</v>
      </c>
      <c r="AL16" s="233" t="str">
        <f t="shared" si="8"/>
        <v>Tõnu Kapper</v>
      </c>
      <c r="AM16" s="232" t="str">
        <f>IFERROR(INDEX(V!$R:$R,MATCH(AN16,V!$L:$L,0)),"")</f>
        <v/>
      </c>
      <c r="AN16" s="233" t="str">
        <f t="shared" si="9"/>
        <v/>
      </c>
      <c r="AO16" s="232" t="str">
        <f>IFERROR(INDEX(V!$R:$R,MATCH(AP16,V!$L:$L,0)),"")</f>
        <v/>
      </c>
      <c r="AP16" s="233" t="str">
        <f t="shared" si="10"/>
        <v/>
      </c>
    </row>
    <row r="19" hidden="1" x14ac:dyDescent="0.2"/>
    <row r="20" hidden="1" x14ac:dyDescent="0.2"/>
    <row r="21" hidden="1" x14ac:dyDescent="0.2"/>
    <row r="22" hidden="1" x14ac:dyDescent="0.2"/>
    <row r="23" hidden="1" x14ac:dyDescent="0.2"/>
    <row r="24" hidden="1" x14ac:dyDescent="0.2"/>
    <row r="25" hidden="1" x14ac:dyDescent="0.2"/>
    <row r="26" hidden="1" x14ac:dyDescent="0.2"/>
    <row r="27" hidden="1" x14ac:dyDescent="0.2"/>
    <row r="28" hidden="1" x14ac:dyDescent="0.2"/>
    <row r="29" hidden="1" x14ac:dyDescent="0.2"/>
    <row r="30" hidden="1" x14ac:dyDescent="0.2"/>
    <row r="31" hidden="1" x14ac:dyDescent="0.2"/>
    <row r="32"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spans="1:6" hidden="1" x14ac:dyDescent="0.2"/>
    <row r="290" spans="1:6" hidden="1" x14ac:dyDescent="0.2"/>
    <row r="291" spans="1:6" hidden="1" x14ac:dyDescent="0.2"/>
    <row r="292" spans="1:6" hidden="1" x14ac:dyDescent="0.2"/>
    <row r="293" spans="1:6" hidden="1" x14ac:dyDescent="0.2"/>
    <row r="294" spans="1:6" hidden="1" x14ac:dyDescent="0.2"/>
    <row r="295" spans="1:6" hidden="1" x14ac:dyDescent="0.2"/>
    <row r="296" spans="1:6" hidden="1" x14ac:dyDescent="0.2"/>
    <row r="297" spans="1:6" hidden="1" x14ac:dyDescent="0.2"/>
    <row r="298" spans="1:6" hidden="1" x14ac:dyDescent="0.2"/>
    <row r="299" spans="1:6" hidden="1" x14ac:dyDescent="0.2">
      <c r="A299" s="157"/>
      <c r="B299" s="157"/>
      <c r="C299" s="227"/>
      <c r="F299" s="599"/>
    </row>
    <row r="300" spans="1:6" x14ac:dyDescent="0.2">
      <c r="A300" s="349">
        <v>1</v>
      </c>
      <c r="B300" s="400" t="str">
        <f>IFERROR(INDEX(B$1:B$100,MATCH(A300,A$1:A$100,0)),"")</f>
        <v>Henri Mitt, Hillar Neiland, Tõnis Neiland</v>
      </c>
      <c r="C300" s="321"/>
      <c r="F300" s="599"/>
    </row>
    <row r="301" spans="1:6" x14ac:dyDescent="0.2">
      <c r="A301" s="349">
        <v>2</v>
      </c>
      <c r="B301" s="400" t="str">
        <f t="shared" ref="B301:B309" si="16">IFERROR(INDEX(B$1:B$100,MATCH(A301,A$1:A$100,0)),"")</f>
        <v>Kenneth Muusikus, Oleg Rõndenkov, Sander Rose</v>
      </c>
      <c r="C301" s="321"/>
      <c r="F301" s="599"/>
    </row>
    <row r="302" spans="1:6" x14ac:dyDescent="0.2">
      <c r="A302" s="349">
        <v>3</v>
      </c>
      <c r="B302" s="400" t="str">
        <f t="shared" si="16"/>
        <v>Andres Veski, Jaan Saar, Peep Peenema</v>
      </c>
      <c r="C302" s="321"/>
      <c r="F302" s="599"/>
    </row>
    <row r="303" spans="1:6" x14ac:dyDescent="0.2">
      <c r="A303" s="349">
        <v>4</v>
      </c>
      <c r="B303" s="400" t="str">
        <f t="shared" si="16"/>
        <v>Andrei Grintšak, Kristel Tihhonjuk, Vadim Tihhonjuk</v>
      </c>
      <c r="C303" s="321"/>
      <c r="F303" s="599"/>
    </row>
    <row r="304" spans="1:6" x14ac:dyDescent="0.2">
      <c r="A304" s="349">
        <v>5</v>
      </c>
      <c r="B304" s="400" t="str">
        <f t="shared" si="16"/>
        <v>Aarne Välja, Jaan Sepp, Oskar Sepp</v>
      </c>
      <c r="C304" s="321"/>
      <c r="F304" s="599"/>
    </row>
    <row r="305" spans="1:6" x14ac:dyDescent="0.2">
      <c r="A305" s="349">
        <v>6</v>
      </c>
      <c r="B305" s="400" t="str">
        <f t="shared" si="16"/>
        <v>Boriss Klubov, Elmo Lageda, Enn Tokman</v>
      </c>
      <c r="C305" s="321"/>
      <c r="F305" s="599"/>
    </row>
    <row r="306" spans="1:6" x14ac:dyDescent="0.2">
      <c r="A306" s="349">
        <v>7</v>
      </c>
      <c r="B306" s="400" t="str">
        <f t="shared" si="16"/>
        <v>Olav Türk, Sirje Maala, Urmas Jõeäär</v>
      </c>
    </row>
    <row r="307" spans="1:6" x14ac:dyDescent="0.2">
      <c r="A307" s="349">
        <v>8</v>
      </c>
      <c r="B307" s="400" t="str">
        <f t="shared" si="16"/>
        <v>Ivar Viljaste, Kaspar Mänd, Matti Vinni</v>
      </c>
    </row>
    <row r="308" spans="1:6" x14ac:dyDescent="0.2">
      <c r="A308" s="349">
        <v>9</v>
      </c>
      <c r="B308" s="400" t="str">
        <f t="shared" si="16"/>
        <v>Ljudmila Varendi, Marta Bernat, Viktor Švarõgin</v>
      </c>
    </row>
    <row r="309" spans="1:6" x14ac:dyDescent="0.2">
      <c r="A309" s="349">
        <v>10</v>
      </c>
      <c r="B309" s="400" t="str">
        <f t="shared" si="16"/>
        <v>Lemmit Toomra, Liidia Põllu, Tõnu Kapper</v>
      </c>
    </row>
  </sheetData>
  <conditionalFormatting sqref="C7:C16 G7:G16 O7:O16 S7:S16 K7:K16">
    <cfRule type="expression" dxfId="2231" priority="12">
      <formula>AND(C7=0,E7=13)</formula>
    </cfRule>
  </conditionalFormatting>
  <conditionalFormatting sqref="C7:C16">
    <cfRule type="expression" dxfId="2230" priority="26">
      <formula>IF($C7&gt;$E7,TRUE)</formula>
    </cfRule>
  </conditionalFormatting>
  <conditionalFormatting sqref="E7:E16">
    <cfRule type="expression" dxfId="2229" priority="27">
      <formula>IF($C7&lt;$E7,TRUE)</formula>
    </cfRule>
  </conditionalFormatting>
  <conditionalFormatting sqref="K7:K16">
    <cfRule type="expression" dxfId="2228" priority="34">
      <formula>IF($K7&gt;$M7,TRUE)</formula>
    </cfRule>
  </conditionalFormatting>
  <conditionalFormatting sqref="M7:M16">
    <cfRule type="expression" dxfId="2227" priority="35">
      <formula>IF($K7&lt;$M7,TRUE)</formula>
    </cfRule>
  </conditionalFormatting>
  <conditionalFormatting sqref="O7:O16">
    <cfRule type="expression" dxfId="2226" priority="38">
      <formula>IF($O7&gt;$Q7,TRUE)</formula>
    </cfRule>
  </conditionalFormatting>
  <conditionalFormatting sqref="Q7:Q16">
    <cfRule type="expression" dxfId="2225" priority="39">
      <formula>IF($O7&lt;$Q7,TRUE)</formula>
    </cfRule>
  </conditionalFormatting>
  <conditionalFormatting sqref="S7:S16">
    <cfRule type="expression" dxfId="2224" priority="42">
      <formula>IF($S7&gt;$U7,TRUE)</formula>
    </cfRule>
  </conditionalFormatting>
  <conditionalFormatting sqref="U7:U16">
    <cfRule type="expression" dxfId="2223" priority="43">
      <formula>IF($S7&lt;$U7,TRUE)</formula>
    </cfRule>
  </conditionalFormatting>
  <conditionalFormatting sqref="G7:G16">
    <cfRule type="expression" dxfId="2222" priority="30">
      <formula>IF($G7&gt;$I7,TRUE)</formula>
    </cfRule>
  </conditionalFormatting>
  <conditionalFormatting sqref="I7:I16">
    <cfRule type="expression" dxfId="2221" priority="31">
      <formula>IF($G7&lt;$I7,TRUE)</formula>
    </cfRule>
  </conditionalFormatting>
  <conditionalFormatting sqref="F7:F16">
    <cfRule type="containsText" dxfId="2220" priority="17" operator="containsText" text="vaba voor">
      <formula>NOT(ISERROR(SEARCH("vaba voor",F7)))</formula>
    </cfRule>
  </conditionalFormatting>
  <conditionalFormatting sqref="N7:N16">
    <cfRule type="containsText" dxfId="2219" priority="15" operator="containsText" text="vaba voor">
      <formula>NOT(ISERROR(SEARCH("vaba voor",N7)))</formula>
    </cfRule>
  </conditionalFormatting>
  <conditionalFormatting sqref="R7:R16">
    <cfRule type="containsText" dxfId="2218" priority="18" operator="containsText" text="vaba voor">
      <formula>NOT(ISERROR(SEARCH("vaba voor",R7)))</formula>
    </cfRule>
  </conditionalFormatting>
  <conditionalFormatting sqref="V7:V16">
    <cfRule type="containsText" dxfId="2217" priority="14" operator="containsText" text="vaba voor">
      <formula>NOT(ISERROR(SEARCH("vaba voor",V7)))</formula>
    </cfRule>
  </conditionalFormatting>
  <conditionalFormatting sqref="J7:J16">
    <cfRule type="containsText" dxfId="2216" priority="16" operator="containsText" text="vaba voor">
      <formula>NOT(ISERROR(SEARCH("vaba voor",J7)))</formula>
    </cfRule>
  </conditionalFormatting>
  <conditionalFormatting sqref="C7:F16">
    <cfRule type="expression" dxfId="2215" priority="22">
      <formula>IF(AND(ISNUMBER($C7),$C7=$E7),TRUE)</formula>
    </cfRule>
    <cfRule type="expression" dxfId="2214" priority="24">
      <formula>IF($C7&gt;$E7,TRUE)</formula>
    </cfRule>
    <cfRule type="expression" dxfId="2213" priority="25">
      <formula>IF($C7&lt;$E7,TRUE)</formula>
    </cfRule>
  </conditionalFormatting>
  <conditionalFormatting sqref="G7:J16">
    <cfRule type="expression" dxfId="2212" priority="23">
      <formula>IF(AND(ISNUMBER($G7),$G7=$I7),TRUE)</formula>
    </cfRule>
    <cfRule type="expression" dxfId="2211" priority="28">
      <formula>IF($G7&gt;$I7,TRUE)</formula>
    </cfRule>
    <cfRule type="expression" dxfId="2210" priority="29">
      <formula>IF($G7&lt;$I7,TRUE)</formula>
    </cfRule>
  </conditionalFormatting>
  <conditionalFormatting sqref="K7:N16">
    <cfRule type="expression" dxfId="2209" priority="21">
      <formula>IF(AND(ISNUMBER($K7),$K7=$M7),TRUE)</formula>
    </cfRule>
    <cfRule type="expression" dxfId="2208" priority="32">
      <formula>IF($K7&gt;$M7,TRUE)</formula>
    </cfRule>
    <cfRule type="expression" dxfId="2207" priority="33">
      <formula>IF($K7&lt;$M7,TRUE)</formula>
    </cfRule>
  </conditionalFormatting>
  <conditionalFormatting sqref="O7:R16">
    <cfRule type="expression" dxfId="2206" priority="20">
      <formula>IF(AND(ISNUMBER($O7),$O7=$Q7),TRUE)</formula>
    </cfRule>
    <cfRule type="expression" dxfId="2205" priority="36">
      <formula>IF($O7&gt;$Q7,TRUE)</formula>
    </cfRule>
    <cfRule type="expression" dxfId="2204" priority="37">
      <formula>IF($O7&lt;$Q7,TRUE)</formula>
    </cfRule>
  </conditionalFormatting>
  <conditionalFormatting sqref="S7:V16">
    <cfRule type="expression" dxfId="2203" priority="19">
      <formula>IF(AND(ISNUMBER($S7),$S7=$U7),TRUE)</formula>
    </cfRule>
    <cfRule type="expression" dxfId="2202" priority="40">
      <formula>IF($S7&gt;$U7,TRUE)</formula>
    </cfRule>
    <cfRule type="expression" dxfId="2201" priority="41">
      <formula>IF($S7&lt;$U7,TRUE)</formula>
    </cfRule>
  </conditionalFormatting>
  <conditionalFormatting sqref="E7:E16 I7:I16 Q7:Q16 U7:U16 M7:M16">
    <cfRule type="expression" dxfId="2200" priority="13">
      <formula>AND(E7=0,C7=13)</formula>
    </cfRule>
  </conditionalFormatting>
  <conditionalFormatting sqref="A7:A16">
    <cfRule type="duplicateValues" dxfId="2199" priority="44"/>
  </conditionalFormatting>
  <conditionalFormatting sqref="AJ7:AJ16">
    <cfRule type="expression" dxfId="2198" priority="5">
      <formula>AND(AI7="",FIND(",",AJ7))</formula>
    </cfRule>
    <cfRule type="expression" dxfId="2197" priority="7">
      <formula>AND(AI7="",COUNTIF(AJ7,"*,*")=0)</formula>
    </cfRule>
  </conditionalFormatting>
  <conditionalFormatting sqref="AH7:AH16">
    <cfRule type="expression" dxfId="2196" priority="8">
      <formula>AND(AG7="",FIND(",",AH7))</formula>
    </cfRule>
    <cfRule type="expression" dxfId="2195" priority="9">
      <formula>AND(AG7="",COUNTIF(AH7,"*,*")=0)</formula>
    </cfRule>
  </conditionalFormatting>
  <conditionalFormatting sqref="AL7:AL16">
    <cfRule type="expression" dxfId="2194" priority="10">
      <formula>AND(AK7="",FIND(",",AL7))</formula>
    </cfRule>
    <cfRule type="expression" dxfId="2193" priority="11">
      <formula>AND(AK7="",COUNTIF(AL7,"*,*")=0)</formula>
    </cfRule>
  </conditionalFormatting>
  <conditionalFormatting sqref="AF7:AF16">
    <cfRule type="expression" dxfId="2192" priority="6">
      <formula>AND(AE7="",COUNTIF(AF7,"*,*")=0)</formula>
    </cfRule>
  </conditionalFormatting>
  <conditionalFormatting sqref="AN7:AN16">
    <cfRule type="expression" dxfId="2191" priority="2">
      <formula>AND(AM7="",COUNTIF(AN7,"*,*")=0)</formula>
    </cfRule>
    <cfRule type="expression" dxfId="2190" priority="4">
      <formula>AND(AM7="",FIND(",",AN7))</formula>
    </cfRule>
  </conditionalFormatting>
  <conditionalFormatting sqref="AP7:AP16">
    <cfRule type="expression" dxfId="2189" priority="1">
      <formula>AND(AO7="",COUNTIF(AP7,"*,*")=0)</formula>
    </cfRule>
    <cfRule type="expression" dxfId="2188" priority="3">
      <formula>AND(AO7="",FIND(",",AP7))</formula>
    </cfRule>
  </conditionalFormatting>
  <conditionalFormatting sqref="B300:B309">
    <cfRule type="expression" dxfId="2187" priority="1571">
      <formula>A300=3</formula>
    </cfRule>
    <cfRule type="expression" dxfId="2186" priority="1572">
      <formula>A300=2</formula>
    </cfRule>
    <cfRule type="expression" dxfId="2185" priority="1573">
      <formula>A300=1</formula>
    </cfRule>
    <cfRule type="containsBlanks" dxfId="2184" priority="1574">
      <formula>LEN(TRIM(B300))=0</formula>
    </cfRule>
    <cfRule type="duplicateValues" dxfId="2183" priority="1575"/>
  </conditionalFormatting>
  <pageMargins left="0.78740157480314965" right="0.39370078740157483" top="0.78740157480314965" bottom="0.39370078740157483" header="0.78740157480314965" footer="0"/>
  <pageSetup paperSize="9" fitToHeight="0" orientation="landscape" verticalDpi="1200" r:id="rId1"/>
  <headerFooter>
    <oddHeader>&amp;R&amp;P. leht &amp;N&amp; -st</oddHead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pageSetUpPr fitToPage="1"/>
  </sheetPr>
  <dimension ref="A1:AP312"/>
  <sheetViews>
    <sheetView showGridLines="0" showRowColHeaders="0" workbookViewId="0">
      <pane ySplit="1" topLeftCell="A2" activePane="bottomLeft" state="frozen"/>
      <selection pane="bottomLeft" activeCell="A4" sqref="A4"/>
    </sheetView>
  </sheetViews>
  <sheetFormatPr defaultRowHeight="12.75" x14ac:dyDescent="0.2"/>
  <cols>
    <col min="1" max="1" width="3.28515625" style="1" customWidth="1"/>
    <col min="2" max="2" width="32.5703125" style="1" bestFit="1" customWidth="1"/>
    <col min="3" max="3" width="4.7109375" style="1" customWidth="1"/>
    <col min="4" max="4" width="1.140625" style="1" customWidth="1"/>
    <col min="5" max="5" width="2.7109375" style="1" customWidth="1"/>
    <col min="6" max="6" width="9.140625" style="1"/>
    <col min="7" max="7" width="2.7109375" style="1" customWidth="1"/>
    <col min="8" max="8" width="1.140625" style="1" customWidth="1"/>
    <col min="9" max="9" width="2.7109375" style="1" customWidth="1"/>
    <col min="10" max="10" width="9.140625" style="1"/>
    <col min="11" max="11" width="2.7109375" style="1" customWidth="1"/>
    <col min="12" max="12" width="1.140625" style="1" customWidth="1"/>
    <col min="13" max="13" width="2.7109375" style="1" customWidth="1"/>
    <col min="14" max="14" width="9.140625" style="1"/>
    <col min="15" max="15" width="2.7109375" style="1" customWidth="1"/>
    <col min="16" max="16" width="1.140625" style="1" customWidth="1"/>
    <col min="17" max="17" width="2.7109375" style="1" customWidth="1"/>
    <col min="18" max="18" width="9.140625" style="1"/>
    <col min="19" max="19" width="2.7109375" style="1" hidden="1" customWidth="1"/>
    <col min="20" max="20" width="1.140625" style="1" hidden="1" customWidth="1"/>
    <col min="21" max="21" width="2.7109375" style="1" hidden="1" customWidth="1"/>
    <col min="22" max="22" width="0" style="1" hidden="1" customWidth="1"/>
    <col min="23" max="23" width="5.7109375" style="1" customWidth="1"/>
    <col min="24" max="24" width="5.5703125" style="1" customWidth="1"/>
    <col min="25" max="25" width="7.42578125" style="1" customWidth="1"/>
    <col min="26" max="26" width="2.7109375" style="1" customWidth="1"/>
    <col min="27" max="27" width="1.140625" style="1" customWidth="1"/>
    <col min="28" max="28" width="2.7109375" style="1" customWidth="1"/>
    <col min="29" max="29" width="4.7109375" style="1" customWidth="1"/>
    <col min="30" max="31" width="9.140625" style="1" hidden="1" customWidth="1"/>
    <col min="32" max="32" width="17" style="1" hidden="1" customWidth="1"/>
    <col min="33" max="33" width="9.140625" style="1" hidden="1" customWidth="1"/>
    <col min="34" max="34" width="23.28515625" style="1" hidden="1" customWidth="1"/>
    <col min="35" max="35" width="9.140625" style="1" hidden="1" customWidth="1"/>
    <col min="36" max="36" width="17.28515625" style="1" hidden="1" customWidth="1"/>
    <col min="37" max="37" width="9.140625" style="1" hidden="1" customWidth="1"/>
    <col min="38" max="38" width="13.85546875" style="1" hidden="1" customWidth="1"/>
    <col min="39" max="39" width="9.140625" style="1" hidden="1" customWidth="1"/>
    <col min="40" max="40" width="17.28515625" style="1" hidden="1" customWidth="1"/>
    <col min="41" max="41" width="9.140625" style="1" hidden="1" customWidth="1"/>
    <col min="42" max="42" width="13.85546875" style="1" hidden="1" customWidth="1"/>
    <col min="43" max="16384" width="9.140625" style="1"/>
  </cols>
  <sheetData>
    <row r="1" spans="1:42" x14ac:dyDescent="0.2">
      <c r="A1" s="226" t="str">
        <f>UPPER((Kalend!E8)&amp;" - "&amp;(Kalend!C8))&amp;" - "&amp;LOWER(Kalend!D8)&amp;" - "&amp;(Kalend!A8)&amp;" kell "&amp;(Kalend!B8)&amp;" - "&amp;(Kalend!F8)</f>
        <v>V2 - VOKA VI SISE-KV 2. ETAPP - duo - P, 26.11.2023 kell 11:00 - Voka petangihall</v>
      </c>
      <c r="O1" s="157"/>
      <c r="P1" s="157"/>
      <c r="Q1" s="198"/>
      <c r="R1" s="198"/>
      <c r="S1" s="198"/>
      <c r="T1" s="38"/>
      <c r="U1" s="38"/>
      <c r="V1" s="38"/>
      <c r="W1" s="157"/>
      <c r="X1" s="28"/>
      <c r="Y1" s="157"/>
      <c r="Z1" s="157"/>
      <c r="AD1" s="44" t="s">
        <v>72</v>
      </c>
      <c r="AE1" s="228"/>
      <c r="AF1" s="228"/>
      <c r="AG1" s="228"/>
      <c r="AH1" s="228"/>
      <c r="AI1" s="228"/>
      <c r="AJ1" s="228"/>
      <c r="AK1" s="228"/>
      <c r="AL1" s="228"/>
      <c r="AM1" s="228"/>
      <c r="AN1" s="228"/>
      <c r="AO1" s="351"/>
      <c r="AP1" s="351"/>
    </row>
    <row r="2" spans="1:42" x14ac:dyDescent="0.2">
      <c r="A2" s="628"/>
      <c r="F2" s="157"/>
      <c r="L2" s="632"/>
      <c r="M2" s="632"/>
      <c r="N2" s="632"/>
      <c r="O2" s="633"/>
      <c r="P2" s="633"/>
      <c r="Q2" s="633"/>
      <c r="R2" s="629" t="s">
        <v>235</v>
      </c>
      <c r="S2" s="633"/>
      <c r="T2" s="632"/>
      <c r="U2" s="632"/>
      <c r="V2" s="632"/>
      <c r="W2" s="630">
        <v>1</v>
      </c>
      <c r="X2" s="631" t="s">
        <v>236</v>
      </c>
      <c r="Y2" s="633"/>
      <c r="Z2" s="633"/>
      <c r="AA2" s="633"/>
      <c r="AB2" s="633"/>
      <c r="AE2" s="157"/>
      <c r="AG2" s="157"/>
      <c r="AH2" s="157"/>
      <c r="AI2" s="157"/>
      <c r="AJ2" s="157"/>
      <c r="AK2" s="157"/>
      <c r="AL2" s="157"/>
      <c r="AM2" s="157"/>
      <c r="AN2" s="157"/>
    </row>
    <row r="3" spans="1:42" x14ac:dyDescent="0.2">
      <c r="A3" s="628"/>
      <c r="F3" s="157"/>
      <c r="L3" s="633"/>
      <c r="M3" s="633"/>
      <c r="N3" s="633"/>
      <c r="O3" s="633"/>
      <c r="P3" s="633"/>
      <c r="Q3" s="633"/>
      <c r="R3" s="634" t="s">
        <v>237</v>
      </c>
      <c r="S3" s="633"/>
      <c r="T3" s="633"/>
      <c r="U3" s="633"/>
      <c r="V3" s="633"/>
      <c r="W3" s="630">
        <v>0.5</v>
      </c>
      <c r="X3" s="631" t="s">
        <v>236</v>
      </c>
      <c r="Y3" s="633"/>
      <c r="Z3" s="633"/>
      <c r="AA3" s="633"/>
      <c r="AB3" s="633"/>
      <c r="AE3" s="234"/>
      <c r="AF3" s="234"/>
      <c r="AG3" s="234"/>
      <c r="AH3" s="225"/>
      <c r="AI3" s="234"/>
      <c r="AJ3" s="234"/>
      <c r="AK3" s="234"/>
      <c r="AL3" s="234"/>
      <c r="AM3" s="234"/>
      <c r="AN3" s="234"/>
      <c r="AO3" s="234"/>
      <c r="AP3" s="234"/>
    </row>
    <row r="4" spans="1:42" x14ac:dyDescent="0.2">
      <c r="F4" s="157"/>
      <c r="L4" s="633"/>
      <c r="M4" s="633"/>
      <c r="N4" s="633"/>
      <c r="O4" s="633"/>
      <c r="P4" s="633"/>
      <c r="Q4" s="633"/>
      <c r="R4" s="635" t="s">
        <v>238</v>
      </c>
      <c r="S4" s="633"/>
      <c r="T4" s="633"/>
      <c r="U4" s="633"/>
      <c r="V4" s="633"/>
      <c r="W4" s="630">
        <v>0</v>
      </c>
      <c r="X4" s="631" t="s">
        <v>236</v>
      </c>
      <c r="Y4" s="633"/>
      <c r="Z4" s="633"/>
      <c r="AA4" s="633"/>
      <c r="AB4" s="633"/>
    </row>
    <row r="5" spans="1:42" x14ac:dyDescent="0.2">
      <c r="F5" s="157"/>
      <c r="L5" s="157"/>
      <c r="M5" s="157"/>
      <c r="N5" s="157"/>
      <c r="O5" s="157"/>
      <c r="P5" s="157"/>
      <c r="Q5" s="157"/>
      <c r="R5" s="157"/>
      <c r="S5" s="157"/>
      <c r="T5" s="157"/>
      <c r="U5" s="157"/>
      <c r="W5" s="157"/>
      <c r="X5" s="157"/>
      <c r="Y5" s="157"/>
      <c r="Z5" s="157"/>
      <c r="AA5" s="157"/>
      <c r="AB5" s="414" t="s">
        <v>310</v>
      </c>
      <c r="AD5" s="411" t="s">
        <v>215</v>
      </c>
    </row>
    <row r="6" spans="1:42" x14ac:dyDescent="0.2">
      <c r="A6" s="636" t="s">
        <v>10</v>
      </c>
      <c r="B6" s="636" t="s">
        <v>57</v>
      </c>
      <c r="C6" s="637" t="s">
        <v>172</v>
      </c>
      <c r="D6" s="638"/>
      <c r="E6" s="638"/>
      <c r="F6" s="639"/>
      <c r="G6" s="637" t="s">
        <v>175</v>
      </c>
      <c r="H6" s="638"/>
      <c r="I6" s="638"/>
      <c r="J6" s="639"/>
      <c r="K6" s="637" t="s">
        <v>178</v>
      </c>
      <c r="L6" s="638"/>
      <c r="M6" s="638"/>
      <c r="N6" s="639"/>
      <c r="O6" s="637" t="s">
        <v>181</v>
      </c>
      <c r="P6" s="638"/>
      <c r="Q6" s="638"/>
      <c r="R6" s="639"/>
      <c r="S6" s="637" t="s">
        <v>183</v>
      </c>
      <c r="T6" s="638"/>
      <c r="U6" s="638"/>
      <c r="V6" s="639"/>
      <c r="W6" s="636" t="s">
        <v>80</v>
      </c>
      <c r="X6" s="640" t="s">
        <v>297</v>
      </c>
      <c r="Y6" s="641" t="s">
        <v>347</v>
      </c>
      <c r="Z6" s="640"/>
      <c r="AA6" s="642" t="s">
        <v>298</v>
      </c>
      <c r="AB6" s="643"/>
      <c r="AC6" s="644" t="s">
        <v>171</v>
      </c>
      <c r="AD6" s="158" t="s">
        <v>302</v>
      </c>
      <c r="AE6" s="159"/>
      <c r="AF6" s="159" t="s">
        <v>231</v>
      </c>
      <c r="AG6" s="159"/>
      <c r="AH6" s="229" t="s">
        <v>232</v>
      </c>
      <c r="AI6" s="159"/>
      <c r="AJ6" s="159" t="s">
        <v>233</v>
      </c>
      <c r="AK6" s="160"/>
      <c r="AL6" s="159" t="s">
        <v>234</v>
      </c>
      <c r="AM6" s="160"/>
      <c r="AN6" s="160" t="s">
        <v>308</v>
      </c>
      <c r="AO6" s="410"/>
      <c r="AP6" s="160" t="s">
        <v>309</v>
      </c>
    </row>
    <row r="7" spans="1:42" x14ac:dyDescent="0.2">
      <c r="A7" s="620">
        <v>1</v>
      </c>
      <c r="B7" s="621" t="s">
        <v>257</v>
      </c>
      <c r="C7" s="390"/>
      <c r="D7" s="624" t="s">
        <v>299</v>
      </c>
      <c r="E7" s="624"/>
      <c r="F7" s="625"/>
      <c r="G7" s="390"/>
      <c r="H7" s="624" t="s">
        <v>299</v>
      </c>
      <c r="I7" s="624"/>
      <c r="J7" s="625"/>
      <c r="K7" s="390"/>
      <c r="L7" s="624" t="s">
        <v>299</v>
      </c>
      <c r="M7" s="624"/>
      <c r="N7" s="625"/>
      <c r="O7" s="390"/>
      <c r="P7" s="624" t="s">
        <v>299</v>
      </c>
      <c r="Q7" s="624"/>
      <c r="R7" s="625"/>
      <c r="S7" s="390"/>
      <c r="T7" s="624" t="s">
        <v>299</v>
      </c>
      <c r="U7" s="624"/>
      <c r="V7" s="625"/>
      <c r="W7" s="645">
        <f t="shared" ref="W7:W15" si="0">IF(C7&gt;E7,W$2,IF(C7&lt;E7,W$4,IF(ISNUMBER(C7),W$3,0)))+IF(G7&gt;I7,W$2,IF(G7&lt;I7,W$4,IF(ISNUMBER(G7),W$3,0)))+IF(K7&gt;M7,W$2,IF(K7&lt;M7,W$4,IF(ISNUMBER(K7),W$3,0)))+IF(O7&gt;Q7,W$2,IF(O7&lt;Q7,W$4,IF(ISNUMBER(O7),W$3,0)))+IF(S7&gt;U7,W$2,IF(S7&lt;U7,W$4,IF(ISNUMBER(S7),W$3,0)))</f>
        <v>0</v>
      </c>
      <c r="X7" s="646"/>
      <c r="Y7" s="646"/>
      <c r="Z7" s="622">
        <f t="shared" ref="Z7:Z15" si="1">C7+G7+K7+O7+S7</f>
        <v>0</v>
      </c>
      <c r="AA7" s="623" t="s">
        <v>299</v>
      </c>
      <c r="AB7" s="647">
        <f t="shared" ref="AB7:AB15" si="2">E7+I7+M7+Q7+U7</f>
        <v>0</v>
      </c>
      <c r="AC7" s="397">
        <f t="shared" ref="AC7:AC13" si="3">Z7-AB7</f>
        <v>0</v>
      </c>
      <c r="AD7" s="231">
        <f t="shared" ref="AD7:AD10" si="4">SUM(AE7:AL7)</f>
        <v>196</v>
      </c>
      <c r="AE7" s="232">
        <f>IFERROR(INDEX(V!$R:$R,MATCH(AF7,V!$L:$L,0)),"")</f>
        <v>98</v>
      </c>
      <c r="AF7" s="233" t="str">
        <f t="shared" ref="AF7:AF19" si="5">IFERROR(LEFT($B7,(FIND(",",$B7,1)-1)),"")</f>
        <v>Ljudmila Varendi</v>
      </c>
      <c r="AG7" s="232">
        <f>IFERROR(INDEX(V!$R:$R,MATCH(AH7,V!$L:$L,0)),"")</f>
        <v>98</v>
      </c>
      <c r="AH7" s="233" t="str">
        <f t="shared" ref="AH7:AH19" si="6">IFERROR(MID($B7,FIND(", ",$B7)+2,256),"")</f>
        <v>Viktor Švarõgin</v>
      </c>
      <c r="AI7" s="232" t="str">
        <f>IFERROR(INDEX(V!$R:$R,MATCH(AJ7,V!$L:$L,0)),"")</f>
        <v/>
      </c>
      <c r="AJ7" s="233" t="str">
        <f t="shared" ref="AJ7:AJ19" si="7">IFERROR(MID($B7,FIND("^",SUBSTITUTE($B7,", ","^",1))+2,FIND("^",SUBSTITUTE($B7,", ","^",2))-FIND("^",SUBSTITUTE($B7,", ","^",1))-2),"")</f>
        <v/>
      </c>
      <c r="AK7" s="232" t="str">
        <f>IFERROR(INDEX(V!$R:$R,MATCH(AL7,V!$L:$L,0)),"")</f>
        <v/>
      </c>
      <c r="AL7" s="233" t="str">
        <f t="shared" ref="AL7:AL19" si="8">IFERROR(MID($B7,FIND(", ",$B7,FIND(", ",$B7,FIND(", ",$B7))+1)+2,30000),"")</f>
        <v/>
      </c>
      <c r="AM7" s="232" t="str">
        <f>IFERROR(INDEX(V!$R:$R,MATCH(AN7,V!$L:$L,0)),"")</f>
        <v/>
      </c>
      <c r="AN7" s="233" t="str">
        <f t="shared" ref="AN7:AN19" si="9">IFERROR(MID($B7,FIND(", ",$B7,FIND(", ",$B7)+1)+2,FIND(", ",$B7,FIND(", ",$B7,FIND(", ",$B7)+1)+1)-FIND(", ",$B7,FIND(", ",$B7)+1)-2),"")</f>
        <v/>
      </c>
      <c r="AO7" s="232" t="str">
        <f>IFERROR(INDEX(V!$R:$R,MATCH(AP7,V!$L:$L,0)),"")</f>
        <v/>
      </c>
      <c r="AP7" s="233" t="str">
        <f t="shared" ref="AP7:AP19" si="10">IFERROR(MID($B7,FIND(", ",$B7,FIND(", ",$B7,FIND(", ",$B7)+1)+1)+2,30000),"")</f>
        <v/>
      </c>
    </row>
    <row r="8" spans="1:42" x14ac:dyDescent="0.2">
      <c r="A8" s="620">
        <v>2</v>
      </c>
      <c r="B8" s="621" t="s">
        <v>356</v>
      </c>
      <c r="C8" s="390"/>
      <c r="D8" s="624" t="s">
        <v>299</v>
      </c>
      <c r="E8" s="624"/>
      <c r="F8" s="625"/>
      <c r="G8" s="390"/>
      <c r="H8" s="624" t="s">
        <v>299</v>
      </c>
      <c r="I8" s="624"/>
      <c r="J8" s="625"/>
      <c r="K8" s="390"/>
      <c r="L8" s="624" t="s">
        <v>299</v>
      </c>
      <c r="M8" s="624"/>
      <c r="N8" s="625"/>
      <c r="O8" s="390"/>
      <c r="P8" s="624" t="s">
        <v>299</v>
      </c>
      <c r="Q8" s="624"/>
      <c r="R8" s="625"/>
      <c r="S8" s="390"/>
      <c r="T8" s="624" t="s">
        <v>299</v>
      </c>
      <c r="U8" s="624"/>
      <c r="V8" s="625"/>
      <c r="W8" s="645">
        <f t="shared" si="0"/>
        <v>0</v>
      </c>
      <c r="X8" s="646"/>
      <c r="Y8" s="646"/>
      <c r="Z8" s="622">
        <f t="shared" si="1"/>
        <v>0</v>
      </c>
      <c r="AA8" s="623" t="s">
        <v>299</v>
      </c>
      <c r="AB8" s="647">
        <f t="shared" si="2"/>
        <v>0</v>
      </c>
      <c r="AC8" s="397">
        <f t="shared" si="3"/>
        <v>0</v>
      </c>
      <c r="AD8" s="231">
        <f t="shared" si="4"/>
        <v>296</v>
      </c>
      <c r="AE8" s="232">
        <f>IFERROR(INDEX(V!$R:$R,MATCH(AF8,V!$L:$L,0)),"")</f>
        <v>172</v>
      </c>
      <c r="AF8" s="233" t="str">
        <f t="shared" si="5"/>
        <v>Olav Türk</v>
      </c>
      <c r="AG8" s="232">
        <f>IFERROR(INDEX(V!$R:$R,MATCH(AH8,V!$L:$L,0)),"")</f>
        <v>124</v>
      </c>
      <c r="AH8" s="233" t="str">
        <f t="shared" si="6"/>
        <v>Sirje Maala</v>
      </c>
      <c r="AI8" s="232" t="str">
        <f>IFERROR(INDEX(V!$R:$R,MATCH(AJ8,V!$L:$L,0)),"")</f>
        <v/>
      </c>
      <c r="AJ8" s="233" t="str">
        <f t="shared" si="7"/>
        <v/>
      </c>
      <c r="AK8" s="232" t="str">
        <f>IFERROR(INDEX(V!$R:$R,MATCH(AL8,V!$L:$L,0)),"")</f>
        <v/>
      </c>
      <c r="AL8" s="233" t="str">
        <f t="shared" si="8"/>
        <v/>
      </c>
      <c r="AM8" s="232" t="str">
        <f>IFERROR(INDEX(V!$R:$R,MATCH(AN8,V!$L:$L,0)),"")</f>
        <v/>
      </c>
      <c r="AN8" s="233" t="str">
        <f t="shared" si="9"/>
        <v/>
      </c>
      <c r="AO8" s="232" t="str">
        <f>IFERROR(INDEX(V!$R:$R,MATCH(AP8,V!$L:$L,0)),"")</f>
        <v/>
      </c>
      <c r="AP8" s="233" t="str">
        <f t="shared" si="10"/>
        <v/>
      </c>
    </row>
    <row r="9" spans="1:42" x14ac:dyDescent="0.2">
      <c r="A9" s="620">
        <v>3</v>
      </c>
      <c r="B9" s="626" t="s">
        <v>364</v>
      </c>
      <c r="C9" s="390"/>
      <c r="D9" s="624" t="s">
        <v>299</v>
      </c>
      <c r="E9" s="624"/>
      <c r="F9" s="625"/>
      <c r="G9" s="390"/>
      <c r="H9" s="624" t="s">
        <v>299</v>
      </c>
      <c r="I9" s="624"/>
      <c r="J9" s="625"/>
      <c r="K9" s="390"/>
      <c r="L9" s="624" t="s">
        <v>299</v>
      </c>
      <c r="M9" s="624"/>
      <c r="N9" s="625"/>
      <c r="O9" s="390"/>
      <c r="P9" s="624" t="s">
        <v>299</v>
      </c>
      <c r="Q9" s="624"/>
      <c r="R9" s="625"/>
      <c r="S9" s="390"/>
      <c r="T9" s="624" t="s">
        <v>299</v>
      </c>
      <c r="U9" s="624"/>
      <c r="V9" s="625"/>
      <c r="W9" s="645">
        <f t="shared" si="0"/>
        <v>0</v>
      </c>
      <c r="X9" s="646"/>
      <c r="Y9" s="646"/>
      <c r="Z9" s="622">
        <f t="shared" si="1"/>
        <v>0</v>
      </c>
      <c r="AA9" s="623" t="s">
        <v>299</v>
      </c>
      <c r="AB9" s="647">
        <f t="shared" si="2"/>
        <v>0</v>
      </c>
      <c r="AC9" s="397">
        <f t="shared" si="3"/>
        <v>0</v>
      </c>
      <c r="AD9" s="231">
        <f t="shared" si="4"/>
        <v>298</v>
      </c>
      <c r="AE9" s="232">
        <f>IFERROR(INDEX(V!$R:$R,MATCH(AF9,V!$L:$L,0)),"")</f>
        <v>160</v>
      </c>
      <c r="AF9" s="233" t="str">
        <f t="shared" si="5"/>
        <v>Ivar Viljaste</v>
      </c>
      <c r="AG9" s="232">
        <f>IFERROR(INDEX(V!$R:$R,MATCH(AH9,V!$L:$L,0)),"")</f>
        <v>138</v>
      </c>
      <c r="AH9" s="233" t="str">
        <f t="shared" si="6"/>
        <v>Sirje Viljaste</v>
      </c>
      <c r="AI9" s="232" t="str">
        <f>IFERROR(INDEX(V!$R:$R,MATCH(AJ9,V!$L:$L,0)),"")</f>
        <v/>
      </c>
      <c r="AJ9" s="233" t="str">
        <f t="shared" si="7"/>
        <v/>
      </c>
      <c r="AK9" s="232" t="str">
        <f>IFERROR(INDEX(V!$R:$R,MATCH(AL9,V!$L:$L,0)),"")</f>
        <v/>
      </c>
      <c r="AL9" s="233" t="str">
        <f t="shared" si="8"/>
        <v/>
      </c>
      <c r="AM9" s="232" t="str">
        <f>IFERROR(INDEX(V!$R:$R,MATCH(AN9,V!$L:$L,0)),"")</f>
        <v/>
      </c>
      <c r="AN9" s="233" t="str">
        <f t="shared" si="9"/>
        <v/>
      </c>
      <c r="AO9" s="232" t="str">
        <f>IFERROR(INDEX(V!$R:$R,MATCH(AP9,V!$L:$L,0)),"")</f>
        <v/>
      </c>
      <c r="AP9" s="233" t="str">
        <f t="shared" si="10"/>
        <v/>
      </c>
    </row>
    <row r="10" spans="1:42" x14ac:dyDescent="0.2">
      <c r="A10" s="620">
        <v>4</v>
      </c>
      <c r="B10" s="626" t="s">
        <v>352</v>
      </c>
      <c r="C10" s="390"/>
      <c r="D10" s="624" t="s">
        <v>299</v>
      </c>
      <c r="E10" s="624"/>
      <c r="F10" s="625"/>
      <c r="G10" s="390"/>
      <c r="H10" s="624" t="s">
        <v>299</v>
      </c>
      <c r="I10" s="624"/>
      <c r="J10" s="625"/>
      <c r="K10" s="390"/>
      <c r="L10" s="624" t="s">
        <v>299</v>
      </c>
      <c r="M10" s="624"/>
      <c r="N10" s="625"/>
      <c r="O10" s="390"/>
      <c r="P10" s="624" t="s">
        <v>299</v>
      </c>
      <c r="Q10" s="624"/>
      <c r="R10" s="625"/>
      <c r="S10" s="390"/>
      <c r="T10" s="624" t="s">
        <v>299</v>
      </c>
      <c r="U10" s="624"/>
      <c r="V10" s="625"/>
      <c r="W10" s="645">
        <f t="shared" si="0"/>
        <v>0</v>
      </c>
      <c r="X10" s="646"/>
      <c r="Y10" s="646"/>
      <c r="Z10" s="622">
        <f t="shared" si="1"/>
        <v>0</v>
      </c>
      <c r="AA10" s="623" t="s">
        <v>299</v>
      </c>
      <c r="AB10" s="647">
        <f t="shared" si="2"/>
        <v>0</v>
      </c>
      <c r="AC10" s="397">
        <f t="shared" si="3"/>
        <v>0</v>
      </c>
      <c r="AD10" s="231">
        <f t="shared" si="4"/>
        <v>272</v>
      </c>
      <c r="AE10" s="232">
        <f>IFERROR(INDEX(V!$R:$R,MATCH(AF10,V!$L:$L,0)),"")</f>
        <v>136</v>
      </c>
      <c r="AF10" s="233" t="str">
        <f t="shared" si="5"/>
        <v>Andrei Grintšak</v>
      </c>
      <c r="AG10" s="232">
        <f>IFERROR(INDEX(V!$R:$R,MATCH(AH10,V!$L:$L,0)),"")</f>
        <v>136</v>
      </c>
      <c r="AH10" s="233" t="str">
        <f t="shared" si="6"/>
        <v>Enn Tokman</v>
      </c>
      <c r="AI10" s="232" t="str">
        <f>IFERROR(INDEX(V!$R:$R,MATCH(AJ10,V!$L:$L,0)),"")</f>
        <v/>
      </c>
      <c r="AJ10" s="233" t="str">
        <f t="shared" si="7"/>
        <v/>
      </c>
      <c r="AK10" s="232" t="str">
        <f>IFERROR(INDEX(V!$R:$R,MATCH(AL10,V!$L:$L,0)),"")</f>
        <v/>
      </c>
      <c r="AL10" s="233" t="str">
        <f t="shared" si="8"/>
        <v/>
      </c>
      <c r="AM10" s="232" t="str">
        <f>IFERROR(INDEX(V!$R:$R,MATCH(AN10,V!$L:$L,0)),"")</f>
        <v/>
      </c>
      <c r="AN10" s="233" t="str">
        <f t="shared" si="9"/>
        <v/>
      </c>
      <c r="AO10" s="232" t="str">
        <f>IFERROR(INDEX(V!$R:$R,MATCH(AP10,V!$L:$L,0)),"")</f>
        <v/>
      </c>
      <c r="AP10" s="233" t="str">
        <f t="shared" si="10"/>
        <v/>
      </c>
    </row>
    <row r="11" spans="1:42" x14ac:dyDescent="0.2">
      <c r="A11" s="620">
        <v>5</v>
      </c>
      <c r="B11" s="621" t="s">
        <v>518</v>
      </c>
      <c r="C11" s="390"/>
      <c r="D11" s="624" t="s">
        <v>299</v>
      </c>
      <c r="E11" s="624"/>
      <c r="F11" s="625"/>
      <c r="G11" s="390"/>
      <c r="H11" s="624" t="s">
        <v>299</v>
      </c>
      <c r="I11" s="624"/>
      <c r="J11" s="625"/>
      <c r="K11" s="390"/>
      <c r="L11" s="624" t="s">
        <v>299</v>
      </c>
      <c r="M11" s="624"/>
      <c r="N11" s="625"/>
      <c r="O11" s="390"/>
      <c r="P11" s="624" t="s">
        <v>299</v>
      </c>
      <c r="Q11" s="624"/>
      <c r="R11" s="625"/>
      <c r="S11" s="390"/>
      <c r="T11" s="624" t="s">
        <v>299</v>
      </c>
      <c r="U11" s="624"/>
      <c r="V11" s="625"/>
      <c r="W11" s="645">
        <f t="shared" si="0"/>
        <v>0</v>
      </c>
      <c r="X11" s="646"/>
      <c r="Y11" s="646"/>
      <c r="Z11" s="622">
        <f t="shared" si="1"/>
        <v>0</v>
      </c>
      <c r="AA11" s="623" t="s">
        <v>299</v>
      </c>
      <c r="AB11" s="647">
        <f t="shared" si="2"/>
        <v>0</v>
      </c>
      <c r="AC11" s="397">
        <f t="shared" si="3"/>
        <v>0</v>
      </c>
      <c r="AD11" s="231">
        <f t="shared" ref="AD11:AD13" si="11">SUM(AE11:AL11)</f>
        <v>272</v>
      </c>
      <c r="AE11" s="232">
        <f>IFERROR(INDEX(V!$R:$R,MATCH(AF11,V!$L:$L,0)),"")</f>
        <v>136</v>
      </c>
      <c r="AF11" s="233" t="str">
        <f t="shared" si="5"/>
        <v>Aarne Välja</v>
      </c>
      <c r="AG11" s="232">
        <f>IFERROR(INDEX(V!$R:$R,MATCH(AH11,V!$L:$L,0)),"")</f>
        <v>136</v>
      </c>
      <c r="AH11" s="233" t="str">
        <f t="shared" si="6"/>
        <v>Jaan Sepp</v>
      </c>
      <c r="AI11" s="232" t="str">
        <f>IFERROR(INDEX(V!$R:$R,MATCH(AJ11,V!$L:$L,0)),"")</f>
        <v/>
      </c>
      <c r="AJ11" s="233" t="str">
        <f t="shared" si="7"/>
        <v/>
      </c>
      <c r="AK11" s="232" t="str">
        <f>IFERROR(INDEX(V!$R:$R,MATCH(AL11,V!$L:$L,0)),"")</f>
        <v/>
      </c>
      <c r="AL11" s="233" t="str">
        <f t="shared" si="8"/>
        <v/>
      </c>
      <c r="AM11" s="232" t="str">
        <f>IFERROR(INDEX(V!$R:$R,MATCH(AN11,V!$L:$L,0)),"")</f>
        <v/>
      </c>
      <c r="AN11" s="233" t="str">
        <f t="shared" si="9"/>
        <v/>
      </c>
      <c r="AO11" s="232" t="str">
        <f>IFERROR(INDEX(V!$R:$R,MATCH(AP11,V!$L:$L,0)),"")</f>
        <v/>
      </c>
      <c r="AP11" s="233" t="str">
        <f t="shared" si="10"/>
        <v/>
      </c>
    </row>
    <row r="12" spans="1:42" x14ac:dyDescent="0.2">
      <c r="A12" s="620">
        <v>6</v>
      </c>
      <c r="B12" s="626" t="s">
        <v>519</v>
      </c>
      <c r="C12" s="390"/>
      <c r="D12" s="624" t="s">
        <v>299</v>
      </c>
      <c r="E12" s="624"/>
      <c r="F12" s="625"/>
      <c r="G12" s="390"/>
      <c r="H12" s="624" t="s">
        <v>299</v>
      </c>
      <c r="I12" s="624"/>
      <c r="J12" s="625"/>
      <c r="K12" s="390"/>
      <c r="L12" s="624" t="s">
        <v>299</v>
      </c>
      <c r="M12" s="624"/>
      <c r="N12" s="625"/>
      <c r="O12" s="390"/>
      <c r="P12" s="624" t="s">
        <v>299</v>
      </c>
      <c r="Q12" s="624"/>
      <c r="R12" s="625"/>
      <c r="S12" s="390"/>
      <c r="T12" s="624" t="s">
        <v>299</v>
      </c>
      <c r="U12" s="624"/>
      <c r="V12" s="625"/>
      <c r="W12" s="645">
        <f t="shared" si="0"/>
        <v>0</v>
      </c>
      <c r="X12" s="646"/>
      <c r="Y12" s="646"/>
      <c r="Z12" s="622">
        <f t="shared" si="1"/>
        <v>0</v>
      </c>
      <c r="AA12" s="623" t="s">
        <v>299</v>
      </c>
      <c r="AB12" s="647">
        <f t="shared" si="2"/>
        <v>0</v>
      </c>
      <c r="AC12" s="397">
        <f t="shared" si="3"/>
        <v>0</v>
      </c>
      <c r="AD12" s="231">
        <f t="shared" si="11"/>
        <v>178</v>
      </c>
      <c r="AE12" s="232">
        <f>IFERROR(INDEX(V!$R:$R,MATCH(AF12,V!$L:$L,0)),"")</f>
        <v>128</v>
      </c>
      <c r="AF12" s="233" t="str">
        <f t="shared" si="5"/>
        <v>Kaspar Mänd</v>
      </c>
      <c r="AG12" s="232">
        <f>IFERROR(INDEX(V!$R:$R,MATCH(AH12,V!$L:$L,0)),"")</f>
        <v>50</v>
      </c>
      <c r="AH12" s="233" t="str">
        <f t="shared" si="6"/>
        <v>Matti Vinni</v>
      </c>
      <c r="AI12" s="232" t="str">
        <f>IFERROR(INDEX(V!$R:$R,MATCH(AJ12,V!$L:$L,0)),"")</f>
        <v/>
      </c>
      <c r="AJ12" s="233" t="str">
        <f t="shared" si="7"/>
        <v/>
      </c>
      <c r="AK12" s="232" t="str">
        <f>IFERROR(INDEX(V!$R:$R,MATCH(AL12,V!$L:$L,0)),"")</f>
        <v/>
      </c>
      <c r="AL12" s="233" t="str">
        <f t="shared" si="8"/>
        <v/>
      </c>
      <c r="AM12" s="232" t="str">
        <f>IFERROR(INDEX(V!$R:$R,MATCH(AN12,V!$L:$L,0)),"")</f>
        <v/>
      </c>
      <c r="AN12" s="233" t="str">
        <f t="shared" si="9"/>
        <v/>
      </c>
      <c r="AO12" s="232" t="str">
        <f>IFERROR(INDEX(V!$R:$R,MATCH(AP12,V!$L:$L,0)),"")</f>
        <v/>
      </c>
      <c r="AP12" s="233" t="str">
        <f t="shared" si="10"/>
        <v/>
      </c>
    </row>
    <row r="13" spans="1:42" x14ac:dyDescent="0.2">
      <c r="A13" s="620">
        <v>7</v>
      </c>
      <c r="B13" s="627" t="s">
        <v>520</v>
      </c>
      <c r="C13" s="390"/>
      <c r="D13" s="624" t="s">
        <v>299</v>
      </c>
      <c r="E13" s="624"/>
      <c r="F13" s="625"/>
      <c r="G13" s="390"/>
      <c r="H13" s="624" t="s">
        <v>299</v>
      </c>
      <c r="I13" s="624"/>
      <c r="J13" s="625"/>
      <c r="K13" s="390"/>
      <c r="L13" s="624" t="s">
        <v>299</v>
      </c>
      <c r="M13" s="624"/>
      <c r="N13" s="625"/>
      <c r="O13" s="390"/>
      <c r="P13" s="624" t="s">
        <v>299</v>
      </c>
      <c r="Q13" s="624"/>
      <c r="R13" s="625"/>
      <c r="S13" s="390"/>
      <c r="T13" s="624" t="s">
        <v>299</v>
      </c>
      <c r="U13" s="624"/>
      <c r="V13" s="625"/>
      <c r="W13" s="645">
        <f t="shared" si="0"/>
        <v>0</v>
      </c>
      <c r="X13" s="646"/>
      <c r="Y13" s="646"/>
      <c r="Z13" s="622">
        <f t="shared" si="1"/>
        <v>0</v>
      </c>
      <c r="AA13" s="623" t="s">
        <v>299</v>
      </c>
      <c r="AB13" s="647">
        <f t="shared" si="2"/>
        <v>0</v>
      </c>
      <c r="AC13" s="397">
        <f t="shared" si="3"/>
        <v>0</v>
      </c>
      <c r="AD13" s="231">
        <f t="shared" si="11"/>
        <v>130</v>
      </c>
      <c r="AE13" s="232">
        <f>IFERROR(INDEX(V!$R:$R,MATCH(AF13,V!$L:$L,0)),"")</f>
        <v>82</v>
      </c>
      <c r="AF13" s="233" t="str">
        <f t="shared" si="5"/>
        <v>Peep Peenema</v>
      </c>
      <c r="AG13" s="232">
        <f>IFERROR(INDEX(V!$R:$R,MATCH(AH13,V!$L:$L,0)),"")</f>
        <v>48</v>
      </c>
      <c r="AH13" s="233" t="str">
        <f t="shared" si="6"/>
        <v>Sander Rose</v>
      </c>
      <c r="AI13" s="232" t="str">
        <f>IFERROR(INDEX(V!$R:$R,MATCH(AJ13,V!$L:$L,0)),"")</f>
        <v/>
      </c>
      <c r="AJ13" s="233" t="str">
        <f t="shared" si="7"/>
        <v/>
      </c>
      <c r="AK13" s="232" t="str">
        <f>IFERROR(INDEX(V!$R:$R,MATCH(AL13,V!$L:$L,0)),"")</f>
        <v/>
      </c>
      <c r="AL13" s="233" t="str">
        <f t="shared" si="8"/>
        <v/>
      </c>
      <c r="AM13" s="232" t="str">
        <f>IFERROR(INDEX(V!$R:$R,MATCH(AN13,V!$L:$L,0)),"")</f>
        <v/>
      </c>
      <c r="AN13" s="233" t="str">
        <f t="shared" si="9"/>
        <v/>
      </c>
      <c r="AO13" s="232" t="str">
        <f>IFERROR(INDEX(V!$R:$R,MATCH(AP13,V!$L:$L,0)),"")</f>
        <v/>
      </c>
      <c r="AP13" s="233" t="str">
        <f t="shared" si="10"/>
        <v/>
      </c>
    </row>
    <row r="14" spans="1:42" x14ac:dyDescent="0.2">
      <c r="A14" s="620">
        <v>8</v>
      </c>
      <c r="B14" s="627" t="s">
        <v>521</v>
      </c>
      <c r="C14" s="390"/>
      <c r="D14" s="624" t="s">
        <v>299</v>
      </c>
      <c r="E14" s="624"/>
      <c r="F14" s="625"/>
      <c r="G14" s="390"/>
      <c r="H14" s="624" t="s">
        <v>299</v>
      </c>
      <c r="I14" s="624"/>
      <c r="J14" s="625"/>
      <c r="K14" s="390"/>
      <c r="L14" s="624" t="s">
        <v>299</v>
      </c>
      <c r="M14" s="624"/>
      <c r="N14" s="625"/>
      <c r="O14" s="390"/>
      <c r="P14" s="624" t="s">
        <v>299</v>
      </c>
      <c r="Q14" s="624"/>
      <c r="R14" s="625"/>
      <c r="S14" s="390"/>
      <c r="T14" s="624" t="s">
        <v>299</v>
      </c>
      <c r="U14" s="624"/>
      <c r="V14" s="625"/>
      <c r="W14" s="645">
        <f t="shared" si="0"/>
        <v>0</v>
      </c>
      <c r="X14" s="646"/>
      <c r="Y14" s="646"/>
      <c r="Z14" s="622">
        <f t="shared" si="1"/>
        <v>0</v>
      </c>
      <c r="AA14" s="623" t="s">
        <v>299</v>
      </c>
      <c r="AB14" s="647">
        <f t="shared" si="2"/>
        <v>0</v>
      </c>
      <c r="AC14" s="397">
        <f t="shared" ref="AC14:AC15" si="12">Z14-AB14</f>
        <v>0</v>
      </c>
      <c r="AD14" s="231">
        <f t="shared" ref="AD14:AD15" si="13">SUM(AE14:AL14)</f>
        <v>304</v>
      </c>
      <c r="AE14" s="232">
        <f>IFERROR(INDEX(V!$R:$R,MATCH(AF14,V!$L:$L,0)),"")</f>
        <v>136</v>
      </c>
      <c r="AF14" s="233" t="str">
        <f t="shared" si="5"/>
        <v>Henri Mitt</v>
      </c>
      <c r="AG14" s="232">
        <f>IFERROR(INDEX(V!$R:$R,MATCH(AH14,V!$L:$L,0)),"")</f>
        <v>168</v>
      </c>
      <c r="AH14" s="233" t="str">
        <f t="shared" si="6"/>
        <v>Hillar Neiland</v>
      </c>
      <c r="AI14" s="232" t="str">
        <f>IFERROR(INDEX(V!$R:$R,MATCH(AJ14,V!$L:$L,0)),"")</f>
        <v/>
      </c>
      <c r="AJ14" s="233" t="str">
        <f t="shared" si="7"/>
        <v/>
      </c>
      <c r="AK14" s="232" t="str">
        <f>IFERROR(INDEX(V!$R:$R,MATCH(AL14,V!$L:$L,0)),"")</f>
        <v/>
      </c>
      <c r="AL14" s="233" t="str">
        <f t="shared" si="8"/>
        <v/>
      </c>
      <c r="AM14" s="232" t="str">
        <f>IFERROR(INDEX(V!$R:$R,MATCH(AN14,V!$L:$L,0)),"")</f>
        <v/>
      </c>
      <c r="AN14" s="233" t="str">
        <f t="shared" si="9"/>
        <v/>
      </c>
      <c r="AO14" s="232" t="str">
        <f>IFERROR(INDEX(V!$R:$R,MATCH(AP14,V!$L:$L,0)),"")</f>
        <v/>
      </c>
      <c r="AP14" s="233" t="str">
        <f t="shared" si="10"/>
        <v/>
      </c>
    </row>
    <row r="15" spans="1:42" x14ac:dyDescent="0.2">
      <c r="A15" s="620">
        <v>9</v>
      </c>
      <c r="B15" s="626" t="s">
        <v>523</v>
      </c>
      <c r="C15" s="390"/>
      <c r="D15" s="624" t="s">
        <v>299</v>
      </c>
      <c r="E15" s="624"/>
      <c r="F15" s="625"/>
      <c r="G15" s="390"/>
      <c r="H15" s="624" t="s">
        <v>299</v>
      </c>
      <c r="I15" s="624"/>
      <c r="J15" s="625"/>
      <c r="K15" s="390"/>
      <c r="L15" s="624" t="s">
        <v>299</v>
      </c>
      <c r="M15" s="624"/>
      <c r="N15" s="625"/>
      <c r="O15" s="390"/>
      <c r="P15" s="624" t="s">
        <v>299</v>
      </c>
      <c r="Q15" s="624"/>
      <c r="R15" s="625"/>
      <c r="S15" s="390"/>
      <c r="T15" s="624" t="s">
        <v>299</v>
      </c>
      <c r="U15" s="624"/>
      <c r="V15" s="625"/>
      <c r="W15" s="645">
        <f t="shared" si="0"/>
        <v>0</v>
      </c>
      <c r="X15" s="646"/>
      <c r="Y15" s="646"/>
      <c r="Z15" s="622">
        <f t="shared" si="1"/>
        <v>0</v>
      </c>
      <c r="AA15" s="623" t="s">
        <v>299</v>
      </c>
      <c r="AB15" s="647">
        <f t="shared" si="2"/>
        <v>0</v>
      </c>
      <c r="AC15" s="397">
        <f t="shared" si="12"/>
        <v>0</v>
      </c>
      <c r="AD15" s="231">
        <f t="shared" si="13"/>
        <v>82</v>
      </c>
      <c r="AE15" s="232">
        <f>IFERROR(INDEX(V!$R:$R,MATCH(AF15,V!$L:$L,0)),"")</f>
        <v>20</v>
      </c>
      <c r="AF15" s="233" t="str">
        <f t="shared" si="5"/>
        <v>Airi Veski</v>
      </c>
      <c r="AG15" s="232">
        <f>IFERROR(INDEX(V!$R:$R,MATCH(AH15,V!$L:$L,0)),"")</f>
        <v>62</v>
      </c>
      <c r="AH15" s="233" t="str">
        <f t="shared" si="6"/>
        <v>Andres Veski</v>
      </c>
      <c r="AI15" s="232" t="str">
        <f>IFERROR(INDEX(V!$R:$R,MATCH(AJ15,V!$L:$L,0)),"")</f>
        <v/>
      </c>
      <c r="AJ15" s="233" t="str">
        <f t="shared" si="7"/>
        <v/>
      </c>
      <c r="AK15" s="232" t="str">
        <f>IFERROR(INDEX(V!$R:$R,MATCH(AL15,V!$L:$L,0)),"")</f>
        <v/>
      </c>
      <c r="AL15" s="233" t="str">
        <f t="shared" si="8"/>
        <v/>
      </c>
      <c r="AM15" s="232" t="str">
        <f>IFERROR(INDEX(V!$R:$R,MATCH(AN15,V!$L:$L,0)),"")</f>
        <v/>
      </c>
      <c r="AN15" s="233" t="str">
        <f t="shared" si="9"/>
        <v/>
      </c>
      <c r="AO15" s="232" t="str">
        <f>IFERROR(INDEX(V!$R:$R,MATCH(AP15,V!$L:$L,0)),"")</f>
        <v/>
      </c>
      <c r="AP15" s="233" t="str">
        <f t="shared" si="10"/>
        <v/>
      </c>
    </row>
    <row r="16" spans="1:42" x14ac:dyDescent="0.2">
      <c r="A16" s="620">
        <v>10</v>
      </c>
      <c r="B16" s="627" t="s">
        <v>346</v>
      </c>
      <c r="C16" s="390"/>
      <c r="D16" s="624" t="s">
        <v>299</v>
      </c>
      <c r="E16" s="624"/>
      <c r="F16" s="625"/>
      <c r="G16" s="390"/>
      <c r="H16" s="624" t="s">
        <v>299</v>
      </c>
      <c r="I16" s="624"/>
      <c r="J16" s="625"/>
      <c r="K16" s="390"/>
      <c r="L16" s="624" t="s">
        <v>299</v>
      </c>
      <c r="M16" s="624"/>
      <c r="N16" s="625"/>
      <c r="O16" s="390"/>
      <c r="P16" s="624" t="s">
        <v>299</v>
      </c>
      <c r="Q16" s="624"/>
      <c r="R16" s="625"/>
      <c r="S16" s="390"/>
      <c r="T16" s="624" t="s">
        <v>299</v>
      </c>
      <c r="U16" s="624"/>
      <c r="V16" s="625"/>
      <c r="W16" s="645">
        <f t="shared" ref="W16:W19" si="14">IF(C16&gt;E16,W$2,IF(C16&lt;E16,W$4,IF(ISNUMBER(C16),W$3,0)))+IF(G16&gt;I16,W$2,IF(G16&lt;I16,W$4,IF(ISNUMBER(G16),W$3,0)))+IF(K16&gt;M16,W$2,IF(K16&lt;M16,W$4,IF(ISNUMBER(K16),W$3,0)))+IF(O16&gt;Q16,W$2,IF(O16&lt;Q16,W$4,IF(ISNUMBER(O16),W$3,0)))+IF(S16&gt;U16,W$2,IF(S16&lt;U16,W$4,IF(ISNUMBER(S16),W$3,0)))</f>
        <v>0</v>
      </c>
      <c r="X16" s="646"/>
      <c r="Y16" s="646"/>
      <c r="Z16" s="622">
        <f t="shared" ref="Z16:Z19" si="15">C16+G16+K16+O16+S16</f>
        <v>0</v>
      </c>
      <c r="AA16" s="623" t="s">
        <v>299</v>
      </c>
      <c r="AB16" s="647">
        <f t="shared" ref="AB16:AB19" si="16">E16+I16+M16+Q16+U16</f>
        <v>0</v>
      </c>
      <c r="AC16" s="397">
        <f t="shared" ref="AC16:AC19" si="17">Z16-AB16</f>
        <v>0</v>
      </c>
      <c r="AD16" s="231">
        <f t="shared" ref="AD16:AD19" si="18">SUM(AE16:AL16)</f>
        <v>58</v>
      </c>
      <c r="AE16" s="232">
        <f>IFERROR(INDEX(V!$R:$R,MATCH(AF16,V!$L:$L,0)),"")</f>
        <v>28</v>
      </c>
      <c r="AF16" s="233" t="str">
        <f t="shared" si="5"/>
        <v>Boriss Klubov</v>
      </c>
      <c r="AG16" s="232">
        <f>IFERROR(INDEX(V!$R:$R,MATCH(AH16,V!$L:$L,0)),"")</f>
        <v>30</v>
      </c>
      <c r="AH16" s="233" t="str">
        <f t="shared" si="6"/>
        <v>Elmo Lageda</v>
      </c>
      <c r="AI16" s="232" t="str">
        <f>IFERROR(INDEX(V!$R:$R,MATCH(AJ16,V!$L:$L,0)),"")</f>
        <v/>
      </c>
      <c r="AJ16" s="233" t="str">
        <f t="shared" si="7"/>
        <v/>
      </c>
      <c r="AK16" s="232" t="str">
        <f>IFERROR(INDEX(V!$R:$R,MATCH(AL16,V!$L:$L,0)),"")</f>
        <v/>
      </c>
      <c r="AL16" s="233" t="str">
        <f t="shared" si="8"/>
        <v/>
      </c>
      <c r="AM16" s="232" t="str">
        <f>IFERROR(INDEX(V!$R:$R,MATCH(AN16,V!$L:$L,0)),"")</f>
        <v/>
      </c>
      <c r="AN16" s="233" t="str">
        <f t="shared" si="9"/>
        <v/>
      </c>
      <c r="AO16" s="232" t="str">
        <f>IFERROR(INDEX(V!$R:$R,MATCH(AP16,V!$L:$L,0)),"")</f>
        <v/>
      </c>
      <c r="AP16" s="233" t="str">
        <f t="shared" si="10"/>
        <v/>
      </c>
    </row>
    <row r="17" spans="1:42" x14ac:dyDescent="0.2">
      <c r="A17" s="620">
        <v>11</v>
      </c>
      <c r="B17" s="626" t="s">
        <v>522</v>
      </c>
      <c r="C17" s="390"/>
      <c r="D17" s="624" t="s">
        <v>299</v>
      </c>
      <c r="E17" s="624"/>
      <c r="F17" s="625"/>
      <c r="G17" s="390"/>
      <c r="H17" s="624" t="s">
        <v>299</v>
      </c>
      <c r="I17" s="624"/>
      <c r="J17" s="625"/>
      <c r="K17" s="390"/>
      <c r="L17" s="624" t="s">
        <v>299</v>
      </c>
      <c r="M17" s="624"/>
      <c r="N17" s="625"/>
      <c r="O17" s="390"/>
      <c r="P17" s="624" t="s">
        <v>299</v>
      </c>
      <c r="Q17" s="624"/>
      <c r="R17" s="625"/>
      <c r="S17" s="390"/>
      <c r="T17" s="624" t="s">
        <v>299</v>
      </c>
      <c r="U17" s="624"/>
      <c r="V17" s="625"/>
      <c r="W17" s="645">
        <f t="shared" si="14"/>
        <v>0</v>
      </c>
      <c r="X17" s="646"/>
      <c r="Y17" s="646"/>
      <c r="Z17" s="622">
        <f t="shared" si="15"/>
        <v>0</v>
      </c>
      <c r="AA17" s="623" t="s">
        <v>299</v>
      </c>
      <c r="AB17" s="647">
        <f t="shared" si="16"/>
        <v>0</v>
      </c>
      <c r="AC17" s="397">
        <f t="shared" si="17"/>
        <v>0</v>
      </c>
      <c r="AD17" s="231">
        <f t="shared" si="18"/>
        <v>118</v>
      </c>
      <c r="AE17" s="232">
        <f>IFERROR(INDEX(V!$R:$R,MATCH(AF17,V!$L:$L,0)),"")</f>
        <v>36</v>
      </c>
      <c r="AF17" s="233" t="str">
        <f t="shared" si="5"/>
        <v>Aleksander Korikov</v>
      </c>
      <c r="AG17" s="232">
        <f>IFERROR(INDEX(V!$R:$R,MATCH(AH17,V!$L:$L,0)),"")</f>
        <v>82</v>
      </c>
      <c r="AH17" s="233" t="str">
        <f t="shared" si="6"/>
        <v>Oleg Rõndenkov</v>
      </c>
      <c r="AI17" s="232" t="str">
        <f>IFERROR(INDEX(V!$R:$R,MATCH(AJ17,V!$L:$L,0)),"")</f>
        <v/>
      </c>
      <c r="AJ17" s="233" t="str">
        <f t="shared" si="7"/>
        <v/>
      </c>
      <c r="AK17" s="232" t="str">
        <f>IFERROR(INDEX(V!$R:$R,MATCH(AL17,V!$L:$L,0)),"")</f>
        <v/>
      </c>
      <c r="AL17" s="233" t="str">
        <f t="shared" si="8"/>
        <v/>
      </c>
      <c r="AM17" s="232" t="str">
        <f>IFERROR(INDEX(V!$R:$R,MATCH(AN17,V!$L:$L,0)),"")</f>
        <v/>
      </c>
      <c r="AN17" s="233" t="str">
        <f t="shared" si="9"/>
        <v/>
      </c>
      <c r="AO17" s="232" t="str">
        <f>IFERROR(INDEX(V!$R:$R,MATCH(AP17,V!$L:$L,0)),"")</f>
        <v/>
      </c>
      <c r="AP17" s="233" t="str">
        <f t="shared" si="10"/>
        <v/>
      </c>
    </row>
    <row r="18" spans="1:42" x14ac:dyDescent="0.2">
      <c r="A18" s="620">
        <v>12</v>
      </c>
      <c r="B18" s="627" t="s">
        <v>359</v>
      </c>
      <c r="C18" s="390"/>
      <c r="D18" s="624" t="s">
        <v>299</v>
      </c>
      <c r="E18" s="624"/>
      <c r="F18" s="625"/>
      <c r="G18" s="390"/>
      <c r="H18" s="624" t="s">
        <v>299</v>
      </c>
      <c r="I18" s="624"/>
      <c r="J18" s="625"/>
      <c r="K18" s="390"/>
      <c r="L18" s="624" t="s">
        <v>299</v>
      </c>
      <c r="M18" s="624"/>
      <c r="N18" s="625"/>
      <c r="O18" s="390"/>
      <c r="P18" s="624" t="s">
        <v>299</v>
      </c>
      <c r="Q18" s="624"/>
      <c r="R18" s="625"/>
      <c r="S18" s="390"/>
      <c r="T18" s="624" t="s">
        <v>299</v>
      </c>
      <c r="U18" s="624"/>
      <c r="V18" s="625"/>
      <c r="W18" s="645">
        <f t="shared" si="14"/>
        <v>0</v>
      </c>
      <c r="X18" s="646"/>
      <c r="Y18" s="646"/>
      <c r="Z18" s="622">
        <f t="shared" si="15"/>
        <v>0</v>
      </c>
      <c r="AA18" s="623" t="s">
        <v>299</v>
      </c>
      <c r="AB18" s="647">
        <f t="shared" si="16"/>
        <v>0</v>
      </c>
      <c r="AC18" s="397">
        <f t="shared" si="17"/>
        <v>0</v>
      </c>
      <c r="AD18" s="231">
        <f t="shared" si="18"/>
        <v>64</v>
      </c>
      <c r="AE18" s="232">
        <f>IFERROR(INDEX(V!$R:$R,MATCH(AF18,V!$L:$L,0)),"")</f>
        <v>52</v>
      </c>
      <c r="AF18" s="233" t="str">
        <f t="shared" si="5"/>
        <v>Jaan Saar</v>
      </c>
      <c r="AG18" s="232">
        <f>IFERROR(INDEX(V!$R:$R,MATCH(AH18,V!$L:$L,0)),"")</f>
        <v>12</v>
      </c>
      <c r="AH18" s="233" t="str">
        <f t="shared" si="6"/>
        <v>Liidia Põllu</v>
      </c>
      <c r="AI18" s="232" t="str">
        <f>IFERROR(INDEX(V!$R:$R,MATCH(AJ18,V!$L:$L,0)),"")</f>
        <v/>
      </c>
      <c r="AJ18" s="233" t="str">
        <f t="shared" si="7"/>
        <v/>
      </c>
      <c r="AK18" s="232" t="str">
        <f>IFERROR(INDEX(V!$R:$R,MATCH(AL18,V!$L:$L,0)),"")</f>
        <v/>
      </c>
      <c r="AL18" s="233" t="str">
        <f t="shared" si="8"/>
        <v/>
      </c>
      <c r="AM18" s="232" t="str">
        <f>IFERROR(INDEX(V!$R:$R,MATCH(AN18,V!$L:$L,0)),"")</f>
        <v/>
      </c>
      <c r="AN18" s="233" t="str">
        <f t="shared" si="9"/>
        <v/>
      </c>
      <c r="AO18" s="232" t="str">
        <f>IFERROR(INDEX(V!$R:$R,MATCH(AP18,V!$L:$L,0)),"")</f>
        <v/>
      </c>
      <c r="AP18" s="233" t="str">
        <f t="shared" si="10"/>
        <v/>
      </c>
    </row>
    <row r="19" spans="1:42" x14ac:dyDescent="0.2">
      <c r="A19" s="620">
        <v>13</v>
      </c>
      <c r="B19" s="626" t="s">
        <v>355</v>
      </c>
      <c r="C19" s="390"/>
      <c r="D19" s="624" t="s">
        <v>299</v>
      </c>
      <c r="E19" s="624"/>
      <c r="F19" s="625"/>
      <c r="G19" s="390"/>
      <c r="H19" s="624" t="s">
        <v>299</v>
      </c>
      <c r="I19" s="624"/>
      <c r="J19" s="625"/>
      <c r="K19" s="390"/>
      <c r="L19" s="624" t="s">
        <v>299</v>
      </c>
      <c r="M19" s="624"/>
      <c r="N19" s="625"/>
      <c r="O19" s="390"/>
      <c r="P19" s="624" t="s">
        <v>299</v>
      </c>
      <c r="Q19" s="624"/>
      <c r="R19" s="625"/>
      <c r="S19" s="390"/>
      <c r="T19" s="624" t="s">
        <v>299</v>
      </c>
      <c r="U19" s="624"/>
      <c r="V19" s="625"/>
      <c r="W19" s="645">
        <f t="shared" si="14"/>
        <v>0</v>
      </c>
      <c r="X19" s="646"/>
      <c r="Y19" s="646"/>
      <c r="Z19" s="622">
        <f t="shared" si="15"/>
        <v>0</v>
      </c>
      <c r="AA19" s="623" t="s">
        <v>299</v>
      </c>
      <c r="AB19" s="647">
        <f t="shared" si="16"/>
        <v>0</v>
      </c>
      <c r="AC19" s="397">
        <f t="shared" si="17"/>
        <v>0</v>
      </c>
      <c r="AD19" s="231">
        <f t="shared" si="18"/>
        <v>196</v>
      </c>
      <c r="AE19" s="232">
        <f>IFERROR(INDEX(V!$R:$R,MATCH(AF19,V!$L:$L,0)),"")</f>
        <v>88</v>
      </c>
      <c r="AF19" s="233" t="str">
        <f t="shared" si="5"/>
        <v>Kristel Tihhonjuk</v>
      </c>
      <c r="AG19" s="232">
        <f>IFERROR(INDEX(V!$R:$R,MATCH(AH19,V!$L:$L,0)),"")</f>
        <v>108</v>
      </c>
      <c r="AH19" s="233" t="str">
        <f t="shared" si="6"/>
        <v>Vadim Tihhonjuk</v>
      </c>
      <c r="AI19" s="232" t="str">
        <f>IFERROR(INDEX(V!$R:$R,MATCH(AJ19,V!$L:$L,0)),"")</f>
        <v/>
      </c>
      <c r="AJ19" s="233" t="str">
        <f t="shared" si="7"/>
        <v/>
      </c>
      <c r="AK19" s="232" t="str">
        <f>IFERROR(INDEX(V!$R:$R,MATCH(AL19,V!$L:$L,0)),"")</f>
        <v/>
      </c>
      <c r="AL19" s="233" t="str">
        <f t="shared" si="8"/>
        <v/>
      </c>
      <c r="AM19" s="232" t="str">
        <f>IFERROR(INDEX(V!$R:$R,MATCH(AN19,V!$L:$L,0)),"")</f>
        <v/>
      </c>
      <c r="AN19" s="233" t="str">
        <f t="shared" si="9"/>
        <v/>
      </c>
      <c r="AO19" s="232" t="str">
        <f>IFERROR(INDEX(V!$R:$R,MATCH(AP19,V!$L:$L,0)),"")</f>
        <v/>
      </c>
      <c r="AP19" s="233" t="str">
        <f t="shared" si="10"/>
        <v/>
      </c>
    </row>
    <row r="22" spans="1:42" hidden="1" x14ac:dyDescent="0.2"/>
    <row r="23" spans="1:42" hidden="1" x14ac:dyDescent="0.2"/>
    <row r="24" spans="1:42" hidden="1" x14ac:dyDescent="0.2"/>
    <row r="25" spans="1:42" hidden="1" x14ac:dyDescent="0.2"/>
    <row r="26" spans="1:42" hidden="1" x14ac:dyDescent="0.2"/>
    <row r="27" spans="1:42" hidden="1" x14ac:dyDescent="0.2"/>
    <row r="28" spans="1:42" hidden="1" x14ac:dyDescent="0.2"/>
    <row r="29" spans="1:42" hidden="1" x14ac:dyDescent="0.2"/>
    <row r="30" spans="1:42" hidden="1" x14ac:dyDescent="0.2"/>
    <row r="31" spans="1:42" hidden="1" x14ac:dyDescent="0.2"/>
    <row r="32" spans="1:42"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spans="1:6" hidden="1" x14ac:dyDescent="0.2"/>
    <row r="290" spans="1:6" hidden="1" x14ac:dyDescent="0.2"/>
    <row r="291" spans="1:6" hidden="1" x14ac:dyDescent="0.2"/>
    <row r="292" spans="1:6" hidden="1" x14ac:dyDescent="0.2"/>
    <row r="293" spans="1:6" hidden="1" x14ac:dyDescent="0.2"/>
    <row r="294" spans="1:6" hidden="1" x14ac:dyDescent="0.2"/>
    <row r="295" spans="1:6" hidden="1" x14ac:dyDescent="0.2"/>
    <row r="296" spans="1:6" hidden="1" x14ac:dyDescent="0.2"/>
    <row r="297" spans="1:6" hidden="1" x14ac:dyDescent="0.2"/>
    <row r="298" spans="1:6" hidden="1" x14ac:dyDescent="0.2"/>
    <row r="299" spans="1:6" x14ac:dyDescent="0.2">
      <c r="A299" s="157"/>
      <c r="B299" s="157"/>
      <c r="C299" s="227" t="s">
        <v>230</v>
      </c>
      <c r="F299" s="599"/>
    </row>
    <row r="300" spans="1:6" x14ac:dyDescent="0.2">
      <c r="A300" s="349">
        <v>1</v>
      </c>
      <c r="B300" s="400" t="str">
        <f t="shared" ref="B300:B307" si="19">IFERROR(INDEX(B$1:B$95,MATCH(A300,A$1:A$95,0)),"")</f>
        <v>Ljudmila Varendi, Viktor Švarõgin</v>
      </c>
      <c r="C300" s="321">
        <f>LARGE(A300:A400,1)*2+2-A300*2</f>
        <v>26</v>
      </c>
      <c r="F300" s="599"/>
    </row>
    <row r="301" spans="1:6" x14ac:dyDescent="0.2">
      <c r="A301" s="349">
        <v>2</v>
      </c>
      <c r="B301" s="400" t="str">
        <f t="shared" si="19"/>
        <v>Olav Türk, Sirje Maala</v>
      </c>
      <c r="C301" s="321">
        <f t="shared" ref="C301:C307" si="20">LARGE(A301:A401,1)*2+2-A301*2</f>
        <v>24</v>
      </c>
      <c r="F301" s="599"/>
    </row>
    <row r="302" spans="1:6" x14ac:dyDescent="0.2">
      <c r="A302" s="349">
        <v>3</v>
      </c>
      <c r="B302" s="400" t="str">
        <f t="shared" si="19"/>
        <v>Ivar Viljaste, Sirje Viljaste</v>
      </c>
      <c r="C302" s="321">
        <f t="shared" si="20"/>
        <v>22</v>
      </c>
      <c r="F302" s="599"/>
    </row>
    <row r="303" spans="1:6" x14ac:dyDescent="0.2">
      <c r="A303" s="349">
        <v>4</v>
      </c>
      <c r="B303" s="400" t="str">
        <f t="shared" si="19"/>
        <v>Andrei Grintšak, Enn Tokman</v>
      </c>
      <c r="C303" s="321">
        <f t="shared" si="20"/>
        <v>20</v>
      </c>
      <c r="F303" s="599"/>
    </row>
    <row r="304" spans="1:6" x14ac:dyDescent="0.2">
      <c r="A304" s="349">
        <v>5</v>
      </c>
      <c r="B304" s="400" t="str">
        <f t="shared" si="19"/>
        <v>Aarne Välja, Jaan Sepp</v>
      </c>
      <c r="C304" s="321">
        <f t="shared" si="20"/>
        <v>18</v>
      </c>
      <c r="F304" s="599"/>
    </row>
    <row r="305" spans="1:6" x14ac:dyDescent="0.2">
      <c r="A305" s="349">
        <v>6</v>
      </c>
      <c r="B305" s="400" t="str">
        <f t="shared" si="19"/>
        <v>Kaspar Mänd, Matti Vinni</v>
      </c>
      <c r="C305" s="321">
        <f t="shared" si="20"/>
        <v>16</v>
      </c>
      <c r="F305" s="599"/>
    </row>
    <row r="306" spans="1:6" x14ac:dyDescent="0.2">
      <c r="A306" s="349">
        <v>7</v>
      </c>
      <c r="B306" s="400" t="str">
        <f t="shared" si="19"/>
        <v>Peep Peenema, Sander Rose</v>
      </c>
      <c r="C306" s="321">
        <f t="shared" si="20"/>
        <v>14</v>
      </c>
      <c r="F306" s="599"/>
    </row>
    <row r="307" spans="1:6" x14ac:dyDescent="0.2">
      <c r="A307" s="349">
        <v>8</v>
      </c>
      <c r="B307" s="400" t="str">
        <f t="shared" si="19"/>
        <v>Henri Mitt, Hillar Neiland</v>
      </c>
      <c r="C307" s="321">
        <f t="shared" si="20"/>
        <v>12</v>
      </c>
      <c r="F307" s="599"/>
    </row>
    <row r="308" spans="1:6" x14ac:dyDescent="0.2">
      <c r="A308" s="349">
        <v>9</v>
      </c>
      <c r="B308" s="400" t="str">
        <f t="shared" ref="B308:B309" si="21">IFERROR(INDEX(B$1:B$95,MATCH(A308,A$1:A$95,0)),"")</f>
        <v>Airi Veski, Andres Veski</v>
      </c>
      <c r="C308" s="321">
        <f t="shared" ref="C308:C309" si="22">LARGE(A308:A408,1)*2+2-A308*2</f>
        <v>10</v>
      </c>
      <c r="F308" s="599"/>
    </row>
    <row r="309" spans="1:6" x14ac:dyDescent="0.2">
      <c r="A309" s="349">
        <v>10</v>
      </c>
      <c r="B309" s="400" t="str">
        <f t="shared" si="21"/>
        <v>Boriss Klubov, Elmo Lageda</v>
      </c>
      <c r="C309" s="321">
        <f t="shared" si="22"/>
        <v>8</v>
      </c>
    </row>
    <row r="310" spans="1:6" x14ac:dyDescent="0.2">
      <c r="A310" s="349">
        <v>11</v>
      </c>
      <c r="B310" s="400" t="str">
        <f t="shared" ref="B310:B312" si="23">IFERROR(INDEX(B$1:B$95,MATCH(A310,A$1:A$95,0)),"")</f>
        <v>Aleksander Korikov, Oleg Rõndenkov</v>
      </c>
      <c r="C310" s="321">
        <f t="shared" ref="C310:C312" si="24">LARGE(A310:A410,1)*2+2-A310*2</f>
        <v>6</v>
      </c>
    </row>
    <row r="311" spans="1:6" x14ac:dyDescent="0.2">
      <c r="A311" s="349">
        <v>12</v>
      </c>
      <c r="B311" s="400" t="str">
        <f t="shared" si="23"/>
        <v>Jaan Saar, Liidia Põllu</v>
      </c>
      <c r="C311" s="321">
        <f t="shared" si="24"/>
        <v>4</v>
      </c>
    </row>
    <row r="312" spans="1:6" x14ac:dyDescent="0.2">
      <c r="A312" s="349">
        <v>13</v>
      </c>
      <c r="B312" s="400" t="str">
        <f t="shared" si="23"/>
        <v>Kristel Tihhonjuk, Vadim Tihhonjuk</v>
      </c>
      <c r="C312" s="321">
        <f t="shared" si="24"/>
        <v>2</v>
      </c>
    </row>
  </sheetData>
  <conditionalFormatting sqref="AJ7:AJ19 AH7:AH19 AL7:AL19">
    <cfRule type="expression" dxfId="2182" priority="124">
      <formula>AND(AG7="",FIND(",",AH7))</formula>
    </cfRule>
    <cfRule type="expression" dxfId="2181" priority="126">
      <formula>AND(AG7="",COUNTIF(AH7,"*,*")=0)</formula>
    </cfRule>
  </conditionalFormatting>
  <conditionalFormatting sqref="AF7:AF19">
    <cfRule type="expression" dxfId="2180" priority="125">
      <formula>AND(AE7="",COUNTIF(AF7,"*,*")=0)</formula>
    </cfRule>
  </conditionalFormatting>
  <conditionalFormatting sqref="AN7:AN19 AP7:AP19">
    <cfRule type="expression" dxfId="2179" priority="121">
      <formula>AND(AM7="",COUNTIF(AN7,"*,*")=0)</formula>
    </cfRule>
    <cfRule type="expression" dxfId="2178" priority="123">
      <formula>AND(AM7="",FIND(",",AN7))</formula>
    </cfRule>
  </conditionalFormatting>
  <conditionalFormatting sqref="B300:B312">
    <cfRule type="expression" dxfId="2177" priority="1182">
      <formula>A300=3</formula>
    </cfRule>
    <cfRule type="expression" dxfId="2176" priority="1183">
      <formula>A300=2</formula>
    </cfRule>
    <cfRule type="expression" dxfId="2175" priority="1184">
      <formula>A300=1</formula>
    </cfRule>
    <cfRule type="containsBlanks" dxfId="2174" priority="1185">
      <formula>LEN(TRIM(B300))=0</formula>
    </cfRule>
    <cfRule type="duplicateValues" dxfId="2173" priority="1186"/>
  </conditionalFormatting>
  <conditionalFormatting sqref="A7:A19">
    <cfRule type="duplicateValues" dxfId="2172" priority="65"/>
  </conditionalFormatting>
  <conditionalFormatting sqref="C7:C19">
    <cfRule type="expression" dxfId="2171" priority="15">
      <formula>IF($C7&gt;$E7,TRUE)</formula>
    </cfRule>
  </conditionalFormatting>
  <conditionalFormatting sqref="E7:E19">
    <cfRule type="expression" dxfId="2170" priority="16">
      <formula>IF($C7&lt;$E7,TRUE)</formula>
    </cfRule>
  </conditionalFormatting>
  <conditionalFormatting sqref="K7:K19">
    <cfRule type="expression" dxfId="2169" priority="23">
      <formula>IF($K7&gt;$M7,TRUE)</formula>
    </cfRule>
  </conditionalFormatting>
  <conditionalFormatting sqref="M7:M19">
    <cfRule type="expression" dxfId="2168" priority="24">
      <formula>IF($K7&lt;$M7,TRUE)</formula>
    </cfRule>
  </conditionalFormatting>
  <conditionalFormatting sqref="O7:O19">
    <cfRule type="expression" dxfId="2167" priority="27">
      <formula>IF($O7&gt;$Q7,TRUE)</formula>
    </cfRule>
  </conditionalFormatting>
  <conditionalFormatting sqref="Q7:Q19">
    <cfRule type="expression" dxfId="2166" priority="28">
      <formula>IF($O7&lt;$Q7,TRUE)</formula>
    </cfRule>
  </conditionalFormatting>
  <conditionalFormatting sqref="S7:S19">
    <cfRule type="expression" dxfId="2165" priority="31">
      <formula>IF($S7&gt;$U7,TRUE)</formula>
    </cfRule>
  </conditionalFormatting>
  <conditionalFormatting sqref="U7:U19">
    <cfRule type="expression" dxfId="2164" priority="32">
      <formula>IF($S7&lt;$U7,TRUE)</formula>
    </cfRule>
  </conditionalFormatting>
  <conditionalFormatting sqref="G7:G19">
    <cfRule type="expression" dxfId="2163" priority="19">
      <formula>IF($G7&gt;$I7,TRUE)</formula>
    </cfRule>
  </conditionalFormatting>
  <conditionalFormatting sqref="I7:I19">
    <cfRule type="expression" dxfId="2162" priority="20">
      <formula>IF($G7&lt;$I7,TRUE)</formula>
    </cfRule>
  </conditionalFormatting>
  <conditionalFormatting sqref="F7:F19">
    <cfRule type="containsText" dxfId="2161" priority="6" operator="containsText" text="vaba voor">
      <formula>NOT(ISERROR(SEARCH("vaba voor",F7)))</formula>
    </cfRule>
  </conditionalFormatting>
  <conditionalFormatting sqref="N7:N19">
    <cfRule type="containsText" dxfId="2160" priority="4" operator="containsText" text="vaba voor">
      <formula>NOT(ISERROR(SEARCH("vaba voor",N7)))</formula>
    </cfRule>
  </conditionalFormatting>
  <conditionalFormatting sqref="R7:R19">
    <cfRule type="containsText" dxfId="2159" priority="7" operator="containsText" text="vaba voor">
      <formula>NOT(ISERROR(SEARCH("vaba voor",R7)))</formula>
    </cfRule>
  </conditionalFormatting>
  <conditionalFormatting sqref="V7:V19">
    <cfRule type="containsText" dxfId="2158" priority="3" operator="containsText" text="vaba voor">
      <formula>NOT(ISERROR(SEARCH("vaba voor",V7)))</formula>
    </cfRule>
  </conditionalFormatting>
  <conditionalFormatting sqref="J7:J19">
    <cfRule type="containsText" dxfId="2157" priority="5" operator="containsText" text="vaba voor">
      <formula>NOT(ISERROR(SEARCH("vaba voor",J7)))</formula>
    </cfRule>
  </conditionalFormatting>
  <conditionalFormatting sqref="C7:F19">
    <cfRule type="expression" dxfId="2156" priority="11">
      <formula>IF(AND(ISNUMBER($C7),$C7=$E7),TRUE)</formula>
    </cfRule>
    <cfRule type="expression" dxfId="2155" priority="13">
      <formula>IF($C7&gt;$E7,TRUE)</formula>
    </cfRule>
    <cfRule type="expression" dxfId="2154" priority="14">
      <formula>IF($C7&lt;$E7,TRUE)</formula>
    </cfRule>
  </conditionalFormatting>
  <conditionalFormatting sqref="G7:J19">
    <cfRule type="expression" dxfId="2153" priority="12">
      <formula>IF(AND(ISNUMBER($G7),$G7=$I7),TRUE)</formula>
    </cfRule>
    <cfRule type="expression" dxfId="2152" priority="17">
      <formula>IF($G7&gt;$I7,TRUE)</formula>
    </cfRule>
    <cfRule type="expression" dxfId="2151" priority="18">
      <formula>IF($G7&lt;$I7,TRUE)</formula>
    </cfRule>
  </conditionalFormatting>
  <conditionalFormatting sqref="K7:N19">
    <cfRule type="expression" dxfId="2150" priority="10">
      <formula>IF(AND(ISNUMBER($K7),$K7=$M7),TRUE)</formula>
    </cfRule>
    <cfRule type="expression" dxfId="2149" priority="21">
      <formula>IF($K7&gt;$M7,TRUE)</formula>
    </cfRule>
    <cfRule type="expression" dxfId="2148" priority="22">
      <formula>IF($K7&lt;$M7,TRUE)</formula>
    </cfRule>
  </conditionalFormatting>
  <conditionalFormatting sqref="O7:R19">
    <cfRule type="expression" dxfId="2147" priority="9">
      <formula>IF(AND(ISNUMBER($O7),$O7=$Q7),TRUE)</formula>
    </cfRule>
    <cfRule type="expression" dxfId="2146" priority="25">
      <formula>IF($O7&gt;$Q7,TRUE)</formula>
    </cfRule>
    <cfRule type="expression" dxfId="2145" priority="26">
      <formula>IF($O7&lt;$Q7,TRUE)</formula>
    </cfRule>
  </conditionalFormatting>
  <conditionalFormatting sqref="S7:V19">
    <cfRule type="expression" dxfId="2144" priority="8">
      <formula>IF(AND(ISNUMBER($S7),$S7=$U7),TRUE)</formula>
    </cfRule>
    <cfRule type="expression" dxfId="2143" priority="29">
      <formula>IF($S7&gt;$U7,TRUE)</formula>
    </cfRule>
    <cfRule type="expression" dxfId="2142" priority="30">
      <formula>IF($S7&lt;$U7,TRUE)</formula>
    </cfRule>
  </conditionalFormatting>
  <conditionalFormatting sqref="C7:C19 G7:G19 K7:K19 O7:O19 S7:S19">
    <cfRule type="expression" dxfId="2141" priority="1">
      <formula>AND(C7=0,E7=13)</formula>
    </cfRule>
  </conditionalFormatting>
  <conditionalFormatting sqref="E7:E19 I7:I19 M7:M19 Q7:Q19 U7:U19">
    <cfRule type="expression" dxfId="2140" priority="2">
      <formula>AND(E7=0,C7=13)</formula>
    </cfRule>
  </conditionalFormatting>
  <pageMargins left="0.78740157480314965" right="0.39370078740157483" top="0.78740157480314965" bottom="0.39370078740157483" header="0.78740157480314965" footer="0"/>
  <pageSetup paperSize="9" fitToHeight="0" orientation="landscape" verticalDpi="1200" r:id="rId1"/>
  <headerFooter>
    <oddHeader>&amp;R&amp;P. leht &amp;N&amp; -st</oddHead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P311"/>
  <sheetViews>
    <sheetView showGridLines="0" showRowColHeaders="0" workbookViewId="0">
      <pane ySplit="1" topLeftCell="A2" activePane="bottomLeft" state="frozen"/>
      <selection activeCell="A5" sqref="A5"/>
      <selection pane="bottomLeft" activeCell="A5" sqref="A5"/>
    </sheetView>
  </sheetViews>
  <sheetFormatPr defaultRowHeight="12.75" x14ac:dyDescent="0.2"/>
  <cols>
    <col min="1" max="1" width="3.28515625" style="1" customWidth="1"/>
    <col min="2" max="2" width="39.28515625" style="1" bestFit="1" customWidth="1"/>
    <col min="3" max="3" width="4.7109375" style="1" customWidth="1"/>
    <col min="4" max="4" width="1.140625" style="1" customWidth="1"/>
    <col min="5" max="5" width="2.7109375" style="1" customWidth="1"/>
    <col min="6" max="6" width="9.140625" style="1"/>
    <col min="7" max="7" width="2.7109375" style="1" customWidth="1"/>
    <col min="8" max="8" width="1.140625" style="1" customWidth="1"/>
    <col min="9" max="9" width="2.7109375" style="1" customWidth="1"/>
    <col min="10" max="10" width="9.140625" style="1"/>
    <col min="11" max="11" width="2.7109375" style="1" customWidth="1"/>
    <col min="12" max="12" width="1.140625" style="1" customWidth="1"/>
    <col min="13" max="13" width="2.7109375" style="1" customWidth="1"/>
    <col min="14" max="14" width="9.140625" style="1"/>
    <col min="15" max="15" width="2.7109375" style="1" hidden="1" customWidth="1"/>
    <col min="16" max="16" width="1.140625" style="1" hidden="1" customWidth="1"/>
    <col min="17" max="17" width="2.7109375" style="1" hidden="1" customWidth="1"/>
    <col min="18" max="18" width="0" style="1" hidden="1" customWidth="1"/>
    <col min="19" max="19" width="2.7109375" style="1" hidden="1" customWidth="1"/>
    <col min="20" max="20" width="1.140625" style="1" hidden="1" customWidth="1"/>
    <col min="21" max="21" width="2.7109375" style="1" hidden="1" customWidth="1"/>
    <col min="22" max="22" width="0" style="1" hidden="1" customWidth="1"/>
    <col min="23" max="23" width="5.7109375" style="1" customWidth="1"/>
    <col min="24" max="24" width="5.5703125" style="1" customWidth="1"/>
    <col min="25" max="25" width="7.42578125" style="1" customWidth="1"/>
    <col min="26" max="26" width="2.7109375" style="1" customWidth="1"/>
    <col min="27" max="27" width="1.140625" style="1" customWidth="1"/>
    <col min="28" max="28" width="2.7109375" style="1" customWidth="1"/>
    <col min="29" max="29" width="4.7109375" style="1" customWidth="1"/>
    <col min="30" max="31" width="9.140625" style="1" hidden="1" customWidth="1"/>
    <col min="32" max="32" width="16.5703125" style="1" hidden="1" customWidth="1"/>
    <col min="33" max="33" width="9.140625" style="1" hidden="1" customWidth="1"/>
    <col min="34" max="34" width="27.28515625" style="1" hidden="1" customWidth="1"/>
    <col min="35" max="35" width="9.140625" style="1" hidden="1" customWidth="1"/>
    <col min="36" max="36" width="17.28515625" style="1" hidden="1" customWidth="1"/>
    <col min="37" max="37" width="9.140625" style="1" hidden="1" customWidth="1"/>
    <col min="38" max="38" width="15.7109375" style="1" hidden="1" customWidth="1"/>
    <col min="39" max="39" width="9.140625" style="1" hidden="1" customWidth="1"/>
    <col min="40" max="40" width="17.28515625" style="1" hidden="1" customWidth="1"/>
    <col min="41" max="41" width="9.140625" style="1" hidden="1" customWidth="1"/>
    <col min="42" max="42" width="13.85546875" style="1" hidden="1" customWidth="1"/>
    <col min="43" max="16384" width="9.140625" style="1"/>
  </cols>
  <sheetData>
    <row r="1" spans="1:42" x14ac:dyDescent="0.2">
      <c r="A1" s="226" t="str">
        <f>UPPER((Kalend!E21)&amp;" - "&amp;(Kalend!C21))&amp;" - "&amp;LOWER(Kalend!D21)&amp;" - "&amp;(Kalend!A21)&amp;" kell "&amp;(Kalend!B21)&amp;" - "&amp;(Kalend!F21)</f>
        <v>EW - EESTI WABARIIK 106 - trio - L, 24.02.2024 kell 11:00 - Voka petangihall</v>
      </c>
      <c r="O1" s="157"/>
      <c r="P1" s="157"/>
      <c r="Q1" s="198"/>
      <c r="R1" s="198"/>
      <c r="S1" s="198"/>
      <c r="T1" s="38"/>
      <c r="U1" s="38"/>
      <c r="V1" s="38"/>
      <c r="W1" s="157"/>
      <c r="X1" s="28"/>
      <c r="Y1" s="157"/>
      <c r="Z1" s="157"/>
      <c r="AD1" s="44" t="s">
        <v>72</v>
      </c>
      <c r="AE1" s="228"/>
      <c r="AF1" s="228"/>
      <c r="AG1" s="228"/>
      <c r="AH1" s="228"/>
      <c r="AI1" s="228"/>
      <c r="AJ1" s="228"/>
      <c r="AK1" s="228"/>
      <c r="AL1" s="228"/>
      <c r="AM1" s="228"/>
      <c r="AN1" s="228"/>
      <c r="AO1" s="351"/>
      <c r="AP1" s="351"/>
    </row>
    <row r="2" spans="1:42" x14ac:dyDescent="0.2">
      <c r="A2" s="628"/>
      <c r="F2" s="157"/>
      <c r="L2" s="632"/>
      <c r="M2" s="632"/>
      <c r="N2" s="632"/>
      <c r="O2" s="633"/>
      <c r="P2" s="633"/>
      <c r="Q2" s="633"/>
      <c r="R2" s="629" t="s">
        <v>235</v>
      </c>
      <c r="S2" s="633"/>
      <c r="T2" s="632"/>
      <c r="U2" s="632"/>
      <c r="V2" s="632"/>
      <c r="W2" s="630">
        <v>1</v>
      </c>
      <c r="X2" s="631" t="s">
        <v>236</v>
      </c>
      <c r="Y2" s="633"/>
      <c r="Z2" s="633"/>
      <c r="AA2" s="633"/>
      <c r="AB2" s="633"/>
      <c r="AE2" s="157"/>
      <c r="AG2" s="157"/>
      <c r="AH2" s="157"/>
      <c r="AI2" s="157"/>
      <c r="AJ2" s="157"/>
      <c r="AK2" s="157"/>
      <c r="AL2" s="157"/>
      <c r="AM2" s="157"/>
      <c r="AN2" s="157"/>
    </row>
    <row r="3" spans="1:42" x14ac:dyDescent="0.2">
      <c r="A3" s="628"/>
      <c r="F3" s="157"/>
      <c r="L3" s="633"/>
      <c r="M3" s="633"/>
      <c r="N3" s="633"/>
      <c r="O3" s="633"/>
      <c r="P3" s="633"/>
      <c r="Q3" s="633"/>
      <c r="R3" s="634" t="s">
        <v>237</v>
      </c>
      <c r="S3" s="633"/>
      <c r="T3" s="633"/>
      <c r="U3" s="633"/>
      <c r="V3" s="633"/>
      <c r="W3" s="630">
        <v>0.5</v>
      </c>
      <c r="X3" s="631" t="s">
        <v>236</v>
      </c>
      <c r="Y3" s="633"/>
      <c r="Z3" s="633"/>
      <c r="AA3" s="633"/>
      <c r="AB3" s="633"/>
      <c r="AE3" s="234"/>
      <c r="AF3" s="234"/>
      <c r="AG3" s="234"/>
      <c r="AH3" s="225"/>
      <c r="AI3" s="234"/>
      <c r="AJ3" s="234"/>
      <c r="AK3" s="234"/>
      <c r="AL3" s="234"/>
      <c r="AM3" s="234"/>
      <c r="AN3" s="234"/>
      <c r="AO3" s="234"/>
      <c r="AP3" s="234"/>
    </row>
    <row r="4" spans="1:42" x14ac:dyDescent="0.2">
      <c r="F4" s="157"/>
      <c r="L4" s="633"/>
      <c r="M4" s="633"/>
      <c r="N4" s="633"/>
      <c r="O4" s="633"/>
      <c r="P4" s="633"/>
      <c r="Q4" s="633"/>
      <c r="R4" s="635" t="s">
        <v>238</v>
      </c>
      <c r="S4" s="633"/>
      <c r="T4" s="633"/>
      <c r="U4" s="633"/>
      <c r="V4" s="633"/>
      <c r="W4" s="630">
        <v>0</v>
      </c>
      <c r="X4" s="631" t="s">
        <v>236</v>
      </c>
      <c r="Y4" s="633"/>
      <c r="Z4" s="633"/>
      <c r="AA4" s="633"/>
      <c r="AB4" s="633"/>
    </row>
    <row r="5" spans="1:42" x14ac:dyDescent="0.2">
      <c r="F5" s="157"/>
      <c r="L5" s="157"/>
      <c r="M5" s="157"/>
      <c r="N5" s="157"/>
      <c r="O5" s="157"/>
      <c r="P5" s="157"/>
      <c r="Q5" s="157"/>
      <c r="R5" s="157"/>
      <c r="S5" s="157"/>
      <c r="T5" s="157"/>
      <c r="U5" s="157"/>
      <c r="W5" s="157"/>
      <c r="X5" s="157"/>
      <c r="Y5" s="157"/>
      <c r="Z5" s="157"/>
      <c r="AA5" s="157"/>
      <c r="AB5" s="414" t="s">
        <v>310</v>
      </c>
      <c r="AD5" s="411" t="s">
        <v>215</v>
      </c>
    </row>
    <row r="6" spans="1:42" x14ac:dyDescent="0.2">
      <c r="A6" s="636" t="s">
        <v>10</v>
      </c>
      <c r="B6" s="636" t="s">
        <v>57</v>
      </c>
      <c r="C6" s="637" t="s">
        <v>172</v>
      </c>
      <c r="D6" s="638"/>
      <c r="E6" s="638"/>
      <c r="F6" s="639"/>
      <c r="G6" s="637" t="s">
        <v>175</v>
      </c>
      <c r="H6" s="638"/>
      <c r="I6" s="638"/>
      <c r="J6" s="639"/>
      <c r="K6" s="637" t="s">
        <v>178</v>
      </c>
      <c r="L6" s="638"/>
      <c r="M6" s="638"/>
      <c r="N6" s="639"/>
      <c r="O6" s="637" t="s">
        <v>181</v>
      </c>
      <c r="P6" s="638"/>
      <c r="Q6" s="638"/>
      <c r="R6" s="639"/>
      <c r="S6" s="637" t="s">
        <v>183</v>
      </c>
      <c r="T6" s="638"/>
      <c r="U6" s="638"/>
      <c r="V6" s="639"/>
      <c r="W6" s="636" t="s">
        <v>80</v>
      </c>
      <c r="X6" s="640" t="s">
        <v>297</v>
      </c>
      <c r="Y6" s="641" t="s">
        <v>347</v>
      </c>
      <c r="Z6" s="640"/>
      <c r="AA6" s="642" t="s">
        <v>298</v>
      </c>
      <c r="AB6" s="643"/>
      <c r="AC6" s="644" t="s">
        <v>171</v>
      </c>
      <c r="AD6" s="158" t="s">
        <v>302</v>
      </c>
      <c r="AE6" s="159"/>
      <c r="AF6" s="159" t="s">
        <v>231</v>
      </c>
      <c r="AG6" s="159"/>
      <c r="AH6" s="229" t="s">
        <v>232</v>
      </c>
      <c r="AI6" s="159"/>
      <c r="AJ6" s="159" t="s">
        <v>233</v>
      </c>
      <c r="AK6" s="160"/>
      <c r="AL6" s="159" t="s">
        <v>234</v>
      </c>
      <c r="AM6" s="160"/>
      <c r="AN6" s="160" t="s">
        <v>308</v>
      </c>
      <c r="AO6" s="410"/>
      <c r="AP6" s="160" t="s">
        <v>309</v>
      </c>
    </row>
    <row r="7" spans="1:42" x14ac:dyDescent="0.2">
      <c r="A7" s="620">
        <v>1</v>
      </c>
      <c r="B7" s="621" t="s">
        <v>348</v>
      </c>
      <c r="C7" s="390">
        <v>13</v>
      </c>
      <c r="D7" s="624" t="s">
        <v>299</v>
      </c>
      <c r="E7" s="624">
        <v>1</v>
      </c>
      <c r="F7" s="625" t="s">
        <v>345</v>
      </c>
      <c r="G7" s="390">
        <v>13</v>
      </c>
      <c r="H7" s="624" t="s">
        <v>299</v>
      </c>
      <c r="I7" s="624">
        <v>11</v>
      </c>
      <c r="J7" s="625" t="s">
        <v>344</v>
      </c>
      <c r="K7" s="390">
        <v>13</v>
      </c>
      <c r="L7" s="624" t="s">
        <v>299</v>
      </c>
      <c r="M7" s="624">
        <v>4</v>
      </c>
      <c r="N7" s="625" t="s">
        <v>356</v>
      </c>
      <c r="O7" s="390"/>
      <c r="P7" s="624"/>
      <c r="Q7" s="624"/>
      <c r="R7" s="625"/>
      <c r="S7" s="390"/>
      <c r="T7" s="624" t="s">
        <v>299</v>
      </c>
      <c r="U7" s="624"/>
      <c r="V7" s="625"/>
      <c r="W7" s="645">
        <f t="shared" ref="W7:W18" si="0">IF(C7&gt;E7,W$2,IF(C7&lt;E7,W$4,IF(ISNUMBER(C7),W$3,0)))+IF(G7&gt;I7,W$2,IF(G7&lt;I7,W$4,IF(ISNUMBER(G7),W$3,0)))+IF(K7&gt;M7,W$2,IF(K7&lt;M7,W$4,IF(ISNUMBER(K7),W$3,0)))+IF(O7&gt;Q7,W$2,IF(O7&lt;Q7,W$4,IF(ISNUMBER(O7),W$3,0)))+IF(S7&gt;U7,W$2,IF(S7&lt;U7,W$4,IF(ISNUMBER(S7),W$3,0)))</f>
        <v>3</v>
      </c>
      <c r="X7" s="646">
        <v>8</v>
      </c>
      <c r="Y7" s="646">
        <v>34</v>
      </c>
      <c r="Z7" s="622">
        <f t="shared" ref="Z7" si="1">C7+G7+K7+O7+S7</f>
        <v>39</v>
      </c>
      <c r="AA7" s="623" t="s">
        <v>299</v>
      </c>
      <c r="AB7" s="647">
        <f t="shared" ref="AB7" si="2">E7+I7+M7+Q7+U7</f>
        <v>16</v>
      </c>
      <c r="AC7" s="397">
        <f t="shared" ref="AC7" si="3">Z7-AB7</f>
        <v>23</v>
      </c>
      <c r="AD7" s="231">
        <f t="shared" ref="AD7:AD10" si="4">SUM(AE7:AL7)</f>
        <v>0</v>
      </c>
      <c r="AE7" s="232">
        <f>IFERROR(INDEX(V!$R:$R,MATCH(AF7,V!$L:$L,0)),"")</f>
        <v>0</v>
      </c>
      <c r="AF7" s="233" t="str">
        <f t="shared" ref="AF7:AF18" si="5">IFERROR(LEFT($B7,(FIND(",",$B7,1)-1)),"")</f>
        <v>Kenneth Muusikus</v>
      </c>
      <c r="AG7" s="232">
        <f>IFERROR(INDEX(V!$R:$R,MATCH(AH7,V!$L:$L,0)),"")</f>
        <v>0</v>
      </c>
      <c r="AH7" s="233" t="str">
        <f t="shared" ref="AH7:AH18" si="6">IFERROR(MID($B7,FIND(", ",$B7)+2,256),"")</f>
        <v>Urmas Jõeäär</v>
      </c>
      <c r="AI7" s="232" t="str">
        <f>IFERROR(INDEX(V!$R:$R,MATCH(AJ7,V!$L:$L,0)),"")</f>
        <v/>
      </c>
      <c r="AJ7" s="233" t="str">
        <f t="shared" ref="AJ7:AJ18" si="7">IFERROR(MID($B7,FIND("^",SUBSTITUTE($B7,", ","^",1))+2,FIND("^",SUBSTITUTE($B7,", ","^",2))-FIND("^",SUBSTITUTE($B7,", ","^",1))-2),"")</f>
        <v/>
      </c>
      <c r="AK7" s="232" t="str">
        <f>IFERROR(INDEX(V!$R:$R,MATCH(AL7,V!$L:$L,0)),"")</f>
        <v/>
      </c>
      <c r="AL7" s="233" t="str">
        <f t="shared" ref="AL7:AL18" si="8">IFERROR(MID($B7,FIND(", ",$B7,FIND(", ",$B7,FIND(", ",$B7))+1)+2,30000),"")</f>
        <v/>
      </c>
      <c r="AM7" s="232" t="str">
        <f>IFERROR(INDEX(V!$R:$R,MATCH(AN7,V!$L:$L,0)),"")</f>
        <v/>
      </c>
      <c r="AN7" s="233" t="str">
        <f t="shared" ref="AN7:AN18" si="9">IFERROR(MID($B7,FIND(", ",$B7,FIND(", ",$B7)+1)+2,FIND(", ",$B7,FIND(", ",$B7,FIND(", ",$B7)+1)+1)-FIND(", ",$B7,FIND(", ",$B7)+1)-2),"")</f>
        <v/>
      </c>
      <c r="AO7" s="232" t="str">
        <f>IFERROR(INDEX(V!$R:$R,MATCH(AP7,V!$L:$L,0)),"")</f>
        <v/>
      </c>
      <c r="AP7" s="233" t="str">
        <f t="shared" ref="AP7:AP18" si="10">IFERROR(MID($B7,FIND(", ",$B7,FIND(", ",$B7,FIND(", ",$B7)+1)+1)+2,30000),"")</f>
        <v/>
      </c>
    </row>
    <row r="8" spans="1:42" x14ac:dyDescent="0.2">
      <c r="A8" s="620">
        <v>2</v>
      </c>
      <c r="B8" s="621" t="s">
        <v>356</v>
      </c>
      <c r="C8" s="390">
        <v>13</v>
      </c>
      <c r="D8" s="624" t="s">
        <v>299</v>
      </c>
      <c r="E8" s="624">
        <v>7</v>
      </c>
      <c r="F8" s="625" t="s">
        <v>252</v>
      </c>
      <c r="G8" s="390">
        <v>13</v>
      </c>
      <c r="H8" s="624" t="s">
        <v>299</v>
      </c>
      <c r="I8" s="624">
        <v>1</v>
      </c>
      <c r="J8" s="625" t="s">
        <v>363</v>
      </c>
      <c r="K8" s="390">
        <v>4</v>
      </c>
      <c r="L8" s="624" t="s">
        <v>299</v>
      </c>
      <c r="M8" s="624">
        <v>13</v>
      </c>
      <c r="N8" s="625" t="s">
        <v>348</v>
      </c>
      <c r="O8" s="390"/>
      <c r="P8" s="624"/>
      <c r="Q8" s="624"/>
      <c r="R8" s="625"/>
      <c r="S8" s="390"/>
      <c r="T8" s="624" t="s">
        <v>299</v>
      </c>
      <c r="U8" s="624"/>
      <c r="V8" s="625"/>
      <c r="W8" s="645">
        <f t="shared" si="0"/>
        <v>2</v>
      </c>
      <c r="X8" s="646">
        <v>12</v>
      </c>
      <c r="Y8" s="646">
        <v>26</v>
      </c>
      <c r="Z8" s="622">
        <f t="shared" ref="Z8:Z18" si="11">C8+G8+K8+O8+S8</f>
        <v>30</v>
      </c>
      <c r="AA8" s="623" t="s">
        <v>299</v>
      </c>
      <c r="AB8" s="647">
        <f t="shared" ref="AB8:AB18" si="12">E8+I8+M8+Q8+U8</f>
        <v>21</v>
      </c>
      <c r="AC8" s="397">
        <f t="shared" ref="AC8:AC18" si="13">Z8-AB8</f>
        <v>9</v>
      </c>
      <c r="AD8" s="231">
        <f t="shared" si="4"/>
        <v>296</v>
      </c>
      <c r="AE8" s="232">
        <f>IFERROR(INDEX(V!$R:$R,MATCH(AF8,V!$L:$L,0)),"")</f>
        <v>172</v>
      </c>
      <c r="AF8" s="233" t="str">
        <f t="shared" si="5"/>
        <v>Olav Türk</v>
      </c>
      <c r="AG8" s="232">
        <f>IFERROR(INDEX(V!$R:$R,MATCH(AH8,V!$L:$L,0)),"")</f>
        <v>124</v>
      </c>
      <c r="AH8" s="233" t="str">
        <f t="shared" si="6"/>
        <v>Sirje Maala</v>
      </c>
      <c r="AI8" s="232" t="str">
        <f>IFERROR(INDEX(V!$R:$R,MATCH(AJ8,V!$L:$L,0)),"")</f>
        <v/>
      </c>
      <c r="AJ8" s="233" t="str">
        <f t="shared" si="7"/>
        <v/>
      </c>
      <c r="AK8" s="232" t="str">
        <f>IFERROR(INDEX(V!$R:$R,MATCH(AL8,V!$L:$L,0)),"")</f>
        <v/>
      </c>
      <c r="AL8" s="233" t="str">
        <f t="shared" si="8"/>
        <v/>
      </c>
      <c r="AM8" s="232" t="str">
        <f>IFERROR(INDEX(V!$R:$R,MATCH(AN8,V!$L:$L,0)),"")</f>
        <v/>
      </c>
      <c r="AN8" s="233" t="str">
        <f t="shared" si="9"/>
        <v/>
      </c>
      <c r="AO8" s="232" t="str">
        <f>IFERROR(INDEX(V!$R:$R,MATCH(AP8,V!$L:$L,0)),"")</f>
        <v/>
      </c>
      <c r="AP8" s="233" t="str">
        <f t="shared" si="10"/>
        <v/>
      </c>
    </row>
    <row r="9" spans="1:42" x14ac:dyDescent="0.2">
      <c r="A9" s="620">
        <v>3</v>
      </c>
      <c r="B9" s="626" t="s">
        <v>344</v>
      </c>
      <c r="C9" s="390">
        <v>13</v>
      </c>
      <c r="D9" s="624" t="s">
        <v>299</v>
      </c>
      <c r="E9" s="624">
        <v>5</v>
      </c>
      <c r="F9" s="625" t="s">
        <v>364</v>
      </c>
      <c r="G9" s="390">
        <v>11</v>
      </c>
      <c r="H9" s="624" t="s">
        <v>299</v>
      </c>
      <c r="I9" s="624">
        <v>13</v>
      </c>
      <c r="J9" s="625" t="s">
        <v>348</v>
      </c>
      <c r="K9" s="390">
        <v>13</v>
      </c>
      <c r="L9" s="624" t="s">
        <v>299</v>
      </c>
      <c r="M9" s="624">
        <v>4</v>
      </c>
      <c r="N9" s="625" t="s">
        <v>257</v>
      </c>
      <c r="O9" s="390"/>
      <c r="P9" s="624"/>
      <c r="Q9" s="624"/>
      <c r="R9" s="625"/>
      <c r="S9" s="390"/>
      <c r="T9" s="624" t="s">
        <v>299</v>
      </c>
      <c r="U9" s="624"/>
      <c r="V9" s="625"/>
      <c r="W9" s="645">
        <f t="shared" si="0"/>
        <v>2</v>
      </c>
      <c r="X9" s="646">
        <v>12</v>
      </c>
      <c r="Y9" s="646">
        <v>22</v>
      </c>
      <c r="Z9" s="622">
        <f t="shared" si="11"/>
        <v>37</v>
      </c>
      <c r="AA9" s="623" t="s">
        <v>299</v>
      </c>
      <c r="AB9" s="647">
        <f t="shared" si="12"/>
        <v>22</v>
      </c>
      <c r="AC9" s="397">
        <f t="shared" si="13"/>
        <v>15</v>
      </c>
      <c r="AD9" s="231">
        <f t="shared" si="4"/>
        <v>296</v>
      </c>
      <c r="AE9" s="232">
        <f>IFERROR(INDEX(V!$R:$R,MATCH(AF9,V!$L:$L,0)),"")</f>
        <v>168</v>
      </c>
      <c r="AF9" s="233" t="str">
        <f t="shared" si="5"/>
        <v>Hillar Neiland</v>
      </c>
      <c r="AG9" s="232">
        <f>IFERROR(INDEX(V!$R:$R,MATCH(AH9,V!$L:$L,0)),"")</f>
        <v>128</v>
      </c>
      <c r="AH9" s="233" t="str">
        <f t="shared" si="6"/>
        <v>Kaspar Mänd</v>
      </c>
      <c r="AI9" s="232" t="str">
        <f>IFERROR(INDEX(V!$R:$R,MATCH(AJ9,V!$L:$L,0)),"")</f>
        <v/>
      </c>
      <c r="AJ9" s="233" t="str">
        <f t="shared" si="7"/>
        <v/>
      </c>
      <c r="AK9" s="232" t="str">
        <f>IFERROR(INDEX(V!$R:$R,MATCH(AL9,V!$L:$L,0)),"")</f>
        <v/>
      </c>
      <c r="AL9" s="233" t="str">
        <f t="shared" si="8"/>
        <v/>
      </c>
      <c r="AM9" s="232" t="str">
        <f>IFERROR(INDEX(V!$R:$R,MATCH(AN9,V!$L:$L,0)),"")</f>
        <v/>
      </c>
      <c r="AN9" s="233" t="str">
        <f t="shared" si="9"/>
        <v/>
      </c>
      <c r="AO9" s="232" t="str">
        <f>IFERROR(INDEX(V!$R:$R,MATCH(AP9,V!$L:$L,0)),"")</f>
        <v/>
      </c>
      <c r="AP9" s="233" t="str">
        <f t="shared" si="10"/>
        <v/>
      </c>
    </row>
    <row r="10" spans="1:42" x14ac:dyDescent="0.2">
      <c r="A10" s="620">
        <v>4</v>
      </c>
      <c r="B10" s="626" t="s">
        <v>363</v>
      </c>
      <c r="C10" s="390">
        <v>13</v>
      </c>
      <c r="D10" s="624" t="s">
        <v>299</v>
      </c>
      <c r="E10" s="624">
        <v>7</v>
      </c>
      <c r="F10" s="625" t="s">
        <v>360</v>
      </c>
      <c r="G10" s="390">
        <v>1</v>
      </c>
      <c r="H10" s="624" t="s">
        <v>299</v>
      </c>
      <c r="I10" s="624">
        <v>13</v>
      </c>
      <c r="J10" s="625" t="s">
        <v>356</v>
      </c>
      <c r="K10" s="390">
        <v>13</v>
      </c>
      <c r="L10" s="624" t="s">
        <v>299</v>
      </c>
      <c r="M10" s="624">
        <v>2</v>
      </c>
      <c r="N10" s="625" t="s">
        <v>346</v>
      </c>
      <c r="O10" s="390"/>
      <c r="P10" s="624"/>
      <c r="Q10" s="624"/>
      <c r="R10" s="625"/>
      <c r="S10" s="390"/>
      <c r="T10" s="624" t="s">
        <v>299</v>
      </c>
      <c r="U10" s="624"/>
      <c r="V10" s="625"/>
      <c r="W10" s="645">
        <f t="shared" si="0"/>
        <v>2</v>
      </c>
      <c r="X10" s="646">
        <v>10</v>
      </c>
      <c r="Y10" s="646">
        <v>30</v>
      </c>
      <c r="Z10" s="622">
        <f t="shared" si="11"/>
        <v>27</v>
      </c>
      <c r="AA10" s="623" t="s">
        <v>299</v>
      </c>
      <c r="AB10" s="647">
        <f t="shared" si="12"/>
        <v>22</v>
      </c>
      <c r="AC10" s="397">
        <f t="shared" si="13"/>
        <v>5</v>
      </c>
      <c r="AD10" s="231">
        <f t="shared" si="4"/>
        <v>184</v>
      </c>
      <c r="AE10" s="232">
        <f>IFERROR(INDEX(V!$R:$R,MATCH(AF10,V!$L:$L,0)),"")</f>
        <v>136</v>
      </c>
      <c r="AF10" s="233" t="str">
        <f t="shared" si="5"/>
        <v>Jaan Sepp</v>
      </c>
      <c r="AG10" s="232">
        <f>IFERROR(INDEX(V!$R:$R,MATCH(AH10,V!$L:$L,0)),"")</f>
        <v>48</v>
      </c>
      <c r="AH10" s="233" t="str">
        <f t="shared" si="6"/>
        <v>Sander Rose</v>
      </c>
      <c r="AI10" s="232" t="str">
        <f>IFERROR(INDEX(V!$R:$R,MATCH(AJ10,V!$L:$L,0)),"")</f>
        <v/>
      </c>
      <c r="AJ10" s="233" t="str">
        <f t="shared" si="7"/>
        <v/>
      </c>
      <c r="AK10" s="232" t="str">
        <f>IFERROR(INDEX(V!$R:$R,MATCH(AL10,V!$L:$L,0)),"")</f>
        <v/>
      </c>
      <c r="AL10" s="233" t="str">
        <f t="shared" si="8"/>
        <v/>
      </c>
      <c r="AM10" s="232" t="str">
        <f>IFERROR(INDEX(V!$R:$R,MATCH(AN10,V!$L:$L,0)),"")</f>
        <v/>
      </c>
      <c r="AN10" s="233" t="str">
        <f t="shared" si="9"/>
        <v/>
      </c>
      <c r="AO10" s="232" t="str">
        <f>IFERROR(INDEX(V!$R:$R,MATCH(AP10,V!$L:$L,0)),"")</f>
        <v/>
      </c>
      <c r="AP10" s="233" t="str">
        <f t="shared" si="10"/>
        <v/>
      </c>
    </row>
    <row r="11" spans="1:42" x14ac:dyDescent="0.2">
      <c r="A11" s="620">
        <v>5</v>
      </c>
      <c r="B11" s="621" t="s">
        <v>257</v>
      </c>
      <c r="C11" s="390">
        <v>13</v>
      </c>
      <c r="D11" s="624" t="s">
        <v>299</v>
      </c>
      <c r="E11" s="624">
        <v>8</v>
      </c>
      <c r="F11" s="625" t="s">
        <v>361</v>
      </c>
      <c r="G11" s="390">
        <v>13</v>
      </c>
      <c r="H11" s="624" t="s">
        <v>299</v>
      </c>
      <c r="I11" s="624">
        <v>11</v>
      </c>
      <c r="J11" s="625" t="s">
        <v>346</v>
      </c>
      <c r="K11" s="390">
        <v>4</v>
      </c>
      <c r="L11" s="624" t="s">
        <v>299</v>
      </c>
      <c r="M11" s="624">
        <v>13</v>
      </c>
      <c r="N11" s="625" t="s">
        <v>344</v>
      </c>
      <c r="O11" s="390"/>
      <c r="P11" s="624"/>
      <c r="Q11" s="624"/>
      <c r="R11" s="625"/>
      <c r="S11" s="390"/>
      <c r="T11" s="624" t="s">
        <v>299</v>
      </c>
      <c r="U11" s="624"/>
      <c r="V11" s="625"/>
      <c r="W11" s="645">
        <f t="shared" si="0"/>
        <v>2</v>
      </c>
      <c r="X11" s="646">
        <v>8</v>
      </c>
      <c r="Y11" s="646">
        <v>30</v>
      </c>
      <c r="Z11" s="622">
        <f t="shared" si="11"/>
        <v>30</v>
      </c>
      <c r="AA11" s="623" t="s">
        <v>299</v>
      </c>
      <c r="AB11" s="647">
        <f t="shared" si="12"/>
        <v>32</v>
      </c>
      <c r="AC11" s="397">
        <f t="shared" si="13"/>
        <v>-2</v>
      </c>
      <c r="AD11" s="231">
        <f t="shared" ref="AD11:AD18" si="14">SUM(AE11:AL11)</f>
        <v>196</v>
      </c>
      <c r="AE11" s="232">
        <f>IFERROR(INDEX(V!$R:$R,MATCH(AF11,V!$L:$L,0)),"")</f>
        <v>98</v>
      </c>
      <c r="AF11" s="233" t="str">
        <f t="shared" si="5"/>
        <v>Ljudmila Varendi</v>
      </c>
      <c r="AG11" s="232">
        <f>IFERROR(INDEX(V!$R:$R,MATCH(AH11,V!$L:$L,0)),"")</f>
        <v>98</v>
      </c>
      <c r="AH11" s="233" t="str">
        <f t="shared" si="6"/>
        <v>Viktor Švarõgin</v>
      </c>
      <c r="AI11" s="232" t="str">
        <f>IFERROR(INDEX(V!$R:$R,MATCH(AJ11,V!$L:$L,0)),"")</f>
        <v/>
      </c>
      <c r="AJ11" s="233" t="str">
        <f t="shared" si="7"/>
        <v/>
      </c>
      <c r="AK11" s="232" t="str">
        <f>IFERROR(INDEX(V!$R:$R,MATCH(AL11,V!$L:$L,0)),"")</f>
        <v/>
      </c>
      <c r="AL11" s="233" t="str">
        <f t="shared" si="8"/>
        <v/>
      </c>
      <c r="AM11" s="232" t="str">
        <f>IFERROR(INDEX(V!$R:$R,MATCH(AN11,V!$L:$L,0)),"")</f>
        <v/>
      </c>
      <c r="AN11" s="233" t="str">
        <f t="shared" si="9"/>
        <v/>
      </c>
      <c r="AO11" s="232" t="str">
        <f>IFERROR(INDEX(V!$R:$R,MATCH(AP11,V!$L:$L,0)),"")</f>
        <v/>
      </c>
      <c r="AP11" s="233" t="str">
        <f t="shared" si="10"/>
        <v/>
      </c>
    </row>
    <row r="12" spans="1:42" x14ac:dyDescent="0.2">
      <c r="A12" s="620">
        <v>6</v>
      </c>
      <c r="B12" s="626" t="s">
        <v>360</v>
      </c>
      <c r="C12" s="390">
        <v>7</v>
      </c>
      <c r="D12" s="624" t="s">
        <v>299</v>
      </c>
      <c r="E12" s="624">
        <v>13</v>
      </c>
      <c r="F12" s="625" t="s">
        <v>363</v>
      </c>
      <c r="G12" s="390">
        <v>13</v>
      </c>
      <c r="H12" s="624" t="s">
        <v>299</v>
      </c>
      <c r="I12" s="624">
        <v>1</v>
      </c>
      <c r="J12" s="625" t="s">
        <v>252</v>
      </c>
      <c r="K12" s="390">
        <v>13</v>
      </c>
      <c r="L12" s="624" t="s">
        <v>299</v>
      </c>
      <c r="M12" s="624">
        <v>4</v>
      </c>
      <c r="N12" s="625" t="s">
        <v>355</v>
      </c>
      <c r="O12" s="390"/>
      <c r="P12" s="624"/>
      <c r="Q12" s="624"/>
      <c r="R12" s="625"/>
      <c r="S12" s="390"/>
      <c r="T12" s="624" t="s">
        <v>299</v>
      </c>
      <c r="U12" s="624"/>
      <c r="V12" s="625"/>
      <c r="W12" s="645">
        <f t="shared" si="0"/>
        <v>2</v>
      </c>
      <c r="X12" s="646">
        <v>8</v>
      </c>
      <c r="Y12" s="646">
        <v>26</v>
      </c>
      <c r="Z12" s="622">
        <f t="shared" si="11"/>
        <v>33</v>
      </c>
      <c r="AA12" s="623" t="s">
        <v>299</v>
      </c>
      <c r="AB12" s="647">
        <f t="shared" si="12"/>
        <v>18</v>
      </c>
      <c r="AC12" s="397">
        <f t="shared" si="13"/>
        <v>15</v>
      </c>
      <c r="AD12" s="231">
        <f t="shared" si="14"/>
        <v>134</v>
      </c>
      <c r="AE12" s="232">
        <f>IFERROR(INDEX(V!$R:$R,MATCH(AF12,V!$L:$L,0)),"")</f>
        <v>52</v>
      </c>
      <c r="AF12" s="233" t="str">
        <f t="shared" si="5"/>
        <v>Jaan Saar</v>
      </c>
      <c r="AG12" s="232">
        <f>IFERROR(INDEX(V!$R:$R,MATCH(AH12,V!$L:$L,0)),"")</f>
        <v>82</v>
      </c>
      <c r="AH12" s="233" t="str">
        <f t="shared" si="6"/>
        <v>Peep Peenema</v>
      </c>
      <c r="AI12" s="232" t="str">
        <f>IFERROR(INDEX(V!$R:$R,MATCH(AJ12,V!$L:$L,0)),"")</f>
        <v/>
      </c>
      <c r="AJ12" s="233" t="str">
        <f t="shared" si="7"/>
        <v/>
      </c>
      <c r="AK12" s="232" t="str">
        <f>IFERROR(INDEX(V!$R:$R,MATCH(AL12,V!$L:$L,0)),"")</f>
        <v/>
      </c>
      <c r="AL12" s="233" t="str">
        <f t="shared" si="8"/>
        <v/>
      </c>
      <c r="AM12" s="232" t="str">
        <f>IFERROR(INDEX(V!$R:$R,MATCH(AN12,V!$L:$L,0)),"")</f>
        <v/>
      </c>
      <c r="AN12" s="233" t="str">
        <f t="shared" si="9"/>
        <v/>
      </c>
      <c r="AO12" s="232" t="str">
        <f>IFERROR(INDEX(V!$R:$R,MATCH(AP12,V!$L:$L,0)),"")</f>
        <v/>
      </c>
      <c r="AP12" s="233" t="str">
        <f t="shared" si="10"/>
        <v/>
      </c>
    </row>
    <row r="13" spans="1:42" x14ac:dyDescent="0.2">
      <c r="A13" s="620">
        <v>7</v>
      </c>
      <c r="B13" s="627" t="s">
        <v>346</v>
      </c>
      <c r="C13" s="390">
        <v>13</v>
      </c>
      <c r="D13" s="624" t="s">
        <v>299</v>
      </c>
      <c r="E13" s="624">
        <v>10</v>
      </c>
      <c r="F13" s="625" t="s">
        <v>355</v>
      </c>
      <c r="G13" s="390">
        <v>11</v>
      </c>
      <c r="H13" s="624" t="s">
        <v>299</v>
      </c>
      <c r="I13" s="624">
        <v>13</v>
      </c>
      <c r="J13" s="625" t="s">
        <v>257</v>
      </c>
      <c r="K13" s="390">
        <v>2</v>
      </c>
      <c r="L13" s="624" t="s">
        <v>299</v>
      </c>
      <c r="M13" s="624">
        <v>13</v>
      </c>
      <c r="N13" s="625" t="s">
        <v>363</v>
      </c>
      <c r="O13" s="390"/>
      <c r="P13" s="624"/>
      <c r="Q13" s="624"/>
      <c r="R13" s="625"/>
      <c r="S13" s="390"/>
      <c r="T13" s="624" t="s">
        <v>299</v>
      </c>
      <c r="U13" s="624"/>
      <c r="V13" s="625"/>
      <c r="W13" s="645">
        <f t="shared" si="0"/>
        <v>1</v>
      </c>
      <c r="X13" s="646">
        <v>10</v>
      </c>
      <c r="Y13" s="646">
        <v>26</v>
      </c>
      <c r="Z13" s="622">
        <f t="shared" si="11"/>
        <v>26</v>
      </c>
      <c r="AA13" s="623" t="s">
        <v>299</v>
      </c>
      <c r="AB13" s="647">
        <f t="shared" si="12"/>
        <v>36</v>
      </c>
      <c r="AC13" s="397">
        <f t="shared" si="13"/>
        <v>-10</v>
      </c>
      <c r="AD13" s="231">
        <f>SUM(AE19:AL19)</f>
        <v>0</v>
      </c>
      <c r="AE13" s="232">
        <f>IFERROR(INDEX(V!$R:$R,MATCH(AF13,V!$L:$L,0)),"")</f>
        <v>28</v>
      </c>
      <c r="AF13" s="233" t="str">
        <f t="shared" si="5"/>
        <v>Boriss Klubov</v>
      </c>
      <c r="AG13" s="232">
        <f>IFERROR(INDEX(V!$R:$R,MATCH(AH13,V!$L:$L,0)),"")</f>
        <v>30</v>
      </c>
      <c r="AH13" s="233" t="str">
        <f t="shared" si="6"/>
        <v>Elmo Lageda</v>
      </c>
      <c r="AI13" s="232" t="str">
        <f>IFERROR(INDEX(V!$R:$R,MATCH(AJ13,V!$L:$L,0)),"")</f>
        <v/>
      </c>
      <c r="AJ13" s="233" t="str">
        <f t="shared" si="7"/>
        <v/>
      </c>
      <c r="AK13" s="232" t="str">
        <f>IFERROR(INDEX(V!$R:$R,MATCH(AL13,V!$L:$L,0)),"")</f>
        <v/>
      </c>
      <c r="AL13" s="233" t="str">
        <f t="shared" si="8"/>
        <v/>
      </c>
      <c r="AM13" s="232" t="str">
        <f>IFERROR(INDEX(V!$R:$R,MATCH(AN13,V!$L:$L,0)),"")</f>
        <v/>
      </c>
      <c r="AN13" s="233" t="str">
        <f t="shared" si="9"/>
        <v/>
      </c>
      <c r="AO13" s="232" t="str">
        <f>IFERROR(INDEX(V!$R:$R,MATCH(AP13,V!$L:$L,0)),"")</f>
        <v/>
      </c>
      <c r="AP13" s="233" t="str">
        <f t="shared" si="10"/>
        <v/>
      </c>
    </row>
    <row r="14" spans="1:42" x14ac:dyDescent="0.2">
      <c r="A14" s="620">
        <v>8</v>
      </c>
      <c r="B14" s="627" t="s">
        <v>252</v>
      </c>
      <c r="C14" s="390">
        <v>7</v>
      </c>
      <c r="D14" s="624" t="s">
        <v>299</v>
      </c>
      <c r="E14" s="624">
        <v>13</v>
      </c>
      <c r="F14" s="625" t="s">
        <v>356</v>
      </c>
      <c r="G14" s="390">
        <v>1</v>
      </c>
      <c r="H14" s="624" t="s">
        <v>299</v>
      </c>
      <c r="I14" s="624">
        <v>13</v>
      </c>
      <c r="J14" s="625" t="s">
        <v>360</v>
      </c>
      <c r="K14" s="390">
        <v>13</v>
      </c>
      <c r="L14" s="624" t="s">
        <v>299</v>
      </c>
      <c r="M14" s="624">
        <v>1</v>
      </c>
      <c r="N14" s="625" t="s">
        <v>345</v>
      </c>
      <c r="O14" s="390"/>
      <c r="P14" s="624"/>
      <c r="Q14" s="624"/>
      <c r="R14" s="625"/>
      <c r="S14" s="390"/>
      <c r="T14" s="624" t="s">
        <v>299</v>
      </c>
      <c r="U14" s="624"/>
      <c r="V14" s="625"/>
      <c r="W14" s="645">
        <f t="shared" si="0"/>
        <v>1</v>
      </c>
      <c r="X14" s="646">
        <v>8</v>
      </c>
      <c r="Y14" s="646">
        <v>30</v>
      </c>
      <c r="Z14" s="622">
        <f t="shared" si="11"/>
        <v>21</v>
      </c>
      <c r="AA14" s="623" t="s">
        <v>299</v>
      </c>
      <c r="AB14" s="647">
        <f t="shared" si="12"/>
        <v>27</v>
      </c>
      <c r="AC14" s="397">
        <f t="shared" si="13"/>
        <v>-6</v>
      </c>
      <c r="AD14" s="231">
        <f t="shared" si="14"/>
        <v>94</v>
      </c>
      <c r="AE14" s="232">
        <f>IFERROR(INDEX(V!$R:$R,MATCH(AF14,V!$L:$L,0)),"")</f>
        <v>62</v>
      </c>
      <c r="AF14" s="233" t="str">
        <f t="shared" si="5"/>
        <v>Andres Veski</v>
      </c>
      <c r="AG14" s="232">
        <f>IFERROR(INDEX(V!$R:$R,MATCH(AH14,V!$L:$L,0)),"")</f>
        <v>32</v>
      </c>
      <c r="AH14" s="233" t="str">
        <f t="shared" si="6"/>
        <v>Svetlana Veski</v>
      </c>
      <c r="AI14" s="232" t="str">
        <f>IFERROR(INDEX(V!$R:$R,MATCH(AJ14,V!$L:$L,0)),"")</f>
        <v/>
      </c>
      <c r="AJ14" s="233" t="str">
        <f t="shared" si="7"/>
        <v/>
      </c>
      <c r="AK14" s="232" t="str">
        <f>IFERROR(INDEX(V!$R:$R,MATCH(AL14,V!$L:$L,0)),"")</f>
        <v/>
      </c>
      <c r="AL14" s="233" t="str">
        <f t="shared" si="8"/>
        <v/>
      </c>
      <c r="AM14" s="232" t="str">
        <f>IFERROR(INDEX(V!$R:$R,MATCH(AN14,V!$L:$L,0)),"")</f>
        <v/>
      </c>
      <c r="AN14" s="233" t="str">
        <f t="shared" si="9"/>
        <v/>
      </c>
      <c r="AO14" s="232" t="str">
        <f>IFERROR(INDEX(V!$R:$R,MATCH(AP14,V!$L:$L,0)),"")</f>
        <v/>
      </c>
      <c r="AP14" s="233" t="str">
        <f t="shared" si="10"/>
        <v/>
      </c>
    </row>
    <row r="15" spans="1:42" x14ac:dyDescent="0.2">
      <c r="A15" s="620">
        <v>9</v>
      </c>
      <c r="B15" s="627" t="s">
        <v>355</v>
      </c>
      <c r="C15" s="390">
        <v>10</v>
      </c>
      <c r="D15" s="624" t="s">
        <v>299</v>
      </c>
      <c r="E15" s="624">
        <v>13</v>
      </c>
      <c r="F15" s="625" t="s">
        <v>346</v>
      </c>
      <c r="G15" s="390">
        <v>13</v>
      </c>
      <c r="H15" s="624" t="s">
        <v>299</v>
      </c>
      <c r="I15" s="624">
        <v>9</v>
      </c>
      <c r="J15" s="625" t="s">
        <v>361</v>
      </c>
      <c r="K15" s="390">
        <v>4</v>
      </c>
      <c r="L15" s="624" t="s">
        <v>299</v>
      </c>
      <c r="M15" s="624">
        <v>13</v>
      </c>
      <c r="N15" s="625" t="s">
        <v>360</v>
      </c>
      <c r="O15" s="390"/>
      <c r="P15" s="624"/>
      <c r="Q15" s="624"/>
      <c r="R15" s="625"/>
      <c r="S15" s="390"/>
      <c r="T15" s="624" t="s">
        <v>299</v>
      </c>
      <c r="U15" s="624"/>
      <c r="V15" s="625"/>
      <c r="W15" s="645">
        <f t="shared" si="0"/>
        <v>1</v>
      </c>
      <c r="X15" s="646">
        <v>8</v>
      </c>
      <c r="Y15" s="646">
        <v>26</v>
      </c>
      <c r="Z15" s="622">
        <f t="shared" si="11"/>
        <v>27</v>
      </c>
      <c r="AA15" s="623" t="s">
        <v>299</v>
      </c>
      <c r="AB15" s="647">
        <f t="shared" si="12"/>
        <v>35</v>
      </c>
      <c r="AC15" s="397">
        <f t="shared" si="13"/>
        <v>-8</v>
      </c>
      <c r="AD15" s="231">
        <f t="shared" si="14"/>
        <v>196</v>
      </c>
      <c r="AE15" s="232">
        <f>IFERROR(INDEX(V!$R:$R,MATCH(AF15,V!$L:$L,0)),"")</f>
        <v>88</v>
      </c>
      <c r="AF15" s="233" t="str">
        <f t="shared" si="5"/>
        <v>Kristel Tihhonjuk</v>
      </c>
      <c r="AG15" s="232">
        <f>IFERROR(INDEX(V!$R:$R,MATCH(AH15,V!$L:$L,0)),"")</f>
        <v>108</v>
      </c>
      <c r="AH15" s="233" t="str">
        <f t="shared" si="6"/>
        <v>Vadim Tihhonjuk</v>
      </c>
      <c r="AI15" s="232" t="str">
        <f>IFERROR(INDEX(V!$R:$R,MATCH(AJ15,V!$L:$L,0)),"")</f>
        <v/>
      </c>
      <c r="AJ15" s="233" t="str">
        <f t="shared" si="7"/>
        <v/>
      </c>
      <c r="AK15" s="232" t="str">
        <f>IFERROR(INDEX(V!$R:$R,MATCH(AL15,V!$L:$L,0)),"")</f>
        <v/>
      </c>
      <c r="AL15" s="233" t="str">
        <f t="shared" si="8"/>
        <v/>
      </c>
      <c r="AM15" s="232" t="str">
        <f>IFERROR(INDEX(V!$R:$R,MATCH(AN15,V!$L:$L,0)),"")</f>
        <v/>
      </c>
      <c r="AN15" s="233" t="str">
        <f t="shared" si="9"/>
        <v/>
      </c>
      <c r="AO15" s="232" t="str">
        <f>IFERROR(INDEX(V!$R:$R,MATCH(AP15,V!$L:$L,0)),"")</f>
        <v/>
      </c>
      <c r="AP15" s="233" t="str">
        <f t="shared" si="10"/>
        <v/>
      </c>
    </row>
    <row r="16" spans="1:42" x14ac:dyDescent="0.2">
      <c r="A16" s="620">
        <v>10</v>
      </c>
      <c r="B16" s="627" t="s">
        <v>361</v>
      </c>
      <c r="C16" s="390">
        <v>8</v>
      </c>
      <c r="D16" s="624" t="s">
        <v>299</v>
      </c>
      <c r="E16" s="624">
        <v>13</v>
      </c>
      <c r="F16" s="625" t="s">
        <v>257</v>
      </c>
      <c r="G16" s="390">
        <v>9</v>
      </c>
      <c r="H16" s="624" t="s">
        <v>299</v>
      </c>
      <c r="I16" s="624">
        <v>13</v>
      </c>
      <c r="J16" s="625" t="s">
        <v>355</v>
      </c>
      <c r="K16" s="390">
        <v>13</v>
      </c>
      <c r="L16" s="624" t="s">
        <v>299</v>
      </c>
      <c r="M16" s="624">
        <v>6</v>
      </c>
      <c r="N16" s="625" t="s">
        <v>364</v>
      </c>
      <c r="O16" s="390"/>
      <c r="P16" s="624"/>
      <c r="Q16" s="624"/>
      <c r="R16" s="625"/>
      <c r="S16" s="390"/>
      <c r="T16" s="624" t="s">
        <v>299</v>
      </c>
      <c r="U16" s="624"/>
      <c r="V16" s="625"/>
      <c r="W16" s="645">
        <f t="shared" si="0"/>
        <v>1</v>
      </c>
      <c r="X16" s="646">
        <v>8</v>
      </c>
      <c r="Y16" s="646">
        <v>22</v>
      </c>
      <c r="Z16" s="622">
        <f t="shared" si="11"/>
        <v>30</v>
      </c>
      <c r="AA16" s="623" t="s">
        <v>299</v>
      </c>
      <c r="AB16" s="647">
        <f t="shared" si="12"/>
        <v>32</v>
      </c>
      <c r="AC16" s="397">
        <f t="shared" si="13"/>
        <v>-2</v>
      </c>
      <c r="AD16" s="231">
        <f t="shared" si="14"/>
        <v>198</v>
      </c>
      <c r="AE16" s="232">
        <f>IFERROR(INDEX(V!$R:$R,MATCH(AF16,V!$L:$L,0)),"")</f>
        <v>136</v>
      </c>
      <c r="AF16" s="233" t="str">
        <f t="shared" si="5"/>
        <v>Enn Tokman</v>
      </c>
      <c r="AG16" s="232" t="str">
        <f>IFERROR(INDEX(V!$R:$R,MATCH(AH16,V!$L:$L,0)),"")</f>
        <v/>
      </c>
      <c r="AH16" s="233" t="str">
        <f t="shared" si="6"/>
        <v>Illar Tõnurist, Johannes Neiland</v>
      </c>
      <c r="AI16" s="232">
        <f>IFERROR(INDEX(V!$R:$R,MATCH(AJ16,V!$L:$L,0)),"")</f>
        <v>0</v>
      </c>
      <c r="AJ16" s="233" t="str">
        <f t="shared" si="7"/>
        <v>Illar Tõnurist</v>
      </c>
      <c r="AK16" s="232">
        <f>IFERROR(INDEX(V!$R:$R,MATCH(AL16,V!$L:$L,0)),"")</f>
        <v>62</v>
      </c>
      <c r="AL16" s="233" t="str">
        <f t="shared" si="8"/>
        <v>Johannes Neiland</v>
      </c>
      <c r="AM16" s="232" t="str">
        <f>IFERROR(INDEX(V!$R:$R,MATCH(AN16,V!$L:$L,0)),"")</f>
        <v/>
      </c>
      <c r="AN16" s="233" t="str">
        <f t="shared" si="9"/>
        <v/>
      </c>
      <c r="AO16" s="232" t="str">
        <f>IFERROR(INDEX(V!$R:$R,MATCH(AP16,V!$L:$L,0)),"")</f>
        <v/>
      </c>
      <c r="AP16" s="233" t="str">
        <f t="shared" si="10"/>
        <v/>
      </c>
    </row>
    <row r="17" spans="1:42" x14ac:dyDescent="0.2">
      <c r="A17" s="620">
        <v>11</v>
      </c>
      <c r="B17" s="627" t="s">
        <v>364</v>
      </c>
      <c r="C17" s="390">
        <v>5</v>
      </c>
      <c r="D17" s="624" t="s">
        <v>299</v>
      </c>
      <c r="E17" s="624">
        <v>13</v>
      </c>
      <c r="F17" s="625" t="s">
        <v>344</v>
      </c>
      <c r="G17" s="390">
        <v>13</v>
      </c>
      <c r="H17" s="624" t="s">
        <v>299</v>
      </c>
      <c r="I17" s="624">
        <v>6</v>
      </c>
      <c r="J17" s="625" t="s">
        <v>345</v>
      </c>
      <c r="K17" s="390">
        <v>6</v>
      </c>
      <c r="L17" s="624" t="s">
        <v>299</v>
      </c>
      <c r="M17" s="624">
        <v>13</v>
      </c>
      <c r="N17" s="625" t="s">
        <v>361</v>
      </c>
      <c r="O17" s="390"/>
      <c r="P17" s="624"/>
      <c r="Q17" s="624"/>
      <c r="R17" s="625"/>
      <c r="S17" s="390"/>
      <c r="T17" s="624" t="s">
        <v>299</v>
      </c>
      <c r="U17" s="624"/>
      <c r="V17" s="625"/>
      <c r="W17" s="645">
        <f t="shared" si="0"/>
        <v>1</v>
      </c>
      <c r="X17" s="646">
        <v>6</v>
      </c>
      <c r="Y17" s="646">
        <v>30</v>
      </c>
      <c r="Z17" s="622">
        <f t="shared" si="11"/>
        <v>24</v>
      </c>
      <c r="AA17" s="623" t="s">
        <v>299</v>
      </c>
      <c r="AB17" s="647">
        <f t="shared" si="12"/>
        <v>32</v>
      </c>
      <c r="AC17" s="397">
        <f t="shared" si="13"/>
        <v>-8</v>
      </c>
      <c r="AD17" s="231">
        <f t="shared" si="14"/>
        <v>298</v>
      </c>
      <c r="AE17" s="232">
        <f>IFERROR(INDEX(V!$R:$R,MATCH(AF17,V!$L:$L,0)),"")</f>
        <v>160</v>
      </c>
      <c r="AF17" s="233" t="str">
        <f t="shared" si="5"/>
        <v>Ivar Viljaste</v>
      </c>
      <c r="AG17" s="232">
        <f>IFERROR(INDEX(V!$R:$R,MATCH(AH17,V!$L:$L,0)),"")</f>
        <v>138</v>
      </c>
      <c r="AH17" s="233" t="str">
        <f t="shared" si="6"/>
        <v>Sirje Viljaste</v>
      </c>
      <c r="AI17" s="232" t="str">
        <f>IFERROR(INDEX(V!$R:$R,MATCH(AJ17,V!$L:$L,0)),"")</f>
        <v/>
      </c>
      <c r="AJ17" s="233" t="str">
        <f t="shared" si="7"/>
        <v/>
      </c>
      <c r="AK17" s="232" t="str">
        <f>IFERROR(INDEX(V!$R:$R,MATCH(AL17,V!$L:$L,0)),"")</f>
        <v/>
      </c>
      <c r="AL17" s="233" t="str">
        <f t="shared" si="8"/>
        <v/>
      </c>
      <c r="AM17" s="232" t="str">
        <f>IFERROR(INDEX(V!$R:$R,MATCH(AN17,V!$L:$L,0)),"")</f>
        <v/>
      </c>
      <c r="AN17" s="233" t="str">
        <f t="shared" si="9"/>
        <v/>
      </c>
      <c r="AO17" s="232" t="str">
        <f>IFERROR(INDEX(V!$R:$R,MATCH(AP17,V!$L:$L,0)),"")</f>
        <v/>
      </c>
      <c r="AP17" s="233" t="str">
        <f t="shared" si="10"/>
        <v/>
      </c>
    </row>
    <row r="18" spans="1:42" x14ac:dyDescent="0.2">
      <c r="A18" s="620">
        <v>12</v>
      </c>
      <c r="B18" s="627" t="s">
        <v>345</v>
      </c>
      <c r="C18" s="390">
        <v>1</v>
      </c>
      <c r="D18" s="624" t="s">
        <v>299</v>
      </c>
      <c r="E18" s="624">
        <v>13</v>
      </c>
      <c r="F18" s="625" t="s">
        <v>348</v>
      </c>
      <c r="G18" s="390">
        <v>6</v>
      </c>
      <c r="H18" s="624" t="s">
        <v>299</v>
      </c>
      <c r="I18" s="624">
        <v>13</v>
      </c>
      <c r="J18" s="625" t="s">
        <v>364</v>
      </c>
      <c r="K18" s="390">
        <v>1</v>
      </c>
      <c r="L18" s="624" t="s">
        <v>299</v>
      </c>
      <c r="M18" s="624">
        <v>13</v>
      </c>
      <c r="N18" s="625" t="s">
        <v>252</v>
      </c>
      <c r="O18" s="390"/>
      <c r="P18" s="624"/>
      <c r="Q18" s="624"/>
      <c r="R18" s="625"/>
      <c r="S18" s="390"/>
      <c r="T18" s="624" t="s">
        <v>299</v>
      </c>
      <c r="U18" s="624"/>
      <c r="V18" s="625"/>
      <c r="W18" s="645">
        <f t="shared" si="0"/>
        <v>0</v>
      </c>
      <c r="X18" s="646">
        <v>10</v>
      </c>
      <c r="Y18" s="646">
        <v>22</v>
      </c>
      <c r="Z18" s="622">
        <f t="shared" si="11"/>
        <v>8</v>
      </c>
      <c r="AA18" s="623" t="s">
        <v>299</v>
      </c>
      <c r="AB18" s="647">
        <f t="shared" si="12"/>
        <v>39</v>
      </c>
      <c r="AC18" s="397">
        <f t="shared" si="13"/>
        <v>-31</v>
      </c>
      <c r="AD18" s="231">
        <f t="shared" si="14"/>
        <v>12</v>
      </c>
      <c r="AE18" s="232">
        <f>IFERROR(INDEX(V!$R:$R,MATCH(AF18,V!$L:$L,0)),"")</f>
        <v>12</v>
      </c>
      <c r="AF18" s="233" t="str">
        <f t="shared" si="5"/>
        <v>Liidia Põllu</v>
      </c>
      <c r="AG18" s="232">
        <f>IFERROR(INDEX(V!$R:$R,MATCH(AH18,V!$L:$L,0)),"")</f>
        <v>0</v>
      </c>
      <c r="AH18" s="233" t="str">
        <f t="shared" si="6"/>
        <v>Veronika Pirk</v>
      </c>
      <c r="AI18" s="232" t="str">
        <f>IFERROR(INDEX(V!$R:$R,MATCH(AJ18,V!$L:$L,0)),"")</f>
        <v/>
      </c>
      <c r="AJ18" s="233" t="str">
        <f t="shared" si="7"/>
        <v/>
      </c>
      <c r="AK18" s="232" t="str">
        <f>IFERROR(INDEX(V!$R:$R,MATCH(AL18,V!$L:$L,0)),"")</f>
        <v/>
      </c>
      <c r="AL18" s="233" t="str">
        <f t="shared" si="8"/>
        <v/>
      </c>
      <c r="AM18" s="232" t="str">
        <f>IFERROR(INDEX(V!$R:$R,MATCH(AN18,V!$L:$L,0)),"")</f>
        <v/>
      </c>
      <c r="AN18" s="233" t="str">
        <f t="shared" si="9"/>
        <v/>
      </c>
      <c r="AO18" s="232" t="str">
        <f>IFERROR(INDEX(V!$R:$R,MATCH(AP18,V!$L:$L,0)),"")</f>
        <v/>
      </c>
      <c r="AP18" s="233" t="str">
        <f t="shared" si="10"/>
        <v/>
      </c>
    </row>
    <row r="20" spans="1:42" hidden="1" x14ac:dyDescent="0.2"/>
    <row r="21" spans="1:42" ht="12.75" hidden="1" customHeight="1" x14ac:dyDescent="0.2"/>
    <row r="22" spans="1:42" ht="12.75" hidden="1" customHeight="1" x14ac:dyDescent="0.2"/>
    <row r="23" spans="1:42" ht="12.75" hidden="1" customHeight="1" x14ac:dyDescent="0.2"/>
    <row r="24" spans="1:42" ht="12.75" hidden="1" customHeight="1" x14ac:dyDescent="0.2"/>
    <row r="25" spans="1:42" ht="12.75" hidden="1" customHeight="1" x14ac:dyDescent="0.2"/>
    <row r="26" spans="1:42" ht="12.75" hidden="1" customHeight="1" x14ac:dyDescent="0.2"/>
    <row r="27" spans="1:42" ht="12.75" hidden="1" customHeight="1" x14ac:dyDescent="0.2"/>
    <row r="28" spans="1:42" ht="12.75" hidden="1" customHeight="1" x14ac:dyDescent="0.2"/>
    <row r="29" spans="1:42" ht="12.75" hidden="1" customHeight="1" x14ac:dyDescent="0.2"/>
    <row r="30" spans="1:42" ht="12.75" hidden="1" customHeight="1" x14ac:dyDescent="0.2"/>
    <row r="31" spans="1:42" ht="12.75" hidden="1" customHeight="1" x14ac:dyDescent="0.2"/>
    <row r="32" spans="1:42" ht="12.75" hidden="1" customHeight="1" x14ac:dyDescent="0.2"/>
    <row r="33" ht="12.75" hidden="1" customHeight="1" x14ac:dyDescent="0.2"/>
    <row r="34" ht="12.75" hidden="1" customHeight="1" x14ac:dyDescent="0.2"/>
    <row r="35" ht="12.75" hidden="1" customHeight="1" x14ac:dyDescent="0.2"/>
    <row r="36" ht="12.75" hidden="1" customHeight="1" x14ac:dyDescent="0.2"/>
    <row r="37" ht="12.75" hidden="1" customHeight="1" x14ac:dyDescent="0.2"/>
    <row r="38" ht="12.75" hidden="1" customHeight="1" x14ac:dyDescent="0.2"/>
    <row r="39" ht="12.75" hidden="1" customHeight="1" x14ac:dyDescent="0.2"/>
    <row r="40" ht="12.75" hidden="1" customHeight="1" x14ac:dyDescent="0.2"/>
    <row r="41" ht="12.75" hidden="1" customHeight="1" x14ac:dyDescent="0.2"/>
    <row r="42" ht="12.75" hidden="1" customHeight="1" x14ac:dyDescent="0.2"/>
    <row r="43" ht="12.75" hidden="1" customHeight="1" x14ac:dyDescent="0.2"/>
    <row r="44" ht="12.75" hidden="1" customHeight="1" x14ac:dyDescent="0.2"/>
    <row r="45" ht="12.75" hidden="1" customHeight="1" x14ac:dyDescent="0.2"/>
    <row r="46" ht="12.75" hidden="1" customHeight="1" x14ac:dyDescent="0.2"/>
    <row r="47" ht="12.75" hidden="1" customHeight="1" x14ac:dyDescent="0.2"/>
    <row r="48" ht="12.75" hidden="1" customHeight="1" x14ac:dyDescent="0.2"/>
    <row r="49" ht="12.75" hidden="1" customHeight="1" x14ac:dyDescent="0.2"/>
    <row r="50" ht="12.75" hidden="1" customHeight="1" x14ac:dyDescent="0.2"/>
    <row r="51" ht="12.75" hidden="1" customHeight="1" x14ac:dyDescent="0.2"/>
    <row r="52" ht="12.75" hidden="1" customHeight="1" x14ac:dyDescent="0.2"/>
    <row r="53" ht="12.75" hidden="1" customHeight="1" x14ac:dyDescent="0.2"/>
    <row r="54" ht="12.75" hidden="1" customHeight="1" x14ac:dyDescent="0.2"/>
    <row r="55" ht="12.75" hidden="1" customHeight="1" x14ac:dyDescent="0.2"/>
    <row r="56" ht="12.75" hidden="1" customHeight="1" x14ac:dyDescent="0.2"/>
    <row r="57" ht="12.75" hidden="1" customHeight="1" x14ac:dyDescent="0.2"/>
    <row r="58" ht="12.75" hidden="1" customHeight="1" x14ac:dyDescent="0.2"/>
    <row r="59" ht="12.75" hidden="1" customHeight="1" x14ac:dyDescent="0.2"/>
    <row r="60" ht="12.75" hidden="1" customHeight="1" x14ac:dyDescent="0.2"/>
    <row r="61" ht="12.75" hidden="1" customHeight="1" x14ac:dyDescent="0.2"/>
    <row r="62" ht="12.75" hidden="1" customHeight="1" x14ac:dyDescent="0.2"/>
    <row r="63" ht="12.75" hidden="1" customHeight="1" x14ac:dyDescent="0.2"/>
    <row r="64" ht="12.75" hidden="1" customHeight="1" x14ac:dyDescent="0.2"/>
    <row r="65" ht="12.75" hidden="1" customHeight="1" x14ac:dyDescent="0.2"/>
    <row r="66" ht="12.75" hidden="1" customHeight="1" x14ac:dyDescent="0.2"/>
    <row r="67" ht="12.75" hidden="1" customHeight="1" x14ac:dyDescent="0.2"/>
    <row r="68" ht="12.75" hidden="1" customHeight="1" x14ac:dyDescent="0.2"/>
    <row r="69" ht="12.75" hidden="1" customHeight="1" x14ac:dyDescent="0.2"/>
    <row r="70" ht="12.75" hidden="1" customHeight="1" x14ac:dyDescent="0.2"/>
    <row r="71" ht="12.75" hidden="1" customHeight="1" x14ac:dyDescent="0.2"/>
    <row r="72" ht="12.75" hidden="1" customHeight="1" x14ac:dyDescent="0.2"/>
    <row r="73" ht="12.75" hidden="1" customHeight="1" x14ac:dyDescent="0.2"/>
    <row r="74" ht="12.75" hidden="1" customHeight="1" x14ac:dyDescent="0.2"/>
    <row r="75" ht="12.75" hidden="1" customHeight="1" x14ac:dyDescent="0.2"/>
    <row r="76" ht="12.75" hidden="1" customHeight="1" x14ac:dyDescent="0.2"/>
    <row r="77" ht="12.75" hidden="1" customHeight="1" x14ac:dyDescent="0.2"/>
    <row r="78" ht="12.75" hidden="1" customHeight="1" x14ac:dyDescent="0.2"/>
    <row r="79" ht="12.75" hidden="1" customHeight="1" x14ac:dyDescent="0.2"/>
    <row r="80" ht="12.75" hidden="1" customHeight="1" x14ac:dyDescent="0.2"/>
    <row r="81" ht="12.75" hidden="1" customHeight="1" x14ac:dyDescent="0.2"/>
    <row r="82" ht="12.75" hidden="1" customHeight="1" x14ac:dyDescent="0.2"/>
    <row r="83" ht="12.75" hidden="1" customHeight="1" x14ac:dyDescent="0.2"/>
    <row r="84" ht="12.75" hidden="1" customHeight="1" x14ac:dyDescent="0.2"/>
    <row r="85" ht="12.75" hidden="1" customHeight="1" x14ac:dyDescent="0.2"/>
    <row r="86" ht="12.75" hidden="1" customHeight="1" x14ac:dyDescent="0.2"/>
    <row r="87" ht="12.75" hidden="1" customHeight="1" x14ac:dyDescent="0.2"/>
    <row r="88" ht="12.75" hidden="1" customHeight="1" x14ac:dyDescent="0.2"/>
    <row r="89" ht="12.75" hidden="1" customHeight="1" x14ac:dyDescent="0.2"/>
    <row r="90" ht="12.75" hidden="1" customHeight="1" x14ac:dyDescent="0.2"/>
    <row r="91" ht="12.75" hidden="1" customHeight="1" x14ac:dyDescent="0.2"/>
    <row r="92" ht="12.75" hidden="1" customHeight="1" x14ac:dyDescent="0.2"/>
    <row r="93" ht="12.75" hidden="1" customHeight="1" x14ac:dyDescent="0.2"/>
    <row r="94" ht="12.75" hidden="1" customHeight="1" x14ac:dyDescent="0.2"/>
    <row r="95" ht="12.75" hidden="1" customHeight="1" x14ac:dyDescent="0.2"/>
    <row r="96" ht="12.75" hidden="1" customHeight="1" x14ac:dyDescent="0.2"/>
    <row r="97" spans="1:11" ht="12.75" hidden="1" customHeight="1" x14ac:dyDescent="0.2"/>
    <row r="98" spans="1:11" ht="12.75" hidden="1" customHeight="1" x14ac:dyDescent="0.2"/>
    <row r="99" spans="1:11" ht="12.75" hidden="1" customHeight="1" x14ac:dyDescent="0.2"/>
    <row r="100" spans="1:11" ht="12.75" customHeight="1" x14ac:dyDescent="0.2">
      <c r="A100" s="709" t="s">
        <v>343</v>
      </c>
      <c r="B100" s="43"/>
      <c r="C100" s="43"/>
      <c r="D100" s="43"/>
      <c r="E100" s="43"/>
      <c r="F100" s="43"/>
      <c r="G100" s="43"/>
      <c r="H100" s="707"/>
      <c r="I100" s="707"/>
    </row>
    <row r="101" spans="1:11" ht="12.75" customHeight="1" x14ac:dyDescent="0.2">
      <c r="A101" s="43"/>
      <c r="B101" s="43"/>
      <c r="C101" s="43"/>
      <c r="D101" s="43"/>
      <c r="E101" s="43"/>
      <c r="F101" s="43"/>
      <c r="G101" s="43"/>
      <c r="H101" s="707"/>
      <c r="I101" s="707"/>
    </row>
    <row r="102" spans="1:11" ht="12.75" customHeight="1" x14ac:dyDescent="0.2">
      <c r="A102" s="710">
        <v>1</v>
      </c>
      <c r="B102" s="711" t="str">
        <f>IF(A102="-","-",IFERROR(INDEX(B$1:B$100,MATCH(A102,A$1:A$100,0)),""))</f>
        <v>Kenneth Muusikus, Urmas Jõeäär</v>
      </c>
      <c r="C102" s="712">
        <v>13</v>
      </c>
      <c r="E102" s="712"/>
      <c r="F102" s="713"/>
      <c r="H102" s="712"/>
      <c r="I102" s="708"/>
    </row>
    <row r="103" spans="1:11" ht="12.75" customHeight="1" x14ac:dyDescent="0.2">
      <c r="A103" s="710"/>
      <c r="B103" s="714"/>
      <c r="C103" s="722" t="str">
        <f>IF(COUNT(C102,C104)=2,IF(C102&gt;C104,B102,B104),"")</f>
        <v>Kenneth Muusikus, Urmas Jõeäär</v>
      </c>
      <c r="H103" s="713"/>
      <c r="I103" s="712">
        <v>13</v>
      </c>
      <c r="J103" s="713"/>
    </row>
    <row r="104" spans="1:11" ht="12.75" customHeight="1" x14ac:dyDescent="0.2">
      <c r="A104" s="710">
        <v>4</v>
      </c>
      <c r="B104" s="716" t="str">
        <f>IF(A104="-","-",IFERROR(INDEX(B$1:B$100,MATCH(A104,A$1:A$100,0)),""))</f>
        <v>Jaan Sepp, Sander Rose</v>
      </c>
      <c r="C104" s="737">
        <v>7</v>
      </c>
      <c r="D104" s="738"/>
      <c r="E104" s="738"/>
      <c r="F104" s="738"/>
      <c r="G104" s="738"/>
      <c r="H104" s="718"/>
      <c r="I104" s="713"/>
      <c r="J104" s="713"/>
    </row>
    <row r="105" spans="1:11" ht="12.75" customHeight="1" thickBot="1" x14ac:dyDescent="0.25">
      <c r="A105" s="710"/>
      <c r="B105" s="719"/>
      <c r="C105" s="720"/>
      <c r="D105" s="220"/>
      <c r="E105" s="220"/>
      <c r="F105" s="220"/>
      <c r="G105" s="220"/>
      <c r="H105" s="721"/>
      <c r="I105" s="722"/>
      <c r="J105" s="723" t="str">
        <f>IF(COUNT(I103,I107)=2,IF(I103&gt;I107,C103,C107),"")</f>
        <v>Kenneth Muusikus, Urmas Jõeäär</v>
      </c>
    </row>
    <row r="106" spans="1:11" ht="12.75" customHeight="1" x14ac:dyDescent="0.2">
      <c r="A106" s="710">
        <v>2</v>
      </c>
      <c r="B106" s="711" t="str">
        <f>IF(A106="-","-",IFERROR(INDEX(B$1:B$100,MATCH(A106,A$1:A$100,0)),""))</f>
        <v>Olav Türk, Sirje Maala</v>
      </c>
      <c r="C106" s="720">
        <v>13</v>
      </c>
      <c r="D106" s="220"/>
      <c r="E106" s="220"/>
      <c r="F106" s="220"/>
      <c r="G106" s="220"/>
      <c r="H106" s="721"/>
      <c r="I106" s="724"/>
      <c r="J106" s="725" t="s">
        <v>186</v>
      </c>
      <c r="K106" s="726"/>
    </row>
    <row r="107" spans="1:11" ht="12.75" customHeight="1" x14ac:dyDescent="0.2">
      <c r="A107" s="710"/>
      <c r="B107" s="714"/>
      <c r="C107" s="715" t="str">
        <f>IF(COUNT(C106,C108)=2,IF(C106&gt;C108,B106,B108),"")</f>
        <v>Olav Türk, Sirje Maala</v>
      </c>
      <c r="D107" s="739"/>
      <c r="E107" s="739"/>
      <c r="F107" s="739"/>
      <c r="G107" s="739"/>
      <c r="H107" s="727"/>
      <c r="I107" s="717">
        <v>7</v>
      </c>
      <c r="J107" s="728"/>
      <c r="K107" s="220"/>
    </row>
    <row r="108" spans="1:11" ht="12.75" customHeight="1" thickBot="1" x14ac:dyDescent="0.25">
      <c r="A108" s="710">
        <v>3</v>
      </c>
      <c r="B108" s="716" t="str">
        <f>IF(A108="-","-",IFERROR(INDEX(B$1:B$100,MATCH(A108,A$1:A$100,0)),""))</f>
        <v>Hillar Neiland, Kaspar Mänd</v>
      </c>
      <c r="C108" s="717">
        <v>7</v>
      </c>
      <c r="H108" s="712"/>
      <c r="I108" s="720"/>
      <c r="J108" s="729" t="str">
        <f>IF(COUNT(I103,I107)=2,IF(I103&lt;I107,C103,C107),"")</f>
        <v>Olav Türk, Sirje Maala</v>
      </c>
      <c r="K108" s="730"/>
    </row>
    <row r="109" spans="1:11" ht="12.75" customHeight="1" x14ac:dyDescent="0.2">
      <c r="A109" s="43"/>
      <c r="B109" s="712"/>
      <c r="C109" s="712"/>
      <c r="H109" s="712"/>
      <c r="I109" s="720"/>
      <c r="J109" s="731" t="s">
        <v>187</v>
      </c>
    </row>
    <row r="110" spans="1:11" ht="12.75" customHeight="1" x14ac:dyDescent="0.2">
      <c r="A110" s="43"/>
      <c r="B110" s="712"/>
      <c r="C110" s="723" t="str">
        <f>IF(COUNT(C102,C104)=2,IF(C102&lt;C104,B102,B104),"")</f>
        <v>Jaan Sepp, Sander Rose</v>
      </c>
      <c r="H110" s="713"/>
      <c r="I110" s="720">
        <v>5</v>
      </c>
      <c r="J110" s="728"/>
    </row>
    <row r="111" spans="1:11" ht="12.75" customHeight="1" thickBot="1" x14ac:dyDescent="0.25">
      <c r="A111" s="43"/>
      <c r="B111" s="712"/>
      <c r="C111" s="732"/>
      <c r="D111" s="738"/>
      <c r="E111" s="738"/>
      <c r="F111" s="738"/>
      <c r="G111" s="738"/>
      <c r="H111" s="733"/>
      <c r="I111" s="734"/>
      <c r="J111" s="723" t="str">
        <f>IF(COUNT(I110,I112)=2,IF(I110&gt;I112,C110,C112),"")</f>
        <v>Hillar Neiland, Kaspar Mänd</v>
      </c>
    </row>
    <row r="112" spans="1:11" ht="12.75" customHeight="1" x14ac:dyDescent="0.2">
      <c r="A112" s="43"/>
      <c r="B112" s="712"/>
      <c r="C112" s="735" t="str">
        <f>IF(COUNT(C106,C108)=2,IF(C106&lt;C108,B106,B108),"")</f>
        <v>Hillar Neiland, Kaspar Mänd</v>
      </c>
      <c r="D112" s="739"/>
      <c r="E112" s="739"/>
      <c r="F112" s="739"/>
      <c r="G112" s="739"/>
      <c r="H112" s="727"/>
      <c r="I112" s="717">
        <v>13</v>
      </c>
      <c r="J112" s="725" t="s">
        <v>188</v>
      </c>
      <c r="K112" s="726"/>
    </row>
    <row r="113" spans="1:11" ht="12.75" customHeight="1" x14ac:dyDescent="0.2">
      <c r="A113" s="43"/>
      <c r="B113" s="713"/>
      <c r="C113" s="713"/>
      <c r="H113" s="713"/>
      <c r="I113" s="713"/>
      <c r="J113" s="728"/>
      <c r="K113" s="220"/>
    </row>
    <row r="114" spans="1:11" ht="12.75" customHeight="1" thickBot="1" x14ac:dyDescent="0.25">
      <c r="A114" s="43"/>
      <c r="B114" s="713"/>
      <c r="C114" s="728"/>
      <c r="H114" s="728"/>
      <c r="I114" s="713"/>
      <c r="J114" s="736" t="str">
        <f>IF(COUNT(I110,I112)=2,IF(I110&lt;I112,C110,C112),"")</f>
        <v>Jaan Sepp, Sander Rose</v>
      </c>
      <c r="K114" s="730"/>
    </row>
    <row r="115" spans="1:11" ht="12.75" customHeight="1" x14ac:dyDescent="0.2">
      <c r="A115" s="43"/>
      <c r="B115" s="713"/>
      <c r="C115" s="728"/>
      <c r="D115" s="728"/>
      <c r="I115" s="713"/>
      <c r="J115" s="731" t="s">
        <v>189</v>
      </c>
    </row>
    <row r="116" spans="1:11" ht="12.75" customHeight="1" x14ac:dyDescent="0.2">
      <c r="A116" s="43"/>
      <c r="H116" s="708"/>
      <c r="I116" s="708"/>
    </row>
    <row r="117" spans="1:11" ht="12.75" customHeight="1" x14ac:dyDescent="0.2">
      <c r="A117" s="709" t="s">
        <v>362</v>
      </c>
      <c r="H117" s="708"/>
      <c r="I117" s="708"/>
    </row>
    <row r="118" spans="1:11" ht="12.75" customHeight="1" x14ac:dyDescent="0.2">
      <c r="H118" s="708"/>
      <c r="I118" s="708"/>
    </row>
    <row r="119" spans="1:11" ht="12.75" customHeight="1" x14ac:dyDescent="0.2">
      <c r="A119" s="710">
        <v>5</v>
      </c>
      <c r="B119" s="711" t="str">
        <f>IF(A119="-","-",IFERROR(INDEX(B$1:B$100,MATCH(A119,A$1:A$100,0)),""))</f>
        <v>Ljudmila Varendi, Viktor Švarõgin</v>
      </c>
      <c r="C119" s="712">
        <v>3</v>
      </c>
      <c r="H119" s="712"/>
      <c r="I119" s="712"/>
      <c r="J119" s="713"/>
    </row>
    <row r="120" spans="1:11" ht="12.75" customHeight="1" x14ac:dyDescent="0.2">
      <c r="A120" s="710"/>
      <c r="B120" s="714"/>
      <c r="C120" s="722" t="str">
        <f>IF(COUNT(C119,C121)=2,IF(C119&gt;C121,B119,B121),"")</f>
        <v>Andres Veski, Svetlana Veski</v>
      </c>
      <c r="H120" s="713"/>
      <c r="I120" s="712">
        <v>7</v>
      </c>
      <c r="J120" s="713"/>
    </row>
    <row r="121" spans="1:11" ht="12.75" customHeight="1" x14ac:dyDescent="0.2">
      <c r="A121" s="710">
        <v>8</v>
      </c>
      <c r="B121" s="716" t="str">
        <f>IF(A121="-","-",IFERROR(INDEX(B$1:B$100,MATCH(A121,A$1:A$100,0)),""))</f>
        <v>Andres Veski, Svetlana Veski</v>
      </c>
      <c r="C121" s="737">
        <v>13</v>
      </c>
      <c r="D121" s="738"/>
      <c r="E121" s="738"/>
      <c r="F121" s="738"/>
      <c r="G121" s="738"/>
      <c r="H121" s="718"/>
      <c r="I121" s="713"/>
      <c r="J121" s="713"/>
    </row>
    <row r="122" spans="1:11" ht="12.75" customHeight="1" thickBot="1" x14ac:dyDescent="0.25">
      <c r="A122" s="710"/>
      <c r="B122" s="719"/>
      <c r="C122" s="720"/>
      <c r="D122" s="220"/>
      <c r="E122" s="220"/>
      <c r="F122" s="220"/>
      <c r="G122" s="220"/>
      <c r="H122" s="721"/>
      <c r="I122" s="722"/>
      <c r="J122" s="723" t="str">
        <f>IF(COUNT(I120,I124)=2,IF(I120&gt;I124,C120,C124),"")</f>
        <v>Jaan Saar, Peep Peenema</v>
      </c>
    </row>
    <row r="123" spans="1:11" ht="12.75" customHeight="1" x14ac:dyDescent="0.2">
      <c r="A123" s="710">
        <v>6</v>
      </c>
      <c r="B123" s="711" t="str">
        <f>IF(A123="-","-",IFERROR(INDEX(B$1:B$100,MATCH(A123,A$1:A$100,0)),""))</f>
        <v>Jaan Saar, Peep Peenema</v>
      </c>
      <c r="C123" s="720">
        <v>13</v>
      </c>
      <c r="D123" s="220"/>
      <c r="E123" s="220"/>
      <c r="F123" s="220"/>
      <c r="G123" s="220"/>
      <c r="H123" s="721"/>
      <c r="I123" s="724"/>
      <c r="J123" s="725" t="s">
        <v>190</v>
      </c>
      <c r="K123" s="726"/>
    </row>
    <row r="124" spans="1:11" ht="12.75" customHeight="1" x14ac:dyDescent="0.2">
      <c r="A124" s="710"/>
      <c r="B124" s="714"/>
      <c r="C124" s="715" t="str">
        <f>IF(COUNT(C123,C125)=2,IF(C123&gt;C125,B123,B125),"")</f>
        <v>Jaan Saar, Peep Peenema</v>
      </c>
      <c r="D124" s="739"/>
      <c r="E124" s="739"/>
      <c r="F124" s="739"/>
      <c r="G124" s="739"/>
      <c r="H124" s="727"/>
      <c r="I124" s="717">
        <v>13</v>
      </c>
      <c r="J124" s="728"/>
      <c r="K124" s="220"/>
    </row>
    <row r="125" spans="1:11" ht="12.75" customHeight="1" thickBot="1" x14ac:dyDescent="0.25">
      <c r="A125" s="710">
        <v>7</v>
      </c>
      <c r="B125" s="716" t="str">
        <f>IF(A125="-","-",IFERROR(INDEX(B$1:B$100,MATCH(A125,A$1:A$100,0)),""))</f>
        <v>Boriss Klubov, Elmo Lageda</v>
      </c>
      <c r="C125" s="717">
        <v>7</v>
      </c>
      <c r="H125" s="712"/>
      <c r="I125" s="720"/>
      <c r="J125" s="729" t="str">
        <f>IF(COUNT(I120,I124)=2,IF(I120&lt;I124,C120,C124),"")</f>
        <v>Andres Veski, Svetlana Veski</v>
      </c>
      <c r="K125" s="730"/>
    </row>
    <row r="126" spans="1:11" ht="12.75" customHeight="1" x14ac:dyDescent="0.2">
      <c r="A126" s="43"/>
      <c r="B126" s="712"/>
      <c r="C126" s="712"/>
      <c r="H126" s="712"/>
      <c r="I126" s="720"/>
      <c r="J126" s="731" t="s">
        <v>191</v>
      </c>
    </row>
    <row r="127" spans="1:11" ht="12.75" customHeight="1" x14ac:dyDescent="0.2">
      <c r="A127" s="43"/>
      <c r="B127" s="712"/>
      <c r="C127" s="723" t="str">
        <f>IF(COUNT(C119,C121)=2,IF(C119&lt;C121,B119,B121),"")</f>
        <v>Ljudmila Varendi, Viktor Švarõgin</v>
      </c>
      <c r="H127" s="713"/>
      <c r="I127" s="720">
        <v>1</v>
      </c>
      <c r="J127" s="728"/>
    </row>
    <row r="128" spans="1:11" ht="12.75" customHeight="1" thickBot="1" x14ac:dyDescent="0.25">
      <c r="A128" s="43"/>
      <c r="B128" s="712"/>
      <c r="C128" s="732"/>
      <c r="D128" s="738"/>
      <c r="E128" s="738"/>
      <c r="F128" s="738"/>
      <c r="G128" s="738"/>
      <c r="H128" s="733"/>
      <c r="I128" s="734"/>
      <c r="J128" s="723" t="str">
        <f>IF(COUNT(I127,I129)=2,IF(I127&gt;I129,C127,C129),"")</f>
        <v>Boriss Klubov, Elmo Lageda</v>
      </c>
    </row>
    <row r="129" spans="1:11" ht="12.75" customHeight="1" x14ac:dyDescent="0.2">
      <c r="A129" s="43"/>
      <c r="B129" s="712"/>
      <c r="C129" s="735" t="str">
        <f>IF(COUNT(C123,C125)=2,IF(C123&lt;C125,B123,B125),"")</f>
        <v>Boriss Klubov, Elmo Lageda</v>
      </c>
      <c r="D129" s="739"/>
      <c r="E129" s="739"/>
      <c r="F129" s="739"/>
      <c r="G129" s="739"/>
      <c r="H129" s="727"/>
      <c r="I129" s="717">
        <v>13</v>
      </c>
      <c r="J129" s="725" t="s">
        <v>202</v>
      </c>
      <c r="K129" s="726"/>
    </row>
    <row r="130" spans="1:11" ht="12.75" customHeight="1" x14ac:dyDescent="0.2">
      <c r="A130" s="43"/>
      <c r="B130" s="713"/>
      <c r="C130" s="713"/>
      <c r="H130" s="713"/>
      <c r="I130" s="713"/>
      <c r="J130" s="728"/>
      <c r="K130" s="220"/>
    </row>
    <row r="131" spans="1:11" ht="12.75" customHeight="1" thickBot="1" x14ac:dyDescent="0.25">
      <c r="A131" s="43"/>
      <c r="B131" s="713"/>
      <c r="C131" s="728"/>
      <c r="H131" s="728"/>
      <c r="I131" s="713"/>
      <c r="J131" s="736" t="str">
        <f>IF(COUNT(I127,I129)=2,IF(I127&lt;I129,C127,C129),"")</f>
        <v>Ljudmila Varendi, Viktor Švarõgin</v>
      </c>
      <c r="K131" s="730"/>
    </row>
    <row r="132" spans="1:11" ht="12.75" customHeight="1" x14ac:dyDescent="0.2">
      <c r="A132" s="43"/>
      <c r="B132" s="713"/>
      <c r="C132" s="728"/>
      <c r="H132" s="728"/>
      <c r="I132" s="713"/>
      <c r="J132" s="725" t="s">
        <v>203</v>
      </c>
    </row>
    <row r="133" spans="1:11" ht="12.75" customHeight="1" x14ac:dyDescent="0.2">
      <c r="A133" s="708"/>
      <c r="B133" s="708"/>
      <c r="C133" s="708"/>
      <c r="D133" s="708"/>
      <c r="E133" s="708"/>
      <c r="F133" s="708"/>
      <c r="G133" s="708"/>
      <c r="H133" s="708"/>
      <c r="I133" s="708"/>
    </row>
    <row r="134" spans="1:11" ht="12.75" customHeight="1" x14ac:dyDescent="0.2">
      <c r="A134" s="706" t="s">
        <v>258</v>
      </c>
      <c r="B134" s="708"/>
      <c r="C134" s="708"/>
      <c r="D134" s="708"/>
      <c r="E134" s="708"/>
      <c r="F134" s="708"/>
      <c r="G134" s="708"/>
      <c r="H134" s="708"/>
      <c r="I134" s="708"/>
    </row>
    <row r="135" spans="1:11" ht="12.75" customHeight="1" x14ac:dyDescent="0.2">
      <c r="H135" s="708"/>
      <c r="I135" s="708"/>
    </row>
    <row r="136" spans="1:11" ht="12.75" customHeight="1" x14ac:dyDescent="0.2">
      <c r="A136" s="710">
        <v>9</v>
      </c>
      <c r="B136" s="711" t="str">
        <f>IF(A136="-","-",IFERROR(INDEX(B$1:B$100,MATCH(A136,A$1:A$100,0)),""))</f>
        <v>Kristel Tihhonjuk, Vadim Tihhonjuk</v>
      </c>
      <c r="C136" s="712">
        <v>13</v>
      </c>
      <c r="H136" s="712"/>
      <c r="I136" s="712"/>
      <c r="J136" s="713"/>
    </row>
    <row r="137" spans="1:11" ht="12.75" customHeight="1" x14ac:dyDescent="0.2">
      <c r="A137" s="710"/>
      <c r="B137" s="714"/>
      <c r="C137" s="722" t="str">
        <f>IF(COUNT(C136,C138)=2,IF(C136&gt;C138,B136,B138),"")</f>
        <v>Kristel Tihhonjuk, Vadim Tihhonjuk</v>
      </c>
      <c r="H137" s="713"/>
      <c r="I137" s="712">
        <v>3</v>
      </c>
      <c r="J137" s="713"/>
    </row>
    <row r="138" spans="1:11" ht="12.75" customHeight="1" x14ac:dyDescent="0.2">
      <c r="A138" s="710">
        <v>12</v>
      </c>
      <c r="B138" s="716" t="str">
        <f>IF(A138="-","-",IFERROR(INDEX(B$1:B$100,MATCH(A138,A$1:A$100,0)),""))</f>
        <v>Liidia Põllu, Veronika Pirk</v>
      </c>
      <c r="C138" s="737">
        <v>4</v>
      </c>
      <c r="D138" s="738"/>
      <c r="E138" s="738"/>
      <c r="F138" s="738"/>
      <c r="G138" s="738"/>
      <c r="H138" s="718"/>
      <c r="I138" s="713"/>
      <c r="J138" s="713"/>
    </row>
    <row r="139" spans="1:11" ht="12.75" customHeight="1" thickBot="1" x14ac:dyDescent="0.25">
      <c r="A139" s="710"/>
      <c r="B139" s="719"/>
      <c r="C139" s="720"/>
      <c r="D139" s="220"/>
      <c r="E139" s="220"/>
      <c r="F139" s="220"/>
      <c r="G139" s="220"/>
      <c r="H139" s="721"/>
      <c r="I139" s="722"/>
      <c r="J139" s="723" t="str">
        <f>IF(COUNT(I137,I141)=2,IF(I137&gt;I141,C137,C141),"")</f>
        <v>Ivar Viljaste, Sirje Viljaste</v>
      </c>
    </row>
    <row r="140" spans="1:11" ht="12.75" customHeight="1" x14ac:dyDescent="0.2">
      <c r="A140" s="710">
        <v>10</v>
      </c>
      <c r="B140" s="711" t="str">
        <f>IF(A140="-","-",IFERROR(INDEX(B$1:B$100,MATCH(A140,A$1:A$100,0)),""))</f>
        <v>Enn Tokman, Illar Tõnurist, Johannes Neiland</v>
      </c>
      <c r="C140" s="720">
        <v>12</v>
      </c>
      <c r="D140" s="220"/>
      <c r="E140" s="220"/>
      <c r="F140" s="220"/>
      <c r="G140" s="220"/>
      <c r="H140" s="721"/>
      <c r="I140" s="724"/>
      <c r="J140" s="725" t="s">
        <v>208</v>
      </c>
      <c r="K140" s="726"/>
    </row>
    <row r="141" spans="1:11" ht="12.75" customHeight="1" x14ac:dyDescent="0.2">
      <c r="A141" s="710"/>
      <c r="B141" s="714"/>
      <c r="C141" s="715" t="str">
        <f>IF(COUNT(C140,C142)=2,IF(C140&gt;C142,B140,B142),"")</f>
        <v>Ivar Viljaste, Sirje Viljaste</v>
      </c>
      <c r="D141" s="739"/>
      <c r="E141" s="739"/>
      <c r="F141" s="739"/>
      <c r="G141" s="739"/>
      <c r="H141" s="727"/>
      <c r="I141" s="717">
        <v>13</v>
      </c>
      <c r="J141" s="728"/>
      <c r="K141" s="220"/>
    </row>
    <row r="142" spans="1:11" ht="12.75" customHeight="1" thickBot="1" x14ac:dyDescent="0.25">
      <c r="A142" s="710">
        <v>11</v>
      </c>
      <c r="B142" s="716" t="str">
        <f>IF(A142="-","-",IFERROR(INDEX(B$1:B$100,MATCH(A142,A$1:A$100,0)),""))</f>
        <v>Ivar Viljaste, Sirje Viljaste</v>
      </c>
      <c r="C142" s="717">
        <v>13</v>
      </c>
      <c r="H142" s="712"/>
      <c r="I142" s="720"/>
      <c r="J142" s="729" t="str">
        <f>IF(COUNT(I137,I141)=2,IF(I137&lt;I141,C137,C141),"")</f>
        <v>Kristel Tihhonjuk, Vadim Tihhonjuk</v>
      </c>
      <c r="K142" s="730"/>
    </row>
    <row r="143" spans="1:11" ht="12.75" customHeight="1" x14ac:dyDescent="0.2">
      <c r="A143" s="43"/>
      <c r="B143" s="712"/>
      <c r="C143" s="712"/>
      <c r="H143" s="712"/>
      <c r="I143" s="720"/>
      <c r="J143" s="731" t="s">
        <v>210</v>
      </c>
    </row>
    <row r="144" spans="1:11" ht="12.75" customHeight="1" x14ac:dyDescent="0.2">
      <c r="A144" s="43"/>
      <c r="B144" s="712"/>
      <c r="C144" s="723" t="str">
        <f>IF(COUNT(C136,C138)=2,IF(C136&lt;C138,B136,B138),"")</f>
        <v>Liidia Põllu, Veronika Pirk</v>
      </c>
      <c r="H144" s="713"/>
      <c r="I144" s="720">
        <v>7</v>
      </c>
      <c r="J144" s="728"/>
    </row>
    <row r="145" spans="1:11" ht="12.75" customHeight="1" thickBot="1" x14ac:dyDescent="0.25">
      <c r="A145" s="43"/>
      <c r="B145" s="712"/>
      <c r="C145" s="732"/>
      <c r="D145" s="738"/>
      <c r="E145" s="738"/>
      <c r="F145" s="738"/>
      <c r="G145" s="738"/>
      <c r="H145" s="733"/>
      <c r="I145" s="734"/>
      <c r="J145" s="723" t="str">
        <f>IF(COUNT(I144,I146)=2,IF(I144&gt;I146,C144,C146),"")</f>
        <v>Enn Tokman, Illar Tõnurist, Johannes Neiland</v>
      </c>
    </row>
    <row r="146" spans="1:11" ht="12.75" customHeight="1" x14ac:dyDescent="0.2">
      <c r="A146" s="43"/>
      <c r="B146" s="712"/>
      <c r="C146" s="735" t="str">
        <f>IF(COUNT(C140,C142)=2,IF(C140&lt;C142,B140,B142),"")</f>
        <v>Enn Tokman, Illar Tõnurist, Johannes Neiland</v>
      </c>
      <c r="D146" s="739"/>
      <c r="E146" s="739"/>
      <c r="F146" s="739"/>
      <c r="G146" s="739"/>
      <c r="H146" s="727"/>
      <c r="I146" s="717">
        <v>13</v>
      </c>
      <c r="J146" s="725" t="s">
        <v>211</v>
      </c>
      <c r="K146" s="726"/>
    </row>
    <row r="147" spans="1:11" ht="12.75" customHeight="1" x14ac:dyDescent="0.2">
      <c r="A147" s="43"/>
      <c r="B147" s="713"/>
      <c r="C147" s="713"/>
      <c r="H147" s="713"/>
      <c r="I147" s="713"/>
      <c r="J147" s="728"/>
      <c r="K147" s="220"/>
    </row>
    <row r="148" spans="1:11" ht="12.75" customHeight="1" thickBot="1" x14ac:dyDescent="0.25">
      <c r="A148" s="43"/>
      <c r="B148" s="713"/>
      <c r="C148" s="728"/>
      <c r="H148" s="728"/>
      <c r="I148" s="713"/>
      <c r="J148" s="736" t="str">
        <f>IF(COUNT(I144,I146)=2,IF(I144&lt;I146,C144,C146),"")</f>
        <v>Liidia Põllu, Veronika Pirk</v>
      </c>
      <c r="K148" s="730"/>
    </row>
    <row r="149" spans="1:11" ht="12.75" customHeight="1" x14ac:dyDescent="0.2">
      <c r="A149" s="43"/>
      <c r="B149" s="713"/>
      <c r="C149" s="728"/>
      <c r="H149" s="728"/>
      <c r="I149" s="713"/>
      <c r="J149" s="725" t="s">
        <v>212</v>
      </c>
    </row>
    <row r="150" spans="1:11" ht="12.75" customHeight="1" x14ac:dyDescent="0.2"/>
    <row r="151" spans="1:11" ht="12.75" hidden="1" customHeight="1" x14ac:dyDescent="0.2"/>
    <row r="152" spans="1:11" ht="12.75" hidden="1" customHeight="1" x14ac:dyDescent="0.2"/>
    <row r="153" spans="1:11" ht="12.75" hidden="1" customHeight="1" x14ac:dyDescent="0.2"/>
    <row r="154" spans="1:11" ht="12.75" hidden="1" customHeight="1" x14ac:dyDescent="0.2"/>
    <row r="155" spans="1:11" ht="12.75" hidden="1" customHeight="1" x14ac:dyDescent="0.2"/>
    <row r="156" spans="1:11" ht="12.75" hidden="1" customHeight="1" x14ac:dyDescent="0.2"/>
    <row r="157" spans="1:11" ht="12.75" hidden="1" customHeight="1" x14ac:dyDescent="0.2"/>
    <row r="158" spans="1:11" ht="12.75" hidden="1" customHeight="1" x14ac:dyDescent="0.2"/>
    <row r="159" spans="1:11" ht="12.75" hidden="1" customHeight="1" x14ac:dyDescent="0.2"/>
    <row r="160" spans="1:11" ht="12.75" hidden="1" customHeight="1" x14ac:dyDescent="0.2"/>
    <row r="161" ht="12.75" hidden="1" customHeight="1" x14ac:dyDescent="0.2"/>
    <row r="162" ht="12.75" hidden="1" customHeight="1" x14ac:dyDescent="0.2"/>
    <row r="163" ht="12.75" hidden="1" customHeight="1" x14ac:dyDescent="0.2"/>
    <row r="164" ht="12.75" hidden="1" customHeight="1" x14ac:dyDescent="0.2"/>
    <row r="165" ht="12.75" hidden="1" customHeight="1" x14ac:dyDescent="0.2"/>
    <row r="166" ht="12.75" hidden="1" customHeight="1" x14ac:dyDescent="0.2"/>
    <row r="167" ht="12.75" hidden="1" customHeight="1" x14ac:dyDescent="0.2"/>
    <row r="168" ht="12.75" hidden="1" customHeight="1" x14ac:dyDescent="0.2"/>
    <row r="169" ht="12.75" hidden="1" customHeight="1" x14ac:dyDescent="0.2"/>
    <row r="170" ht="12.75" hidden="1" customHeight="1" x14ac:dyDescent="0.2"/>
    <row r="171" ht="12.75" hidden="1" customHeight="1" x14ac:dyDescent="0.2"/>
    <row r="172" ht="12.75" hidden="1" customHeight="1" x14ac:dyDescent="0.2"/>
    <row r="173" ht="12.75" hidden="1" customHeight="1" x14ac:dyDescent="0.2"/>
    <row r="174" ht="12.75" hidden="1" customHeight="1" x14ac:dyDescent="0.2"/>
    <row r="175" ht="12.75" hidden="1" customHeight="1" x14ac:dyDescent="0.2"/>
    <row r="176" ht="12.75" hidden="1" customHeight="1" x14ac:dyDescent="0.2"/>
    <row r="177" ht="12.75" hidden="1" customHeight="1" x14ac:dyDescent="0.2"/>
    <row r="178" ht="12.75" hidden="1" customHeight="1" x14ac:dyDescent="0.2"/>
    <row r="179" ht="12.75" hidden="1" customHeight="1" x14ac:dyDescent="0.2"/>
    <row r="180" ht="12.75" hidden="1" customHeight="1" x14ac:dyDescent="0.2"/>
    <row r="181" ht="12.75" hidden="1" customHeight="1" x14ac:dyDescent="0.2"/>
    <row r="182" ht="12.75" hidden="1" customHeight="1" x14ac:dyDescent="0.2"/>
    <row r="183" ht="12.75" hidden="1" customHeight="1" x14ac:dyDescent="0.2"/>
    <row r="184" ht="12.75" hidden="1" customHeight="1" x14ac:dyDescent="0.2"/>
    <row r="185" ht="12.75" hidden="1" customHeight="1" x14ac:dyDescent="0.2"/>
    <row r="186" ht="12.75" hidden="1" customHeight="1" x14ac:dyDescent="0.2"/>
    <row r="187" ht="12.75" hidden="1" customHeight="1" x14ac:dyDescent="0.2"/>
    <row r="188" ht="12.75" hidden="1" customHeight="1" x14ac:dyDescent="0.2"/>
    <row r="189" ht="12.75" hidden="1" customHeight="1" x14ac:dyDescent="0.2"/>
    <row r="190" ht="12.75" hidden="1" customHeight="1" x14ac:dyDescent="0.2"/>
    <row r="191" ht="12.75" hidden="1" customHeight="1" x14ac:dyDescent="0.2"/>
    <row r="192" ht="12.75" hidden="1" customHeight="1" x14ac:dyDescent="0.2"/>
    <row r="193" ht="12.75" hidden="1" customHeight="1" x14ac:dyDescent="0.2"/>
    <row r="194" ht="12.75" hidden="1" customHeight="1" x14ac:dyDescent="0.2"/>
    <row r="195" ht="12.75" hidden="1" customHeight="1" x14ac:dyDescent="0.2"/>
    <row r="196" ht="12.75" hidden="1" customHeight="1" x14ac:dyDescent="0.2"/>
    <row r="197" ht="12.75" hidden="1" customHeight="1" x14ac:dyDescent="0.2"/>
    <row r="198" ht="12.75" hidden="1" customHeight="1" x14ac:dyDescent="0.2"/>
    <row r="199" ht="12.75" hidden="1" customHeight="1" x14ac:dyDescent="0.2"/>
    <row r="200" ht="12.75" hidden="1" customHeight="1" x14ac:dyDescent="0.2"/>
    <row r="201" ht="12.75" hidden="1" customHeight="1" x14ac:dyDescent="0.2"/>
    <row r="202" ht="12.75" hidden="1" customHeight="1" x14ac:dyDescent="0.2"/>
    <row r="203" ht="12.75" hidden="1" customHeight="1" x14ac:dyDescent="0.2"/>
    <row r="204" ht="12.75" hidden="1" customHeight="1" x14ac:dyDescent="0.2"/>
    <row r="205" ht="12.75" hidden="1" customHeight="1" x14ac:dyDescent="0.2"/>
    <row r="206" ht="12.75" hidden="1" customHeight="1" x14ac:dyDescent="0.2"/>
    <row r="207" ht="12.75" hidden="1" customHeight="1" x14ac:dyDescent="0.2"/>
    <row r="208" ht="12.75" hidden="1" customHeight="1" x14ac:dyDescent="0.2"/>
    <row r="209" ht="12.75" hidden="1" customHeight="1" x14ac:dyDescent="0.2"/>
    <row r="210" ht="12.75" hidden="1" customHeight="1" x14ac:dyDescent="0.2"/>
    <row r="211" ht="12.75" hidden="1" customHeight="1" x14ac:dyDescent="0.2"/>
    <row r="212" ht="12.75" hidden="1" customHeight="1" x14ac:dyDescent="0.2"/>
    <row r="213" ht="12.75" hidden="1" customHeight="1" x14ac:dyDescent="0.2"/>
    <row r="214" ht="12.75" hidden="1" customHeight="1" x14ac:dyDescent="0.2"/>
    <row r="215" ht="12.75" hidden="1" customHeight="1" x14ac:dyDescent="0.2"/>
    <row r="216" ht="12.75" hidden="1" customHeight="1" x14ac:dyDescent="0.2"/>
    <row r="217" ht="12.75" hidden="1" customHeight="1" x14ac:dyDescent="0.2"/>
    <row r="218" ht="12.75" hidden="1" customHeight="1" x14ac:dyDescent="0.2"/>
    <row r="219" ht="12.75" hidden="1" customHeight="1" x14ac:dyDescent="0.2"/>
    <row r="220" ht="12.75" hidden="1" customHeight="1" x14ac:dyDescent="0.2"/>
    <row r="221" ht="12.75" hidden="1" customHeight="1" x14ac:dyDescent="0.2"/>
    <row r="222" ht="12.75" hidden="1" customHeight="1" x14ac:dyDescent="0.2"/>
    <row r="223" ht="12.75" hidden="1" customHeight="1" x14ac:dyDescent="0.2"/>
    <row r="224" ht="12.75" hidden="1" customHeight="1" x14ac:dyDescent="0.2"/>
    <row r="225" ht="12.75" hidden="1" customHeight="1" x14ac:dyDescent="0.2"/>
    <row r="226" ht="12.75" hidden="1" customHeight="1" x14ac:dyDescent="0.2"/>
    <row r="227" ht="12.75" hidden="1" customHeight="1" x14ac:dyDescent="0.2"/>
    <row r="228" ht="12.75" hidden="1" customHeight="1" x14ac:dyDescent="0.2"/>
    <row r="229" ht="12.75" hidden="1" customHeight="1" x14ac:dyDescent="0.2"/>
    <row r="230" ht="12.75" hidden="1" customHeight="1" x14ac:dyDescent="0.2"/>
    <row r="231" ht="12.75" hidden="1" customHeight="1" x14ac:dyDescent="0.2"/>
    <row r="232" ht="12.75" hidden="1" customHeight="1" x14ac:dyDescent="0.2"/>
    <row r="233" ht="12.75" hidden="1" customHeight="1" x14ac:dyDescent="0.2"/>
    <row r="234" ht="12.75" hidden="1" customHeight="1" x14ac:dyDescent="0.2"/>
    <row r="235" ht="12.75" hidden="1" customHeight="1" x14ac:dyDescent="0.2"/>
    <row r="236" ht="12.75" hidden="1" customHeight="1" x14ac:dyDescent="0.2"/>
    <row r="237" ht="12.75" hidden="1" customHeight="1" x14ac:dyDescent="0.2"/>
    <row r="238" ht="12.75" hidden="1" customHeight="1" x14ac:dyDescent="0.2"/>
    <row r="239" ht="12.75" hidden="1" customHeight="1" x14ac:dyDescent="0.2"/>
    <row r="240" ht="12.75" hidden="1" customHeight="1" x14ac:dyDescent="0.2"/>
    <row r="241" ht="12.75" hidden="1" customHeight="1" x14ac:dyDescent="0.2"/>
    <row r="242" ht="12.75" hidden="1" customHeight="1" x14ac:dyDescent="0.2"/>
    <row r="243" ht="12.75" hidden="1" customHeight="1" x14ac:dyDescent="0.2"/>
    <row r="244" ht="12.75" hidden="1" customHeight="1" x14ac:dyDescent="0.2"/>
    <row r="245" ht="12.75" hidden="1" customHeight="1" x14ac:dyDescent="0.2"/>
    <row r="246" ht="12.75" hidden="1" customHeight="1" x14ac:dyDescent="0.2"/>
    <row r="247" ht="12.75" hidden="1" customHeight="1" x14ac:dyDescent="0.2"/>
    <row r="248" ht="12.75" hidden="1" customHeight="1" x14ac:dyDescent="0.2"/>
    <row r="249" ht="12.75" hidden="1" customHeight="1" x14ac:dyDescent="0.2"/>
    <row r="250" ht="12.75" hidden="1" customHeight="1" x14ac:dyDescent="0.2"/>
    <row r="251" ht="12.75" hidden="1" customHeight="1" x14ac:dyDescent="0.2"/>
    <row r="252" ht="12.75" hidden="1" customHeight="1" x14ac:dyDescent="0.2"/>
    <row r="253" ht="12.75" hidden="1" customHeight="1" x14ac:dyDescent="0.2"/>
    <row r="254" ht="12.75" hidden="1" customHeight="1" x14ac:dyDescent="0.2"/>
    <row r="255" ht="12.75" hidden="1" customHeight="1" x14ac:dyDescent="0.2"/>
    <row r="256" ht="12.75" hidden="1" customHeight="1" x14ac:dyDescent="0.2"/>
    <row r="257" ht="12.75" hidden="1" customHeight="1" x14ac:dyDescent="0.2"/>
    <row r="258" ht="12.75" hidden="1" customHeight="1" x14ac:dyDescent="0.2"/>
    <row r="259" ht="12.75" hidden="1" customHeight="1" x14ac:dyDescent="0.2"/>
    <row r="260" ht="12.75" hidden="1" customHeight="1" x14ac:dyDescent="0.2"/>
    <row r="261" ht="12.75" hidden="1" customHeight="1" x14ac:dyDescent="0.2"/>
    <row r="262" ht="12.75" hidden="1" customHeight="1" x14ac:dyDescent="0.2"/>
    <row r="263" ht="12.75" hidden="1" customHeight="1" x14ac:dyDescent="0.2"/>
    <row r="264" ht="12.75" hidden="1" customHeight="1" x14ac:dyDescent="0.2"/>
    <row r="265" ht="12.75" hidden="1" customHeight="1" x14ac:dyDescent="0.2"/>
    <row r="266" ht="12.75" hidden="1" customHeight="1" x14ac:dyDescent="0.2"/>
    <row r="267" ht="12.75" hidden="1" customHeight="1" x14ac:dyDescent="0.2"/>
    <row r="268" ht="12.75" hidden="1" customHeight="1" x14ac:dyDescent="0.2"/>
    <row r="269" ht="12.75" hidden="1" customHeight="1" x14ac:dyDescent="0.2"/>
    <row r="270" ht="12.75" hidden="1" customHeight="1" x14ac:dyDescent="0.2"/>
    <row r="271" ht="12.75" hidden="1" customHeight="1" x14ac:dyDescent="0.2"/>
    <row r="272" ht="12.75" hidden="1" customHeight="1" x14ac:dyDescent="0.2"/>
    <row r="273" ht="12.75" hidden="1" customHeight="1" x14ac:dyDescent="0.2"/>
    <row r="274" ht="12.75" hidden="1" customHeight="1" x14ac:dyDescent="0.2"/>
    <row r="275" ht="12.75" hidden="1" customHeight="1" x14ac:dyDescent="0.2"/>
    <row r="276" ht="12.75" hidden="1" customHeight="1" x14ac:dyDescent="0.2"/>
    <row r="277" ht="12.75" hidden="1" customHeight="1" x14ac:dyDescent="0.2"/>
    <row r="278" ht="12.75" hidden="1" customHeight="1" x14ac:dyDescent="0.2"/>
    <row r="279" ht="12.75" hidden="1" customHeight="1" x14ac:dyDescent="0.2"/>
    <row r="280" ht="12.75" hidden="1" customHeight="1" x14ac:dyDescent="0.2"/>
    <row r="281" ht="12.75" hidden="1" customHeight="1" x14ac:dyDescent="0.2"/>
    <row r="282" ht="12.75" hidden="1" customHeight="1" x14ac:dyDescent="0.2"/>
    <row r="283" ht="12.75" hidden="1" customHeight="1" x14ac:dyDescent="0.2"/>
    <row r="284" ht="12.75" hidden="1" customHeight="1" x14ac:dyDescent="0.2"/>
    <row r="285" ht="12.75" hidden="1" customHeight="1" x14ac:dyDescent="0.2"/>
    <row r="286" ht="12.75" hidden="1" customHeight="1" x14ac:dyDescent="0.2"/>
    <row r="287" ht="12.75" hidden="1" customHeight="1" x14ac:dyDescent="0.2"/>
    <row r="288" ht="12.75" hidden="1" customHeight="1" x14ac:dyDescent="0.2"/>
    <row r="289" spans="1:6" ht="12.75" hidden="1" customHeight="1" x14ac:dyDescent="0.2"/>
    <row r="290" spans="1:6" ht="12.75" hidden="1" customHeight="1" x14ac:dyDescent="0.2"/>
    <row r="291" spans="1:6" ht="12.75" hidden="1" customHeight="1" x14ac:dyDescent="0.2"/>
    <row r="292" spans="1:6" ht="12.75" hidden="1" customHeight="1" x14ac:dyDescent="0.2"/>
    <row r="293" spans="1:6" ht="12.75" hidden="1" customHeight="1" x14ac:dyDescent="0.2"/>
    <row r="294" spans="1:6" ht="12.75" hidden="1" customHeight="1" x14ac:dyDescent="0.2"/>
    <row r="295" spans="1:6" ht="12.75" hidden="1" customHeight="1" x14ac:dyDescent="0.2"/>
    <row r="296" spans="1:6" ht="12.75" hidden="1" customHeight="1" x14ac:dyDescent="0.2"/>
    <row r="297" spans="1:6" ht="12.75" hidden="1" customHeight="1" x14ac:dyDescent="0.2"/>
    <row r="298" spans="1:6" ht="12.75" hidden="1" customHeight="1" x14ac:dyDescent="0.2"/>
    <row r="299" spans="1:6" hidden="1" x14ac:dyDescent="0.2">
      <c r="A299" s="157"/>
      <c r="B299" s="157"/>
      <c r="C299" s="227"/>
      <c r="F299" s="599"/>
    </row>
    <row r="300" spans="1:6" x14ac:dyDescent="0.2">
      <c r="A300" s="349">
        <v>1</v>
      </c>
      <c r="B300" s="400" t="str">
        <f>IFERROR(INDEX(J$100:J$300,MATCH(A300&amp;". koht",J$101:J$301,0)),"")</f>
        <v>Kenneth Muusikus, Urmas Jõeäär</v>
      </c>
      <c r="C300" s="321"/>
      <c r="F300" s="599"/>
    </row>
    <row r="301" spans="1:6" x14ac:dyDescent="0.2">
      <c r="A301" s="349">
        <v>2</v>
      </c>
      <c r="B301" s="400" t="str">
        <f t="shared" ref="B301:B311" si="15">IFERROR(INDEX(J$100:J$300,MATCH(A301&amp;". koht",J$101:J$301,0)),"")</f>
        <v>Olav Türk, Sirje Maala</v>
      </c>
      <c r="C301" s="321"/>
      <c r="F301" s="599"/>
    </row>
    <row r="302" spans="1:6" x14ac:dyDescent="0.2">
      <c r="A302" s="349">
        <v>3</v>
      </c>
      <c r="B302" s="400" t="str">
        <f t="shared" si="15"/>
        <v>Hillar Neiland, Kaspar Mänd</v>
      </c>
      <c r="C302" s="321"/>
      <c r="F302" s="599"/>
    </row>
    <row r="303" spans="1:6" x14ac:dyDescent="0.2">
      <c r="A303" s="349">
        <v>4</v>
      </c>
      <c r="B303" s="400" t="str">
        <f t="shared" si="15"/>
        <v>Jaan Sepp, Sander Rose</v>
      </c>
      <c r="C303" s="321"/>
      <c r="F303" s="599"/>
    </row>
    <row r="304" spans="1:6" x14ac:dyDescent="0.2">
      <c r="A304" s="349">
        <v>5</v>
      </c>
      <c r="B304" s="400" t="str">
        <f t="shared" si="15"/>
        <v>Jaan Saar, Peep Peenema</v>
      </c>
      <c r="C304" s="321"/>
      <c r="F304" s="599"/>
    </row>
    <row r="305" spans="1:6" x14ac:dyDescent="0.2">
      <c r="A305" s="349">
        <v>6</v>
      </c>
      <c r="B305" s="400" t="str">
        <f t="shared" si="15"/>
        <v>Andres Veski, Svetlana Veski</v>
      </c>
      <c r="C305" s="321"/>
      <c r="F305" s="599"/>
    </row>
    <row r="306" spans="1:6" x14ac:dyDescent="0.2">
      <c r="A306" s="349">
        <v>7</v>
      </c>
      <c r="B306" s="400" t="str">
        <f t="shared" si="15"/>
        <v>Boriss Klubov, Elmo Lageda</v>
      </c>
      <c r="C306" s="321"/>
      <c r="F306" s="599"/>
    </row>
    <row r="307" spans="1:6" x14ac:dyDescent="0.2">
      <c r="A307" s="349">
        <v>8</v>
      </c>
      <c r="B307" s="400" t="str">
        <f t="shared" si="15"/>
        <v>Ljudmila Varendi, Viktor Švarõgin</v>
      </c>
      <c r="C307" s="321"/>
      <c r="F307" s="599"/>
    </row>
    <row r="308" spans="1:6" x14ac:dyDescent="0.2">
      <c r="A308" s="349">
        <v>9</v>
      </c>
      <c r="B308" s="400" t="str">
        <f t="shared" si="15"/>
        <v>Ivar Viljaste, Sirje Viljaste</v>
      </c>
      <c r="C308" s="321"/>
    </row>
    <row r="309" spans="1:6" x14ac:dyDescent="0.2">
      <c r="A309" s="349">
        <v>10</v>
      </c>
      <c r="B309" s="400" t="str">
        <f t="shared" si="15"/>
        <v>Kristel Tihhonjuk, Vadim Tihhonjuk</v>
      </c>
      <c r="C309" s="321"/>
    </row>
    <row r="310" spans="1:6" x14ac:dyDescent="0.2">
      <c r="A310" s="349">
        <v>11</v>
      </c>
      <c r="B310" s="400" t="str">
        <f t="shared" si="15"/>
        <v>Enn Tokman, Illar Tõnurist, Johannes Neiland</v>
      </c>
      <c r="C310" s="321"/>
    </row>
    <row r="311" spans="1:6" x14ac:dyDescent="0.2">
      <c r="A311" s="349">
        <v>12</v>
      </c>
      <c r="B311" s="400" t="str">
        <f t="shared" si="15"/>
        <v>Liidia Põllu, Veronika Pirk</v>
      </c>
      <c r="C311" s="321"/>
    </row>
  </sheetData>
  <conditionalFormatting sqref="AJ7:AJ18 AH7:AH18 AL7:AL18">
    <cfRule type="expression" dxfId="2139" priority="124">
      <formula>AND(AG7="",FIND(",",AH7))</formula>
    </cfRule>
    <cfRule type="expression" dxfId="2138" priority="126">
      <formula>AND(AG7="",COUNTIF(AH7,"*,*")=0)</formula>
    </cfRule>
  </conditionalFormatting>
  <conditionalFormatting sqref="AF7:AF18">
    <cfRule type="expression" dxfId="2137" priority="125">
      <formula>AND(AE7="",COUNTIF(AF7,"*,*")=0)</formula>
    </cfRule>
  </conditionalFormatting>
  <conditionalFormatting sqref="AN7:AN18 AP7:AP18">
    <cfRule type="expression" dxfId="2136" priority="122">
      <formula>AND(AM7="",COUNTIF(AN7,"*,*")=0)</formula>
    </cfRule>
    <cfRule type="expression" dxfId="2135" priority="123">
      <formula>AND(AM7="",FIND(",",AN7))</formula>
    </cfRule>
  </conditionalFormatting>
  <conditionalFormatting sqref="A7:A18">
    <cfRule type="duplicateValues" dxfId="2134" priority="121"/>
  </conditionalFormatting>
  <conditionalFormatting sqref="B300:B311">
    <cfRule type="expression" dxfId="2133" priority="127">
      <formula>A300=3</formula>
    </cfRule>
    <cfRule type="expression" dxfId="2132" priority="128">
      <formula>A300=2</formula>
    </cfRule>
    <cfRule type="expression" dxfId="2131" priority="129">
      <formula>A300=1</formula>
    </cfRule>
    <cfRule type="containsBlanks" dxfId="2130" priority="130">
      <formula>LEN(TRIM(B300))=0</formula>
    </cfRule>
    <cfRule type="duplicateValues" dxfId="2129" priority="131"/>
  </conditionalFormatting>
  <conditionalFormatting sqref="I110 I112">
    <cfRule type="containsBlanks" dxfId="2128" priority="56">
      <formula>LEN(TRIM(I110))=0</formula>
    </cfRule>
  </conditionalFormatting>
  <conditionalFormatting sqref="I103:K115 B100:G101 E102:G102 B115:D115 B102:C114 H102:H114 B116:G118 B119:C132 H119:K132 B135:G135 B136:C149 H136:K149">
    <cfRule type="containsText" dxfId="2127" priority="64" operator="containsText" text="I-Viru">
      <formula>NOT(ISERROR(SEARCH("I-Viru",B100)))</formula>
    </cfRule>
  </conditionalFormatting>
  <conditionalFormatting sqref="C102 C104">
    <cfRule type="containsBlanks" dxfId="2126" priority="60">
      <formula>LEN(TRIM(C102))=0</formula>
    </cfRule>
    <cfRule type="aboveAverage" dxfId="2125" priority="61"/>
  </conditionalFormatting>
  <conditionalFormatting sqref="C106 C108">
    <cfRule type="containsBlanks" dxfId="2124" priority="58">
      <formula>LEN(TRIM(C106))=0</formula>
    </cfRule>
    <cfRule type="aboveAverage" dxfId="2123" priority="59"/>
  </conditionalFormatting>
  <conditionalFormatting sqref="I110 I112">
    <cfRule type="aboveAverage" dxfId="2122" priority="57"/>
  </conditionalFormatting>
  <conditionalFormatting sqref="C119 C121">
    <cfRule type="containsBlanks" dxfId="2121" priority="54">
      <formula>LEN(TRIM(C119))=0</formula>
    </cfRule>
    <cfRule type="aboveAverage" dxfId="2120" priority="55"/>
  </conditionalFormatting>
  <conditionalFormatting sqref="C123 C125">
    <cfRule type="containsBlanks" dxfId="2119" priority="52">
      <formula>LEN(TRIM(C123))=0</formula>
    </cfRule>
    <cfRule type="aboveAverage" dxfId="2118" priority="53"/>
  </conditionalFormatting>
  <conditionalFormatting sqref="I103 I107">
    <cfRule type="containsBlanks" dxfId="2117" priority="62">
      <formula>LEN(TRIM(I103))=0</formula>
    </cfRule>
    <cfRule type="aboveAverage" dxfId="2116" priority="63"/>
  </conditionalFormatting>
  <conditionalFormatting sqref="I127 I129">
    <cfRule type="aboveAverage" dxfId="2115" priority="49"/>
  </conditionalFormatting>
  <conditionalFormatting sqref="I127 I129">
    <cfRule type="containsBlanks" dxfId="2114" priority="48">
      <formula>LEN(TRIM(I127))=0</formula>
    </cfRule>
  </conditionalFormatting>
  <conditionalFormatting sqref="I120 I124">
    <cfRule type="containsBlanks" dxfId="2113" priority="50">
      <formula>LEN(TRIM(I120))=0</formula>
    </cfRule>
    <cfRule type="aboveAverage" dxfId="2112" priority="51"/>
  </conditionalFormatting>
  <conditionalFormatting sqref="A102:A108">
    <cfRule type="cellIs" dxfId="2111" priority="46" operator="equal">
      <formula>"-"</formula>
    </cfRule>
    <cfRule type="duplicateValues" dxfId="2110" priority="47"/>
  </conditionalFormatting>
  <conditionalFormatting sqref="A119:A125">
    <cfRule type="cellIs" dxfId="2109" priority="44" operator="equal">
      <formula>"-"</formula>
    </cfRule>
    <cfRule type="duplicateValues" dxfId="2108" priority="45"/>
  </conditionalFormatting>
  <conditionalFormatting sqref="C136 C138">
    <cfRule type="containsBlanks" dxfId="2107" priority="41">
      <formula>LEN(TRIM(C136))=0</formula>
    </cfRule>
    <cfRule type="aboveAverage" dxfId="2106" priority="42"/>
  </conditionalFormatting>
  <conditionalFormatting sqref="C140 C142">
    <cfRule type="containsBlanks" dxfId="2105" priority="39">
      <formula>LEN(TRIM(C140))=0</formula>
    </cfRule>
    <cfRule type="aboveAverage" dxfId="2104" priority="40"/>
  </conditionalFormatting>
  <conditionalFormatting sqref="I144 I146">
    <cfRule type="aboveAverage" dxfId="2103" priority="36"/>
  </conditionalFormatting>
  <conditionalFormatting sqref="I144 I146">
    <cfRule type="containsBlanks" dxfId="2102" priority="35">
      <formula>LEN(TRIM(I144))=0</formula>
    </cfRule>
  </conditionalFormatting>
  <conditionalFormatting sqref="I137 I141">
    <cfRule type="containsBlanks" dxfId="2101" priority="37">
      <formula>LEN(TRIM(I137))=0</formula>
    </cfRule>
    <cfRule type="aboveAverage" dxfId="2100" priority="38"/>
  </conditionalFormatting>
  <conditionalFormatting sqref="A136:A142">
    <cfRule type="cellIs" dxfId="2099" priority="33" operator="equal">
      <formula>"-"</formula>
    </cfRule>
    <cfRule type="duplicateValues" dxfId="2098" priority="34"/>
  </conditionalFormatting>
  <conditionalFormatting sqref="C7:C18">
    <cfRule type="expression" dxfId="2097" priority="15">
      <formula>IF($C7&gt;$E7,TRUE)</formula>
    </cfRule>
  </conditionalFormatting>
  <conditionalFormatting sqref="E7:E18">
    <cfRule type="expression" dxfId="2096" priority="16">
      <formula>IF($C7&lt;$E7,TRUE)</formula>
    </cfRule>
  </conditionalFormatting>
  <conditionalFormatting sqref="K7:K18">
    <cfRule type="expression" dxfId="2095" priority="23">
      <formula>IF($K7&gt;$M7,TRUE)</formula>
    </cfRule>
  </conditionalFormatting>
  <conditionalFormatting sqref="M7:M18">
    <cfRule type="expression" dxfId="2094" priority="24">
      <formula>IF($K7&lt;$M7,TRUE)</formula>
    </cfRule>
  </conditionalFormatting>
  <conditionalFormatting sqref="O7:O18">
    <cfRule type="expression" dxfId="2093" priority="27">
      <formula>IF($O7&gt;$Q7,TRUE)</formula>
    </cfRule>
  </conditionalFormatting>
  <conditionalFormatting sqref="Q7:Q18">
    <cfRule type="expression" dxfId="2092" priority="28">
      <formula>IF($O7&lt;$Q7,TRUE)</formula>
    </cfRule>
  </conditionalFormatting>
  <conditionalFormatting sqref="S7:S18">
    <cfRule type="expression" dxfId="2091" priority="31">
      <formula>IF($S7&gt;$U7,TRUE)</formula>
    </cfRule>
  </conditionalFormatting>
  <conditionalFormatting sqref="U7:U18">
    <cfRule type="expression" dxfId="2090" priority="32">
      <formula>IF($S7&lt;$U7,TRUE)</formula>
    </cfRule>
  </conditionalFormatting>
  <conditionalFormatting sqref="G7:G18">
    <cfRule type="expression" dxfId="2089" priority="19">
      <formula>IF($G7&gt;$I7,TRUE)</formula>
    </cfRule>
  </conditionalFormatting>
  <conditionalFormatting sqref="I7:I18">
    <cfRule type="expression" dxfId="2088" priority="20">
      <formula>IF($G7&lt;$I7,TRUE)</formula>
    </cfRule>
  </conditionalFormatting>
  <conditionalFormatting sqref="F7:F18">
    <cfRule type="containsText" dxfId="2087" priority="6" operator="containsText" text="vaba voor">
      <formula>NOT(ISERROR(SEARCH("vaba voor",F7)))</formula>
    </cfRule>
  </conditionalFormatting>
  <conditionalFormatting sqref="N7:N18">
    <cfRule type="containsText" dxfId="2086" priority="4" operator="containsText" text="vaba voor">
      <formula>NOT(ISERROR(SEARCH("vaba voor",N7)))</formula>
    </cfRule>
  </conditionalFormatting>
  <conditionalFormatting sqref="R7:R18">
    <cfRule type="containsText" dxfId="2085" priority="7" operator="containsText" text="vaba voor">
      <formula>NOT(ISERROR(SEARCH("vaba voor",R7)))</formula>
    </cfRule>
  </conditionalFormatting>
  <conditionalFormatting sqref="V7:V18">
    <cfRule type="containsText" dxfId="2084" priority="3" operator="containsText" text="vaba voor">
      <formula>NOT(ISERROR(SEARCH("vaba voor",V7)))</formula>
    </cfRule>
  </conditionalFormatting>
  <conditionalFormatting sqref="J7:J18">
    <cfRule type="containsText" dxfId="2083" priority="5" operator="containsText" text="vaba voor">
      <formula>NOT(ISERROR(SEARCH("vaba voor",J7)))</formula>
    </cfRule>
  </conditionalFormatting>
  <conditionalFormatting sqref="C7:F18">
    <cfRule type="expression" dxfId="2082" priority="11">
      <formula>IF(AND(ISNUMBER($C7),$C7=$E7),TRUE)</formula>
    </cfRule>
    <cfRule type="expression" dxfId="2081" priority="13">
      <formula>IF($C7&gt;$E7,TRUE)</formula>
    </cfRule>
    <cfRule type="expression" dxfId="2080" priority="14">
      <formula>IF($C7&lt;$E7,TRUE)</formula>
    </cfRule>
  </conditionalFormatting>
  <conditionalFormatting sqref="G7:J18">
    <cfRule type="expression" dxfId="2079" priority="12">
      <formula>IF(AND(ISNUMBER($G7),$G7=$I7),TRUE)</formula>
    </cfRule>
    <cfRule type="expression" dxfId="2078" priority="17">
      <formula>IF($G7&gt;$I7,TRUE)</formula>
    </cfRule>
    <cfRule type="expression" dxfId="2077" priority="18">
      <formula>IF($G7&lt;$I7,TRUE)</formula>
    </cfRule>
  </conditionalFormatting>
  <conditionalFormatting sqref="K7:N18">
    <cfRule type="expression" dxfId="2076" priority="10">
      <formula>IF(AND(ISNUMBER($K7),$K7=$M7),TRUE)</formula>
    </cfRule>
    <cfRule type="expression" dxfId="2075" priority="21">
      <formula>IF($K7&gt;$M7,TRUE)</formula>
    </cfRule>
    <cfRule type="expression" dxfId="2074" priority="22">
      <formula>IF($K7&lt;$M7,TRUE)</formula>
    </cfRule>
  </conditionalFormatting>
  <conditionalFormatting sqref="O7:R18">
    <cfRule type="expression" dxfId="2073" priority="9">
      <formula>IF(AND(ISNUMBER($O7),$O7=$Q7),TRUE)</formula>
    </cfRule>
    <cfRule type="expression" dxfId="2072" priority="25">
      <formula>IF($O7&gt;$Q7,TRUE)</formula>
    </cfRule>
    <cfRule type="expression" dxfId="2071" priority="26">
      <formula>IF($O7&lt;$Q7,TRUE)</formula>
    </cfRule>
  </conditionalFormatting>
  <conditionalFormatting sqref="S7:V18">
    <cfRule type="expression" dxfId="2070" priority="8">
      <formula>IF(AND(ISNUMBER($S7),$S7=$U7),TRUE)</formula>
    </cfRule>
    <cfRule type="expression" dxfId="2069" priority="29">
      <formula>IF($S7&gt;$U7,TRUE)</formula>
    </cfRule>
    <cfRule type="expression" dxfId="2068" priority="30">
      <formula>IF($S7&lt;$U7,TRUE)</formula>
    </cfRule>
  </conditionalFormatting>
  <conditionalFormatting sqref="C7:C18 G7:G18 K7:K18 O7:O18 S7:S18">
    <cfRule type="expression" dxfId="2067" priority="1">
      <formula>AND(C7=0,E7=13)</formula>
    </cfRule>
  </conditionalFormatting>
  <conditionalFormatting sqref="E7:E18 I7:I18 M7:M18 Q7:Q18 U7:U18">
    <cfRule type="expression" dxfId="2066" priority="2">
      <formula>AND(E7=0,C7=13)</formula>
    </cfRule>
  </conditionalFormatting>
  <pageMargins left="0.6692913385826772" right="0.39370078740157483" top="0.78740157480314965" bottom="0.39370078740157483" header="0.78740157480314965" footer="0"/>
  <pageSetup paperSize="9" fitToHeight="0" orientation="landscape" verticalDpi="1200" r:id="rId1"/>
  <headerFooter>
    <oddHeader>&amp;R&amp;P. leht &amp;N&amp; -st</oddHeader>
  </headerFooter>
  <rowBreaks count="2" manualBreakCount="2">
    <brk id="115" max="16383" man="1"/>
    <brk id="149"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AP312"/>
  <sheetViews>
    <sheetView showGridLines="0" showRowColHeaders="0" workbookViewId="0">
      <pane ySplit="1" topLeftCell="A2" activePane="bottomLeft" state="frozen"/>
      <selection activeCell="A5" sqref="A5"/>
      <selection pane="bottomLeft" activeCell="A5" sqref="A5"/>
    </sheetView>
  </sheetViews>
  <sheetFormatPr defaultRowHeight="12.75" x14ac:dyDescent="0.2"/>
  <cols>
    <col min="1" max="1" width="4.7109375" style="1" customWidth="1"/>
    <col min="2" max="2" width="35.5703125" style="1" bestFit="1" customWidth="1"/>
    <col min="3" max="3" width="4.7109375" style="1" customWidth="1"/>
    <col min="4" max="4" width="1.140625" style="1" customWidth="1"/>
    <col min="5" max="5" width="2.7109375" style="1" customWidth="1"/>
    <col min="6" max="6" width="9.140625" style="1"/>
    <col min="7" max="7" width="2.7109375" style="1" customWidth="1"/>
    <col min="8" max="8" width="1.140625" style="1" customWidth="1"/>
    <col min="9" max="9" width="2.7109375" style="1" customWidth="1"/>
    <col min="10" max="10" width="9.140625" style="1"/>
    <col min="11" max="11" width="2.7109375" style="1" customWidth="1"/>
    <col min="12" max="12" width="1.140625" style="1" customWidth="1"/>
    <col min="13" max="13" width="2.7109375" style="1" customWidth="1"/>
    <col min="14" max="14" width="9.140625" style="1"/>
    <col min="15" max="15" width="2.7109375" style="1" customWidth="1"/>
    <col min="16" max="16" width="1.140625" style="1" customWidth="1"/>
    <col min="17" max="17" width="2.7109375" style="1" customWidth="1"/>
    <col min="18" max="18" width="9.140625" style="1"/>
    <col min="19" max="19" width="2.7109375" style="1" hidden="1" customWidth="1"/>
    <col min="20" max="20" width="1.140625" style="1" hidden="1" customWidth="1"/>
    <col min="21" max="21" width="2.7109375" style="1" hidden="1" customWidth="1"/>
    <col min="22" max="22" width="0" style="1" hidden="1" customWidth="1"/>
    <col min="23" max="23" width="5.7109375" style="1" bestFit="1" customWidth="1"/>
    <col min="24" max="24" width="5.5703125" style="1" customWidth="1"/>
    <col min="25" max="25" width="7.42578125" style="1" customWidth="1"/>
    <col min="26" max="26" width="2.7109375" style="1" customWidth="1"/>
    <col min="27" max="27" width="1.140625" style="1" customWidth="1"/>
    <col min="28" max="28" width="2.7109375" style="1" customWidth="1"/>
    <col min="29" max="29" width="4.7109375" style="1" customWidth="1"/>
    <col min="30" max="31" width="9.140625" style="1" hidden="1" customWidth="1"/>
    <col min="32" max="32" width="16.5703125" style="1" hidden="1" customWidth="1"/>
    <col min="33" max="33" width="9.140625" style="1" hidden="1" customWidth="1"/>
    <col min="34" max="34" width="26.140625" style="1" hidden="1" customWidth="1"/>
    <col min="35" max="35" width="9.140625" style="1" hidden="1" customWidth="1"/>
    <col min="36" max="36" width="18.28515625" style="1" hidden="1" customWidth="1"/>
    <col min="37" max="37" width="9.140625" style="1" hidden="1" customWidth="1"/>
    <col min="38" max="38" width="15.28515625" style="1" hidden="1" customWidth="1"/>
    <col min="39" max="39" width="9.140625" style="1" hidden="1" customWidth="1"/>
    <col min="40" max="40" width="17.28515625" style="1" hidden="1" customWidth="1"/>
    <col min="41" max="41" width="9.140625" style="1" hidden="1" customWidth="1"/>
    <col min="42" max="42" width="13.85546875" style="1" hidden="1" customWidth="1"/>
    <col min="43" max="16384" width="9.140625" style="1"/>
  </cols>
  <sheetData>
    <row r="1" spans="1:42" x14ac:dyDescent="0.2">
      <c r="A1" s="226" t="e">
        <f>UPPER((Kalend!#REF!)&amp;" - "&amp;(Kalend!#REF!))&amp;" - "&amp;LOWER(Kalend!D24)&amp;" - "&amp;(Kalend!A24)&amp;" kell "&amp;(Kalend!B24)&amp;" - "&amp;(Kalend!F24)</f>
        <v>#REF!</v>
      </c>
      <c r="O1" s="157"/>
      <c r="P1" s="157"/>
      <c r="Q1" s="198"/>
      <c r="R1" s="198"/>
      <c r="S1" s="198"/>
      <c r="T1" s="38"/>
      <c r="U1" s="38"/>
      <c r="V1" s="38"/>
      <c r="W1" s="157"/>
      <c r="X1" s="28"/>
      <c r="Y1" s="157"/>
      <c r="Z1" s="157"/>
      <c r="AD1" s="44" t="s">
        <v>72</v>
      </c>
      <c r="AE1" s="228"/>
      <c r="AF1" s="228"/>
      <c r="AG1" s="228"/>
      <c r="AH1" s="228"/>
      <c r="AI1" s="228"/>
      <c r="AJ1" s="228"/>
      <c r="AK1" s="228"/>
      <c r="AL1" s="228"/>
      <c r="AM1" s="228"/>
      <c r="AN1" s="228"/>
      <c r="AO1" s="351"/>
      <c r="AP1" s="351"/>
    </row>
    <row r="2" spans="1:42" x14ac:dyDescent="0.2">
      <c r="F2" s="157"/>
      <c r="L2" s="234"/>
      <c r="M2" s="234"/>
      <c r="N2" s="234"/>
      <c r="O2" s="157"/>
      <c r="P2" s="157"/>
      <c r="Q2" s="157"/>
      <c r="R2" s="235" t="s">
        <v>235</v>
      </c>
      <c r="S2" s="157"/>
      <c r="T2" s="234"/>
      <c r="U2" s="234"/>
      <c r="W2" s="236">
        <v>1</v>
      </c>
      <c r="X2" s="237" t="s">
        <v>236</v>
      </c>
      <c r="Z2" s="157"/>
      <c r="AD2" s="157"/>
      <c r="AE2" s="157"/>
      <c r="AF2" s="157"/>
      <c r="AG2" s="157"/>
      <c r="AH2" s="157"/>
      <c r="AI2" s="157"/>
      <c r="AJ2" s="237"/>
      <c r="AK2" s="157"/>
      <c r="AL2" s="157"/>
      <c r="AM2" s="157"/>
      <c r="AN2" s="157"/>
    </row>
    <row r="3" spans="1:42" x14ac:dyDescent="0.2">
      <c r="F3" s="157"/>
      <c r="L3" s="234"/>
      <c r="M3" s="234"/>
      <c r="N3" s="234"/>
      <c r="O3" s="157"/>
      <c r="P3" s="157"/>
      <c r="Q3" s="157"/>
      <c r="R3" s="238" t="s">
        <v>237</v>
      </c>
      <c r="S3" s="157"/>
      <c r="T3" s="234"/>
      <c r="U3" s="234"/>
      <c r="W3" s="236">
        <v>0.5</v>
      </c>
      <c r="X3" s="237" t="s">
        <v>236</v>
      </c>
      <c r="Z3" s="157"/>
      <c r="AE3" s="157"/>
      <c r="AG3" s="157"/>
      <c r="AH3" s="157"/>
      <c r="AI3" s="157"/>
      <c r="AJ3" s="157"/>
      <c r="AK3" s="157"/>
      <c r="AL3" s="157"/>
      <c r="AM3" s="157"/>
      <c r="AN3" s="157"/>
    </row>
    <row r="4" spans="1:42" x14ac:dyDescent="0.2">
      <c r="F4" s="157"/>
      <c r="L4" s="157"/>
      <c r="M4" s="157"/>
      <c r="N4" s="157"/>
      <c r="O4" s="157"/>
      <c r="P4" s="157"/>
      <c r="Q4" s="157"/>
      <c r="R4" s="239" t="s">
        <v>238</v>
      </c>
      <c r="S4" s="157"/>
      <c r="T4" s="157"/>
      <c r="U4" s="157"/>
      <c r="W4" s="236">
        <v>0</v>
      </c>
      <c r="X4" s="237" t="s">
        <v>236</v>
      </c>
      <c r="Z4" s="157"/>
      <c r="AA4" s="157"/>
      <c r="AE4" s="234"/>
      <c r="AF4" s="234"/>
      <c r="AG4" s="234"/>
      <c r="AH4" s="225"/>
      <c r="AI4" s="234"/>
      <c r="AJ4" s="234"/>
      <c r="AK4" s="234"/>
      <c r="AL4" s="234"/>
      <c r="AM4" s="234"/>
      <c r="AN4" s="234"/>
      <c r="AO4" s="234"/>
      <c r="AP4" s="234"/>
    </row>
    <row r="5" spans="1:42" x14ac:dyDescent="0.2">
      <c r="F5" s="157"/>
      <c r="L5" s="157"/>
      <c r="M5" s="157"/>
      <c r="N5" s="157"/>
      <c r="O5" s="157"/>
      <c r="P5" s="157"/>
      <c r="Q5" s="157"/>
      <c r="R5" s="157"/>
      <c r="S5" s="157"/>
      <c r="T5" s="157"/>
      <c r="U5" s="157"/>
      <c r="V5" s="157"/>
      <c r="W5" s="157"/>
      <c r="X5" s="157"/>
      <c r="Y5" s="157"/>
      <c r="Z5" s="157"/>
      <c r="AB5" s="414" t="s">
        <v>310</v>
      </c>
      <c r="AC5" s="157"/>
      <c r="AD5" s="411" t="s">
        <v>215</v>
      </c>
    </row>
    <row r="6" spans="1:42" x14ac:dyDescent="0.2">
      <c r="A6" s="382" t="s">
        <v>10</v>
      </c>
      <c r="B6" s="382" t="s">
        <v>57</v>
      </c>
      <c r="C6" s="383" t="s">
        <v>172</v>
      </c>
      <c r="D6" s="384"/>
      <c r="E6" s="384"/>
      <c r="F6" s="385"/>
      <c r="G6" s="383" t="s">
        <v>175</v>
      </c>
      <c r="H6" s="384"/>
      <c r="I6" s="384"/>
      <c r="J6" s="385"/>
      <c r="K6" s="383" t="s">
        <v>178</v>
      </c>
      <c r="L6" s="384"/>
      <c r="M6" s="384"/>
      <c r="N6" s="385"/>
      <c r="O6" s="383" t="s">
        <v>181</v>
      </c>
      <c r="P6" s="384"/>
      <c r="Q6" s="384"/>
      <c r="R6" s="385"/>
      <c r="S6" s="383" t="s">
        <v>183</v>
      </c>
      <c r="T6" s="384"/>
      <c r="U6" s="384"/>
      <c r="V6" s="385"/>
      <c r="W6" s="382" t="s">
        <v>80</v>
      </c>
      <c r="X6" s="386" t="s">
        <v>297</v>
      </c>
      <c r="Y6" s="641" t="s">
        <v>347</v>
      </c>
      <c r="Z6" s="386"/>
      <c r="AA6" s="387" t="s">
        <v>298</v>
      </c>
      <c r="AB6" s="388"/>
      <c r="AC6" s="644" t="s">
        <v>171</v>
      </c>
      <c r="AD6" s="158" t="s">
        <v>302</v>
      </c>
      <c r="AE6" s="159"/>
      <c r="AF6" s="159" t="s">
        <v>231</v>
      </c>
      <c r="AG6" s="159"/>
      <c r="AH6" s="229" t="s">
        <v>232</v>
      </c>
      <c r="AI6" s="159"/>
      <c r="AJ6" s="159" t="s">
        <v>233</v>
      </c>
      <c r="AK6" s="160"/>
      <c r="AL6" s="159" t="s">
        <v>234</v>
      </c>
      <c r="AM6" s="160"/>
      <c r="AN6" s="160" t="s">
        <v>308</v>
      </c>
      <c r="AO6" s="410"/>
      <c r="AP6" s="160" t="s">
        <v>309</v>
      </c>
    </row>
    <row r="7" spans="1:42" x14ac:dyDescent="0.2">
      <c r="A7" s="389">
        <v>1</v>
      </c>
      <c r="B7" s="455" t="s">
        <v>358</v>
      </c>
      <c r="C7" s="390">
        <v>13</v>
      </c>
      <c r="D7" s="391" t="s">
        <v>299</v>
      </c>
      <c r="E7" s="392">
        <v>7</v>
      </c>
      <c r="F7" s="393" t="s">
        <v>257</v>
      </c>
      <c r="G7" s="390">
        <v>13</v>
      </c>
      <c r="H7" s="391" t="s">
        <v>299</v>
      </c>
      <c r="I7" s="392">
        <v>8</v>
      </c>
      <c r="J7" s="393" t="s">
        <v>315</v>
      </c>
      <c r="K7" s="390" t="s">
        <v>78</v>
      </c>
      <c r="L7" s="391"/>
      <c r="M7" s="392" t="s">
        <v>78</v>
      </c>
      <c r="N7" s="393"/>
      <c r="O7" s="390"/>
      <c r="P7" s="391"/>
      <c r="Q7" s="392"/>
      <c r="R7" s="393"/>
      <c r="S7" s="390"/>
      <c r="T7" s="391" t="s">
        <v>299</v>
      </c>
      <c r="U7" s="392"/>
      <c r="V7" s="393"/>
      <c r="W7" s="394"/>
      <c r="X7" s="395"/>
      <c r="Y7" s="646"/>
      <c r="Z7" s="390"/>
      <c r="AA7" s="391"/>
      <c r="AB7" s="396"/>
      <c r="AC7" s="397"/>
      <c r="AD7" s="231">
        <f>SUM(AE7:AP7)</f>
        <v>82</v>
      </c>
      <c r="AE7" s="232">
        <f>IFERROR(INDEX(V!$R:$R,MATCH(AF7,V!$L:$L,0)),"")</f>
        <v>0</v>
      </c>
      <c r="AF7" s="233" t="str">
        <f>IFERROR(LEFT($B7,(FIND(",",$B7,1)-1)),"")</f>
        <v>Kenneth Muusikus</v>
      </c>
      <c r="AG7" s="232">
        <f>IFERROR(INDEX(V!$R:$R,MATCH(AH7,V!$L:$L,0)),"")</f>
        <v>82</v>
      </c>
      <c r="AH7" s="233" t="str">
        <f>IFERROR(MID($B7,FIND(", ",$B7)+2,256),"")</f>
        <v>Peep Peenema</v>
      </c>
      <c r="AI7" s="232" t="str">
        <f>IFERROR(INDEX(V!$R:$R,MATCH(AJ7,V!$L:$L,0)),"")</f>
        <v/>
      </c>
      <c r="AJ7" s="233" t="str">
        <f>IFERROR(MID($B7,FIND("^",SUBSTITUTE($B7,", ","^",1))+2,FIND("^",SUBSTITUTE($B7,", ","^",2))-FIND("^",SUBSTITUTE($B7,", ","^",1))-2),"")</f>
        <v/>
      </c>
      <c r="AK7" s="232" t="str">
        <f>IFERROR(INDEX(V!$R:$R,MATCH(AL7,V!$L:$L,0)),"")</f>
        <v/>
      </c>
      <c r="AL7" s="233" t="str">
        <f>IFERROR(MID($B7,FIND(", ",$B7,FIND(", ",$B7,FIND(", ",$B7))+1)+2,30000),"")</f>
        <v/>
      </c>
      <c r="AM7" s="232" t="str">
        <f>IFERROR(INDEX(V!$R:$R,MATCH(AN7,V!$L:$L,0)),"")</f>
        <v/>
      </c>
      <c r="AN7" s="233" t="str">
        <f>IFERROR(MID($B7,FIND(", ",$B7,FIND(", ",$B7)+1)+2,FIND(", ",$B7,FIND(", ",$B7,FIND(", ",$B7)+1)+1)-FIND(", ",$B7,FIND(", ",$B7)+1)-2),"")</f>
        <v/>
      </c>
      <c r="AO7" s="232" t="str">
        <f>IFERROR(INDEX(V!$R:$R,MATCH(AP7,V!$L:$L,0)),"")</f>
        <v/>
      </c>
      <c r="AP7" s="233" t="str">
        <f>IFERROR(MID($B7,FIND(", ",$B7,FIND(", ",$B7,FIND(", ",$B7)+1)+1)+2,30000),"")</f>
        <v/>
      </c>
    </row>
    <row r="8" spans="1:42" x14ac:dyDescent="0.2">
      <c r="A8" s="389">
        <v>2</v>
      </c>
      <c r="B8" s="282" t="s">
        <v>355</v>
      </c>
      <c r="C8" s="390">
        <v>5</v>
      </c>
      <c r="D8" s="391" t="s">
        <v>299</v>
      </c>
      <c r="E8" s="392">
        <v>13</v>
      </c>
      <c r="F8" s="393" t="s">
        <v>356</v>
      </c>
      <c r="G8" s="390">
        <v>13</v>
      </c>
      <c r="H8" s="391" t="s">
        <v>299</v>
      </c>
      <c r="I8" s="392">
        <v>1</v>
      </c>
      <c r="J8" s="393" t="s">
        <v>257</v>
      </c>
      <c r="K8" s="390" t="s">
        <v>78</v>
      </c>
      <c r="L8" s="391"/>
      <c r="M8" s="392" t="s">
        <v>78</v>
      </c>
      <c r="N8" s="393"/>
      <c r="O8" s="390"/>
      <c r="P8" s="391"/>
      <c r="Q8" s="392"/>
      <c r="R8" s="393"/>
      <c r="S8" s="390"/>
      <c r="T8" s="391" t="s">
        <v>299</v>
      </c>
      <c r="U8" s="392"/>
      <c r="V8" s="393"/>
      <c r="W8" s="394"/>
      <c r="X8" s="395"/>
      <c r="Y8" s="646"/>
      <c r="Z8" s="390"/>
      <c r="AA8" s="391"/>
      <c r="AB8" s="396"/>
      <c r="AC8" s="397"/>
      <c r="AD8" s="231">
        <f t="shared" ref="AD8:AD11" si="0">SUM(AE8:AL8)</f>
        <v>196</v>
      </c>
      <c r="AE8" s="232">
        <f>IFERROR(INDEX(V!$R:$R,MATCH(AF8,V!$L:$L,0)),"")</f>
        <v>88</v>
      </c>
      <c r="AF8" s="233" t="str">
        <f t="shared" ref="AF8:AF19" si="1">IFERROR(LEFT($B8,(FIND(",",$B8,1)-1)),"")</f>
        <v>Kristel Tihhonjuk</v>
      </c>
      <c r="AG8" s="232">
        <f>IFERROR(INDEX(V!$R:$R,MATCH(AH8,V!$L:$L,0)),"")</f>
        <v>108</v>
      </c>
      <c r="AH8" s="233" t="str">
        <f t="shared" ref="AH8:AH19" si="2">IFERROR(MID($B8,FIND(", ",$B8)+2,256),"")</f>
        <v>Vadim Tihhonjuk</v>
      </c>
      <c r="AI8" s="232" t="str">
        <f>IFERROR(INDEX(V!$R:$R,MATCH(AJ8,V!$L:$L,0)),"")</f>
        <v/>
      </c>
      <c r="AJ8" s="233" t="str">
        <f t="shared" ref="AJ8:AJ19" si="3">IFERROR(MID($B8,FIND("^",SUBSTITUTE($B8,", ","^",1))+2,FIND("^",SUBSTITUTE($B8,", ","^",2))-FIND("^",SUBSTITUTE($B8,", ","^",1))-2),"")</f>
        <v/>
      </c>
      <c r="AK8" s="232" t="str">
        <f>IFERROR(INDEX(V!$R:$R,MATCH(AL8,V!$L:$L,0)),"")</f>
        <v/>
      </c>
      <c r="AL8" s="233" t="str">
        <f t="shared" ref="AL8:AL19" si="4">IFERROR(MID($B8,FIND(", ",$B8,FIND(", ",$B8,FIND(", ",$B8))+1)+2,30000),"")</f>
        <v/>
      </c>
      <c r="AM8" s="232" t="str">
        <f>IFERROR(INDEX(V!$R:$R,MATCH(AN8,V!$L:$L,0)),"")</f>
        <v/>
      </c>
      <c r="AN8" s="233" t="str">
        <f t="shared" ref="AN8:AN19" si="5">IFERROR(MID($B8,FIND(", ",$B8,FIND(", ",$B8)+1)+2,FIND(", ",$B8,FIND(", ",$B8,FIND(", ",$B8)+1)+1)-FIND(", ",$B8,FIND(", ",$B8)+1)-2),"")</f>
        <v/>
      </c>
      <c r="AO8" s="232" t="str">
        <f>IFERROR(INDEX(V!$R:$R,MATCH(AP8,V!$L:$L,0)),"")</f>
        <v/>
      </c>
      <c r="AP8" s="233" t="str">
        <f t="shared" ref="AP8:AP19" si="6">IFERROR(MID($B8,FIND(", ",$B8,FIND(", ",$B8,FIND(", ",$B8)+1)+1)+2,30000),"")</f>
        <v/>
      </c>
    </row>
    <row r="9" spans="1:42" x14ac:dyDescent="0.2">
      <c r="A9" s="389">
        <v>3</v>
      </c>
      <c r="B9" s="302" t="s">
        <v>367</v>
      </c>
      <c r="C9" s="390">
        <v>13</v>
      </c>
      <c r="D9" s="391" t="s">
        <v>299</v>
      </c>
      <c r="E9" s="392">
        <v>12</v>
      </c>
      <c r="F9" s="393" t="s">
        <v>342</v>
      </c>
      <c r="G9" s="390">
        <v>13</v>
      </c>
      <c r="H9" s="391" t="s">
        <v>299</v>
      </c>
      <c r="I9" s="392">
        <v>2</v>
      </c>
      <c r="J9" s="393" t="s">
        <v>369</v>
      </c>
      <c r="K9" s="390" t="s">
        <v>78</v>
      </c>
      <c r="L9" s="391"/>
      <c r="M9" s="392" t="s">
        <v>78</v>
      </c>
      <c r="N9" s="393"/>
      <c r="O9" s="390"/>
      <c r="P9" s="391"/>
      <c r="Q9" s="392"/>
      <c r="R9" s="393"/>
      <c r="S9" s="390"/>
      <c r="T9" s="391" t="s">
        <v>299</v>
      </c>
      <c r="U9" s="392"/>
      <c r="V9" s="393"/>
      <c r="W9" s="394"/>
      <c r="X9" s="395"/>
      <c r="Y9" s="646"/>
      <c r="Z9" s="390"/>
      <c r="AA9" s="391"/>
      <c r="AB9" s="396"/>
      <c r="AC9" s="397"/>
      <c r="AD9" s="231">
        <f t="shared" si="0"/>
        <v>52</v>
      </c>
      <c r="AE9" s="232">
        <f>IFERROR(INDEX(V!$R:$R,MATCH(AF9,V!$L:$L,0)),"")</f>
        <v>0</v>
      </c>
      <c r="AF9" s="233" t="str">
        <f t="shared" si="1"/>
        <v>Illar Tõnurist</v>
      </c>
      <c r="AG9" s="232">
        <f>IFERROR(INDEX(V!$R:$R,MATCH(AH9,V!$L:$L,0)),"")</f>
        <v>52</v>
      </c>
      <c r="AH9" s="233" t="str">
        <f t="shared" si="2"/>
        <v>Jaan Saar</v>
      </c>
      <c r="AI9" s="232" t="str">
        <f>IFERROR(INDEX(V!$R:$R,MATCH(AJ9,V!$L:$L,0)),"")</f>
        <v/>
      </c>
      <c r="AJ9" s="233" t="str">
        <f t="shared" si="3"/>
        <v/>
      </c>
      <c r="AK9" s="232" t="str">
        <f>IFERROR(INDEX(V!$R:$R,MATCH(AL9,V!$L:$L,0)),"")</f>
        <v/>
      </c>
      <c r="AL9" s="233" t="str">
        <f t="shared" si="4"/>
        <v/>
      </c>
      <c r="AM9" s="232" t="str">
        <f>IFERROR(INDEX(V!$R:$R,MATCH(AN9,V!$L:$L,0)),"")</f>
        <v/>
      </c>
      <c r="AN9" s="233" t="str">
        <f t="shared" si="5"/>
        <v/>
      </c>
      <c r="AO9" s="232" t="str">
        <f>IFERROR(INDEX(V!$R:$R,MATCH(AP9,V!$L:$L,0)),"")</f>
        <v/>
      </c>
      <c r="AP9" s="233" t="str">
        <f t="shared" si="6"/>
        <v/>
      </c>
    </row>
    <row r="10" spans="1:42" x14ac:dyDescent="0.2">
      <c r="A10" s="389">
        <v>4</v>
      </c>
      <c r="B10" s="302" t="s">
        <v>344</v>
      </c>
      <c r="C10" s="390">
        <v>13</v>
      </c>
      <c r="D10" s="391" t="s">
        <v>299</v>
      </c>
      <c r="E10" s="392">
        <v>7</v>
      </c>
      <c r="F10" s="393" t="s">
        <v>341</v>
      </c>
      <c r="G10" s="390">
        <v>13</v>
      </c>
      <c r="H10" s="391" t="s">
        <v>299</v>
      </c>
      <c r="I10" s="392">
        <v>9</v>
      </c>
      <c r="J10" s="393" t="s">
        <v>342</v>
      </c>
      <c r="K10" s="390" t="s">
        <v>78</v>
      </c>
      <c r="L10" s="391"/>
      <c r="M10" s="392" t="s">
        <v>78</v>
      </c>
      <c r="N10" s="393"/>
      <c r="O10" s="390"/>
      <c r="P10" s="391"/>
      <c r="Q10" s="392"/>
      <c r="R10" s="393"/>
      <c r="S10" s="390"/>
      <c r="T10" s="391" t="s">
        <v>299</v>
      </c>
      <c r="U10" s="392"/>
      <c r="V10" s="393"/>
      <c r="W10" s="394"/>
      <c r="X10" s="395"/>
      <c r="Y10" s="646"/>
      <c r="Z10" s="390"/>
      <c r="AA10" s="391"/>
      <c r="AB10" s="396"/>
      <c r="AC10" s="397"/>
      <c r="AD10" s="231">
        <f t="shared" si="0"/>
        <v>296</v>
      </c>
      <c r="AE10" s="232">
        <f>IFERROR(INDEX(V!$R:$R,MATCH(AF10,V!$L:$L,0)),"")</f>
        <v>168</v>
      </c>
      <c r="AF10" s="233" t="str">
        <f t="shared" si="1"/>
        <v>Hillar Neiland</v>
      </c>
      <c r="AG10" s="232">
        <f>IFERROR(INDEX(V!$R:$R,MATCH(AH10,V!$L:$L,0)),"")</f>
        <v>128</v>
      </c>
      <c r="AH10" s="233" t="str">
        <f t="shared" si="2"/>
        <v>Kaspar Mänd</v>
      </c>
      <c r="AI10" s="232" t="str">
        <f>IFERROR(INDEX(V!$R:$R,MATCH(AJ10,V!$L:$L,0)),"")</f>
        <v/>
      </c>
      <c r="AJ10" s="233" t="str">
        <f t="shared" si="3"/>
        <v/>
      </c>
      <c r="AK10" s="232" t="str">
        <f>IFERROR(INDEX(V!$R:$R,MATCH(AL10,V!$L:$L,0)),"")</f>
        <v/>
      </c>
      <c r="AL10" s="233" t="str">
        <f t="shared" si="4"/>
        <v/>
      </c>
      <c r="AM10" s="232" t="str">
        <f>IFERROR(INDEX(V!$R:$R,MATCH(AN10,V!$L:$L,0)),"")</f>
        <v/>
      </c>
      <c r="AN10" s="233" t="str">
        <f t="shared" si="5"/>
        <v/>
      </c>
      <c r="AO10" s="232" t="str">
        <f>IFERROR(INDEX(V!$R:$R,MATCH(AP10,V!$L:$L,0)),"")</f>
        <v/>
      </c>
      <c r="AP10" s="233" t="str">
        <f t="shared" si="6"/>
        <v/>
      </c>
    </row>
    <row r="11" spans="1:42" x14ac:dyDescent="0.2">
      <c r="A11" s="389">
        <v>5</v>
      </c>
      <c r="B11" s="282" t="s">
        <v>368</v>
      </c>
      <c r="C11" s="390">
        <v>5</v>
      </c>
      <c r="D11" s="391" t="s">
        <v>299</v>
      </c>
      <c r="E11" s="392">
        <v>13</v>
      </c>
      <c r="F11" s="393" t="s">
        <v>354</v>
      </c>
      <c r="G11" s="390">
        <v>13</v>
      </c>
      <c r="H11" s="391" t="s">
        <v>299</v>
      </c>
      <c r="I11" s="392">
        <v>7</v>
      </c>
      <c r="J11" s="393" t="s">
        <v>341</v>
      </c>
      <c r="K11" s="390" t="s">
        <v>78</v>
      </c>
      <c r="L11" s="391"/>
      <c r="M11" s="392" t="s">
        <v>78</v>
      </c>
      <c r="N11" s="393"/>
      <c r="O11" s="390"/>
      <c r="P11" s="391"/>
      <c r="Q11" s="392"/>
      <c r="R11" s="393"/>
      <c r="S11" s="390"/>
      <c r="T11" s="391" t="s">
        <v>299</v>
      </c>
      <c r="U11" s="392"/>
      <c r="V11" s="393"/>
      <c r="W11" s="394"/>
      <c r="X11" s="395"/>
      <c r="Y11" s="646"/>
      <c r="Z11" s="390"/>
      <c r="AA11" s="391"/>
      <c r="AB11" s="396"/>
      <c r="AC11" s="397"/>
      <c r="AD11" s="231">
        <f t="shared" si="0"/>
        <v>210</v>
      </c>
      <c r="AE11" s="232">
        <f>IFERROR(INDEX(V!$R:$R,MATCH(AF11,V!$L:$L,0)),"")</f>
        <v>160</v>
      </c>
      <c r="AF11" s="233" t="str">
        <f t="shared" si="1"/>
        <v>Ivar Viljaste</v>
      </c>
      <c r="AG11" s="232">
        <f>IFERROR(INDEX(V!$R:$R,MATCH(AH11,V!$L:$L,0)),"")</f>
        <v>50</v>
      </c>
      <c r="AH11" s="233" t="str">
        <f t="shared" si="2"/>
        <v>Matti Vinni</v>
      </c>
      <c r="AI11" s="232" t="str">
        <f>IFERROR(INDEX(V!$R:$R,MATCH(AJ11,V!$L:$L,0)),"")</f>
        <v/>
      </c>
      <c r="AJ11" s="233" t="str">
        <f t="shared" si="3"/>
        <v/>
      </c>
      <c r="AK11" s="232" t="str">
        <f>IFERROR(INDEX(V!$R:$R,MATCH(AL11,V!$L:$L,0)),"")</f>
        <v/>
      </c>
      <c r="AL11" s="233" t="str">
        <f t="shared" si="4"/>
        <v/>
      </c>
      <c r="AM11" s="232" t="str">
        <f>IFERROR(INDEX(V!$R:$R,MATCH(AN11,V!$L:$L,0)),"")</f>
        <v/>
      </c>
      <c r="AN11" s="233" t="str">
        <f t="shared" si="5"/>
        <v/>
      </c>
      <c r="AO11" s="232" t="str">
        <f>IFERROR(INDEX(V!$R:$R,MATCH(AP11,V!$L:$L,0)),"")</f>
        <v/>
      </c>
      <c r="AP11" s="233" t="str">
        <f t="shared" si="6"/>
        <v/>
      </c>
    </row>
    <row r="12" spans="1:42" x14ac:dyDescent="0.2">
      <c r="A12" s="389">
        <v>6</v>
      </c>
      <c r="B12" s="302" t="s">
        <v>356</v>
      </c>
      <c r="C12" s="390">
        <v>13</v>
      </c>
      <c r="D12" s="391" t="s">
        <v>299</v>
      </c>
      <c r="E12" s="392">
        <v>5</v>
      </c>
      <c r="F12" s="393" t="s">
        <v>355</v>
      </c>
      <c r="G12" s="390">
        <v>13</v>
      </c>
      <c r="H12" s="391" t="s">
        <v>299</v>
      </c>
      <c r="I12" s="392">
        <v>5</v>
      </c>
      <c r="J12" s="393" t="s">
        <v>354</v>
      </c>
      <c r="K12" s="390" t="s">
        <v>78</v>
      </c>
      <c r="L12" s="391"/>
      <c r="M12" s="392" t="s">
        <v>78</v>
      </c>
      <c r="N12" s="393"/>
      <c r="O12" s="390"/>
      <c r="P12" s="391"/>
      <c r="Q12" s="392"/>
      <c r="R12" s="393"/>
      <c r="S12" s="390"/>
      <c r="T12" s="391" t="s">
        <v>299</v>
      </c>
      <c r="U12" s="392"/>
      <c r="V12" s="393"/>
      <c r="W12" s="394"/>
      <c r="X12" s="395"/>
      <c r="Y12" s="646"/>
      <c r="Z12" s="390"/>
      <c r="AA12" s="391"/>
      <c r="AB12" s="396"/>
      <c r="AC12" s="397"/>
      <c r="AD12" s="231">
        <f t="shared" ref="AD12:AD13" si="7">SUM(AE12:AL12)</f>
        <v>296</v>
      </c>
      <c r="AE12" s="232">
        <f>IFERROR(INDEX(V!$R:$R,MATCH(AF12,V!$L:$L,0)),"")</f>
        <v>172</v>
      </c>
      <c r="AF12" s="233" t="str">
        <f t="shared" si="1"/>
        <v>Olav Türk</v>
      </c>
      <c r="AG12" s="232">
        <f>IFERROR(INDEX(V!$R:$R,MATCH(AH12,V!$L:$L,0)),"")</f>
        <v>124</v>
      </c>
      <c r="AH12" s="233" t="str">
        <f t="shared" si="2"/>
        <v>Sirje Maala</v>
      </c>
      <c r="AI12" s="232" t="str">
        <f>IFERROR(INDEX(V!$R:$R,MATCH(AJ12,V!$L:$L,0)),"")</f>
        <v/>
      </c>
      <c r="AJ12" s="233" t="str">
        <f t="shared" si="3"/>
        <v/>
      </c>
      <c r="AK12" s="232" t="str">
        <f>IFERROR(INDEX(V!$R:$R,MATCH(AL12,V!$L:$L,0)),"")</f>
        <v/>
      </c>
      <c r="AL12" s="233" t="str">
        <f t="shared" si="4"/>
        <v/>
      </c>
      <c r="AM12" s="232" t="str">
        <f>IFERROR(INDEX(V!$R:$R,MATCH(AN12,V!$L:$L,0)),"")</f>
        <v/>
      </c>
      <c r="AN12" s="233" t="str">
        <f t="shared" si="5"/>
        <v/>
      </c>
      <c r="AO12" s="232" t="str">
        <f>IFERROR(INDEX(V!$R:$R,MATCH(AP12,V!$L:$L,0)),"")</f>
        <v/>
      </c>
      <c r="AP12" s="233" t="str">
        <f t="shared" si="6"/>
        <v/>
      </c>
    </row>
    <row r="13" spans="1:42" x14ac:dyDescent="0.2">
      <c r="A13" s="389">
        <v>7</v>
      </c>
      <c r="B13" s="398" t="s">
        <v>354</v>
      </c>
      <c r="C13" s="390">
        <v>13</v>
      </c>
      <c r="D13" s="391" t="s">
        <v>299</v>
      </c>
      <c r="E13" s="392">
        <v>5</v>
      </c>
      <c r="F13" s="393" t="s">
        <v>368</v>
      </c>
      <c r="G13" s="390">
        <v>5</v>
      </c>
      <c r="H13" s="391" t="s">
        <v>299</v>
      </c>
      <c r="I13" s="392">
        <v>13</v>
      </c>
      <c r="J13" s="393" t="s">
        <v>356</v>
      </c>
      <c r="K13" s="390" t="s">
        <v>78</v>
      </c>
      <c r="L13" s="391"/>
      <c r="M13" s="392" t="s">
        <v>78</v>
      </c>
      <c r="N13" s="393"/>
      <c r="O13" s="390"/>
      <c r="P13" s="391"/>
      <c r="Q13" s="392"/>
      <c r="R13" s="393"/>
      <c r="S13" s="390"/>
      <c r="T13" s="391" t="s">
        <v>299</v>
      </c>
      <c r="U13" s="392"/>
      <c r="V13" s="393"/>
      <c r="W13" s="394"/>
      <c r="X13" s="395"/>
      <c r="Y13" s="646"/>
      <c r="Z13" s="390"/>
      <c r="AA13" s="391"/>
      <c r="AB13" s="396"/>
      <c r="AC13" s="397"/>
      <c r="AD13" s="231">
        <f t="shared" si="7"/>
        <v>130</v>
      </c>
      <c r="AE13" s="232">
        <f>IFERROR(INDEX(V!$R:$R,MATCH(AF13,V!$L:$L,0)),"")</f>
        <v>82</v>
      </c>
      <c r="AF13" s="233" t="str">
        <f t="shared" si="1"/>
        <v>Oleg Rõndenkov</v>
      </c>
      <c r="AG13" s="232">
        <f>IFERROR(INDEX(V!$R:$R,MATCH(AH13,V!$L:$L,0)),"")</f>
        <v>48</v>
      </c>
      <c r="AH13" s="233" t="str">
        <f t="shared" si="2"/>
        <v>Sander Rose</v>
      </c>
      <c r="AI13" s="232" t="str">
        <f>IFERROR(INDEX(V!$R:$R,MATCH(AJ13,V!$L:$L,0)),"")</f>
        <v/>
      </c>
      <c r="AJ13" s="233" t="str">
        <f t="shared" si="3"/>
        <v/>
      </c>
      <c r="AK13" s="232" t="str">
        <f>IFERROR(INDEX(V!$R:$R,MATCH(AL13,V!$L:$L,0)),"")</f>
        <v/>
      </c>
      <c r="AL13" s="233" t="str">
        <f t="shared" si="4"/>
        <v/>
      </c>
      <c r="AM13" s="232" t="str">
        <f>IFERROR(INDEX(V!$R:$R,MATCH(AN13,V!$L:$L,0)),"")</f>
        <v/>
      </c>
      <c r="AN13" s="233" t="str">
        <f t="shared" si="5"/>
        <v/>
      </c>
      <c r="AO13" s="232" t="str">
        <f>IFERROR(INDEX(V!$R:$R,MATCH(AP13,V!$L:$L,0)),"")</f>
        <v/>
      </c>
      <c r="AP13" s="233" t="str">
        <f t="shared" si="6"/>
        <v/>
      </c>
    </row>
    <row r="14" spans="1:42" x14ac:dyDescent="0.2">
      <c r="A14" s="389">
        <v>8</v>
      </c>
      <c r="B14" s="302" t="s">
        <v>257</v>
      </c>
      <c r="C14" s="390">
        <v>7</v>
      </c>
      <c r="D14" s="391" t="s">
        <v>299</v>
      </c>
      <c r="E14" s="392">
        <v>13</v>
      </c>
      <c r="F14" s="393" t="s">
        <v>358</v>
      </c>
      <c r="G14" s="390">
        <v>1</v>
      </c>
      <c r="H14" s="391" t="s">
        <v>299</v>
      </c>
      <c r="I14" s="392">
        <v>13</v>
      </c>
      <c r="J14" s="393" t="s">
        <v>355</v>
      </c>
      <c r="K14" s="390" t="s">
        <v>78</v>
      </c>
      <c r="L14" s="391"/>
      <c r="M14" s="392" t="s">
        <v>78</v>
      </c>
      <c r="N14" s="393"/>
      <c r="O14" s="390"/>
      <c r="P14" s="391"/>
      <c r="Q14" s="392"/>
      <c r="R14" s="393"/>
      <c r="S14" s="390"/>
      <c r="T14" s="391" t="s">
        <v>299</v>
      </c>
      <c r="U14" s="392"/>
      <c r="V14" s="393"/>
      <c r="W14" s="394"/>
      <c r="X14" s="395"/>
      <c r="Y14" s="646"/>
      <c r="Z14" s="390"/>
      <c r="AA14" s="391"/>
      <c r="AB14" s="396"/>
      <c r="AC14" s="397"/>
      <c r="AD14" s="231">
        <f t="shared" ref="AD14:AD16" si="8">SUM(AE14:AL14)</f>
        <v>196</v>
      </c>
      <c r="AE14" s="232">
        <f>IFERROR(INDEX(V!$R:$R,MATCH(AF14,V!$L:$L,0)),"")</f>
        <v>98</v>
      </c>
      <c r="AF14" s="233" t="str">
        <f t="shared" si="1"/>
        <v>Ljudmila Varendi</v>
      </c>
      <c r="AG14" s="232">
        <f>IFERROR(INDEX(V!$R:$R,MATCH(AH14,V!$L:$L,0)),"")</f>
        <v>98</v>
      </c>
      <c r="AH14" s="233" t="str">
        <f t="shared" si="2"/>
        <v>Viktor Švarõgin</v>
      </c>
      <c r="AI14" s="232" t="str">
        <f>IFERROR(INDEX(V!$R:$R,MATCH(AJ14,V!$L:$L,0)),"")</f>
        <v/>
      </c>
      <c r="AJ14" s="233" t="str">
        <f t="shared" si="3"/>
        <v/>
      </c>
      <c r="AK14" s="232" t="str">
        <f>IFERROR(INDEX(V!$R:$R,MATCH(AL14,V!$L:$L,0)),"")</f>
        <v/>
      </c>
      <c r="AL14" s="233" t="str">
        <f t="shared" si="4"/>
        <v/>
      </c>
      <c r="AM14" s="232" t="str">
        <f>IFERROR(INDEX(V!$R:$R,MATCH(AN14,V!$L:$L,0)),"")</f>
        <v/>
      </c>
      <c r="AN14" s="233" t="str">
        <f t="shared" si="5"/>
        <v/>
      </c>
      <c r="AO14" s="232" t="str">
        <f>IFERROR(INDEX(V!$R:$R,MATCH(AP14,V!$L:$L,0)),"")</f>
        <v/>
      </c>
      <c r="AP14" s="233" t="str">
        <f t="shared" si="6"/>
        <v/>
      </c>
    </row>
    <row r="15" spans="1:42" x14ac:dyDescent="0.2">
      <c r="A15" s="389">
        <v>9</v>
      </c>
      <c r="B15" s="302" t="s">
        <v>369</v>
      </c>
      <c r="C15" s="390">
        <v>13</v>
      </c>
      <c r="D15" s="391" t="s">
        <v>299</v>
      </c>
      <c r="E15" s="392">
        <v>11</v>
      </c>
      <c r="F15" s="393" t="s">
        <v>346</v>
      </c>
      <c r="G15" s="390">
        <v>2</v>
      </c>
      <c r="H15" s="391" t="s">
        <v>299</v>
      </c>
      <c r="I15" s="392">
        <v>13</v>
      </c>
      <c r="J15" s="393" t="s">
        <v>367</v>
      </c>
      <c r="K15" s="390" t="s">
        <v>78</v>
      </c>
      <c r="L15" s="391"/>
      <c r="M15" s="392" t="s">
        <v>78</v>
      </c>
      <c r="N15" s="393"/>
      <c r="O15" s="390"/>
      <c r="P15" s="391"/>
      <c r="Q15" s="392"/>
      <c r="R15" s="393"/>
      <c r="S15" s="390"/>
      <c r="T15" s="391" t="s">
        <v>299</v>
      </c>
      <c r="U15" s="392"/>
      <c r="V15" s="393"/>
      <c r="W15" s="394"/>
      <c r="X15" s="395"/>
      <c r="Y15" s="646"/>
      <c r="Z15" s="390"/>
      <c r="AA15" s="391"/>
      <c r="AB15" s="396"/>
      <c r="AC15" s="397"/>
      <c r="AD15" s="231">
        <f t="shared" si="8"/>
        <v>114</v>
      </c>
      <c r="AE15" s="232">
        <f>IFERROR(INDEX(V!$R:$R,MATCH(AF15,V!$L:$L,0)),"")</f>
        <v>20</v>
      </c>
      <c r="AF15" s="233" t="str">
        <f t="shared" si="1"/>
        <v>Airi Veski</v>
      </c>
      <c r="AG15" s="232" t="str">
        <f>IFERROR(INDEX(V!$R:$R,MATCH(AH15,V!$L:$L,0)),"")</f>
        <v/>
      </c>
      <c r="AH15" s="233" t="str">
        <f t="shared" si="2"/>
        <v>Andres Veski, Svetlana Veski</v>
      </c>
      <c r="AI15" s="232">
        <f>IFERROR(INDEX(V!$R:$R,MATCH(AJ15,V!$L:$L,0)),"")</f>
        <v>62</v>
      </c>
      <c r="AJ15" s="233" t="str">
        <f t="shared" si="3"/>
        <v>Andres Veski</v>
      </c>
      <c r="AK15" s="232">
        <f>IFERROR(INDEX(V!$R:$R,MATCH(AL15,V!$L:$L,0)),"")</f>
        <v>32</v>
      </c>
      <c r="AL15" s="233" t="str">
        <f t="shared" si="4"/>
        <v>Svetlana Veski</v>
      </c>
      <c r="AM15" s="232" t="str">
        <f>IFERROR(INDEX(V!$R:$R,MATCH(AN15,V!$L:$L,0)),"")</f>
        <v/>
      </c>
      <c r="AN15" s="233" t="str">
        <f t="shared" si="5"/>
        <v/>
      </c>
      <c r="AO15" s="232" t="str">
        <f>IFERROR(INDEX(V!$R:$R,MATCH(AP15,V!$L:$L,0)),"")</f>
        <v/>
      </c>
      <c r="AP15" s="233" t="str">
        <f t="shared" si="6"/>
        <v/>
      </c>
    </row>
    <row r="16" spans="1:42" x14ac:dyDescent="0.2">
      <c r="A16" s="389">
        <v>10</v>
      </c>
      <c r="B16" s="398" t="s">
        <v>315</v>
      </c>
      <c r="C16" s="390">
        <v>13</v>
      </c>
      <c r="D16" s="391" t="s">
        <v>299</v>
      </c>
      <c r="E16" s="392">
        <v>9</v>
      </c>
      <c r="F16" s="393" t="s">
        <v>352</v>
      </c>
      <c r="G16" s="390">
        <v>8</v>
      </c>
      <c r="H16" s="391" t="s">
        <v>299</v>
      </c>
      <c r="I16" s="392">
        <v>13</v>
      </c>
      <c r="J16" s="393" t="s">
        <v>358</v>
      </c>
      <c r="K16" s="390" t="s">
        <v>78</v>
      </c>
      <c r="L16" s="391"/>
      <c r="M16" s="392" t="s">
        <v>78</v>
      </c>
      <c r="N16" s="393"/>
      <c r="O16" s="390"/>
      <c r="P16" s="391"/>
      <c r="Q16" s="392"/>
      <c r="R16" s="393"/>
      <c r="S16" s="390"/>
      <c r="T16" s="391" t="s">
        <v>299</v>
      </c>
      <c r="U16" s="392"/>
      <c r="V16" s="393"/>
      <c r="W16" s="394"/>
      <c r="X16" s="395"/>
      <c r="Y16" s="646"/>
      <c r="Z16" s="390"/>
      <c r="AA16" s="391"/>
      <c r="AB16" s="396"/>
      <c r="AC16" s="397"/>
      <c r="AD16" s="231">
        <f t="shared" si="8"/>
        <v>136</v>
      </c>
      <c r="AE16" s="232">
        <f>IFERROR(INDEX(V!$R:$R,MATCH(AF16,V!$L:$L,0)),"")</f>
        <v>136</v>
      </c>
      <c r="AF16" s="233" t="str">
        <f t="shared" si="1"/>
        <v>Henri Mitt</v>
      </c>
      <c r="AG16" s="232">
        <f>IFERROR(INDEX(V!$R:$R,MATCH(AH16,V!$L:$L,0)),"")</f>
        <v>0</v>
      </c>
      <c r="AH16" s="233" t="str">
        <f t="shared" si="2"/>
        <v>Urmas Randlaine</v>
      </c>
      <c r="AI16" s="232" t="str">
        <f>IFERROR(INDEX(V!$R:$R,MATCH(AJ16,V!$L:$L,0)),"")</f>
        <v/>
      </c>
      <c r="AJ16" s="233" t="str">
        <f t="shared" si="3"/>
        <v/>
      </c>
      <c r="AK16" s="232" t="str">
        <f>IFERROR(INDEX(V!$R:$R,MATCH(AL16,V!$L:$L,0)),"")</f>
        <v/>
      </c>
      <c r="AL16" s="233" t="str">
        <f t="shared" si="4"/>
        <v/>
      </c>
      <c r="AM16" s="232" t="str">
        <f>IFERROR(INDEX(V!$R:$R,MATCH(AN16,V!$L:$L,0)),"")</f>
        <v/>
      </c>
      <c r="AN16" s="233" t="str">
        <f t="shared" si="5"/>
        <v/>
      </c>
      <c r="AO16" s="232" t="str">
        <f>IFERROR(INDEX(V!$R:$R,MATCH(AP16,V!$L:$L,0)),"")</f>
        <v/>
      </c>
      <c r="AP16" s="233" t="str">
        <f t="shared" si="6"/>
        <v/>
      </c>
    </row>
    <row r="17" spans="1:42" x14ac:dyDescent="0.2">
      <c r="A17" s="389">
        <v>11</v>
      </c>
      <c r="B17" s="302" t="s">
        <v>346</v>
      </c>
      <c r="C17" s="390">
        <v>11</v>
      </c>
      <c r="D17" s="391" t="s">
        <v>299</v>
      </c>
      <c r="E17" s="392">
        <v>13</v>
      </c>
      <c r="F17" s="393" t="s">
        <v>369</v>
      </c>
      <c r="G17" s="390">
        <v>13</v>
      </c>
      <c r="H17" s="391" t="s">
        <v>299</v>
      </c>
      <c r="I17" s="392">
        <v>11</v>
      </c>
      <c r="J17" s="393" t="s">
        <v>352</v>
      </c>
      <c r="K17" s="390" t="s">
        <v>78</v>
      </c>
      <c r="L17" s="391"/>
      <c r="M17" s="392" t="s">
        <v>78</v>
      </c>
      <c r="N17" s="393"/>
      <c r="O17" s="390"/>
      <c r="P17" s="391"/>
      <c r="Q17" s="392"/>
      <c r="R17" s="393"/>
      <c r="S17" s="390"/>
      <c r="T17" s="391" t="s">
        <v>299</v>
      </c>
      <c r="U17" s="392"/>
      <c r="V17" s="393"/>
      <c r="W17" s="394"/>
      <c r="X17" s="395"/>
      <c r="Y17" s="646"/>
      <c r="Z17" s="390"/>
      <c r="AA17" s="391"/>
      <c r="AB17" s="396"/>
      <c r="AC17" s="397"/>
      <c r="AD17" s="231">
        <f t="shared" ref="AD17:AD19" si="9">SUM(AE17:AL17)</f>
        <v>58</v>
      </c>
      <c r="AE17" s="232">
        <f>IFERROR(INDEX(V!$R:$R,MATCH(AF17,V!$L:$L,0)),"")</f>
        <v>28</v>
      </c>
      <c r="AF17" s="233" t="str">
        <f t="shared" si="1"/>
        <v>Boriss Klubov</v>
      </c>
      <c r="AG17" s="232">
        <f>IFERROR(INDEX(V!$R:$R,MATCH(AH17,V!$L:$L,0)),"")</f>
        <v>30</v>
      </c>
      <c r="AH17" s="233" t="str">
        <f t="shared" si="2"/>
        <v>Elmo Lageda</v>
      </c>
      <c r="AI17" s="232" t="str">
        <f>IFERROR(INDEX(V!$R:$R,MATCH(AJ17,V!$L:$L,0)),"")</f>
        <v/>
      </c>
      <c r="AJ17" s="233" t="str">
        <f t="shared" si="3"/>
        <v/>
      </c>
      <c r="AK17" s="232" t="str">
        <f>IFERROR(INDEX(V!$R:$R,MATCH(AL17,V!$L:$L,0)),"")</f>
        <v/>
      </c>
      <c r="AL17" s="233" t="str">
        <f t="shared" si="4"/>
        <v/>
      </c>
      <c r="AM17" s="232" t="str">
        <f>IFERROR(INDEX(V!$R:$R,MATCH(AN17,V!$L:$L,0)),"")</f>
        <v/>
      </c>
      <c r="AN17" s="233" t="str">
        <f t="shared" si="5"/>
        <v/>
      </c>
      <c r="AO17" s="232" t="str">
        <f>IFERROR(INDEX(V!$R:$R,MATCH(AP17,V!$L:$L,0)),"")</f>
        <v/>
      </c>
      <c r="AP17" s="233" t="str">
        <f t="shared" si="6"/>
        <v/>
      </c>
    </row>
    <row r="18" spans="1:42" x14ac:dyDescent="0.2">
      <c r="A18" s="389">
        <v>12</v>
      </c>
      <c r="B18" s="302" t="s">
        <v>352</v>
      </c>
      <c r="C18" s="390">
        <v>9</v>
      </c>
      <c r="D18" s="391" t="s">
        <v>299</v>
      </c>
      <c r="E18" s="392">
        <v>13</v>
      </c>
      <c r="F18" s="393" t="s">
        <v>315</v>
      </c>
      <c r="G18" s="390">
        <v>11</v>
      </c>
      <c r="H18" s="391" t="s">
        <v>299</v>
      </c>
      <c r="I18" s="392">
        <v>13</v>
      </c>
      <c r="J18" s="393" t="s">
        <v>346</v>
      </c>
      <c r="K18" s="390" t="s">
        <v>78</v>
      </c>
      <c r="L18" s="391"/>
      <c r="M18" s="392" t="s">
        <v>78</v>
      </c>
      <c r="N18" s="393"/>
      <c r="O18" s="390"/>
      <c r="P18" s="391"/>
      <c r="Q18" s="392"/>
      <c r="R18" s="393"/>
      <c r="S18" s="390"/>
      <c r="T18" s="391" t="s">
        <v>299</v>
      </c>
      <c r="U18" s="392"/>
      <c r="V18" s="393"/>
      <c r="W18" s="394"/>
      <c r="X18" s="395"/>
      <c r="Y18" s="646"/>
      <c r="Z18" s="390"/>
      <c r="AA18" s="391"/>
      <c r="AB18" s="396"/>
      <c r="AC18" s="397"/>
      <c r="AD18" s="231">
        <f t="shared" si="9"/>
        <v>272</v>
      </c>
      <c r="AE18" s="232">
        <f>IFERROR(INDEX(V!$R:$R,MATCH(AF18,V!$L:$L,0)),"")</f>
        <v>136</v>
      </c>
      <c r="AF18" s="233" t="str">
        <f t="shared" si="1"/>
        <v>Andrei Grintšak</v>
      </c>
      <c r="AG18" s="232">
        <f>IFERROR(INDEX(V!$R:$R,MATCH(AH18,V!$L:$L,0)),"")</f>
        <v>136</v>
      </c>
      <c r="AH18" s="233" t="str">
        <f t="shared" si="2"/>
        <v>Enn Tokman</v>
      </c>
      <c r="AI18" s="232" t="str">
        <f>IFERROR(INDEX(V!$R:$R,MATCH(AJ18,V!$L:$L,0)),"")</f>
        <v/>
      </c>
      <c r="AJ18" s="233" t="str">
        <f t="shared" si="3"/>
        <v/>
      </c>
      <c r="AK18" s="232" t="str">
        <f>IFERROR(INDEX(V!$R:$R,MATCH(AL18,V!$L:$L,0)),"")</f>
        <v/>
      </c>
      <c r="AL18" s="233" t="str">
        <f t="shared" si="4"/>
        <v/>
      </c>
      <c r="AM18" s="232" t="str">
        <f>IFERROR(INDEX(V!$R:$R,MATCH(AN18,V!$L:$L,0)),"")</f>
        <v/>
      </c>
      <c r="AN18" s="233" t="str">
        <f t="shared" si="5"/>
        <v/>
      </c>
      <c r="AO18" s="232" t="str">
        <f>IFERROR(INDEX(V!$R:$R,MATCH(AP18,V!$L:$L,0)),"")</f>
        <v/>
      </c>
      <c r="AP18" s="233" t="str">
        <f t="shared" si="6"/>
        <v/>
      </c>
    </row>
    <row r="19" spans="1:42" x14ac:dyDescent="0.2">
      <c r="A19" s="749" t="s">
        <v>377</v>
      </c>
      <c r="B19" s="398" t="s">
        <v>342</v>
      </c>
      <c r="C19" s="390">
        <v>12</v>
      </c>
      <c r="D19" s="391" t="s">
        <v>299</v>
      </c>
      <c r="E19" s="392">
        <v>13</v>
      </c>
      <c r="F19" s="393" t="s">
        <v>367</v>
      </c>
      <c r="G19" s="390">
        <v>9</v>
      </c>
      <c r="H19" s="391" t="s">
        <v>299</v>
      </c>
      <c r="I19" s="392">
        <v>13</v>
      </c>
      <c r="J19" s="393" t="s">
        <v>344</v>
      </c>
      <c r="K19" s="390" t="s">
        <v>78</v>
      </c>
      <c r="L19" s="391"/>
      <c r="M19" s="392" t="s">
        <v>78</v>
      </c>
      <c r="N19" s="393"/>
      <c r="O19" s="390"/>
      <c r="P19" s="391"/>
      <c r="Q19" s="392"/>
      <c r="R19" s="393"/>
      <c r="S19" s="390"/>
      <c r="T19" s="391" t="s">
        <v>299</v>
      </c>
      <c r="U19" s="392"/>
      <c r="V19" s="393"/>
      <c r="W19" s="394"/>
      <c r="X19" s="395"/>
      <c r="Y19" s="646"/>
      <c r="Z19" s="390"/>
      <c r="AA19" s="391"/>
      <c r="AB19" s="396"/>
      <c r="AC19" s="397"/>
      <c r="AD19" s="231">
        <f t="shared" si="9"/>
        <v>0</v>
      </c>
      <c r="AE19" s="232">
        <f>IFERROR(INDEX(V!$R:$R,MATCH(AF19,V!$L:$L,0)),"")</f>
        <v>0</v>
      </c>
      <c r="AF19" s="233" t="str">
        <f t="shared" si="1"/>
        <v>Aigi Orro</v>
      </c>
      <c r="AG19" s="232">
        <f>IFERROR(INDEX(V!$R:$R,MATCH(AH19,V!$L:$L,0)),"")</f>
        <v>0</v>
      </c>
      <c r="AH19" s="233" t="str">
        <f t="shared" si="2"/>
        <v>Kalle Orro</v>
      </c>
      <c r="AI19" s="232" t="str">
        <f>IFERROR(INDEX(V!$R:$R,MATCH(AJ19,V!$L:$L,0)),"")</f>
        <v/>
      </c>
      <c r="AJ19" s="233" t="str">
        <f t="shared" si="3"/>
        <v/>
      </c>
      <c r="AK19" s="232" t="str">
        <f>IFERROR(INDEX(V!$R:$R,MATCH(AL19,V!$L:$L,0)),"")</f>
        <v/>
      </c>
      <c r="AL19" s="233" t="str">
        <f t="shared" si="4"/>
        <v/>
      </c>
      <c r="AM19" s="232" t="str">
        <f>IFERROR(INDEX(V!$R:$R,MATCH(AN19,V!$L:$L,0)),"")</f>
        <v/>
      </c>
      <c r="AN19" s="233" t="str">
        <f t="shared" si="5"/>
        <v/>
      </c>
      <c r="AO19" s="232" t="str">
        <f>IFERROR(INDEX(V!$R:$R,MATCH(AP19,V!$L:$L,0)),"")</f>
        <v/>
      </c>
      <c r="AP19" s="233" t="str">
        <f t="shared" si="6"/>
        <v/>
      </c>
    </row>
    <row r="21" spans="1:42" x14ac:dyDescent="0.2">
      <c r="A21" s="217" t="s">
        <v>343</v>
      </c>
      <c r="B21" s="43"/>
      <c r="C21" s="43"/>
      <c r="D21" s="43"/>
      <c r="E21" s="43"/>
      <c r="F21" s="43"/>
      <c r="G21" s="43"/>
    </row>
    <row r="22" spans="1:42" x14ac:dyDescent="0.2">
      <c r="A22" s="43"/>
      <c r="B22" s="43"/>
      <c r="C22" s="745"/>
      <c r="D22" s="745"/>
      <c r="E22" s="745"/>
      <c r="F22" s="43"/>
      <c r="G22" s="43"/>
    </row>
    <row r="23" spans="1:42" x14ac:dyDescent="0.2">
      <c r="A23" s="218">
        <v>1</v>
      </c>
      <c r="B23" s="742" t="str">
        <f>IF(A23="-","-",IFERROR(INDEX(B$1:B$100,MATCH(A23,A$1:A$100,0)),""))</f>
        <v>Kenneth Muusikus, Peep Peenema</v>
      </c>
      <c r="C23" s="194">
        <v>13</v>
      </c>
      <c r="D23" s="194"/>
      <c r="E23" s="173"/>
      <c r="F23" s="155"/>
    </row>
    <row r="24" spans="1:42" ht="13.5" thickBot="1" x14ac:dyDescent="0.25">
      <c r="A24" s="218"/>
      <c r="B24" s="746"/>
      <c r="C24" s="220"/>
      <c r="D24" s="194"/>
      <c r="E24" s="170"/>
      <c r="F24" s="170" t="str">
        <f>IF(COUNT(C23,C25)=2,IF(C23&gt;C25,B23,B25),"")</f>
        <v>Kenneth Muusikus, Peep Peenema</v>
      </c>
    </row>
    <row r="25" spans="1:42" x14ac:dyDescent="0.2">
      <c r="A25" s="218">
        <v>2</v>
      </c>
      <c r="B25" s="743" t="str">
        <f>IF(A25="-","-",IFERROR(INDEX(B$1:B$100,MATCH(A25,A$1:A$100,0)),""))</f>
        <v>Kristel Tihhonjuk, Vadim Tihhonjuk</v>
      </c>
      <c r="C25" s="747">
        <v>4</v>
      </c>
      <c r="D25" s="747"/>
      <c r="E25" s="748"/>
      <c r="F25" s="744" t="s">
        <v>186</v>
      </c>
      <c r="G25" s="726"/>
    </row>
    <row r="26" spans="1:42" x14ac:dyDescent="0.2">
      <c r="C26" s="220"/>
      <c r="D26" s="173"/>
      <c r="E26" s="194"/>
      <c r="F26" s="173"/>
      <c r="G26" s="220"/>
    </row>
    <row r="27" spans="1:42" ht="13.5" thickBot="1" x14ac:dyDescent="0.25">
      <c r="C27" s="220"/>
      <c r="D27" s="194"/>
      <c r="E27" s="194"/>
      <c r="F27" s="170" t="str">
        <f>IF(COUNT(C23,C25)=2,IF(C23&lt;C25,B23,B25),"")</f>
        <v>Kristel Tihhonjuk, Vadim Tihhonjuk</v>
      </c>
      <c r="G27" s="220"/>
    </row>
    <row r="28" spans="1:42" x14ac:dyDescent="0.2">
      <c r="A28" s="43"/>
      <c r="B28" s="187"/>
      <c r="C28" s="194"/>
      <c r="D28" s="194"/>
      <c r="E28" s="194"/>
      <c r="F28" s="744" t="s">
        <v>187</v>
      </c>
      <c r="G28" s="726"/>
    </row>
    <row r="29" spans="1:42" x14ac:dyDescent="0.2">
      <c r="A29" s="218">
        <v>3</v>
      </c>
      <c r="B29" s="742" t="str">
        <f>IF(A29="-","-",IFERROR(INDEX(B$1:B$100,MATCH(A29,A$1:A$100,0)),""))</f>
        <v>Illar Tõnurist, Jaan Saar</v>
      </c>
      <c r="C29" s="194">
        <v>8</v>
      </c>
      <c r="D29" s="173"/>
      <c r="E29" s="194"/>
      <c r="F29" s="173"/>
      <c r="G29" s="220"/>
    </row>
    <row r="30" spans="1:42" ht="13.5" thickBot="1" x14ac:dyDescent="0.25">
      <c r="A30" s="218"/>
      <c r="B30" s="746"/>
      <c r="C30" s="369"/>
      <c r="D30" s="371"/>
      <c r="E30" s="368"/>
      <c r="F30" s="170" t="str">
        <f>IF(COUNT(C29,C31)=2,IF(C29&gt;C31,B29,B31),"")</f>
        <v>Hillar Neiland, Kaspar Mänd</v>
      </c>
      <c r="G30" s="220"/>
    </row>
    <row r="31" spans="1:42" x14ac:dyDescent="0.2">
      <c r="A31" s="218">
        <v>4</v>
      </c>
      <c r="B31" s="743" t="str">
        <f>IF(A31="-","-",IFERROR(INDEX(B$1:B$100,MATCH(A31,A$1:A$100,0)),""))</f>
        <v>Hillar Neiland, Kaspar Mänd</v>
      </c>
      <c r="C31" s="194">
        <v>13</v>
      </c>
      <c r="D31" s="173"/>
      <c r="E31" s="194"/>
      <c r="F31" s="744" t="s">
        <v>188</v>
      </c>
      <c r="G31" s="726"/>
    </row>
    <row r="32" spans="1:42" x14ac:dyDescent="0.2">
      <c r="A32" s="43"/>
      <c r="B32" s="155"/>
      <c r="C32" s="173"/>
      <c r="D32" s="173"/>
      <c r="E32" s="173"/>
      <c r="F32" s="173"/>
      <c r="G32" s="220"/>
    </row>
    <row r="33" spans="1:7" ht="13.5" thickBot="1" x14ac:dyDescent="0.25">
      <c r="A33" s="43"/>
      <c r="B33" s="155"/>
      <c r="C33" s="173"/>
      <c r="D33" s="173"/>
      <c r="E33" s="173"/>
      <c r="F33" s="368" t="str">
        <f>IF(COUNT(C29,C31)=2,IF(C29&lt;C31,B29,B31),"")</f>
        <v>Illar Tõnurist, Jaan Saar</v>
      </c>
      <c r="G33" s="369"/>
    </row>
    <row r="34" spans="1:7" x14ac:dyDescent="0.2">
      <c r="A34" s="43"/>
      <c r="B34" s="155"/>
      <c r="C34" s="173"/>
      <c r="D34" s="173"/>
      <c r="E34" s="173"/>
      <c r="F34" s="154" t="s">
        <v>189</v>
      </c>
    </row>
    <row r="35" spans="1:7" x14ac:dyDescent="0.2">
      <c r="C35" s="220"/>
      <c r="D35" s="220"/>
      <c r="E35" s="220"/>
    </row>
    <row r="36" spans="1:7" hidden="1" x14ac:dyDescent="0.2"/>
    <row r="37" spans="1:7" hidden="1" x14ac:dyDescent="0.2"/>
    <row r="38" spans="1:7" hidden="1" x14ac:dyDescent="0.2"/>
    <row r="39" spans="1:7" hidden="1" x14ac:dyDescent="0.2"/>
    <row r="40" spans="1:7" hidden="1" x14ac:dyDescent="0.2"/>
    <row r="41" spans="1:7" hidden="1" x14ac:dyDescent="0.2"/>
    <row r="42" spans="1:7" hidden="1" x14ac:dyDescent="0.2"/>
    <row r="43" spans="1:7" hidden="1" x14ac:dyDescent="0.2"/>
    <row r="44" spans="1:7" hidden="1" x14ac:dyDescent="0.2"/>
    <row r="45" spans="1:7" hidden="1" x14ac:dyDescent="0.2"/>
    <row r="46" spans="1:7" hidden="1" x14ac:dyDescent="0.2"/>
    <row r="47" spans="1:7" hidden="1" x14ac:dyDescent="0.2"/>
    <row r="48" spans="1:7"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spans="1:6" hidden="1" x14ac:dyDescent="0.2"/>
    <row r="290" spans="1:6" hidden="1" x14ac:dyDescent="0.2"/>
    <row r="291" spans="1:6" hidden="1" x14ac:dyDescent="0.2"/>
    <row r="292" spans="1:6" hidden="1" x14ac:dyDescent="0.2"/>
    <row r="293" spans="1:6" hidden="1" x14ac:dyDescent="0.2"/>
    <row r="294" spans="1:6" hidden="1" x14ac:dyDescent="0.2"/>
    <row r="295" spans="1:6" hidden="1" x14ac:dyDescent="0.2"/>
    <row r="296" spans="1:6" hidden="1" x14ac:dyDescent="0.2"/>
    <row r="297" spans="1:6" hidden="1" x14ac:dyDescent="0.2"/>
    <row r="298" spans="1:6" hidden="1" x14ac:dyDescent="0.2"/>
    <row r="299" spans="1:6" x14ac:dyDescent="0.2">
      <c r="A299" s="157"/>
      <c r="B299" s="157"/>
      <c r="C299" s="227"/>
      <c r="F299" s="599"/>
    </row>
    <row r="300" spans="1:6" x14ac:dyDescent="0.2">
      <c r="A300" s="349">
        <v>1</v>
      </c>
      <c r="B300" s="400" t="str">
        <f>IFERROR(INDEX(B$1:B$100,MATCH(A300,A$1:A$100,0)),"")</f>
        <v>Kenneth Muusikus, Peep Peenema</v>
      </c>
      <c r="C300" s="321"/>
      <c r="F300" s="599"/>
    </row>
    <row r="301" spans="1:6" x14ac:dyDescent="0.2">
      <c r="A301" s="349">
        <v>2</v>
      </c>
      <c r="B301" s="400" t="str">
        <f t="shared" ref="B301:B311" si="10">IFERROR(INDEX(B$1:B$100,MATCH(A301,A$1:A$100,0)),"")</f>
        <v>Kristel Tihhonjuk, Vadim Tihhonjuk</v>
      </c>
      <c r="C301" s="321"/>
      <c r="F301" s="599"/>
    </row>
    <row r="302" spans="1:6" x14ac:dyDescent="0.2">
      <c r="A302" s="349">
        <v>3</v>
      </c>
      <c r="B302" s="400" t="str">
        <f t="shared" si="10"/>
        <v>Illar Tõnurist, Jaan Saar</v>
      </c>
      <c r="C302" s="321"/>
      <c r="F302" s="599"/>
    </row>
    <row r="303" spans="1:6" x14ac:dyDescent="0.2">
      <c r="A303" s="349">
        <v>4</v>
      </c>
      <c r="B303" s="400" t="str">
        <f t="shared" si="10"/>
        <v>Hillar Neiland, Kaspar Mänd</v>
      </c>
      <c r="C303" s="321"/>
      <c r="F303" s="599"/>
    </row>
    <row r="304" spans="1:6" x14ac:dyDescent="0.2">
      <c r="A304" s="349">
        <v>5</v>
      </c>
      <c r="B304" s="400" t="str">
        <f t="shared" si="10"/>
        <v>Ivar Viljaste, Matti Vinni</v>
      </c>
      <c r="C304" s="321"/>
      <c r="F304" s="599"/>
    </row>
    <row r="305" spans="1:6" x14ac:dyDescent="0.2">
      <c r="A305" s="349">
        <v>6</v>
      </c>
      <c r="B305" s="400" t="str">
        <f t="shared" si="10"/>
        <v>Olav Türk, Sirje Maala</v>
      </c>
      <c r="C305" s="321"/>
      <c r="F305" s="599"/>
    </row>
    <row r="306" spans="1:6" x14ac:dyDescent="0.2">
      <c r="A306" s="349">
        <v>7</v>
      </c>
      <c r="B306" s="400" t="str">
        <f t="shared" si="10"/>
        <v>Oleg Rõndenkov, Sander Rose</v>
      </c>
      <c r="C306" s="321"/>
      <c r="F306" s="599"/>
    </row>
    <row r="307" spans="1:6" x14ac:dyDescent="0.2">
      <c r="A307" s="349">
        <v>8</v>
      </c>
      <c r="B307" s="400" t="str">
        <f t="shared" si="10"/>
        <v>Ljudmila Varendi, Viktor Švarõgin</v>
      </c>
      <c r="C307" s="321"/>
      <c r="F307" s="599"/>
    </row>
    <row r="308" spans="1:6" x14ac:dyDescent="0.2">
      <c r="A308" s="349">
        <v>9</v>
      </c>
      <c r="B308" s="400" t="str">
        <f t="shared" si="10"/>
        <v>Airi Veski, Andres Veski, Svetlana Veski</v>
      </c>
      <c r="C308" s="321"/>
      <c r="F308" s="599"/>
    </row>
    <row r="309" spans="1:6" x14ac:dyDescent="0.2">
      <c r="A309" s="349">
        <v>10</v>
      </c>
      <c r="B309" s="400" t="str">
        <f t="shared" si="10"/>
        <v>Henri Mitt, Urmas Randlaine</v>
      </c>
      <c r="C309" s="321"/>
      <c r="F309" s="599"/>
    </row>
    <row r="310" spans="1:6" x14ac:dyDescent="0.2">
      <c r="A310" s="349">
        <v>11</v>
      </c>
      <c r="B310" s="400" t="str">
        <f t="shared" si="10"/>
        <v>Boriss Klubov, Elmo Lageda</v>
      </c>
      <c r="C310" s="321"/>
      <c r="F310" s="599"/>
    </row>
    <row r="311" spans="1:6" x14ac:dyDescent="0.2">
      <c r="A311" s="349">
        <v>12</v>
      </c>
      <c r="B311" s="400" t="str">
        <f t="shared" si="10"/>
        <v>Andrei Grintšak, Enn Tokman</v>
      </c>
      <c r="C311" s="321"/>
      <c r="F311" s="599"/>
    </row>
    <row r="312" spans="1:6" x14ac:dyDescent="0.2">
      <c r="A312" s="750" t="s">
        <v>377</v>
      </c>
      <c r="B312" s="400" t="str">
        <f t="shared" ref="B312" si="11">IFERROR(INDEX(B$1:B$100,MATCH(A312,A$1:A$100,0)),"")</f>
        <v>Aigi Orro, Kalle Orro</v>
      </c>
    </row>
  </sheetData>
  <conditionalFormatting sqref="C7:C19 G7:G19 O7:O19 S7:S19 K7:K19">
    <cfRule type="expression" dxfId="2065" priority="20">
      <formula>AND(C7=0,E7=13)</formula>
    </cfRule>
  </conditionalFormatting>
  <conditionalFormatting sqref="C7:C19">
    <cfRule type="expression" dxfId="2064" priority="34">
      <formula>IF($C7&gt;$E7,TRUE)</formula>
    </cfRule>
  </conditionalFormatting>
  <conditionalFormatting sqref="E7:E19">
    <cfRule type="expression" dxfId="2063" priority="35">
      <formula>IF($C7&lt;$E7,TRUE)</formula>
    </cfRule>
  </conditionalFormatting>
  <conditionalFormatting sqref="K7:K19">
    <cfRule type="expression" dxfId="2062" priority="42">
      <formula>IF($K7&gt;$M7,TRUE)</formula>
    </cfRule>
  </conditionalFormatting>
  <conditionalFormatting sqref="M7:M19">
    <cfRule type="expression" dxfId="2061" priority="43">
      <formula>IF($K7&lt;$M7,TRUE)</formula>
    </cfRule>
  </conditionalFormatting>
  <conditionalFormatting sqref="O7:O19">
    <cfRule type="expression" dxfId="2060" priority="46">
      <formula>IF($O7&gt;$Q7,TRUE)</formula>
    </cfRule>
  </conditionalFormatting>
  <conditionalFormatting sqref="Q7:Q19">
    <cfRule type="expression" dxfId="2059" priority="47">
      <formula>IF($O7&lt;$Q7,TRUE)</formula>
    </cfRule>
  </conditionalFormatting>
  <conditionalFormatting sqref="S7:S19">
    <cfRule type="expression" dxfId="2058" priority="50">
      <formula>IF($S7&gt;$U7,TRUE)</formula>
    </cfRule>
  </conditionalFormatting>
  <conditionalFormatting sqref="U7:U19">
    <cfRule type="expression" dxfId="2057" priority="51">
      <formula>IF($S7&lt;$U7,TRUE)</formula>
    </cfRule>
  </conditionalFormatting>
  <conditionalFormatting sqref="G7:G19">
    <cfRule type="expression" dxfId="2056" priority="38">
      <formula>IF($G7&gt;$I7,TRUE)</formula>
    </cfRule>
  </conditionalFormatting>
  <conditionalFormatting sqref="I7:I19">
    <cfRule type="expression" dxfId="2055" priority="39">
      <formula>IF($G7&lt;$I7,TRUE)</formula>
    </cfRule>
  </conditionalFormatting>
  <conditionalFormatting sqref="F7:F19">
    <cfRule type="containsText" dxfId="2054" priority="25" operator="containsText" text="vaba voor">
      <formula>NOT(ISERROR(SEARCH("vaba voor",F7)))</formula>
    </cfRule>
  </conditionalFormatting>
  <conditionalFormatting sqref="N7:N19">
    <cfRule type="containsText" dxfId="2053" priority="23" operator="containsText" text="vaba voor">
      <formula>NOT(ISERROR(SEARCH("vaba voor",N7)))</formula>
    </cfRule>
  </conditionalFormatting>
  <conditionalFormatting sqref="R7:R19">
    <cfRule type="containsText" dxfId="2052" priority="26" operator="containsText" text="vaba voor">
      <formula>NOT(ISERROR(SEARCH("vaba voor",R7)))</formula>
    </cfRule>
  </conditionalFormatting>
  <conditionalFormatting sqref="V7:V19">
    <cfRule type="containsText" dxfId="2051" priority="22" operator="containsText" text="vaba voor">
      <formula>NOT(ISERROR(SEARCH("vaba voor",V7)))</formula>
    </cfRule>
  </conditionalFormatting>
  <conditionalFormatting sqref="J7:J19">
    <cfRule type="containsText" dxfId="2050" priority="24" operator="containsText" text="vaba voor">
      <formula>NOT(ISERROR(SEARCH("vaba voor",J7)))</formula>
    </cfRule>
  </conditionalFormatting>
  <conditionalFormatting sqref="C7:F19">
    <cfRule type="expression" dxfId="2049" priority="30">
      <formula>IF(AND(ISNUMBER($C7),$C7=$E7),TRUE)</formula>
    </cfRule>
    <cfRule type="expression" dxfId="2048" priority="32">
      <formula>IF($C7&gt;$E7,TRUE)</formula>
    </cfRule>
    <cfRule type="expression" dxfId="2047" priority="33">
      <formula>IF($C7&lt;$E7,TRUE)</formula>
    </cfRule>
  </conditionalFormatting>
  <conditionalFormatting sqref="G7:J19">
    <cfRule type="expression" dxfId="2046" priority="31">
      <formula>IF(AND(ISNUMBER($G7),$G7=$I7),TRUE)</formula>
    </cfRule>
    <cfRule type="expression" dxfId="2045" priority="36">
      <formula>IF($G7&gt;$I7,TRUE)</formula>
    </cfRule>
    <cfRule type="expression" dxfId="2044" priority="37">
      <formula>IF($G7&lt;$I7,TRUE)</formula>
    </cfRule>
  </conditionalFormatting>
  <conditionalFormatting sqref="K7:N19">
    <cfRule type="expression" dxfId="2043" priority="29">
      <formula>IF(AND(ISNUMBER($K7),$K7=$M7),TRUE)</formula>
    </cfRule>
    <cfRule type="expression" dxfId="2042" priority="40">
      <formula>IF($K7&gt;$M7,TRUE)</formula>
    </cfRule>
    <cfRule type="expression" dxfId="2041" priority="41">
      <formula>IF($K7&lt;$M7,TRUE)</formula>
    </cfRule>
  </conditionalFormatting>
  <conditionalFormatting sqref="O7:R19">
    <cfRule type="expression" dxfId="2040" priority="28">
      <formula>IF(AND(ISNUMBER($O7),$O7=$Q7),TRUE)</formula>
    </cfRule>
    <cfRule type="expression" dxfId="2039" priority="44">
      <formula>IF($O7&gt;$Q7,TRUE)</formula>
    </cfRule>
    <cfRule type="expression" dxfId="2038" priority="45">
      <formula>IF($O7&lt;$Q7,TRUE)</formula>
    </cfRule>
  </conditionalFormatting>
  <conditionalFormatting sqref="S7:V19">
    <cfRule type="expression" dxfId="2037" priority="27">
      <formula>IF(AND(ISNUMBER($S7),$S7=$U7),TRUE)</formula>
    </cfRule>
    <cfRule type="expression" dxfId="2036" priority="48">
      <formula>IF($S7&gt;$U7,TRUE)</formula>
    </cfRule>
    <cfRule type="expression" dxfId="2035" priority="49">
      <formula>IF($S7&lt;$U7,TRUE)</formula>
    </cfRule>
  </conditionalFormatting>
  <conditionalFormatting sqref="E7:E19 I7:I19 Q7:Q19 U7:U19 M7:M19">
    <cfRule type="expression" dxfId="2034" priority="21">
      <formula>AND(E7=0,C7=13)</formula>
    </cfRule>
  </conditionalFormatting>
  <conditionalFormatting sqref="A7:A19">
    <cfRule type="duplicateValues" dxfId="2033" priority="52"/>
  </conditionalFormatting>
  <conditionalFormatting sqref="AJ7:AJ19">
    <cfRule type="expression" dxfId="2032" priority="13">
      <formula>AND(AI7="",FIND(",",AJ7))</formula>
    </cfRule>
    <cfRule type="expression" dxfId="2031" priority="15">
      <formula>AND(AI7="",COUNTIF(AJ7,"*,*")=0)</formula>
    </cfRule>
  </conditionalFormatting>
  <conditionalFormatting sqref="AH7:AH19">
    <cfRule type="expression" dxfId="2030" priority="16">
      <formula>AND(AG7="",FIND(",",AH7))</formula>
    </cfRule>
    <cfRule type="expression" dxfId="2029" priority="17">
      <formula>AND(AG7="",COUNTIF(AH7,"*,*")=0)</formula>
    </cfRule>
  </conditionalFormatting>
  <conditionalFormatting sqref="AL7:AL19">
    <cfRule type="expression" dxfId="2028" priority="18">
      <formula>AND(AK7="",FIND(",",AL7))</formula>
    </cfRule>
    <cfRule type="expression" dxfId="2027" priority="19">
      <formula>AND(AK7="",COUNTIF(AL7,"*,*")=0)</formula>
    </cfRule>
  </conditionalFormatting>
  <conditionalFormatting sqref="AF7:AF19">
    <cfRule type="expression" dxfId="2026" priority="14">
      <formula>AND(AE7="",COUNTIF(AF7,"*,*")=0)</formula>
    </cfRule>
  </conditionalFormatting>
  <conditionalFormatting sqref="AN7:AN19">
    <cfRule type="expression" dxfId="2025" priority="10">
      <formula>AND(AM7="",COUNTIF(AN7,"*,*")=0)</formula>
    </cfRule>
    <cfRule type="expression" dxfId="2024" priority="12">
      <formula>AND(AM7="",FIND(",",AN7))</formula>
    </cfRule>
  </conditionalFormatting>
  <conditionalFormatting sqref="AP7:AP19">
    <cfRule type="expression" dxfId="2023" priority="9">
      <formula>AND(AO7="",COUNTIF(AP7,"*,*")=0)</formula>
    </cfRule>
    <cfRule type="expression" dxfId="2022" priority="11">
      <formula>AND(AO7="",FIND(",",AP7))</formula>
    </cfRule>
  </conditionalFormatting>
  <conditionalFormatting sqref="B300:B312">
    <cfRule type="expression" dxfId="2021" priority="53">
      <formula>A300=3</formula>
    </cfRule>
    <cfRule type="expression" dxfId="2020" priority="54">
      <formula>A300=2</formula>
    </cfRule>
    <cfRule type="expression" dxfId="2019" priority="55">
      <formula>A300=1</formula>
    </cfRule>
    <cfRule type="containsBlanks" dxfId="2018" priority="56">
      <formula>LEN(TRIM(B300))=0</formula>
    </cfRule>
    <cfRule type="duplicateValues" dxfId="2017" priority="57"/>
  </conditionalFormatting>
  <conditionalFormatting sqref="C23 C25">
    <cfRule type="containsBlanks" dxfId="2016" priority="7">
      <formula>LEN(TRIM(C23))=0</formula>
    </cfRule>
    <cfRule type="aboveAverage" dxfId="2015" priority="8"/>
  </conditionalFormatting>
  <conditionalFormatting sqref="C29 C31">
    <cfRule type="containsBlanks" dxfId="2014" priority="5">
      <formula>LEN(TRIM(C29))=0</formula>
    </cfRule>
    <cfRule type="aboveAverage" dxfId="2013" priority="6"/>
  </conditionalFormatting>
  <pageMargins left="0.78740157480314965" right="0.39370078740157483" top="0.78740157480314965" bottom="0.39370078740157483" header="0.78740157480314965" footer="0"/>
  <pageSetup paperSize="9" fitToHeight="0" orientation="landscape" verticalDpi="1200" r:id="rId1"/>
  <headerFooter>
    <oddHeader>&amp;R&amp;P. leht &amp;N&amp; -st</oddHead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AP305"/>
  <sheetViews>
    <sheetView showGridLines="0" showRowColHeaders="0" workbookViewId="0">
      <pane ySplit="1" topLeftCell="A2" activePane="bottomLeft" state="frozen"/>
      <selection activeCell="A5" sqref="A5"/>
      <selection pane="bottomLeft" activeCell="A5" sqref="A5"/>
    </sheetView>
  </sheetViews>
  <sheetFormatPr defaultRowHeight="12.75" x14ac:dyDescent="0.2"/>
  <cols>
    <col min="1" max="1" width="3.28515625" style="1" customWidth="1"/>
    <col min="2" max="2" width="46" style="1" bestFit="1" customWidth="1"/>
    <col min="3" max="3" width="4.7109375" style="1" customWidth="1"/>
    <col min="4" max="4" width="1.140625" style="1" customWidth="1"/>
    <col min="5" max="5" width="2.7109375" style="1" customWidth="1"/>
    <col min="6" max="6" width="9.140625" style="1"/>
    <col min="7" max="7" width="2.7109375" style="1" customWidth="1"/>
    <col min="8" max="8" width="1.140625" style="1" customWidth="1"/>
    <col min="9" max="9" width="2.7109375" style="1" customWidth="1"/>
    <col min="10" max="10" width="9.140625" style="1"/>
    <col min="11" max="11" width="2.7109375" style="1" customWidth="1"/>
    <col min="12" max="12" width="1.140625" style="1" customWidth="1"/>
    <col min="13" max="13" width="2.7109375" style="1" customWidth="1"/>
    <col min="14" max="14" width="9.140625" style="1"/>
    <col min="15" max="15" width="2.7109375" style="1" customWidth="1"/>
    <col min="16" max="16" width="1.140625" style="1" customWidth="1"/>
    <col min="17" max="17" width="2.7109375" style="1" customWidth="1"/>
    <col min="18" max="18" width="9.140625" style="1"/>
    <col min="19" max="19" width="2.7109375" style="1" customWidth="1"/>
    <col min="20" max="20" width="1.140625" style="1" customWidth="1"/>
    <col min="21" max="21" width="2.7109375" style="1" customWidth="1"/>
    <col min="22" max="22" width="9.140625" style="1" customWidth="1"/>
    <col min="23" max="23" width="5.7109375" style="1" bestFit="1" customWidth="1"/>
    <col min="24" max="24" width="5.5703125" style="1" customWidth="1"/>
    <col min="25" max="25" width="7.42578125" style="1" customWidth="1"/>
    <col min="26" max="26" width="2.7109375" style="1" customWidth="1"/>
    <col min="27" max="27" width="1.140625" style="1" customWidth="1"/>
    <col min="28" max="28" width="2.7109375" style="1" customWidth="1"/>
    <col min="29" max="29" width="4.7109375" style="1" customWidth="1"/>
    <col min="30" max="31" width="9.140625" style="1" hidden="1" customWidth="1"/>
    <col min="32" max="32" width="16.5703125" style="1" hidden="1" customWidth="1"/>
    <col min="33" max="33" width="9.140625" style="1" hidden="1" customWidth="1"/>
    <col min="34" max="34" width="30.28515625" style="1" hidden="1" customWidth="1"/>
    <col min="35" max="35" width="9.140625" style="1" hidden="1" customWidth="1"/>
    <col min="36" max="36" width="17.28515625" style="1" hidden="1" customWidth="1"/>
    <col min="37" max="37" width="9.140625" style="1" hidden="1" customWidth="1"/>
    <col min="38" max="38" width="15.28515625" style="1" hidden="1" customWidth="1"/>
    <col min="39" max="39" width="9.140625" style="1" hidden="1" customWidth="1"/>
    <col min="40" max="40" width="17.28515625" style="1" hidden="1" customWidth="1"/>
    <col min="41" max="41" width="9.140625" style="1" hidden="1" customWidth="1"/>
    <col min="42" max="42" width="13.85546875" style="1" hidden="1" customWidth="1"/>
    <col min="43" max="16384" width="9.140625" style="1"/>
  </cols>
  <sheetData>
    <row r="1" spans="1:42" x14ac:dyDescent="0.2">
      <c r="A1" s="226" t="str">
        <f>UPPER((Kalend!E29)&amp;" - "&amp;(Kalend!C29))&amp;" - "&amp;LOWER(Kalend!D29)&amp;" - "&amp;(Kalend!A29)&amp;" kell "&amp;(Kalend!B29)&amp;" - "&amp;(Kalend!F29)</f>
        <v>T-MV-T - TOILA VALLA LAHTISED SISE-MV - trio - P, 07.04.2024 kell 11:00 - Voka petangihall</v>
      </c>
      <c r="O1" s="157"/>
      <c r="P1" s="157"/>
      <c r="Q1" s="198"/>
      <c r="R1" s="198"/>
      <c r="S1" s="198"/>
      <c r="T1" s="38"/>
      <c r="U1" s="38"/>
      <c r="V1" s="38"/>
      <c r="W1" s="157"/>
      <c r="X1" s="28"/>
      <c r="Y1" s="157"/>
      <c r="Z1" s="157"/>
      <c r="AD1" s="44" t="s">
        <v>72</v>
      </c>
      <c r="AE1" s="228"/>
      <c r="AF1" s="228"/>
      <c r="AG1" s="228"/>
      <c r="AH1" s="228"/>
      <c r="AI1" s="228"/>
      <c r="AJ1" s="228"/>
      <c r="AK1" s="228"/>
      <c r="AL1" s="228"/>
      <c r="AM1" s="228"/>
      <c r="AN1" s="228"/>
      <c r="AO1" s="351"/>
      <c r="AP1" s="351"/>
    </row>
    <row r="2" spans="1:42" x14ac:dyDescent="0.2">
      <c r="F2" s="157"/>
      <c r="L2" s="234"/>
      <c r="M2" s="234"/>
      <c r="N2" s="234"/>
      <c r="O2" s="157"/>
      <c r="P2" s="157"/>
      <c r="Q2" s="157"/>
      <c r="S2" s="157"/>
      <c r="T2" s="234"/>
      <c r="U2" s="234"/>
      <c r="V2" s="235" t="s">
        <v>235</v>
      </c>
      <c r="W2" s="236">
        <v>1</v>
      </c>
      <c r="X2" s="237" t="s">
        <v>236</v>
      </c>
      <c r="Z2" s="157"/>
      <c r="AD2" s="157"/>
      <c r="AE2" s="157"/>
      <c r="AF2" s="157"/>
      <c r="AG2" s="157"/>
      <c r="AH2" s="157"/>
      <c r="AI2" s="157"/>
      <c r="AJ2" s="237"/>
      <c r="AK2" s="157"/>
      <c r="AL2" s="157"/>
      <c r="AM2" s="157"/>
      <c r="AN2" s="157"/>
    </row>
    <row r="3" spans="1:42" x14ac:dyDescent="0.2">
      <c r="F3" s="157"/>
      <c r="L3" s="234"/>
      <c r="M3" s="234"/>
      <c r="N3" s="234"/>
      <c r="O3" s="157"/>
      <c r="P3" s="157"/>
      <c r="Q3" s="157"/>
      <c r="S3" s="157"/>
      <c r="T3" s="234"/>
      <c r="U3" s="234"/>
      <c r="V3" s="238" t="s">
        <v>237</v>
      </c>
      <c r="W3" s="236">
        <v>0.5</v>
      </c>
      <c r="X3" s="237" t="s">
        <v>236</v>
      </c>
      <c r="Z3" s="157"/>
      <c r="AE3" s="157"/>
      <c r="AG3" s="157"/>
      <c r="AH3" s="157"/>
      <c r="AI3" s="157"/>
      <c r="AJ3" s="157"/>
      <c r="AK3" s="157"/>
      <c r="AL3" s="157"/>
      <c r="AM3" s="157"/>
      <c r="AN3" s="157"/>
    </row>
    <row r="4" spans="1:42" x14ac:dyDescent="0.2">
      <c r="F4" s="157"/>
      <c r="L4" s="157"/>
      <c r="M4" s="157"/>
      <c r="N4" s="157"/>
      <c r="O4" s="157"/>
      <c r="P4" s="157"/>
      <c r="Q4" s="157"/>
      <c r="S4" s="157"/>
      <c r="T4" s="157"/>
      <c r="U4" s="157"/>
      <c r="V4" s="239" t="s">
        <v>238</v>
      </c>
      <c r="W4" s="236">
        <v>0</v>
      </c>
      <c r="X4" s="237" t="s">
        <v>236</v>
      </c>
      <c r="Z4" s="157"/>
      <c r="AA4" s="157"/>
      <c r="AE4" s="234"/>
      <c r="AF4" s="234"/>
      <c r="AG4" s="234"/>
      <c r="AH4" s="225"/>
      <c r="AI4" s="234"/>
      <c r="AJ4" s="234"/>
      <c r="AK4" s="234"/>
      <c r="AL4" s="234"/>
      <c r="AM4" s="234"/>
      <c r="AN4" s="234"/>
      <c r="AO4" s="234"/>
      <c r="AP4" s="234"/>
    </row>
    <row r="5" spans="1:42" x14ac:dyDescent="0.2">
      <c r="F5" s="157"/>
      <c r="L5" s="157"/>
      <c r="M5" s="157"/>
      <c r="N5" s="157"/>
      <c r="O5" s="157"/>
      <c r="P5" s="157"/>
      <c r="Q5" s="157"/>
      <c r="R5" s="157"/>
      <c r="S5" s="157"/>
      <c r="T5" s="157"/>
      <c r="U5" s="157"/>
      <c r="V5" s="157"/>
      <c r="W5" s="157"/>
      <c r="X5" s="157"/>
      <c r="Y5" s="157"/>
      <c r="Z5" s="157"/>
      <c r="AB5" s="414" t="s">
        <v>310</v>
      </c>
      <c r="AC5" s="157"/>
      <c r="AD5" s="411" t="s">
        <v>215</v>
      </c>
    </row>
    <row r="6" spans="1:42" x14ac:dyDescent="0.2">
      <c r="A6" s="382" t="s">
        <v>10</v>
      </c>
      <c r="B6" s="382" t="s">
        <v>57</v>
      </c>
      <c r="C6" s="383" t="s">
        <v>172</v>
      </c>
      <c r="D6" s="384"/>
      <c r="E6" s="384"/>
      <c r="F6" s="385"/>
      <c r="G6" s="383" t="s">
        <v>175</v>
      </c>
      <c r="H6" s="384"/>
      <c r="I6" s="384"/>
      <c r="J6" s="385"/>
      <c r="K6" s="383" t="s">
        <v>178</v>
      </c>
      <c r="L6" s="384"/>
      <c r="M6" s="384"/>
      <c r="N6" s="385"/>
      <c r="O6" s="383" t="s">
        <v>181</v>
      </c>
      <c r="P6" s="384"/>
      <c r="Q6" s="384"/>
      <c r="R6" s="385"/>
      <c r="S6" s="383" t="s">
        <v>183</v>
      </c>
      <c r="T6" s="384"/>
      <c r="U6" s="384"/>
      <c r="V6" s="385"/>
      <c r="W6" s="382" t="s">
        <v>80</v>
      </c>
      <c r="X6" s="386" t="s">
        <v>297</v>
      </c>
      <c r="Y6" s="641" t="s">
        <v>347</v>
      </c>
      <c r="Z6" s="386"/>
      <c r="AA6" s="387" t="s">
        <v>298</v>
      </c>
      <c r="AB6" s="388"/>
      <c r="AC6" s="644" t="s">
        <v>171</v>
      </c>
      <c r="AD6" s="158" t="s">
        <v>302</v>
      </c>
      <c r="AE6" s="159"/>
      <c r="AF6" s="159" t="s">
        <v>231</v>
      </c>
      <c r="AG6" s="159"/>
      <c r="AH6" s="229" t="s">
        <v>232</v>
      </c>
      <c r="AI6" s="159"/>
      <c r="AJ6" s="159" t="s">
        <v>233</v>
      </c>
      <c r="AK6" s="160"/>
      <c r="AL6" s="159" t="s">
        <v>234</v>
      </c>
      <c r="AM6" s="160"/>
      <c r="AN6" s="160" t="s">
        <v>308</v>
      </c>
      <c r="AO6" s="410"/>
      <c r="AP6" s="160" t="s">
        <v>309</v>
      </c>
    </row>
    <row r="7" spans="1:42" x14ac:dyDescent="0.2">
      <c r="A7" s="389">
        <v>1</v>
      </c>
      <c r="B7" s="455" t="s">
        <v>371</v>
      </c>
      <c r="C7" s="390"/>
      <c r="D7" s="391" t="s">
        <v>299</v>
      </c>
      <c r="E7" s="392"/>
      <c r="F7" s="393"/>
      <c r="G7" s="390"/>
      <c r="H7" s="391" t="s">
        <v>299</v>
      </c>
      <c r="I7" s="392"/>
      <c r="J7" s="393"/>
      <c r="K7" s="390" t="s">
        <v>78</v>
      </c>
      <c r="L7" s="391"/>
      <c r="M7" s="392" t="s">
        <v>78</v>
      </c>
      <c r="N7" s="393"/>
      <c r="O7" s="390"/>
      <c r="P7" s="391"/>
      <c r="Q7" s="392"/>
      <c r="R7" s="393"/>
      <c r="S7" s="390"/>
      <c r="T7" s="391" t="s">
        <v>299</v>
      </c>
      <c r="U7" s="392"/>
      <c r="V7" s="393"/>
      <c r="W7" s="394"/>
      <c r="X7" s="395"/>
      <c r="Y7" s="646"/>
      <c r="Z7" s="390"/>
      <c r="AA7" s="391"/>
      <c r="AB7" s="396"/>
      <c r="AC7" s="397"/>
      <c r="AD7" s="231">
        <f>SUM(AE7:AP7)</f>
        <v>292</v>
      </c>
      <c r="AE7" s="232">
        <f>IFERROR(INDEX(V!$R:$R,MATCH(AF7,V!$L:$L,0)),"")</f>
        <v>160</v>
      </c>
      <c r="AF7" s="233" t="str">
        <f>IFERROR(LEFT($B7,(FIND(",",$B7,1)-1)),"")</f>
        <v>Ivar Viljaste</v>
      </c>
      <c r="AG7" s="232" t="str">
        <f>IFERROR(INDEX(V!$R:$R,MATCH(AH7,V!$L:$L,0)),"")</f>
        <v/>
      </c>
      <c r="AH7" s="233" t="str">
        <f>IFERROR(MID($B7,FIND(", ",$B7)+2,256),"")</f>
        <v>Matti Vinni, Oleg Rõndenkov</v>
      </c>
      <c r="AI7" s="232">
        <f>IFERROR(INDEX(V!$R:$R,MATCH(AJ7,V!$L:$L,0)),"")</f>
        <v>50</v>
      </c>
      <c r="AJ7" s="233" t="str">
        <f>IFERROR(MID($B7,FIND("^",SUBSTITUTE($B7,", ","^",1))+2,FIND("^",SUBSTITUTE($B7,", ","^",2))-FIND("^",SUBSTITUTE($B7,", ","^",1))-2),"")</f>
        <v>Matti Vinni</v>
      </c>
      <c r="AK7" s="232">
        <f>IFERROR(INDEX(V!$R:$R,MATCH(AL7,V!$L:$L,0)),"")</f>
        <v>82</v>
      </c>
      <c r="AL7" s="233" t="str">
        <f>IFERROR(MID($B7,FIND(", ",$B7,FIND(", ",$B7,FIND(", ",$B7))+1)+2,30000),"")</f>
        <v>Oleg Rõndenkov</v>
      </c>
      <c r="AM7" s="232" t="str">
        <f>IFERROR(INDEX(V!$R:$R,MATCH(AN7,V!$L:$L,0)),"")</f>
        <v/>
      </c>
      <c r="AN7" s="233" t="str">
        <f>IFERROR(MID($B7,FIND(", ",$B7,FIND(", ",$B7)+1)+2,FIND(", ",$B7,FIND(", ",$B7,FIND(", ",$B7)+1)+1)-FIND(", ",$B7,FIND(", ",$B7)+1)-2),"")</f>
        <v/>
      </c>
      <c r="AO7" s="232" t="str">
        <f>IFERROR(INDEX(V!$R:$R,MATCH(AP7,V!$L:$L,0)),"")</f>
        <v/>
      </c>
      <c r="AP7" s="233" t="str">
        <f>IFERROR(MID($B7,FIND(", ",$B7,FIND(", ",$B7,FIND(", ",$B7)+1)+1)+2,30000),"")</f>
        <v/>
      </c>
    </row>
    <row r="8" spans="1:42" x14ac:dyDescent="0.2">
      <c r="A8" s="389">
        <v>2</v>
      </c>
      <c r="B8" s="282" t="s">
        <v>372</v>
      </c>
      <c r="C8" s="390"/>
      <c r="D8" s="391" t="s">
        <v>299</v>
      </c>
      <c r="E8" s="392"/>
      <c r="F8" s="393"/>
      <c r="G8" s="390"/>
      <c r="H8" s="391" t="s">
        <v>299</v>
      </c>
      <c r="I8" s="392"/>
      <c r="J8" s="393"/>
      <c r="K8" s="390" t="s">
        <v>78</v>
      </c>
      <c r="L8" s="391"/>
      <c r="M8" s="392" t="s">
        <v>78</v>
      </c>
      <c r="N8" s="393"/>
      <c r="O8" s="390"/>
      <c r="P8" s="391"/>
      <c r="Q8" s="392"/>
      <c r="R8" s="393"/>
      <c r="S8" s="390"/>
      <c r="T8" s="391" t="s">
        <v>299</v>
      </c>
      <c r="U8" s="392"/>
      <c r="V8" s="393"/>
      <c r="W8" s="394"/>
      <c r="X8" s="395"/>
      <c r="Y8" s="646"/>
      <c r="Z8" s="390"/>
      <c r="AA8" s="391"/>
      <c r="AB8" s="396"/>
      <c r="AC8" s="397"/>
      <c r="AD8" s="231">
        <f t="shared" ref="AD8:AD11" si="0">SUM(AE8:AL8)</f>
        <v>386</v>
      </c>
      <c r="AE8" s="232">
        <f>IFERROR(INDEX(V!$R:$R,MATCH(AF8,V!$L:$L,0)),"")</f>
        <v>136</v>
      </c>
      <c r="AF8" s="233" t="str">
        <f t="shared" ref="AF8:AF12" si="1">IFERROR(LEFT($B8,(FIND(",",$B8,1)-1)),"")</f>
        <v>Henri Mitt</v>
      </c>
      <c r="AG8" s="232" t="str">
        <f>IFERROR(INDEX(V!$R:$R,MATCH(AH8,V!$L:$L,0)),"")</f>
        <v/>
      </c>
      <c r="AH8" s="233" t="str">
        <f t="shared" ref="AH8:AH12" si="2">IFERROR(MID($B8,FIND(", ",$B8)+2,256),"")</f>
        <v>Hillar Neiland, Peep Peenema</v>
      </c>
      <c r="AI8" s="232">
        <f>IFERROR(INDEX(V!$R:$R,MATCH(AJ8,V!$L:$L,0)),"")</f>
        <v>168</v>
      </c>
      <c r="AJ8" s="233" t="str">
        <f t="shared" ref="AJ8:AJ12" si="3">IFERROR(MID($B8,FIND("^",SUBSTITUTE($B8,", ","^",1))+2,FIND("^",SUBSTITUTE($B8,", ","^",2))-FIND("^",SUBSTITUTE($B8,", ","^",1))-2),"")</f>
        <v>Hillar Neiland</v>
      </c>
      <c r="AK8" s="232">
        <f>IFERROR(INDEX(V!$R:$R,MATCH(AL8,V!$L:$L,0)),"")</f>
        <v>82</v>
      </c>
      <c r="AL8" s="233" t="str">
        <f t="shared" ref="AL8:AL12" si="4">IFERROR(MID($B8,FIND(", ",$B8,FIND(", ",$B8,FIND(", ",$B8))+1)+2,30000),"")</f>
        <v>Peep Peenema</v>
      </c>
      <c r="AM8" s="232" t="str">
        <f>IFERROR(INDEX(V!$R:$R,MATCH(AN8,V!$L:$L,0)),"")</f>
        <v/>
      </c>
      <c r="AN8" s="233" t="str">
        <f t="shared" ref="AN8:AN12" si="5">IFERROR(MID($B8,FIND(", ",$B8,FIND(", ",$B8)+1)+2,FIND(", ",$B8,FIND(", ",$B8,FIND(", ",$B8)+1)+1)-FIND(", ",$B8,FIND(", ",$B8)+1)-2),"")</f>
        <v/>
      </c>
      <c r="AO8" s="232" t="str">
        <f>IFERROR(INDEX(V!$R:$R,MATCH(AP8,V!$L:$L,0)),"")</f>
        <v/>
      </c>
      <c r="AP8" s="233" t="str">
        <f t="shared" ref="AP8:AP12" si="6">IFERROR(MID($B8,FIND(", ",$B8,FIND(", ",$B8,FIND(", ",$B8)+1)+1)+2,30000),"")</f>
        <v/>
      </c>
    </row>
    <row r="9" spans="1:42" x14ac:dyDescent="0.2">
      <c r="A9" s="389">
        <v>3</v>
      </c>
      <c r="B9" s="302" t="s">
        <v>373</v>
      </c>
      <c r="C9" s="390"/>
      <c r="D9" s="391" t="s">
        <v>299</v>
      </c>
      <c r="E9" s="392"/>
      <c r="F9" s="393"/>
      <c r="G9" s="390"/>
      <c r="H9" s="391" t="s">
        <v>299</v>
      </c>
      <c r="I9" s="392"/>
      <c r="J9" s="393"/>
      <c r="K9" s="390" t="s">
        <v>78</v>
      </c>
      <c r="L9" s="391"/>
      <c r="M9" s="392" t="s">
        <v>78</v>
      </c>
      <c r="N9" s="393"/>
      <c r="O9" s="390"/>
      <c r="P9" s="391"/>
      <c r="Q9" s="392"/>
      <c r="R9" s="393"/>
      <c r="S9" s="390"/>
      <c r="T9" s="391" t="s">
        <v>299</v>
      </c>
      <c r="U9" s="392"/>
      <c r="V9" s="393"/>
      <c r="W9" s="394"/>
      <c r="X9" s="395"/>
      <c r="Y9" s="646"/>
      <c r="Z9" s="390"/>
      <c r="AA9" s="391"/>
      <c r="AB9" s="396"/>
      <c r="AC9" s="397"/>
      <c r="AD9" s="231">
        <f t="shared" si="0"/>
        <v>280</v>
      </c>
      <c r="AE9" s="232">
        <f>IFERROR(INDEX(V!$R:$R,MATCH(AF9,V!$L:$L,0)),"")</f>
        <v>136</v>
      </c>
      <c r="AF9" s="233" t="str">
        <f t="shared" si="1"/>
        <v>Jaan Sepp</v>
      </c>
      <c r="AG9" s="232" t="str">
        <f>IFERROR(INDEX(V!$R:$R,MATCH(AH9,V!$L:$L,0)),"")</f>
        <v/>
      </c>
      <c r="AH9" s="233" t="str">
        <f t="shared" si="2"/>
        <v>Kaspar Mänd, Oskar Sepp</v>
      </c>
      <c r="AI9" s="232">
        <f>IFERROR(INDEX(V!$R:$R,MATCH(AJ9,V!$L:$L,0)),"")</f>
        <v>128</v>
      </c>
      <c r="AJ9" s="233" t="str">
        <f t="shared" si="3"/>
        <v>Kaspar Mänd</v>
      </c>
      <c r="AK9" s="232">
        <f>IFERROR(INDEX(V!$R:$R,MATCH(AL9,V!$L:$L,0)),"")</f>
        <v>16</v>
      </c>
      <c r="AL9" s="233" t="str">
        <f t="shared" si="4"/>
        <v>Oskar Sepp</v>
      </c>
      <c r="AM9" s="232" t="str">
        <f>IFERROR(INDEX(V!$R:$R,MATCH(AN9,V!$L:$L,0)),"")</f>
        <v/>
      </c>
      <c r="AN9" s="233" t="str">
        <f t="shared" si="5"/>
        <v/>
      </c>
      <c r="AO9" s="232" t="str">
        <f>IFERROR(INDEX(V!$R:$R,MATCH(AP9,V!$L:$L,0)),"")</f>
        <v/>
      </c>
      <c r="AP9" s="233" t="str">
        <f t="shared" si="6"/>
        <v/>
      </c>
    </row>
    <row r="10" spans="1:42" x14ac:dyDescent="0.2">
      <c r="A10" s="389">
        <v>4</v>
      </c>
      <c r="B10" s="302" t="s">
        <v>374</v>
      </c>
      <c r="C10" s="390"/>
      <c r="D10" s="391" t="s">
        <v>299</v>
      </c>
      <c r="E10" s="392"/>
      <c r="F10" s="393"/>
      <c r="G10" s="390"/>
      <c r="H10" s="391" t="s">
        <v>299</v>
      </c>
      <c r="I10" s="392"/>
      <c r="J10" s="393"/>
      <c r="K10" s="390" t="s">
        <v>78</v>
      </c>
      <c r="L10" s="391"/>
      <c r="M10" s="392" t="s">
        <v>78</v>
      </c>
      <c r="N10" s="393"/>
      <c r="O10" s="390"/>
      <c r="P10" s="391"/>
      <c r="Q10" s="392"/>
      <c r="R10" s="393"/>
      <c r="S10" s="390"/>
      <c r="T10" s="391" t="s">
        <v>299</v>
      </c>
      <c r="U10" s="392"/>
      <c r="V10" s="393"/>
      <c r="W10" s="394"/>
      <c r="X10" s="395"/>
      <c r="Y10" s="646"/>
      <c r="Z10" s="390"/>
      <c r="AA10" s="391"/>
      <c r="AB10" s="396"/>
      <c r="AC10" s="397"/>
      <c r="AD10" s="231">
        <f t="shared" si="0"/>
        <v>196</v>
      </c>
      <c r="AE10" s="232">
        <f>IFERROR(INDEX(V!$R:$R,MATCH(AF10,V!$L:$L,0)),"")</f>
        <v>0</v>
      </c>
      <c r="AF10" s="233" t="str">
        <f t="shared" si="1"/>
        <v>Kenneth Muusikus</v>
      </c>
      <c r="AG10" s="232" t="str">
        <f>IFERROR(INDEX(V!$R:$R,MATCH(AH10,V!$L:$L,0)),"")</f>
        <v/>
      </c>
      <c r="AH10" s="233" t="str">
        <f t="shared" si="2"/>
        <v>Ljudmila Varendi, Viktor Švarõgin</v>
      </c>
      <c r="AI10" s="232">
        <f>IFERROR(INDEX(V!$R:$R,MATCH(AJ10,V!$L:$L,0)),"")</f>
        <v>98</v>
      </c>
      <c r="AJ10" s="233" t="str">
        <f t="shared" si="3"/>
        <v>Ljudmila Varendi</v>
      </c>
      <c r="AK10" s="232">
        <f>IFERROR(INDEX(V!$R:$R,MATCH(AL10,V!$L:$L,0)),"")</f>
        <v>98</v>
      </c>
      <c r="AL10" s="233" t="str">
        <f t="shared" si="4"/>
        <v>Viktor Švarõgin</v>
      </c>
      <c r="AM10" s="232" t="str">
        <f>IFERROR(INDEX(V!$R:$R,MATCH(AN10,V!$L:$L,0)),"")</f>
        <v/>
      </c>
      <c r="AN10" s="233" t="str">
        <f t="shared" si="5"/>
        <v/>
      </c>
      <c r="AO10" s="232" t="str">
        <f>IFERROR(INDEX(V!$R:$R,MATCH(AP10,V!$L:$L,0)),"")</f>
        <v/>
      </c>
      <c r="AP10" s="233" t="str">
        <f t="shared" si="6"/>
        <v/>
      </c>
    </row>
    <row r="11" spans="1:42" x14ac:dyDescent="0.2">
      <c r="A11" s="389">
        <v>5</v>
      </c>
      <c r="B11" s="282" t="s">
        <v>375</v>
      </c>
      <c r="C11" s="390"/>
      <c r="D11" s="391" t="s">
        <v>299</v>
      </c>
      <c r="E11" s="392"/>
      <c r="F11" s="393"/>
      <c r="G11" s="390"/>
      <c r="H11" s="391" t="s">
        <v>299</v>
      </c>
      <c r="I11" s="392"/>
      <c r="J11" s="393"/>
      <c r="K11" s="390" t="s">
        <v>78</v>
      </c>
      <c r="L11" s="391"/>
      <c r="M11" s="392" t="s">
        <v>78</v>
      </c>
      <c r="N11" s="393"/>
      <c r="O11" s="390"/>
      <c r="P11" s="391"/>
      <c r="Q11" s="392"/>
      <c r="R11" s="393"/>
      <c r="S11" s="390"/>
      <c r="T11" s="391" t="s">
        <v>299</v>
      </c>
      <c r="U11" s="392"/>
      <c r="V11" s="393"/>
      <c r="W11" s="394"/>
      <c r="X11" s="395"/>
      <c r="Y11" s="646"/>
      <c r="Z11" s="390"/>
      <c r="AA11" s="391"/>
      <c r="AB11" s="396"/>
      <c r="AC11" s="397"/>
      <c r="AD11" s="231">
        <f t="shared" si="0"/>
        <v>332</v>
      </c>
      <c r="AE11" s="232">
        <f>IFERROR(INDEX(V!$R:$R,MATCH(AF11,V!$L:$L,0)),"")</f>
        <v>136</v>
      </c>
      <c r="AF11" s="233" t="str">
        <f t="shared" si="1"/>
        <v>Andrei Grintšak</v>
      </c>
      <c r="AG11" s="232" t="str">
        <f>IFERROR(INDEX(V!$R:$R,MATCH(AH11,V!$L:$L,0)),"")</f>
        <v/>
      </c>
      <c r="AH11" s="233" t="str">
        <f t="shared" si="2"/>
        <v>Kristel Tihhonjuk, Vadim Tihhonjuk</v>
      </c>
      <c r="AI11" s="232">
        <f>IFERROR(INDEX(V!$R:$R,MATCH(AJ11,V!$L:$L,0)),"")</f>
        <v>88</v>
      </c>
      <c r="AJ11" s="233" t="str">
        <f t="shared" si="3"/>
        <v>Kristel Tihhonjuk</v>
      </c>
      <c r="AK11" s="232">
        <f>IFERROR(INDEX(V!$R:$R,MATCH(AL11,V!$L:$L,0)),"")</f>
        <v>108</v>
      </c>
      <c r="AL11" s="233" t="str">
        <f t="shared" si="4"/>
        <v>Vadim Tihhonjuk</v>
      </c>
      <c r="AM11" s="232" t="str">
        <f>IFERROR(INDEX(V!$R:$R,MATCH(AN11,V!$L:$L,0)),"")</f>
        <v/>
      </c>
      <c r="AN11" s="233" t="str">
        <f t="shared" si="5"/>
        <v/>
      </c>
      <c r="AO11" s="232" t="str">
        <f>IFERROR(INDEX(V!$R:$R,MATCH(AP11,V!$L:$L,0)),"")</f>
        <v/>
      </c>
      <c r="AP11" s="233" t="str">
        <f t="shared" si="6"/>
        <v/>
      </c>
    </row>
    <row r="12" spans="1:42" x14ac:dyDescent="0.2">
      <c r="A12" s="389">
        <v>6</v>
      </c>
      <c r="B12" s="302" t="s">
        <v>376</v>
      </c>
      <c r="C12" s="390"/>
      <c r="D12" s="391" t="s">
        <v>299</v>
      </c>
      <c r="E12" s="392"/>
      <c r="F12" s="393"/>
      <c r="G12" s="390"/>
      <c r="H12" s="391" t="s">
        <v>299</v>
      </c>
      <c r="I12" s="392"/>
      <c r="J12" s="393"/>
      <c r="K12" s="390" t="s">
        <v>78</v>
      </c>
      <c r="L12" s="391"/>
      <c r="M12" s="392" t="s">
        <v>78</v>
      </c>
      <c r="N12" s="393"/>
      <c r="O12" s="390"/>
      <c r="P12" s="391"/>
      <c r="Q12" s="392"/>
      <c r="R12" s="393"/>
      <c r="S12" s="390"/>
      <c r="T12" s="391" t="s">
        <v>299</v>
      </c>
      <c r="U12" s="392"/>
      <c r="V12" s="393"/>
      <c r="W12" s="394"/>
      <c r="X12" s="395"/>
      <c r="Y12" s="646"/>
      <c r="Z12" s="390"/>
      <c r="AA12" s="391"/>
      <c r="AB12" s="396"/>
      <c r="AC12" s="397"/>
      <c r="AD12" s="231">
        <f t="shared" ref="AD12" si="7">SUM(AE12:AL12)</f>
        <v>312</v>
      </c>
      <c r="AE12" s="232">
        <f>IFERROR(INDEX(V!$R:$R,MATCH(AF12,V!$L:$L,0)),"")</f>
        <v>136</v>
      </c>
      <c r="AF12" s="233" t="str">
        <f t="shared" si="1"/>
        <v>Enn Tokman</v>
      </c>
      <c r="AG12" s="232" t="str">
        <f>IFERROR(INDEX(V!$R:$R,MATCH(AH12,V!$L:$L,0)),"")</f>
        <v/>
      </c>
      <c r="AH12" s="233" t="str">
        <f t="shared" si="2"/>
        <v>Jaan Saar, Sirje Maala</v>
      </c>
      <c r="AI12" s="232">
        <f>IFERROR(INDEX(V!$R:$R,MATCH(AJ12,V!$L:$L,0)),"")</f>
        <v>52</v>
      </c>
      <c r="AJ12" s="233" t="str">
        <f t="shared" si="3"/>
        <v>Jaan Saar</v>
      </c>
      <c r="AK12" s="232">
        <f>IFERROR(INDEX(V!$R:$R,MATCH(AL12,V!$L:$L,0)),"")</f>
        <v>124</v>
      </c>
      <c r="AL12" s="233" t="str">
        <f t="shared" si="4"/>
        <v>Sirje Maala</v>
      </c>
      <c r="AM12" s="232" t="str">
        <f>IFERROR(INDEX(V!$R:$R,MATCH(AN12,V!$L:$L,0)),"")</f>
        <v/>
      </c>
      <c r="AN12" s="233" t="str">
        <f t="shared" si="5"/>
        <v/>
      </c>
      <c r="AO12" s="232" t="str">
        <f>IFERROR(INDEX(V!$R:$R,MATCH(AP12,V!$L:$L,0)),"")</f>
        <v/>
      </c>
      <c r="AP12" s="233" t="str">
        <f t="shared" si="6"/>
        <v/>
      </c>
    </row>
    <row r="15" spans="1:42" hidden="1" x14ac:dyDescent="0.2"/>
    <row r="16" spans="1:42" hidden="1" x14ac:dyDescent="0.2"/>
    <row r="17" hidden="1" x14ac:dyDescent="0.2"/>
    <row r="18" hidden="1" x14ac:dyDescent="0.2"/>
    <row r="19" hidden="1" x14ac:dyDescent="0.2"/>
    <row r="20" hidden="1" x14ac:dyDescent="0.2"/>
    <row r="21" hidden="1" x14ac:dyDescent="0.2"/>
    <row r="22" hidden="1" x14ac:dyDescent="0.2"/>
    <row r="23" hidden="1" x14ac:dyDescent="0.2"/>
    <row r="24" hidden="1" x14ac:dyDescent="0.2"/>
    <row r="25" hidden="1" x14ac:dyDescent="0.2"/>
    <row r="26" hidden="1" x14ac:dyDescent="0.2"/>
    <row r="27" hidden="1" x14ac:dyDescent="0.2"/>
    <row r="28" hidden="1" x14ac:dyDescent="0.2"/>
    <row r="29" hidden="1" x14ac:dyDescent="0.2"/>
    <row r="30" hidden="1" x14ac:dyDescent="0.2"/>
    <row r="31" hidden="1" x14ac:dyDescent="0.2"/>
    <row r="32"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spans="1:6" hidden="1" x14ac:dyDescent="0.2"/>
    <row r="290" spans="1:6" hidden="1" x14ac:dyDescent="0.2"/>
    <row r="291" spans="1:6" hidden="1" x14ac:dyDescent="0.2"/>
    <row r="292" spans="1:6" hidden="1" x14ac:dyDescent="0.2"/>
    <row r="293" spans="1:6" hidden="1" x14ac:dyDescent="0.2"/>
    <row r="294" spans="1:6" hidden="1" x14ac:dyDescent="0.2"/>
    <row r="295" spans="1:6" hidden="1" x14ac:dyDescent="0.2"/>
    <row r="296" spans="1:6" hidden="1" x14ac:dyDescent="0.2"/>
    <row r="297" spans="1:6" hidden="1" x14ac:dyDescent="0.2"/>
    <row r="298" spans="1:6" hidden="1" x14ac:dyDescent="0.2"/>
    <row r="299" spans="1:6" hidden="1" x14ac:dyDescent="0.2">
      <c r="A299" s="157"/>
      <c r="B299" s="157"/>
      <c r="C299" s="227"/>
      <c r="F299" s="599"/>
    </row>
    <row r="300" spans="1:6" x14ac:dyDescent="0.2">
      <c r="A300" s="349">
        <v>1</v>
      </c>
      <c r="B300" s="400" t="str">
        <f>IFERROR(INDEX(B$1:B$100,MATCH(A300,A$1:A$100,0)),"")</f>
        <v>Ivar Viljaste, Matti Vinni, Oleg Rõndenkov</v>
      </c>
      <c r="C300" s="321"/>
      <c r="F300" s="599"/>
    </row>
    <row r="301" spans="1:6" x14ac:dyDescent="0.2">
      <c r="A301" s="349">
        <v>2</v>
      </c>
      <c r="B301" s="400" t="str">
        <f t="shared" ref="B301:B305" si="8">IFERROR(INDEX(B$1:B$100,MATCH(A301,A$1:A$100,0)),"")</f>
        <v>Henri Mitt, Hillar Neiland, Peep Peenema</v>
      </c>
      <c r="C301" s="321"/>
      <c r="F301" s="599"/>
    </row>
    <row r="302" spans="1:6" x14ac:dyDescent="0.2">
      <c r="A302" s="349">
        <v>3</v>
      </c>
      <c r="B302" s="400" t="str">
        <f t="shared" si="8"/>
        <v>Jaan Sepp, Kaspar Mänd, Oskar Sepp</v>
      </c>
      <c r="C302" s="321"/>
      <c r="F302" s="599"/>
    </row>
    <row r="303" spans="1:6" x14ac:dyDescent="0.2">
      <c r="A303" s="349">
        <v>4</v>
      </c>
      <c r="B303" s="400" t="str">
        <f t="shared" si="8"/>
        <v>Kenneth Muusikus, Ljudmila Varendi, Viktor Švarõgin</v>
      </c>
      <c r="C303" s="321"/>
      <c r="F303" s="599"/>
    </row>
    <row r="304" spans="1:6" x14ac:dyDescent="0.2">
      <c r="A304" s="349">
        <v>5</v>
      </c>
      <c r="B304" s="400" t="str">
        <f t="shared" si="8"/>
        <v>Andrei Grintšak, Kristel Tihhonjuk, Vadim Tihhonjuk</v>
      </c>
      <c r="C304" s="321"/>
      <c r="F304" s="599"/>
    </row>
    <row r="305" spans="1:6" x14ac:dyDescent="0.2">
      <c r="A305" s="349">
        <v>6</v>
      </c>
      <c r="B305" s="400" t="str">
        <f t="shared" si="8"/>
        <v>Enn Tokman, Jaan Saar, Sirje Maala</v>
      </c>
      <c r="C305" s="321"/>
      <c r="F305" s="599"/>
    </row>
  </sheetData>
  <conditionalFormatting sqref="C7:C12 G7:G12 O7:O12 S7:S12 K7:K12">
    <cfRule type="expression" dxfId="2012" priority="12">
      <formula>AND(C7=0,E7=13)</formula>
    </cfRule>
  </conditionalFormatting>
  <conditionalFormatting sqref="C7:C12">
    <cfRule type="expression" dxfId="2011" priority="26">
      <formula>IF($C7&gt;$E7,TRUE)</formula>
    </cfRule>
  </conditionalFormatting>
  <conditionalFormatting sqref="E7:E12">
    <cfRule type="expression" dxfId="2010" priority="27">
      <formula>IF($C7&lt;$E7,TRUE)</formula>
    </cfRule>
  </conditionalFormatting>
  <conditionalFormatting sqref="K7:K12">
    <cfRule type="expression" dxfId="2009" priority="34">
      <formula>IF($K7&gt;$M7,TRUE)</formula>
    </cfRule>
  </conditionalFormatting>
  <conditionalFormatting sqref="M7:M12">
    <cfRule type="expression" dxfId="2008" priority="35">
      <formula>IF($K7&lt;$M7,TRUE)</formula>
    </cfRule>
  </conditionalFormatting>
  <conditionalFormatting sqref="O7:O12">
    <cfRule type="expression" dxfId="2007" priority="38">
      <formula>IF($O7&gt;$Q7,TRUE)</formula>
    </cfRule>
  </conditionalFormatting>
  <conditionalFormatting sqref="Q7:Q12">
    <cfRule type="expression" dxfId="2006" priority="39">
      <formula>IF($O7&lt;$Q7,TRUE)</formula>
    </cfRule>
  </conditionalFormatting>
  <conditionalFormatting sqref="S7:S12">
    <cfRule type="expression" dxfId="2005" priority="42">
      <formula>IF($S7&gt;$U7,TRUE)</formula>
    </cfRule>
  </conditionalFormatting>
  <conditionalFormatting sqref="U7:U12">
    <cfRule type="expression" dxfId="2004" priority="43">
      <formula>IF($S7&lt;$U7,TRUE)</formula>
    </cfRule>
  </conditionalFormatting>
  <conditionalFormatting sqref="G7:G12">
    <cfRule type="expression" dxfId="2003" priority="30">
      <formula>IF($G7&gt;$I7,TRUE)</formula>
    </cfRule>
  </conditionalFormatting>
  <conditionalFormatting sqref="I7:I12">
    <cfRule type="expression" dxfId="2002" priority="31">
      <formula>IF($G7&lt;$I7,TRUE)</formula>
    </cfRule>
  </conditionalFormatting>
  <conditionalFormatting sqref="F7:F12">
    <cfRule type="containsText" dxfId="2001" priority="17" operator="containsText" text="vaba voor">
      <formula>NOT(ISERROR(SEARCH("vaba voor",F7)))</formula>
    </cfRule>
  </conditionalFormatting>
  <conditionalFormatting sqref="N7:N12">
    <cfRule type="containsText" dxfId="2000" priority="15" operator="containsText" text="vaba voor">
      <formula>NOT(ISERROR(SEARCH("vaba voor",N7)))</formula>
    </cfRule>
  </conditionalFormatting>
  <conditionalFormatting sqref="R7:R12">
    <cfRule type="containsText" dxfId="1999" priority="18" operator="containsText" text="vaba voor">
      <formula>NOT(ISERROR(SEARCH("vaba voor",R7)))</formula>
    </cfRule>
  </conditionalFormatting>
  <conditionalFormatting sqref="V7:V12">
    <cfRule type="containsText" dxfId="1998" priority="14" operator="containsText" text="vaba voor">
      <formula>NOT(ISERROR(SEARCH("vaba voor",V7)))</formula>
    </cfRule>
  </conditionalFormatting>
  <conditionalFormatting sqref="J7:J12">
    <cfRule type="containsText" dxfId="1997" priority="16" operator="containsText" text="vaba voor">
      <formula>NOT(ISERROR(SEARCH("vaba voor",J7)))</formula>
    </cfRule>
  </conditionalFormatting>
  <conditionalFormatting sqref="C7:F12">
    <cfRule type="expression" dxfId="1996" priority="22">
      <formula>IF(AND(ISNUMBER($C7),$C7=$E7),TRUE)</formula>
    </cfRule>
    <cfRule type="expression" dxfId="1995" priority="24">
      <formula>IF($C7&gt;$E7,TRUE)</formula>
    </cfRule>
    <cfRule type="expression" dxfId="1994" priority="25">
      <formula>IF($C7&lt;$E7,TRUE)</formula>
    </cfRule>
  </conditionalFormatting>
  <conditionalFormatting sqref="G7:J12">
    <cfRule type="expression" dxfId="1993" priority="23">
      <formula>IF(AND(ISNUMBER($G7),$G7=$I7),TRUE)</formula>
    </cfRule>
    <cfRule type="expression" dxfId="1992" priority="28">
      <formula>IF($G7&gt;$I7,TRUE)</formula>
    </cfRule>
    <cfRule type="expression" dxfId="1991" priority="29">
      <formula>IF($G7&lt;$I7,TRUE)</formula>
    </cfRule>
  </conditionalFormatting>
  <conditionalFormatting sqref="K7:N12">
    <cfRule type="expression" dxfId="1990" priority="21">
      <formula>IF(AND(ISNUMBER($K7),$K7=$M7),TRUE)</formula>
    </cfRule>
    <cfRule type="expression" dxfId="1989" priority="32">
      <formula>IF($K7&gt;$M7,TRUE)</formula>
    </cfRule>
    <cfRule type="expression" dxfId="1988" priority="33">
      <formula>IF($K7&lt;$M7,TRUE)</formula>
    </cfRule>
  </conditionalFormatting>
  <conditionalFormatting sqref="O7:R12">
    <cfRule type="expression" dxfId="1987" priority="20">
      <formula>IF(AND(ISNUMBER($O7),$O7=$Q7),TRUE)</formula>
    </cfRule>
    <cfRule type="expression" dxfId="1986" priority="36">
      <formula>IF($O7&gt;$Q7,TRUE)</formula>
    </cfRule>
    <cfRule type="expression" dxfId="1985" priority="37">
      <formula>IF($O7&lt;$Q7,TRUE)</formula>
    </cfRule>
  </conditionalFormatting>
  <conditionalFormatting sqref="S7:V12">
    <cfRule type="expression" dxfId="1984" priority="19">
      <formula>IF(AND(ISNUMBER($S7),$S7=$U7),TRUE)</formula>
    </cfRule>
    <cfRule type="expression" dxfId="1983" priority="40">
      <formula>IF($S7&gt;$U7,TRUE)</formula>
    </cfRule>
    <cfRule type="expression" dxfId="1982" priority="41">
      <formula>IF($S7&lt;$U7,TRUE)</formula>
    </cfRule>
  </conditionalFormatting>
  <conditionalFormatting sqref="E7:E12 I7:I12 Q7:Q12 U7:U12 M7:M12">
    <cfRule type="expression" dxfId="1981" priority="13">
      <formula>AND(E7=0,C7=13)</formula>
    </cfRule>
  </conditionalFormatting>
  <conditionalFormatting sqref="A7:A12">
    <cfRule type="duplicateValues" dxfId="1980" priority="44"/>
  </conditionalFormatting>
  <conditionalFormatting sqref="AJ7:AJ12">
    <cfRule type="expression" dxfId="1979" priority="5">
      <formula>AND(AI7="",FIND(",",AJ7))</formula>
    </cfRule>
    <cfRule type="expression" dxfId="1978" priority="7">
      <formula>AND(AI7="",COUNTIF(AJ7,"*,*")=0)</formula>
    </cfRule>
  </conditionalFormatting>
  <conditionalFormatting sqref="AH7:AH12">
    <cfRule type="expression" dxfId="1977" priority="8">
      <formula>AND(AG7="",FIND(",",AH7))</formula>
    </cfRule>
    <cfRule type="expression" dxfId="1976" priority="9">
      <formula>AND(AG7="",COUNTIF(AH7,"*,*")=0)</formula>
    </cfRule>
  </conditionalFormatting>
  <conditionalFormatting sqref="AL7:AL12">
    <cfRule type="expression" dxfId="1975" priority="10">
      <formula>AND(AK7="",FIND(",",AL7))</formula>
    </cfRule>
    <cfRule type="expression" dxfId="1974" priority="11">
      <formula>AND(AK7="",COUNTIF(AL7,"*,*")=0)</formula>
    </cfRule>
  </conditionalFormatting>
  <conditionalFormatting sqref="AF7:AF12">
    <cfRule type="expression" dxfId="1973" priority="6">
      <formula>AND(AE7="",COUNTIF(AF7,"*,*")=0)</formula>
    </cfRule>
  </conditionalFormatting>
  <conditionalFormatting sqref="AN7:AN12">
    <cfRule type="expression" dxfId="1972" priority="2">
      <formula>AND(AM7="",COUNTIF(AN7,"*,*")=0)</formula>
    </cfRule>
    <cfRule type="expression" dxfId="1971" priority="4">
      <formula>AND(AM7="",FIND(",",AN7))</formula>
    </cfRule>
  </conditionalFormatting>
  <conditionalFormatting sqref="AP7:AP12">
    <cfRule type="expression" dxfId="1970" priority="1">
      <formula>AND(AO7="",COUNTIF(AP7,"*,*")=0)</formula>
    </cfRule>
    <cfRule type="expression" dxfId="1969" priority="3">
      <formula>AND(AO7="",FIND(",",AP7))</formula>
    </cfRule>
  </conditionalFormatting>
  <conditionalFormatting sqref="B300:B305">
    <cfRule type="expression" dxfId="1968" priority="1562">
      <formula>A300=3</formula>
    </cfRule>
    <cfRule type="expression" dxfId="1967" priority="1563">
      <formula>A300=2</formula>
    </cfRule>
    <cfRule type="expression" dxfId="1966" priority="1564">
      <formula>A300=1</formula>
    </cfRule>
    <cfRule type="containsBlanks" dxfId="1965" priority="1565">
      <formula>LEN(TRIM(B300))=0</formula>
    </cfRule>
    <cfRule type="duplicateValues" dxfId="1964" priority="1566"/>
  </conditionalFormatting>
  <pageMargins left="0.78740157480314965" right="0.39370078740157483" top="0.78740157480314965" bottom="0.39370078740157483" header="0.78740157480314965" footer="0"/>
  <pageSetup paperSize="9" scale="84" fitToHeight="0" orientation="landscape" verticalDpi="1200" r:id="rId1"/>
  <headerFooter>
    <oddHeader>&amp;R&amp;P. leht &amp;N&amp; -st</oddHead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AP311"/>
  <sheetViews>
    <sheetView showGridLines="0" showRowColHeaders="0" workbookViewId="0">
      <pane ySplit="1" topLeftCell="A2" activePane="bottomLeft" state="frozen"/>
      <selection activeCell="A5" sqref="A5"/>
      <selection pane="bottomLeft" activeCell="A5" sqref="A5"/>
    </sheetView>
  </sheetViews>
  <sheetFormatPr defaultRowHeight="12.75" x14ac:dyDescent="0.2"/>
  <cols>
    <col min="1" max="1" width="3.28515625" style="783" customWidth="1"/>
    <col min="2" max="2" width="37.140625" style="783" bestFit="1" customWidth="1"/>
    <col min="3" max="3" width="4.7109375" style="783" customWidth="1"/>
    <col min="4" max="4" width="1.140625" style="783" customWidth="1"/>
    <col min="5" max="5" width="2.7109375" style="783" customWidth="1"/>
    <col min="6" max="6" width="9.140625" style="783"/>
    <col min="7" max="7" width="2.7109375" style="783" customWidth="1"/>
    <col min="8" max="8" width="1.140625" style="783" customWidth="1"/>
    <col min="9" max="9" width="2.7109375" style="783" customWidth="1"/>
    <col min="10" max="10" width="9.140625" style="783"/>
    <col min="11" max="11" width="2.7109375" style="783" customWidth="1"/>
    <col min="12" max="12" width="1.140625" style="783" customWidth="1"/>
    <col min="13" max="13" width="2.7109375" style="783" customWidth="1"/>
    <col min="14" max="14" width="9.140625" style="783"/>
    <col min="15" max="15" width="2.7109375" style="783" customWidth="1"/>
    <col min="16" max="16" width="1.140625" style="783" customWidth="1"/>
    <col min="17" max="17" width="2.7109375" style="783" customWidth="1"/>
    <col min="18" max="18" width="9.140625" style="783"/>
    <col min="19" max="19" width="2.7109375" style="783" hidden="1" customWidth="1"/>
    <col min="20" max="20" width="1.140625" style="783" hidden="1" customWidth="1"/>
    <col min="21" max="21" width="2.7109375" style="783" hidden="1" customWidth="1"/>
    <col min="22" max="22" width="0" style="783" hidden="1" customWidth="1"/>
    <col min="23" max="23" width="5.7109375" style="783" bestFit="1" customWidth="1"/>
    <col min="24" max="24" width="5.5703125" style="783" customWidth="1"/>
    <col min="25" max="25" width="7.42578125" style="783" hidden="1" customWidth="1"/>
    <col min="26" max="26" width="2.7109375" style="783" customWidth="1"/>
    <col min="27" max="27" width="1.140625" style="783" customWidth="1"/>
    <col min="28" max="28" width="2.7109375" style="783" customWidth="1"/>
    <col min="29" max="29" width="4.7109375" style="783" customWidth="1"/>
    <col min="30" max="31" width="9.140625" style="783" hidden="1" customWidth="1"/>
    <col min="32" max="32" width="18.28515625" style="783" hidden="1" customWidth="1"/>
    <col min="33" max="33" width="9.140625" style="783" hidden="1" customWidth="1"/>
    <col min="34" max="34" width="14.85546875" style="783" hidden="1" customWidth="1"/>
    <col min="35" max="35" width="9.140625" style="783" hidden="1" customWidth="1"/>
    <col min="36" max="36" width="18.28515625" style="783" hidden="1" customWidth="1"/>
    <col min="37" max="37" width="9.140625" style="783" hidden="1" customWidth="1"/>
    <col min="38" max="38" width="15.28515625" style="783" hidden="1" customWidth="1"/>
    <col min="39" max="39" width="9.140625" style="783" hidden="1" customWidth="1"/>
    <col min="40" max="40" width="17.28515625" style="783" hidden="1" customWidth="1"/>
    <col min="41" max="41" width="9.140625" style="783" hidden="1" customWidth="1"/>
    <col min="42" max="42" width="13.85546875" style="783" hidden="1" customWidth="1"/>
    <col min="43" max="16384" width="9.140625" style="783"/>
  </cols>
  <sheetData>
    <row r="1" spans="1:42" x14ac:dyDescent="0.2">
      <c r="A1" s="226" t="str">
        <f>UPPER((Kalend!E27)&amp;" - "&amp;(Kalend!C27))&amp;" - "&amp;LOWER(Kalend!D27)&amp;" - "&amp;(Kalend!A27)&amp;" kell "&amp;(Kalend!B27)&amp;" - "&amp;(Kalend!F27)</f>
        <v>V-LÕP - VOKA VI SISE-KV LÕPETAMINE -  - P, 31.03.2024 kell 11:00 - Voka petangihall</v>
      </c>
      <c r="O1" s="157"/>
      <c r="P1" s="157"/>
      <c r="Q1" s="198"/>
      <c r="R1" s="198"/>
      <c r="S1" s="198"/>
      <c r="T1" s="38"/>
      <c r="U1" s="38"/>
      <c r="V1" s="38"/>
      <c r="W1" s="157"/>
      <c r="X1" s="28"/>
      <c r="Y1" s="157"/>
      <c r="Z1" s="157"/>
      <c r="AD1" s="44" t="s">
        <v>72</v>
      </c>
      <c r="AE1" s="228"/>
      <c r="AF1" s="228"/>
      <c r="AG1" s="228"/>
      <c r="AH1" s="228"/>
      <c r="AI1" s="228"/>
      <c r="AJ1" s="228"/>
      <c r="AK1" s="228"/>
      <c r="AL1" s="228"/>
      <c r="AM1" s="228"/>
      <c r="AN1" s="228"/>
      <c r="AO1" s="351"/>
      <c r="AP1" s="351"/>
    </row>
    <row r="2" spans="1:42" x14ac:dyDescent="0.2">
      <c r="F2" s="157"/>
      <c r="L2" s="234"/>
      <c r="M2" s="234"/>
      <c r="N2" s="234"/>
      <c r="O2" s="157"/>
      <c r="P2" s="157"/>
      <c r="Q2" s="157"/>
      <c r="R2" s="235" t="s">
        <v>235</v>
      </c>
      <c r="S2" s="157"/>
      <c r="T2" s="234"/>
      <c r="U2" s="234"/>
      <c r="W2" s="236">
        <v>1</v>
      </c>
      <c r="X2" s="237" t="s">
        <v>236</v>
      </c>
      <c r="Z2" s="157"/>
      <c r="AD2" s="157"/>
      <c r="AE2" s="157"/>
      <c r="AF2" s="157"/>
      <c r="AG2" s="157"/>
      <c r="AH2" s="157"/>
      <c r="AI2" s="157"/>
      <c r="AJ2" s="237"/>
      <c r="AK2" s="157"/>
      <c r="AL2" s="157"/>
      <c r="AM2" s="157"/>
      <c r="AN2" s="157"/>
    </row>
    <row r="3" spans="1:42" x14ac:dyDescent="0.2">
      <c r="F3" s="157"/>
      <c r="L3" s="234"/>
      <c r="M3" s="234"/>
      <c r="N3" s="234"/>
      <c r="O3" s="157"/>
      <c r="P3" s="157"/>
      <c r="Q3" s="157"/>
      <c r="R3" s="238" t="s">
        <v>237</v>
      </c>
      <c r="S3" s="157"/>
      <c r="T3" s="234"/>
      <c r="U3" s="234"/>
      <c r="W3" s="236">
        <v>0.5</v>
      </c>
      <c r="X3" s="237" t="s">
        <v>236</v>
      </c>
      <c r="Z3" s="157"/>
      <c r="AE3" s="157"/>
      <c r="AG3" s="157"/>
      <c r="AH3" s="157"/>
      <c r="AI3" s="157"/>
      <c r="AJ3" s="157"/>
      <c r="AK3" s="157"/>
      <c r="AL3" s="157"/>
      <c r="AM3" s="157"/>
      <c r="AN3" s="157"/>
    </row>
    <row r="4" spans="1:42" x14ac:dyDescent="0.2">
      <c r="F4" s="157"/>
      <c r="L4" s="157"/>
      <c r="M4" s="157"/>
      <c r="N4" s="157"/>
      <c r="O4" s="157"/>
      <c r="P4" s="157"/>
      <c r="Q4" s="157"/>
      <c r="R4" s="239" t="s">
        <v>238</v>
      </c>
      <c r="S4" s="157"/>
      <c r="T4" s="157"/>
      <c r="U4" s="157"/>
      <c r="W4" s="236">
        <v>0</v>
      </c>
      <c r="X4" s="237" t="s">
        <v>236</v>
      </c>
      <c r="Z4" s="157"/>
      <c r="AA4" s="157"/>
      <c r="AE4" s="234"/>
      <c r="AF4" s="234"/>
      <c r="AG4" s="234"/>
      <c r="AH4" s="225"/>
      <c r="AI4" s="234"/>
      <c r="AJ4" s="234"/>
      <c r="AK4" s="234"/>
      <c r="AL4" s="234"/>
      <c r="AM4" s="234"/>
      <c r="AN4" s="234"/>
      <c r="AO4" s="234"/>
      <c r="AP4" s="234"/>
    </row>
    <row r="5" spans="1:42" x14ac:dyDescent="0.2">
      <c r="F5" s="157"/>
      <c r="L5" s="157"/>
      <c r="M5" s="157"/>
      <c r="N5" s="157"/>
      <c r="O5" s="157"/>
      <c r="P5" s="157"/>
      <c r="Q5" s="157"/>
      <c r="R5" s="157"/>
      <c r="S5" s="157"/>
      <c r="T5" s="157"/>
      <c r="U5" s="157"/>
      <c r="V5" s="157"/>
      <c r="W5" s="157"/>
      <c r="X5" s="157"/>
      <c r="Y5" s="157"/>
      <c r="Z5" s="157"/>
      <c r="AB5" s="414" t="s">
        <v>310</v>
      </c>
      <c r="AC5" s="157"/>
      <c r="AD5" s="411" t="s">
        <v>215</v>
      </c>
    </row>
    <row r="6" spans="1:42" x14ac:dyDescent="0.2">
      <c r="A6" s="382" t="s">
        <v>10</v>
      </c>
      <c r="B6" s="382" t="s">
        <v>57</v>
      </c>
      <c r="C6" s="383" t="s">
        <v>172</v>
      </c>
      <c r="D6" s="384"/>
      <c r="E6" s="384"/>
      <c r="F6" s="385"/>
      <c r="G6" s="383" t="s">
        <v>175</v>
      </c>
      <c r="H6" s="384"/>
      <c r="I6" s="384"/>
      <c r="J6" s="385"/>
      <c r="K6" s="383" t="s">
        <v>178</v>
      </c>
      <c r="L6" s="384"/>
      <c r="M6" s="384"/>
      <c r="N6" s="385"/>
      <c r="O6" s="383" t="s">
        <v>181</v>
      </c>
      <c r="P6" s="384"/>
      <c r="Q6" s="384"/>
      <c r="R6" s="385"/>
      <c r="S6" s="383" t="s">
        <v>183</v>
      </c>
      <c r="T6" s="384"/>
      <c r="U6" s="384"/>
      <c r="V6" s="385"/>
      <c r="W6" s="382" t="s">
        <v>80</v>
      </c>
      <c r="X6" s="386" t="s">
        <v>297</v>
      </c>
      <c r="Y6" s="641" t="s">
        <v>347</v>
      </c>
      <c r="Z6" s="386"/>
      <c r="AA6" s="387" t="s">
        <v>298</v>
      </c>
      <c r="AB6" s="388"/>
      <c r="AC6" s="644" t="s">
        <v>171</v>
      </c>
      <c r="AD6" s="158" t="s">
        <v>302</v>
      </c>
      <c r="AE6" s="159"/>
      <c r="AF6" s="159" t="s">
        <v>231</v>
      </c>
      <c r="AG6" s="159"/>
      <c r="AH6" s="229" t="s">
        <v>232</v>
      </c>
      <c r="AI6" s="159"/>
      <c r="AJ6" s="159" t="s">
        <v>233</v>
      </c>
      <c r="AK6" s="160"/>
      <c r="AL6" s="159" t="s">
        <v>234</v>
      </c>
      <c r="AM6" s="160"/>
      <c r="AN6" s="160" t="s">
        <v>308</v>
      </c>
      <c r="AO6" s="410"/>
      <c r="AP6" s="160" t="s">
        <v>309</v>
      </c>
    </row>
    <row r="7" spans="1:42" x14ac:dyDescent="0.2">
      <c r="A7" s="389">
        <v>1</v>
      </c>
      <c r="B7" s="455" t="s">
        <v>381</v>
      </c>
      <c r="C7" s="390">
        <v>13</v>
      </c>
      <c r="D7" s="391" t="s">
        <v>299</v>
      </c>
      <c r="E7" s="392">
        <v>9</v>
      </c>
      <c r="F7" s="393" t="s">
        <v>257</v>
      </c>
      <c r="G7" s="390">
        <v>13</v>
      </c>
      <c r="H7" s="391" t="s">
        <v>299</v>
      </c>
      <c r="I7" s="392">
        <v>8</v>
      </c>
      <c r="J7" s="393" t="s">
        <v>346</v>
      </c>
      <c r="K7" s="390">
        <v>13</v>
      </c>
      <c r="L7" s="391" t="s">
        <v>299</v>
      </c>
      <c r="M7" s="392">
        <v>11</v>
      </c>
      <c r="N7" s="393" t="s">
        <v>383</v>
      </c>
      <c r="O7" s="390">
        <v>12</v>
      </c>
      <c r="P7" s="391" t="s">
        <v>299</v>
      </c>
      <c r="Q7" s="392">
        <v>11</v>
      </c>
      <c r="R7" s="393" t="s">
        <v>382</v>
      </c>
      <c r="S7" s="390"/>
      <c r="T7" s="391" t="s">
        <v>299</v>
      </c>
      <c r="U7" s="392"/>
      <c r="V7" s="393"/>
      <c r="W7" s="394">
        <f t="shared" ref="W7:W18" si="0">IF(C7&gt;E7,W$2,IF(C7&lt;E7,W$4,IF(ISNUMBER(C7),W$3,0)))+IF(G7&gt;I7,W$2,IF(G7&lt;I7,W$4,IF(ISNUMBER(G7),W$3,0)))+IF(K7&gt;M7,W$2,IF(K7&lt;M7,W$4,IF(ISNUMBER(K7),W$3,0)))+IF(O7&gt;Q7,W$2,IF(O7&lt;Q7,W$4,IF(ISNUMBER(O7),W$3,0)))+IF(S7&gt;U7,W$2,IF(S7&lt;U7,W$4,IF(ISNUMBER(S7),W$3,0)))</f>
        <v>4</v>
      </c>
      <c r="X7" s="395">
        <v>1</v>
      </c>
      <c r="Y7" s="646"/>
      <c r="Z7" s="390">
        <f t="shared" ref="Z7:Z18" si="1">C7+G7+K7+O7+S7</f>
        <v>51</v>
      </c>
      <c r="AA7" s="391" t="s">
        <v>299</v>
      </c>
      <c r="AB7" s="396">
        <f t="shared" ref="AB7:AB18" si="2">E7+I7+M7+Q7+U7</f>
        <v>39</v>
      </c>
      <c r="AC7" s="397">
        <f t="shared" ref="AC7:AC18" si="3">Z7-AB7</f>
        <v>12</v>
      </c>
      <c r="AD7" s="231">
        <f>SUM(AE7:AP7)</f>
        <v>82</v>
      </c>
      <c r="AE7" s="232">
        <f>IFERROR(INDEX(V!$R:$R,MATCH(AF7,V!$L:$L,0)),"")</f>
        <v>0</v>
      </c>
      <c r="AF7" s="233" t="str">
        <f>IFERROR(LEFT($B7,(FIND(",",$B7,1)-1)),"")</f>
        <v>Oksana Rõndenkova</v>
      </c>
      <c r="AG7" s="232">
        <f>IFERROR(INDEX(V!$R:$R,MATCH(AH7,V!$L:$L,0)),"")</f>
        <v>82</v>
      </c>
      <c r="AH7" s="233" t="str">
        <f>IFERROR(MID($B7,FIND(", ",$B7)+2,256),"")</f>
        <v>Oleg Rõndenkov</v>
      </c>
      <c r="AI7" s="232" t="str">
        <f>IFERROR(INDEX(V!$R:$R,MATCH(AJ7,V!$L:$L,0)),"")</f>
        <v/>
      </c>
      <c r="AJ7" s="233" t="str">
        <f>IFERROR(MID($B7,FIND("^",SUBSTITUTE($B7,", ","^",1))+2,FIND("^",SUBSTITUTE($B7,", ","^",2))-FIND("^",SUBSTITUTE($B7,", ","^",1))-2),"")</f>
        <v/>
      </c>
      <c r="AK7" s="232" t="str">
        <f>IFERROR(INDEX(V!$R:$R,MATCH(AL7,V!$L:$L,0)),"")</f>
        <v/>
      </c>
      <c r="AL7" s="233" t="str">
        <f>IFERROR(MID($B7,FIND(", ",$B7,FIND(", ",$B7,FIND(", ",$B7))+1)+2,30000),"")</f>
        <v/>
      </c>
      <c r="AM7" s="232" t="str">
        <f>IFERROR(INDEX(V!$R:$R,MATCH(AN7,V!$L:$L,0)),"")</f>
        <v/>
      </c>
      <c r="AN7" s="233" t="str">
        <f>IFERROR(MID($B7,FIND(", ",$B7,FIND(", ",$B7)+1)+2,FIND(", ",$B7,FIND(", ",$B7,FIND(", ",$B7)+1)+1)-FIND(", ",$B7,FIND(", ",$B7)+1)-2),"")</f>
        <v/>
      </c>
      <c r="AO7" s="232" t="str">
        <f>IFERROR(INDEX(V!$R:$R,MATCH(AP7,V!$L:$L,0)),"")</f>
        <v/>
      </c>
      <c r="AP7" s="233" t="str">
        <f>IFERROR(MID($B7,FIND(", ",$B7,FIND(", ",$B7,FIND(", ",$B7)+1)+1)+2,30000),"")</f>
        <v/>
      </c>
    </row>
    <row r="8" spans="1:42" x14ac:dyDescent="0.2">
      <c r="A8" s="389">
        <v>2</v>
      </c>
      <c r="B8" s="282" t="s">
        <v>382</v>
      </c>
      <c r="C8" s="390">
        <v>13</v>
      </c>
      <c r="D8" s="391" t="s">
        <v>299</v>
      </c>
      <c r="E8" s="392">
        <v>2</v>
      </c>
      <c r="F8" s="393" t="s">
        <v>387</v>
      </c>
      <c r="G8" s="390">
        <v>13</v>
      </c>
      <c r="H8" s="391" t="s">
        <v>299</v>
      </c>
      <c r="I8" s="392">
        <v>11</v>
      </c>
      <c r="J8" s="393" t="s">
        <v>383</v>
      </c>
      <c r="K8" s="390">
        <v>13</v>
      </c>
      <c r="L8" s="391" t="s">
        <v>299</v>
      </c>
      <c r="M8" s="392">
        <v>8</v>
      </c>
      <c r="N8" s="393" t="s">
        <v>384</v>
      </c>
      <c r="O8" s="390">
        <v>11</v>
      </c>
      <c r="P8" s="391" t="s">
        <v>299</v>
      </c>
      <c r="Q8" s="392">
        <v>12</v>
      </c>
      <c r="R8" s="393" t="s">
        <v>381</v>
      </c>
      <c r="S8" s="390"/>
      <c r="T8" s="391" t="s">
        <v>299</v>
      </c>
      <c r="U8" s="392"/>
      <c r="V8" s="393"/>
      <c r="W8" s="394">
        <f t="shared" si="0"/>
        <v>3</v>
      </c>
      <c r="X8" s="395">
        <v>1.25</v>
      </c>
      <c r="Y8" s="646"/>
      <c r="Z8" s="390">
        <f t="shared" si="1"/>
        <v>50</v>
      </c>
      <c r="AA8" s="391" t="s">
        <v>299</v>
      </c>
      <c r="AB8" s="396">
        <f t="shared" si="2"/>
        <v>33</v>
      </c>
      <c r="AC8" s="397">
        <f t="shared" si="3"/>
        <v>17</v>
      </c>
      <c r="AD8" s="231">
        <f t="shared" ref="AD8:AD11" si="4">SUM(AE8:AL8)</f>
        <v>110</v>
      </c>
      <c r="AE8" s="232">
        <f>IFERROR(INDEX(V!$R:$R,MATCH(AF8,V!$L:$L,0)),"")</f>
        <v>62</v>
      </c>
      <c r="AF8" s="233" t="str">
        <f t="shared" ref="AF8:AF18" si="5">IFERROR(LEFT($B8,(FIND(",",$B8,1)-1)),"")</f>
        <v>Johannes Neiland</v>
      </c>
      <c r="AG8" s="232">
        <f>IFERROR(INDEX(V!$R:$R,MATCH(AH8,V!$L:$L,0)),"")</f>
        <v>48</v>
      </c>
      <c r="AH8" s="233" t="str">
        <f t="shared" ref="AH8:AH18" si="6">IFERROR(MID($B8,FIND(", ",$B8)+2,256),"")</f>
        <v>Sander Rose</v>
      </c>
      <c r="AI8" s="232" t="str">
        <f>IFERROR(INDEX(V!$R:$R,MATCH(AJ8,V!$L:$L,0)),"")</f>
        <v/>
      </c>
      <c r="AJ8" s="233" t="str">
        <f t="shared" ref="AJ8:AJ18" si="7">IFERROR(MID($B8,FIND("^",SUBSTITUTE($B8,", ","^",1))+2,FIND("^",SUBSTITUTE($B8,", ","^",2))-FIND("^",SUBSTITUTE($B8,", ","^",1))-2),"")</f>
        <v/>
      </c>
      <c r="AK8" s="232" t="str">
        <f>IFERROR(INDEX(V!$R:$R,MATCH(AL8,V!$L:$L,0)),"")</f>
        <v/>
      </c>
      <c r="AL8" s="233" t="str">
        <f t="shared" ref="AL8:AL18" si="8">IFERROR(MID($B8,FIND(", ",$B8,FIND(", ",$B8,FIND(", ",$B8))+1)+2,30000),"")</f>
        <v/>
      </c>
      <c r="AM8" s="232" t="str">
        <f>IFERROR(INDEX(V!$R:$R,MATCH(AN8,V!$L:$L,0)),"")</f>
        <v/>
      </c>
      <c r="AN8" s="233" t="str">
        <f t="shared" ref="AN8:AN18" si="9">IFERROR(MID($B8,FIND(", ",$B8,FIND(", ",$B8)+1)+2,FIND(", ",$B8,FIND(", ",$B8,FIND(", ",$B8)+1)+1)-FIND(", ",$B8,FIND(", ",$B8)+1)-2),"")</f>
        <v/>
      </c>
      <c r="AO8" s="232" t="str">
        <f>IFERROR(INDEX(V!$R:$R,MATCH(AP8,V!$L:$L,0)),"")</f>
        <v/>
      </c>
      <c r="AP8" s="233" t="str">
        <f t="shared" ref="AP8:AP18" si="10">IFERROR(MID($B8,FIND(", ",$B8,FIND(", ",$B8,FIND(", ",$B8)+1)+1)+2,30000),"")</f>
        <v/>
      </c>
    </row>
    <row r="9" spans="1:42" x14ac:dyDescent="0.2">
      <c r="A9" s="389">
        <v>3</v>
      </c>
      <c r="B9" s="302" t="s">
        <v>384</v>
      </c>
      <c r="C9" s="390">
        <v>13</v>
      </c>
      <c r="D9" s="391" t="s">
        <v>299</v>
      </c>
      <c r="E9" s="392">
        <v>9</v>
      </c>
      <c r="F9" s="393" t="s">
        <v>388</v>
      </c>
      <c r="G9" s="390">
        <v>13</v>
      </c>
      <c r="H9" s="391" t="s">
        <v>299</v>
      </c>
      <c r="I9" s="392">
        <v>4</v>
      </c>
      <c r="J9" s="393" t="s">
        <v>386</v>
      </c>
      <c r="K9" s="390">
        <v>8</v>
      </c>
      <c r="L9" s="391" t="s">
        <v>299</v>
      </c>
      <c r="M9" s="392">
        <v>13</v>
      </c>
      <c r="N9" s="393" t="s">
        <v>382</v>
      </c>
      <c r="O9" s="390">
        <v>13</v>
      </c>
      <c r="P9" s="391" t="s">
        <v>299</v>
      </c>
      <c r="Q9" s="392">
        <v>4</v>
      </c>
      <c r="R9" s="393" t="s">
        <v>346</v>
      </c>
      <c r="S9" s="390"/>
      <c r="T9" s="391" t="s">
        <v>299</v>
      </c>
      <c r="U9" s="392"/>
      <c r="V9" s="393"/>
      <c r="W9" s="394">
        <f t="shared" si="0"/>
        <v>3</v>
      </c>
      <c r="X9" s="395">
        <v>0.88</v>
      </c>
      <c r="Y9" s="646"/>
      <c r="Z9" s="390">
        <f t="shared" si="1"/>
        <v>47</v>
      </c>
      <c r="AA9" s="391" t="s">
        <v>299</v>
      </c>
      <c r="AB9" s="396">
        <f t="shared" si="2"/>
        <v>30</v>
      </c>
      <c r="AC9" s="397">
        <f t="shared" si="3"/>
        <v>17</v>
      </c>
      <c r="AD9" s="231">
        <f t="shared" si="4"/>
        <v>198</v>
      </c>
      <c r="AE9" s="232">
        <f>IFERROR(INDEX(V!$R:$R,MATCH(AF9,V!$L:$L,0)),"")</f>
        <v>62</v>
      </c>
      <c r="AF9" s="233" t="str">
        <f t="shared" si="5"/>
        <v>Andres Veski</v>
      </c>
      <c r="AG9" s="232">
        <f>IFERROR(INDEX(V!$R:$R,MATCH(AH9,V!$L:$L,0)),"")</f>
        <v>136</v>
      </c>
      <c r="AH9" s="233" t="str">
        <f t="shared" si="6"/>
        <v>Henri Mitt</v>
      </c>
      <c r="AI9" s="232" t="str">
        <f>IFERROR(INDEX(V!$R:$R,MATCH(AJ9,V!$L:$L,0)),"")</f>
        <v/>
      </c>
      <c r="AJ9" s="233" t="str">
        <f t="shared" si="7"/>
        <v/>
      </c>
      <c r="AK9" s="232" t="str">
        <f>IFERROR(INDEX(V!$R:$R,MATCH(AL9,V!$L:$L,0)),"")</f>
        <v/>
      </c>
      <c r="AL9" s="233" t="str">
        <f t="shared" si="8"/>
        <v/>
      </c>
      <c r="AM9" s="232" t="str">
        <f>IFERROR(INDEX(V!$R:$R,MATCH(AN9,V!$L:$L,0)),"")</f>
        <v/>
      </c>
      <c r="AN9" s="233" t="str">
        <f t="shared" si="9"/>
        <v/>
      </c>
      <c r="AO9" s="232" t="str">
        <f>IFERROR(INDEX(V!$R:$R,MATCH(AP9,V!$L:$L,0)),"")</f>
        <v/>
      </c>
      <c r="AP9" s="233" t="str">
        <f t="shared" si="10"/>
        <v/>
      </c>
    </row>
    <row r="10" spans="1:42" x14ac:dyDescent="0.2">
      <c r="A10" s="389">
        <v>4</v>
      </c>
      <c r="B10" s="302" t="s">
        <v>355</v>
      </c>
      <c r="C10" s="390">
        <v>2</v>
      </c>
      <c r="D10" s="391" t="s">
        <v>299</v>
      </c>
      <c r="E10" s="392">
        <v>13</v>
      </c>
      <c r="F10" s="393" t="s">
        <v>383</v>
      </c>
      <c r="G10" s="390">
        <v>13</v>
      </c>
      <c r="H10" s="391" t="s">
        <v>299</v>
      </c>
      <c r="I10" s="392">
        <v>7</v>
      </c>
      <c r="J10" s="393" t="s">
        <v>387</v>
      </c>
      <c r="K10" s="390">
        <v>13</v>
      </c>
      <c r="L10" s="391" t="s">
        <v>299</v>
      </c>
      <c r="M10" s="392">
        <v>10</v>
      </c>
      <c r="N10" s="393" t="s">
        <v>367</v>
      </c>
      <c r="O10" s="390">
        <v>13</v>
      </c>
      <c r="P10" s="391" t="s">
        <v>299</v>
      </c>
      <c r="Q10" s="392">
        <v>1</v>
      </c>
      <c r="R10" s="393" t="s">
        <v>385</v>
      </c>
      <c r="S10" s="390"/>
      <c r="T10" s="391" t="s">
        <v>299</v>
      </c>
      <c r="U10" s="392"/>
      <c r="V10" s="393"/>
      <c r="W10" s="394">
        <f t="shared" si="0"/>
        <v>3</v>
      </c>
      <c r="X10" s="395">
        <v>0.75</v>
      </c>
      <c r="Y10" s="646"/>
      <c r="Z10" s="390">
        <f t="shared" si="1"/>
        <v>41</v>
      </c>
      <c r="AA10" s="391" t="s">
        <v>299</v>
      </c>
      <c r="AB10" s="396">
        <f t="shared" si="2"/>
        <v>31</v>
      </c>
      <c r="AC10" s="397">
        <f t="shared" si="3"/>
        <v>10</v>
      </c>
      <c r="AD10" s="231">
        <f t="shared" si="4"/>
        <v>196</v>
      </c>
      <c r="AE10" s="232">
        <f>IFERROR(INDEX(V!$R:$R,MATCH(AF10,V!$L:$L,0)),"")</f>
        <v>88</v>
      </c>
      <c r="AF10" s="233" t="str">
        <f t="shared" si="5"/>
        <v>Kristel Tihhonjuk</v>
      </c>
      <c r="AG10" s="232">
        <f>IFERROR(INDEX(V!$R:$R,MATCH(AH10,V!$L:$L,0)),"")</f>
        <v>108</v>
      </c>
      <c r="AH10" s="233" t="str">
        <f t="shared" si="6"/>
        <v>Vadim Tihhonjuk</v>
      </c>
      <c r="AI10" s="232" t="str">
        <f>IFERROR(INDEX(V!$R:$R,MATCH(AJ10,V!$L:$L,0)),"")</f>
        <v/>
      </c>
      <c r="AJ10" s="233" t="str">
        <f t="shared" si="7"/>
        <v/>
      </c>
      <c r="AK10" s="232" t="str">
        <f>IFERROR(INDEX(V!$R:$R,MATCH(AL10,V!$L:$L,0)),"")</f>
        <v/>
      </c>
      <c r="AL10" s="233" t="str">
        <f t="shared" si="8"/>
        <v/>
      </c>
      <c r="AM10" s="232" t="str">
        <f>IFERROR(INDEX(V!$R:$R,MATCH(AN10,V!$L:$L,0)),"")</f>
        <v/>
      </c>
      <c r="AN10" s="233" t="str">
        <f t="shared" si="9"/>
        <v/>
      </c>
      <c r="AO10" s="232" t="str">
        <f>IFERROR(INDEX(V!$R:$R,MATCH(AP10,V!$L:$L,0)),"")</f>
        <v/>
      </c>
      <c r="AP10" s="233" t="str">
        <f t="shared" si="10"/>
        <v/>
      </c>
    </row>
    <row r="11" spans="1:42" x14ac:dyDescent="0.2">
      <c r="A11" s="389">
        <v>5</v>
      </c>
      <c r="B11" s="282" t="s">
        <v>383</v>
      </c>
      <c r="C11" s="390">
        <v>13</v>
      </c>
      <c r="D11" s="391" t="s">
        <v>299</v>
      </c>
      <c r="E11" s="392">
        <v>2</v>
      </c>
      <c r="F11" s="393" t="s">
        <v>355</v>
      </c>
      <c r="G11" s="390">
        <v>11</v>
      </c>
      <c r="H11" s="391" t="s">
        <v>299</v>
      </c>
      <c r="I11" s="392">
        <v>13</v>
      </c>
      <c r="J11" s="393" t="s">
        <v>382</v>
      </c>
      <c r="K11" s="390">
        <v>11</v>
      </c>
      <c r="L11" s="391" t="s">
        <v>299</v>
      </c>
      <c r="M11" s="392">
        <v>13</v>
      </c>
      <c r="N11" s="393" t="s">
        <v>381</v>
      </c>
      <c r="O11" s="390">
        <v>9</v>
      </c>
      <c r="P11" s="391" t="s">
        <v>299</v>
      </c>
      <c r="Q11" s="392">
        <v>8</v>
      </c>
      <c r="R11" s="393" t="s">
        <v>257</v>
      </c>
      <c r="S11" s="390"/>
      <c r="T11" s="391" t="s">
        <v>299</v>
      </c>
      <c r="U11" s="392"/>
      <c r="V11" s="393"/>
      <c r="W11" s="394">
        <f t="shared" si="0"/>
        <v>2</v>
      </c>
      <c r="X11" s="395">
        <v>1.38</v>
      </c>
      <c r="Y11" s="646"/>
      <c r="Z11" s="390">
        <f t="shared" si="1"/>
        <v>44</v>
      </c>
      <c r="AA11" s="391" t="s">
        <v>299</v>
      </c>
      <c r="AB11" s="396">
        <f t="shared" si="2"/>
        <v>36</v>
      </c>
      <c r="AC11" s="397">
        <f t="shared" si="3"/>
        <v>8</v>
      </c>
      <c r="AD11" s="231">
        <f t="shared" si="4"/>
        <v>124</v>
      </c>
      <c r="AE11" s="232">
        <f>IFERROR(INDEX(V!$R:$R,MATCH(AF11,V!$L:$L,0)),"")</f>
        <v>124</v>
      </c>
      <c r="AF11" s="233" t="str">
        <f t="shared" si="5"/>
        <v>Sirje Maala</v>
      </c>
      <c r="AG11" s="232">
        <f>IFERROR(INDEX(V!$R:$R,MATCH(AH11,V!$L:$L,0)),"")</f>
        <v>0</v>
      </c>
      <c r="AH11" s="233" t="str">
        <f t="shared" si="6"/>
        <v>Urmas Jõeäär</v>
      </c>
      <c r="AI11" s="232" t="str">
        <f>IFERROR(INDEX(V!$R:$R,MATCH(AJ11,V!$L:$L,0)),"")</f>
        <v/>
      </c>
      <c r="AJ11" s="233" t="str">
        <f t="shared" si="7"/>
        <v/>
      </c>
      <c r="AK11" s="232" t="str">
        <f>IFERROR(INDEX(V!$R:$R,MATCH(AL11,V!$L:$L,0)),"")</f>
        <v/>
      </c>
      <c r="AL11" s="233" t="str">
        <f t="shared" si="8"/>
        <v/>
      </c>
      <c r="AM11" s="232" t="str">
        <f>IFERROR(INDEX(V!$R:$R,MATCH(AN11,V!$L:$L,0)),"")</f>
        <v/>
      </c>
      <c r="AN11" s="233" t="str">
        <f t="shared" si="9"/>
        <v/>
      </c>
      <c r="AO11" s="232" t="str">
        <f>IFERROR(INDEX(V!$R:$R,MATCH(AP11,V!$L:$L,0)),"")</f>
        <v/>
      </c>
      <c r="AP11" s="233" t="str">
        <f t="shared" si="10"/>
        <v/>
      </c>
    </row>
    <row r="12" spans="1:42" x14ac:dyDescent="0.2">
      <c r="A12" s="389">
        <v>6</v>
      </c>
      <c r="B12" s="302" t="s">
        <v>346</v>
      </c>
      <c r="C12" s="390">
        <v>13</v>
      </c>
      <c r="D12" s="391" t="s">
        <v>299</v>
      </c>
      <c r="E12" s="392">
        <v>8</v>
      </c>
      <c r="F12" s="393" t="s">
        <v>385</v>
      </c>
      <c r="G12" s="390">
        <v>8</v>
      </c>
      <c r="H12" s="391" t="s">
        <v>299</v>
      </c>
      <c r="I12" s="392">
        <v>13</v>
      </c>
      <c r="J12" s="393" t="s">
        <v>381</v>
      </c>
      <c r="K12" s="390">
        <v>10</v>
      </c>
      <c r="L12" s="391" t="s">
        <v>299</v>
      </c>
      <c r="M12" s="392">
        <v>8</v>
      </c>
      <c r="N12" s="393" t="s">
        <v>257</v>
      </c>
      <c r="O12" s="390">
        <v>4</v>
      </c>
      <c r="P12" s="391" t="s">
        <v>299</v>
      </c>
      <c r="Q12" s="392">
        <v>13</v>
      </c>
      <c r="R12" s="393" t="s">
        <v>384</v>
      </c>
      <c r="S12" s="390"/>
      <c r="T12" s="391" t="s">
        <v>299</v>
      </c>
      <c r="U12" s="392"/>
      <c r="V12" s="393"/>
      <c r="W12" s="394">
        <f t="shared" si="0"/>
        <v>2</v>
      </c>
      <c r="X12" s="395">
        <v>1.25</v>
      </c>
      <c r="Y12" s="646"/>
      <c r="Z12" s="390">
        <f t="shared" si="1"/>
        <v>35</v>
      </c>
      <c r="AA12" s="391" t="s">
        <v>299</v>
      </c>
      <c r="AB12" s="396">
        <f t="shared" si="2"/>
        <v>42</v>
      </c>
      <c r="AC12" s="397">
        <f t="shared" si="3"/>
        <v>-7</v>
      </c>
      <c r="AD12" s="231">
        <f t="shared" ref="AD12:AD13" si="11">SUM(AE12:AL12)</f>
        <v>58</v>
      </c>
      <c r="AE12" s="232">
        <f>IFERROR(INDEX(V!$R:$R,MATCH(AF12,V!$L:$L,0)),"")</f>
        <v>28</v>
      </c>
      <c r="AF12" s="233" t="str">
        <f t="shared" si="5"/>
        <v>Boriss Klubov</v>
      </c>
      <c r="AG12" s="232">
        <f>IFERROR(INDEX(V!$R:$R,MATCH(AH12,V!$L:$L,0)),"")</f>
        <v>30</v>
      </c>
      <c r="AH12" s="233" t="str">
        <f t="shared" si="6"/>
        <v>Elmo Lageda</v>
      </c>
      <c r="AI12" s="232" t="str">
        <f>IFERROR(INDEX(V!$R:$R,MATCH(AJ12,V!$L:$L,0)),"")</f>
        <v/>
      </c>
      <c r="AJ12" s="233" t="str">
        <f t="shared" si="7"/>
        <v/>
      </c>
      <c r="AK12" s="232" t="str">
        <f>IFERROR(INDEX(V!$R:$R,MATCH(AL12,V!$L:$L,0)),"")</f>
        <v/>
      </c>
      <c r="AL12" s="233" t="str">
        <f t="shared" si="8"/>
        <v/>
      </c>
      <c r="AM12" s="232" t="str">
        <f>IFERROR(INDEX(V!$R:$R,MATCH(AN12,V!$L:$L,0)),"")</f>
        <v/>
      </c>
      <c r="AN12" s="233" t="str">
        <f t="shared" si="9"/>
        <v/>
      </c>
      <c r="AO12" s="232" t="str">
        <f>IFERROR(INDEX(V!$R:$R,MATCH(AP12,V!$L:$L,0)),"")</f>
        <v/>
      </c>
      <c r="AP12" s="233" t="str">
        <f t="shared" si="10"/>
        <v/>
      </c>
    </row>
    <row r="13" spans="1:42" x14ac:dyDescent="0.2">
      <c r="A13" s="389">
        <v>7</v>
      </c>
      <c r="B13" s="398" t="s">
        <v>385</v>
      </c>
      <c r="C13" s="390">
        <v>8</v>
      </c>
      <c r="D13" s="391" t="s">
        <v>299</v>
      </c>
      <c r="E13" s="392">
        <v>13</v>
      </c>
      <c r="F13" s="393" t="s">
        <v>346</v>
      </c>
      <c r="G13" s="390">
        <v>13</v>
      </c>
      <c r="H13" s="391" t="s">
        <v>299</v>
      </c>
      <c r="I13" s="392">
        <v>12</v>
      </c>
      <c r="J13" s="393" t="s">
        <v>367</v>
      </c>
      <c r="K13" s="390">
        <v>13</v>
      </c>
      <c r="L13" s="391" t="s">
        <v>299</v>
      </c>
      <c r="M13" s="392">
        <v>6</v>
      </c>
      <c r="N13" s="393" t="s">
        <v>386</v>
      </c>
      <c r="O13" s="390">
        <v>1</v>
      </c>
      <c r="P13" s="391" t="s">
        <v>299</v>
      </c>
      <c r="Q13" s="392">
        <v>13</v>
      </c>
      <c r="R13" s="393" t="s">
        <v>355</v>
      </c>
      <c r="S13" s="390"/>
      <c r="T13" s="391" t="s">
        <v>299</v>
      </c>
      <c r="U13" s="392"/>
      <c r="V13" s="393"/>
      <c r="W13" s="394">
        <f t="shared" si="0"/>
        <v>2</v>
      </c>
      <c r="X13" s="395">
        <v>1</v>
      </c>
      <c r="Y13" s="646"/>
      <c r="Z13" s="390">
        <f t="shared" si="1"/>
        <v>35</v>
      </c>
      <c r="AA13" s="391" t="s">
        <v>299</v>
      </c>
      <c r="AB13" s="396">
        <f t="shared" si="2"/>
        <v>44</v>
      </c>
      <c r="AC13" s="397">
        <f t="shared" si="3"/>
        <v>-9</v>
      </c>
      <c r="AD13" s="231">
        <f t="shared" si="11"/>
        <v>184</v>
      </c>
      <c r="AE13" s="232">
        <f>IFERROR(INDEX(V!$R:$R,MATCH(AF13,V!$L:$L,0)),"")</f>
        <v>168</v>
      </c>
      <c r="AF13" s="233" t="str">
        <f t="shared" si="5"/>
        <v>Hillar Neiland</v>
      </c>
      <c r="AG13" s="232">
        <f>IFERROR(INDEX(V!$R:$R,MATCH(AH13,V!$L:$L,0)),"")</f>
        <v>16</v>
      </c>
      <c r="AH13" s="233" t="str">
        <f t="shared" si="6"/>
        <v>Lemmit Toomra</v>
      </c>
      <c r="AI13" s="232" t="str">
        <f>IFERROR(INDEX(V!$R:$R,MATCH(AJ13,V!$L:$L,0)),"")</f>
        <v/>
      </c>
      <c r="AJ13" s="233" t="str">
        <f t="shared" si="7"/>
        <v/>
      </c>
      <c r="AK13" s="232" t="str">
        <f>IFERROR(INDEX(V!$R:$R,MATCH(AL13,V!$L:$L,0)),"")</f>
        <v/>
      </c>
      <c r="AL13" s="233" t="str">
        <f t="shared" si="8"/>
        <v/>
      </c>
      <c r="AM13" s="232" t="str">
        <f>IFERROR(INDEX(V!$R:$R,MATCH(AN13,V!$L:$L,0)),"")</f>
        <v/>
      </c>
      <c r="AN13" s="233" t="str">
        <f t="shared" si="9"/>
        <v/>
      </c>
      <c r="AO13" s="232" t="str">
        <f>IFERROR(INDEX(V!$R:$R,MATCH(AP13,V!$L:$L,0)),"")</f>
        <v/>
      </c>
      <c r="AP13" s="233" t="str">
        <f t="shared" si="10"/>
        <v/>
      </c>
    </row>
    <row r="14" spans="1:42" x14ac:dyDescent="0.2">
      <c r="A14" s="389">
        <v>8</v>
      </c>
      <c r="B14" s="302" t="s">
        <v>386</v>
      </c>
      <c r="C14" s="390">
        <v>13</v>
      </c>
      <c r="D14" s="391" t="s">
        <v>299</v>
      </c>
      <c r="E14" s="392">
        <v>9</v>
      </c>
      <c r="F14" s="393" t="s">
        <v>367</v>
      </c>
      <c r="G14" s="390">
        <v>4</v>
      </c>
      <c r="H14" s="391" t="s">
        <v>299</v>
      </c>
      <c r="I14" s="392">
        <v>13</v>
      </c>
      <c r="J14" s="393" t="s">
        <v>384</v>
      </c>
      <c r="K14" s="390">
        <v>6</v>
      </c>
      <c r="L14" s="391" t="s">
        <v>299</v>
      </c>
      <c r="M14" s="392">
        <v>13</v>
      </c>
      <c r="N14" s="393" t="s">
        <v>385</v>
      </c>
      <c r="O14" s="390">
        <v>13</v>
      </c>
      <c r="P14" s="391" t="s">
        <v>299</v>
      </c>
      <c r="Q14" s="392">
        <v>8</v>
      </c>
      <c r="R14" s="393" t="s">
        <v>387</v>
      </c>
      <c r="S14" s="390"/>
      <c r="T14" s="391" t="s">
        <v>299</v>
      </c>
      <c r="U14" s="392"/>
      <c r="V14" s="393"/>
      <c r="W14" s="394">
        <f t="shared" si="0"/>
        <v>2</v>
      </c>
      <c r="X14" s="395">
        <v>0.88</v>
      </c>
      <c r="Y14" s="646"/>
      <c r="Z14" s="390">
        <f t="shared" si="1"/>
        <v>36</v>
      </c>
      <c r="AA14" s="391" t="s">
        <v>299</v>
      </c>
      <c r="AB14" s="396">
        <f t="shared" si="2"/>
        <v>43</v>
      </c>
      <c r="AC14" s="397">
        <f t="shared" si="3"/>
        <v>-7</v>
      </c>
      <c r="AD14" s="231">
        <f t="shared" ref="AD14:AD16" si="12">SUM(AE14:AL14)</f>
        <v>218</v>
      </c>
      <c r="AE14" s="232">
        <f>IFERROR(INDEX(V!$R:$R,MATCH(AF14,V!$L:$L,0)),"")</f>
        <v>136</v>
      </c>
      <c r="AF14" s="233" t="str">
        <f t="shared" si="5"/>
        <v>Andrei Grintšak</v>
      </c>
      <c r="AG14" s="232">
        <f>IFERROR(INDEX(V!$R:$R,MATCH(AH14,V!$L:$L,0)),"")</f>
        <v>82</v>
      </c>
      <c r="AH14" s="233" t="str">
        <f t="shared" si="6"/>
        <v>Peep Peenema</v>
      </c>
      <c r="AI14" s="232" t="str">
        <f>IFERROR(INDEX(V!$R:$R,MATCH(AJ14,V!$L:$L,0)),"")</f>
        <v/>
      </c>
      <c r="AJ14" s="233" t="str">
        <f t="shared" si="7"/>
        <v/>
      </c>
      <c r="AK14" s="232" t="str">
        <f>IFERROR(INDEX(V!$R:$R,MATCH(AL14,V!$L:$L,0)),"")</f>
        <v/>
      </c>
      <c r="AL14" s="233" t="str">
        <f t="shared" si="8"/>
        <v/>
      </c>
      <c r="AM14" s="232" t="str">
        <f>IFERROR(INDEX(V!$R:$R,MATCH(AN14,V!$L:$L,0)),"")</f>
        <v/>
      </c>
      <c r="AN14" s="233" t="str">
        <f t="shared" si="9"/>
        <v/>
      </c>
      <c r="AO14" s="232" t="str">
        <f>IFERROR(INDEX(V!$R:$R,MATCH(AP14,V!$L:$L,0)),"")</f>
        <v/>
      </c>
      <c r="AP14" s="233" t="str">
        <f t="shared" si="10"/>
        <v/>
      </c>
    </row>
    <row r="15" spans="1:42" x14ac:dyDescent="0.2">
      <c r="A15" s="389">
        <v>9</v>
      </c>
      <c r="B15" s="302" t="s">
        <v>257</v>
      </c>
      <c r="C15" s="390">
        <v>9</v>
      </c>
      <c r="D15" s="391" t="s">
        <v>299</v>
      </c>
      <c r="E15" s="392">
        <v>13</v>
      </c>
      <c r="F15" s="393" t="s">
        <v>381</v>
      </c>
      <c r="G15" s="390">
        <v>13</v>
      </c>
      <c r="H15" s="391" t="s">
        <v>299</v>
      </c>
      <c r="I15" s="392">
        <v>5</v>
      </c>
      <c r="J15" s="393" t="s">
        <v>388</v>
      </c>
      <c r="K15" s="390">
        <v>8</v>
      </c>
      <c r="L15" s="391" t="s">
        <v>299</v>
      </c>
      <c r="M15" s="392">
        <v>10</v>
      </c>
      <c r="N15" s="393" t="s">
        <v>346</v>
      </c>
      <c r="O15" s="390">
        <v>8</v>
      </c>
      <c r="P15" s="391" t="s">
        <v>299</v>
      </c>
      <c r="Q15" s="392">
        <v>9</v>
      </c>
      <c r="R15" s="393" t="s">
        <v>383</v>
      </c>
      <c r="S15" s="390"/>
      <c r="T15" s="391" t="s">
        <v>299</v>
      </c>
      <c r="U15" s="392"/>
      <c r="V15" s="393"/>
      <c r="W15" s="394">
        <f t="shared" si="0"/>
        <v>1</v>
      </c>
      <c r="X15" s="395">
        <v>1</v>
      </c>
      <c r="Y15" s="646"/>
      <c r="Z15" s="390">
        <f t="shared" si="1"/>
        <v>38</v>
      </c>
      <c r="AA15" s="391" t="s">
        <v>299</v>
      </c>
      <c r="AB15" s="396">
        <f t="shared" si="2"/>
        <v>37</v>
      </c>
      <c r="AC15" s="397">
        <f t="shared" si="3"/>
        <v>1</v>
      </c>
      <c r="AD15" s="231">
        <f t="shared" si="12"/>
        <v>196</v>
      </c>
      <c r="AE15" s="232">
        <f>IFERROR(INDEX(V!$R:$R,MATCH(AF15,V!$L:$L,0)),"")</f>
        <v>98</v>
      </c>
      <c r="AF15" s="233" t="str">
        <f t="shared" si="5"/>
        <v>Ljudmila Varendi</v>
      </c>
      <c r="AG15" s="232">
        <f>IFERROR(INDEX(V!$R:$R,MATCH(AH15,V!$L:$L,0)),"")</f>
        <v>98</v>
      </c>
      <c r="AH15" s="233" t="str">
        <f t="shared" si="6"/>
        <v>Viktor Švarõgin</v>
      </c>
      <c r="AI15" s="232" t="str">
        <f>IFERROR(INDEX(V!$R:$R,MATCH(AJ15,V!$L:$L,0)),"")</f>
        <v/>
      </c>
      <c r="AJ15" s="233" t="str">
        <f t="shared" si="7"/>
        <v/>
      </c>
      <c r="AK15" s="232" t="str">
        <f>IFERROR(INDEX(V!$R:$R,MATCH(AL15,V!$L:$L,0)),"")</f>
        <v/>
      </c>
      <c r="AL15" s="233" t="str">
        <f t="shared" si="8"/>
        <v/>
      </c>
      <c r="AM15" s="232" t="str">
        <f>IFERROR(INDEX(V!$R:$R,MATCH(AN15,V!$L:$L,0)),"")</f>
        <v/>
      </c>
      <c r="AN15" s="233" t="str">
        <f t="shared" si="9"/>
        <v/>
      </c>
      <c r="AO15" s="232" t="str">
        <f>IFERROR(INDEX(V!$R:$R,MATCH(AP15,V!$L:$L,0)),"")</f>
        <v/>
      </c>
      <c r="AP15" s="233" t="str">
        <f t="shared" si="10"/>
        <v/>
      </c>
    </row>
    <row r="16" spans="1:42" x14ac:dyDescent="0.2">
      <c r="A16" s="389">
        <v>10</v>
      </c>
      <c r="B16" s="398" t="s">
        <v>387</v>
      </c>
      <c r="C16" s="390">
        <v>2</v>
      </c>
      <c r="D16" s="391" t="s">
        <v>299</v>
      </c>
      <c r="E16" s="392">
        <v>13</v>
      </c>
      <c r="F16" s="393" t="s">
        <v>382</v>
      </c>
      <c r="G16" s="390">
        <v>7</v>
      </c>
      <c r="H16" s="391" t="s">
        <v>299</v>
      </c>
      <c r="I16" s="392">
        <v>13</v>
      </c>
      <c r="J16" s="393" t="s">
        <v>355</v>
      </c>
      <c r="K16" s="390">
        <v>13</v>
      </c>
      <c r="L16" s="391" t="s">
        <v>299</v>
      </c>
      <c r="M16" s="392">
        <v>4</v>
      </c>
      <c r="N16" s="393" t="s">
        <v>388</v>
      </c>
      <c r="O16" s="390">
        <v>8</v>
      </c>
      <c r="P16" s="391" t="s">
        <v>299</v>
      </c>
      <c r="Q16" s="392">
        <v>13</v>
      </c>
      <c r="R16" s="393" t="s">
        <v>386</v>
      </c>
      <c r="S16" s="390"/>
      <c r="T16" s="391" t="s">
        <v>299</v>
      </c>
      <c r="U16" s="392"/>
      <c r="V16" s="393"/>
      <c r="W16" s="394">
        <f t="shared" si="0"/>
        <v>1</v>
      </c>
      <c r="X16" s="395">
        <v>1</v>
      </c>
      <c r="Y16" s="646"/>
      <c r="Z16" s="390">
        <f t="shared" si="1"/>
        <v>30</v>
      </c>
      <c r="AA16" s="391" t="s">
        <v>299</v>
      </c>
      <c r="AB16" s="396">
        <f t="shared" si="2"/>
        <v>43</v>
      </c>
      <c r="AC16" s="397">
        <f t="shared" si="3"/>
        <v>-13</v>
      </c>
      <c r="AD16" s="231">
        <f t="shared" si="12"/>
        <v>148</v>
      </c>
      <c r="AE16" s="232">
        <f>IFERROR(INDEX(V!$R:$R,MATCH(AF16,V!$L:$L,0)),"")</f>
        <v>136</v>
      </c>
      <c r="AF16" s="233" t="str">
        <f t="shared" si="5"/>
        <v>Enn Tokman</v>
      </c>
      <c r="AG16" s="232">
        <f>IFERROR(INDEX(V!$R:$R,MATCH(AH16,V!$L:$L,0)),"")</f>
        <v>12</v>
      </c>
      <c r="AH16" s="233" t="str">
        <f t="shared" si="6"/>
        <v>Liidia Põllu</v>
      </c>
      <c r="AI16" s="232" t="str">
        <f>IFERROR(INDEX(V!$R:$R,MATCH(AJ16,V!$L:$L,0)),"")</f>
        <v/>
      </c>
      <c r="AJ16" s="233" t="str">
        <f t="shared" si="7"/>
        <v/>
      </c>
      <c r="AK16" s="232" t="str">
        <f>IFERROR(INDEX(V!$R:$R,MATCH(AL16,V!$L:$L,0)),"")</f>
        <v/>
      </c>
      <c r="AL16" s="233" t="str">
        <f t="shared" si="8"/>
        <v/>
      </c>
      <c r="AM16" s="232" t="str">
        <f>IFERROR(INDEX(V!$R:$R,MATCH(AN16,V!$L:$L,0)),"")</f>
        <v/>
      </c>
      <c r="AN16" s="233" t="str">
        <f t="shared" si="9"/>
        <v/>
      </c>
      <c r="AO16" s="232" t="str">
        <f>IFERROR(INDEX(V!$R:$R,MATCH(AP16,V!$L:$L,0)),"")</f>
        <v/>
      </c>
      <c r="AP16" s="233" t="str">
        <f t="shared" si="10"/>
        <v/>
      </c>
    </row>
    <row r="17" spans="1:42" x14ac:dyDescent="0.2">
      <c r="A17" s="389">
        <v>11</v>
      </c>
      <c r="B17" s="302" t="s">
        <v>367</v>
      </c>
      <c r="C17" s="390">
        <v>9</v>
      </c>
      <c r="D17" s="391" t="s">
        <v>299</v>
      </c>
      <c r="E17" s="392">
        <v>13</v>
      </c>
      <c r="F17" s="393" t="s">
        <v>386</v>
      </c>
      <c r="G17" s="390">
        <v>12</v>
      </c>
      <c r="H17" s="391" t="s">
        <v>299</v>
      </c>
      <c r="I17" s="392">
        <v>13</v>
      </c>
      <c r="J17" s="393" t="s">
        <v>385</v>
      </c>
      <c r="K17" s="390">
        <v>10</v>
      </c>
      <c r="L17" s="391" t="s">
        <v>299</v>
      </c>
      <c r="M17" s="392">
        <v>13</v>
      </c>
      <c r="N17" s="393" t="s">
        <v>355</v>
      </c>
      <c r="O17" s="390">
        <v>13</v>
      </c>
      <c r="P17" s="391" t="s">
        <v>299</v>
      </c>
      <c r="Q17" s="392">
        <v>10</v>
      </c>
      <c r="R17" s="393" t="s">
        <v>388</v>
      </c>
      <c r="S17" s="390"/>
      <c r="T17" s="391" t="s">
        <v>299</v>
      </c>
      <c r="U17" s="392"/>
      <c r="V17" s="393"/>
      <c r="W17" s="394">
        <f t="shared" si="0"/>
        <v>1</v>
      </c>
      <c r="X17" s="395">
        <v>0.88</v>
      </c>
      <c r="Y17" s="646"/>
      <c r="Z17" s="390">
        <f t="shared" si="1"/>
        <v>44</v>
      </c>
      <c r="AA17" s="391" t="s">
        <v>299</v>
      </c>
      <c r="AB17" s="396">
        <f t="shared" si="2"/>
        <v>49</v>
      </c>
      <c r="AC17" s="397">
        <f t="shared" si="3"/>
        <v>-5</v>
      </c>
      <c r="AD17" s="231">
        <f t="shared" ref="AD17:AD18" si="13">SUM(AE17:AL17)</f>
        <v>52</v>
      </c>
      <c r="AE17" s="232">
        <f>IFERROR(INDEX(V!$R:$R,MATCH(AF17,V!$L:$L,0)),"")</f>
        <v>0</v>
      </c>
      <c r="AF17" s="233" t="str">
        <f t="shared" si="5"/>
        <v>Illar Tõnurist</v>
      </c>
      <c r="AG17" s="232">
        <f>IFERROR(INDEX(V!$R:$R,MATCH(AH17,V!$L:$L,0)),"")</f>
        <v>52</v>
      </c>
      <c r="AH17" s="233" t="str">
        <f t="shared" si="6"/>
        <v>Jaan Saar</v>
      </c>
      <c r="AI17" s="232" t="str">
        <f>IFERROR(INDEX(V!$R:$R,MATCH(AJ17,V!$L:$L,0)),"")</f>
        <v/>
      </c>
      <c r="AJ17" s="233" t="str">
        <f t="shared" si="7"/>
        <v/>
      </c>
      <c r="AK17" s="232" t="str">
        <f>IFERROR(INDEX(V!$R:$R,MATCH(AL17,V!$L:$L,0)),"")</f>
        <v/>
      </c>
      <c r="AL17" s="233" t="str">
        <f t="shared" si="8"/>
        <v/>
      </c>
      <c r="AM17" s="232" t="str">
        <f>IFERROR(INDEX(V!$R:$R,MATCH(AN17,V!$L:$L,0)),"")</f>
        <v/>
      </c>
      <c r="AN17" s="233" t="str">
        <f t="shared" si="9"/>
        <v/>
      </c>
      <c r="AO17" s="232" t="str">
        <f>IFERROR(INDEX(V!$R:$R,MATCH(AP17,V!$L:$L,0)),"")</f>
        <v/>
      </c>
      <c r="AP17" s="233" t="str">
        <f t="shared" si="10"/>
        <v/>
      </c>
    </row>
    <row r="18" spans="1:42" x14ac:dyDescent="0.2">
      <c r="A18" s="389">
        <v>12</v>
      </c>
      <c r="B18" s="302" t="s">
        <v>388</v>
      </c>
      <c r="C18" s="390">
        <v>9</v>
      </c>
      <c r="D18" s="391" t="s">
        <v>299</v>
      </c>
      <c r="E18" s="392">
        <v>13</v>
      </c>
      <c r="F18" s="393" t="s">
        <v>384</v>
      </c>
      <c r="G18" s="390">
        <v>5</v>
      </c>
      <c r="H18" s="391" t="s">
        <v>299</v>
      </c>
      <c r="I18" s="392">
        <v>13</v>
      </c>
      <c r="J18" s="393" t="s">
        <v>257</v>
      </c>
      <c r="K18" s="390">
        <v>4</v>
      </c>
      <c r="L18" s="391" t="s">
        <v>299</v>
      </c>
      <c r="M18" s="392">
        <v>13</v>
      </c>
      <c r="N18" s="393" t="s">
        <v>387</v>
      </c>
      <c r="O18" s="390">
        <v>10</v>
      </c>
      <c r="P18" s="391" t="s">
        <v>299</v>
      </c>
      <c r="Q18" s="392">
        <v>13</v>
      </c>
      <c r="R18" s="393" t="s">
        <v>367</v>
      </c>
      <c r="S18" s="390"/>
      <c r="T18" s="391" t="s">
        <v>299</v>
      </c>
      <c r="U18" s="392"/>
      <c r="V18" s="393"/>
      <c r="W18" s="394">
        <f t="shared" si="0"/>
        <v>0</v>
      </c>
      <c r="X18" s="395">
        <v>0.75</v>
      </c>
      <c r="Y18" s="646"/>
      <c r="Z18" s="390">
        <f t="shared" si="1"/>
        <v>28</v>
      </c>
      <c r="AA18" s="391" t="s">
        <v>299</v>
      </c>
      <c r="AB18" s="396">
        <f t="shared" si="2"/>
        <v>52</v>
      </c>
      <c r="AC18" s="397">
        <f t="shared" si="3"/>
        <v>-24</v>
      </c>
      <c r="AD18" s="231">
        <f t="shared" si="13"/>
        <v>20</v>
      </c>
      <c r="AE18" s="232">
        <f>IFERROR(INDEX(V!$R:$R,MATCH(AF18,V!$L:$L,0)),"")</f>
        <v>0</v>
      </c>
      <c r="AF18" s="233" t="str">
        <f t="shared" si="5"/>
        <v>Kenneth Muusikus</v>
      </c>
      <c r="AG18" s="232">
        <f>IFERROR(INDEX(V!$R:$R,MATCH(AH18,V!$L:$L,0)),"")</f>
        <v>20</v>
      </c>
      <c r="AH18" s="233" t="str">
        <f t="shared" si="6"/>
        <v>Tarmo Bombe</v>
      </c>
      <c r="AI18" s="232" t="str">
        <f>IFERROR(INDEX(V!$R:$R,MATCH(AJ18,V!$L:$L,0)),"")</f>
        <v/>
      </c>
      <c r="AJ18" s="233" t="str">
        <f t="shared" si="7"/>
        <v/>
      </c>
      <c r="AK18" s="232" t="str">
        <f>IFERROR(INDEX(V!$R:$R,MATCH(AL18,V!$L:$L,0)),"")</f>
        <v/>
      </c>
      <c r="AL18" s="233" t="str">
        <f t="shared" si="8"/>
        <v/>
      </c>
      <c r="AM18" s="232" t="str">
        <f>IFERROR(INDEX(V!$R:$R,MATCH(AN18,V!$L:$L,0)),"")</f>
        <v/>
      </c>
      <c r="AN18" s="233" t="str">
        <f t="shared" si="9"/>
        <v/>
      </c>
      <c r="AO18" s="232" t="str">
        <f>IFERROR(INDEX(V!$R:$R,MATCH(AP18,V!$L:$L,0)),"")</f>
        <v/>
      </c>
      <c r="AP18" s="233" t="str">
        <f t="shared" si="10"/>
        <v/>
      </c>
    </row>
    <row r="21" spans="1:42" hidden="1" x14ac:dyDescent="0.2"/>
    <row r="22" spans="1:42" hidden="1" x14ac:dyDescent="0.2"/>
    <row r="23" spans="1:42" hidden="1" x14ac:dyDescent="0.2"/>
    <row r="24" spans="1:42" hidden="1" x14ac:dyDescent="0.2"/>
    <row r="25" spans="1:42" hidden="1" x14ac:dyDescent="0.2"/>
    <row r="26" spans="1:42" hidden="1" x14ac:dyDescent="0.2"/>
    <row r="27" spans="1:42" hidden="1" x14ac:dyDescent="0.2"/>
    <row r="28" spans="1:42" hidden="1" x14ac:dyDescent="0.2"/>
    <row r="29" spans="1:42" hidden="1" x14ac:dyDescent="0.2"/>
    <row r="30" spans="1:42" hidden="1" x14ac:dyDescent="0.2"/>
    <row r="31" spans="1:42" hidden="1" x14ac:dyDescent="0.2"/>
    <row r="32" spans="1:42" hidden="1" x14ac:dyDescent="0.2"/>
    <row r="33" spans="3:5" hidden="1" x14ac:dyDescent="0.2"/>
    <row r="34" spans="3:5" hidden="1" x14ac:dyDescent="0.2"/>
    <row r="35" spans="3:5" hidden="1" x14ac:dyDescent="0.2">
      <c r="C35" s="220"/>
      <c r="D35" s="220"/>
      <c r="E35" s="220"/>
    </row>
    <row r="36" spans="3:5" hidden="1" x14ac:dyDescent="0.2"/>
    <row r="37" spans="3:5" hidden="1" x14ac:dyDescent="0.2"/>
    <row r="38" spans="3:5" hidden="1" x14ac:dyDescent="0.2"/>
    <row r="39" spans="3:5" hidden="1" x14ac:dyDescent="0.2"/>
    <row r="40" spans="3:5" hidden="1" x14ac:dyDescent="0.2"/>
    <row r="41" spans="3:5" hidden="1" x14ac:dyDescent="0.2"/>
    <row r="42" spans="3:5" hidden="1" x14ac:dyDescent="0.2"/>
    <row r="43" spans="3:5" hidden="1" x14ac:dyDescent="0.2"/>
    <row r="44" spans="3:5" hidden="1" x14ac:dyDescent="0.2"/>
    <row r="45" spans="3:5" hidden="1" x14ac:dyDescent="0.2"/>
    <row r="46" spans="3:5" hidden="1" x14ac:dyDescent="0.2"/>
    <row r="47" spans="3:5" hidden="1" x14ac:dyDescent="0.2"/>
    <row r="48" spans="3:5"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spans="1:6" hidden="1" x14ac:dyDescent="0.2"/>
    <row r="290" spans="1:6" hidden="1" x14ac:dyDescent="0.2"/>
    <row r="291" spans="1:6" hidden="1" x14ac:dyDescent="0.2"/>
    <row r="292" spans="1:6" hidden="1" x14ac:dyDescent="0.2"/>
    <row r="293" spans="1:6" hidden="1" x14ac:dyDescent="0.2"/>
    <row r="294" spans="1:6" hidden="1" x14ac:dyDescent="0.2"/>
    <row r="295" spans="1:6" hidden="1" x14ac:dyDescent="0.2"/>
    <row r="296" spans="1:6" hidden="1" x14ac:dyDescent="0.2"/>
    <row r="297" spans="1:6" hidden="1" x14ac:dyDescent="0.2"/>
    <row r="298" spans="1:6" hidden="1" x14ac:dyDescent="0.2"/>
    <row r="299" spans="1:6" hidden="1" x14ac:dyDescent="0.2">
      <c r="A299" s="157"/>
      <c r="B299" s="157"/>
      <c r="C299" s="227"/>
      <c r="F299" s="599"/>
    </row>
    <row r="300" spans="1:6" x14ac:dyDescent="0.2">
      <c r="A300" s="349">
        <v>1</v>
      </c>
      <c r="B300" s="400" t="str">
        <f>IFERROR(INDEX(B$1:B$100,MATCH(A300,A$1:A$100,0)),"")</f>
        <v>Oksana Rõndenkova, Oleg Rõndenkov</v>
      </c>
      <c r="C300" s="321"/>
      <c r="F300" s="599"/>
    </row>
    <row r="301" spans="1:6" x14ac:dyDescent="0.2">
      <c r="A301" s="349">
        <v>2</v>
      </c>
      <c r="B301" s="400" t="str">
        <f t="shared" ref="B301:B311" si="14">IFERROR(INDEX(B$1:B$100,MATCH(A301,A$1:A$100,0)),"")</f>
        <v>Johannes Neiland, Sander Rose</v>
      </c>
      <c r="C301" s="321"/>
      <c r="F301" s="599"/>
    </row>
    <row r="302" spans="1:6" x14ac:dyDescent="0.2">
      <c r="A302" s="349">
        <v>3</v>
      </c>
      <c r="B302" s="400" t="str">
        <f t="shared" si="14"/>
        <v>Andres Veski, Henri Mitt</v>
      </c>
      <c r="C302" s="321"/>
      <c r="F302" s="599"/>
    </row>
    <row r="303" spans="1:6" x14ac:dyDescent="0.2">
      <c r="A303" s="349">
        <v>4</v>
      </c>
      <c r="B303" s="400" t="str">
        <f t="shared" si="14"/>
        <v>Kristel Tihhonjuk, Vadim Tihhonjuk</v>
      </c>
      <c r="C303" s="321"/>
      <c r="F303" s="599"/>
    </row>
    <row r="304" spans="1:6" x14ac:dyDescent="0.2">
      <c r="A304" s="349">
        <v>5</v>
      </c>
      <c r="B304" s="400" t="str">
        <f t="shared" si="14"/>
        <v>Sirje Maala, Urmas Jõeäär</v>
      </c>
      <c r="C304" s="321"/>
      <c r="F304" s="599"/>
    </row>
    <row r="305" spans="1:6" x14ac:dyDescent="0.2">
      <c r="A305" s="349">
        <v>6</v>
      </c>
      <c r="B305" s="400" t="str">
        <f t="shared" si="14"/>
        <v>Boriss Klubov, Elmo Lageda</v>
      </c>
      <c r="C305" s="321"/>
      <c r="F305" s="599"/>
    </row>
    <row r="306" spans="1:6" x14ac:dyDescent="0.2">
      <c r="A306" s="349">
        <v>7</v>
      </c>
      <c r="B306" s="400" t="str">
        <f t="shared" si="14"/>
        <v>Hillar Neiland, Lemmit Toomra</v>
      </c>
      <c r="C306" s="321"/>
      <c r="F306" s="599"/>
    </row>
    <row r="307" spans="1:6" x14ac:dyDescent="0.2">
      <c r="A307" s="349">
        <v>8</v>
      </c>
      <c r="B307" s="400" t="str">
        <f t="shared" si="14"/>
        <v>Andrei Grintšak, Peep Peenema</v>
      </c>
      <c r="C307" s="321"/>
      <c r="F307" s="599"/>
    </row>
    <row r="308" spans="1:6" x14ac:dyDescent="0.2">
      <c r="A308" s="349">
        <v>9</v>
      </c>
      <c r="B308" s="400" t="str">
        <f t="shared" si="14"/>
        <v>Ljudmila Varendi, Viktor Švarõgin</v>
      </c>
      <c r="C308" s="321"/>
      <c r="F308" s="599"/>
    </row>
    <row r="309" spans="1:6" x14ac:dyDescent="0.2">
      <c r="A309" s="349">
        <v>10</v>
      </c>
      <c r="B309" s="400" t="str">
        <f t="shared" si="14"/>
        <v>Enn Tokman, Liidia Põllu</v>
      </c>
      <c r="C309" s="321"/>
      <c r="F309" s="599"/>
    </row>
    <row r="310" spans="1:6" x14ac:dyDescent="0.2">
      <c r="A310" s="349">
        <v>11</v>
      </c>
      <c r="B310" s="400" t="str">
        <f t="shared" si="14"/>
        <v>Illar Tõnurist, Jaan Saar</v>
      </c>
      <c r="C310" s="321"/>
      <c r="F310" s="599"/>
    </row>
    <row r="311" spans="1:6" x14ac:dyDescent="0.2">
      <c r="A311" s="349">
        <v>12</v>
      </c>
      <c r="B311" s="400" t="str">
        <f t="shared" si="14"/>
        <v>Kenneth Muusikus, Tarmo Bombe</v>
      </c>
      <c r="C311" s="321"/>
      <c r="F311" s="599"/>
    </row>
  </sheetData>
  <conditionalFormatting sqref="C7:C18 G7:G18 O7:O18 S7:S18 K7:K18">
    <cfRule type="expression" dxfId="1963" priority="16">
      <formula>AND(C7=0,E7=13)</formula>
    </cfRule>
  </conditionalFormatting>
  <conditionalFormatting sqref="C7:C18">
    <cfRule type="expression" dxfId="1962" priority="30">
      <formula>IF($C7&gt;$E7,TRUE)</formula>
    </cfRule>
  </conditionalFormatting>
  <conditionalFormatting sqref="E7:E18">
    <cfRule type="expression" dxfId="1961" priority="31">
      <formula>IF($C7&lt;$E7,TRUE)</formula>
    </cfRule>
  </conditionalFormatting>
  <conditionalFormatting sqref="K7:K18">
    <cfRule type="expression" dxfId="1960" priority="38">
      <formula>IF($K7&gt;$M7,TRUE)</formula>
    </cfRule>
  </conditionalFormatting>
  <conditionalFormatting sqref="M7:M18">
    <cfRule type="expression" dxfId="1959" priority="39">
      <formula>IF($K7&lt;$M7,TRUE)</formula>
    </cfRule>
  </conditionalFormatting>
  <conditionalFormatting sqref="O7:O18">
    <cfRule type="expression" dxfId="1958" priority="42">
      <formula>IF($O7&gt;$Q7,TRUE)</formula>
    </cfRule>
  </conditionalFormatting>
  <conditionalFormatting sqref="Q7:Q18">
    <cfRule type="expression" dxfId="1957" priority="43">
      <formula>IF($O7&lt;$Q7,TRUE)</formula>
    </cfRule>
  </conditionalFormatting>
  <conditionalFormatting sqref="S7:S18">
    <cfRule type="expression" dxfId="1956" priority="46">
      <formula>IF($S7&gt;$U7,TRUE)</formula>
    </cfRule>
  </conditionalFormatting>
  <conditionalFormatting sqref="U7:U18">
    <cfRule type="expression" dxfId="1955" priority="47">
      <formula>IF($S7&lt;$U7,TRUE)</formula>
    </cfRule>
  </conditionalFormatting>
  <conditionalFormatting sqref="G7:G18">
    <cfRule type="expression" dxfId="1954" priority="34">
      <formula>IF($G7&gt;$I7,TRUE)</formula>
    </cfRule>
  </conditionalFormatting>
  <conditionalFormatting sqref="I7:I18">
    <cfRule type="expression" dxfId="1953" priority="35">
      <formula>IF($G7&lt;$I7,TRUE)</formula>
    </cfRule>
  </conditionalFormatting>
  <conditionalFormatting sqref="F7:F18">
    <cfRule type="containsText" dxfId="1952" priority="21" operator="containsText" text="vaba voor">
      <formula>NOT(ISERROR(SEARCH("vaba voor",F7)))</formula>
    </cfRule>
  </conditionalFormatting>
  <conditionalFormatting sqref="N7:N18">
    <cfRule type="containsText" dxfId="1951" priority="19" operator="containsText" text="vaba voor">
      <formula>NOT(ISERROR(SEARCH("vaba voor",N7)))</formula>
    </cfRule>
  </conditionalFormatting>
  <conditionalFormatting sqref="R7:R18">
    <cfRule type="containsText" dxfId="1950" priority="22" operator="containsText" text="vaba voor">
      <formula>NOT(ISERROR(SEARCH("vaba voor",R7)))</formula>
    </cfRule>
  </conditionalFormatting>
  <conditionalFormatting sqref="V7:V18">
    <cfRule type="containsText" dxfId="1949" priority="18" operator="containsText" text="vaba voor">
      <formula>NOT(ISERROR(SEARCH("vaba voor",V7)))</formula>
    </cfRule>
  </conditionalFormatting>
  <conditionalFormatting sqref="J7:J18">
    <cfRule type="containsText" dxfId="1948" priority="20" operator="containsText" text="vaba voor">
      <formula>NOT(ISERROR(SEARCH("vaba voor",J7)))</formula>
    </cfRule>
  </conditionalFormatting>
  <conditionalFormatting sqref="C7:F18">
    <cfRule type="expression" dxfId="1947" priority="26">
      <formula>IF(AND(ISNUMBER($C7),$C7=$E7),TRUE)</formula>
    </cfRule>
    <cfRule type="expression" dxfId="1946" priority="28">
      <formula>IF($C7&gt;$E7,TRUE)</formula>
    </cfRule>
    <cfRule type="expression" dxfId="1945" priority="29">
      <formula>IF($C7&lt;$E7,TRUE)</formula>
    </cfRule>
  </conditionalFormatting>
  <conditionalFormatting sqref="G7:J18">
    <cfRule type="expression" dxfId="1944" priority="27">
      <formula>IF(AND(ISNUMBER($G7),$G7=$I7),TRUE)</formula>
    </cfRule>
    <cfRule type="expression" dxfId="1943" priority="32">
      <formula>IF($G7&gt;$I7,TRUE)</formula>
    </cfRule>
    <cfRule type="expression" dxfId="1942" priority="33">
      <formula>IF($G7&lt;$I7,TRUE)</formula>
    </cfRule>
  </conditionalFormatting>
  <conditionalFormatting sqref="K7:N18">
    <cfRule type="expression" dxfId="1941" priority="25">
      <formula>IF(AND(ISNUMBER($K7),$K7=$M7),TRUE)</formula>
    </cfRule>
    <cfRule type="expression" dxfId="1940" priority="36">
      <formula>IF($K7&gt;$M7,TRUE)</formula>
    </cfRule>
    <cfRule type="expression" dxfId="1939" priority="37">
      <formula>IF($K7&lt;$M7,TRUE)</formula>
    </cfRule>
  </conditionalFormatting>
  <conditionalFormatting sqref="O7:R18">
    <cfRule type="expression" dxfId="1938" priority="24">
      <formula>IF(AND(ISNUMBER($O7),$O7=$Q7),TRUE)</formula>
    </cfRule>
    <cfRule type="expression" dxfId="1937" priority="40">
      <formula>IF($O7&gt;$Q7,TRUE)</formula>
    </cfRule>
    <cfRule type="expression" dxfId="1936" priority="41">
      <formula>IF($O7&lt;$Q7,TRUE)</formula>
    </cfRule>
  </conditionalFormatting>
  <conditionalFormatting sqref="S7:V18">
    <cfRule type="expression" dxfId="1935" priority="23">
      <formula>IF(AND(ISNUMBER($S7),$S7=$U7),TRUE)</formula>
    </cfRule>
    <cfRule type="expression" dxfId="1934" priority="44">
      <formula>IF($S7&gt;$U7,TRUE)</formula>
    </cfRule>
    <cfRule type="expression" dxfId="1933" priority="45">
      <formula>IF($S7&lt;$U7,TRUE)</formula>
    </cfRule>
  </conditionalFormatting>
  <conditionalFormatting sqref="E7:E18 I7:I18 Q7:Q18 U7:U18 M7:M18">
    <cfRule type="expression" dxfId="1932" priority="17">
      <formula>AND(E7=0,C7=13)</formula>
    </cfRule>
  </conditionalFormatting>
  <conditionalFormatting sqref="A7:A18">
    <cfRule type="duplicateValues" dxfId="1931" priority="48"/>
  </conditionalFormatting>
  <conditionalFormatting sqref="AJ7:AJ18">
    <cfRule type="expression" dxfId="1930" priority="9">
      <formula>AND(AI7="",FIND(",",AJ7))</formula>
    </cfRule>
    <cfRule type="expression" dxfId="1929" priority="11">
      <formula>AND(AI7="",COUNTIF(AJ7,"*,*")=0)</formula>
    </cfRule>
  </conditionalFormatting>
  <conditionalFormatting sqref="AH7:AH18">
    <cfRule type="expression" dxfId="1928" priority="12">
      <formula>AND(AG7="",FIND(",",AH7))</formula>
    </cfRule>
    <cfRule type="expression" dxfId="1927" priority="13">
      <formula>AND(AG7="",COUNTIF(AH7,"*,*")=0)</formula>
    </cfRule>
  </conditionalFormatting>
  <conditionalFormatting sqref="AL7:AL18">
    <cfRule type="expression" dxfId="1926" priority="14">
      <formula>AND(AK7="",FIND(",",AL7))</formula>
    </cfRule>
    <cfRule type="expression" dxfId="1925" priority="15">
      <formula>AND(AK7="",COUNTIF(AL7,"*,*")=0)</formula>
    </cfRule>
  </conditionalFormatting>
  <conditionalFormatting sqref="AF7:AF18">
    <cfRule type="expression" dxfId="1924" priority="10">
      <formula>AND(AE7="",COUNTIF(AF7,"*,*")=0)</formula>
    </cfRule>
  </conditionalFormatting>
  <conditionalFormatting sqref="AN7:AN18">
    <cfRule type="expression" dxfId="1923" priority="6">
      <formula>AND(AM7="",COUNTIF(AN7,"*,*")=0)</formula>
    </cfRule>
    <cfRule type="expression" dxfId="1922" priority="8">
      <formula>AND(AM7="",FIND(",",AN7))</formula>
    </cfRule>
  </conditionalFormatting>
  <conditionalFormatting sqref="AP7:AP18">
    <cfRule type="expression" dxfId="1921" priority="5">
      <formula>AND(AO7="",COUNTIF(AP7,"*,*")=0)</formula>
    </cfRule>
    <cfRule type="expression" dxfId="1920" priority="7">
      <formula>AND(AO7="",FIND(",",AP7))</formula>
    </cfRule>
  </conditionalFormatting>
  <conditionalFormatting sqref="B300:B311">
    <cfRule type="expression" dxfId="1919" priority="49">
      <formula>A300=3</formula>
    </cfRule>
    <cfRule type="expression" dxfId="1918" priority="50">
      <formula>A300=2</formula>
    </cfRule>
    <cfRule type="expression" dxfId="1917" priority="51">
      <formula>A300=1</formula>
    </cfRule>
    <cfRule type="containsBlanks" dxfId="1916" priority="52">
      <formula>LEN(TRIM(B300))=0</formula>
    </cfRule>
    <cfRule type="duplicateValues" dxfId="1915" priority="53"/>
  </conditionalFormatting>
  <pageMargins left="0.78740157480314965" right="0.39370078740157483" top="0.78740157480314965" bottom="0.39370078740157483" header="0.78740157480314965" footer="0"/>
  <pageSetup paperSize="9" fitToHeight="0" orientation="landscape" verticalDpi="1200" r:id="rId1"/>
  <headerFooter>
    <oddHeader>&amp;R&amp;P. leht &amp;N&amp; -st</oddHead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29</vt:i4>
      </vt:variant>
    </vt:vector>
  </HeadingPairs>
  <TitlesOfParts>
    <vt:vector size="64" baseType="lpstr">
      <vt:lpstr>Kalend</vt:lpstr>
      <vt:lpstr>Kal E</vt:lpstr>
      <vt:lpstr>V</vt:lpstr>
      <vt:lpstr>I-V-t</vt:lpstr>
      <vt:lpstr>V1</vt:lpstr>
      <vt:lpstr>EW</vt:lpstr>
      <vt:lpstr>T-MV-d</vt:lpstr>
      <vt:lpstr>T-MV-t</vt:lpstr>
      <vt:lpstr>V-lõp</vt:lpstr>
      <vt:lpstr>I-V-d</vt:lpstr>
      <vt:lpstr>V9 (2)</vt:lpstr>
      <vt:lpstr>Juhend</vt:lpstr>
      <vt:lpstr>ETAPP</vt:lpstr>
      <vt:lpstr>PIV</vt:lpstr>
      <vt:lpstr>swiss-v</vt:lpstr>
      <vt:lpstr>alagr-v</vt:lpstr>
      <vt:lpstr>alagr-9-v</vt:lpstr>
      <vt:lpstr>V2</vt:lpstr>
      <vt:lpstr>V3</vt:lpstr>
      <vt:lpstr>V4</vt:lpstr>
      <vt:lpstr>V-J</vt:lpstr>
      <vt:lpstr>V-jh</vt:lpstr>
      <vt:lpstr>V-AV</vt:lpstr>
      <vt:lpstr>V5</vt:lpstr>
      <vt:lpstr>V6</vt:lpstr>
      <vt:lpstr>V7</vt:lpstr>
      <vt:lpstr>V8</vt:lpstr>
      <vt:lpstr>V9</vt:lpstr>
      <vt:lpstr>V10</vt:lpstr>
      <vt:lpstr>I-V-t-2</vt:lpstr>
      <vt:lpstr>I-V-sd</vt:lpstr>
      <vt:lpstr>Juh Voka 6. sise-KV</vt:lpstr>
      <vt:lpstr>Juh I-Viru sise-MV</vt:lpstr>
      <vt:lpstr>Juh Toila sise-MV</vt:lpstr>
      <vt:lpstr>Juh EW 106</vt:lpstr>
      <vt:lpstr>'Juh Toila sise-MV'!__DdeLink__158_3716264120</vt:lpstr>
      <vt:lpstr>'alagr-9-v'!Print_Titles</vt:lpstr>
      <vt:lpstr>'alagr-v'!Print_Titles</vt:lpstr>
      <vt:lpstr>EW!Print_Titles</vt:lpstr>
      <vt:lpstr>'I-V-d'!Print_Titles</vt:lpstr>
      <vt:lpstr>'I-V-sd'!Print_Titles</vt:lpstr>
      <vt:lpstr>'I-V-t'!Print_Titles</vt:lpstr>
      <vt:lpstr>'I-V-t-2'!Print_Titles</vt:lpstr>
      <vt:lpstr>'Kal E'!Print_Titles</vt:lpstr>
      <vt:lpstr>Kalend!Print_Titles</vt:lpstr>
      <vt:lpstr>'swiss-v'!Print_Titles</vt:lpstr>
      <vt:lpstr>'T-MV-d'!Print_Titles</vt:lpstr>
      <vt:lpstr>'T-MV-t'!Print_Titles</vt:lpstr>
      <vt:lpstr>V!Print_Titles</vt:lpstr>
      <vt:lpstr>'V1'!Print_Titles</vt:lpstr>
      <vt:lpstr>'V10'!Print_Titles</vt:lpstr>
      <vt:lpstr>'V2'!Print_Titles</vt:lpstr>
      <vt:lpstr>'V3'!Print_Titles</vt:lpstr>
      <vt:lpstr>'V4'!Print_Titles</vt:lpstr>
      <vt:lpstr>'V5'!Print_Titles</vt:lpstr>
      <vt:lpstr>'V6'!Print_Titles</vt:lpstr>
      <vt:lpstr>'V7'!Print_Titles</vt:lpstr>
      <vt:lpstr>'V8'!Print_Titles</vt:lpstr>
      <vt:lpstr>'V9'!Print_Titles</vt:lpstr>
      <vt:lpstr>'V9 (2)'!Print_Titles</vt:lpstr>
      <vt:lpstr>'V-AV'!Print_Titles</vt:lpstr>
      <vt:lpstr>'V-J'!Print_Titles</vt:lpstr>
      <vt:lpstr>'V-jh'!Print_Titles</vt:lpstr>
      <vt:lpstr>'V-lõp'!Print_Titles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2019-04-12T09:06:53Z</dcterms:created>
  <dcterms:modified xsi:type="dcterms:W3CDTF">2024-03-24T19:47:47Z</dcterms:modified>
</cp:coreProperties>
</file>